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33 新人看護職員研修事業\R6\04実績報告\01提出依頼\"/>
    </mc:Choice>
  </mc:AlternateContent>
  <xr:revisionPtr revIDLastSave="0" documentId="13_ncr:1_{50A444F5-C8D0-44B8-9B51-E2FD67B02CFC}" xr6:coauthVersionLast="47" xr6:coauthVersionMax="47" xr10:uidLastSave="{00000000-0000-0000-0000-000000000000}"/>
  <bookViews>
    <workbookView xWindow="-108" yWindow="-108" windowWidth="23256" windowHeight="14160" tabRatio="952" activeTab="3" xr2:uid="{00000000-000D-0000-FFFF-FFFF00000000}"/>
  </bookViews>
  <sheets>
    <sheet name="記入要領 " sheetId="54" r:id="rId1"/>
    <sheet name="基本情報" sheetId="19" r:id="rId2"/>
    <sheet name="（様式2）実績報告" sheetId="32" r:id="rId3"/>
    <sheet name="（別紙1）精算書" sheetId="13" r:id="rId4"/>
    <sheet name="（別紙2）研修実績報告" sheetId="12" r:id="rId5"/>
    <sheet name="（別紙2）研修事業計画 (2)" sheetId="50" state="hidden" r:id="rId6"/>
    <sheet name="（別紙3）研修内容" sheetId="18" r:id="rId7"/>
    <sheet name="（別紙4）新人名簿" sheetId="17" r:id="rId8"/>
    <sheet name="（別紙5）受入名簿" sheetId="16" r:id="rId9"/>
    <sheet name="（別紙6）実支出内訳" sheetId="11" r:id="rId10"/>
    <sheet name="（別紙7）研修責任者明細" sheetId="22" r:id="rId11"/>
    <sheet name="（別紙8）教育担当者明細" sheetId="20" r:id="rId12"/>
    <sheet name="（別紙9）受入研修（教育担当者)明細 " sheetId="23" r:id="rId13"/>
    <sheet name="（別紙10）決算書" sheetId="10" r:id="rId14"/>
    <sheet name="（別紙11）研修責任者フォローアップ研修参加名簿 " sheetId="52" r:id="rId15"/>
    <sheet name="口座振替依頼書" sheetId="33" r:id="rId16"/>
    <sheet name="支出説明" sheetId="8" r:id="rId17"/>
    <sheet name="Q&amp;A " sheetId="51" r:id="rId18"/>
    <sheet name="【大阪府作業用】" sheetId="28" r:id="rId19"/>
    <sheet name="補助金所要額まとめ（予備）" sheetId="38" state="hidden" r:id="rId20"/>
  </sheets>
  <externalReferences>
    <externalReference r:id="rId21"/>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3">'（別紙1）精算書'!$A$1:$J$24</definedName>
    <definedName name="_xlnm.Print_Area" localSheetId="13">'（別紙10）決算書'!$A$1:$H$24</definedName>
    <definedName name="_xlnm.Print_Area" localSheetId="14">'（別紙11）研修責任者フォローアップ研修参加名簿 '!$A$1:$K$15</definedName>
    <definedName name="_xlnm.Print_Area" localSheetId="5">'（別紙2）研修事業計画 (2)'!$A$1:$R$27</definedName>
    <definedName name="_xlnm.Print_Area" localSheetId="4">'（別紙2）研修実績報告'!$A$1:$H$44</definedName>
    <definedName name="_xlnm.Print_Area" localSheetId="6">'（別紙3）研修内容'!$A$1:$Q$44</definedName>
    <definedName name="_xlnm.Print_Area" localSheetId="7">'（別紙4）新人名簿'!$A$1:$L$45</definedName>
    <definedName name="_xlnm.Print_Area" localSheetId="8">'（別紙5）受入名簿'!$A$1:$M$65</definedName>
    <definedName name="_xlnm.Print_Area" localSheetId="9">'（別紙6）実支出内訳'!$A$1:$W$96</definedName>
    <definedName name="_xlnm.Print_Area" localSheetId="10">'（別紙7）研修責任者明細'!$A$1:$R$21</definedName>
    <definedName name="_xlnm.Print_Area" localSheetId="11">'（別紙8）教育担当者明細'!$A$1:$R$80</definedName>
    <definedName name="_xlnm.Print_Area" localSheetId="12">'（別紙9）受入研修（教育担当者)明細 '!$A$1:$R$25</definedName>
    <definedName name="_xlnm.Print_Area" localSheetId="2">'（様式2）実績報告'!$A$1:$Q$24</definedName>
    <definedName name="_xlnm.Print_Area" localSheetId="1">基本情報!$A$1:$J$28</definedName>
    <definedName name="_xlnm.Print_Area" localSheetId="0">'記入要領 '!$A$1:$H$79</definedName>
    <definedName name="_xlnm.Print_Area" localSheetId="15">口座振替依頼書!$A$1:$R$30</definedName>
    <definedName name="_xlnm.Print_Area" localSheetId="16">支出説明!$A$1:$G$49</definedName>
    <definedName name="_xlnm.Print_Area" localSheetId="19">'補助金所要額まとめ（予備）'!$A$1:$W$21</definedName>
    <definedName name="_xlnm.Print_Titles" localSheetId="14">'（別紙11）研修責任者フォローアップ研修参加名簿 '!$1:$5</definedName>
    <definedName name="_xlnm.Print_Titles" localSheetId="6">'（別紙3）研修内容'!$1:$9</definedName>
    <definedName name="_xlnm.Print_Titles" localSheetId="7">'（別紙4）新人名簿'!$1:$5</definedName>
    <definedName name="_xlnm.Print_Titles" localSheetId="19">'補助金所要額まとめ（予備）'!$A:$E,'補助金所要額まとめ（予備）'!$3:$7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3" l="1"/>
  <c r="I21" i="19"/>
  <c r="H32" i="12"/>
  <c r="E127" i="52"/>
  <c r="G121" i="52"/>
  <c r="L125" i="52"/>
  <c r="L124" i="52"/>
  <c r="L123" i="52"/>
  <c r="L122" i="52"/>
  <c r="L121" i="52"/>
  <c r="L120" i="52"/>
  <c r="L119" i="52"/>
  <c r="L118" i="52"/>
  <c r="L117" i="52"/>
  <c r="L116" i="52"/>
  <c r="L115" i="52"/>
  <c r="L114" i="52"/>
  <c r="L113" i="52"/>
  <c r="L112" i="52"/>
  <c r="L111" i="52"/>
  <c r="L110" i="52"/>
  <c r="L109" i="52"/>
  <c r="L108" i="52"/>
  <c r="L107" i="52"/>
  <c r="L106" i="52"/>
  <c r="L105" i="52"/>
  <c r="L104" i="52"/>
  <c r="L103" i="52"/>
  <c r="L102" i="52"/>
  <c r="L101" i="52"/>
  <c r="L100" i="52"/>
  <c r="L99" i="52"/>
  <c r="L98" i="52"/>
  <c r="L97" i="52"/>
  <c r="L96" i="52"/>
  <c r="L95" i="52"/>
  <c r="L94" i="52"/>
  <c r="L93" i="52"/>
  <c r="L92" i="52"/>
  <c r="L91" i="52"/>
  <c r="L90" i="52"/>
  <c r="L89" i="52"/>
  <c r="L88" i="52"/>
  <c r="L87" i="52"/>
  <c r="L86" i="52"/>
  <c r="L85" i="52"/>
  <c r="L84" i="52"/>
  <c r="L83" i="52"/>
  <c r="L82" i="52"/>
  <c r="L81" i="52"/>
  <c r="L80" i="52"/>
  <c r="L79" i="52"/>
  <c r="L78" i="52"/>
  <c r="L77" i="52"/>
  <c r="L76" i="52"/>
  <c r="L75" i="52"/>
  <c r="L74" i="52"/>
  <c r="L73" i="52"/>
  <c r="L72" i="52"/>
  <c r="L71" i="52"/>
  <c r="L70" i="52"/>
  <c r="L69" i="52"/>
  <c r="L68" i="52"/>
  <c r="L67" i="52"/>
  <c r="L66" i="52"/>
  <c r="L65" i="52"/>
  <c r="L64" i="52"/>
  <c r="L63" i="52"/>
  <c r="L62" i="52"/>
  <c r="L61" i="52"/>
  <c r="L60" i="52"/>
  <c r="L59" i="52"/>
  <c r="L58" i="52"/>
  <c r="L57" i="52"/>
  <c r="L56" i="52"/>
  <c r="L55" i="52"/>
  <c r="L54" i="52"/>
  <c r="L53" i="52"/>
  <c r="L52" i="52"/>
  <c r="L51" i="52"/>
  <c r="L50" i="52"/>
  <c r="L49" i="52"/>
  <c r="L48" i="52"/>
  <c r="L47" i="52"/>
  <c r="L46" i="52"/>
  <c r="L45" i="52"/>
  <c r="L44" i="52"/>
  <c r="L43" i="52"/>
  <c r="L42" i="52"/>
  <c r="L41" i="52"/>
  <c r="L40" i="52"/>
  <c r="L39" i="52"/>
  <c r="L38" i="52"/>
  <c r="L37" i="52"/>
  <c r="L36" i="52"/>
  <c r="L35" i="52"/>
  <c r="L34" i="52"/>
  <c r="L33" i="52"/>
  <c r="L32" i="52"/>
  <c r="L31" i="52"/>
  <c r="L30" i="52"/>
  <c r="L29" i="52"/>
  <c r="L28" i="52"/>
  <c r="L27" i="52"/>
  <c r="L26" i="52"/>
  <c r="L25" i="52"/>
  <c r="L24" i="52"/>
  <c r="L23" i="52"/>
  <c r="L22" i="52"/>
  <c r="L21" i="52"/>
  <c r="L20" i="52"/>
  <c r="L19" i="52"/>
  <c r="L18" i="52"/>
  <c r="L17" i="52"/>
  <c r="L16" i="52"/>
  <c r="L15" i="52"/>
  <c r="L14" i="52"/>
  <c r="L13" i="52"/>
  <c r="L12" i="52"/>
  <c r="L11" i="52"/>
  <c r="L10" i="52"/>
  <c r="L9" i="52"/>
  <c r="L8" i="52"/>
  <c r="L7" i="52"/>
  <c r="L6" i="52"/>
  <c r="I3" i="52"/>
  <c r="M15" i="22"/>
  <c r="M14" i="22"/>
  <c r="M13" i="22"/>
  <c r="M12" i="22"/>
  <c r="M11" i="22"/>
  <c r="G74" i="17"/>
  <c r="G49" i="17"/>
  <c r="G26" i="17"/>
  <c r="G7" i="17"/>
  <c r="M6" i="23"/>
  <c r="M5" i="23"/>
  <c r="M14" i="20"/>
  <c r="M13" i="20"/>
  <c r="M12" i="20"/>
  <c r="M11" i="20"/>
  <c r="M10" i="20"/>
  <c r="M9" i="20"/>
  <c r="M8" i="20"/>
  <c r="M7" i="20"/>
  <c r="M6" i="20"/>
  <c r="M5" i="20"/>
  <c r="M6" i="22"/>
  <c r="M5" i="22"/>
  <c r="M20" i="22" s="1"/>
  <c r="G85" i="11"/>
  <c r="R83" i="11"/>
  <c r="R82" i="11"/>
  <c r="G82" i="11"/>
  <c r="R80" i="11"/>
  <c r="G79" i="11" s="1"/>
  <c r="R79" i="11"/>
  <c r="R77" i="11"/>
  <c r="R76" i="11"/>
  <c r="G76" i="11" s="1"/>
  <c r="G75" i="11" s="1"/>
  <c r="R73" i="11"/>
  <c r="R72" i="11"/>
  <c r="G72" i="11" s="1"/>
  <c r="R70" i="11"/>
  <c r="R69" i="11"/>
  <c r="G69" i="11" s="1"/>
  <c r="R67" i="11"/>
  <c r="R66" i="11"/>
  <c r="G66" i="11"/>
  <c r="G63" i="11"/>
  <c r="G57" i="11"/>
  <c r="G50" i="11"/>
  <c r="G55" i="11"/>
  <c r="G45" i="11"/>
  <c r="R43" i="11"/>
  <c r="R42" i="11"/>
  <c r="G42" i="11" s="1"/>
  <c r="R40" i="11"/>
  <c r="G39" i="11"/>
  <c r="R39" i="11"/>
  <c r="R37" i="11"/>
  <c r="R36" i="11"/>
  <c r="G36" i="11" s="1"/>
  <c r="G35" i="11" s="1"/>
  <c r="R33" i="11"/>
  <c r="R32" i="11"/>
  <c r="G32" i="11" s="1"/>
  <c r="R30" i="11"/>
  <c r="R29" i="11"/>
  <c r="G29" i="11"/>
  <c r="G22" i="11" s="1"/>
  <c r="R27" i="11"/>
  <c r="R26" i="11"/>
  <c r="G26" i="11"/>
  <c r="G23" i="11"/>
  <c r="R20" i="11"/>
  <c r="R19" i="11"/>
  <c r="G19" i="11" s="1"/>
  <c r="R17" i="11"/>
  <c r="R16" i="11"/>
  <c r="G16" i="11" s="1"/>
  <c r="G11" i="11"/>
  <c r="U9" i="11"/>
  <c r="U8" i="11"/>
  <c r="G8" i="11" s="1"/>
  <c r="K66" i="16"/>
  <c r="J66" i="16"/>
  <c r="B3" i="16" s="1"/>
  <c r="H20" i="32"/>
  <c r="B5" i="32"/>
  <c r="S79" i="20"/>
  <c r="S78" i="20"/>
  <c r="S77" i="20"/>
  <c r="S76" i="20"/>
  <c r="S75" i="20"/>
  <c r="S74" i="20"/>
  <c r="S73" i="20"/>
  <c r="S72" i="20"/>
  <c r="S71" i="20"/>
  <c r="S70" i="20"/>
  <c r="S69" i="20"/>
  <c r="S68" i="20"/>
  <c r="S67" i="20"/>
  <c r="S66" i="20"/>
  <c r="S65" i="20"/>
  <c r="S64" i="20"/>
  <c r="S63" i="20"/>
  <c r="S62" i="20"/>
  <c r="S61" i="20"/>
  <c r="S60" i="20"/>
  <c r="S59" i="20"/>
  <c r="S58" i="20"/>
  <c r="S57" i="20"/>
  <c r="S56" i="20"/>
  <c r="S55" i="20"/>
  <c r="S54" i="20"/>
  <c r="S53" i="20"/>
  <c r="S52" i="20"/>
  <c r="S51" i="20"/>
  <c r="S50" i="20"/>
  <c r="S49" i="20"/>
  <c r="S48" i="20"/>
  <c r="S47" i="20"/>
  <c r="S46" i="20"/>
  <c r="S45" i="20"/>
  <c r="S44" i="20"/>
  <c r="S43" i="20"/>
  <c r="S42" i="20"/>
  <c r="S41" i="20"/>
  <c r="S40" i="20"/>
  <c r="S39" i="20"/>
  <c r="S38" i="20"/>
  <c r="S37" i="20"/>
  <c r="S36" i="20"/>
  <c r="S35" i="20"/>
  <c r="S34" i="20"/>
  <c r="S33" i="20"/>
  <c r="S32" i="20"/>
  <c r="S31" i="20"/>
  <c r="S30" i="20"/>
  <c r="S29" i="20"/>
  <c r="S28" i="20"/>
  <c r="S27" i="20"/>
  <c r="S26" i="20"/>
  <c r="S25" i="20"/>
  <c r="S24" i="20"/>
  <c r="S23" i="20"/>
  <c r="S22" i="20"/>
  <c r="S21" i="20"/>
  <c r="S20" i="20"/>
  <c r="S19" i="20"/>
  <c r="S18" i="20"/>
  <c r="S17" i="20"/>
  <c r="S16" i="20"/>
  <c r="S15" i="20"/>
  <c r="S14" i="20"/>
  <c r="S13" i="20"/>
  <c r="S12" i="20"/>
  <c r="S11" i="20"/>
  <c r="S10" i="20"/>
  <c r="S9" i="20"/>
  <c r="S8" i="20"/>
  <c r="S7" i="20"/>
  <c r="S6" i="20"/>
  <c r="S5" i="20"/>
  <c r="S24" i="23"/>
  <c r="S23" i="23"/>
  <c r="S22" i="23"/>
  <c r="S21" i="23"/>
  <c r="S20" i="23"/>
  <c r="S19" i="23"/>
  <c r="S18" i="23"/>
  <c r="S17" i="23"/>
  <c r="S16" i="23"/>
  <c r="S15" i="23"/>
  <c r="S14" i="23"/>
  <c r="S13" i="23"/>
  <c r="S12" i="23"/>
  <c r="S11" i="23"/>
  <c r="S10" i="23"/>
  <c r="S9" i="23"/>
  <c r="S8" i="23"/>
  <c r="S7" i="23"/>
  <c r="S6" i="23"/>
  <c r="S5" i="23"/>
  <c r="C22" i="28"/>
  <c r="K9" i="33"/>
  <c r="K8" i="33"/>
  <c r="K7" i="33"/>
  <c r="B22" i="28" s="1"/>
  <c r="K6" i="33"/>
  <c r="G24" i="10"/>
  <c r="G23" i="10"/>
  <c r="G22" i="10"/>
  <c r="G21" i="10"/>
  <c r="N64" i="16"/>
  <c r="N63" i="16"/>
  <c r="N62" i="16"/>
  <c r="N61" i="16"/>
  <c r="N60"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N32" i="16"/>
  <c r="N31" i="16"/>
  <c r="N30" i="16"/>
  <c r="N29" i="16"/>
  <c r="N28" i="16"/>
  <c r="N27" i="16"/>
  <c r="N26" i="16"/>
  <c r="N25" i="16"/>
  <c r="N24" i="16"/>
  <c r="N23" i="16"/>
  <c r="N22" i="16"/>
  <c r="N21" i="16"/>
  <c r="N20" i="16"/>
  <c r="N19" i="16"/>
  <c r="N18" i="16"/>
  <c r="N17" i="16"/>
  <c r="N16" i="16"/>
  <c r="N15" i="16"/>
  <c r="N14" i="16"/>
  <c r="N13" i="16"/>
  <c r="N12" i="16"/>
  <c r="N11" i="16"/>
  <c r="N10" i="16"/>
  <c r="N9" i="16"/>
  <c r="N8" i="16"/>
  <c r="N7" i="16"/>
  <c r="N6" i="16"/>
  <c r="N5" i="16"/>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C8" i="12"/>
  <c r="E8" i="38" s="1"/>
  <c r="Z5" i="12"/>
  <c r="B20" i="10"/>
  <c r="L1" i="33"/>
  <c r="E8" i="10"/>
  <c r="E16" i="10"/>
  <c r="E10" i="10" s="1"/>
  <c r="J9" i="32"/>
  <c r="J7" i="32"/>
  <c r="J6" i="32"/>
  <c r="I4" i="28"/>
  <c r="I6" i="28"/>
  <c r="H4" i="28"/>
  <c r="H6" i="28"/>
  <c r="G4" i="28"/>
  <c r="G6" i="28"/>
  <c r="F4" i="28"/>
  <c r="F6" i="28" s="1"/>
  <c r="E4" i="28"/>
  <c r="E6" i="28"/>
  <c r="C10" i="50"/>
  <c r="G17" i="50"/>
  <c r="T10" i="50"/>
  <c r="O11" i="50"/>
  <c r="R10" i="50"/>
  <c r="Q10" i="50"/>
  <c r="J10" i="50"/>
  <c r="I10" i="50"/>
  <c r="B10" i="50"/>
  <c r="A10" i="50"/>
  <c r="N3" i="50"/>
  <c r="H22" i="28"/>
  <c r="G22" i="28"/>
  <c r="F22" i="28"/>
  <c r="E22" i="28"/>
  <c r="D22" i="28"/>
  <c r="P93" i="18"/>
  <c r="K127" i="17"/>
  <c r="S5" i="18" s="1"/>
  <c r="F8" i="12"/>
  <c r="I17" i="28"/>
  <c r="G16" i="12"/>
  <c r="R17" i="28" s="1"/>
  <c r="F16" i="12"/>
  <c r="Q17" i="28" s="1"/>
  <c r="G8" i="12"/>
  <c r="J17" i="28" s="1"/>
  <c r="E17" i="28"/>
  <c r="F17" i="28"/>
  <c r="O17" i="28"/>
  <c r="P17" i="28"/>
  <c r="V17" i="28"/>
  <c r="W17" i="28"/>
  <c r="I9" i="28"/>
  <c r="I11" i="28" s="1"/>
  <c r="J9" i="28"/>
  <c r="J11" i="28"/>
  <c r="N4" i="28"/>
  <c r="N6" i="28" s="1"/>
  <c r="M4" i="28"/>
  <c r="M6" i="28" s="1"/>
  <c r="L4" i="28"/>
  <c r="L6" i="28" s="1"/>
  <c r="K4" i="28"/>
  <c r="K6" i="28"/>
  <c r="J4" i="28"/>
  <c r="J6" i="28" s="1"/>
  <c r="D4" i="28"/>
  <c r="D6" i="28" s="1"/>
  <c r="C4" i="28"/>
  <c r="C6" i="28" s="1"/>
  <c r="B4" i="28"/>
  <c r="B6" i="28"/>
  <c r="J3" i="18"/>
  <c r="J8" i="32"/>
  <c r="D4" i="12"/>
  <c r="E4" i="13"/>
  <c r="L3" i="23"/>
  <c r="J3" i="20"/>
  <c r="L3" i="22"/>
  <c r="M3" i="11"/>
  <c r="J3" i="16"/>
  <c r="I3" i="17"/>
  <c r="S89" i="18"/>
  <c r="S10" i="18"/>
  <c r="F32" i="12"/>
  <c r="X17" i="28"/>
  <c r="A8" i="12"/>
  <c r="B17" i="28" s="1"/>
  <c r="G83" i="20"/>
  <c r="N10" i="50"/>
  <c r="G82" i="20"/>
  <c r="C24" i="12"/>
  <c r="M17" i="28" s="1"/>
  <c r="G23" i="22"/>
  <c r="B24" i="12"/>
  <c r="L17" i="28" s="1"/>
  <c r="G22" i="22"/>
  <c r="A24" i="12"/>
  <c r="K17" i="28" s="1"/>
  <c r="M66" i="16"/>
  <c r="C32" i="12" s="1"/>
  <c r="U17" i="28" s="1"/>
  <c r="D66" i="16"/>
  <c r="F55" i="16" s="1"/>
  <c r="F62" i="16"/>
  <c r="B32" i="12"/>
  <c r="A32" i="12" s="1"/>
  <c r="S17" i="28" s="1"/>
  <c r="S85" i="18"/>
  <c r="S84" i="18"/>
  <c r="S83" i="18"/>
  <c r="E127" i="17"/>
  <c r="G111" i="17" s="1"/>
  <c r="G118" i="17"/>
  <c r="C16" i="12"/>
  <c r="B14" i="13" s="1"/>
  <c r="K65" i="16"/>
  <c r="G9" i="28" s="1"/>
  <c r="G11" i="28" s="1"/>
  <c r="Q20" i="22"/>
  <c r="O20" i="22"/>
  <c r="E20" i="22"/>
  <c r="B8" i="12"/>
  <c r="D8" i="38" s="1"/>
  <c r="M7" i="23"/>
  <c r="M8" i="23"/>
  <c r="M9" i="23"/>
  <c r="M10" i="23"/>
  <c r="M11" i="23"/>
  <c r="M12" i="23"/>
  <c r="M13" i="23"/>
  <c r="M14" i="23"/>
  <c r="M15" i="23"/>
  <c r="M17" i="23"/>
  <c r="M18" i="23"/>
  <c r="M20" i="23"/>
  <c r="M16" i="23"/>
  <c r="M19" i="23"/>
  <c r="M21" i="23"/>
  <c r="M22" i="23"/>
  <c r="M23" i="23"/>
  <c r="M24" i="23"/>
  <c r="M15" i="20"/>
  <c r="M16" i="20"/>
  <c r="M17" i="20"/>
  <c r="M18" i="20"/>
  <c r="M19" i="20"/>
  <c r="M20" i="20"/>
  <c r="M21" i="20"/>
  <c r="M22" i="20"/>
  <c r="M23" i="20"/>
  <c r="M24" i="20"/>
  <c r="M25" i="20"/>
  <c r="M26" i="20"/>
  <c r="M27" i="20"/>
  <c r="M28" i="20"/>
  <c r="M29" i="20"/>
  <c r="M30" i="20"/>
  <c r="M31" i="20"/>
  <c r="M32" i="20"/>
  <c r="M33" i="20"/>
  <c r="M34" i="20"/>
  <c r="M35" i="20"/>
  <c r="M36" i="20"/>
  <c r="M37" i="20"/>
  <c r="M39" i="20"/>
  <c r="M40" i="20"/>
  <c r="M41" i="20"/>
  <c r="M38" i="20"/>
  <c r="M42" i="20"/>
  <c r="M43" i="20"/>
  <c r="M44" i="20"/>
  <c r="M45" i="20"/>
  <c r="M46" i="20"/>
  <c r="M47" i="20"/>
  <c r="M48" i="20"/>
  <c r="M49" i="20"/>
  <c r="M7" i="22"/>
  <c r="M8" i="22"/>
  <c r="M9" i="22"/>
  <c r="M10" i="22"/>
  <c r="M16" i="22"/>
  <c r="M17" i="22"/>
  <c r="M18" i="22"/>
  <c r="M19" i="22"/>
  <c r="S11" i="18"/>
  <c r="S8" i="18" s="1"/>
  <c r="S12" i="18"/>
  <c r="S13" i="18"/>
  <c r="S14" i="18"/>
  <c r="S15" i="18"/>
  <c r="S16" i="18"/>
  <c r="S17" i="18"/>
  <c r="S18" i="18"/>
  <c r="S19" i="18"/>
  <c r="S20" i="18"/>
  <c r="S21" i="18"/>
  <c r="S22" i="18"/>
  <c r="S23" i="18"/>
  <c r="S24" i="18"/>
  <c r="S25" i="18"/>
  <c r="S26" i="18"/>
  <c r="S27" i="18"/>
  <c r="S28" i="18"/>
  <c r="S29" i="18"/>
  <c r="S30" i="18"/>
  <c r="S31" i="18"/>
  <c r="S32" i="18"/>
  <c r="S33" i="18"/>
  <c r="S34" i="18"/>
  <c r="S35" i="18"/>
  <c r="S36" i="18"/>
  <c r="S37" i="18"/>
  <c r="S38" i="18"/>
  <c r="S39" i="18"/>
  <c r="S40" i="18"/>
  <c r="S41" i="18"/>
  <c r="S42" i="18"/>
  <c r="S43" i="18"/>
  <c r="S44" i="18"/>
  <c r="S45" i="18"/>
  <c r="S46" i="18"/>
  <c r="S47" i="18"/>
  <c r="S48" i="18"/>
  <c r="S49" i="18"/>
  <c r="S50" i="18"/>
  <c r="S51" i="18"/>
  <c r="S52" i="18"/>
  <c r="S53" i="18"/>
  <c r="S54" i="18"/>
  <c r="S55" i="18"/>
  <c r="S56" i="18"/>
  <c r="S57" i="18"/>
  <c r="S58" i="18"/>
  <c r="S59" i="18"/>
  <c r="S60" i="18"/>
  <c r="S61" i="18"/>
  <c r="S62" i="18"/>
  <c r="S63" i="18"/>
  <c r="S64" i="18"/>
  <c r="S65" i="18"/>
  <c r="S66" i="18"/>
  <c r="S67" i="18"/>
  <c r="S68" i="18"/>
  <c r="S69" i="18"/>
  <c r="S70" i="18"/>
  <c r="S71" i="18"/>
  <c r="S72" i="18"/>
  <c r="S73" i="18"/>
  <c r="S74" i="18"/>
  <c r="S75" i="18"/>
  <c r="S76" i="18"/>
  <c r="S77" i="18"/>
  <c r="S78" i="18"/>
  <c r="S79" i="18"/>
  <c r="S80" i="18"/>
  <c r="S81" i="18"/>
  <c r="S82" i="18"/>
  <c r="S86" i="18"/>
  <c r="S87" i="18"/>
  <c r="S88" i="18"/>
  <c r="S90" i="18"/>
  <c r="S91" i="18"/>
  <c r="G8" i="38"/>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N12" i="50"/>
  <c r="C9" i="28"/>
  <c r="C11" i="28"/>
  <c r="F10" i="50"/>
  <c r="B9" i="28"/>
  <c r="B11" i="28" s="1"/>
  <c r="C8" i="13"/>
  <c r="F8" i="38"/>
  <c r="M10" i="50"/>
  <c r="D24" i="12"/>
  <c r="N17" i="28"/>
  <c r="G17" i="28"/>
  <c r="K10" i="50"/>
  <c r="G8" i="17"/>
  <c r="G16" i="17"/>
  <c r="G24" i="17"/>
  <c r="G32" i="17"/>
  <c r="G40" i="17"/>
  <c r="G48" i="17"/>
  <c r="G56" i="17"/>
  <c r="G64" i="17"/>
  <c r="G72" i="17"/>
  <c r="G80" i="17"/>
  <c r="G88" i="17"/>
  <c r="G96" i="17"/>
  <c r="G104" i="17"/>
  <c r="G112" i="17"/>
  <c r="G120" i="17"/>
  <c r="F8" i="16"/>
  <c r="F16" i="16"/>
  <c r="F24" i="16"/>
  <c r="F32" i="16"/>
  <c r="F40" i="16"/>
  <c r="F48" i="16"/>
  <c r="F56" i="16"/>
  <c r="F64" i="16"/>
  <c r="G65" i="17"/>
  <c r="G73" i="17"/>
  <c r="G81" i="17"/>
  <c r="G89" i="17"/>
  <c r="G97" i="17"/>
  <c r="G105" i="17"/>
  <c r="G113" i="17"/>
  <c r="G121" i="17"/>
  <c r="F9" i="16"/>
  <c r="F17" i="16"/>
  <c r="F25" i="16"/>
  <c r="F33" i="16"/>
  <c r="F41" i="16"/>
  <c r="F49" i="16"/>
  <c r="F57" i="16"/>
  <c r="F5" i="16"/>
  <c r="L10" i="50"/>
  <c r="G11" i="17"/>
  <c r="G19" i="17"/>
  <c r="G27" i="17"/>
  <c r="G35" i="17"/>
  <c r="G43" i="17"/>
  <c r="G51" i="17"/>
  <c r="G59" i="17"/>
  <c r="G67" i="17"/>
  <c r="G75" i="17"/>
  <c r="G83" i="17"/>
  <c r="G91" i="17"/>
  <c r="G99" i="17"/>
  <c r="G107" i="17"/>
  <c r="G115" i="17"/>
  <c r="G123" i="17"/>
  <c r="F11" i="16"/>
  <c r="F19" i="16"/>
  <c r="F27" i="16"/>
  <c r="F35" i="16"/>
  <c r="F43" i="16"/>
  <c r="F51" i="16"/>
  <c r="F59" i="16"/>
  <c r="G12" i="17"/>
  <c r="G20" i="17"/>
  <c r="G28" i="17"/>
  <c r="G36" i="17"/>
  <c r="G44" i="17"/>
  <c r="G52" i="17"/>
  <c r="G60" i="17"/>
  <c r="G68" i="17"/>
  <c r="G76" i="17"/>
  <c r="G84" i="17"/>
  <c r="G92" i="17"/>
  <c r="G100" i="17"/>
  <c r="G108" i="17"/>
  <c r="G116" i="17"/>
  <c r="G124" i="17"/>
  <c r="F12" i="16"/>
  <c r="F20" i="16"/>
  <c r="F28" i="16"/>
  <c r="F36" i="16"/>
  <c r="F44" i="16"/>
  <c r="F52" i="16"/>
  <c r="F60" i="16"/>
  <c r="O80" i="20"/>
  <c r="G13" i="17"/>
  <c r="G21" i="17"/>
  <c r="G29" i="17"/>
  <c r="G37" i="17"/>
  <c r="G45" i="17"/>
  <c r="G53" i="17"/>
  <c r="G61" i="17"/>
  <c r="G69" i="17"/>
  <c r="G77" i="17"/>
  <c r="G85" i="17"/>
  <c r="G93" i="17"/>
  <c r="G101" i="17"/>
  <c r="G109" i="17"/>
  <c r="G117" i="17"/>
  <c r="G125" i="17"/>
  <c r="F13" i="16"/>
  <c r="F21" i="16"/>
  <c r="F29" i="16"/>
  <c r="F37" i="16"/>
  <c r="F45" i="16"/>
  <c r="F53" i="16"/>
  <c r="F61" i="16"/>
  <c r="E80" i="20"/>
  <c r="Q80" i="20"/>
  <c r="G6" i="17"/>
  <c r="G14" i="17"/>
  <c r="G22" i="17"/>
  <c r="G30" i="17"/>
  <c r="G38" i="17"/>
  <c r="G46" i="17"/>
  <c r="G54" i="17"/>
  <c r="G62" i="17"/>
  <c r="G70" i="17"/>
  <c r="G78" i="17"/>
  <c r="G86" i="17"/>
  <c r="G94" i="17"/>
  <c r="G102" i="17"/>
  <c r="G110" i="17"/>
  <c r="F6" i="16"/>
  <c r="F14" i="16"/>
  <c r="F22" i="16"/>
  <c r="F30" i="16"/>
  <c r="F38" i="16"/>
  <c r="F46" i="16"/>
  <c r="F54" i="16"/>
  <c r="F73" i="20"/>
  <c r="F65" i="20"/>
  <c r="F57" i="20"/>
  <c r="F49" i="20"/>
  <c r="F41" i="20"/>
  <c r="F33" i="20"/>
  <c r="F25" i="20"/>
  <c r="F17" i="20"/>
  <c r="F9" i="20"/>
  <c r="F37" i="20"/>
  <c r="F13" i="20"/>
  <c r="F72" i="20"/>
  <c r="F64" i="20"/>
  <c r="F56" i="20"/>
  <c r="F48" i="20"/>
  <c r="F40" i="20"/>
  <c r="F32" i="20"/>
  <c r="F24" i="20"/>
  <c r="F16" i="20"/>
  <c r="F8" i="20"/>
  <c r="F45" i="20"/>
  <c r="F21" i="20"/>
  <c r="F79" i="20"/>
  <c r="F71" i="20"/>
  <c r="F63" i="20"/>
  <c r="F55" i="20"/>
  <c r="F47" i="20"/>
  <c r="F39" i="20"/>
  <c r="F31" i="20"/>
  <c r="F23" i="20"/>
  <c r="F15" i="20"/>
  <c r="F7" i="20"/>
  <c r="F78" i="20"/>
  <c r="F70" i="20"/>
  <c r="F62" i="20"/>
  <c r="F54" i="20"/>
  <c r="F46" i="20"/>
  <c r="F38" i="20"/>
  <c r="F30" i="20"/>
  <c r="F22" i="20"/>
  <c r="F14" i="20"/>
  <c r="F6" i="20"/>
  <c r="F77" i="20"/>
  <c r="F69" i="20"/>
  <c r="F61" i="20"/>
  <c r="F53" i="20"/>
  <c r="F29" i="20"/>
  <c r="F5" i="20"/>
  <c r="F76" i="20"/>
  <c r="F68" i="20"/>
  <c r="F60" i="20"/>
  <c r="F52" i="20"/>
  <c r="F44" i="20"/>
  <c r="F36" i="20"/>
  <c r="F28" i="20"/>
  <c r="F20" i="20"/>
  <c r="F12" i="20"/>
  <c r="F75" i="20"/>
  <c r="F67" i="20"/>
  <c r="F59" i="20"/>
  <c r="F51" i="20"/>
  <c r="F43" i="20"/>
  <c r="F35" i="20"/>
  <c r="F27" i="20"/>
  <c r="F19" i="20"/>
  <c r="F11" i="20"/>
  <c r="F74" i="20"/>
  <c r="F66" i="20"/>
  <c r="F58" i="20"/>
  <c r="F50" i="20"/>
  <c r="F42" i="20"/>
  <c r="F34" i="20"/>
  <c r="F26" i="20"/>
  <c r="F18" i="20"/>
  <c r="F10" i="20"/>
  <c r="G9" i="52"/>
  <c r="G21" i="52"/>
  <c r="G41" i="52"/>
  <c r="G6" i="52"/>
  <c r="G14" i="52"/>
  <c r="G22" i="52"/>
  <c r="G30" i="52"/>
  <c r="G38" i="52"/>
  <c r="G46" i="52"/>
  <c r="G54" i="52"/>
  <c r="G62" i="52"/>
  <c r="G70" i="52"/>
  <c r="G78" i="52"/>
  <c r="G86" i="52"/>
  <c r="G94" i="52"/>
  <c r="G102" i="52"/>
  <c r="G110" i="52"/>
  <c r="G122" i="52"/>
  <c r="G13" i="52"/>
  <c r="G25" i="52"/>
  <c r="G49" i="52"/>
  <c r="G10" i="52"/>
  <c r="G18" i="52"/>
  <c r="G26" i="52"/>
  <c r="G34" i="52"/>
  <c r="G42" i="52"/>
  <c r="G50" i="52"/>
  <c r="G58" i="52"/>
  <c r="G66" i="52"/>
  <c r="G74" i="52"/>
  <c r="G82" i="52"/>
  <c r="G90" i="52"/>
  <c r="G98" i="52"/>
  <c r="G106" i="52"/>
  <c r="G114" i="52"/>
  <c r="G118" i="52"/>
  <c r="G7" i="52"/>
  <c r="G11" i="52"/>
  <c r="G15" i="52"/>
  <c r="G19" i="52"/>
  <c r="G23" i="52"/>
  <c r="G27" i="52"/>
  <c r="G31" i="52"/>
  <c r="G35" i="52"/>
  <c r="G39" i="52"/>
  <c r="G43" i="52"/>
  <c r="G47" i="52"/>
  <c r="G51" i="52"/>
  <c r="G55" i="52"/>
  <c r="G59" i="52"/>
  <c r="G63" i="52"/>
  <c r="G67" i="52"/>
  <c r="G71" i="52"/>
  <c r="G75" i="52"/>
  <c r="G79" i="52"/>
  <c r="G83" i="52"/>
  <c r="G87" i="52"/>
  <c r="G91" i="52"/>
  <c r="G95" i="52"/>
  <c r="G99" i="52"/>
  <c r="G103" i="52"/>
  <c r="G107" i="52"/>
  <c r="G111" i="52"/>
  <c r="G115" i="52"/>
  <c r="G119" i="52"/>
  <c r="G123" i="52"/>
  <c r="G8" i="52"/>
  <c r="G12" i="52"/>
  <c r="G16" i="52"/>
  <c r="G20" i="52"/>
  <c r="G24" i="52"/>
  <c r="G28" i="52"/>
  <c r="G32" i="52"/>
  <c r="G36" i="52"/>
  <c r="G40" i="52"/>
  <c r="G44" i="52"/>
  <c r="G48" i="52"/>
  <c r="G52" i="52"/>
  <c r="G56" i="52"/>
  <c r="G60" i="52"/>
  <c r="G64" i="52"/>
  <c r="G68" i="52"/>
  <c r="G72" i="52"/>
  <c r="G76" i="52"/>
  <c r="G80" i="52"/>
  <c r="G84" i="52"/>
  <c r="G88" i="52"/>
  <c r="G92" i="52"/>
  <c r="G96" i="52"/>
  <c r="G100" i="52"/>
  <c r="G104" i="52"/>
  <c r="G108" i="52"/>
  <c r="G112" i="52"/>
  <c r="G116" i="52"/>
  <c r="G120" i="52"/>
  <c r="G124" i="52"/>
  <c r="G125" i="52"/>
  <c r="G17" i="52"/>
  <c r="G29" i="52"/>
  <c r="G33" i="52"/>
  <c r="G37" i="52"/>
  <c r="G45" i="52"/>
  <c r="G53" i="52"/>
  <c r="G57" i="52"/>
  <c r="G61" i="52"/>
  <c r="G65" i="52"/>
  <c r="G69" i="52"/>
  <c r="G73" i="52"/>
  <c r="G77" i="52"/>
  <c r="G81" i="52"/>
  <c r="G85" i="52"/>
  <c r="G89" i="52"/>
  <c r="G93" i="52"/>
  <c r="G97" i="52"/>
  <c r="G101" i="52"/>
  <c r="G105" i="52"/>
  <c r="G109" i="52"/>
  <c r="G113" i="52"/>
  <c r="G117" i="52"/>
  <c r="B19" i="13"/>
  <c r="D19" i="13" s="1"/>
  <c r="Q8" i="38" s="1"/>
  <c r="U90" i="11"/>
  <c r="G90" i="11" s="1"/>
  <c r="G92" i="11" s="1"/>
  <c r="A19" i="13" s="1"/>
  <c r="G19" i="13" s="1"/>
  <c r="H9" i="28"/>
  <c r="H11" i="28" s="1"/>
  <c r="H8" i="38"/>
  <c r="G48" i="11" l="1"/>
  <c r="G62" i="11"/>
  <c r="G88" i="11" s="1"/>
  <c r="J8" i="38"/>
  <c r="L8" i="38" s="1"/>
  <c r="E14" i="13"/>
  <c r="E9" i="28"/>
  <c r="E11" i="28" s="1"/>
  <c r="J4" i="18"/>
  <c r="P5" i="18"/>
  <c r="M80" i="20"/>
  <c r="G10" i="17"/>
  <c r="G33" i="17"/>
  <c r="G55" i="17"/>
  <c r="G82" i="17"/>
  <c r="G114" i="17"/>
  <c r="F26" i="16"/>
  <c r="F58" i="16"/>
  <c r="C8" i="38"/>
  <c r="T17" i="28"/>
  <c r="G15" i="17"/>
  <c r="G34" i="17"/>
  <c r="G57" i="17"/>
  <c r="G87" i="17"/>
  <c r="G119" i="17"/>
  <c r="F31" i="16"/>
  <c r="F63" i="16"/>
  <c r="G17" i="17"/>
  <c r="G39" i="17"/>
  <c r="G58" i="17"/>
  <c r="G90" i="17"/>
  <c r="G122" i="17"/>
  <c r="F34" i="16"/>
  <c r="G18" i="17"/>
  <c r="G41" i="17"/>
  <c r="G63" i="17"/>
  <c r="G95" i="17"/>
  <c r="F7" i="16"/>
  <c r="F39" i="16"/>
  <c r="D17" i="28"/>
  <c r="C17" i="28"/>
  <c r="G23" i="17"/>
  <c r="G42" i="17"/>
  <c r="G66" i="17"/>
  <c r="G98" i="17"/>
  <c r="F10" i="16"/>
  <c r="F42" i="16"/>
  <c r="C17" i="50"/>
  <c r="B17" i="50" s="1"/>
  <c r="G14" i="13"/>
  <c r="D17" i="50"/>
  <c r="D16" i="12"/>
  <c r="G25" i="17"/>
  <c r="G47" i="17"/>
  <c r="G71" i="17"/>
  <c r="G103" i="17"/>
  <c r="F15" i="16"/>
  <c r="F47" i="16"/>
  <c r="G106" i="17"/>
  <c r="F18" i="16"/>
  <c r="F50" i="16"/>
  <c r="G10" i="50"/>
  <c r="H10" i="50" s="1"/>
  <c r="G9" i="17"/>
  <c r="G31" i="17"/>
  <c r="G50" i="17"/>
  <c r="G79" i="17"/>
  <c r="F23" i="16"/>
  <c r="H17" i="28" l="1"/>
  <c r="C14" i="13"/>
  <c r="Q25" i="23"/>
  <c r="H14" i="13"/>
  <c r="I14" i="13" s="1"/>
  <c r="M8" i="38"/>
  <c r="N8" i="38" s="1"/>
  <c r="O8" i="38" s="1"/>
  <c r="E25" i="23"/>
  <c r="M25" i="23"/>
  <c r="O25" i="23"/>
  <c r="G93" i="11"/>
  <c r="F9" i="23" l="1"/>
  <c r="F11" i="23"/>
  <c r="F5" i="23"/>
  <c r="F15" i="23"/>
  <c r="F8" i="23"/>
  <c r="F6" i="23"/>
  <c r="F20" i="23"/>
  <c r="F10" i="23"/>
  <c r="F7" i="23"/>
  <c r="F18" i="23"/>
  <c r="F14" i="23"/>
  <c r="F24" i="23"/>
  <c r="F22" i="23"/>
  <c r="F17" i="23"/>
  <c r="F16" i="23"/>
  <c r="F12" i="23"/>
  <c r="F21" i="23"/>
  <c r="F13" i="23"/>
  <c r="F19" i="23"/>
  <c r="F23" i="23"/>
  <c r="E14" i="10"/>
  <c r="E15" i="10" s="1"/>
  <c r="D8" i="13"/>
  <c r="F9" i="28"/>
  <c r="F11" i="28" s="1"/>
  <c r="D14" i="13"/>
  <c r="K8" i="38" l="1"/>
  <c r="P8" i="38" s="1"/>
  <c r="F14" i="13"/>
  <c r="J14" i="13" s="1"/>
  <c r="F19" i="13" s="1"/>
  <c r="H19" i="13" s="1"/>
  <c r="D9" i="28"/>
  <c r="D11" i="28" s="1"/>
  <c r="I8" i="38"/>
  <c r="R8" i="38" s="1"/>
  <c r="B23" i="13"/>
  <c r="C23" i="13" s="1"/>
  <c r="E23" i="13" s="1"/>
  <c r="T8" i="38" l="1"/>
  <c r="U8" i="38" s="1"/>
  <c r="S8" i="38"/>
  <c r="X8" i="38" s="1"/>
  <c r="E7" i="10"/>
  <c r="E9" i="10" s="1"/>
  <c r="G23" i="13"/>
  <c r="H21" i="32" s="1"/>
  <c r="B4"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E8" authorId="0" shapeId="0" xr:uid="{00000000-0006-0000-0300-000001000000}">
      <text>
        <r>
          <rPr>
            <sz val="11"/>
            <color indexed="81"/>
            <rFont val="ＭＳ Ｐゴシック"/>
            <family val="3"/>
            <charset val="128"/>
          </rPr>
          <t>【作成上の注意事項】
他に本補助事業と同様の補助を国等から受けている額を入力してください。</t>
        </r>
        <r>
          <rPr>
            <b/>
            <sz val="11"/>
            <color indexed="10"/>
            <rFont val="ＭＳ Ｐゴシック"/>
            <family val="3"/>
            <charset val="128"/>
          </rPr>
          <t>受けていない場合も"0"を必ず入力</t>
        </r>
        <r>
          <rPr>
            <sz val="11"/>
            <color indexed="81"/>
            <rFont val="ＭＳ Ｐゴシック"/>
            <family val="3"/>
            <charset val="128"/>
          </rPr>
          <t xml:space="preserve">してください。
</t>
        </r>
        <r>
          <rPr>
            <i/>
            <sz val="11"/>
            <color indexed="81"/>
            <rFont val="ＭＳ Ｐゴシック"/>
            <family val="3"/>
            <charset val="128"/>
          </rPr>
          <t>※このコメントは紙媒体には表示されません。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5" authorId="0" shapeId="0" xr:uid="{00000000-0006-0000-0500-000001000000}">
      <text>
        <r>
          <rPr>
            <b/>
            <sz val="9"/>
            <color indexed="81"/>
            <rFont val="ＭＳ Ｐゴシック"/>
            <family val="3"/>
            <charset val="128"/>
          </rPr>
          <t>別紙４の人数と一致するように入力してください。</t>
        </r>
      </text>
    </comment>
    <comment ref="G5" authorId="0" shapeId="0" xr:uid="{00000000-0006-0000-0500-000002000000}">
      <text>
        <r>
          <rPr>
            <b/>
            <sz val="9"/>
            <color indexed="81"/>
            <rFont val="ＭＳ Ｐゴシック"/>
            <family val="3"/>
            <charset val="128"/>
          </rPr>
          <t>別紙4の「○」の数と一致するように入力してください。</t>
        </r>
      </text>
    </comment>
    <comment ref="H5" authorId="0" shapeId="0" xr:uid="{00000000-0006-0000-0500-000003000000}">
      <text>
        <r>
          <rPr>
            <b/>
            <sz val="9"/>
            <color indexed="81"/>
            <rFont val="ＭＳ Ｐゴシック"/>
            <family val="3"/>
            <charset val="128"/>
          </rPr>
          <t>新人看護職員研修と新人助産師研修の両方に参加する者の人数を入力して下さい。</t>
        </r>
      </text>
    </comment>
    <comment ref="I17" authorId="0" shapeId="0" xr:uid="{00000000-0006-0000-0500-000004000000}">
      <text>
        <r>
          <rPr>
            <b/>
            <sz val="9"/>
            <color indexed="81"/>
            <rFont val="ＭＳ Ｐゴシック"/>
            <family val="3"/>
            <charset val="128"/>
          </rPr>
          <t>今年度実施の研修責任者フォローアップ研修参加人数(別紙１１の人数)を入力して下さい。入力がなければ、補助金額に含まれませんので必ず入力して下さい。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L6" authorId="0" shapeId="0" xr:uid="{00000000-0006-0000-0600-000001000000}">
      <text>
        <r>
          <rPr>
            <b/>
            <sz val="9"/>
            <color indexed="81"/>
            <rFont val="ＭＳ Ｐゴシック"/>
            <family val="3"/>
            <charset val="128"/>
          </rPr>
          <t>医療機関受入研修を実施した場合は、入力してください。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K5" authorId="0" shapeId="0" xr:uid="{00000000-0006-0000-0700-000001000000}">
      <text>
        <r>
          <rPr>
            <b/>
            <sz val="9"/>
            <color indexed="81"/>
            <rFont val="ＭＳ Ｐゴシック"/>
            <family val="3"/>
            <charset val="128"/>
          </rPr>
          <t>助産師研修に参加する助産師のみ、○を記入してください。</t>
        </r>
      </text>
    </comment>
    <comment ref="L5" authorId="0" shapeId="0" xr:uid="{00000000-0006-0000-0700-000002000000}">
      <text>
        <r>
          <rPr>
            <b/>
            <sz val="9"/>
            <color indexed="81"/>
            <rFont val="ＭＳ Ｐゴシック"/>
            <family val="3"/>
            <charset val="128"/>
          </rPr>
          <t>退職した職員については、「平成○○年○○月、退職」と記載してください。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J5" authorId="0" shapeId="0" xr:uid="{00000000-0006-0000-0E00-000001000000}">
      <text>
        <r>
          <rPr>
            <b/>
            <sz val="9"/>
            <color indexed="81"/>
            <rFont val="ＭＳ Ｐゴシック"/>
            <family val="3"/>
            <charset val="128"/>
          </rPr>
          <t>看護師等免許の登録番号及び登録年月日を記入ください。
※このコメントは紙媒体には表示されません。</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1300-000001000000}">
      <text>
        <r>
          <rPr>
            <b/>
            <sz val="9"/>
            <color indexed="81"/>
            <rFont val="ＭＳ Ｐゴシック"/>
            <family val="3"/>
            <charset val="128"/>
          </rPr>
          <t>大阪府保健医療企画課看護Ｇ:</t>
        </r>
        <r>
          <rPr>
            <sz val="9"/>
            <color indexed="81"/>
            <rFont val="ＭＳ Ｐゴシック"/>
            <family val="3"/>
            <charset val="128"/>
          </rPr>
          <t xml:space="preserve">
補助基本額に調整率を乗じた額
（調整が必要な場合のみ）
</t>
        </r>
      </text>
    </comment>
  </commentList>
</comments>
</file>

<file path=xl/sharedStrings.xml><?xml version="1.0" encoding="utf-8"?>
<sst xmlns="http://schemas.openxmlformats.org/spreadsheetml/2006/main" count="2508" uniqueCount="777">
  <si>
    <t>　「新人看護職員」には非常勤職員も含まれるのか。</t>
    <phoneticPr fontId="2"/>
  </si>
  <si>
    <t>　雇用形態は問わないため、非常勤職員等であっても病院等と雇用関係があれば新人看護職員に含まれる。</t>
    <phoneticPr fontId="2"/>
  </si>
  <si>
    <t>　「職場適応のサポートやメンタルサポート等の体制の整備」の具体的な補助要件は何か。</t>
    <phoneticPr fontId="2"/>
  </si>
  <si>
    <t>　研修責任者、教育担当者及び実地指導者として、何らかの要件（経験年数、研修受講の有無等）が必要か。</t>
    <phoneticPr fontId="2"/>
  </si>
  <si>
    <t>　「研修における組織体制」の補助要件として、教育担当者は、必ず各部署に配置することが必要か。</t>
    <phoneticPr fontId="2"/>
  </si>
  <si>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2"/>
  </si>
  <si>
    <t>　「研修における組織体制」の補助要件として、プログラム企画・運営組織（委員会等）は、必ず設置することが必要か。</t>
    <phoneticPr fontId="2"/>
  </si>
  <si>
    <t>　事業内容（ウ）の「ガイドラインⅡに沿った到達目標の設定及び評価」の補助要件としては、ガイドラインに示されている到達目標の項目のどこまで実施していれば、補助の対象となるのか。</t>
    <phoneticPr fontId="2"/>
  </si>
  <si>
    <t>　研修責任者や教育担当者ではない職員が新人看護職員のために講義等を行った場合、それにかかった分の人件費を対象経費に計上できるか。</t>
    <phoneticPr fontId="2"/>
  </si>
  <si>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2"/>
  </si>
  <si>
    <t>　新人看護職員研修を実施するために、研修責任者や教育担当者が外部研修を受講した場合の費用は対象経費に計上できるか。</t>
    <phoneticPr fontId="2"/>
  </si>
  <si>
    <t>　新人看護職員の外部研修への参加にかかる経費については、対象としているところであるが、研修責任者や教育担当者の研修にかかる経費を計上することはできない。</t>
    <phoneticPr fontId="2"/>
  </si>
  <si>
    <t>　そのとおりである。</t>
    <phoneticPr fontId="2"/>
  </si>
  <si>
    <t>　医療機関受入研修事業の補助要件として、「自施設の新人看護職員研修を公開し、公募により受入を実施すること」となっている理由は何か。</t>
    <phoneticPr fontId="2"/>
  </si>
  <si>
    <t>　同一法人等に限定せず、広く地域の医療機関が活用できる外部研修が実施されるよう、補助の要件とした。</t>
    <phoneticPr fontId="2"/>
  </si>
  <si>
    <t>　公募方法にはどのようなものが考えられるか。</t>
    <phoneticPr fontId="2"/>
  </si>
  <si>
    <t>　ホームページや機関誌の活用、地方自治体・関係団体等を通じての広報など、地域の会議等での広報等などが考えられる。</t>
    <phoneticPr fontId="2"/>
  </si>
  <si>
    <t>Ｑ</t>
    <phoneticPr fontId="2"/>
  </si>
  <si>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2"/>
  </si>
  <si>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2"/>
  </si>
  <si>
    <t>　医療機関受入研修事業は、新人看護職員研修事業を実施している病院等でなければ補助の対象とはならないのか。</t>
    <phoneticPr fontId="2"/>
  </si>
  <si>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2"/>
  </si>
  <si>
    <t>なし</t>
    <phoneticPr fontId="2"/>
  </si>
  <si>
    <t>到達目標の設定の有無</t>
    <rPh sb="0" eb="2">
      <t>トウタツ</t>
    </rPh>
    <rPh sb="2" eb="4">
      <t>モクヒョウ</t>
    </rPh>
    <rPh sb="5" eb="7">
      <t>セッテイ</t>
    </rPh>
    <rPh sb="8" eb="10">
      <t>ウム</t>
    </rPh>
    <phoneticPr fontId="2"/>
  </si>
  <si>
    <t>研修プログラムの有無</t>
    <rPh sb="0" eb="2">
      <t>ケンシュウ</t>
    </rPh>
    <rPh sb="8" eb="10">
      <t>ウム</t>
    </rPh>
    <phoneticPr fontId="2"/>
  </si>
  <si>
    <t>実施日数</t>
    <rPh sb="0" eb="2">
      <t>ジッシ</t>
    </rPh>
    <rPh sb="2" eb="4">
      <t>ニッスウ</t>
    </rPh>
    <phoneticPr fontId="4"/>
  </si>
  <si>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</si>
  <si>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実施時間数</t>
    <rPh sb="0" eb="2">
      <t>ジッシ</t>
    </rPh>
    <rPh sb="2" eb="5">
      <t>ジカンスウ</t>
    </rPh>
    <phoneticPr fontId="2"/>
  </si>
  <si>
    <t>医療機関受入事業</t>
    <rPh sb="0" eb="2">
      <t>イリョウ</t>
    </rPh>
    <rPh sb="2" eb="4">
      <t>キカン</t>
    </rPh>
    <rPh sb="4" eb="6">
      <t>ウケイレ</t>
    </rPh>
    <rPh sb="6" eb="8">
      <t>ジギョウ</t>
    </rPh>
    <phoneticPr fontId="2"/>
  </si>
  <si>
    <t>自施設</t>
    <rPh sb="0" eb="1">
      <t>ジ</t>
    </rPh>
    <rPh sb="1" eb="3">
      <t>シセツ</t>
    </rPh>
    <phoneticPr fontId="2"/>
  </si>
  <si>
    <t>月</t>
  </si>
  <si>
    <t>日</t>
  </si>
  <si>
    <t>人数</t>
    <phoneticPr fontId="2"/>
  </si>
  <si>
    <t>手当</t>
    <rPh sb="0" eb="2">
      <t>テアテ</t>
    </rPh>
    <phoneticPr fontId="2"/>
  </si>
  <si>
    <t>謝金</t>
    <rPh sb="0" eb="2">
      <t>シャキン</t>
    </rPh>
    <phoneticPr fontId="2"/>
  </si>
  <si>
    <t>×</t>
    <phoneticPr fontId="2"/>
  </si>
  <si>
    <t>=</t>
    <phoneticPr fontId="2"/>
  </si>
  <si>
    <t xml:space="preserve">  別添研修責任者人件費明細書のとおり</t>
    <rPh sb="2" eb="4">
      <t>ベッテン</t>
    </rPh>
    <rPh sb="4" eb="6">
      <t>ケンシュウ</t>
    </rPh>
    <rPh sb="6" eb="9">
      <t>セキニンシャ</t>
    </rPh>
    <rPh sb="9" eb="12">
      <t>ジンケンヒ</t>
    </rPh>
    <rPh sb="12" eb="15">
      <t>メイサイショ</t>
    </rPh>
    <phoneticPr fontId="2"/>
  </si>
  <si>
    <t xml:space="preserve">  別添教育担当者人件費明細書のとおり</t>
    <rPh sb="2" eb="4">
      <t>ベッテン</t>
    </rPh>
    <rPh sb="4" eb="6">
      <t>キョウイク</t>
    </rPh>
    <rPh sb="6" eb="9">
      <t>タントウシャ</t>
    </rPh>
    <rPh sb="9" eb="12">
      <t>ジンケンヒ</t>
    </rPh>
    <rPh sb="12" eb="15">
      <t>メイサイショ</t>
    </rPh>
    <phoneticPr fontId="2"/>
  </si>
  <si>
    <t>回</t>
    <rPh sb="0" eb="1">
      <t>カイ</t>
    </rPh>
    <phoneticPr fontId="2"/>
  </si>
  <si>
    <t>冊</t>
    <rPh sb="0" eb="1">
      <t>サツ</t>
    </rPh>
    <phoneticPr fontId="2"/>
  </si>
  <si>
    <t>部</t>
    <rPh sb="0" eb="1">
      <t>ブ</t>
    </rPh>
    <phoneticPr fontId="2"/>
  </si>
  <si>
    <t>日</t>
    <rPh sb="0" eb="1">
      <t>ニチ</t>
    </rPh>
    <phoneticPr fontId="2"/>
  </si>
  <si>
    <t>専任/兼任</t>
    <rPh sb="0" eb="2">
      <t>センニン</t>
    </rPh>
    <rPh sb="3" eb="5">
      <t>ケンニン</t>
    </rPh>
    <phoneticPr fontId="2"/>
  </si>
  <si>
    <t>円</t>
    <rPh sb="0" eb="1">
      <t>エン</t>
    </rPh>
    <phoneticPr fontId="2"/>
  </si>
  <si>
    <t>法人名</t>
    <rPh sb="0" eb="2">
      <t>ホウジン</t>
    </rPh>
    <rPh sb="2" eb="3">
      <t>メイ</t>
    </rPh>
    <phoneticPr fontId="2"/>
  </si>
  <si>
    <t>兼任</t>
    <rPh sb="0" eb="2">
      <t>ケンニン</t>
    </rPh>
    <phoneticPr fontId="2"/>
  </si>
  <si>
    <t>人</t>
    <rPh sb="0" eb="1">
      <t>ニン</t>
    </rPh>
    <phoneticPr fontId="2"/>
  </si>
  <si>
    <t>その他</t>
    <rPh sb="2" eb="3">
      <t>タ</t>
    </rPh>
    <phoneticPr fontId="2"/>
  </si>
  <si>
    <t>月</t>
    <rPh sb="0" eb="1">
      <t>ツキ</t>
    </rPh>
    <phoneticPr fontId="2"/>
  </si>
  <si>
    <t>日</t>
    <rPh sb="0" eb="1">
      <t>ヒ</t>
    </rPh>
    <phoneticPr fontId="2"/>
  </si>
  <si>
    <t>賃金</t>
    <rPh sb="0" eb="2">
      <t>チンギン</t>
    </rPh>
    <phoneticPr fontId="4"/>
  </si>
  <si>
    <t>研修責任者経費</t>
    <rPh sb="0" eb="2">
      <t>ケンシュウ</t>
    </rPh>
    <rPh sb="2" eb="5">
      <t>セキニンシャ</t>
    </rPh>
    <rPh sb="5" eb="7">
      <t>ケイヒ</t>
    </rPh>
    <phoneticPr fontId="4"/>
  </si>
  <si>
    <t>報償費</t>
    <phoneticPr fontId="4"/>
  </si>
  <si>
    <t>旅費</t>
    <rPh sb="0" eb="2">
      <t>リョヒ</t>
    </rPh>
    <phoneticPr fontId="4"/>
  </si>
  <si>
    <t>需用費</t>
    <rPh sb="0" eb="3">
      <t>ジュヨウヒ</t>
    </rPh>
    <phoneticPr fontId="4"/>
  </si>
  <si>
    <t>小計</t>
    <rPh sb="0" eb="2">
      <t>ショウケイ</t>
    </rPh>
    <phoneticPr fontId="2"/>
  </si>
  <si>
    <t>教育担当者経費</t>
    <rPh sb="0" eb="2">
      <t>キョウイク</t>
    </rPh>
    <rPh sb="2" eb="5">
      <t>タントウシャ</t>
    </rPh>
    <rPh sb="5" eb="7">
      <t>ケイヒ</t>
    </rPh>
    <phoneticPr fontId="2"/>
  </si>
  <si>
    <t>役職</t>
    <rPh sb="0" eb="2">
      <t>ヤクショク</t>
    </rPh>
    <phoneticPr fontId="2"/>
  </si>
  <si>
    <t>専任</t>
    <rPh sb="0" eb="2">
      <t>センニン</t>
    </rPh>
    <phoneticPr fontId="2"/>
  </si>
  <si>
    <t>時間</t>
    <rPh sb="0" eb="2">
      <t>ジカン</t>
    </rPh>
    <phoneticPr fontId="2"/>
  </si>
  <si>
    <t>総事業費</t>
    <rPh sb="0" eb="4">
      <t>ソウジギョウヒ</t>
    </rPh>
    <phoneticPr fontId="2"/>
  </si>
  <si>
    <t>（研　　修　　経　　費）</t>
    <rPh sb="1" eb="2">
      <t>ケン</t>
    </rPh>
    <rPh sb="4" eb="5">
      <t>オサム</t>
    </rPh>
    <rPh sb="7" eb="8">
      <t>キョウ</t>
    </rPh>
    <rPh sb="10" eb="11">
      <t>ヒ</t>
    </rPh>
    <phoneticPr fontId="4"/>
  </si>
  <si>
    <t>区分</t>
  </si>
  <si>
    <t>需　　　　用　　　　費</t>
    <rPh sb="0" eb="1">
      <t>モトメ</t>
    </rPh>
    <rPh sb="5" eb="6">
      <t>ヨウ</t>
    </rPh>
    <rPh sb="10" eb="11">
      <t>ヒ</t>
    </rPh>
    <phoneticPr fontId="4"/>
  </si>
  <si>
    <t>使用料及び賃借料</t>
    <rPh sb="0" eb="3">
      <t>シヨウリョウ</t>
    </rPh>
    <rPh sb="3" eb="4">
      <t>オヨ</t>
    </rPh>
    <rPh sb="5" eb="8">
      <t>チンシャクリョウ</t>
    </rPh>
    <phoneticPr fontId="4"/>
  </si>
  <si>
    <t>（教 育 担 当 者 経 費）</t>
    <rPh sb="1" eb="2">
      <t>キョウ</t>
    </rPh>
    <rPh sb="3" eb="4">
      <t>イク</t>
    </rPh>
    <rPh sb="5" eb="6">
      <t>タダシ</t>
    </rPh>
    <rPh sb="7" eb="8">
      <t>トウ</t>
    </rPh>
    <rPh sb="9" eb="10">
      <t>モノ</t>
    </rPh>
    <rPh sb="11" eb="12">
      <t>キョウ</t>
    </rPh>
    <rPh sb="13" eb="14">
      <t>ヒ</t>
    </rPh>
    <phoneticPr fontId="4"/>
  </si>
  <si>
    <t>教育担当者経費</t>
    <rPh sb="0" eb="2">
      <t>キョウイク</t>
    </rPh>
    <rPh sb="2" eb="5">
      <t>タントウシャ</t>
    </rPh>
    <rPh sb="5" eb="7">
      <t>ケイヒ</t>
    </rPh>
    <phoneticPr fontId="4"/>
  </si>
  <si>
    <t>（医療機関受入研修事業）</t>
    <rPh sb="1" eb="3">
      <t>イリョウ</t>
    </rPh>
    <rPh sb="3" eb="5">
      <t>キカン</t>
    </rPh>
    <rPh sb="5" eb="7">
      <t>ウケイレ</t>
    </rPh>
    <rPh sb="7" eb="9">
      <t>ケンシュウ</t>
    </rPh>
    <rPh sb="9" eb="11">
      <t>ジギョウ</t>
    </rPh>
    <phoneticPr fontId="4"/>
  </si>
  <si>
    <t>教　育　担　当　者　経　費</t>
    <rPh sb="0" eb="1">
      <t>キョウ</t>
    </rPh>
    <rPh sb="2" eb="3">
      <t>イク</t>
    </rPh>
    <rPh sb="4" eb="5">
      <t>ユタカ</t>
    </rPh>
    <rPh sb="6" eb="7">
      <t>トウ</t>
    </rPh>
    <rPh sb="8" eb="9">
      <t>モノ</t>
    </rPh>
    <rPh sb="10" eb="11">
      <t>キョウ</t>
    </rPh>
    <rPh sb="12" eb="13">
      <t>ヒ</t>
    </rPh>
    <phoneticPr fontId="4"/>
  </si>
  <si>
    <t>収入</t>
    <rPh sb="0" eb="2">
      <t>シュウニュウ</t>
    </rPh>
    <phoneticPr fontId="2"/>
  </si>
  <si>
    <t>（その他の収入）</t>
    <rPh sb="3" eb="4">
      <t>タ</t>
    </rPh>
    <rPh sb="5" eb="7">
      <t>シュウニュウ</t>
    </rPh>
    <phoneticPr fontId="2"/>
  </si>
  <si>
    <t>計</t>
    <rPh sb="0" eb="1">
      <t>ケイ</t>
    </rPh>
    <phoneticPr fontId="2"/>
  </si>
  <si>
    <t>医療機関受入研修</t>
    <rPh sb="0" eb="2">
      <t>イリョウ</t>
    </rPh>
    <rPh sb="2" eb="4">
      <t>キカン</t>
    </rPh>
    <rPh sb="4" eb="6">
      <t>ウケイレ</t>
    </rPh>
    <rPh sb="6" eb="8">
      <t>ケンシュウ</t>
    </rPh>
    <phoneticPr fontId="2"/>
  </si>
  <si>
    <t>施設名</t>
    <rPh sb="0" eb="2">
      <t>シセツ</t>
    </rPh>
    <rPh sb="2" eb="3">
      <t>メイ</t>
    </rPh>
    <phoneticPr fontId="2"/>
  </si>
  <si>
    <t>備考</t>
    <rPh sb="0" eb="2">
      <t>ビコウ</t>
    </rPh>
    <phoneticPr fontId="2"/>
  </si>
  <si>
    <t>差引額</t>
    <rPh sb="0" eb="2">
      <t>サシヒキ</t>
    </rPh>
    <rPh sb="2" eb="3">
      <t>ガク</t>
    </rPh>
    <phoneticPr fontId="2"/>
  </si>
  <si>
    <t>研修経費</t>
    <rPh sb="0" eb="2">
      <t>ケンシュウ</t>
    </rPh>
    <rPh sb="2" eb="4">
      <t>ケイヒ</t>
    </rPh>
    <phoneticPr fontId="2"/>
  </si>
  <si>
    <t>受入人数</t>
    <rPh sb="0" eb="2">
      <t>ウケイレ</t>
    </rPh>
    <rPh sb="2" eb="4">
      <t>ニンズウ</t>
    </rPh>
    <phoneticPr fontId="2"/>
  </si>
  <si>
    <t>寄付金その他の収入</t>
    <rPh sb="0" eb="3">
      <t>キフキン</t>
    </rPh>
    <rPh sb="5" eb="6">
      <t>タ</t>
    </rPh>
    <rPh sb="7" eb="9">
      <t>シュウニュウ</t>
    </rPh>
    <phoneticPr fontId="2"/>
  </si>
  <si>
    <t>Ａ</t>
    <phoneticPr fontId="2"/>
  </si>
  <si>
    <t>Ｂ</t>
    <phoneticPr fontId="2"/>
  </si>
  <si>
    <t>（Ａ－Ｂ）Ｃ</t>
    <phoneticPr fontId="2"/>
  </si>
  <si>
    <t>Ｄ</t>
    <phoneticPr fontId="2"/>
  </si>
  <si>
    <t>医療法上の許可病床総数</t>
    <rPh sb="0" eb="3">
      <t>イリョウホウ</t>
    </rPh>
    <rPh sb="3" eb="4">
      <t>ジョウ</t>
    </rPh>
    <rPh sb="5" eb="7">
      <t>キョカ</t>
    </rPh>
    <rPh sb="7" eb="9">
      <t>ビョウショウ</t>
    </rPh>
    <rPh sb="9" eb="11">
      <t>ソウスウ</t>
    </rPh>
    <phoneticPr fontId="4"/>
  </si>
  <si>
    <t>研修における組織体制</t>
    <rPh sb="0" eb="2">
      <t>ケンシュウ</t>
    </rPh>
    <rPh sb="6" eb="8">
      <t>ソシキ</t>
    </rPh>
    <rPh sb="8" eb="10">
      <t>タイセイ</t>
    </rPh>
    <phoneticPr fontId="4"/>
  </si>
  <si>
    <t>到達目標の設定の有無</t>
    <rPh sb="0" eb="2">
      <t>トウタツ</t>
    </rPh>
    <rPh sb="2" eb="4">
      <t>モクヒョウ</t>
    </rPh>
    <rPh sb="5" eb="7">
      <t>セッテイ</t>
    </rPh>
    <rPh sb="8" eb="10">
      <t>ウム</t>
    </rPh>
    <phoneticPr fontId="4"/>
  </si>
  <si>
    <t>研修プログラムの有無</t>
    <rPh sb="0" eb="2">
      <t>ケンシュウ</t>
    </rPh>
    <rPh sb="8" eb="10">
      <t>ウム</t>
    </rPh>
    <phoneticPr fontId="4"/>
  </si>
  <si>
    <t>医療機関受入研修事業</t>
    <rPh sb="0" eb="2">
      <t>イリョウ</t>
    </rPh>
    <rPh sb="2" eb="4">
      <t>キカン</t>
    </rPh>
    <rPh sb="4" eb="6">
      <t>ウケイレ</t>
    </rPh>
    <rPh sb="6" eb="8">
      <t>ケンシュウ</t>
    </rPh>
    <rPh sb="8" eb="10">
      <t>ジギョウ</t>
    </rPh>
    <phoneticPr fontId="4"/>
  </si>
  <si>
    <t>専任</t>
    <rPh sb="0" eb="2">
      <t>センニン</t>
    </rPh>
    <phoneticPr fontId="4"/>
  </si>
  <si>
    <t>兼任</t>
    <rPh sb="0" eb="2">
      <t>ケンニン</t>
    </rPh>
    <phoneticPr fontId="4"/>
  </si>
  <si>
    <t>床</t>
    <rPh sb="0" eb="1">
      <t>ユカ</t>
    </rPh>
    <phoneticPr fontId="4"/>
  </si>
  <si>
    <t>人</t>
    <rPh sb="0" eb="1">
      <t>ニン</t>
    </rPh>
    <phoneticPr fontId="4"/>
  </si>
  <si>
    <t>人</t>
    <rPh sb="0" eb="1">
      <t>ヒト</t>
    </rPh>
    <phoneticPr fontId="2"/>
  </si>
  <si>
    <t>月</t>
    <rPh sb="0" eb="1">
      <t>ツキ</t>
    </rPh>
    <phoneticPr fontId="4"/>
  </si>
  <si>
    <t>日</t>
    <rPh sb="0" eb="1">
      <t>ニチ</t>
    </rPh>
    <phoneticPr fontId="4"/>
  </si>
  <si>
    <t>研修責任者数</t>
    <rPh sb="0" eb="2">
      <t>ケンシュウ</t>
    </rPh>
    <rPh sb="2" eb="5">
      <t>セキニンシャ</t>
    </rPh>
    <rPh sb="5" eb="6">
      <t>スウ</t>
    </rPh>
    <phoneticPr fontId="4"/>
  </si>
  <si>
    <t>教育担当者数</t>
    <rPh sb="0" eb="2">
      <t>キョウイク</t>
    </rPh>
    <rPh sb="2" eb="5">
      <t>タントウシャ</t>
    </rPh>
    <rPh sb="5" eb="6">
      <t>スウ</t>
    </rPh>
    <phoneticPr fontId="4"/>
  </si>
  <si>
    <t>実地指導者数</t>
    <rPh sb="0" eb="2">
      <t>ジッチ</t>
    </rPh>
    <rPh sb="2" eb="5">
      <t>シドウシャ</t>
    </rPh>
    <rPh sb="5" eb="6">
      <t>スウ</t>
    </rPh>
    <phoneticPr fontId="4"/>
  </si>
  <si>
    <t>「研修責任者数」、「教育担当者数」及び「実地指導者数」は、兼任の場合は、兼務している役割のそれぞれで「兼任」欄の人数に含める。</t>
    <rPh sb="1" eb="3">
      <t>ケンシュウ</t>
    </rPh>
    <rPh sb="3" eb="6">
      <t>セキニンシャ</t>
    </rPh>
    <rPh sb="6" eb="7">
      <t>スウ</t>
    </rPh>
    <rPh sb="10" eb="12">
      <t>キョウイク</t>
    </rPh>
    <rPh sb="12" eb="15">
      <t>タントウシャ</t>
    </rPh>
    <rPh sb="15" eb="16">
      <t>スウ</t>
    </rPh>
    <rPh sb="17" eb="18">
      <t>オヨ</t>
    </rPh>
    <rPh sb="20" eb="22">
      <t>ジッチ</t>
    </rPh>
    <rPh sb="22" eb="25">
      <t>シドウシャ</t>
    </rPh>
    <rPh sb="25" eb="26">
      <t>スウ</t>
    </rPh>
    <rPh sb="29" eb="31">
      <t>ケンニン</t>
    </rPh>
    <rPh sb="32" eb="34">
      <t>バアイ</t>
    </rPh>
    <rPh sb="36" eb="38">
      <t>ケンム</t>
    </rPh>
    <rPh sb="42" eb="44">
      <t>ヤクワリ</t>
    </rPh>
    <rPh sb="51" eb="53">
      <t>ケンニン</t>
    </rPh>
    <rPh sb="54" eb="55">
      <t>ラン</t>
    </rPh>
    <rPh sb="56" eb="58">
      <t>ニンズウ</t>
    </rPh>
    <rPh sb="59" eb="60">
      <t>フク</t>
    </rPh>
    <phoneticPr fontId="4"/>
  </si>
  <si>
    <t>（新人看護職員研修事業）</t>
    <rPh sb="1" eb="3">
      <t>シンジン</t>
    </rPh>
    <rPh sb="3" eb="5">
      <t>カンゴ</t>
    </rPh>
    <rPh sb="5" eb="7">
      <t>ショクイン</t>
    </rPh>
    <rPh sb="7" eb="9">
      <t>ケンシュウ</t>
    </rPh>
    <rPh sb="9" eb="11">
      <t>ジギョウ</t>
    </rPh>
    <phoneticPr fontId="4"/>
  </si>
  <si>
    <t>謝金</t>
    <rPh sb="0" eb="2">
      <t>シャキン</t>
    </rPh>
    <phoneticPr fontId="4"/>
  </si>
  <si>
    <t>人件費</t>
    <rPh sb="0" eb="3">
      <t>ジンケンヒ</t>
    </rPh>
    <phoneticPr fontId="4"/>
  </si>
  <si>
    <t>手当</t>
    <rPh sb="0" eb="2">
      <t>テアテ</t>
    </rPh>
    <phoneticPr fontId="4"/>
  </si>
  <si>
    <t>消耗品費</t>
    <rPh sb="0" eb="3">
      <t>ショウモウヒン</t>
    </rPh>
    <rPh sb="3" eb="4">
      <t>ヒ</t>
    </rPh>
    <phoneticPr fontId="4"/>
  </si>
  <si>
    <t>印刷製本費</t>
    <rPh sb="0" eb="2">
      <t>インサツ</t>
    </rPh>
    <rPh sb="2" eb="4">
      <t>セイホン</t>
    </rPh>
    <rPh sb="4" eb="5">
      <t>ヒ</t>
    </rPh>
    <phoneticPr fontId="4"/>
  </si>
  <si>
    <t>会議費</t>
    <rPh sb="0" eb="3">
      <t>カイギヒ</t>
    </rPh>
    <phoneticPr fontId="4"/>
  </si>
  <si>
    <t>図書購入費</t>
    <rPh sb="0" eb="2">
      <t>トショ</t>
    </rPh>
    <rPh sb="2" eb="5">
      <t>コウニュウヒ</t>
    </rPh>
    <phoneticPr fontId="4"/>
  </si>
  <si>
    <t>役務費</t>
    <rPh sb="0" eb="2">
      <t>エキム</t>
    </rPh>
    <rPh sb="2" eb="3">
      <t>ヒ</t>
    </rPh>
    <phoneticPr fontId="4"/>
  </si>
  <si>
    <t>通信運搬費</t>
    <rPh sb="0" eb="2">
      <t>ツウシン</t>
    </rPh>
    <rPh sb="2" eb="5">
      <t>ウンパンヒ</t>
    </rPh>
    <phoneticPr fontId="4"/>
  </si>
  <si>
    <t>雑役務費</t>
    <rPh sb="0" eb="3">
      <t>ザツエキム</t>
    </rPh>
    <rPh sb="3" eb="4">
      <t>ヒ</t>
    </rPh>
    <phoneticPr fontId="4"/>
  </si>
  <si>
    <t>備品購入費</t>
    <rPh sb="0" eb="2">
      <t>ビヒン</t>
    </rPh>
    <rPh sb="2" eb="5">
      <t>コウニュウヒ</t>
    </rPh>
    <phoneticPr fontId="4"/>
  </si>
  <si>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4"/>
  </si>
  <si>
    <t>円×</t>
    <rPh sb="0" eb="1">
      <t>エン</t>
    </rPh>
    <phoneticPr fontId="2"/>
  </si>
  <si>
    <t>時間=</t>
    <rPh sb="0" eb="2">
      <t>ジカン</t>
    </rPh>
    <phoneticPr fontId="2"/>
  </si>
  <si>
    <t>（研修経費）</t>
    <rPh sb="1" eb="2">
      <t>ケン</t>
    </rPh>
    <rPh sb="2" eb="3">
      <t>オサム</t>
    </rPh>
    <rPh sb="3" eb="4">
      <t>キョウ</t>
    </rPh>
    <rPh sb="4" eb="5">
      <t>ヒ</t>
    </rPh>
    <phoneticPr fontId="4"/>
  </si>
  <si>
    <t>時間単価</t>
    <rPh sb="0" eb="2">
      <t>ジカン</t>
    </rPh>
    <rPh sb="2" eb="4">
      <t>タンカ</t>
    </rPh>
    <phoneticPr fontId="2"/>
  </si>
  <si>
    <t>従事時間</t>
    <rPh sb="0" eb="2">
      <t>ジュウジ</t>
    </rPh>
    <rPh sb="2" eb="4">
      <t>ジカン</t>
    </rPh>
    <phoneticPr fontId="2"/>
  </si>
  <si>
    <t>氏名</t>
    <rPh sb="0" eb="2">
      <t>シメイ</t>
    </rPh>
    <phoneticPr fontId="2"/>
  </si>
  <si>
    <t>科目</t>
    <rPh sb="0" eb="2">
      <t>カモク</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</si>
  <si>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</si>
  <si>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</si>
  <si>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施設負担額</t>
    <rPh sb="0" eb="2">
      <t>シセツ</t>
    </rPh>
    <rPh sb="2" eb="4">
      <t>フタン</t>
    </rPh>
    <rPh sb="4" eb="5">
      <t>ガク</t>
    </rPh>
    <phoneticPr fontId="2"/>
  </si>
  <si>
    <t>１．収入の部</t>
    <rPh sb="2" eb="4">
      <t>シュウニュウ</t>
    </rPh>
    <rPh sb="5" eb="6">
      <t>ブ</t>
    </rPh>
    <phoneticPr fontId="2"/>
  </si>
  <si>
    <t>２．支出の部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</si>
  <si>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</si>
  <si>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</si>
  <si>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研修実施日</t>
    <rPh sb="0" eb="2">
      <t>ケンシュウ</t>
    </rPh>
    <rPh sb="2" eb="4">
      <t>ジッシ</t>
    </rPh>
    <rPh sb="4" eb="5">
      <t>ビ</t>
    </rPh>
    <phoneticPr fontId="2"/>
  </si>
  <si>
    <t>参加者数</t>
    <rPh sb="0" eb="3">
      <t>サンカシャ</t>
    </rPh>
    <rPh sb="3" eb="4">
      <t>スウ</t>
    </rPh>
    <phoneticPr fontId="2"/>
  </si>
  <si>
    <t>年齢</t>
    <rPh sb="0" eb="2">
      <t>ネンレイ</t>
    </rPh>
    <phoneticPr fontId="2"/>
  </si>
  <si>
    <t>登録番号</t>
    <rPh sb="0" eb="2">
      <t>トウロク</t>
    </rPh>
    <rPh sb="2" eb="4">
      <t>バンゴウ</t>
    </rPh>
    <phoneticPr fontId="2"/>
  </si>
  <si>
    <t>登録年月日</t>
    <rPh sb="0" eb="2">
      <t>トウロク</t>
    </rPh>
    <rPh sb="2" eb="5">
      <t>ネンガッピ</t>
    </rPh>
    <phoneticPr fontId="2"/>
  </si>
  <si>
    <t>勤務先名称</t>
    <rPh sb="0" eb="3">
      <t>キンムサキ</t>
    </rPh>
    <rPh sb="3" eb="5">
      <t>メイショウ</t>
    </rPh>
    <phoneticPr fontId="2"/>
  </si>
  <si>
    <t>受入研修時間数</t>
    <rPh sb="0" eb="2">
      <t>ウケイレ</t>
    </rPh>
    <rPh sb="2" eb="4">
      <t>ケンシュウ</t>
    </rPh>
    <rPh sb="4" eb="7">
      <t>ジカンスウ</t>
    </rPh>
    <phoneticPr fontId="2"/>
  </si>
  <si>
    <t>総時間数</t>
    <rPh sb="0" eb="1">
      <t>ソウ</t>
    </rPh>
    <rPh sb="1" eb="4">
      <t>ジカンスウ</t>
    </rPh>
    <phoneticPr fontId="2"/>
  </si>
  <si>
    <t>新人看護職員研修</t>
    <rPh sb="0" eb="2">
      <t>シンジン</t>
    </rPh>
    <rPh sb="2" eb="4">
      <t>カンゴ</t>
    </rPh>
    <rPh sb="4" eb="6">
      <t>ショクイン</t>
    </rPh>
    <rPh sb="6" eb="8">
      <t>ケンシュウ</t>
    </rPh>
    <phoneticPr fontId="2"/>
  </si>
  <si>
    <t>Ｅ</t>
    <phoneticPr fontId="2"/>
  </si>
  <si>
    <t>Ｆ</t>
    <phoneticPr fontId="2"/>
  </si>
  <si>
    <t>（Ｅ＋Ｆ）Ｇ</t>
    <phoneticPr fontId="2"/>
  </si>
  <si>
    <t>Ｈ</t>
    <phoneticPr fontId="2"/>
  </si>
  <si>
    <t>No</t>
    <phoneticPr fontId="2"/>
  </si>
  <si>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2"/>
  </si>
  <si>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2"/>
  </si>
  <si>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2"/>
  </si>
  <si>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2"/>
  </si>
  <si>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2"/>
  </si>
  <si>
    <t>賃金</t>
    <rPh sb="0" eb="2">
      <t>チンギン</t>
    </rPh>
    <phoneticPr fontId="2"/>
  </si>
  <si>
    <t>施設名：</t>
    <rPh sb="0" eb="2">
      <t>シセツ</t>
    </rPh>
    <rPh sb="2" eb="3">
      <t>メイ</t>
    </rPh>
    <phoneticPr fontId="2"/>
  </si>
  <si>
    <t>施設名：</t>
    <rPh sb="0" eb="2">
      <t>シセツ</t>
    </rPh>
    <rPh sb="2" eb="3">
      <t>メイ</t>
    </rPh>
    <phoneticPr fontId="4"/>
  </si>
  <si>
    <t>積算内訳</t>
    <phoneticPr fontId="2"/>
  </si>
  <si>
    <t>（単位：円）</t>
    <rPh sb="1" eb="3">
      <t>タンイ</t>
    </rPh>
    <rPh sb="4" eb="5">
      <t>エン</t>
    </rPh>
    <phoneticPr fontId="2"/>
  </si>
  <si>
    <t>上記は原本のとおりであることを証明する。</t>
    <rPh sb="0" eb="2">
      <t>ジョウキ</t>
    </rPh>
    <rPh sb="3" eb="5">
      <t>ゲンポン</t>
    </rPh>
    <rPh sb="15" eb="17">
      <t>ショウメイ</t>
    </rPh>
    <phoneticPr fontId="2"/>
  </si>
  <si>
    <t>施設名:</t>
    <rPh sb="0" eb="2">
      <t>シセツ</t>
    </rPh>
    <rPh sb="2" eb="3">
      <t>メイ</t>
    </rPh>
    <phoneticPr fontId="2"/>
  </si>
  <si>
    <t>基本情報</t>
    <rPh sb="0" eb="2">
      <t>キホン</t>
    </rPh>
    <rPh sb="2" eb="4">
      <t>ジョウホウ</t>
    </rPh>
    <phoneticPr fontId="2"/>
  </si>
  <si>
    <t>メールアドレス</t>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</si>
  <si>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</si>
  <si>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</si>
  <si>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看護部長名</t>
    <rPh sb="0" eb="2">
      <t>カンゴ</t>
    </rPh>
    <rPh sb="2" eb="5">
      <t>ブチョウメイ</t>
    </rPh>
    <phoneticPr fontId="2"/>
  </si>
  <si>
    <t>新人看護職員研修責任者</t>
    <rPh sb="0" eb="2">
      <t>シンジン</t>
    </rPh>
    <rPh sb="2" eb="4">
      <t>カンゴ</t>
    </rPh>
    <rPh sb="4" eb="6">
      <t>ショクイン</t>
    </rPh>
    <rPh sb="6" eb="8">
      <t>ケンシュウ</t>
    </rPh>
    <rPh sb="8" eb="11">
      <t>セキニンシャ</t>
    </rPh>
    <phoneticPr fontId="2"/>
  </si>
  <si>
    <t>教育担当者人件費明細書</t>
    <rPh sb="0" eb="2">
      <t>キョウイク</t>
    </rPh>
    <rPh sb="2" eb="5">
      <t>タントウシャ</t>
    </rPh>
    <rPh sb="5" eb="8">
      <t>ジンケンヒ</t>
    </rPh>
    <rPh sb="8" eb="11">
      <t>メイサイショ</t>
    </rPh>
    <phoneticPr fontId="2"/>
  </si>
  <si>
    <t>@</t>
    <phoneticPr fontId="2"/>
  </si>
  <si>
    <t>名分</t>
    <rPh sb="0" eb="1">
      <t>メイ</t>
    </rPh>
    <rPh sb="1" eb="2">
      <t>ブン</t>
    </rPh>
    <phoneticPr fontId="2"/>
  </si>
  <si>
    <t>@</t>
    <phoneticPr fontId="2"/>
  </si>
  <si>
    <t>医療機関受入研修名簿</t>
    <rPh sb="0" eb="2">
      <t>イリョウ</t>
    </rPh>
    <rPh sb="2" eb="4">
      <t>キカン</t>
    </rPh>
    <rPh sb="4" eb="6">
      <t>ウケイレ</t>
    </rPh>
    <rPh sb="6" eb="8">
      <t>ケンシュウ</t>
    </rPh>
    <rPh sb="8" eb="10">
      <t>メイボ</t>
    </rPh>
    <phoneticPr fontId="2"/>
  </si>
  <si>
    <t>専任等</t>
    <rPh sb="0" eb="3">
      <t>センニントウ</t>
    </rPh>
    <phoneticPr fontId="2"/>
  </si>
  <si>
    <t>研修責任者人件費明細書</t>
    <rPh sb="0" eb="5">
      <t>ケンシュウセキニンシャ</t>
    </rPh>
    <rPh sb="5" eb="8">
      <t>ジンケンヒ</t>
    </rPh>
    <rPh sb="8" eb="11">
      <t>メイサイショ</t>
    </rPh>
    <phoneticPr fontId="2"/>
  </si>
  <si>
    <t>(別紙１）</t>
    <rPh sb="1" eb="3">
      <t>ベッシ</t>
    </rPh>
    <phoneticPr fontId="2"/>
  </si>
  <si>
    <t>（別紙２）</t>
    <rPh sb="1" eb="3">
      <t>ベッシ</t>
    </rPh>
    <phoneticPr fontId="2"/>
  </si>
  <si>
    <t>（別紙３）</t>
    <rPh sb="1" eb="3">
      <t>ベッシ</t>
    </rPh>
    <phoneticPr fontId="2"/>
  </si>
  <si>
    <t>（別紙４）</t>
    <rPh sb="1" eb="3">
      <t>ベッシ</t>
    </rPh>
    <phoneticPr fontId="2"/>
  </si>
  <si>
    <t>（別紙５）</t>
    <rPh sb="1" eb="3">
      <t>ベッシ</t>
    </rPh>
    <phoneticPr fontId="2"/>
  </si>
  <si>
    <t>（別紙６）</t>
    <phoneticPr fontId="4"/>
  </si>
  <si>
    <t>（別紙７）</t>
    <rPh sb="1" eb="3">
      <t>ベッシ</t>
    </rPh>
    <phoneticPr fontId="2"/>
  </si>
  <si>
    <t>（別紙８）</t>
    <rPh sb="1" eb="3">
      <t>ベッシ</t>
    </rPh>
    <phoneticPr fontId="2"/>
  </si>
  <si>
    <t>（別紙９）</t>
    <rPh sb="1" eb="3">
      <t>ベッシ</t>
    </rPh>
    <phoneticPr fontId="2"/>
  </si>
  <si>
    <t>（別紙１０）</t>
    <rPh sb="1" eb="3">
      <t>ベッシ</t>
    </rPh>
    <phoneticPr fontId="2"/>
  </si>
  <si>
    <t>医療機関受入経費</t>
    <rPh sb="0" eb="2">
      <t>イリョウ</t>
    </rPh>
    <rPh sb="2" eb="4">
      <t>キカン</t>
    </rPh>
    <rPh sb="4" eb="6">
      <t>ウケイレ</t>
    </rPh>
    <rPh sb="6" eb="8">
      <t>ケイヒ</t>
    </rPh>
    <phoneticPr fontId="2"/>
  </si>
  <si>
    <t>その他の収入</t>
    <rPh sb="2" eb="3">
      <t>タ</t>
    </rPh>
    <rPh sb="4" eb="6">
      <t>シュウニュウ</t>
    </rPh>
    <phoneticPr fontId="2"/>
  </si>
  <si>
    <t>寄付金</t>
    <rPh sb="0" eb="3">
      <t>キフキン</t>
    </rPh>
    <phoneticPr fontId="2"/>
  </si>
  <si>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</si>
  <si>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</si>
  <si>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</si>
  <si>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2"/>
  </si>
  <si>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</si>
  <si>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</si>
  <si>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ＨＰ上での公募</t>
    <rPh sb="2" eb="3">
      <t>ジョウ</t>
    </rPh>
    <rPh sb="5" eb="7">
      <t>コウボ</t>
    </rPh>
    <phoneticPr fontId="4"/>
  </si>
  <si>
    <t>機関誌等での公募</t>
    <rPh sb="0" eb="3">
      <t>キカンシ</t>
    </rPh>
    <rPh sb="3" eb="4">
      <t>トウ</t>
    </rPh>
    <rPh sb="6" eb="8">
      <t>コウボ</t>
    </rPh>
    <phoneticPr fontId="4"/>
  </si>
  <si>
    <t>地方自治体を通じての広報等</t>
    <rPh sb="0" eb="2">
      <t>チホウ</t>
    </rPh>
    <rPh sb="2" eb="5">
      <t>ジチタイ</t>
    </rPh>
    <rPh sb="6" eb="7">
      <t>ツウ</t>
    </rPh>
    <rPh sb="10" eb="12">
      <t>コウホウ</t>
    </rPh>
    <rPh sb="12" eb="13">
      <t>トウ</t>
    </rPh>
    <phoneticPr fontId="4"/>
  </si>
  <si>
    <t>関係団体等を通じての広報等</t>
    <rPh sb="0" eb="2">
      <t>カンケイ</t>
    </rPh>
    <rPh sb="2" eb="4">
      <t>ダンタイ</t>
    </rPh>
    <rPh sb="4" eb="5">
      <t>トウ</t>
    </rPh>
    <rPh sb="6" eb="7">
      <t>ツウ</t>
    </rPh>
    <rPh sb="10" eb="12">
      <t>コウホウ</t>
    </rPh>
    <rPh sb="12" eb="13">
      <t>トウ</t>
    </rPh>
    <phoneticPr fontId="4"/>
  </si>
  <si>
    <t>地域の会議等での広報等</t>
    <rPh sb="0" eb="2">
      <t>チイキ</t>
    </rPh>
    <rPh sb="3" eb="5">
      <t>カイギ</t>
    </rPh>
    <rPh sb="5" eb="6">
      <t>トウ</t>
    </rPh>
    <rPh sb="8" eb="10">
      <t>コウホウ</t>
    </rPh>
    <rPh sb="10" eb="11">
      <t>トウ</t>
    </rPh>
    <phoneticPr fontId="4"/>
  </si>
  <si>
    <t>その他</t>
    <rPh sb="2" eb="3">
      <t>タ</t>
    </rPh>
    <phoneticPr fontId="4"/>
  </si>
  <si>
    <t>補助基本額</t>
    <rPh sb="0" eb="2">
      <t>ホジョ</t>
    </rPh>
    <rPh sb="2" eb="4">
      <t>キホン</t>
    </rPh>
    <rPh sb="4" eb="5">
      <t>ガク</t>
    </rPh>
    <phoneticPr fontId="2"/>
  </si>
  <si>
    <t>補助所要額</t>
    <rPh sb="0" eb="2">
      <t>ホジョ</t>
    </rPh>
    <rPh sb="2" eb="4">
      <t>ショヨウ</t>
    </rPh>
    <rPh sb="4" eb="5">
      <t>ガク</t>
    </rPh>
    <phoneticPr fontId="2"/>
  </si>
  <si>
    <t>受入予定人数</t>
    <rPh sb="0" eb="2">
      <t>ウケイレ</t>
    </rPh>
    <rPh sb="2" eb="4">
      <t>ヨテイ</t>
    </rPh>
    <rPh sb="4" eb="6">
      <t>ニンズウ</t>
    </rPh>
    <phoneticPr fontId="2"/>
  </si>
  <si>
    <t>新人看護職員研修事業計画書</t>
    <rPh sb="0" eb="2">
      <t>シンジン</t>
    </rPh>
    <rPh sb="2" eb="4">
      <t>カンゴ</t>
    </rPh>
    <rPh sb="4" eb="6">
      <t>ショクイン</t>
    </rPh>
    <rPh sb="6" eb="8">
      <t>ケンシュウ</t>
    </rPh>
    <rPh sb="8" eb="10">
      <t>ジギョウ</t>
    </rPh>
    <rPh sb="10" eb="12">
      <t>ケイカク</t>
    </rPh>
    <rPh sb="12" eb="13">
      <t>ショ</t>
    </rPh>
    <phoneticPr fontId="2"/>
  </si>
  <si>
    <t>施設区分</t>
    <rPh sb="0" eb="2">
      <t>シセツ</t>
    </rPh>
    <rPh sb="2" eb="4">
      <t>クブン</t>
    </rPh>
    <phoneticPr fontId="2"/>
  </si>
  <si>
    <t>区分</t>
    <rPh sb="0" eb="2">
      <t>クブン</t>
    </rPh>
    <phoneticPr fontId="4"/>
  </si>
  <si>
    <t>病院</t>
    <rPh sb="0" eb="2">
      <t>ビョウイン</t>
    </rPh>
    <phoneticPr fontId="4"/>
  </si>
  <si>
    <t>診療所</t>
    <rPh sb="0" eb="3">
      <t>シンリョウジョ</t>
    </rPh>
    <phoneticPr fontId="4"/>
  </si>
  <si>
    <t>助産所</t>
    <rPh sb="0" eb="2">
      <t>ジョサン</t>
    </rPh>
    <rPh sb="2" eb="3">
      <t>ジョ</t>
    </rPh>
    <phoneticPr fontId="4"/>
  </si>
  <si>
    <t>介護老人保健施設</t>
    <rPh sb="0" eb="2">
      <t>カイゴ</t>
    </rPh>
    <rPh sb="2" eb="4">
      <t>ロウジン</t>
    </rPh>
    <rPh sb="4" eb="6">
      <t>ホケン</t>
    </rPh>
    <rPh sb="6" eb="8">
      <t>シセツ</t>
    </rPh>
    <phoneticPr fontId="4"/>
  </si>
  <si>
    <t>指定訪問看護事業所</t>
    <rPh sb="0" eb="2">
      <t>シテイ</t>
    </rPh>
    <rPh sb="2" eb="4">
      <t>ホウモン</t>
    </rPh>
    <rPh sb="4" eb="6">
      <t>カンゴ</t>
    </rPh>
    <rPh sb="6" eb="8">
      <t>ジギョウ</t>
    </rPh>
    <rPh sb="8" eb="9">
      <t>ショ</t>
    </rPh>
    <phoneticPr fontId="4"/>
  </si>
  <si>
    <t>名称</t>
    <rPh sb="0" eb="2">
      <t>メイショウ</t>
    </rPh>
    <phoneticPr fontId="4"/>
  </si>
  <si>
    <t>略称名</t>
    <rPh sb="0" eb="2">
      <t>リャクショウ</t>
    </rPh>
    <rPh sb="2" eb="3">
      <t>メイ</t>
    </rPh>
    <phoneticPr fontId="4"/>
  </si>
  <si>
    <t>日本赤十字社</t>
    <rPh sb="0" eb="2">
      <t>ニホン</t>
    </rPh>
    <rPh sb="2" eb="6">
      <t>セキジュウジシャ</t>
    </rPh>
    <phoneticPr fontId="4"/>
  </si>
  <si>
    <t>公的</t>
    <rPh sb="0" eb="2">
      <t>コウテキ</t>
    </rPh>
    <phoneticPr fontId="4"/>
  </si>
  <si>
    <t>社会福祉法人恩賜財団済生会</t>
    <rPh sb="0" eb="2">
      <t>シャカイ</t>
    </rPh>
    <rPh sb="2" eb="4">
      <t>フクシ</t>
    </rPh>
    <rPh sb="4" eb="6">
      <t>ホウジン</t>
    </rPh>
    <rPh sb="6" eb="8">
      <t>オンシ</t>
    </rPh>
    <rPh sb="8" eb="10">
      <t>ザイダン</t>
    </rPh>
    <rPh sb="10" eb="13">
      <t>サイセイカイ</t>
    </rPh>
    <phoneticPr fontId="4"/>
  </si>
  <si>
    <t>国立病院機構</t>
    <rPh sb="0" eb="2">
      <t>コクリツ</t>
    </rPh>
    <rPh sb="2" eb="4">
      <t>ビョウイン</t>
    </rPh>
    <rPh sb="4" eb="6">
      <t>キコウ</t>
    </rPh>
    <phoneticPr fontId="4"/>
  </si>
  <si>
    <t>国病機構</t>
    <rPh sb="0" eb="1">
      <t>コク</t>
    </rPh>
    <rPh sb="1" eb="2">
      <t>ビョウ</t>
    </rPh>
    <rPh sb="2" eb="4">
      <t>キコウ</t>
    </rPh>
    <phoneticPr fontId="4"/>
  </si>
  <si>
    <t>その他国所管独立行政法人</t>
    <rPh sb="2" eb="3">
      <t>タ</t>
    </rPh>
    <rPh sb="3" eb="4">
      <t>クニ</t>
    </rPh>
    <rPh sb="4" eb="6">
      <t>ショカン</t>
    </rPh>
    <rPh sb="6" eb="8">
      <t>ドクリツ</t>
    </rPh>
    <rPh sb="8" eb="10">
      <t>ギョウセイ</t>
    </rPh>
    <rPh sb="10" eb="12">
      <t>ホウジン</t>
    </rPh>
    <phoneticPr fontId="4"/>
  </si>
  <si>
    <t>独法</t>
    <rPh sb="0" eb="2">
      <t>ドッポウ</t>
    </rPh>
    <phoneticPr fontId="4"/>
  </si>
  <si>
    <t>地方独立行政法人</t>
    <rPh sb="0" eb="2">
      <t>チホウ</t>
    </rPh>
    <rPh sb="2" eb="4">
      <t>ドクリツ</t>
    </rPh>
    <rPh sb="4" eb="6">
      <t>ギョウセイ</t>
    </rPh>
    <rPh sb="6" eb="8">
      <t>ホウジン</t>
    </rPh>
    <phoneticPr fontId="4"/>
  </si>
  <si>
    <t>地方独法</t>
    <rPh sb="0" eb="2">
      <t>チホウ</t>
    </rPh>
    <rPh sb="2" eb="4">
      <t>ドッポウ</t>
    </rPh>
    <phoneticPr fontId="4"/>
  </si>
  <si>
    <t>国立大学法人</t>
    <rPh sb="0" eb="2">
      <t>コクリツ</t>
    </rPh>
    <rPh sb="2" eb="4">
      <t>ダイガク</t>
    </rPh>
    <rPh sb="4" eb="6">
      <t>ホウジン</t>
    </rPh>
    <phoneticPr fontId="4"/>
  </si>
  <si>
    <t>国大法人</t>
    <rPh sb="0" eb="2">
      <t>コクダイ</t>
    </rPh>
    <rPh sb="2" eb="4">
      <t>ホウジン</t>
    </rPh>
    <phoneticPr fontId="4"/>
  </si>
  <si>
    <t>国家公務員共済組合及び連合会</t>
    <rPh sb="0" eb="2">
      <t>コッカ</t>
    </rPh>
    <rPh sb="2" eb="5">
      <t>コウムイン</t>
    </rPh>
    <rPh sb="5" eb="7">
      <t>キョウサイ</t>
    </rPh>
    <rPh sb="7" eb="9">
      <t>クミアイ</t>
    </rPh>
    <rPh sb="9" eb="10">
      <t>オヨ</t>
    </rPh>
    <rPh sb="11" eb="14">
      <t>レンゴウカイ</t>
    </rPh>
    <phoneticPr fontId="4"/>
  </si>
  <si>
    <t>共済</t>
    <rPh sb="0" eb="2">
      <t>キョウサイ</t>
    </rPh>
    <phoneticPr fontId="4"/>
  </si>
  <si>
    <t>健康保険組合及びその連合会</t>
    <rPh sb="0" eb="2">
      <t>ケンコウ</t>
    </rPh>
    <rPh sb="2" eb="4">
      <t>ホケン</t>
    </rPh>
    <rPh sb="4" eb="6">
      <t>クミアイ</t>
    </rPh>
    <rPh sb="6" eb="7">
      <t>オヨ</t>
    </rPh>
    <rPh sb="10" eb="13">
      <t>レンゴウカイ</t>
    </rPh>
    <phoneticPr fontId="4"/>
  </si>
  <si>
    <t>健保</t>
    <rPh sb="0" eb="2">
      <t>ケンポ</t>
    </rPh>
    <phoneticPr fontId="4"/>
  </si>
  <si>
    <t>学校法人</t>
    <rPh sb="0" eb="2">
      <t>ガッコウ</t>
    </rPh>
    <rPh sb="2" eb="4">
      <t>ホウジン</t>
    </rPh>
    <phoneticPr fontId="4"/>
  </si>
  <si>
    <t>学校</t>
    <rPh sb="0" eb="2">
      <t>ガッコウ</t>
    </rPh>
    <phoneticPr fontId="4"/>
  </si>
  <si>
    <t>社会福祉法人</t>
    <rPh sb="0" eb="2">
      <t>シャカイ</t>
    </rPh>
    <rPh sb="2" eb="4">
      <t>フクシ</t>
    </rPh>
    <rPh sb="4" eb="6">
      <t>ホウジン</t>
    </rPh>
    <phoneticPr fontId="4"/>
  </si>
  <si>
    <t>社福</t>
    <rPh sb="0" eb="1">
      <t>シャ</t>
    </rPh>
    <rPh sb="1" eb="2">
      <t>フク</t>
    </rPh>
    <phoneticPr fontId="4"/>
  </si>
  <si>
    <t>医療法人</t>
    <rPh sb="0" eb="2">
      <t>イリョウ</t>
    </rPh>
    <rPh sb="2" eb="4">
      <t>ホウジン</t>
    </rPh>
    <phoneticPr fontId="4"/>
  </si>
  <si>
    <t>社団</t>
    <rPh sb="0" eb="2">
      <t>シャダン</t>
    </rPh>
    <phoneticPr fontId="4"/>
  </si>
  <si>
    <t>財団</t>
    <rPh sb="0" eb="2">
      <t>ザイダン</t>
    </rPh>
    <phoneticPr fontId="4"/>
  </si>
  <si>
    <t>その他の法人</t>
    <rPh sb="2" eb="3">
      <t>タ</t>
    </rPh>
    <rPh sb="4" eb="6">
      <t>ホウジン</t>
    </rPh>
    <phoneticPr fontId="4"/>
  </si>
  <si>
    <t>個人</t>
    <rPh sb="0" eb="2">
      <t>コジン</t>
    </rPh>
    <phoneticPr fontId="4"/>
  </si>
  <si>
    <t>株式会社等</t>
    <rPh sb="0" eb="4">
      <t>カブシキガイシャ</t>
    </rPh>
    <rPh sb="4" eb="5">
      <t>トウ</t>
    </rPh>
    <phoneticPr fontId="4"/>
  </si>
  <si>
    <t>会社</t>
    <rPh sb="0" eb="2">
      <t>カイシャ</t>
    </rPh>
    <phoneticPr fontId="4"/>
  </si>
  <si>
    <t>名称</t>
    <rPh sb="0" eb="1">
      <t>メイ</t>
    </rPh>
    <rPh sb="1" eb="2">
      <t>ショウ</t>
    </rPh>
    <phoneticPr fontId="4"/>
  </si>
  <si>
    <t>施設区分</t>
    <rPh sb="0" eb="2">
      <t>シセツ</t>
    </rPh>
    <rPh sb="2" eb="4">
      <t>クブン</t>
    </rPh>
    <phoneticPr fontId="4"/>
  </si>
  <si>
    <t>設置主体</t>
    <rPh sb="0" eb="2">
      <t>セッチ</t>
    </rPh>
    <rPh sb="2" eb="4">
      <t>シュタイ</t>
    </rPh>
    <phoneticPr fontId="4"/>
  </si>
  <si>
    <t>設置主体</t>
    <rPh sb="0" eb="2">
      <t>セッチ</t>
    </rPh>
    <rPh sb="2" eb="4">
      <t>シュタイ</t>
    </rPh>
    <phoneticPr fontId="2"/>
  </si>
  <si>
    <t>研修の公開・公募方法</t>
    <rPh sb="0" eb="2">
      <t>ケンシュウ</t>
    </rPh>
    <rPh sb="3" eb="5">
      <t>コウカイ</t>
    </rPh>
    <rPh sb="6" eb="8">
      <t>コウボ</t>
    </rPh>
    <rPh sb="8" eb="10">
      <t>ホウホウ</t>
    </rPh>
    <phoneticPr fontId="2"/>
  </si>
  <si>
    <t>施設
区分</t>
    <rPh sb="0" eb="2">
      <t>シセツ</t>
    </rPh>
    <rPh sb="3" eb="5">
      <t>クブン</t>
    </rPh>
    <phoneticPr fontId="2"/>
  </si>
  <si>
    <t>設置
主体</t>
    <rPh sb="0" eb="2">
      <t>セッチ</t>
    </rPh>
    <rPh sb="3" eb="5">
      <t>シュタイ</t>
    </rPh>
    <phoneticPr fontId="2"/>
  </si>
  <si>
    <t>「看護職員数」とは、保健師・助産師・看護師・准看護師のいずれかの免許の有資格者数とし、二以上の免許を持つ者も一人として数える。</t>
    <rPh sb="1" eb="3">
      <t>カンゴ</t>
    </rPh>
    <rPh sb="3" eb="6">
      <t>ショクインスウ</t>
    </rPh>
    <rPh sb="10" eb="13">
      <t>ホケンシ</t>
    </rPh>
    <rPh sb="14" eb="17">
      <t>ジョサンシ</t>
    </rPh>
    <rPh sb="18" eb="21">
      <t>カンゴシ</t>
    </rPh>
    <rPh sb="22" eb="26">
      <t>ジュンカンゴシ</t>
    </rPh>
    <rPh sb="32" eb="34">
      <t>メンキョ</t>
    </rPh>
    <rPh sb="35" eb="39">
      <t>ユウシカクシャ</t>
    </rPh>
    <rPh sb="39" eb="40">
      <t>スウ</t>
    </rPh>
    <rPh sb="43" eb="44">
      <t>ニ</t>
    </rPh>
    <rPh sb="44" eb="46">
      <t>イジョウ</t>
    </rPh>
    <rPh sb="47" eb="49">
      <t>メンキョ</t>
    </rPh>
    <rPh sb="50" eb="51">
      <t>モ</t>
    </rPh>
    <rPh sb="52" eb="53">
      <t>モノ</t>
    </rPh>
    <rPh sb="54" eb="56">
      <t>ヒトリ</t>
    </rPh>
    <rPh sb="59" eb="60">
      <t>カゾ</t>
    </rPh>
    <phoneticPr fontId="4"/>
  </si>
  <si>
    <t>「受入予定人数」は、自施設の研修に、他の病院等から受け入れる予定の数とし、実人数とする。</t>
    <rPh sb="1" eb="3">
      <t>ウケイレ</t>
    </rPh>
    <rPh sb="3" eb="5">
      <t>ヨテイ</t>
    </rPh>
    <rPh sb="5" eb="7">
      <t>ニンズウ</t>
    </rPh>
    <rPh sb="10" eb="11">
      <t>ジ</t>
    </rPh>
    <rPh sb="11" eb="13">
      <t>シセツ</t>
    </rPh>
    <rPh sb="14" eb="16">
      <t>ケンシュウ</t>
    </rPh>
    <rPh sb="18" eb="19">
      <t>タ</t>
    </rPh>
    <rPh sb="20" eb="22">
      <t>ビョウイン</t>
    </rPh>
    <rPh sb="22" eb="23">
      <t>トウ</t>
    </rPh>
    <rPh sb="25" eb="26">
      <t>ウ</t>
    </rPh>
    <rPh sb="27" eb="28">
      <t>イ</t>
    </rPh>
    <rPh sb="30" eb="32">
      <t>ヨテイ</t>
    </rPh>
    <rPh sb="33" eb="34">
      <t>カズ</t>
    </rPh>
    <rPh sb="37" eb="38">
      <t>ジツ</t>
    </rPh>
    <rPh sb="38" eb="40">
      <t>ニンズウ</t>
    </rPh>
    <phoneticPr fontId="4"/>
  </si>
  <si>
    <t>「実施月数」、「実施日数」は、それぞれ医療機関受入研修事業の年間実施予定月数、日数を記載すること。</t>
    <rPh sb="1" eb="3">
      <t>ジッシ</t>
    </rPh>
    <rPh sb="3" eb="5">
      <t>ツキスウ</t>
    </rPh>
    <rPh sb="8" eb="10">
      <t>ジッシ</t>
    </rPh>
    <rPh sb="10" eb="12">
      <t>ニッスウ</t>
    </rPh>
    <rPh sb="19" eb="21">
      <t>イリョウ</t>
    </rPh>
    <rPh sb="21" eb="23">
      <t>キカン</t>
    </rPh>
    <rPh sb="23" eb="25">
      <t>ウケイレ</t>
    </rPh>
    <rPh sb="25" eb="27">
      <t>ケンシュウ</t>
    </rPh>
    <rPh sb="27" eb="29">
      <t>ジギョウ</t>
    </rPh>
    <rPh sb="30" eb="32">
      <t>ネンカン</t>
    </rPh>
    <rPh sb="32" eb="34">
      <t>ジッシ</t>
    </rPh>
    <rPh sb="34" eb="36">
      <t>ヨテイ</t>
    </rPh>
    <rPh sb="36" eb="38">
      <t>ツキスウ</t>
    </rPh>
    <rPh sb="39" eb="41">
      <t>ニッスウ</t>
    </rPh>
    <rPh sb="42" eb="44">
      <t>キサイ</t>
    </rPh>
    <phoneticPr fontId="4"/>
  </si>
  <si>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2"/>
  </si>
  <si>
    <t>本事業にかかるその他役務費</t>
    <rPh sb="0" eb="1">
      <t>ホン</t>
    </rPh>
    <rPh sb="1" eb="3">
      <t>ジギョウ</t>
    </rPh>
    <rPh sb="9" eb="10">
      <t>タ</t>
    </rPh>
    <rPh sb="10" eb="12">
      <t>エキム</t>
    </rPh>
    <rPh sb="12" eb="13">
      <t>ヒ</t>
    </rPh>
    <phoneticPr fontId="2"/>
  </si>
  <si>
    <t>新人看護職員研修にかかるＱ＆Ａ</t>
    <rPh sb="0" eb="2">
      <t>シンジン</t>
    </rPh>
    <rPh sb="2" eb="4">
      <t>カンゴ</t>
    </rPh>
    <rPh sb="4" eb="6">
      <t>ショクイン</t>
    </rPh>
    <rPh sb="6" eb="8">
      <t>ケンシュウ</t>
    </rPh>
    <phoneticPr fontId="2"/>
  </si>
  <si>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2"/>
  </si>
  <si>
    <t>　基本情報において入力します。</t>
    <rPh sb="1" eb="3">
      <t>キホン</t>
    </rPh>
    <rPh sb="3" eb="5">
      <t>ジョウホウ</t>
    </rPh>
    <rPh sb="9" eb="11">
      <t>ニュウリョク</t>
    </rPh>
    <phoneticPr fontId="2"/>
  </si>
  <si>
    <t>主なテーマ</t>
    <rPh sb="0" eb="1">
      <t>オモ</t>
    </rPh>
    <phoneticPr fontId="2"/>
  </si>
  <si>
    <t>枚</t>
    <rPh sb="0" eb="1">
      <t>マイ</t>
    </rPh>
    <phoneticPr fontId="2"/>
  </si>
  <si>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2"/>
  </si>
  <si>
    <t>法人所在地</t>
    <rPh sb="0" eb="2">
      <t>ホウジン</t>
    </rPh>
    <rPh sb="2" eb="5">
      <t>ショザイチ</t>
    </rPh>
    <phoneticPr fontId="2"/>
  </si>
  <si>
    <t>施設所在地</t>
    <rPh sb="0" eb="2">
      <t>シセツ</t>
    </rPh>
    <rPh sb="2" eb="5">
      <t>ショザイチ</t>
    </rPh>
    <phoneticPr fontId="2"/>
  </si>
  <si>
    <t>メールアドレス</t>
  </si>
  <si>
    <t>病院等名称</t>
    <rPh sb="0" eb="2">
      <t>ビョウイン</t>
    </rPh>
    <rPh sb="2" eb="3">
      <t>トウ</t>
    </rPh>
    <rPh sb="3" eb="5">
      <t>メイショウ</t>
    </rPh>
    <phoneticPr fontId="2"/>
  </si>
  <si>
    <t>新人助産師数</t>
    <rPh sb="0" eb="2">
      <t>シンジン</t>
    </rPh>
    <rPh sb="2" eb="5">
      <t>ジョサンシ</t>
    </rPh>
    <rPh sb="5" eb="6">
      <t>スウ</t>
    </rPh>
    <phoneticPr fontId="2"/>
  </si>
  <si>
    <t>区　　分</t>
    <rPh sb="0" eb="1">
      <t>ク</t>
    </rPh>
    <rPh sb="3" eb="4">
      <t>ブン</t>
    </rPh>
    <phoneticPr fontId="2"/>
  </si>
  <si>
    <t>基準額</t>
    <rPh sb="0" eb="3">
      <t>キジュンガク</t>
    </rPh>
    <phoneticPr fontId="4"/>
  </si>
  <si>
    <t>施　設　区　分</t>
    <rPh sb="0" eb="1">
      <t>シ</t>
    </rPh>
    <rPh sb="2" eb="3">
      <t>セツ</t>
    </rPh>
    <rPh sb="4" eb="5">
      <t>ク</t>
    </rPh>
    <rPh sb="6" eb="7">
      <t>ブン</t>
    </rPh>
    <phoneticPr fontId="2"/>
  </si>
  <si>
    <t>病院等名</t>
    <rPh sb="0" eb="2">
      <t>ビョウイン</t>
    </rPh>
    <rPh sb="2" eb="3">
      <t>トウ</t>
    </rPh>
    <rPh sb="3" eb="4">
      <t>メイ</t>
    </rPh>
    <phoneticPr fontId="4"/>
  </si>
  <si>
    <t>設置
主体</t>
    <rPh sb="0" eb="2">
      <t>セッチ</t>
    </rPh>
    <phoneticPr fontId="4"/>
  </si>
  <si>
    <t>総事業費</t>
  </si>
  <si>
    <t>差引額</t>
  </si>
  <si>
    <t>計</t>
    <rPh sb="0" eb="1">
      <t>ケイ</t>
    </rPh>
    <phoneticPr fontId="4"/>
  </si>
  <si>
    <t>金額</t>
    <rPh sb="0" eb="2">
      <t>キンガク</t>
    </rPh>
    <phoneticPr fontId="4"/>
  </si>
  <si>
    <t>総時間数</t>
    <rPh sb="0" eb="1">
      <t>ソウ</t>
    </rPh>
    <rPh sb="1" eb="4">
      <t>ジカンスウ</t>
    </rPh>
    <phoneticPr fontId="4"/>
  </si>
  <si>
    <t>受入予定数</t>
    <rPh sb="0" eb="2">
      <t>ウケイレ</t>
    </rPh>
    <rPh sb="2" eb="4">
      <t>ヨテイ</t>
    </rPh>
    <rPh sb="4" eb="5">
      <t>スウ</t>
    </rPh>
    <phoneticPr fontId="4"/>
  </si>
  <si>
    <t xml:space="preserve">Ａ </t>
  </si>
  <si>
    <t>Ｂ</t>
  </si>
  <si>
    <t>(Ａ－Ｂ)Ｃ</t>
  </si>
  <si>
    <t xml:space="preserve">Ｄ </t>
  </si>
  <si>
    <t xml:space="preserve">円 </t>
  </si>
  <si>
    <t>時間</t>
    <rPh sb="0" eb="2">
      <t>ジカン</t>
    </rPh>
    <phoneticPr fontId="4"/>
  </si>
  <si>
    <t>円</t>
    <rPh sb="0" eb="1">
      <t>エン</t>
    </rPh>
    <phoneticPr fontId="4"/>
  </si>
  <si>
    <t>h</t>
    <phoneticPr fontId="2"/>
  </si>
  <si>
    <t>新人看護職員数</t>
    <rPh sb="0" eb="2">
      <t>シンジン</t>
    </rPh>
    <rPh sb="2" eb="4">
      <t>カンゴ</t>
    </rPh>
    <rPh sb="4" eb="6">
      <t>ショクイン</t>
    </rPh>
    <rPh sb="6" eb="7">
      <t>カズ</t>
    </rPh>
    <phoneticPr fontId="2"/>
  </si>
  <si>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4"/>
  </si>
  <si>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4"/>
  </si>
  <si>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4"/>
  </si>
  <si>
    <t>新人看護職員等数</t>
    <rPh sb="0" eb="2">
      <t>シンジン</t>
    </rPh>
    <rPh sb="2" eb="4">
      <t>カンゴ</t>
    </rPh>
    <rPh sb="4" eb="6">
      <t>ショクイン</t>
    </rPh>
    <rPh sb="6" eb="7">
      <t>トウ</t>
    </rPh>
    <rPh sb="7" eb="8">
      <t>スウ</t>
    </rPh>
    <phoneticPr fontId="4"/>
  </si>
  <si>
    <t>研修経費の分</t>
    <rPh sb="0" eb="2">
      <t>ケンシュウ</t>
    </rPh>
    <rPh sb="2" eb="4">
      <t>ケイヒ</t>
    </rPh>
    <rPh sb="5" eb="6">
      <t>ブン</t>
    </rPh>
    <phoneticPr fontId="4"/>
  </si>
  <si>
    <t>医療機関受入研修事業の分</t>
    <rPh sb="0" eb="2">
      <t>イリョウ</t>
    </rPh>
    <rPh sb="2" eb="4">
      <t>キカン</t>
    </rPh>
    <rPh sb="4" eb="6">
      <t>ウケイレ</t>
    </rPh>
    <rPh sb="6" eb="8">
      <t>ケンシュウ</t>
    </rPh>
    <rPh sb="8" eb="10">
      <t>ジギョウ</t>
    </rPh>
    <rPh sb="11" eb="12">
      <t>ブン</t>
    </rPh>
    <phoneticPr fontId="4"/>
  </si>
  <si>
    <t>都道府県補助支出予定額</t>
    <rPh sb="0" eb="4">
      <t>トドウフケン</t>
    </rPh>
    <phoneticPr fontId="4"/>
  </si>
  <si>
    <t>備考</t>
  </si>
  <si>
    <t>病院等名称</t>
    <rPh sb="0" eb="2">
      <t>ビョウイン</t>
    </rPh>
    <rPh sb="2" eb="3">
      <t>トウ</t>
    </rPh>
    <rPh sb="3" eb="5">
      <t>メイショウ</t>
    </rPh>
    <phoneticPr fontId="4"/>
  </si>
  <si>
    <t>設置
主体</t>
    <rPh sb="0" eb="2">
      <t>セッチ</t>
    </rPh>
    <rPh sb="3" eb="5">
      <t>シュタイ</t>
    </rPh>
    <phoneticPr fontId="4"/>
  </si>
  <si>
    <t>看護
職員数</t>
    <rPh sb="0" eb="2">
      <t>カンゴ</t>
    </rPh>
    <rPh sb="3" eb="6">
      <t>ショクインスウ</t>
    </rPh>
    <phoneticPr fontId="4"/>
  </si>
  <si>
    <t>新人
看護
職員数</t>
    <rPh sb="0" eb="2">
      <t>シンジン</t>
    </rPh>
    <rPh sb="3" eb="5">
      <t>カンゴ</t>
    </rPh>
    <rPh sb="6" eb="9">
      <t>ショクインスウ</t>
    </rPh>
    <phoneticPr fontId="4"/>
  </si>
  <si>
    <t>うち
再掲分</t>
    <rPh sb="3" eb="5">
      <t>サイケイ</t>
    </rPh>
    <rPh sb="5" eb="6">
      <t>ブン</t>
    </rPh>
    <phoneticPr fontId="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</si>
  <si>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</si>
  <si>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研修
責任者数</t>
    <rPh sb="0" eb="2">
      <t>ケンシュウ</t>
    </rPh>
    <rPh sb="3" eb="6">
      <t>セキニンシャ</t>
    </rPh>
    <rPh sb="6" eb="7">
      <t>スウ</t>
    </rPh>
    <phoneticPr fontId="4"/>
  </si>
  <si>
    <t>教育
担当者数</t>
    <rPh sb="0" eb="2">
      <t>キョウイク</t>
    </rPh>
    <rPh sb="3" eb="6">
      <t>タントウシャ</t>
    </rPh>
    <rPh sb="6" eb="7">
      <t>スウ</t>
    </rPh>
    <phoneticPr fontId="4"/>
  </si>
  <si>
    <t>実地
指導者数</t>
    <rPh sb="0" eb="2">
      <t>ジッチ</t>
    </rPh>
    <rPh sb="3" eb="6">
      <t>シドウシャ</t>
    </rPh>
    <rPh sb="6" eb="7">
      <t>スウ</t>
    </rPh>
    <phoneticPr fontId="4"/>
  </si>
  <si>
    <t>受入
予定
人数</t>
    <rPh sb="0" eb="2">
      <t>ウケイレ</t>
    </rPh>
    <rPh sb="3" eb="5">
      <t>ヨテイ</t>
    </rPh>
    <rPh sb="6" eb="8">
      <t>ニンズウ</t>
    </rPh>
    <phoneticPr fontId="4"/>
  </si>
  <si>
    <t>実施
月数</t>
    <rPh sb="0" eb="2">
      <t>ジッシ</t>
    </rPh>
    <rPh sb="3" eb="5">
      <t>ツキスウ</t>
    </rPh>
    <phoneticPr fontId="4"/>
  </si>
  <si>
    <t>研修の公開
・公募方法</t>
    <rPh sb="0" eb="2">
      <t>ケンシュウ</t>
    </rPh>
    <rPh sb="3" eb="5">
      <t>コウカイ</t>
    </rPh>
    <rPh sb="7" eb="9">
      <t>コウボ</t>
    </rPh>
    <rPh sb="9" eb="11">
      <t>ホウホウ</t>
    </rPh>
    <phoneticPr fontId="4"/>
  </si>
  <si>
    <t>計</t>
    <rPh sb="0" eb="1">
      <t>ケイ</t>
    </rPh>
    <phoneticPr fontId="2"/>
  </si>
  <si>
    <t>新人看護職員研修</t>
    <rPh sb="0" eb="2">
      <t>シンジン</t>
    </rPh>
    <rPh sb="2" eb="4">
      <t>カンゴ</t>
    </rPh>
    <rPh sb="4" eb="6">
      <t>ショクイン</t>
    </rPh>
    <rPh sb="6" eb="8">
      <t>ケンシュウ</t>
    </rPh>
    <phoneticPr fontId="2"/>
  </si>
  <si>
    <t>新人
助産師
研修</t>
    <rPh sb="0" eb="2">
      <t>シンジン</t>
    </rPh>
    <rPh sb="3" eb="6">
      <t>ジョサンシ</t>
    </rPh>
    <rPh sb="7" eb="9">
      <t>ケンシュウ</t>
    </rPh>
    <phoneticPr fontId="2"/>
  </si>
  <si>
    <t>人</t>
    <rPh sb="0" eb="1">
      <t>ヒト</t>
    </rPh>
    <phoneticPr fontId="2"/>
  </si>
  <si>
    <t>年</t>
    <rPh sb="0" eb="1">
      <t>ネン</t>
    </rPh>
    <phoneticPr fontId="2"/>
  </si>
  <si>
    <t>　大　阪　府　知　事　　様</t>
    <rPh sb="1" eb="2">
      <t>ダイ</t>
    </rPh>
    <rPh sb="3" eb="4">
      <t>サカ</t>
    </rPh>
    <rPh sb="5" eb="6">
      <t>フ</t>
    </rPh>
    <rPh sb="7" eb="8">
      <t>チ</t>
    </rPh>
    <rPh sb="9" eb="10">
      <t>コト</t>
    </rPh>
    <rPh sb="12" eb="13">
      <t>サマ</t>
    </rPh>
    <phoneticPr fontId="2"/>
  </si>
  <si>
    <t>　</t>
    <phoneticPr fontId="2"/>
  </si>
  <si>
    <t>記</t>
    <rPh sb="0" eb="1">
      <t>キ</t>
    </rPh>
    <phoneticPr fontId="2"/>
  </si>
  <si>
    <t>補助事業の効果</t>
    <rPh sb="0" eb="2">
      <t>ホジョ</t>
    </rPh>
    <rPh sb="2" eb="4">
      <t>ジギョウ</t>
    </rPh>
    <rPh sb="5" eb="7">
      <t>コウカ</t>
    </rPh>
    <phoneticPr fontId="2"/>
  </si>
  <si>
    <t>大阪府知事 様</t>
    <rPh sb="0" eb="1">
      <t>ダイ</t>
    </rPh>
    <rPh sb="1" eb="2">
      <t>サカ</t>
    </rPh>
    <rPh sb="2" eb="3">
      <t>フ</t>
    </rPh>
    <rPh sb="3" eb="4">
      <t>チ</t>
    </rPh>
    <rPh sb="4" eb="5">
      <t>コト</t>
    </rPh>
    <rPh sb="6" eb="7">
      <t>サマ</t>
    </rPh>
    <phoneticPr fontId="2"/>
  </si>
  <si>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</si>
  <si>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</si>
  <si>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</si>
  <si>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支店（出張所）</t>
    <rPh sb="0" eb="2">
      <t>シテン</t>
    </rPh>
    <rPh sb="3" eb="5">
      <t>シュッチョウ</t>
    </rPh>
    <rPh sb="5" eb="6">
      <t>ショ</t>
    </rPh>
    <phoneticPr fontId="2"/>
  </si>
  <si>
    <t>預金種別</t>
    <rPh sb="0" eb="1">
      <t>アズカリ</t>
    </rPh>
    <rPh sb="1" eb="2">
      <t>カネ</t>
    </rPh>
    <rPh sb="2" eb="3">
      <t>タネ</t>
    </rPh>
    <rPh sb="3" eb="4">
      <t>ベツ</t>
    </rPh>
    <phoneticPr fontId="2"/>
  </si>
  <si>
    <t>口座番号</t>
    <rPh sb="0" eb="1">
      <t>クチ</t>
    </rPh>
    <rPh sb="1" eb="2">
      <t>ザ</t>
    </rPh>
    <rPh sb="2" eb="3">
      <t>バン</t>
    </rPh>
    <rPh sb="3" eb="4">
      <t>ゴウ</t>
    </rPh>
    <phoneticPr fontId="2"/>
  </si>
  <si>
    <t>口座名義人</t>
    <rPh sb="0" eb="2">
      <t>コウザ</t>
    </rPh>
    <rPh sb="2" eb="4">
      <t>メイギ</t>
    </rPh>
    <rPh sb="4" eb="5">
      <t>ニン</t>
    </rPh>
    <phoneticPr fontId="2"/>
  </si>
  <si>
    <t>注）1</t>
    <rPh sb="0" eb="1">
      <t>チュウ</t>
    </rPh>
    <phoneticPr fontId="2"/>
  </si>
  <si>
    <t>医療法上
の許可
病床総数</t>
    <rPh sb="0" eb="3">
      <t>イリョウホウ</t>
    </rPh>
    <rPh sb="3" eb="4">
      <t>ジョウ</t>
    </rPh>
    <rPh sb="6" eb="8">
      <t>キョカ</t>
    </rPh>
    <rPh sb="9" eb="11">
      <t>ビョウショウ</t>
    </rPh>
    <rPh sb="11" eb="13">
      <t>ソウスウ</t>
    </rPh>
    <phoneticPr fontId="4"/>
  </si>
  <si>
    <t>過去の新人
看護職員
研修の
実施状況</t>
    <rPh sb="0" eb="2">
      <t>カコ</t>
    </rPh>
    <rPh sb="3" eb="5">
      <t>シンジン</t>
    </rPh>
    <rPh sb="6" eb="8">
      <t>カンゴ</t>
    </rPh>
    <rPh sb="8" eb="10">
      <t>ショクイン</t>
    </rPh>
    <rPh sb="11" eb="13">
      <t>ケンシュウ</t>
    </rPh>
    <rPh sb="15" eb="17">
      <t>ジッシ</t>
    </rPh>
    <rPh sb="17" eb="19">
      <t>ジョウキョウ</t>
    </rPh>
    <phoneticPr fontId="2"/>
  </si>
  <si>
    <t>到達目標
の設定の
有無</t>
    <rPh sb="0" eb="2">
      <t>トウタツ</t>
    </rPh>
    <rPh sb="2" eb="4">
      <t>モクヒョウ</t>
    </rPh>
    <rPh sb="6" eb="8">
      <t>セッテイ</t>
    </rPh>
    <rPh sb="10" eb="12">
      <t>ウム</t>
    </rPh>
    <phoneticPr fontId="4"/>
  </si>
  <si>
    <t>研修
ﾌﾟﾛｸﾞﾗﾑ
の有無</t>
    <rPh sb="0" eb="2">
      <t>ケンシュウ</t>
    </rPh>
    <rPh sb="12" eb="14">
      <t>ウム</t>
    </rPh>
    <phoneticPr fontId="4"/>
  </si>
  <si>
    <t>新人
助産師
研修</t>
    <rPh sb="0" eb="2">
      <t>シンジン</t>
    </rPh>
    <rPh sb="3" eb="6">
      <t>ジョサンシ</t>
    </rPh>
    <rPh sb="7" eb="9">
      <t>ケンシュウ</t>
    </rPh>
    <phoneticPr fontId="2"/>
  </si>
  <si>
    <t>実施
日数</t>
    <rPh sb="0" eb="2">
      <t>ジッシ</t>
    </rPh>
    <rPh sb="3" eb="5">
      <t>ニッスウ</t>
    </rPh>
    <phoneticPr fontId="4"/>
  </si>
  <si>
    <t>研修の
公開・公募
方法</t>
    <rPh sb="0" eb="2">
      <t>ケンシュウ</t>
    </rPh>
    <rPh sb="4" eb="6">
      <t>コウカイ</t>
    </rPh>
    <rPh sb="7" eb="9">
      <t>コウボ</t>
    </rPh>
    <rPh sb="10" eb="12">
      <t>ホウホウ</t>
    </rPh>
    <phoneticPr fontId="4"/>
  </si>
  <si>
    <t>女</t>
    <rPh sb="0" eb="1">
      <t>オンナ</t>
    </rPh>
    <phoneticPr fontId="2"/>
  </si>
  <si>
    <t>助産師</t>
    <rPh sb="0" eb="3">
      <t>ジョサンシ</t>
    </rPh>
    <phoneticPr fontId="2"/>
  </si>
  <si>
    <t>男</t>
    <rPh sb="0" eb="1">
      <t>オトコ</t>
    </rPh>
    <phoneticPr fontId="2"/>
  </si>
  <si>
    <t>○</t>
    <phoneticPr fontId="2"/>
  </si>
  <si>
    <t>○</t>
    <phoneticPr fontId="2"/>
  </si>
  <si>
    <t>病院職員分の弁当、お茶代</t>
    <rPh sb="0" eb="2">
      <t>ビョウイン</t>
    </rPh>
    <rPh sb="2" eb="4">
      <t>ショクイン</t>
    </rPh>
    <rPh sb="4" eb="5">
      <t>ブン</t>
    </rPh>
    <rPh sb="6" eb="8">
      <t>ベントウ</t>
    </rPh>
    <rPh sb="10" eb="12">
      <t>チャダイ</t>
    </rPh>
    <phoneticPr fontId="2"/>
  </si>
  <si>
    <t>　事業の対象となる「新人看護職員」の定義は何か。</t>
    <phoneticPr fontId="2"/>
  </si>
  <si>
    <t>新人
助産
師数</t>
    <rPh sb="0" eb="2">
      <t>シンジン</t>
    </rPh>
    <rPh sb="3" eb="5">
      <t>ジョサン</t>
    </rPh>
    <rPh sb="6" eb="7">
      <t>ジ</t>
    </rPh>
    <rPh sb="7" eb="8">
      <t>スウ</t>
    </rPh>
    <phoneticPr fontId="4"/>
  </si>
  <si>
    <t>別紙2-(5)</t>
    <phoneticPr fontId="4"/>
  </si>
  <si>
    <t>寄付金その他の収入額</t>
    <phoneticPr fontId="4"/>
  </si>
  <si>
    <t>対象経費の支出予定額</t>
    <phoneticPr fontId="4"/>
  </si>
  <si>
    <t>Ｅ</t>
    <phoneticPr fontId="4"/>
  </si>
  <si>
    <t>Ｈ</t>
    <phoneticPr fontId="4"/>
  </si>
  <si>
    <t>Ｉ</t>
    <phoneticPr fontId="4"/>
  </si>
  <si>
    <t>Ｊ</t>
    <phoneticPr fontId="4"/>
  </si>
  <si>
    <t>内訳は別紙2-(6)のとおり</t>
    <phoneticPr fontId="4"/>
  </si>
  <si>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4"/>
  </si>
  <si>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4"/>
  </si>
  <si>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4"/>
  </si>
  <si>
    <t xml:space="preserve">　　　　　新人看護職員等の人数は当該年度の４月末日現在に在職している、新人看護職員、新人保健師及び新人助産師であって、それぞれの研修に参加する人数とする。
</t>
    <phoneticPr fontId="2"/>
  </si>
  <si>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2"/>
  </si>
  <si>
    <t>　　　　　なお、新人看護職員研修、新人保健師研修又は新人助産師研修の複数の研修を実施する施設において、複数の研修に参加する者は１名として計上する。</t>
    <phoneticPr fontId="2"/>
  </si>
  <si>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2"/>
  </si>
  <si>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4"/>
  </si>
  <si>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
  </si>
  <si>
    <t>　　　７　Ｆ欄には、Ｄ欄の金額とＥ欄の金額とを比較して少ない方の額を記入すること。</t>
    <phoneticPr fontId="4"/>
  </si>
  <si>
    <t>　　　８　Ｇ欄には、Ｃ欄の金額とＦ欄の金額とを比較して少ない方の額を記入すること。</t>
    <phoneticPr fontId="4"/>
  </si>
  <si>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4"/>
  </si>
  <si>
    <t>　　１０　Ｉ欄には、Ｇ欄の金額の２分の１とＨ欄の金額とを比較して少ない方の額を記入すること。</t>
    <rPh sb="17" eb="18">
      <t>ブン</t>
    </rPh>
    <phoneticPr fontId="4"/>
  </si>
  <si>
    <t>都道府県</t>
  </si>
  <si>
    <t>市区町村</t>
  </si>
  <si>
    <t>公的</t>
  </si>
  <si>
    <t>国病機構</t>
    <rPh sb="0" eb="1">
      <t>コク</t>
    </rPh>
    <rPh sb="1" eb="2">
      <t>ビョウ</t>
    </rPh>
    <rPh sb="2" eb="4">
      <t>キコウ</t>
    </rPh>
    <phoneticPr fontId="2"/>
  </si>
  <si>
    <t>独法</t>
  </si>
  <si>
    <t>地方独法</t>
  </si>
  <si>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</si>
  <si>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</si>
  <si>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</si>
  <si>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</si>
  <si>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</si>
  <si>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</si>
  <si>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</si>
  <si>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</si>
  <si>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</si>
  <si>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</si>
  <si>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</si>
  <si>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</si>
  <si>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研修の公開・公募方法</t>
    <rPh sb="3" eb="5">
      <t>コウカイ</t>
    </rPh>
    <rPh sb="6" eb="8">
      <t>コウボ</t>
    </rPh>
    <rPh sb="8" eb="10">
      <t>ホウホウ</t>
    </rPh>
    <phoneticPr fontId="2"/>
  </si>
  <si>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2"/>
  </si>
  <si>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2"/>
  </si>
  <si>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2"/>
  </si>
  <si>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2"/>
  </si>
  <si>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2"/>
  </si>
  <si>
    <t>名</t>
    <rPh sb="0" eb="1">
      <t>メイ</t>
    </rPh>
    <phoneticPr fontId="2"/>
  </si>
  <si>
    <t>内示額確認</t>
    <rPh sb="0" eb="3">
      <t>ナイジガク</t>
    </rPh>
    <rPh sb="3" eb="5">
      <t>カクニン</t>
    </rPh>
    <phoneticPr fontId="2"/>
  </si>
  <si>
    <t>③</t>
    <phoneticPr fontId="2"/>
  </si>
  <si>
    <t>⑤</t>
    <phoneticPr fontId="2"/>
  </si>
  <si>
    <t>⑥</t>
    <phoneticPr fontId="2"/>
  </si>
  <si>
    <t>①</t>
    <phoneticPr fontId="2"/>
  </si>
  <si>
    <t>②</t>
    <phoneticPr fontId="2"/>
  </si>
  <si>
    <t>④</t>
    <phoneticPr fontId="2"/>
  </si>
  <si>
    <t>支出予定額</t>
    <rPh sb="2" eb="4">
      <t>ヨテイ</t>
    </rPh>
    <phoneticPr fontId="2"/>
  </si>
  <si>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2"/>
  </si>
  <si>
    <t>（例えば、４，５，６，８月に受け入れを行う場合は「４」月）</t>
    <rPh sb="14" eb="15">
      <t>ウ</t>
    </rPh>
    <rPh sb="16" eb="17">
      <t>イ</t>
    </rPh>
    <rPh sb="19" eb="20">
      <t>オコナ</t>
    </rPh>
    <rPh sb="27" eb="28">
      <t>ツキ</t>
    </rPh>
    <phoneticPr fontId="2"/>
  </si>
  <si>
    <t>新人看護職員の氏名等</t>
    <rPh sb="0" eb="2">
      <t>シンジン</t>
    </rPh>
    <rPh sb="2" eb="4">
      <t>カンゴ</t>
    </rPh>
    <rPh sb="4" eb="6">
      <t>ショクイン</t>
    </rPh>
    <rPh sb="7" eb="9">
      <t>シメイ</t>
    </rPh>
    <rPh sb="9" eb="10">
      <t>トウ</t>
    </rPh>
    <phoneticPr fontId="2"/>
  </si>
  <si>
    <t>受入者の氏名等</t>
    <rPh sb="0" eb="2">
      <t>ウケイレ</t>
    </rPh>
    <rPh sb="2" eb="3">
      <t>シャ</t>
    </rPh>
    <rPh sb="4" eb="6">
      <t>シメイ</t>
    </rPh>
    <rPh sb="6" eb="7">
      <t>トウ</t>
    </rPh>
    <phoneticPr fontId="2"/>
  </si>
  <si>
    <t>専任／兼任</t>
    <rPh sb="0" eb="2">
      <t>センニン</t>
    </rPh>
    <rPh sb="3" eb="5">
      <t>ケンニン</t>
    </rPh>
    <phoneticPr fontId="2"/>
  </si>
  <si>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2"/>
  </si>
  <si>
    <t>原則として、事業のための一切の収入が該当する。したがって、研修等受講者の納付する受講料等は該当する。</t>
    <phoneticPr fontId="2"/>
  </si>
  <si>
    <t>支出予定額算出内訳</t>
    <phoneticPr fontId="2"/>
  </si>
  <si>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2"/>
  </si>
  <si>
    <t>報償費</t>
    <rPh sb="0" eb="3">
      <t>ホウショウヒ</t>
    </rPh>
    <phoneticPr fontId="2"/>
  </si>
  <si>
    <t>旅費</t>
    <rPh sb="0" eb="2">
      <t>リョヒ</t>
    </rPh>
    <phoneticPr fontId="2"/>
  </si>
  <si>
    <t>消耗品費</t>
    <rPh sb="0" eb="2">
      <t>ショウモウ</t>
    </rPh>
    <rPh sb="2" eb="3">
      <t>ヒン</t>
    </rPh>
    <rPh sb="3" eb="4">
      <t>ヒ</t>
    </rPh>
    <phoneticPr fontId="4"/>
  </si>
  <si>
    <t>通信運搬費</t>
    <rPh sb="0" eb="2">
      <t>ツウシン</t>
    </rPh>
    <rPh sb="2" eb="4">
      <t>ウンパン</t>
    </rPh>
    <rPh sb="4" eb="5">
      <t>ヒ</t>
    </rPh>
    <phoneticPr fontId="4"/>
  </si>
  <si>
    <t>雑役務費</t>
    <rPh sb="0" eb="1">
      <t>ザツ</t>
    </rPh>
    <rPh sb="1" eb="3">
      <t>エキム</t>
    </rPh>
    <rPh sb="3" eb="4">
      <t>ヒ</t>
    </rPh>
    <phoneticPr fontId="4"/>
  </si>
  <si>
    <t>(備  品  購  入  費)</t>
    <phoneticPr fontId="2"/>
  </si>
  <si>
    <t>(備  品  購  入  費)</t>
    <phoneticPr fontId="2"/>
  </si>
  <si>
    <t>参加人数</t>
    <rPh sb="0" eb="2">
      <t>サンカ</t>
    </rPh>
    <rPh sb="2" eb="4">
      <t>ニンズウ</t>
    </rPh>
    <phoneticPr fontId="2"/>
  </si>
  <si>
    <t>1人あたり</t>
    <rPh sb="1" eb="2">
      <t>ヒト</t>
    </rPh>
    <phoneticPr fontId="2"/>
  </si>
  <si>
    <t>口座名義人カナ</t>
    <phoneticPr fontId="2"/>
  </si>
  <si>
    <t>研修責任者フォローアップ研修</t>
    <phoneticPr fontId="2"/>
  </si>
  <si>
    <t>※研修責任者研修修了者が対象</t>
    <rPh sb="12" eb="14">
      <t>タイショウ</t>
    </rPh>
    <phoneticPr fontId="2"/>
  </si>
  <si>
    <t>（別紙１１）</t>
    <rPh sb="1" eb="3">
      <t>ベッシ</t>
    </rPh>
    <phoneticPr fontId="2"/>
  </si>
  <si>
    <t>研修責任者フォローアップ研修参加者名簿</t>
    <rPh sb="0" eb="2">
      <t>ケンシュウ</t>
    </rPh>
    <rPh sb="2" eb="5">
      <t>セキニンシャ</t>
    </rPh>
    <rPh sb="12" eb="14">
      <t>ケンシュウ</t>
    </rPh>
    <rPh sb="14" eb="17">
      <t>サンカシャ</t>
    </rPh>
    <rPh sb="17" eb="19">
      <t>メイボ</t>
    </rPh>
    <phoneticPr fontId="2"/>
  </si>
  <si>
    <t>他に本補助事業と同様の補助を国等から受けている額</t>
    <rPh sb="0" eb="1">
      <t>タ</t>
    </rPh>
    <rPh sb="2" eb="3">
      <t>ホン</t>
    </rPh>
    <rPh sb="3" eb="5">
      <t>ホジョ</t>
    </rPh>
    <rPh sb="5" eb="7">
      <t>ジギョウ</t>
    </rPh>
    <rPh sb="8" eb="10">
      <t>ドウヨウ</t>
    </rPh>
    <rPh sb="11" eb="13">
      <t>ホジョ</t>
    </rPh>
    <rPh sb="14" eb="15">
      <t>クニ</t>
    </rPh>
    <rPh sb="15" eb="16">
      <t>トウ</t>
    </rPh>
    <rPh sb="18" eb="19">
      <t>ウ</t>
    </rPh>
    <rPh sb="23" eb="24">
      <t>ガク</t>
    </rPh>
    <phoneticPr fontId="2"/>
  </si>
  <si>
    <t>当年度4月末時点</t>
    <rPh sb="0" eb="3">
      <t>トウネンド</t>
    </rPh>
    <rPh sb="4" eb="5">
      <t>ガツ</t>
    </rPh>
    <rPh sb="5" eb="6">
      <t>マツ</t>
    </rPh>
    <rPh sb="6" eb="8">
      <t>ジテン</t>
    </rPh>
    <phoneticPr fontId="2"/>
  </si>
  <si>
    <t>別紙１１</t>
    <rPh sb="0" eb="2">
      <t>ベッシ</t>
    </rPh>
    <phoneticPr fontId="2"/>
  </si>
  <si>
    <t>研修責任者フォローアップ研修参加者名簿</t>
    <rPh sb="0" eb="2">
      <t>ケンシュウ</t>
    </rPh>
    <rPh sb="2" eb="4">
      <t>セキニン</t>
    </rPh>
    <rPh sb="4" eb="5">
      <t>シャ</t>
    </rPh>
    <rPh sb="12" eb="14">
      <t>ケンシュウ</t>
    </rPh>
    <rPh sb="14" eb="17">
      <t>サンカシャ</t>
    </rPh>
    <rPh sb="17" eb="19">
      <t>メイボ</t>
    </rPh>
    <phoneticPr fontId="2"/>
  </si>
  <si>
    <t>参加者の氏名等</t>
    <rPh sb="0" eb="2">
      <t>サンカ</t>
    </rPh>
    <rPh sb="2" eb="3">
      <t>シャ</t>
    </rPh>
    <rPh sb="4" eb="6">
      <t>シメイ</t>
    </rPh>
    <rPh sb="6" eb="7">
      <t>トウ</t>
    </rPh>
    <phoneticPr fontId="2"/>
  </si>
  <si>
    <t>用紙</t>
    <rPh sb="0" eb="2">
      <t>ヨウシ</t>
    </rPh>
    <phoneticPr fontId="2"/>
  </si>
  <si>
    <t>表題</t>
    <rPh sb="0" eb="2">
      <t>ヒョウダイ</t>
    </rPh>
    <phoneticPr fontId="2"/>
  </si>
  <si>
    <t>項目</t>
    <rPh sb="0" eb="2">
      <t>コウモク</t>
    </rPh>
    <phoneticPr fontId="2"/>
  </si>
  <si>
    <t>内容</t>
    <rPh sb="0" eb="2">
      <t>ナイヨウ</t>
    </rPh>
    <phoneticPr fontId="2"/>
  </si>
  <si>
    <t>別紙１</t>
    <rPh sb="0" eb="2">
      <t>ベッシ</t>
    </rPh>
    <phoneticPr fontId="2"/>
  </si>
  <si>
    <t>別紙２</t>
    <rPh sb="0" eb="2">
      <t>ベッシ</t>
    </rPh>
    <phoneticPr fontId="2"/>
  </si>
  <si>
    <t>医療法上の許可病床総数</t>
    <rPh sb="0" eb="3">
      <t>イリョウホウ</t>
    </rPh>
    <rPh sb="3" eb="4">
      <t>ジョウ</t>
    </rPh>
    <rPh sb="5" eb="7">
      <t>キョカ</t>
    </rPh>
    <rPh sb="7" eb="9">
      <t>ビョウショウ</t>
    </rPh>
    <rPh sb="9" eb="11">
      <t>ソウスウ</t>
    </rPh>
    <phoneticPr fontId="2"/>
  </si>
  <si>
    <t>看護職員数</t>
    <rPh sb="0" eb="2">
      <t>カンゴ</t>
    </rPh>
    <rPh sb="2" eb="4">
      <t>ショクイン</t>
    </rPh>
    <rPh sb="4" eb="5">
      <t>スウ</t>
    </rPh>
    <phoneticPr fontId="2"/>
  </si>
  <si>
    <t>新人看護職員数</t>
    <rPh sb="0" eb="2">
      <t>シンジン</t>
    </rPh>
    <rPh sb="2" eb="4">
      <t>カンゴ</t>
    </rPh>
    <rPh sb="4" eb="6">
      <t>ショクイン</t>
    </rPh>
    <rPh sb="6" eb="7">
      <t>スウ</t>
    </rPh>
    <phoneticPr fontId="2"/>
  </si>
  <si>
    <t>実施月数</t>
    <rPh sb="0" eb="2">
      <t>ジッシ</t>
    </rPh>
    <rPh sb="2" eb="4">
      <t>ツキスウ</t>
    </rPh>
    <phoneticPr fontId="2"/>
  </si>
  <si>
    <t>実施日数</t>
    <rPh sb="0" eb="2">
      <t>ジッシ</t>
    </rPh>
    <rPh sb="2" eb="4">
      <t>ニッスウ</t>
    </rPh>
    <phoneticPr fontId="2"/>
  </si>
  <si>
    <t>別紙３</t>
    <rPh sb="0" eb="2">
      <t>ベッシ</t>
    </rPh>
    <phoneticPr fontId="2"/>
  </si>
  <si>
    <t>研修実施日</t>
    <rPh sb="0" eb="2">
      <t>ケンシュウ</t>
    </rPh>
    <rPh sb="2" eb="5">
      <t>ジッシビ</t>
    </rPh>
    <phoneticPr fontId="2"/>
  </si>
  <si>
    <t>自施設参加者数</t>
    <rPh sb="0" eb="1">
      <t>ジ</t>
    </rPh>
    <rPh sb="1" eb="3">
      <t>シセツ</t>
    </rPh>
    <rPh sb="3" eb="6">
      <t>サンカシャ</t>
    </rPh>
    <rPh sb="6" eb="7">
      <t>スウ</t>
    </rPh>
    <phoneticPr fontId="2"/>
  </si>
  <si>
    <t>実施時間数（医療機関受入）</t>
    <rPh sb="0" eb="2">
      <t>ジッシ</t>
    </rPh>
    <rPh sb="2" eb="5">
      <t>ジカンスウ</t>
    </rPh>
    <rPh sb="6" eb="8">
      <t>イリョウ</t>
    </rPh>
    <rPh sb="8" eb="10">
      <t>キカン</t>
    </rPh>
    <rPh sb="10" eb="12">
      <t>ウケイレ</t>
    </rPh>
    <phoneticPr fontId="2"/>
  </si>
  <si>
    <t>別紙４</t>
    <rPh sb="0" eb="2">
      <t>ベッシ</t>
    </rPh>
    <phoneticPr fontId="2"/>
  </si>
  <si>
    <t>新人看護職員名簿</t>
    <rPh sb="0" eb="2">
      <t>シンジン</t>
    </rPh>
    <rPh sb="2" eb="4">
      <t>カンゴ</t>
    </rPh>
    <rPh sb="4" eb="6">
      <t>ショクイン</t>
    </rPh>
    <rPh sb="6" eb="8">
      <t>メイボ</t>
    </rPh>
    <phoneticPr fontId="2"/>
  </si>
  <si>
    <t>別紙５</t>
    <rPh sb="0" eb="2">
      <t>ベッシ</t>
    </rPh>
    <phoneticPr fontId="2"/>
  </si>
  <si>
    <t>（例えば1回5時間の研修に3回参加する場合は、5時間×3回＝「15時間」）</t>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2"/>
  </si>
  <si>
    <t>別紙６</t>
    <rPh sb="0" eb="2">
      <t>ベッシ</t>
    </rPh>
    <phoneticPr fontId="2"/>
  </si>
  <si>
    <t>積算内訳</t>
    <rPh sb="0" eb="2">
      <t>セキサン</t>
    </rPh>
    <rPh sb="2" eb="4">
      <t>ウチワケ</t>
    </rPh>
    <phoneticPr fontId="2"/>
  </si>
  <si>
    <t>については、補助対象経費に算入することはできません。</t>
    <rPh sb="6" eb="8">
      <t>ホジョ</t>
    </rPh>
    <rPh sb="8" eb="10">
      <t>タイショウ</t>
    </rPh>
    <rPh sb="10" eb="12">
      <t>ケイヒ</t>
    </rPh>
    <rPh sb="13" eb="15">
      <t>サンニュウ</t>
    </rPh>
    <phoneticPr fontId="2"/>
  </si>
  <si>
    <t>別紙７</t>
    <rPh sb="0" eb="2">
      <t>ベッシ</t>
    </rPh>
    <phoneticPr fontId="2"/>
  </si>
  <si>
    <t>研修責任者人件費明細書</t>
    <rPh sb="0" eb="2">
      <t>ケンシュウ</t>
    </rPh>
    <rPh sb="2" eb="5">
      <t>セキニンシャ</t>
    </rPh>
    <rPh sb="5" eb="8">
      <t>ジンケンヒ</t>
    </rPh>
    <rPh sb="8" eb="11">
      <t>メイサイショ</t>
    </rPh>
    <phoneticPr fontId="2"/>
  </si>
  <si>
    <t>別紙８</t>
    <rPh sb="0" eb="2">
      <t>ベッシ</t>
    </rPh>
    <phoneticPr fontId="2"/>
  </si>
  <si>
    <t>別紙９</t>
    <rPh sb="0" eb="2">
      <t>ベッシ</t>
    </rPh>
    <phoneticPr fontId="2"/>
  </si>
  <si>
    <t>教育担当者（医療機関受入研修）人件費明細書</t>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2"/>
  </si>
  <si>
    <t>別紙１０</t>
    <rPh sb="0" eb="2">
      <t>ベッシ</t>
    </rPh>
    <phoneticPr fontId="2"/>
  </si>
  <si>
    <t>口座振替依頼書</t>
    <rPh sb="0" eb="2">
      <t>コウザ</t>
    </rPh>
    <rPh sb="2" eb="4">
      <t>フリカエ</t>
    </rPh>
    <rPh sb="4" eb="7">
      <t>イライショ</t>
    </rPh>
    <phoneticPr fontId="2"/>
  </si>
  <si>
    <t>支出説明</t>
    <rPh sb="0" eb="2">
      <t>シシュツ</t>
    </rPh>
    <rPh sb="2" eb="4">
      <t>セツメイ</t>
    </rPh>
    <phoneticPr fontId="2"/>
  </si>
  <si>
    <t>対象経費、対象外経費を例示しておりますので、この内容に応じて、</t>
    <rPh sb="0" eb="2">
      <t>タイショウ</t>
    </rPh>
    <rPh sb="2" eb="4">
      <t>ケイヒ</t>
    </rPh>
    <rPh sb="5" eb="8">
      <t>タイショウガイ</t>
    </rPh>
    <rPh sb="8" eb="10">
      <t>ケイヒ</t>
    </rPh>
    <rPh sb="11" eb="13">
      <t>レイジ</t>
    </rPh>
    <rPh sb="24" eb="26">
      <t>ナイヨウ</t>
    </rPh>
    <phoneticPr fontId="2"/>
  </si>
  <si>
    <t>新人看護職員研修、医療機関受入研修事業に関するＱ＆Ａを掲載して</t>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2"/>
  </si>
  <si>
    <t>【電子データの提出】</t>
    <rPh sb="1" eb="3">
      <t>デンシ</t>
    </rPh>
    <rPh sb="7" eb="9">
      <t>テイシュツ</t>
    </rPh>
    <phoneticPr fontId="2"/>
  </si>
  <si>
    <t>フォローアップ
研修の補助費</t>
    <rPh sb="8" eb="10">
      <t>ケンシュウ</t>
    </rPh>
    <rPh sb="11" eb="13">
      <t>ホジョ</t>
    </rPh>
    <rPh sb="13" eb="14">
      <t>ヒ</t>
    </rPh>
    <phoneticPr fontId="2"/>
  </si>
  <si>
    <t>Ｆ</t>
    <phoneticPr fontId="4"/>
  </si>
  <si>
    <t>G</t>
    <phoneticPr fontId="2"/>
  </si>
  <si>
    <t>補助基本額</t>
    <rPh sb="0" eb="2">
      <t>ホジョ</t>
    </rPh>
    <rPh sb="2" eb="4">
      <t>キホン</t>
    </rPh>
    <phoneticPr fontId="2"/>
  </si>
  <si>
    <t>補助所要額</t>
    <rPh sb="0" eb="2">
      <t>ホジョ</t>
    </rPh>
    <rPh sb="2" eb="4">
      <t>ショヨウ</t>
    </rPh>
    <rPh sb="4" eb="5">
      <t>ガク</t>
    </rPh>
    <phoneticPr fontId="4"/>
  </si>
  <si>
    <t>交付を受けようとする額</t>
    <rPh sb="0" eb="2">
      <t>コウフ</t>
    </rPh>
    <rPh sb="3" eb="4">
      <t>ウ</t>
    </rPh>
    <phoneticPr fontId="4"/>
  </si>
  <si>
    <t>（研修責任者フォローアップ研修）</t>
    <rPh sb="1" eb="3">
      <t>ケンシュウ</t>
    </rPh>
    <rPh sb="3" eb="5">
      <t>セキニン</t>
    </rPh>
    <rPh sb="5" eb="6">
      <t>シャ</t>
    </rPh>
    <rPh sb="13" eb="15">
      <t>ケンシュウ</t>
    </rPh>
    <phoneticPr fontId="4"/>
  </si>
  <si>
    <t>研修参加補助費</t>
    <rPh sb="0" eb="2">
      <t>ケンシュウ</t>
    </rPh>
    <rPh sb="2" eb="4">
      <t>サンカ</t>
    </rPh>
    <rPh sb="4" eb="6">
      <t>ホジョ</t>
    </rPh>
    <rPh sb="6" eb="7">
      <t>ヒ</t>
    </rPh>
    <phoneticPr fontId="4"/>
  </si>
  <si>
    <r>
      <t>「看護職員数」、「新人看護職員数」、「新人助産師数」及び「研修における組織体制」は、当年度</t>
    </r>
    <r>
      <rPr>
        <sz val="12"/>
        <color indexed="10"/>
        <rFont val="ＭＳ 明朝"/>
        <family val="1"/>
        <charset val="128"/>
      </rPr>
      <t>の</t>
    </r>
    <r>
      <rPr>
        <b/>
        <sz val="12"/>
        <color indexed="10"/>
        <rFont val="ＭＳ Ｐゴシック"/>
        <family val="3"/>
        <charset val="128"/>
      </rPr>
      <t>４月末現在</t>
    </r>
    <r>
      <rPr>
        <sz val="12"/>
        <rFont val="ＭＳ 明朝"/>
        <family val="1"/>
        <charset val="128"/>
      </rPr>
      <t>で記載すること。</t>
    </r>
    <rPh sb="1" eb="3">
      <t>カンゴ</t>
    </rPh>
    <rPh sb="3" eb="6">
      <t>ショクインスウ</t>
    </rPh>
    <rPh sb="9" eb="11">
      <t>シンジン</t>
    </rPh>
    <rPh sb="11" eb="13">
      <t>カンゴ</t>
    </rPh>
    <rPh sb="13" eb="16">
      <t>ショクインスウ</t>
    </rPh>
    <rPh sb="19" eb="21">
      <t>シンジン</t>
    </rPh>
    <rPh sb="21" eb="24">
      <t>ジョサンシ</t>
    </rPh>
    <rPh sb="24" eb="25">
      <t>スウ</t>
    </rPh>
    <rPh sb="26" eb="27">
      <t>オヨ</t>
    </rPh>
    <rPh sb="29" eb="31">
      <t>ケンシュウ</t>
    </rPh>
    <rPh sb="35" eb="37">
      <t>ソシキ</t>
    </rPh>
    <rPh sb="37" eb="39">
      <t>タイセイ</t>
    </rPh>
    <rPh sb="42" eb="45">
      <t>トウネンド</t>
    </rPh>
    <rPh sb="45" eb="47">
      <t>トウネンド</t>
    </rPh>
    <rPh sb="47" eb="48">
      <t>ガツ</t>
    </rPh>
    <rPh sb="48" eb="49">
      <t>マツ</t>
    </rPh>
    <rPh sb="49" eb="51">
      <t>ゲンザイ</t>
    </rPh>
    <rPh sb="52" eb="54">
      <t>キサイ</t>
    </rPh>
    <phoneticPr fontId="4"/>
  </si>
  <si>
    <t>他に本補助事業と同様の補助を国等から受けている額を入力してください。</t>
    <rPh sb="0" eb="1">
      <t>タ</t>
    </rPh>
    <rPh sb="2" eb="3">
      <t>ホン</t>
    </rPh>
    <rPh sb="3" eb="5">
      <t>ホジョ</t>
    </rPh>
    <rPh sb="5" eb="7">
      <t>ジギョウ</t>
    </rPh>
    <rPh sb="8" eb="10">
      <t>ドウヨウ</t>
    </rPh>
    <rPh sb="11" eb="13">
      <t>ホジョ</t>
    </rPh>
    <rPh sb="14" eb="15">
      <t>クニ</t>
    </rPh>
    <rPh sb="15" eb="16">
      <t>トウ</t>
    </rPh>
    <rPh sb="18" eb="19">
      <t>ウ</t>
    </rPh>
    <rPh sb="23" eb="24">
      <t>ガク</t>
    </rPh>
    <rPh sb="25" eb="27">
      <t>ニュウリョク</t>
    </rPh>
    <phoneticPr fontId="2"/>
  </si>
  <si>
    <r>
      <t>他施設からの受入を行う予定の</t>
    </r>
    <r>
      <rPr>
        <b/>
        <sz val="12"/>
        <color indexed="10"/>
        <rFont val="メイリオ"/>
        <family val="3"/>
        <charset val="128"/>
      </rPr>
      <t>月数</t>
    </r>
    <r>
      <rPr>
        <sz val="12"/>
        <rFont val="メイリオ"/>
        <family val="3"/>
        <charset val="128"/>
      </rPr>
      <t>を入力してください。</t>
    </r>
    <rPh sb="0" eb="1">
      <t>タ</t>
    </rPh>
    <rPh sb="1" eb="3">
      <t>シセツ</t>
    </rPh>
    <rPh sb="6" eb="8">
      <t>ウケイレ</t>
    </rPh>
    <rPh sb="9" eb="10">
      <t>オコナ</t>
    </rPh>
    <rPh sb="11" eb="13">
      <t>ヨテイ</t>
    </rPh>
    <rPh sb="14" eb="16">
      <t>ツキスウ</t>
    </rPh>
    <rPh sb="17" eb="19">
      <t>ニュウリョク</t>
    </rPh>
    <phoneticPr fontId="2"/>
  </si>
  <si>
    <t>他施設からの受入を行う予定の日数を入力してください。</t>
    <rPh sb="0" eb="1">
      <t>タ</t>
    </rPh>
    <rPh sb="1" eb="3">
      <t>シセツ</t>
    </rPh>
    <rPh sb="6" eb="8">
      <t>ウケイレ</t>
    </rPh>
    <rPh sb="9" eb="10">
      <t>オコナ</t>
    </rPh>
    <rPh sb="11" eb="13">
      <t>ヨテイ</t>
    </rPh>
    <rPh sb="14" eb="16">
      <t>ニッスウ</t>
    </rPh>
    <rPh sb="17" eb="19">
      <t>ニュウリョク</t>
    </rPh>
    <phoneticPr fontId="2"/>
  </si>
  <si>
    <t>研修時間数を入力してください。</t>
    <rPh sb="0" eb="2">
      <t>ケンシュウ</t>
    </rPh>
    <rPh sb="2" eb="5">
      <t>ジカンスウ</t>
    </rPh>
    <rPh sb="6" eb="8">
      <t>ニュウリョク</t>
    </rPh>
    <phoneticPr fontId="2"/>
  </si>
  <si>
    <t>主なテーマを入力してください。</t>
    <rPh sb="0" eb="1">
      <t>オモ</t>
    </rPh>
    <rPh sb="6" eb="8">
      <t>ニュウリョク</t>
    </rPh>
    <phoneticPr fontId="2"/>
  </si>
  <si>
    <t>医療機関受入時間数を入力してください。</t>
    <rPh sb="0" eb="2">
      <t>イリョウ</t>
    </rPh>
    <rPh sb="2" eb="4">
      <t>キカン</t>
    </rPh>
    <rPh sb="4" eb="6">
      <t>ウケイレ</t>
    </rPh>
    <rPh sb="6" eb="9">
      <t>ジカンスウ</t>
    </rPh>
    <rPh sb="10" eb="12">
      <t>ニュウリョク</t>
    </rPh>
    <phoneticPr fontId="2"/>
  </si>
  <si>
    <t>助産師研修に○を付けてください。</t>
    <rPh sb="0" eb="3">
      <t>ジョサンシ</t>
    </rPh>
    <rPh sb="3" eb="5">
      <t>ケンシュウ</t>
    </rPh>
    <rPh sb="8" eb="9">
      <t>ツ</t>
    </rPh>
    <phoneticPr fontId="2"/>
  </si>
  <si>
    <t>助産師研修に参加する助産師のみ、○を記入してください。</t>
    <rPh sb="0" eb="3">
      <t>ジョサンシ</t>
    </rPh>
    <rPh sb="3" eb="5">
      <t>ケンシュウ</t>
    </rPh>
    <rPh sb="6" eb="8">
      <t>サンカ</t>
    </rPh>
    <rPh sb="10" eb="13">
      <t>ジョサンシ</t>
    </rPh>
    <rPh sb="18" eb="20">
      <t>キニュウ</t>
    </rPh>
    <phoneticPr fontId="2"/>
  </si>
  <si>
    <t>受入研修を実施する場合は必ず入力してください。</t>
    <rPh sb="0" eb="2">
      <t>ウケイレ</t>
    </rPh>
    <rPh sb="2" eb="4">
      <t>ケンシュウ</t>
    </rPh>
    <rPh sb="5" eb="7">
      <t>ジッシ</t>
    </rPh>
    <rPh sb="9" eb="11">
      <t>バアイ</t>
    </rPh>
    <rPh sb="12" eb="13">
      <t>カナラ</t>
    </rPh>
    <rPh sb="14" eb="16">
      <t>ニュウリョク</t>
    </rPh>
    <phoneticPr fontId="2"/>
  </si>
  <si>
    <t>内容と金額を入力してください。</t>
    <rPh sb="0" eb="2">
      <t>ナイヨウ</t>
    </rPh>
    <rPh sb="3" eb="5">
      <t>キンガク</t>
    </rPh>
    <rPh sb="6" eb="8">
      <t>ニュウリョク</t>
    </rPh>
    <phoneticPr fontId="2"/>
  </si>
  <si>
    <t>看護部長、副看護部長、看護師長などの役職を入力してください。</t>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phoneticPr fontId="2"/>
  </si>
  <si>
    <t>氏名を入力してください。</t>
    <rPh sb="0" eb="2">
      <t>シメイ</t>
    </rPh>
    <rPh sb="3" eb="5">
      <t>ニュウリョク</t>
    </rPh>
    <phoneticPr fontId="2"/>
  </si>
  <si>
    <t>専任か兼任を入力してください。</t>
    <rPh sb="0" eb="2">
      <t>センニン</t>
    </rPh>
    <rPh sb="3" eb="5">
      <t>ケンニン</t>
    </rPh>
    <rPh sb="6" eb="8">
      <t>ニュウリョク</t>
    </rPh>
    <phoneticPr fontId="2"/>
  </si>
  <si>
    <t>年間給与等から時間単価を求めて入力してください。</t>
    <rPh sb="0" eb="2">
      <t>ネンカン</t>
    </rPh>
    <rPh sb="2" eb="4">
      <t>キュウヨ</t>
    </rPh>
    <rPh sb="4" eb="5">
      <t>トウ</t>
    </rPh>
    <rPh sb="7" eb="9">
      <t>ジカン</t>
    </rPh>
    <rPh sb="9" eb="11">
      <t>タンカ</t>
    </rPh>
    <rPh sb="12" eb="13">
      <t>モト</t>
    </rPh>
    <rPh sb="15" eb="17">
      <t>ニュウリョク</t>
    </rPh>
    <phoneticPr fontId="2"/>
  </si>
  <si>
    <t>新人看護職員研修に従事する年間の時間数を入力してください。</t>
    <rPh sb="0" eb="2">
      <t>シンジン</t>
    </rPh>
    <rPh sb="2" eb="4">
      <t>カンゴ</t>
    </rPh>
    <rPh sb="4" eb="6">
      <t>ショクイン</t>
    </rPh>
    <rPh sb="6" eb="8">
      <t>ケンシュウ</t>
    </rPh>
    <rPh sb="9" eb="11">
      <t>ジュウジ</t>
    </rPh>
    <rPh sb="13" eb="15">
      <t>ネンカン</t>
    </rPh>
    <rPh sb="16" eb="19">
      <t>ジカンスウ</t>
    </rPh>
    <rPh sb="20" eb="22">
      <t>ニュウリョク</t>
    </rPh>
    <phoneticPr fontId="2"/>
  </si>
  <si>
    <t>収入があれば入力してください。</t>
    <rPh sb="0" eb="2">
      <t>シュウニュウ</t>
    </rPh>
    <rPh sb="6" eb="8">
      <t>ニュウリョク</t>
    </rPh>
    <phoneticPr fontId="2"/>
  </si>
  <si>
    <t>（別紙６）に該当しない経費があれば、入力してください。</t>
    <rPh sb="1" eb="3">
      <t>ベッシ</t>
    </rPh>
    <rPh sb="6" eb="8">
      <t>ガイトウ</t>
    </rPh>
    <rPh sb="11" eb="13">
      <t>ケイヒ</t>
    </rPh>
    <rPh sb="18" eb="20">
      <t>ニュウリョク</t>
    </rPh>
    <phoneticPr fontId="2"/>
  </si>
  <si>
    <r>
      <t>各項目を入力して下さい。</t>
    </r>
    <r>
      <rPr>
        <b/>
        <sz val="12"/>
        <color indexed="10"/>
        <rFont val="メイリオ"/>
        <family val="3"/>
        <charset val="128"/>
      </rPr>
      <t>メールアドレス等、誤りのないようご注意ください。</t>
    </r>
    <rPh sb="0" eb="1">
      <t>カク</t>
    </rPh>
    <rPh sb="1" eb="3">
      <t>コウモク</t>
    </rPh>
    <rPh sb="4" eb="6">
      <t>ニュウリョク</t>
    </rPh>
    <rPh sb="8" eb="9">
      <t>クダ</t>
    </rPh>
    <rPh sb="19" eb="20">
      <t>トウ</t>
    </rPh>
    <rPh sb="21" eb="22">
      <t>アヤマ</t>
    </rPh>
    <rPh sb="29" eb="31">
      <t>チュウイ</t>
    </rPh>
    <phoneticPr fontId="2"/>
  </si>
  <si>
    <t>別紙６（対象経費の支出予定額算出内訳）に入力してください。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phoneticPr fontId="2"/>
  </si>
  <si>
    <t>おりますので、ご確認ください。</t>
    <rPh sb="8" eb="10">
      <t>カクニン</t>
    </rPh>
    <phoneticPr fontId="2"/>
  </si>
  <si>
    <t>市町村</t>
    <rPh sb="0" eb="3">
      <t>シチョウソン</t>
    </rPh>
    <phoneticPr fontId="4"/>
  </si>
  <si>
    <t>免許登録番号</t>
    <rPh sb="0" eb="2">
      <t>メンキョ</t>
    </rPh>
    <rPh sb="2" eb="4">
      <t>トウロク</t>
    </rPh>
    <rPh sb="4" eb="6">
      <t>バンゴウ</t>
    </rPh>
    <phoneticPr fontId="2"/>
  </si>
  <si>
    <t>　特に役職、経験年数、研修受講などの要件はなく、ガイドライン（Ⅰ－３－２）で示されているそれぞれの役割を担える者であればよい。研修の講義・演習のみを担当する者は、教育担当者及び実施指導者に該当しない。</t>
    <rPh sb="3" eb="5">
      <t>ヤクショク</t>
    </rPh>
    <rPh sb="63" eb="65">
      <t>ケンシュウ</t>
    </rPh>
    <rPh sb="66" eb="68">
      <t>コウギ</t>
    </rPh>
    <rPh sb="69" eb="71">
      <t>エンシュウ</t>
    </rPh>
    <rPh sb="74" eb="76">
      <t>タントウ</t>
    </rPh>
    <rPh sb="78" eb="79">
      <t>モノ</t>
    </rPh>
    <rPh sb="81" eb="83">
      <t>キョウイク</t>
    </rPh>
    <rPh sb="83" eb="86">
      <t>タントウシャ</t>
    </rPh>
    <rPh sb="86" eb="87">
      <t>オヨ</t>
    </rPh>
    <rPh sb="88" eb="90">
      <t>ジッシ</t>
    </rPh>
    <rPh sb="90" eb="93">
      <t>シドウシャ</t>
    </rPh>
    <rPh sb="94" eb="96">
      <t>ガイトウ</t>
    </rPh>
    <phoneticPr fontId="2"/>
  </si>
  <si>
    <t>　入職時のオリエンテーション等の研修は、医療機関受入研修事業に入るのか。</t>
    <rPh sb="1" eb="3">
      <t>ニュウショク</t>
    </rPh>
    <rPh sb="3" eb="4">
      <t>ジ</t>
    </rPh>
    <rPh sb="14" eb="15">
      <t>トウ</t>
    </rPh>
    <rPh sb="16" eb="18">
      <t>ケンシュウ</t>
    </rPh>
    <rPh sb="20" eb="22">
      <t>イリョウ</t>
    </rPh>
    <rPh sb="22" eb="24">
      <t>キカン</t>
    </rPh>
    <rPh sb="24" eb="26">
      <t>ウケイレ</t>
    </rPh>
    <rPh sb="26" eb="28">
      <t>ケンシュウ</t>
    </rPh>
    <rPh sb="28" eb="30">
      <t>ジギョウ</t>
    </rPh>
    <rPh sb="31" eb="32">
      <t>ハイ</t>
    </rPh>
    <phoneticPr fontId="2"/>
  </si>
  <si>
    <t>　オリエンテーション等は、医療機関受入研修事業に該当しません。</t>
    <rPh sb="10" eb="11">
      <t>トウ</t>
    </rPh>
    <rPh sb="13" eb="15">
      <t>イリョウ</t>
    </rPh>
    <rPh sb="15" eb="17">
      <t>キカン</t>
    </rPh>
    <rPh sb="17" eb="19">
      <t>ウケイレ</t>
    </rPh>
    <rPh sb="19" eb="21">
      <t>ケンシュウ</t>
    </rPh>
    <rPh sb="21" eb="23">
      <t>ジギョウ</t>
    </rPh>
    <rPh sb="24" eb="26">
      <t>ガイトウ</t>
    </rPh>
    <phoneticPr fontId="2"/>
  </si>
  <si>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2"/>
  </si>
  <si>
    <t>　「研修における組織体制」の具体的な補助要件は何か。</t>
    <phoneticPr fontId="2"/>
  </si>
  <si>
    <t>　研修責任者、教育担当者及び実地指導者の役割を担うものを明確にし、配置されていることが補助の条件となるが、専任・兼任は問わない。</t>
    <phoneticPr fontId="2"/>
  </si>
  <si>
    <t>機関名</t>
    <rPh sb="0" eb="2">
      <t>キカン</t>
    </rPh>
    <rPh sb="2" eb="3">
      <t>メイ</t>
    </rPh>
    <phoneticPr fontId="2"/>
  </si>
  <si>
    <t>法人代表者職・氏名</t>
    <rPh sb="0" eb="2">
      <t>ホウジン</t>
    </rPh>
    <rPh sb="2" eb="5">
      <t>ダイヒョウシャ</t>
    </rPh>
    <rPh sb="5" eb="6">
      <t>ショク</t>
    </rPh>
    <rPh sb="7" eb="9">
      <t>シメイ</t>
    </rPh>
    <phoneticPr fontId="2"/>
  </si>
  <si>
    <t>〒（法人）</t>
    <rPh sb="2" eb="4">
      <t>ホウジン</t>
    </rPh>
    <phoneticPr fontId="2"/>
  </si>
  <si>
    <t>〒（機関）</t>
    <rPh sb="2" eb="4">
      <t>キカン</t>
    </rPh>
    <phoneticPr fontId="2"/>
  </si>
  <si>
    <t>機関所在地</t>
    <rPh sb="0" eb="2">
      <t>キカン</t>
    </rPh>
    <rPh sb="2" eb="5">
      <t>ショザイチ</t>
    </rPh>
    <phoneticPr fontId="2"/>
  </si>
  <si>
    <t>連絡先</t>
    <rPh sb="0" eb="3">
      <t>レンラクサキ</t>
    </rPh>
    <phoneticPr fontId="2"/>
  </si>
  <si>
    <t>看護部長名</t>
    <rPh sb="0" eb="2">
      <t>カンゴ</t>
    </rPh>
    <rPh sb="2" eb="4">
      <t>ブチョウ</t>
    </rPh>
    <rPh sb="4" eb="5">
      <t>メイ</t>
    </rPh>
    <phoneticPr fontId="2"/>
  </si>
  <si>
    <t>職・氏名</t>
    <rPh sb="0" eb="1">
      <t>ショク</t>
    </rPh>
    <rPh sb="2" eb="4">
      <t>シメイ</t>
    </rPh>
    <phoneticPr fontId="2"/>
  </si>
  <si>
    <t>補助金担当者</t>
    <rPh sb="0" eb="3">
      <t>ホジョキン</t>
    </rPh>
    <rPh sb="3" eb="6">
      <t>タントウシャ</t>
    </rPh>
    <phoneticPr fontId="2"/>
  </si>
  <si>
    <t>研修事業担当者</t>
    <rPh sb="0" eb="2">
      <t>ケンシュウ</t>
    </rPh>
    <rPh sb="2" eb="4">
      <t>ジギョウ</t>
    </rPh>
    <rPh sb="4" eb="7">
      <t>タントウシャ</t>
    </rPh>
    <phoneticPr fontId="2"/>
  </si>
  <si>
    <t>機関情報</t>
    <rPh sb="0" eb="2">
      <t>キカン</t>
    </rPh>
    <rPh sb="2" eb="4">
      <t>ジョウホウ</t>
    </rPh>
    <phoneticPr fontId="2"/>
  </si>
  <si>
    <t>寄付金その他の収入額</t>
    <rPh sb="0" eb="3">
      <t>キフキン</t>
    </rPh>
    <rPh sb="5" eb="6">
      <t>タ</t>
    </rPh>
    <rPh sb="7" eb="9">
      <t>シュウニュウ</t>
    </rPh>
    <rPh sb="9" eb="10">
      <t>ガク</t>
    </rPh>
    <phoneticPr fontId="2"/>
  </si>
  <si>
    <t>対象経費の支出予定額</t>
    <rPh sb="0" eb="2">
      <t>タイショウ</t>
    </rPh>
    <rPh sb="2" eb="4">
      <t>ケイヒ</t>
    </rPh>
    <rPh sb="5" eb="7">
      <t>シシュツ</t>
    </rPh>
    <rPh sb="7" eb="9">
      <t>ヨテイ</t>
    </rPh>
    <rPh sb="9" eb="10">
      <t>ガク</t>
    </rPh>
    <phoneticPr fontId="2"/>
  </si>
  <si>
    <t>受入研修総時間数</t>
    <rPh sb="0" eb="2">
      <t>ウケイレ</t>
    </rPh>
    <rPh sb="2" eb="4">
      <t>ケンシュウ</t>
    </rPh>
    <rPh sb="4" eb="5">
      <t>ソウ</t>
    </rPh>
    <rPh sb="5" eb="8">
      <t>ジカンスウ</t>
    </rPh>
    <phoneticPr fontId="2"/>
  </si>
  <si>
    <t>交付申請
月</t>
    <rPh sb="0" eb="2">
      <t>コウフ</t>
    </rPh>
    <rPh sb="2" eb="4">
      <t>シンセイ</t>
    </rPh>
    <rPh sb="5" eb="6">
      <t>ツキ</t>
    </rPh>
    <phoneticPr fontId="2"/>
  </si>
  <si>
    <t>交付申請
日</t>
    <rPh sb="0" eb="2">
      <t>コウフ</t>
    </rPh>
    <rPh sb="2" eb="4">
      <t>シンセイ</t>
    </rPh>
    <rPh sb="5" eb="6">
      <t>ニチ</t>
    </rPh>
    <phoneticPr fontId="2"/>
  </si>
  <si>
    <t>平成29年度</t>
    <rPh sb="0" eb="2">
      <t>ヘイセイ</t>
    </rPh>
    <rPh sb="4" eb="6">
      <t>ネンド</t>
    </rPh>
    <phoneticPr fontId="2"/>
  </si>
  <si>
    <t>平成30年度</t>
    <rPh sb="0" eb="2">
      <t>ヘイセイ</t>
    </rPh>
    <rPh sb="4" eb="6">
      <t>ネンド</t>
    </rPh>
    <phoneticPr fontId="2"/>
  </si>
  <si>
    <t>前年度事業への申請の有無</t>
    <rPh sb="0" eb="3">
      <t>ゼンネンド</t>
    </rPh>
    <rPh sb="3" eb="5">
      <t>ジギョウ</t>
    </rPh>
    <rPh sb="7" eb="9">
      <t>シンセイ</t>
    </rPh>
    <rPh sb="10" eb="12">
      <t>ウム</t>
    </rPh>
    <phoneticPr fontId="2"/>
  </si>
  <si>
    <t>令和</t>
    <rPh sb="0" eb="2">
      <t>レイワ</t>
    </rPh>
    <phoneticPr fontId="2"/>
  </si>
  <si>
    <t>有</t>
    <rPh sb="0" eb="1">
      <t>ア</t>
    </rPh>
    <phoneticPr fontId="2"/>
  </si>
  <si>
    <t>無</t>
    <rPh sb="0" eb="1">
      <t>ナシ</t>
    </rPh>
    <phoneticPr fontId="2"/>
  </si>
  <si>
    <t>前年度
事業への
申請の有無</t>
    <rPh sb="0" eb="3">
      <t>ゼンネンド</t>
    </rPh>
    <rPh sb="4" eb="6">
      <t>ジギョウ</t>
    </rPh>
    <rPh sb="9" eb="11">
      <t>シンセイ</t>
    </rPh>
    <rPh sb="12" eb="14">
      <t>ウム</t>
    </rPh>
    <phoneticPr fontId="2"/>
  </si>
  <si>
    <r>
      <t>「うち再掲分」には、</t>
    </r>
    <r>
      <rPr>
        <sz val="12"/>
        <color indexed="10"/>
        <rFont val="ＭＳ 明朝"/>
        <family val="1"/>
        <charset val="128"/>
      </rPr>
      <t>「新人助産師数」のうち「新人看護職員数」にも計上した者の数</t>
    </r>
    <r>
      <rPr>
        <sz val="12"/>
        <rFont val="ＭＳ 明朝"/>
        <family val="1"/>
        <charset val="128"/>
      </rPr>
      <t>を記載すること。</t>
    </r>
    <rPh sb="3" eb="5">
      <t>サイケイ</t>
    </rPh>
    <rPh sb="5" eb="6">
      <t>ブン</t>
    </rPh>
    <rPh sb="11" eb="13">
      <t>シンジン</t>
    </rPh>
    <rPh sb="13" eb="16">
      <t>ジョサンシ</t>
    </rPh>
    <rPh sb="16" eb="17">
      <t>スウ</t>
    </rPh>
    <rPh sb="22" eb="24">
      <t>シンジン</t>
    </rPh>
    <rPh sb="24" eb="26">
      <t>カンゴ</t>
    </rPh>
    <rPh sb="26" eb="29">
      <t>ショクインスウ</t>
    </rPh>
    <rPh sb="32" eb="34">
      <t>ケイジョウ</t>
    </rPh>
    <rPh sb="36" eb="37">
      <t>モノ</t>
    </rPh>
    <rPh sb="38" eb="39">
      <t>カズ</t>
    </rPh>
    <rPh sb="40" eb="42">
      <t>キサイ</t>
    </rPh>
    <phoneticPr fontId="4"/>
  </si>
  <si>
    <r>
      <t xml:space="preserve">「新人看護職員数」には、主として免許取得後に初めて就労する保健師・助産師・看護師・准看護師のうち、
</t>
    </r>
    <r>
      <rPr>
        <sz val="12"/>
        <color indexed="10"/>
        <rFont val="ＭＳ 明朝"/>
        <family val="1"/>
        <charset val="128"/>
      </rPr>
      <t>新人看護職員研修に参加する者の数</t>
    </r>
    <r>
      <rPr>
        <sz val="12"/>
        <rFont val="ＭＳ 明朝"/>
        <family val="1"/>
        <charset val="128"/>
      </rPr>
      <t>を記載すること。</t>
    </r>
    <rPh sb="12" eb="13">
      <t>シュ</t>
    </rPh>
    <rPh sb="16" eb="18">
      <t>メンキョ</t>
    </rPh>
    <rPh sb="18" eb="20">
      <t>シュトク</t>
    </rPh>
    <rPh sb="20" eb="21">
      <t>ゴ</t>
    </rPh>
    <rPh sb="22" eb="23">
      <t>ハジ</t>
    </rPh>
    <rPh sb="25" eb="27">
      <t>シュウロウ</t>
    </rPh>
    <rPh sb="50" eb="52">
      <t>シンジン</t>
    </rPh>
    <rPh sb="52" eb="54">
      <t>カンゴ</t>
    </rPh>
    <rPh sb="54" eb="56">
      <t>ショクイン</t>
    </rPh>
    <rPh sb="56" eb="58">
      <t>ケンシュウ</t>
    </rPh>
    <rPh sb="59" eb="61">
      <t>サンカ</t>
    </rPh>
    <rPh sb="63" eb="64">
      <t>モノ</t>
    </rPh>
    <rPh sb="65" eb="66">
      <t>カズ</t>
    </rPh>
    <rPh sb="67" eb="69">
      <t>キサイ</t>
    </rPh>
    <phoneticPr fontId="4"/>
  </si>
  <si>
    <r>
      <t>「新人助産師数」には、主として助産師免許取得後に初めて助産師として就労する助産師のうち、</t>
    </r>
    <r>
      <rPr>
        <sz val="12"/>
        <color indexed="10"/>
        <rFont val="ＭＳ 明朝"/>
        <family val="1"/>
        <charset val="128"/>
      </rPr>
      <t>新人助産師研修に参加する者の数</t>
    </r>
    <r>
      <rPr>
        <sz val="12"/>
        <rFont val="ＭＳ 明朝"/>
        <family val="1"/>
        <charset val="128"/>
      </rPr>
      <t xml:space="preserve">を記載すること。
</t>
    </r>
    <r>
      <rPr>
        <u/>
        <sz val="12"/>
        <rFont val="ＭＳ 明朝"/>
        <family val="1"/>
        <charset val="128"/>
      </rPr>
      <t>※新人助産師でも、新人助産師研修に参加しない場合は、記入しないでください。</t>
    </r>
    <rPh sb="3" eb="6">
      <t>ジョサンシ</t>
    </rPh>
    <rPh sb="11" eb="12">
      <t>シュ</t>
    </rPh>
    <rPh sb="15" eb="18">
      <t>ジョサンシ</t>
    </rPh>
    <rPh sb="18" eb="20">
      <t>メンキョ</t>
    </rPh>
    <rPh sb="20" eb="22">
      <t>シュトク</t>
    </rPh>
    <rPh sb="22" eb="23">
      <t>ゴ</t>
    </rPh>
    <rPh sb="24" eb="25">
      <t>ハジ</t>
    </rPh>
    <rPh sb="27" eb="30">
      <t>ジョサンシ</t>
    </rPh>
    <rPh sb="33" eb="35">
      <t>シュウロウ</t>
    </rPh>
    <rPh sb="44" eb="46">
      <t>シンジン</t>
    </rPh>
    <rPh sb="46" eb="49">
      <t>ジョサンシ</t>
    </rPh>
    <rPh sb="49" eb="51">
      <t>ケンシュウ</t>
    </rPh>
    <rPh sb="52" eb="54">
      <t>サンカ</t>
    </rPh>
    <rPh sb="56" eb="57">
      <t>モノ</t>
    </rPh>
    <rPh sb="58" eb="59">
      <t>カズ</t>
    </rPh>
    <rPh sb="60" eb="62">
      <t>キサイ</t>
    </rPh>
    <rPh sb="69" eb="71">
      <t>シンジン</t>
    </rPh>
    <rPh sb="71" eb="74">
      <t>ジョサンシ</t>
    </rPh>
    <rPh sb="77" eb="79">
      <t>シンジン</t>
    </rPh>
    <rPh sb="79" eb="82">
      <t>ジョサンシ</t>
    </rPh>
    <rPh sb="82" eb="84">
      <t>ケンシュウ</t>
    </rPh>
    <rPh sb="85" eb="87">
      <t>サンカ</t>
    </rPh>
    <rPh sb="90" eb="92">
      <t>バアイ</t>
    </rPh>
    <rPh sb="94" eb="96">
      <t>キニュウ</t>
    </rPh>
    <phoneticPr fontId="4"/>
  </si>
  <si>
    <t>新人看護
職員研修</t>
    <rPh sb="0" eb="2">
      <t>シンジン</t>
    </rPh>
    <rPh sb="2" eb="4">
      <t>カンゴ</t>
    </rPh>
    <rPh sb="5" eb="7">
      <t>ショクイン</t>
    </rPh>
    <rPh sb="7" eb="9">
      <t>ケンシュウ</t>
    </rPh>
    <phoneticPr fontId="2"/>
  </si>
  <si>
    <t>当年度の参加人数</t>
    <rPh sb="0" eb="3">
      <t>トウネンド</t>
    </rPh>
    <phoneticPr fontId="2"/>
  </si>
  <si>
    <t>！！申請書類記入にあたっての注意事項！！</t>
  </si>
  <si>
    <t>セルの記入方法は下記の通りです。</t>
    <rPh sb="3" eb="5">
      <t>キニュウ</t>
    </rPh>
    <rPh sb="5" eb="7">
      <t>ホウホウ</t>
    </rPh>
    <rPh sb="8" eb="10">
      <t>カキ</t>
    </rPh>
    <rPh sb="11" eb="12">
      <t>トオ</t>
    </rPh>
    <phoneticPr fontId="2"/>
  </si>
  <si>
    <t>　・　・　・　・　・　自動で入力されます。記入は不要です。</t>
    <phoneticPr fontId="2"/>
  </si>
  <si>
    <t>　・　・　・　・　・　必要事項を記入してください。</t>
    <phoneticPr fontId="2"/>
  </si>
  <si>
    <t>Ｑ＆Ａ</t>
    <phoneticPr fontId="2"/>
  </si>
  <si>
    <t>当該年度4月末現在の職員について入力してください。</t>
    <rPh sb="0" eb="4">
      <t>トウガイネンド</t>
    </rPh>
    <rPh sb="5" eb="6">
      <t>ガツ</t>
    </rPh>
    <rPh sb="6" eb="7">
      <t>マツ</t>
    </rPh>
    <rPh sb="7" eb="9">
      <t>ゲンザイ</t>
    </rPh>
    <rPh sb="10" eb="12">
      <t>ショクイン</t>
    </rPh>
    <rPh sb="16" eb="18">
      <t>ニュウリョク</t>
    </rPh>
    <phoneticPr fontId="2"/>
  </si>
  <si>
    <t>預金</t>
    <rPh sb="0" eb="2">
      <t>ヨキン</t>
    </rPh>
    <phoneticPr fontId="2"/>
  </si>
  <si>
    <t>★口座情報</t>
    <rPh sb="1" eb="3">
      <t>コウザ</t>
    </rPh>
    <rPh sb="3" eb="5">
      <t>ジョウホウ</t>
    </rPh>
    <phoneticPr fontId="2"/>
  </si>
  <si>
    <t>ふりがな</t>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</si>
  <si>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</si>
  <si>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</si>
  <si>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</si>
  <si>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 xml:space="preserve">※「5 指定訪問看護事業所」とは、看護師等の人材確保の促進に関する法律第２条第２項にいう「指定訪問看護事業を行う事業所」を指す。
</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4"/>
  </si>
  <si>
    <t>教育担当者（医療機関受入研修事業）人件費明細書</t>
    <rPh sb="0" eb="2">
      <t>キョウイク</t>
    </rPh>
    <rPh sb="2" eb="5">
      <t>タントウシャ</t>
    </rPh>
    <rPh sb="14" eb="16">
      <t>ジギョウ</t>
    </rPh>
    <rPh sb="17" eb="20">
      <t>ジンケンヒ</t>
    </rPh>
    <rPh sb="20" eb="23">
      <t>メイサイショ</t>
    </rPh>
    <phoneticPr fontId="2"/>
  </si>
  <si>
    <t>過去の新人看護職員研修の実施年度</t>
    <rPh sb="0" eb="2">
      <t>カコ</t>
    </rPh>
    <rPh sb="3" eb="5">
      <t>シンジン</t>
    </rPh>
    <rPh sb="5" eb="7">
      <t>カンゴ</t>
    </rPh>
    <rPh sb="7" eb="9">
      <t>ショクイン</t>
    </rPh>
    <rPh sb="9" eb="11">
      <t>ケンシュウ</t>
    </rPh>
    <rPh sb="12" eb="14">
      <t>ジッシ</t>
    </rPh>
    <rPh sb="14" eb="16">
      <t>ネンド</t>
    </rPh>
    <phoneticPr fontId="2"/>
  </si>
  <si>
    <r>
      <t>提出日を記載の上内容をご確認ください。</t>
    </r>
    <r>
      <rPr>
        <sz val="12"/>
        <rFont val="メイリオ"/>
        <family val="3"/>
        <charset val="128"/>
      </rPr>
      <t xml:space="preserve">
（注意書きは金額が記入されていれば表示されません。）</t>
    </r>
    <rPh sb="0" eb="3">
      <t>テイシュツビ</t>
    </rPh>
    <rPh sb="4" eb="6">
      <t>キサイ</t>
    </rPh>
    <rPh sb="7" eb="8">
      <t>ウエ</t>
    </rPh>
    <rPh sb="8" eb="10">
      <t>ナイヨウ</t>
    </rPh>
    <rPh sb="12" eb="14">
      <t>カクニン</t>
    </rPh>
    <rPh sb="21" eb="24">
      <t>チュウイガ</t>
    </rPh>
    <rPh sb="26" eb="28">
      <t>キンガク</t>
    </rPh>
    <rPh sb="29" eb="31">
      <t>キニュウ</t>
    </rPh>
    <rPh sb="37" eb="39">
      <t>ヒョウジ</t>
    </rPh>
    <phoneticPr fontId="2"/>
  </si>
  <si>
    <t>　・　・　・　・　・　プルダウンリストから選択してください。</t>
    <phoneticPr fontId="2"/>
  </si>
  <si>
    <t>令和元年度</t>
    <rPh sb="0" eb="2">
      <t>レイワ</t>
    </rPh>
    <rPh sb="2" eb="4">
      <t>ガンネン</t>
    </rPh>
    <rPh sb="3" eb="5">
      <t>ネンド</t>
    </rPh>
    <phoneticPr fontId="2"/>
  </si>
  <si>
    <t>令和2年度</t>
    <rPh sb="0" eb="2">
      <t>レイワ</t>
    </rPh>
    <rPh sb="3" eb="4">
      <t>ネン</t>
    </rPh>
    <rPh sb="4" eb="5">
      <t>ド</t>
    </rPh>
    <phoneticPr fontId="2"/>
  </si>
  <si>
    <t>※「6 その他」を選択した場合は備考欄に体制及び方法を簡潔に記載すること。</t>
    <rPh sb="6" eb="7">
      <t>タ</t>
    </rPh>
    <rPh sb="9" eb="11">
      <t>センタク</t>
    </rPh>
    <rPh sb="13" eb="15">
      <t>バアイ</t>
    </rPh>
    <rPh sb="16" eb="18">
      <t>ビコウ</t>
    </rPh>
    <rPh sb="18" eb="19">
      <t>ラン</t>
    </rPh>
    <rPh sb="20" eb="22">
      <t>タイセイ</t>
    </rPh>
    <rPh sb="22" eb="23">
      <t>オヨ</t>
    </rPh>
    <rPh sb="24" eb="26">
      <t>ホウホウ</t>
    </rPh>
    <rPh sb="27" eb="29">
      <t>カンケツ</t>
    </rPh>
    <rPh sb="30" eb="32">
      <t>キサイ</t>
    </rPh>
    <phoneticPr fontId="4"/>
  </si>
  <si>
    <r>
      <t>法人所在地</t>
    </r>
    <r>
      <rPr>
        <sz val="11"/>
        <color indexed="40"/>
        <rFont val="ＭＳ 明朝"/>
        <family val="1"/>
        <charset val="128"/>
      </rPr>
      <t>(個人開設の場合空欄）</t>
    </r>
    <rPh sb="0" eb="2">
      <t>ホウジン</t>
    </rPh>
    <rPh sb="2" eb="5">
      <t>ショザイチ</t>
    </rPh>
    <rPh sb="6" eb="8">
      <t>コジン</t>
    </rPh>
    <rPh sb="8" eb="10">
      <t>カイセツ</t>
    </rPh>
    <rPh sb="11" eb="13">
      <t>バアイ</t>
    </rPh>
    <rPh sb="13" eb="15">
      <t>クウラン</t>
    </rPh>
    <phoneticPr fontId="2"/>
  </si>
  <si>
    <r>
      <t>法人名</t>
    </r>
    <r>
      <rPr>
        <sz val="11"/>
        <color indexed="40"/>
        <rFont val="ＭＳ 明朝"/>
        <family val="1"/>
        <charset val="128"/>
      </rPr>
      <t>（個人開設の場合空欄）</t>
    </r>
    <rPh sb="0" eb="2">
      <t>ホウジン</t>
    </rPh>
    <rPh sb="2" eb="3">
      <t>メイ</t>
    </rPh>
    <rPh sb="4" eb="6">
      <t>コジン</t>
    </rPh>
    <rPh sb="6" eb="8">
      <t>カイセツ</t>
    </rPh>
    <rPh sb="9" eb="11">
      <t>バアイ</t>
    </rPh>
    <rPh sb="11" eb="13">
      <t>クウラン</t>
    </rPh>
    <phoneticPr fontId="2"/>
  </si>
  <si>
    <r>
      <t>代表者職・氏名</t>
    </r>
    <r>
      <rPr>
        <sz val="11"/>
        <color indexed="40"/>
        <rFont val="ＭＳ 明朝"/>
        <family val="1"/>
        <charset val="128"/>
      </rPr>
      <t>（個人開設の場合、開設者個人名）</t>
    </r>
    <rPh sb="0" eb="2">
      <t>ダイヒョウ</t>
    </rPh>
    <rPh sb="2" eb="3">
      <t>シャ</t>
    </rPh>
    <rPh sb="3" eb="4">
      <t>ショク</t>
    </rPh>
    <rPh sb="5" eb="7">
      <t>シメイ</t>
    </rPh>
    <rPh sb="8" eb="10">
      <t>コジン</t>
    </rPh>
    <rPh sb="10" eb="12">
      <t>カイセツ</t>
    </rPh>
    <rPh sb="13" eb="15">
      <t>バアイ</t>
    </rPh>
    <rPh sb="16" eb="19">
      <t>カイセツシャ</t>
    </rPh>
    <rPh sb="19" eb="22">
      <t>コジンメイ</t>
    </rPh>
    <phoneticPr fontId="2"/>
  </si>
  <si>
    <r>
      <t>郵便番号</t>
    </r>
    <r>
      <rPr>
        <sz val="11"/>
        <color indexed="40"/>
        <rFont val="ＭＳ 明朝"/>
        <family val="1"/>
        <charset val="128"/>
      </rPr>
      <t>（法人所在地の番号）</t>
    </r>
    <rPh sb="0" eb="4">
      <t>ユウビンバンゴウ</t>
    </rPh>
    <rPh sb="5" eb="7">
      <t>ホウジン</t>
    </rPh>
    <rPh sb="7" eb="10">
      <t>ショザイチ</t>
    </rPh>
    <rPh sb="11" eb="13">
      <t>バンゴウ</t>
    </rPh>
    <phoneticPr fontId="2"/>
  </si>
  <si>
    <r>
      <t>郵便番号</t>
    </r>
    <r>
      <rPr>
        <sz val="11"/>
        <color indexed="40"/>
        <rFont val="ＭＳ 明朝"/>
        <family val="1"/>
        <charset val="128"/>
      </rPr>
      <t>（施設所在地の番号）</t>
    </r>
    <rPh sb="0" eb="4">
      <t>ユウビンバンゴウ</t>
    </rPh>
    <rPh sb="5" eb="7">
      <t>シセツ</t>
    </rPh>
    <rPh sb="7" eb="10">
      <t>ショザイチ</t>
    </rPh>
    <rPh sb="11" eb="13">
      <t>バンゴウ</t>
    </rPh>
    <phoneticPr fontId="2"/>
  </si>
  <si>
    <t>名称等（プルダウンから選択）</t>
    <rPh sb="0" eb="3">
      <t>メイショウトウ</t>
    </rPh>
    <rPh sb="11" eb="13">
      <t>センタク</t>
    </rPh>
    <phoneticPr fontId="2"/>
  </si>
  <si>
    <t>個人開設の場合は空欄</t>
    <rPh sb="0" eb="2">
      <t>コジン</t>
    </rPh>
    <rPh sb="2" eb="4">
      <t>カイセツ</t>
    </rPh>
    <rPh sb="5" eb="7">
      <t>バアイ</t>
    </rPh>
    <rPh sb="8" eb="10">
      <t>クウラン</t>
    </rPh>
    <phoneticPr fontId="2"/>
  </si>
  <si>
    <t>法人の場合は、例：理事長　大阪　太郎
個人の場合は、例：大阪　太郎（氏名のみ）</t>
    <rPh sb="0" eb="2">
      <t>ホウジン</t>
    </rPh>
    <rPh sb="3" eb="5">
      <t>バアイ</t>
    </rPh>
    <rPh sb="7" eb="8">
      <t>レイ</t>
    </rPh>
    <rPh sb="9" eb="12">
      <t>リジチョウ</t>
    </rPh>
    <rPh sb="13" eb="15">
      <t>オオサカ</t>
    </rPh>
    <rPh sb="16" eb="18">
      <t>タロウ</t>
    </rPh>
    <rPh sb="19" eb="21">
      <t>コジン</t>
    </rPh>
    <rPh sb="22" eb="24">
      <t>バアイ</t>
    </rPh>
    <rPh sb="26" eb="27">
      <t>レイ</t>
    </rPh>
    <rPh sb="28" eb="30">
      <t>オオサカ</t>
    </rPh>
    <rPh sb="31" eb="33">
      <t>タロウ</t>
    </rPh>
    <rPh sb="34" eb="36">
      <t>シメイ</t>
    </rPh>
    <phoneticPr fontId="2"/>
  </si>
  <si>
    <r>
      <t>所在地</t>
    </r>
    <r>
      <rPr>
        <sz val="9"/>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18">
      <t>コジン</t>
    </rPh>
    <rPh sb="18" eb="20">
      <t>カイセツ</t>
    </rPh>
    <rPh sb="21" eb="23">
      <t>バアイ</t>
    </rPh>
    <rPh sb="24" eb="26">
      <t>シセツ</t>
    </rPh>
    <rPh sb="26" eb="29">
      <t>ショザイチ</t>
    </rPh>
    <phoneticPr fontId="2"/>
  </si>
  <si>
    <t>基本情報を自動表示</t>
    <rPh sb="0" eb="2">
      <t>キホン</t>
    </rPh>
    <rPh sb="2" eb="4">
      <t>ジョウホウ</t>
    </rPh>
    <rPh sb="5" eb="7">
      <t>ジドウ</t>
    </rPh>
    <rPh sb="7" eb="9">
      <t>ヒョウジ</t>
    </rPh>
    <phoneticPr fontId="2"/>
  </si>
  <si>
    <r>
      <t>法人名</t>
    </r>
    <r>
      <rPr>
        <sz val="9"/>
        <rFont val="ＭＳ 明朝"/>
        <family val="1"/>
        <charset val="128"/>
      </rPr>
      <t>(個人開設の場合は空欄）</t>
    </r>
    <rPh sb="0" eb="2">
      <t>ホウジン</t>
    </rPh>
    <rPh sb="2" eb="3">
      <t>メイ</t>
    </rPh>
    <rPh sb="4" eb="6">
      <t>コジン</t>
    </rPh>
    <rPh sb="6" eb="8">
      <t>カイセツ</t>
    </rPh>
    <rPh sb="9" eb="11">
      <t>バアイ</t>
    </rPh>
    <rPh sb="12" eb="14">
      <t>クウラン</t>
    </rPh>
    <phoneticPr fontId="2"/>
  </si>
  <si>
    <r>
      <t>代表者</t>
    </r>
    <r>
      <rPr>
        <sz val="9"/>
        <rFont val="ＭＳ 明朝"/>
        <family val="1"/>
        <charset val="128"/>
      </rPr>
      <t>（法人の場合は職氏名、個人開設の場合は開設者名のみ記載）</t>
    </r>
    <rPh sb="0" eb="3">
      <t>ダイヒョウシャ</t>
    </rPh>
    <rPh sb="4" eb="6">
      <t>ホウジン</t>
    </rPh>
    <rPh sb="7" eb="9">
      <t>バアイ</t>
    </rPh>
    <rPh sb="10" eb="11">
      <t>ショク</t>
    </rPh>
    <rPh sb="11" eb="13">
      <t>シメイ</t>
    </rPh>
    <rPh sb="14" eb="16">
      <t>コジン</t>
    </rPh>
    <rPh sb="16" eb="18">
      <t>カイセツ</t>
    </rPh>
    <rPh sb="19" eb="21">
      <t>バアイ</t>
    </rPh>
    <rPh sb="22" eb="25">
      <t>カイセツシャ</t>
    </rPh>
    <rPh sb="25" eb="26">
      <t>メイ</t>
    </rPh>
    <rPh sb="28" eb="30">
      <t>キサイ</t>
    </rPh>
    <phoneticPr fontId="2"/>
  </si>
  <si>
    <t>プルダウンから選択</t>
    <rPh sb="7" eb="9">
      <t>センタク</t>
    </rPh>
    <phoneticPr fontId="2"/>
  </si>
  <si>
    <t>提出日を記入いただいたら、このシートの他の欄はすべて自動表示</t>
    <rPh sb="0" eb="3">
      <t>テイシュツビ</t>
    </rPh>
    <rPh sb="4" eb="6">
      <t>キニュウ</t>
    </rPh>
    <rPh sb="19" eb="20">
      <t>ホカ</t>
    </rPh>
    <rPh sb="21" eb="22">
      <t>ラン</t>
    </rPh>
    <rPh sb="26" eb="30">
      <t>ジドウヒョウジ</t>
    </rPh>
    <phoneticPr fontId="2"/>
  </si>
  <si>
    <t>支出合計を自動表示</t>
    <rPh sb="0" eb="2">
      <t>シシュツ</t>
    </rPh>
    <rPh sb="2" eb="4">
      <t>ゴウケイ</t>
    </rPh>
    <rPh sb="5" eb="7">
      <t>ジドウ</t>
    </rPh>
    <rPh sb="7" eb="9">
      <t>ヒョウジ</t>
    </rPh>
    <phoneticPr fontId="2"/>
  </si>
  <si>
    <t>合計額から上記収入額の差引額を自動表示</t>
    <rPh sb="0" eb="2">
      <t>ゴウケイ</t>
    </rPh>
    <rPh sb="2" eb="3">
      <t>ガク</t>
    </rPh>
    <rPh sb="5" eb="7">
      <t>ジョウキ</t>
    </rPh>
    <rPh sb="7" eb="10">
      <t>シュウニュウガク</t>
    </rPh>
    <rPh sb="11" eb="14">
      <t>サシヒキガク</t>
    </rPh>
    <rPh sb="15" eb="17">
      <t>ジドウ</t>
    </rPh>
    <rPh sb="17" eb="19">
      <t>ヒョウジ</t>
    </rPh>
    <phoneticPr fontId="2"/>
  </si>
  <si>
    <t>（別紙１）及び（別紙６）の対象経費の支出予定額を自動表示</t>
    <rPh sb="1" eb="3">
      <t>ベッシ</t>
    </rPh>
    <rPh sb="5" eb="6">
      <t>オヨ</t>
    </rPh>
    <rPh sb="8" eb="10">
      <t>ベッシ</t>
    </rPh>
    <rPh sb="13" eb="17">
      <t>タイショウケイヒ</t>
    </rPh>
    <rPh sb="18" eb="20">
      <t>シシュツ</t>
    </rPh>
    <rPh sb="20" eb="22">
      <t>ヨテイ</t>
    </rPh>
    <rPh sb="22" eb="23">
      <t>ガク</t>
    </rPh>
    <rPh sb="24" eb="28">
      <t>ジドウヒョウジ</t>
    </rPh>
    <phoneticPr fontId="2"/>
  </si>
  <si>
    <t>支出合計額から補助対象経費の差引額を自動表示</t>
    <rPh sb="0" eb="2">
      <t>シシュツ</t>
    </rPh>
    <rPh sb="2" eb="5">
      <t>ゴウケイガク</t>
    </rPh>
    <rPh sb="7" eb="13">
      <t>ホジョタイショウケイヒ</t>
    </rPh>
    <rPh sb="14" eb="17">
      <t>サシヒキガク</t>
    </rPh>
    <rPh sb="18" eb="22">
      <t>ジドウヒョウジ</t>
    </rPh>
    <phoneticPr fontId="2"/>
  </si>
  <si>
    <t>（別紙１）の総事業費を自動表示</t>
    <rPh sb="1" eb="3">
      <t>ベッシ</t>
    </rPh>
    <rPh sb="6" eb="10">
      <t>ソウジギョウヒ</t>
    </rPh>
    <rPh sb="11" eb="13">
      <t>ジドウ</t>
    </rPh>
    <rPh sb="13" eb="15">
      <t>ヒョウジ</t>
    </rPh>
    <phoneticPr fontId="2"/>
  </si>
  <si>
    <t>（別紙１）の寄付金その他収入額を自動表示</t>
    <rPh sb="1" eb="3">
      <t>ベッシ</t>
    </rPh>
    <rPh sb="6" eb="9">
      <t>キフキン</t>
    </rPh>
    <rPh sb="11" eb="12">
      <t>ホカ</t>
    </rPh>
    <rPh sb="12" eb="15">
      <t>シュウニュウガク</t>
    </rPh>
    <rPh sb="16" eb="20">
      <t>ジドウヒョウジ</t>
    </rPh>
    <phoneticPr fontId="2"/>
  </si>
  <si>
    <t>（別紙１）の交付を受けようとする額を自動表示</t>
    <rPh sb="1" eb="3">
      <t>ベッシ</t>
    </rPh>
    <rPh sb="6" eb="8">
      <t>コウフ</t>
    </rPh>
    <rPh sb="9" eb="10">
      <t>ウ</t>
    </rPh>
    <rPh sb="16" eb="17">
      <t>ガク</t>
    </rPh>
    <rPh sb="18" eb="22">
      <t>ジドウヒョウジ</t>
    </rPh>
    <phoneticPr fontId="2"/>
  </si>
  <si>
    <t>基本情報を自動表示</t>
    <rPh sb="0" eb="4">
      <t>キホンジョウホウ</t>
    </rPh>
    <rPh sb="5" eb="9">
      <t>ジドウヒョウジ</t>
    </rPh>
    <phoneticPr fontId="2"/>
  </si>
  <si>
    <r>
      <t xml:space="preserve">所在地
</t>
    </r>
    <r>
      <rPr>
        <sz val="9"/>
        <rFont val="ＭＳ 明朝"/>
        <family val="1"/>
        <charset val="128"/>
      </rPr>
      <t>※個人開設の場合は施設所在地</t>
    </r>
    <rPh sb="0" eb="3">
      <t>ショザイチ</t>
    </rPh>
    <rPh sb="5" eb="7">
      <t>コジン</t>
    </rPh>
    <rPh sb="7" eb="9">
      <t>カイセツ</t>
    </rPh>
    <rPh sb="10" eb="12">
      <t>バアイ</t>
    </rPh>
    <rPh sb="13" eb="18">
      <t>シセツショザイチ</t>
    </rPh>
    <phoneticPr fontId="2"/>
  </si>
  <si>
    <r>
      <rPr>
        <sz val="12"/>
        <rFont val="ＭＳ 明朝"/>
        <family val="1"/>
        <charset val="128"/>
      </rPr>
      <t xml:space="preserve">法人名
</t>
    </r>
    <r>
      <rPr>
        <sz val="9"/>
        <rFont val="ＭＳ 明朝"/>
        <family val="1"/>
        <charset val="128"/>
      </rPr>
      <t>※個人開設の場合は空欄</t>
    </r>
    <rPh sb="0" eb="3">
      <t>ホウジンメイ</t>
    </rPh>
    <rPh sb="5" eb="9">
      <t>コジンカイセツ</t>
    </rPh>
    <rPh sb="10" eb="12">
      <t>バアイ</t>
    </rPh>
    <rPh sb="13" eb="15">
      <t>クウラン</t>
    </rPh>
    <phoneticPr fontId="2"/>
  </si>
  <si>
    <r>
      <rPr>
        <sz val="12"/>
        <rFont val="ＭＳ 明朝"/>
        <family val="1"/>
        <charset val="128"/>
      </rPr>
      <t xml:space="preserve">代表者
</t>
    </r>
    <r>
      <rPr>
        <sz val="9"/>
        <rFont val="ＭＳ 明朝"/>
        <family val="1"/>
        <charset val="128"/>
      </rPr>
      <t>※個人開設の場合は施設開設者</t>
    </r>
    <rPh sb="0" eb="3">
      <t>ダイヒョウシャ</t>
    </rPh>
    <rPh sb="5" eb="9">
      <t>コジンカイセツ</t>
    </rPh>
    <rPh sb="10" eb="12">
      <t>バアイ</t>
    </rPh>
    <rPh sb="13" eb="15">
      <t>シセツ</t>
    </rPh>
    <rPh sb="15" eb="17">
      <t>カイセツ</t>
    </rPh>
    <rPh sb="17" eb="18">
      <t>シャ</t>
    </rPh>
    <phoneticPr fontId="2"/>
  </si>
  <si>
    <t>様式１の申請年月日を自動表示</t>
    <rPh sb="0" eb="2">
      <t>ヨウシキ</t>
    </rPh>
    <rPh sb="4" eb="9">
      <t>シンセイネンガッピ</t>
    </rPh>
    <rPh sb="10" eb="14">
      <t>ジドウヒョウジ</t>
    </rPh>
    <phoneticPr fontId="2"/>
  </si>
  <si>
    <t>※自動計算</t>
    <rPh sb="1" eb="3">
      <t>ジドウ</t>
    </rPh>
    <rPh sb="3" eb="5">
      <t>ケイサン</t>
    </rPh>
    <phoneticPr fontId="2"/>
  </si>
  <si>
    <t>自動計算</t>
    <rPh sb="0" eb="2">
      <t>ジドウ</t>
    </rPh>
    <rPh sb="2" eb="4">
      <t>ケイサン</t>
    </rPh>
    <phoneticPr fontId="2"/>
  </si>
  <si>
    <t>自動計算
1人当たり年間40時間で1人とし、上限30人</t>
    <rPh sb="0" eb="2">
      <t>ジドウ</t>
    </rPh>
    <rPh sb="2" eb="4">
      <t>ケイサン</t>
    </rPh>
    <rPh sb="7" eb="8">
      <t>ニン</t>
    </rPh>
    <rPh sb="8" eb="9">
      <t>ア</t>
    </rPh>
    <rPh sb="11" eb="13">
      <t>ネンカン</t>
    </rPh>
    <rPh sb="15" eb="17">
      <t>ジカン</t>
    </rPh>
    <rPh sb="19" eb="20">
      <t>ニン</t>
    </rPh>
    <rPh sb="23" eb="25">
      <t>ジョウゲン</t>
    </rPh>
    <rPh sb="27" eb="28">
      <t>ニン</t>
    </rPh>
    <phoneticPr fontId="2"/>
  </si>
  <si>
    <t>記入してください</t>
    <rPh sb="0" eb="2">
      <t>キニュウ</t>
    </rPh>
    <phoneticPr fontId="2"/>
  </si>
  <si>
    <t>別紙2を自動表示</t>
    <rPh sb="0" eb="2">
      <t>ベッシ</t>
    </rPh>
    <rPh sb="4" eb="6">
      <t>ジドウ</t>
    </rPh>
    <rPh sb="6" eb="8">
      <t>ヒョウジ</t>
    </rPh>
    <phoneticPr fontId="2"/>
  </si>
  <si>
    <t>K</t>
    <phoneticPr fontId="2"/>
  </si>
  <si>
    <t>(K×1/2) L</t>
    <phoneticPr fontId="2"/>
  </si>
  <si>
    <t>別紙5を自動表示
1人あたり40時間で1人とし上限は30人
1人40時間を満たさない場合は、複数人で40時間となれば1人とする
→　受入研修時間数合計が40時間を満たさない場合は対象外</t>
    <rPh sb="0" eb="2">
      <t>ベッシ</t>
    </rPh>
    <rPh sb="4" eb="8">
      <t>ジドウヒョウジ</t>
    </rPh>
    <rPh sb="11" eb="12">
      <t>ニン</t>
    </rPh>
    <rPh sb="17" eb="19">
      <t>ジカン</t>
    </rPh>
    <rPh sb="21" eb="22">
      <t>ニン</t>
    </rPh>
    <rPh sb="24" eb="26">
      <t>ジョウゲン</t>
    </rPh>
    <rPh sb="29" eb="30">
      <t>ニン</t>
    </rPh>
    <rPh sb="32" eb="33">
      <t>ニン</t>
    </rPh>
    <rPh sb="35" eb="37">
      <t>ジカン</t>
    </rPh>
    <rPh sb="38" eb="39">
      <t>ミ</t>
    </rPh>
    <rPh sb="43" eb="45">
      <t>バアイ</t>
    </rPh>
    <rPh sb="47" eb="50">
      <t>フクスウニン</t>
    </rPh>
    <rPh sb="53" eb="55">
      <t>ジカン</t>
    </rPh>
    <rPh sb="60" eb="61">
      <t>ニン</t>
    </rPh>
    <rPh sb="67" eb="68">
      <t>ウ</t>
    </rPh>
    <rPh sb="68" eb="69">
      <t>イ</t>
    </rPh>
    <rPh sb="69" eb="71">
      <t>ケンシュウ</t>
    </rPh>
    <rPh sb="71" eb="73">
      <t>ジカン</t>
    </rPh>
    <rPh sb="73" eb="74">
      <t>スウ</t>
    </rPh>
    <rPh sb="74" eb="76">
      <t>ゴウケイ</t>
    </rPh>
    <rPh sb="79" eb="81">
      <t>ジカン</t>
    </rPh>
    <rPh sb="82" eb="83">
      <t>ミ</t>
    </rPh>
    <rPh sb="87" eb="89">
      <t>バアイ</t>
    </rPh>
    <rPh sb="90" eb="93">
      <t>タイショウガイ</t>
    </rPh>
    <phoneticPr fontId="2"/>
  </si>
  <si>
    <t>医療法上の
許可病床総数</t>
    <rPh sb="0" eb="3">
      <t>イリョウホウ</t>
    </rPh>
    <rPh sb="3" eb="4">
      <t>ジョウ</t>
    </rPh>
    <rPh sb="6" eb="8">
      <t>キョカ</t>
    </rPh>
    <rPh sb="8" eb="10">
      <t>ビョウショウ</t>
    </rPh>
    <rPh sb="10" eb="12">
      <t>ソウスウ</t>
    </rPh>
    <phoneticPr fontId="4"/>
  </si>
  <si>
    <t>新人
看護職員数</t>
    <rPh sb="0" eb="2">
      <t>シンジン</t>
    </rPh>
    <rPh sb="3" eb="5">
      <t>カンゴ</t>
    </rPh>
    <rPh sb="5" eb="8">
      <t>ショクインスウ</t>
    </rPh>
    <phoneticPr fontId="4"/>
  </si>
  <si>
    <r>
      <t xml:space="preserve">「新人看護職員数」には、主として免許取得後に初めて就労する保健師・助産師・看護師・准看護師のうち、
</t>
    </r>
    <r>
      <rPr>
        <sz val="11"/>
        <color indexed="10"/>
        <rFont val="ＭＳ 明朝"/>
        <family val="1"/>
        <charset val="128"/>
      </rPr>
      <t>新人看護職員研修に参加する者の数</t>
    </r>
    <r>
      <rPr>
        <sz val="11"/>
        <rFont val="ＭＳ 明朝"/>
        <family val="1"/>
        <charset val="128"/>
      </rPr>
      <t>を記載すること。</t>
    </r>
    <rPh sb="12" eb="13">
      <t>シュ</t>
    </rPh>
    <rPh sb="16" eb="18">
      <t>メンキョ</t>
    </rPh>
    <rPh sb="18" eb="20">
      <t>シュトク</t>
    </rPh>
    <rPh sb="20" eb="21">
      <t>ゴ</t>
    </rPh>
    <rPh sb="22" eb="23">
      <t>ハジ</t>
    </rPh>
    <rPh sb="25" eb="27">
      <t>シュウロウ</t>
    </rPh>
    <rPh sb="50" eb="52">
      <t>シンジン</t>
    </rPh>
    <rPh sb="52" eb="54">
      <t>カンゴ</t>
    </rPh>
    <rPh sb="54" eb="56">
      <t>ショクイン</t>
    </rPh>
    <rPh sb="56" eb="58">
      <t>ケンシュウ</t>
    </rPh>
    <rPh sb="59" eb="61">
      <t>サンカ</t>
    </rPh>
    <rPh sb="63" eb="64">
      <t>モノ</t>
    </rPh>
    <rPh sb="65" eb="66">
      <t>カズ</t>
    </rPh>
    <rPh sb="67" eb="69">
      <t>キサイ</t>
    </rPh>
    <phoneticPr fontId="4"/>
  </si>
  <si>
    <r>
      <t>「新人助産師数」には、主として助産師免許取得後に初めて助産師として就労する助産師のうち、</t>
    </r>
    <r>
      <rPr>
        <sz val="11"/>
        <color indexed="10"/>
        <rFont val="ＭＳ 明朝"/>
        <family val="1"/>
        <charset val="128"/>
      </rPr>
      <t>新人助産師研修に参加する者の数</t>
    </r>
    <r>
      <rPr>
        <sz val="11"/>
        <rFont val="ＭＳ 明朝"/>
        <family val="1"/>
        <charset val="128"/>
      </rPr>
      <t xml:space="preserve">を記載すること。
</t>
    </r>
    <r>
      <rPr>
        <u/>
        <sz val="11"/>
        <rFont val="ＭＳ 明朝"/>
        <family val="1"/>
        <charset val="128"/>
      </rPr>
      <t>※新人助産師でも、新人助産師研修に参加しない場合は、記入しないでください。</t>
    </r>
    <rPh sb="3" eb="6">
      <t>ジョサンシ</t>
    </rPh>
    <rPh sb="11" eb="12">
      <t>シュ</t>
    </rPh>
    <rPh sb="15" eb="18">
      <t>ジョサンシ</t>
    </rPh>
    <rPh sb="18" eb="20">
      <t>メンキョ</t>
    </rPh>
    <rPh sb="20" eb="22">
      <t>シュトク</t>
    </rPh>
    <rPh sb="22" eb="23">
      <t>ゴ</t>
    </rPh>
    <rPh sb="24" eb="25">
      <t>ハジ</t>
    </rPh>
    <rPh sb="27" eb="30">
      <t>ジョサンシ</t>
    </rPh>
    <rPh sb="33" eb="35">
      <t>シュウロウ</t>
    </rPh>
    <rPh sb="44" eb="46">
      <t>シンジン</t>
    </rPh>
    <rPh sb="46" eb="49">
      <t>ジョサンシ</t>
    </rPh>
    <rPh sb="49" eb="51">
      <t>ケンシュウ</t>
    </rPh>
    <rPh sb="52" eb="54">
      <t>サンカ</t>
    </rPh>
    <rPh sb="56" eb="57">
      <t>モノ</t>
    </rPh>
    <rPh sb="58" eb="59">
      <t>カズ</t>
    </rPh>
    <rPh sb="60" eb="62">
      <t>キサイ</t>
    </rPh>
    <rPh sb="69" eb="71">
      <t>シンジン</t>
    </rPh>
    <rPh sb="71" eb="74">
      <t>ジョサンシ</t>
    </rPh>
    <rPh sb="77" eb="79">
      <t>シンジン</t>
    </rPh>
    <rPh sb="79" eb="82">
      <t>ジョサンシ</t>
    </rPh>
    <rPh sb="82" eb="84">
      <t>ケンシュウ</t>
    </rPh>
    <rPh sb="85" eb="87">
      <t>サンカ</t>
    </rPh>
    <rPh sb="90" eb="92">
      <t>バアイ</t>
    </rPh>
    <rPh sb="94" eb="96">
      <t>キニュウ</t>
    </rPh>
    <phoneticPr fontId="4"/>
  </si>
  <si>
    <r>
      <t>「うち再掲分」には、</t>
    </r>
    <r>
      <rPr>
        <sz val="11"/>
        <color indexed="10"/>
        <rFont val="ＭＳ 明朝"/>
        <family val="1"/>
        <charset val="128"/>
      </rPr>
      <t>「新人助産師数」のうち「新人看護職員数」にも計上した者の数</t>
    </r>
    <r>
      <rPr>
        <sz val="11"/>
        <rFont val="ＭＳ 明朝"/>
        <family val="1"/>
        <charset val="128"/>
      </rPr>
      <t>を記載すること。</t>
    </r>
    <rPh sb="3" eb="5">
      <t>サイケイ</t>
    </rPh>
    <rPh sb="5" eb="6">
      <t>ブン</t>
    </rPh>
    <rPh sb="11" eb="13">
      <t>シンジン</t>
    </rPh>
    <rPh sb="13" eb="16">
      <t>ジョサンシ</t>
    </rPh>
    <rPh sb="16" eb="17">
      <t>スウ</t>
    </rPh>
    <rPh sb="22" eb="24">
      <t>シンジン</t>
    </rPh>
    <rPh sb="24" eb="26">
      <t>カンゴ</t>
    </rPh>
    <rPh sb="26" eb="29">
      <t>ショクインスウ</t>
    </rPh>
    <rPh sb="32" eb="34">
      <t>ケイジョウ</t>
    </rPh>
    <rPh sb="36" eb="37">
      <t>モノ</t>
    </rPh>
    <rPh sb="38" eb="39">
      <t>カズ</t>
    </rPh>
    <rPh sb="40" eb="42">
      <t>キサイ</t>
    </rPh>
    <phoneticPr fontId="4"/>
  </si>
  <si>
    <t>記入してください
「看護職員数」とは、保健師・助産師・看護師・准看護師のいずれかの免許の有資格者数とし、二以上の免許を持つ者も一人として数える。</t>
    <rPh sb="0" eb="2">
      <t>キニュウ</t>
    </rPh>
    <rPh sb="11" eb="13">
      <t>カンゴ</t>
    </rPh>
    <rPh sb="13" eb="16">
      <t>ショクインスウ</t>
    </rPh>
    <rPh sb="20" eb="23">
      <t>ホケンシ</t>
    </rPh>
    <rPh sb="24" eb="27">
      <t>ジョサンシ</t>
    </rPh>
    <rPh sb="28" eb="31">
      <t>カンゴシ</t>
    </rPh>
    <rPh sb="32" eb="36">
      <t>ジュンカンゴシ</t>
    </rPh>
    <rPh sb="42" eb="44">
      <t>メンキョ</t>
    </rPh>
    <rPh sb="45" eb="49">
      <t>ユウシカクシャ</t>
    </rPh>
    <rPh sb="49" eb="50">
      <t>スウ</t>
    </rPh>
    <rPh sb="53" eb="54">
      <t>ニ</t>
    </rPh>
    <rPh sb="54" eb="56">
      <t>イジョウ</t>
    </rPh>
    <rPh sb="57" eb="59">
      <t>メンキョ</t>
    </rPh>
    <rPh sb="60" eb="61">
      <t>モ</t>
    </rPh>
    <rPh sb="62" eb="63">
      <t>モノ</t>
    </rPh>
    <rPh sb="64" eb="66">
      <t>ヒトリ</t>
    </rPh>
    <rPh sb="69" eb="70">
      <t>カゾ</t>
    </rPh>
    <phoneticPr fontId="4"/>
  </si>
  <si>
    <r>
      <t xml:space="preserve">（別紙４）新人名簿人数を自動表示
「新人看護職員数」には、主として免許取得後に初めて就労する保健師・助産師・看護師・准看護師のうち、
</t>
    </r>
    <r>
      <rPr>
        <sz val="11"/>
        <color indexed="10"/>
        <rFont val="ＭＳ 明朝"/>
        <family val="1"/>
        <charset val="128"/>
      </rPr>
      <t>新人看護職員研修に参加する者の数</t>
    </r>
    <r>
      <rPr>
        <sz val="11"/>
        <rFont val="ＭＳ 明朝"/>
        <family val="1"/>
        <charset val="128"/>
      </rPr>
      <t>を記載すること。</t>
    </r>
    <rPh sb="1" eb="3">
      <t>ベッシ</t>
    </rPh>
    <rPh sb="5" eb="9">
      <t>シンジンメイボ</t>
    </rPh>
    <rPh sb="9" eb="11">
      <t>ニンズウ</t>
    </rPh>
    <rPh sb="12" eb="14">
      <t>ジドウ</t>
    </rPh>
    <rPh sb="14" eb="16">
      <t>ヒョウジ</t>
    </rPh>
    <rPh sb="30" eb="31">
      <t>シュ</t>
    </rPh>
    <rPh sb="34" eb="36">
      <t>メンキョ</t>
    </rPh>
    <rPh sb="36" eb="38">
      <t>シュトク</t>
    </rPh>
    <rPh sb="38" eb="39">
      <t>ゴ</t>
    </rPh>
    <rPh sb="40" eb="41">
      <t>ハジ</t>
    </rPh>
    <rPh sb="43" eb="45">
      <t>シュウロウ</t>
    </rPh>
    <rPh sb="68" eb="70">
      <t>シンジン</t>
    </rPh>
    <rPh sb="70" eb="72">
      <t>カンゴ</t>
    </rPh>
    <rPh sb="72" eb="74">
      <t>ショクイン</t>
    </rPh>
    <rPh sb="74" eb="76">
      <t>ケンシュウ</t>
    </rPh>
    <rPh sb="77" eb="79">
      <t>サンカ</t>
    </rPh>
    <rPh sb="81" eb="82">
      <t>モノ</t>
    </rPh>
    <rPh sb="83" eb="84">
      <t>カズ</t>
    </rPh>
    <rPh sb="85" eb="87">
      <t>キサイ</t>
    </rPh>
    <phoneticPr fontId="4"/>
  </si>
  <si>
    <t>当年度4月末時点</t>
  </si>
  <si>
    <t>（別紙７）研修責任者明細の兼任者数を自動表示</t>
    <rPh sb="1" eb="3">
      <t>ベッシ</t>
    </rPh>
    <rPh sb="5" eb="10">
      <t>ケンシュウセキニンシャ</t>
    </rPh>
    <rPh sb="10" eb="12">
      <t>メイサイ</t>
    </rPh>
    <rPh sb="13" eb="15">
      <t>ケンニン</t>
    </rPh>
    <rPh sb="15" eb="16">
      <t>シャ</t>
    </rPh>
    <rPh sb="16" eb="17">
      <t>スウ</t>
    </rPh>
    <rPh sb="18" eb="20">
      <t>ジドウ</t>
    </rPh>
    <rPh sb="20" eb="22">
      <t>ヒョウジ</t>
    </rPh>
    <phoneticPr fontId="2"/>
  </si>
  <si>
    <t>（別紙７）研修責任者明細の専任者数を自動表示</t>
    <rPh sb="1" eb="3">
      <t>ベッシ</t>
    </rPh>
    <rPh sb="5" eb="10">
      <t>ケンシュウセキニンシャ</t>
    </rPh>
    <rPh sb="10" eb="12">
      <t>メイサイ</t>
    </rPh>
    <rPh sb="13" eb="15">
      <t>センニン</t>
    </rPh>
    <rPh sb="15" eb="16">
      <t>シャ</t>
    </rPh>
    <rPh sb="16" eb="17">
      <t>スウ</t>
    </rPh>
    <rPh sb="18" eb="20">
      <t>ジドウ</t>
    </rPh>
    <rPh sb="20" eb="22">
      <t>ヒョウジ</t>
    </rPh>
    <phoneticPr fontId="2"/>
  </si>
  <si>
    <t>（別紙８）教育担当者明細の専任者数を自動表示</t>
    <rPh sb="1" eb="3">
      <t>ベッシ</t>
    </rPh>
    <rPh sb="5" eb="7">
      <t>キョウイク</t>
    </rPh>
    <rPh sb="7" eb="10">
      <t>タントウシャ</t>
    </rPh>
    <rPh sb="10" eb="12">
      <t>メイサイ</t>
    </rPh>
    <rPh sb="13" eb="15">
      <t>センニン</t>
    </rPh>
    <rPh sb="15" eb="16">
      <t>シャ</t>
    </rPh>
    <rPh sb="16" eb="17">
      <t>スウ</t>
    </rPh>
    <rPh sb="18" eb="20">
      <t>ジドウ</t>
    </rPh>
    <rPh sb="20" eb="22">
      <t>ヒョウジ</t>
    </rPh>
    <phoneticPr fontId="2"/>
  </si>
  <si>
    <t>（別紙８）教育担当者明細の兼任者数を自動表示</t>
    <rPh sb="1" eb="3">
      <t>ベッシ</t>
    </rPh>
    <rPh sb="5" eb="10">
      <t>キョウイクタントウシャ</t>
    </rPh>
    <rPh sb="10" eb="12">
      <t>メイサイ</t>
    </rPh>
    <rPh sb="13" eb="15">
      <t>ケンニン</t>
    </rPh>
    <rPh sb="15" eb="16">
      <t>シャ</t>
    </rPh>
    <rPh sb="16" eb="17">
      <t>スウ</t>
    </rPh>
    <rPh sb="18" eb="20">
      <t>ジドウ</t>
    </rPh>
    <rPh sb="20" eb="22">
      <t>ヒョウジ</t>
    </rPh>
    <phoneticPr fontId="2"/>
  </si>
  <si>
    <t>実施月数</t>
    <rPh sb="0" eb="2">
      <t>ジッシ</t>
    </rPh>
    <rPh sb="2" eb="4">
      <t>ツキスウ</t>
    </rPh>
    <phoneticPr fontId="4"/>
  </si>
  <si>
    <t>（別紙５）受入名簿人数を自動表示</t>
    <rPh sb="1" eb="3">
      <t>ベッシ</t>
    </rPh>
    <rPh sb="5" eb="7">
      <t>ウケイ</t>
    </rPh>
    <rPh sb="7" eb="9">
      <t>メイボ</t>
    </rPh>
    <rPh sb="9" eb="11">
      <t>ニンズウ</t>
    </rPh>
    <rPh sb="12" eb="14">
      <t>ジドウ</t>
    </rPh>
    <rPh sb="14" eb="16">
      <t>ヒョウジ</t>
    </rPh>
    <phoneticPr fontId="4"/>
  </si>
  <si>
    <r>
      <t>（別紙４）新人名簿のうち助産師数を自動表示
「新人助産師数」には、主として助産師免許取得後に初めて助産師として就労する助産師のうち、</t>
    </r>
    <r>
      <rPr>
        <sz val="11"/>
        <color indexed="10"/>
        <rFont val="ＭＳ 明朝"/>
        <family val="1"/>
        <charset val="128"/>
      </rPr>
      <t>新人助産師研修に参加する者の数</t>
    </r>
    <r>
      <rPr>
        <sz val="11"/>
        <rFont val="ＭＳ 明朝"/>
        <family val="1"/>
        <charset val="128"/>
      </rPr>
      <t xml:space="preserve">を記載すること。
</t>
    </r>
    <r>
      <rPr>
        <u/>
        <sz val="11"/>
        <rFont val="ＭＳ 明朝"/>
        <family val="1"/>
        <charset val="128"/>
      </rPr>
      <t>※新人助産師でも、新人助産師研修に参加しない場合は、記入しないでください。</t>
    </r>
    <rPh sb="1" eb="3">
      <t>ベッシ</t>
    </rPh>
    <rPh sb="5" eb="9">
      <t>シンジンメイボ</t>
    </rPh>
    <rPh sb="12" eb="15">
      <t>ジョサンシ</t>
    </rPh>
    <rPh sb="15" eb="16">
      <t>スウ</t>
    </rPh>
    <rPh sb="17" eb="19">
      <t>ジドウ</t>
    </rPh>
    <rPh sb="19" eb="21">
      <t>ヒョウジ</t>
    </rPh>
    <rPh sb="26" eb="29">
      <t>ジョサンシ</t>
    </rPh>
    <rPh sb="34" eb="35">
      <t>シュ</t>
    </rPh>
    <rPh sb="38" eb="41">
      <t>ジョサンシ</t>
    </rPh>
    <rPh sb="41" eb="43">
      <t>メンキョ</t>
    </rPh>
    <rPh sb="43" eb="45">
      <t>シュトク</t>
    </rPh>
    <rPh sb="45" eb="46">
      <t>ゴ</t>
    </rPh>
    <rPh sb="47" eb="48">
      <t>ハジ</t>
    </rPh>
    <rPh sb="50" eb="53">
      <t>ジョサンシ</t>
    </rPh>
    <rPh sb="56" eb="58">
      <t>シュウロウ</t>
    </rPh>
    <rPh sb="67" eb="69">
      <t>シンジン</t>
    </rPh>
    <rPh sb="69" eb="72">
      <t>ジョサンシ</t>
    </rPh>
    <rPh sb="72" eb="74">
      <t>ケンシュウ</t>
    </rPh>
    <rPh sb="75" eb="77">
      <t>サンカ</t>
    </rPh>
    <rPh sb="79" eb="80">
      <t>モノ</t>
    </rPh>
    <rPh sb="81" eb="82">
      <t>カズ</t>
    </rPh>
    <rPh sb="83" eb="85">
      <t>キサイ</t>
    </rPh>
    <rPh sb="92" eb="94">
      <t>シンジン</t>
    </rPh>
    <rPh sb="94" eb="97">
      <t>ジョサンシ</t>
    </rPh>
    <rPh sb="100" eb="102">
      <t>シンジン</t>
    </rPh>
    <rPh sb="102" eb="105">
      <t>ジョサンシ</t>
    </rPh>
    <rPh sb="105" eb="107">
      <t>ケンシュウ</t>
    </rPh>
    <rPh sb="108" eb="110">
      <t>サンカ</t>
    </rPh>
    <rPh sb="113" eb="115">
      <t>バアイ</t>
    </rPh>
    <rPh sb="117" eb="119">
      <t>キニュウ</t>
    </rPh>
    <phoneticPr fontId="4"/>
  </si>
  <si>
    <t>（別紙５）受入名簿の助産師を自動表示</t>
    <rPh sb="1" eb="3">
      <t>ベッシ</t>
    </rPh>
    <rPh sb="5" eb="7">
      <t>ウケイ</t>
    </rPh>
    <rPh sb="10" eb="13">
      <t>ジョサンシ</t>
    </rPh>
    <rPh sb="14" eb="16">
      <t>ジドウ</t>
    </rPh>
    <rPh sb="16" eb="18">
      <t>ヒョウジ</t>
    </rPh>
    <phoneticPr fontId="4"/>
  </si>
  <si>
    <t>(別紙11）参加名簿の人数を自動表示</t>
    <rPh sb="1" eb="3">
      <t>ベッシ</t>
    </rPh>
    <rPh sb="6" eb="8">
      <t>サンカ</t>
    </rPh>
    <rPh sb="8" eb="10">
      <t>メイボ</t>
    </rPh>
    <rPh sb="11" eb="13">
      <t>ニンズウ</t>
    </rPh>
    <rPh sb="14" eb="16">
      <t>ジドウ</t>
    </rPh>
    <rPh sb="16" eb="18">
      <t>ヒョウジ</t>
    </rPh>
    <phoneticPr fontId="2"/>
  </si>
  <si>
    <t>記入してください</t>
    <rPh sb="0" eb="2">
      <t>キニュウ</t>
    </rPh>
    <phoneticPr fontId="4"/>
  </si>
  <si>
    <t>施設名</t>
    <rPh sb="0" eb="3">
      <t>シセツメイ</t>
    </rPh>
    <phoneticPr fontId="2"/>
  </si>
  <si>
    <t>うち、新人助産師研修</t>
    <rPh sb="3" eb="5">
      <t>シンジン</t>
    </rPh>
    <rPh sb="5" eb="8">
      <t>ジョサンシ</t>
    </rPh>
    <rPh sb="8" eb="10">
      <t>ケンシュウ</t>
    </rPh>
    <phoneticPr fontId="2"/>
  </si>
  <si>
    <t>自動計算
新人看護職員研修（実人数）を記載</t>
    <rPh sb="0" eb="2">
      <t>ジドウ</t>
    </rPh>
    <rPh sb="2" eb="4">
      <t>ケイサン</t>
    </rPh>
    <rPh sb="5" eb="7">
      <t>シンジン</t>
    </rPh>
    <rPh sb="7" eb="9">
      <t>カンゴ</t>
    </rPh>
    <rPh sb="9" eb="11">
      <t>ショクイン</t>
    </rPh>
    <rPh sb="11" eb="13">
      <t>ケンシュウ</t>
    </rPh>
    <rPh sb="14" eb="17">
      <t>ジツニンズウ</t>
    </rPh>
    <rPh sb="19" eb="21">
      <t>キサイ</t>
    </rPh>
    <phoneticPr fontId="2"/>
  </si>
  <si>
    <t>　うち、
　新人助産師数</t>
    <rPh sb="6" eb="8">
      <t>シンジン</t>
    </rPh>
    <rPh sb="8" eb="10">
      <t>ジョサン</t>
    </rPh>
    <rPh sb="10" eb="11">
      <t>ジ</t>
    </rPh>
    <rPh sb="11" eb="12">
      <t>スウ</t>
    </rPh>
    <phoneticPr fontId="4"/>
  </si>
  <si>
    <t>うち、新人助産師数</t>
    <rPh sb="3" eb="5">
      <t>シンジン</t>
    </rPh>
    <rPh sb="5" eb="8">
      <t>ジョサンシ</t>
    </rPh>
    <rPh sb="8" eb="9">
      <t>スウ</t>
    </rPh>
    <phoneticPr fontId="2"/>
  </si>
  <si>
    <t>重複フラグ</t>
    <rPh sb="0" eb="2">
      <t>チョウフク</t>
    </rPh>
    <phoneticPr fontId="2"/>
  </si>
  <si>
    <t>※（別紙４）新人看護職員が5名未満の場合は、補助対象外となるため、別紙8では人数・経費ともに自動計算で計上されません</t>
    <rPh sb="2" eb="4">
      <t>ベッシ</t>
    </rPh>
    <rPh sb="6" eb="8">
      <t>シンジン</t>
    </rPh>
    <rPh sb="8" eb="10">
      <t>カンゴ</t>
    </rPh>
    <rPh sb="10" eb="12">
      <t>ショクイン</t>
    </rPh>
    <rPh sb="14" eb="15">
      <t>メイ</t>
    </rPh>
    <rPh sb="15" eb="17">
      <t>ミマン</t>
    </rPh>
    <rPh sb="18" eb="20">
      <t>バアイ</t>
    </rPh>
    <rPh sb="22" eb="24">
      <t>ホジョ</t>
    </rPh>
    <rPh sb="24" eb="26">
      <t>タイショウ</t>
    </rPh>
    <rPh sb="26" eb="27">
      <t>ガイ</t>
    </rPh>
    <rPh sb="33" eb="35">
      <t>ベッシ</t>
    </rPh>
    <rPh sb="38" eb="40">
      <t>ニンズウ</t>
    </rPh>
    <rPh sb="41" eb="43">
      <t>ケイヒ</t>
    </rPh>
    <rPh sb="46" eb="50">
      <t>ジドウケイサン</t>
    </rPh>
    <rPh sb="51" eb="53">
      <t>ケイジョウ</t>
    </rPh>
    <phoneticPr fontId="2"/>
  </si>
  <si>
    <t>（別紙５）受入研修時間数合計が40時間未満の場合は補助対象外となるため、別紙９では人数・経費ともに自動計算で計上されません</t>
    <rPh sb="1" eb="3">
      <t>ベッシ</t>
    </rPh>
    <rPh sb="5" eb="7">
      <t>ウケイ</t>
    </rPh>
    <rPh sb="7" eb="9">
      <t>ケンシュウ</t>
    </rPh>
    <rPh sb="9" eb="12">
      <t>ジカンスウ</t>
    </rPh>
    <rPh sb="12" eb="14">
      <t>ゴウケイ</t>
    </rPh>
    <rPh sb="17" eb="19">
      <t>ジカン</t>
    </rPh>
    <rPh sb="19" eb="21">
      <t>ミマン</t>
    </rPh>
    <rPh sb="22" eb="24">
      <t>バアイ</t>
    </rPh>
    <rPh sb="25" eb="30">
      <t>ホジョタイショウガイ</t>
    </rPh>
    <rPh sb="36" eb="38">
      <t>ベッシ</t>
    </rPh>
    <rPh sb="41" eb="43">
      <t>ニンズウ</t>
    </rPh>
    <rPh sb="44" eb="46">
      <t>ケイヒ</t>
    </rPh>
    <rPh sb="49" eb="53">
      <t>ジドウケイサン</t>
    </rPh>
    <rPh sb="54" eb="56">
      <t>ケイジョウ</t>
    </rPh>
    <phoneticPr fontId="2"/>
  </si>
  <si>
    <t>別紙7の明細が計上されます。</t>
    <rPh sb="0" eb="2">
      <t>ベッシ</t>
    </rPh>
    <rPh sb="4" eb="6">
      <t>メイサイ</t>
    </rPh>
    <rPh sb="7" eb="9">
      <t>ケイジョウ</t>
    </rPh>
    <phoneticPr fontId="2"/>
  </si>
  <si>
    <t>医療機関
受入研修事業</t>
    <rPh sb="0" eb="2">
      <t>イリョウ</t>
    </rPh>
    <rPh sb="2" eb="4">
      <t>キカン</t>
    </rPh>
    <rPh sb="5" eb="7">
      <t>ウケイレ</t>
    </rPh>
    <rPh sb="7" eb="9">
      <t>ケンシュウ</t>
    </rPh>
    <rPh sb="9" eb="11">
      <t>ジギョウ</t>
    </rPh>
    <phoneticPr fontId="4"/>
  </si>
  <si>
    <t>３　医療機関受入研修事業の教育担当者経費は、受入研修時間数合計が40時間以上の場合に限り計上が可能</t>
    <rPh sb="2" eb="4">
      <t>イリョウ</t>
    </rPh>
    <rPh sb="4" eb="6">
      <t>キカン</t>
    </rPh>
    <rPh sb="6" eb="8">
      <t>ウケイレ</t>
    </rPh>
    <rPh sb="8" eb="10">
      <t>ケンシュウ</t>
    </rPh>
    <rPh sb="10" eb="12">
      <t>ジギョウ</t>
    </rPh>
    <rPh sb="13" eb="18">
      <t>キョウイクタントウシャ</t>
    </rPh>
    <rPh sb="18" eb="20">
      <t>ケイヒ</t>
    </rPh>
    <rPh sb="22" eb="24">
      <t>ウケイレ</t>
    </rPh>
    <rPh sb="24" eb="26">
      <t>ケンシュウ</t>
    </rPh>
    <rPh sb="26" eb="29">
      <t>ジカンスウ</t>
    </rPh>
    <rPh sb="29" eb="31">
      <t>ゴウケイ</t>
    </rPh>
    <rPh sb="34" eb="36">
      <t>ジカン</t>
    </rPh>
    <rPh sb="36" eb="38">
      <t>イジョウ</t>
    </rPh>
    <rPh sb="39" eb="41">
      <t>バアイ</t>
    </rPh>
    <rPh sb="42" eb="43">
      <t>カギ</t>
    </rPh>
    <rPh sb="44" eb="46">
      <t>ケイジョウ</t>
    </rPh>
    <rPh sb="47" eb="49">
      <t>カノウ</t>
    </rPh>
    <phoneticPr fontId="2"/>
  </si>
  <si>
    <r>
      <t>所在地</t>
    </r>
    <r>
      <rPr>
        <sz val="8"/>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18">
      <t>コジン</t>
    </rPh>
    <rPh sb="18" eb="20">
      <t>カイセツ</t>
    </rPh>
    <rPh sb="21" eb="23">
      <t>バアイ</t>
    </rPh>
    <rPh sb="24" eb="26">
      <t>シセツ</t>
    </rPh>
    <rPh sb="26" eb="29">
      <t>ショザイチ</t>
    </rPh>
    <phoneticPr fontId="2"/>
  </si>
  <si>
    <r>
      <t>法人名</t>
    </r>
    <r>
      <rPr>
        <sz val="8"/>
        <rFont val="ＭＳ 明朝"/>
        <family val="1"/>
        <charset val="128"/>
      </rPr>
      <t>(個人開設の場合は空欄）</t>
    </r>
    <rPh sb="0" eb="2">
      <t>ホウジン</t>
    </rPh>
    <rPh sb="2" eb="3">
      <t>メイ</t>
    </rPh>
    <rPh sb="4" eb="6">
      <t>コジン</t>
    </rPh>
    <rPh sb="6" eb="8">
      <t>カイセツ</t>
    </rPh>
    <rPh sb="9" eb="11">
      <t>バアイ</t>
    </rPh>
    <rPh sb="12" eb="14">
      <t>クウラン</t>
    </rPh>
    <phoneticPr fontId="2"/>
  </si>
  <si>
    <r>
      <t>代表者</t>
    </r>
    <r>
      <rPr>
        <sz val="8"/>
        <rFont val="ＭＳ 明朝"/>
        <family val="1"/>
        <charset val="128"/>
      </rPr>
      <t>（個人開設の場合は開設者名のみ記載）</t>
    </r>
    <rPh sb="0" eb="3">
      <t>ダイヒョウシャ</t>
    </rPh>
    <rPh sb="4" eb="6">
      <t>コジン</t>
    </rPh>
    <rPh sb="6" eb="8">
      <t>カイセツ</t>
    </rPh>
    <rPh sb="9" eb="11">
      <t>バアイ</t>
    </rPh>
    <rPh sb="12" eb="15">
      <t>カイセツシャ</t>
    </rPh>
    <rPh sb="15" eb="16">
      <t>メイ</t>
    </rPh>
    <rPh sb="18" eb="20">
      <t>キサイ</t>
    </rPh>
    <phoneticPr fontId="2"/>
  </si>
  <si>
    <t>入力してください</t>
    <rPh sb="0" eb="2">
      <t>ニュウリョク</t>
    </rPh>
    <phoneticPr fontId="2"/>
  </si>
  <si>
    <r>
      <t>　当該年度４月末現在</t>
    </r>
    <r>
      <rPr>
        <sz val="12"/>
        <rFont val="メイリオ"/>
        <family val="3"/>
        <charset val="128"/>
      </rPr>
      <t>で記載してください。
　人数は、（別紙４）新人看護職員名簿に記載の人数と一致するよう自動設定しておりますので、確認願います</t>
    </r>
    <rPh sb="1" eb="3">
      <t>トウガイ</t>
    </rPh>
    <rPh sb="3" eb="5">
      <t>ネンド</t>
    </rPh>
    <rPh sb="6" eb="7">
      <t>ガツ</t>
    </rPh>
    <rPh sb="7" eb="8">
      <t>マツ</t>
    </rPh>
    <rPh sb="8" eb="10">
      <t>ゲンザイ</t>
    </rPh>
    <rPh sb="11" eb="13">
      <t>キサイ</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2" eb="54">
      <t>ジドウ</t>
    </rPh>
    <rPh sb="54" eb="56">
      <t>セッテイ</t>
    </rPh>
    <rPh sb="65" eb="67">
      <t>カクニン</t>
    </rPh>
    <rPh sb="67" eb="68">
      <t>ネガ</t>
    </rPh>
    <phoneticPr fontId="2"/>
  </si>
  <si>
    <t>別紙３（研修計画書）の日数と一致するよう自動設定しておりますので、確認願います。</t>
    <rPh sb="0" eb="2">
      <t>ベッシ</t>
    </rPh>
    <rPh sb="4" eb="6">
      <t>ケンシュウ</t>
    </rPh>
    <rPh sb="6" eb="9">
      <t>ケイカクショ</t>
    </rPh>
    <rPh sb="11" eb="13">
      <t>ニッスウ</t>
    </rPh>
    <rPh sb="14" eb="16">
      <t>イッチ</t>
    </rPh>
    <rPh sb="20" eb="22">
      <t>ジドウ</t>
    </rPh>
    <rPh sb="22" eb="24">
      <t>セッテイ</t>
    </rPh>
    <rPh sb="33" eb="35">
      <t>カクニン</t>
    </rPh>
    <rPh sb="35" eb="36">
      <t>ネガ</t>
    </rPh>
    <phoneticPr fontId="2"/>
  </si>
  <si>
    <t>責任者フォローアップ研修人数</t>
    <rPh sb="0" eb="3">
      <t>セキニンシャ</t>
    </rPh>
    <rPh sb="10" eb="12">
      <t>ケンシュウ</t>
    </rPh>
    <rPh sb="12" eb="14">
      <t>ニンズウ</t>
    </rPh>
    <phoneticPr fontId="2"/>
  </si>
  <si>
    <t>新人
助産師数</t>
    <rPh sb="0" eb="2">
      <t>シンジン</t>
    </rPh>
    <rPh sb="3" eb="6">
      <t>ジョサンシ</t>
    </rPh>
    <rPh sb="6" eb="7">
      <t>スウ</t>
    </rPh>
    <phoneticPr fontId="2"/>
  </si>
  <si>
    <t>令和３年度
事業への
申請の有無</t>
    <rPh sb="0" eb="2">
      <t>レイワ</t>
    </rPh>
    <rPh sb="3" eb="5">
      <t>ネンド</t>
    </rPh>
    <rPh sb="6" eb="8">
      <t>ジギョウ</t>
    </rPh>
    <rPh sb="11" eb="13">
      <t>シンセイ</t>
    </rPh>
    <rPh sb="14" eb="16">
      <t>ウム</t>
    </rPh>
    <phoneticPr fontId="2"/>
  </si>
  <si>
    <t>平成28年度以前</t>
    <rPh sb="0" eb="2">
      <t>ヘイセイ</t>
    </rPh>
    <rPh sb="4" eb="6">
      <t>ネンド</t>
    </rPh>
    <rPh sb="6" eb="8">
      <t>イゼン</t>
    </rPh>
    <phoneticPr fontId="2"/>
  </si>
  <si>
    <t>令和3年度</t>
    <rPh sb="0" eb="2">
      <t>レイワ</t>
    </rPh>
    <rPh sb="3" eb="4">
      <t>ネン</t>
    </rPh>
    <rPh sb="4" eb="5">
      <t>ド</t>
    </rPh>
    <phoneticPr fontId="2"/>
  </si>
  <si>
    <t>賃金については、新人看護職員の外部研修に伴う代替職員賃金のみが計上可能です</t>
    <rPh sb="0" eb="2">
      <t>チンギン</t>
    </rPh>
    <rPh sb="8" eb="10">
      <t>シンジン</t>
    </rPh>
    <rPh sb="10" eb="12">
      <t>カンゴ</t>
    </rPh>
    <rPh sb="12" eb="14">
      <t>ショクイン</t>
    </rPh>
    <rPh sb="15" eb="17">
      <t>ガイブ</t>
    </rPh>
    <rPh sb="17" eb="19">
      <t>ケンシュウ</t>
    </rPh>
    <rPh sb="20" eb="21">
      <t>トモナ</t>
    </rPh>
    <rPh sb="22" eb="26">
      <t>ダイタイショクイン</t>
    </rPh>
    <rPh sb="26" eb="28">
      <t>チンギン</t>
    </rPh>
    <rPh sb="31" eb="33">
      <t>ケイジョウ</t>
    </rPh>
    <rPh sb="33" eb="35">
      <t>カノウ</t>
    </rPh>
    <phoneticPr fontId="2"/>
  </si>
  <si>
    <t>研修担当事務等の賃金は対象外です</t>
    <rPh sb="0" eb="6">
      <t>ケンシュウタントウジム</t>
    </rPh>
    <rPh sb="6" eb="7">
      <t>ナド</t>
    </rPh>
    <rPh sb="8" eb="10">
      <t>チンギン</t>
    </rPh>
    <rPh sb="11" eb="14">
      <t>タイショウガイ</t>
    </rPh>
    <phoneticPr fontId="2"/>
  </si>
  <si>
    <t>衛生材料といった概括記載ではなく、シリンジ等衛生材料と</t>
    <rPh sb="0" eb="2">
      <t>エイセイ</t>
    </rPh>
    <rPh sb="2" eb="4">
      <t>ザイリョウ</t>
    </rPh>
    <rPh sb="8" eb="10">
      <t>ガイカツ</t>
    </rPh>
    <rPh sb="10" eb="12">
      <t>キサイ</t>
    </rPh>
    <rPh sb="21" eb="22">
      <t>ナド</t>
    </rPh>
    <rPh sb="22" eb="24">
      <t>エイセイ</t>
    </rPh>
    <rPh sb="24" eb="26">
      <t>ザイリョウ</t>
    </rPh>
    <phoneticPr fontId="2"/>
  </si>
  <si>
    <t>いうように主な物品名を記入してください</t>
    <rPh sb="7" eb="9">
      <t>ブッピン</t>
    </rPh>
    <rPh sb="9" eb="10">
      <t>メイ</t>
    </rPh>
    <rPh sb="11" eb="13">
      <t>キニュウ</t>
    </rPh>
    <phoneticPr fontId="2"/>
  </si>
  <si>
    <t>外部講師等のお茶代</t>
    <rPh sb="0" eb="2">
      <t>ガイブ</t>
    </rPh>
    <rPh sb="2" eb="4">
      <t>コウシ</t>
    </rPh>
    <rPh sb="4" eb="5">
      <t>ナド</t>
    </rPh>
    <rPh sb="7" eb="9">
      <t>チャダイ</t>
    </rPh>
    <phoneticPr fontId="2"/>
  </si>
  <si>
    <t>が計上可能</t>
    <rPh sb="1" eb="3">
      <t>ケイジョウ</t>
    </rPh>
    <rPh sb="3" eb="5">
      <t>カノウ</t>
    </rPh>
    <phoneticPr fontId="2"/>
  </si>
  <si>
    <t>研修用図書やDVD等を</t>
    <rPh sb="0" eb="3">
      <t>ケンシュウヨウ</t>
    </rPh>
    <rPh sb="3" eb="5">
      <t>トショ</t>
    </rPh>
    <rPh sb="9" eb="10">
      <t>ナド</t>
    </rPh>
    <phoneticPr fontId="2"/>
  </si>
  <si>
    <t>入力</t>
    <rPh sb="0" eb="2">
      <t>ニュウリョク</t>
    </rPh>
    <phoneticPr fontId="2"/>
  </si>
  <si>
    <t>切手代のほか、</t>
    <rPh sb="0" eb="3">
      <t>キッテダイ</t>
    </rPh>
    <phoneticPr fontId="2"/>
  </si>
  <si>
    <t>オンラインコンテンツ等</t>
    <rPh sb="10" eb="11">
      <t>ナド</t>
    </rPh>
    <phoneticPr fontId="2"/>
  </si>
  <si>
    <t>教育用備品といった記載ではなく、モデル人形、シミュレータ</t>
    <rPh sb="0" eb="2">
      <t>キョウイク</t>
    </rPh>
    <rPh sb="2" eb="3">
      <t>ヨウ</t>
    </rPh>
    <rPh sb="3" eb="5">
      <t>ビヒン</t>
    </rPh>
    <rPh sb="9" eb="11">
      <t>キサイ</t>
    </rPh>
    <rPh sb="19" eb="21">
      <t>ニンギョウ</t>
    </rPh>
    <phoneticPr fontId="2"/>
  </si>
  <si>
    <t>等具体的に記載</t>
    <rPh sb="0" eb="1">
      <t>ナド</t>
    </rPh>
    <rPh sb="1" eb="4">
      <t>グタイテキ</t>
    </rPh>
    <rPh sb="5" eb="7">
      <t>キサイ</t>
    </rPh>
    <phoneticPr fontId="2"/>
  </si>
  <si>
    <t>パソコンは新人研修専用として購入した場合、計上可</t>
    <rPh sb="5" eb="7">
      <t>シンジン</t>
    </rPh>
    <rPh sb="7" eb="9">
      <t>ケンシュウ</t>
    </rPh>
    <rPh sb="9" eb="11">
      <t>センヨウ</t>
    </rPh>
    <rPh sb="14" eb="16">
      <t>コウニュウ</t>
    </rPh>
    <rPh sb="18" eb="20">
      <t>バアイ</t>
    </rPh>
    <rPh sb="21" eb="23">
      <t>ケイジョウ</t>
    </rPh>
    <rPh sb="23" eb="24">
      <t>カ</t>
    </rPh>
    <phoneticPr fontId="2"/>
  </si>
  <si>
    <t>別紙９との重複フラグ</t>
    <rPh sb="0" eb="2">
      <t>ベッシ</t>
    </rPh>
    <rPh sb="5" eb="7">
      <t>チョウフク</t>
    </rPh>
    <phoneticPr fontId="2"/>
  </si>
  <si>
    <t>別紙８との重複フラグ</t>
    <rPh sb="0" eb="2">
      <t>ベッシ</t>
    </rPh>
    <rPh sb="5" eb="7">
      <t>チョウフク</t>
    </rPh>
    <phoneticPr fontId="2"/>
  </si>
  <si>
    <t>交付申請時に提出した口座振替依頼書から、
口座番号等の変更はございますか</t>
    <rPh sb="0" eb="5">
      <t>コウフシンセイジ</t>
    </rPh>
    <rPh sb="6" eb="8">
      <t>テイシュツ</t>
    </rPh>
    <rPh sb="10" eb="12">
      <t>コウザ</t>
    </rPh>
    <rPh sb="12" eb="14">
      <t>フリカエ</t>
    </rPh>
    <rPh sb="14" eb="17">
      <t>イライショ</t>
    </rPh>
    <rPh sb="21" eb="23">
      <t>コウザ</t>
    </rPh>
    <rPh sb="23" eb="25">
      <t>バンゴウ</t>
    </rPh>
    <rPh sb="25" eb="26">
      <t>ナド</t>
    </rPh>
    <rPh sb="27" eb="29">
      <t>ヘンコウ</t>
    </rPh>
    <phoneticPr fontId="2"/>
  </si>
  <si>
    <t>ﾁｪｯｸ欄</t>
    <rPh sb="4" eb="5">
      <t>ラン</t>
    </rPh>
    <phoneticPr fontId="2"/>
  </si>
  <si>
    <t>口座を変更しました</t>
    <rPh sb="0" eb="2">
      <t>コウザ</t>
    </rPh>
    <rPh sb="3" eb="5">
      <t>ヘンコウ</t>
    </rPh>
    <phoneticPr fontId="2"/>
  </si>
  <si>
    <t>口座変更なし</t>
    <rPh sb="0" eb="2">
      <t>コウザ</t>
    </rPh>
    <rPh sb="2" eb="4">
      <t>ヘンコウ</t>
    </rPh>
    <phoneticPr fontId="2"/>
  </si>
  <si>
    <t>様式第２号</t>
    <rPh sb="0" eb="2">
      <t>ヨウシキ</t>
    </rPh>
    <rPh sb="2" eb="3">
      <t>ダイ</t>
    </rPh>
    <rPh sb="4" eb="5">
      <t>ゴウ</t>
    </rPh>
    <phoneticPr fontId="2"/>
  </si>
  <si>
    <t>大阪府新人看護職員研修事業補助金実績報告書</t>
    <rPh sb="0" eb="2">
      <t>オオサカ</t>
    </rPh>
    <rPh sb="2" eb="3">
      <t>フ</t>
    </rPh>
    <rPh sb="3" eb="5">
      <t>シンジン</t>
    </rPh>
    <rPh sb="5" eb="7">
      <t>カンゴ</t>
    </rPh>
    <rPh sb="7" eb="9">
      <t>ショクイン</t>
    </rPh>
    <rPh sb="9" eb="11">
      <t>ケンシュウ</t>
    </rPh>
    <rPh sb="11" eb="13">
      <t>ジギョウ</t>
    </rPh>
    <rPh sb="13" eb="16">
      <t>ホジョキン</t>
    </rPh>
    <rPh sb="16" eb="21">
      <t>ジッセキホウコクショ</t>
    </rPh>
    <phoneticPr fontId="2"/>
  </si>
  <si>
    <t>大阪府新人看護職員研修事業費精算書</t>
    <rPh sb="0" eb="2">
      <t>オオサカ</t>
    </rPh>
    <rPh sb="2" eb="3">
      <t>フ</t>
    </rPh>
    <rPh sb="3" eb="5">
      <t>シンジン</t>
    </rPh>
    <rPh sb="5" eb="7">
      <t>カンゴ</t>
    </rPh>
    <rPh sb="7" eb="9">
      <t>ショクイン</t>
    </rPh>
    <rPh sb="9" eb="11">
      <t>ケンシュウ</t>
    </rPh>
    <rPh sb="11" eb="14">
      <t>ジギョウヒ</t>
    </rPh>
    <rPh sb="14" eb="16">
      <t>セイサン</t>
    </rPh>
    <phoneticPr fontId="2"/>
  </si>
  <si>
    <t>新人看護職員研修実績報告書</t>
    <rPh sb="0" eb="2">
      <t>シンジン</t>
    </rPh>
    <rPh sb="2" eb="4">
      <t>カンゴ</t>
    </rPh>
    <rPh sb="4" eb="6">
      <t>ショクイン</t>
    </rPh>
    <rPh sb="6" eb="8">
      <t>ケンシュウ</t>
    </rPh>
    <rPh sb="8" eb="10">
      <t>ジッセキ</t>
    </rPh>
    <rPh sb="10" eb="13">
      <t>ホウコクショ</t>
    </rPh>
    <phoneticPr fontId="2"/>
  </si>
  <si>
    <t>研修実績書</t>
    <rPh sb="0" eb="2">
      <t>ケンシュウ</t>
    </rPh>
    <rPh sb="2" eb="4">
      <t>ジッセキ</t>
    </rPh>
    <rPh sb="4" eb="5">
      <t>ショ</t>
    </rPh>
    <phoneticPr fontId="2"/>
  </si>
  <si>
    <t>受入人数（医療機関受入）</t>
    <rPh sb="0" eb="2">
      <t>ウケイレ</t>
    </rPh>
    <rPh sb="2" eb="4">
      <t>ニンズウ</t>
    </rPh>
    <rPh sb="5" eb="7">
      <t>イリョウ</t>
    </rPh>
    <rPh sb="7" eb="9">
      <t>キカン</t>
    </rPh>
    <rPh sb="9" eb="11">
      <t>ウケイレ</t>
    </rPh>
    <phoneticPr fontId="2"/>
  </si>
  <si>
    <t>対象経費の実支出額算出内訳</t>
    <rPh sb="0" eb="2">
      <t>タイショウ</t>
    </rPh>
    <rPh sb="2" eb="4">
      <t>ケイヒ</t>
    </rPh>
    <rPh sb="5" eb="6">
      <t>ジツ</t>
    </rPh>
    <rPh sb="6" eb="8">
      <t>シシュツ</t>
    </rPh>
    <rPh sb="8" eb="9">
      <t>ガク</t>
    </rPh>
    <rPh sb="9" eb="11">
      <t>サンシュツ</t>
    </rPh>
    <rPh sb="11" eb="13">
      <t>ウチワケ</t>
    </rPh>
    <phoneticPr fontId="2"/>
  </si>
  <si>
    <t>その他、交付申請及び実績報告に係る通知文をご確認の上、申請手続きをお願いします。</t>
    <rPh sb="8" eb="9">
      <t>オヨ</t>
    </rPh>
    <rPh sb="10" eb="14">
      <t>ジッセキホウコク</t>
    </rPh>
    <phoneticPr fontId="2"/>
  </si>
  <si>
    <t>新人看護職員研修事業収支決算書</t>
    <rPh sb="12" eb="15">
      <t>ケッサンショ</t>
    </rPh>
    <phoneticPr fontId="2"/>
  </si>
  <si>
    <t>大阪府補助金交付規則第12条の規定に基づき、下記のとおり報告します。</t>
    <rPh sb="0" eb="3">
      <t>オオサカフ</t>
    </rPh>
    <rPh sb="3" eb="6">
      <t>ホジョキン</t>
    </rPh>
    <rPh sb="6" eb="8">
      <t>コウフ</t>
    </rPh>
    <rPh sb="8" eb="10">
      <t>キソク</t>
    </rPh>
    <rPh sb="10" eb="11">
      <t>ダイ</t>
    </rPh>
    <rPh sb="13" eb="14">
      <t>ジョウ</t>
    </rPh>
    <rPh sb="15" eb="17">
      <t>キテイ</t>
    </rPh>
    <rPh sb="18" eb="19">
      <t>モト</t>
    </rPh>
    <rPh sb="22" eb="24">
      <t>カキ</t>
    </rPh>
    <rPh sb="28" eb="30">
      <t>ホウコク</t>
    </rPh>
    <phoneticPr fontId="2"/>
  </si>
  <si>
    <t>補助事業の実績</t>
    <rPh sb="0" eb="2">
      <t>ホジョ</t>
    </rPh>
    <rPh sb="2" eb="4">
      <t>ジギョウ</t>
    </rPh>
    <rPh sb="5" eb="7">
      <t>ジッセキ</t>
    </rPh>
    <phoneticPr fontId="2"/>
  </si>
  <si>
    <t>別紙１～１１のとおり</t>
    <rPh sb="0" eb="2">
      <t>ベッシ</t>
    </rPh>
    <phoneticPr fontId="2"/>
  </si>
  <si>
    <t>補助事業経費の使用方法</t>
    <rPh sb="0" eb="4">
      <t>ホジョジギョウ</t>
    </rPh>
    <rPh sb="4" eb="6">
      <t>ケイヒ</t>
    </rPh>
    <rPh sb="7" eb="11">
      <t>シヨウホウホウ</t>
    </rPh>
    <phoneticPr fontId="2"/>
  </si>
  <si>
    <t>直　　接　　事　　業</t>
    <rPh sb="0" eb="1">
      <t>チョク</t>
    </rPh>
    <rPh sb="3" eb="4">
      <t>セッ</t>
    </rPh>
    <rPh sb="6" eb="7">
      <t>コト</t>
    </rPh>
    <rPh sb="9" eb="10">
      <t>ギョウ</t>
    </rPh>
    <phoneticPr fontId="2"/>
  </si>
  <si>
    <t>補助事業の交付決定額</t>
    <rPh sb="0" eb="2">
      <t>ホジョ</t>
    </rPh>
    <rPh sb="2" eb="4">
      <t>ジギョウ</t>
    </rPh>
    <rPh sb="5" eb="7">
      <t>コウフ</t>
    </rPh>
    <rPh sb="7" eb="10">
      <t>ケッテイガク</t>
    </rPh>
    <phoneticPr fontId="2"/>
  </si>
  <si>
    <t>別紙１（精算書）の交付決定額を自動表示</t>
    <rPh sb="0" eb="2">
      <t>ベッシ</t>
    </rPh>
    <rPh sb="4" eb="6">
      <t>セイサン</t>
    </rPh>
    <rPh sb="9" eb="14">
      <t>コウフケッテイガク</t>
    </rPh>
    <rPh sb="15" eb="17">
      <t>ジドウ</t>
    </rPh>
    <rPh sb="17" eb="19">
      <t>ヒョウジ</t>
    </rPh>
    <phoneticPr fontId="2"/>
  </si>
  <si>
    <t>補助事業の完了年月日</t>
    <phoneticPr fontId="2"/>
  </si>
  <si>
    <t>補助金の精算額</t>
    <rPh sb="0" eb="3">
      <t>ホジョキン</t>
    </rPh>
    <rPh sb="4" eb="7">
      <t>セイサンガク</t>
    </rPh>
    <phoneticPr fontId="2"/>
  </si>
  <si>
    <t>補助金を受けることで、より充実した新人看護職員研修を行うことが出来た。</t>
    <rPh sb="0" eb="3">
      <t>ホジョキン</t>
    </rPh>
    <rPh sb="4" eb="5">
      <t>ウ</t>
    </rPh>
    <rPh sb="13" eb="15">
      <t>ジュウジツ</t>
    </rPh>
    <rPh sb="17" eb="19">
      <t>シンジン</t>
    </rPh>
    <rPh sb="19" eb="21">
      <t>カンゴ</t>
    </rPh>
    <rPh sb="21" eb="23">
      <t>ショクイン</t>
    </rPh>
    <rPh sb="23" eb="25">
      <t>ケンシュウ</t>
    </rPh>
    <rPh sb="26" eb="27">
      <t>オコナ</t>
    </rPh>
    <rPh sb="31" eb="33">
      <t>デキ</t>
    </rPh>
    <phoneticPr fontId="2"/>
  </si>
  <si>
    <t>証拠書類の整備状況</t>
    <rPh sb="0" eb="4">
      <t>ショウコショルイ</t>
    </rPh>
    <rPh sb="5" eb="7">
      <t>セイビ</t>
    </rPh>
    <rPh sb="7" eb="9">
      <t>ジョウキョウ</t>
    </rPh>
    <phoneticPr fontId="2"/>
  </si>
  <si>
    <t>証拠書類については、適正に保管している。</t>
    <rPh sb="0" eb="2">
      <t>ショウコ</t>
    </rPh>
    <rPh sb="2" eb="4">
      <t>ショルイ</t>
    </rPh>
    <rPh sb="10" eb="12">
      <t>テキセイ</t>
    </rPh>
    <rPh sb="13" eb="15">
      <t>ホカン</t>
    </rPh>
    <phoneticPr fontId="2"/>
  </si>
  <si>
    <t>（様式第２号）</t>
    <rPh sb="1" eb="3">
      <t>ヨウシキ</t>
    </rPh>
    <rPh sb="3" eb="4">
      <t>ダイ</t>
    </rPh>
    <rPh sb="5" eb="6">
      <t>ゴウ</t>
    </rPh>
    <phoneticPr fontId="2"/>
  </si>
  <si>
    <t>大阪府新人看護職員研修事業費精算書</t>
    <rPh sb="0" eb="2">
      <t>オオサカ</t>
    </rPh>
    <rPh sb="2" eb="3">
      <t>フ</t>
    </rPh>
    <rPh sb="3" eb="5">
      <t>シンジン</t>
    </rPh>
    <rPh sb="5" eb="7">
      <t>カンゴ</t>
    </rPh>
    <rPh sb="7" eb="9">
      <t>ショクイン</t>
    </rPh>
    <rPh sb="9" eb="11">
      <t>ケンシュウ</t>
    </rPh>
    <rPh sb="11" eb="13">
      <t>ジギョウ</t>
    </rPh>
    <rPh sb="13" eb="14">
      <t>ヒ</t>
    </rPh>
    <rPh sb="14" eb="16">
      <t>セイサン</t>
    </rPh>
    <rPh sb="16" eb="17">
      <t>ショ</t>
    </rPh>
    <phoneticPr fontId="2"/>
  </si>
  <si>
    <t>対象経費の実支出額</t>
    <rPh sb="0" eb="2">
      <t>タイショウ</t>
    </rPh>
    <rPh sb="2" eb="4">
      <t>ケイヒ</t>
    </rPh>
    <rPh sb="5" eb="6">
      <t>ジツ</t>
    </rPh>
    <phoneticPr fontId="2"/>
  </si>
  <si>
    <t>交付決定額</t>
    <rPh sb="0" eb="5">
      <t>コウフケッテイガク</t>
    </rPh>
    <phoneticPr fontId="2"/>
  </si>
  <si>
    <t>M</t>
    <phoneticPr fontId="2"/>
  </si>
  <si>
    <t>※（別紙6）実支出額内訳の金額を自動表示</t>
    <rPh sb="2" eb="4">
      <t>ベッシ</t>
    </rPh>
    <rPh sb="6" eb="10">
      <t>ジツシシュツガク</t>
    </rPh>
    <rPh sb="10" eb="12">
      <t>ウチワケ</t>
    </rPh>
    <rPh sb="13" eb="15">
      <t>キンガク</t>
    </rPh>
    <rPh sb="16" eb="18">
      <t>ジドウ</t>
    </rPh>
    <rPh sb="18" eb="20">
      <t>ヒョウジ</t>
    </rPh>
    <phoneticPr fontId="2"/>
  </si>
  <si>
    <t>受入済額</t>
    <rPh sb="0" eb="2">
      <t>ウケイ</t>
    </rPh>
    <rPh sb="2" eb="3">
      <t>ズ</t>
    </rPh>
    <rPh sb="3" eb="4">
      <t>ガク</t>
    </rPh>
    <phoneticPr fontId="2"/>
  </si>
  <si>
    <t>確定額</t>
    <rPh sb="0" eb="3">
      <t>カクテイガク</t>
    </rPh>
    <phoneticPr fontId="2"/>
  </si>
  <si>
    <t>差引過不足額</t>
    <rPh sb="0" eb="2">
      <t>サシヒキ</t>
    </rPh>
    <rPh sb="2" eb="5">
      <t>カブソク</t>
    </rPh>
    <rPh sb="5" eb="6">
      <t>ガク</t>
    </rPh>
    <phoneticPr fontId="2"/>
  </si>
  <si>
    <t>N：LとMのいずれか少ない額</t>
    <rPh sb="10" eb="11">
      <t>スク</t>
    </rPh>
    <rPh sb="13" eb="14">
      <t>ガク</t>
    </rPh>
    <phoneticPr fontId="2"/>
  </si>
  <si>
    <t>O</t>
    <phoneticPr fontId="2"/>
  </si>
  <si>
    <t>P:N-O</t>
    <phoneticPr fontId="2"/>
  </si>
  <si>
    <t>別紙１（精算書）の差引過不足額を自動表示</t>
    <rPh sb="0" eb="2">
      <t>ベッシ</t>
    </rPh>
    <rPh sb="4" eb="6">
      <t>セイサン</t>
    </rPh>
    <rPh sb="9" eb="14">
      <t>サシヒキカブソク</t>
    </rPh>
    <rPh sb="14" eb="15">
      <t>ガク</t>
    </rPh>
    <rPh sb="16" eb="18">
      <t>ジドウ</t>
    </rPh>
    <rPh sb="18" eb="20">
      <t>ヒョウジ</t>
    </rPh>
    <phoneticPr fontId="2"/>
  </si>
  <si>
    <t>新人看護職員研修事業実績報告書</t>
    <rPh sb="0" eb="2">
      <t>シンジン</t>
    </rPh>
    <rPh sb="2" eb="4">
      <t>カンゴ</t>
    </rPh>
    <rPh sb="4" eb="6">
      <t>ショクイン</t>
    </rPh>
    <rPh sb="6" eb="8">
      <t>ケンシュウ</t>
    </rPh>
    <rPh sb="8" eb="10">
      <t>ジギョウ</t>
    </rPh>
    <rPh sb="10" eb="12">
      <t>ジッセキ</t>
    </rPh>
    <rPh sb="12" eb="15">
      <t>ホウコクショ</t>
    </rPh>
    <phoneticPr fontId="2"/>
  </si>
  <si>
    <t>受入人数</t>
    <rPh sb="0" eb="2">
      <t>ウケイレ</t>
    </rPh>
    <rPh sb="2" eb="4">
      <t>ニンズウ</t>
    </rPh>
    <phoneticPr fontId="4"/>
  </si>
  <si>
    <t>「受入人数」は、自施設の研修に、他の病院等から受け入れる予定の数とし、実人数とする。</t>
    <rPh sb="1" eb="3">
      <t>ウケイレ</t>
    </rPh>
    <rPh sb="3" eb="5">
      <t>ニンズウ</t>
    </rPh>
    <rPh sb="8" eb="9">
      <t>ジ</t>
    </rPh>
    <rPh sb="9" eb="11">
      <t>シセツ</t>
    </rPh>
    <rPh sb="12" eb="14">
      <t>ケンシュウ</t>
    </rPh>
    <rPh sb="16" eb="17">
      <t>タ</t>
    </rPh>
    <rPh sb="18" eb="20">
      <t>ビョウイン</t>
    </rPh>
    <rPh sb="20" eb="21">
      <t>トウ</t>
    </rPh>
    <rPh sb="23" eb="24">
      <t>ウ</t>
    </rPh>
    <rPh sb="25" eb="26">
      <t>イ</t>
    </rPh>
    <rPh sb="28" eb="30">
      <t>ヨテイ</t>
    </rPh>
    <rPh sb="31" eb="32">
      <t>カズ</t>
    </rPh>
    <rPh sb="35" eb="36">
      <t>ジツ</t>
    </rPh>
    <rPh sb="36" eb="38">
      <t>ニンズウ</t>
    </rPh>
    <phoneticPr fontId="4"/>
  </si>
  <si>
    <t>受入</t>
    <phoneticPr fontId="2"/>
  </si>
  <si>
    <t>対 象 経 費 の 実 支 出 額 内 訳</t>
    <rPh sb="10" eb="11">
      <t>ジツ</t>
    </rPh>
    <rPh sb="12" eb="13">
      <t>シ</t>
    </rPh>
    <rPh sb="14" eb="15">
      <t>デ</t>
    </rPh>
    <rPh sb="16" eb="17">
      <t>ガク</t>
    </rPh>
    <phoneticPr fontId="2"/>
  </si>
  <si>
    <t>時間単価欄は、年間給与等から時間単価を求めて入力してください
新人看護職員研修に従事した年間の時間数を入力してください</t>
    <rPh sb="0" eb="4">
      <t>ジカンタンカ</t>
    </rPh>
    <rPh sb="4" eb="5">
      <t>ラン</t>
    </rPh>
    <rPh sb="7" eb="11">
      <t>ネンカンキュウヨ</t>
    </rPh>
    <rPh sb="11" eb="12">
      <t>ナド</t>
    </rPh>
    <rPh sb="14" eb="18">
      <t>ジカンタンカ</t>
    </rPh>
    <rPh sb="19" eb="20">
      <t>モト</t>
    </rPh>
    <rPh sb="22" eb="24">
      <t>ニュウリョク</t>
    </rPh>
    <rPh sb="31" eb="35">
      <t>シンジンカンゴ</t>
    </rPh>
    <rPh sb="35" eb="37">
      <t>ショクイン</t>
    </rPh>
    <rPh sb="37" eb="39">
      <t>ケンシュウ</t>
    </rPh>
    <rPh sb="40" eb="42">
      <t>ジュウジ</t>
    </rPh>
    <rPh sb="44" eb="46">
      <t>ネンカン</t>
    </rPh>
    <rPh sb="47" eb="50">
      <t>ジカンスウ</t>
    </rPh>
    <rPh sb="51" eb="53">
      <t>ニュウリョク</t>
    </rPh>
    <phoneticPr fontId="2"/>
  </si>
  <si>
    <t>別紙9との重複記載不可です。いずれか一方にのみ記載すること
分けることが難しい場合は、別紙８に一括記載してください
時間単価欄は、年間給与等から時間単価を求めて入力してください
新人看護職員研修に従事した年間の時間数を入力してください</t>
    <rPh sb="0" eb="2">
      <t>ベッシ</t>
    </rPh>
    <rPh sb="5" eb="7">
      <t>チョウフク</t>
    </rPh>
    <rPh sb="7" eb="9">
      <t>キサイ</t>
    </rPh>
    <rPh sb="9" eb="11">
      <t>フカ</t>
    </rPh>
    <rPh sb="18" eb="20">
      <t>イッポウ</t>
    </rPh>
    <rPh sb="23" eb="25">
      <t>キサイ</t>
    </rPh>
    <rPh sb="30" eb="31">
      <t>ワ</t>
    </rPh>
    <rPh sb="36" eb="37">
      <t>ムズカ</t>
    </rPh>
    <rPh sb="39" eb="41">
      <t>バアイ</t>
    </rPh>
    <rPh sb="43" eb="45">
      <t>ベッシ</t>
    </rPh>
    <rPh sb="47" eb="49">
      <t>イッカツ</t>
    </rPh>
    <rPh sb="49" eb="51">
      <t>キサイ</t>
    </rPh>
    <phoneticPr fontId="2"/>
  </si>
  <si>
    <t>別紙８との重複記載不可です。いずれか一方にのみ記載すること！
時間単価欄は、年間給与等から時間単価を求めて入力してください
受入研修に従事した年間の時間数を入力してください</t>
    <rPh sb="0" eb="2">
      <t>ベッシ</t>
    </rPh>
    <rPh sb="5" eb="7">
      <t>チョウフク</t>
    </rPh>
    <rPh sb="7" eb="9">
      <t>キサイ</t>
    </rPh>
    <rPh sb="9" eb="11">
      <t>フカ</t>
    </rPh>
    <rPh sb="18" eb="20">
      <t>イッポウ</t>
    </rPh>
    <rPh sb="23" eb="25">
      <t>キサイ</t>
    </rPh>
    <rPh sb="62" eb="64">
      <t>ウケイ</t>
    </rPh>
    <phoneticPr fontId="2"/>
  </si>
  <si>
    <t>新人看護職員研修事業収支決算書</t>
    <rPh sb="0" eb="2">
      <t>シンジン</t>
    </rPh>
    <rPh sb="2" eb="4">
      <t>カンゴ</t>
    </rPh>
    <rPh sb="4" eb="6">
      <t>ショクイン</t>
    </rPh>
    <rPh sb="6" eb="8">
      <t>ケンシュウ</t>
    </rPh>
    <rPh sb="8" eb="10">
      <t>ジギョウ</t>
    </rPh>
    <rPh sb="10" eb="12">
      <t>シュウシ</t>
    </rPh>
    <rPh sb="12" eb="15">
      <t>ケッサンショ</t>
    </rPh>
    <phoneticPr fontId="2"/>
  </si>
  <si>
    <t>決算額</t>
    <rPh sb="0" eb="3">
      <t>ケッサンガク</t>
    </rPh>
    <phoneticPr fontId="2"/>
  </si>
  <si>
    <t>別紙６（対象経費の実支出額算出内訳）のとおり</t>
    <rPh sb="0" eb="2">
      <t>ベッシ</t>
    </rPh>
    <rPh sb="4" eb="6">
      <t>タイショウ</t>
    </rPh>
    <rPh sb="9" eb="10">
      <t>ジツ</t>
    </rPh>
    <rPh sb="13" eb="15">
      <t>サンシュツ</t>
    </rPh>
    <phoneticPr fontId="2"/>
  </si>
  <si>
    <t>540-○○○○</t>
  </si>
  <si>
    <t>大阪市中央区大手前○－○</t>
    <rPh sb="0" eb="3">
      <t>オオサカシ</t>
    </rPh>
    <rPh sb="3" eb="6">
      <t>チュウオウク</t>
    </rPh>
    <rPh sb="6" eb="9">
      <t>オオテマエ</t>
    </rPh>
    <phoneticPr fontId="2"/>
  </si>
  <si>
    <t>医療法人■■会</t>
    <rPh sb="0" eb="4">
      <t>イリョウホウジン</t>
    </rPh>
    <rPh sb="6" eb="7">
      <t>カイ</t>
    </rPh>
    <phoneticPr fontId="2"/>
  </si>
  <si>
    <t>理事長　大阪太郎</t>
    <rPh sb="0" eb="3">
      <t>リジチョウ</t>
    </rPh>
    <rPh sb="4" eb="6">
      <t>オオサカ</t>
    </rPh>
    <rPh sb="6" eb="8">
      <t>タロウ</t>
    </rPh>
    <phoneticPr fontId="2"/>
  </si>
  <si>
    <t>590-○○○○</t>
  </si>
  <si>
    <t>堺市堺区○○町○－○</t>
    <rPh sb="0" eb="2">
      <t>サカイシ</t>
    </rPh>
    <rPh sb="2" eb="4">
      <t>サカイク</t>
    </rPh>
    <rPh sb="6" eb="7">
      <t>マチ</t>
    </rPh>
    <phoneticPr fontId="2"/>
  </si>
  <si>
    <t>◇◇◇◇病院</t>
    <rPh sb="4" eb="6">
      <t>ビョウイン</t>
    </rPh>
    <phoneticPr fontId="2"/>
  </si>
  <si>
    <t>総務係長　　□□□□</t>
    <rPh sb="0" eb="2">
      <t>ソウム</t>
    </rPh>
    <rPh sb="2" eb="4">
      <t>カカリチョウ</t>
    </rPh>
    <phoneticPr fontId="2"/>
  </si>
  <si>
    <t>06-△△△△-△△△△</t>
  </si>
  <si>
    <t>*******@***.**.jp</t>
  </si>
  <si>
    <t>■■■■</t>
  </si>
  <si>
    <t>□□□□</t>
  </si>
  <si>
    <t>右端欄：交付申請時からの変更の有無
変更ありの場合に選択してください</t>
    <rPh sb="0" eb="3">
      <t>ミギハシラン</t>
    </rPh>
    <rPh sb="4" eb="6">
      <t>コウフ</t>
    </rPh>
    <rPh sb="6" eb="8">
      <t>シンセイ</t>
    </rPh>
    <rPh sb="8" eb="9">
      <t>ジ</t>
    </rPh>
    <rPh sb="12" eb="14">
      <t>ヘンコウ</t>
    </rPh>
    <rPh sb="15" eb="17">
      <t>ウム</t>
    </rPh>
    <rPh sb="18" eb="20">
      <t>ヘンコウ</t>
    </rPh>
    <rPh sb="23" eb="25">
      <t>バアイ</t>
    </rPh>
    <rPh sb="26" eb="28">
      <t>センタク</t>
    </rPh>
    <phoneticPr fontId="2"/>
  </si>
  <si>
    <t>△</t>
    <phoneticPr fontId="2"/>
  </si>
  <si>
    <t>看護部の概要、安全と感染予防</t>
    <rPh sb="0" eb="3">
      <t>カンゴブ</t>
    </rPh>
    <rPh sb="4" eb="6">
      <t>ガイヨウ</t>
    </rPh>
    <rPh sb="7" eb="9">
      <t>アンゼン</t>
    </rPh>
    <rPh sb="10" eb="12">
      <t>カンセン</t>
    </rPh>
    <rPh sb="12" eb="14">
      <t>ヨボウ</t>
    </rPh>
    <phoneticPr fontId="2"/>
  </si>
  <si>
    <t>△</t>
  </si>
  <si>
    <t>看護技術トレーニング</t>
    <rPh sb="0" eb="2">
      <t>カンゴ</t>
    </rPh>
    <rPh sb="2" eb="4">
      <t>ギジュツ</t>
    </rPh>
    <phoneticPr fontId="2"/>
  </si>
  <si>
    <t>・・・・・・・・・・</t>
    <phoneticPr fontId="2"/>
  </si>
  <si>
    <t>○</t>
  </si>
  <si>
    <t>○○　○○</t>
    <phoneticPr fontId="2"/>
  </si>
  <si>
    <t>＊＊＊＊＊＊</t>
    <phoneticPr fontId="2"/>
  </si>
  <si>
    <t>○○　○○</t>
  </si>
  <si>
    <t>＊＊＊＊＊＊</t>
  </si>
  <si>
    <r>
      <t xml:space="preserve">医療機関受入研修名簿
</t>
    </r>
    <r>
      <rPr>
        <b/>
        <sz val="14"/>
        <color indexed="10"/>
        <rFont val="Meiryo UI"/>
        <family val="3"/>
        <charset val="128"/>
      </rPr>
      <t>自施設の研修に、他の病院等から受け入れた方を記載してください</t>
    </r>
    <r>
      <rPr>
        <b/>
        <sz val="14"/>
        <color indexed="10"/>
        <rFont val="Meiryo UI"/>
        <family val="3"/>
        <charset val="128"/>
      </rPr>
      <t xml:space="preserve">
受入研修を実施していない場合は、本シートの入力は不要です（「なし」等の入力も不要ですので、白紙のままでお願いします）</t>
    </r>
    <rPh sb="0" eb="2">
      <t>イリョウ</t>
    </rPh>
    <rPh sb="2" eb="4">
      <t>キカン</t>
    </rPh>
    <rPh sb="4" eb="6">
      <t>ウケイレ</t>
    </rPh>
    <rPh sb="6" eb="8">
      <t>ケンシュウ</t>
    </rPh>
    <rPh sb="8" eb="10">
      <t>メイボ</t>
    </rPh>
    <rPh sb="31" eb="32">
      <t>カタ</t>
    </rPh>
    <rPh sb="33" eb="35">
      <t>キサイ</t>
    </rPh>
    <phoneticPr fontId="2"/>
  </si>
  <si>
    <t>医療法人△△会□□病院</t>
    <rPh sb="0" eb="4">
      <t>イリョウホウジン</t>
    </rPh>
    <rPh sb="6" eb="7">
      <t>カイ</t>
    </rPh>
    <rPh sb="9" eb="11">
      <t>ビョウイン</t>
    </rPh>
    <phoneticPr fontId="2"/>
  </si>
  <si>
    <t>医療法人○○会◆◆◆病院</t>
    <rPh sb="0" eb="4">
      <t>イリョウホウジン</t>
    </rPh>
    <rPh sb="6" eb="7">
      <t>カイ</t>
    </rPh>
    <rPh sb="10" eb="12">
      <t>ビョウイン</t>
    </rPh>
    <phoneticPr fontId="2"/>
  </si>
  <si>
    <t>代替職員</t>
    <rPh sb="0" eb="4">
      <t>ダイタイショクイン</t>
    </rPh>
    <phoneticPr fontId="2"/>
  </si>
  <si>
    <t>外部講師謝金</t>
    <rPh sb="0" eb="6">
      <t>ガイブコウシシャキン</t>
    </rPh>
    <phoneticPr fontId="2"/>
  </si>
  <si>
    <t>講師旅費</t>
    <rPh sb="0" eb="2">
      <t>コウシ</t>
    </rPh>
    <rPh sb="2" eb="4">
      <t>リョヒ</t>
    </rPh>
    <phoneticPr fontId="2"/>
  </si>
  <si>
    <t>新人職員旅費</t>
    <rPh sb="0" eb="2">
      <t>シンジン</t>
    </rPh>
    <rPh sb="2" eb="4">
      <t>ショクイン</t>
    </rPh>
    <rPh sb="4" eb="6">
      <t>リョヒ</t>
    </rPh>
    <phoneticPr fontId="2"/>
  </si>
  <si>
    <t>ファイル等事務用品費</t>
    <rPh sb="4" eb="5">
      <t>ナド</t>
    </rPh>
    <rPh sb="5" eb="10">
      <t>ジムヨウヒンヒ</t>
    </rPh>
    <phoneticPr fontId="2"/>
  </si>
  <si>
    <t>シリンジ等衛生材料費</t>
    <rPh sb="4" eb="5">
      <t>ナド</t>
    </rPh>
    <rPh sb="5" eb="7">
      <t>エイセイ</t>
    </rPh>
    <rPh sb="7" eb="9">
      <t>ザイリョウ</t>
    </rPh>
    <rPh sb="9" eb="10">
      <t>ヒ</t>
    </rPh>
    <phoneticPr fontId="2"/>
  </si>
  <si>
    <t>テキスト製本費</t>
    <rPh sb="4" eb="6">
      <t>セイホン</t>
    </rPh>
    <rPh sb="6" eb="7">
      <t>ヒ</t>
    </rPh>
    <phoneticPr fontId="2"/>
  </si>
  <si>
    <t>外部講師お茶代</t>
    <rPh sb="0" eb="2">
      <t>ガイブ</t>
    </rPh>
    <rPh sb="2" eb="4">
      <t>コウシ</t>
    </rPh>
    <rPh sb="5" eb="7">
      <t>チャダイ</t>
    </rPh>
    <phoneticPr fontId="2"/>
  </si>
  <si>
    <t>図書（○○等）</t>
    <rPh sb="0" eb="2">
      <t>トショ</t>
    </rPh>
    <rPh sb="5" eb="6">
      <t>ナド</t>
    </rPh>
    <phoneticPr fontId="2"/>
  </si>
  <si>
    <t>DVD（○○等）</t>
    <rPh sb="6" eb="7">
      <t>ナド</t>
    </rPh>
    <phoneticPr fontId="2"/>
  </si>
  <si>
    <t>切手代</t>
    <rPh sb="0" eb="3">
      <t>キッテダイ</t>
    </rPh>
    <phoneticPr fontId="2"/>
  </si>
  <si>
    <t>e－ランコンテンツ使用料</t>
    <rPh sb="9" eb="12">
      <t>シヨウリョウ</t>
    </rPh>
    <phoneticPr fontId="2"/>
  </si>
  <si>
    <t>院外研修受講料</t>
    <rPh sb="0" eb="4">
      <t>インガイケンシュウ</t>
    </rPh>
    <rPh sb="4" eb="7">
      <t>ジュコウリョウ</t>
    </rPh>
    <phoneticPr fontId="2"/>
  </si>
  <si>
    <t>院外研修受講料</t>
    <rPh sb="0" eb="2">
      <t>インガイ</t>
    </rPh>
    <rPh sb="2" eb="4">
      <t>ケンシュウ</t>
    </rPh>
    <rPh sb="4" eb="7">
      <t>ジュコウリョウ</t>
    </rPh>
    <phoneticPr fontId="2"/>
  </si>
  <si>
    <t>研修室使用料</t>
    <rPh sb="0" eb="3">
      <t>ケンシュウシツ</t>
    </rPh>
    <rPh sb="3" eb="5">
      <t>シヨウ</t>
    </rPh>
    <rPh sb="5" eb="6">
      <t>リョウ</t>
    </rPh>
    <phoneticPr fontId="2"/>
  </si>
  <si>
    <t>シミュレータレンタル料</t>
    <rPh sb="10" eb="11">
      <t>リョウ</t>
    </rPh>
    <phoneticPr fontId="2"/>
  </si>
  <si>
    <t>採血シミュレータ</t>
    <rPh sb="0" eb="2">
      <t>サイケツ</t>
    </rPh>
    <phoneticPr fontId="2"/>
  </si>
  <si>
    <t>モデル人形</t>
    <rPh sb="3" eb="5">
      <t>ニンギョウ</t>
    </rPh>
    <phoneticPr fontId="2"/>
  </si>
  <si>
    <t>テキスト製本費</t>
    <rPh sb="4" eb="7">
      <t>セイホンヒ</t>
    </rPh>
    <phoneticPr fontId="2"/>
  </si>
  <si>
    <t>看護図書</t>
    <rPh sb="0" eb="2">
      <t>カンゴ</t>
    </rPh>
    <rPh sb="2" eb="4">
      <t>トショ</t>
    </rPh>
    <phoneticPr fontId="2"/>
  </si>
  <si>
    <t>副看護部長</t>
    <rPh sb="0" eb="3">
      <t>フクカンゴ</t>
    </rPh>
    <rPh sb="3" eb="5">
      <t>ブチョウ</t>
    </rPh>
    <phoneticPr fontId="2"/>
  </si>
  <si>
    <t>◆◆　◆◆</t>
    <phoneticPr fontId="2"/>
  </si>
  <si>
    <t>看護師長</t>
    <rPh sb="0" eb="4">
      <t>カンゴシチョウ</t>
    </rPh>
    <phoneticPr fontId="2"/>
  </si>
  <si>
    <t>自動計算
新人看護職員1人のとき440千円、ただし新人助産師研修含む場合586千円
新人看護職員2人以上のとき630千円、ただし新人助産師研修を含む場合776千円</t>
    <rPh sb="0" eb="2">
      <t>ジドウ</t>
    </rPh>
    <rPh sb="2" eb="4">
      <t>ケイサン</t>
    </rPh>
    <rPh sb="6" eb="10">
      <t>シンジンカンゴ</t>
    </rPh>
    <rPh sb="10" eb="12">
      <t>ショクイン</t>
    </rPh>
    <rPh sb="20" eb="22">
      <t>センエン</t>
    </rPh>
    <rPh sb="26" eb="28">
      <t>シンジン</t>
    </rPh>
    <rPh sb="28" eb="31">
      <t>ジョサンシ</t>
    </rPh>
    <rPh sb="31" eb="33">
      <t>ケンシュウ</t>
    </rPh>
    <rPh sb="33" eb="34">
      <t>フク</t>
    </rPh>
    <rPh sb="35" eb="37">
      <t>バアイ</t>
    </rPh>
    <rPh sb="40" eb="42">
      <t>センエン</t>
    </rPh>
    <rPh sb="44" eb="48">
      <t>シンジンカンゴ</t>
    </rPh>
    <rPh sb="48" eb="50">
      <t>ショクイン</t>
    </rPh>
    <rPh sb="52" eb="54">
      <t>イジョウ</t>
    </rPh>
    <rPh sb="60" eb="62">
      <t>センエン</t>
    </rPh>
    <rPh sb="66" eb="71">
      <t>シンジンジョサンシ</t>
    </rPh>
    <rPh sb="71" eb="73">
      <t>ケンシュウ</t>
    </rPh>
    <rPh sb="74" eb="75">
      <t>フク</t>
    </rPh>
    <rPh sb="76" eb="78">
      <t>バアイ</t>
    </rPh>
    <rPh sb="81" eb="82">
      <t>チ</t>
    </rPh>
    <rPh sb="82" eb="83">
      <t>エン</t>
    </rPh>
    <phoneticPr fontId="2"/>
  </si>
  <si>
    <t>自動計算
新人看護職員5人以上の場合、5人ごとに21.5千円
上限70人</t>
    <rPh sb="0" eb="2">
      <t>ジドウ</t>
    </rPh>
    <rPh sb="2" eb="4">
      <t>ケイサン</t>
    </rPh>
    <rPh sb="5" eb="7">
      <t>シンジン</t>
    </rPh>
    <rPh sb="7" eb="9">
      <t>カンゴ</t>
    </rPh>
    <rPh sb="9" eb="11">
      <t>ショクイン</t>
    </rPh>
    <rPh sb="16" eb="18">
      <t>バアイ</t>
    </rPh>
    <rPh sb="28" eb="29">
      <t>セン</t>
    </rPh>
    <rPh sb="29" eb="30">
      <t>エン</t>
    </rPh>
    <rPh sb="31" eb="33">
      <t>ジョウゲン</t>
    </rPh>
    <phoneticPr fontId="2"/>
  </si>
  <si>
    <t>自動計算
受入人数
▪1～4人：113千円
▪5～9人：226千円
▪10～14人：566千円
▪15～19人：849千円
▪20人以上受け入れる
　　　場合:1,132千円　
20人を超える場合、1人増すごとに45千円</t>
    <rPh sb="0" eb="2">
      <t>ジドウ</t>
    </rPh>
    <rPh sb="2" eb="4">
      <t>ケイサン</t>
    </rPh>
    <rPh sb="6" eb="8">
      <t>ウケイ</t>
    </rPh>
    <rPh sb="8" eb="10">
      <t>ニンズウ</t>
    </rPh>
    <rPh sb="15" eb="16">
      <t>ニン</t>
    </rPh>
    <rPh sb="21" eb="22">
      <t>エン</t>
    </rPh>
    <rPh sb="27" eb="28">
      <t>ニン</t>
    </rPh>
    <rPh sb="32" eb="34">
      <t>センエン</t>
    </rPh>
    <rPh sb="41" eb="42">
      <t>ニン</t>
    </rPh>
    <rPh sb="46" eb="48">
      <t>センエン</t>
    </rPh>
    <rPh sb="55" eb="56">
      <t>ニン</t>
    </rPh>
    <rPh sb="60" eb="62">
      <t>センエン</t>
    </rPh>
    <rPh sb="69" eb="70">
      <t>ウ</t>
    </rPh>
    <rPh sb="71" eb="72">
      <t>イ</t>
    </rPh>
    <rPh sb="78" eb="80">
      <t>バアイ</t>
    </rPh>
    <rPh sb="86" eb="88">
      <t>センエン</t>
    </rPh>
    <rPh sb="94" eb="95">
      <t>コ</t>
    </rPh>
    <rPh sb="97" eb="99">
      <t>バアイ</t>
    </rPh>
    <rPh sb="102" eb="103">
      <t>マ</t>
    </rPh>
    <rPh sb="109" eb="111">
      <t>センエン</t>
    </rPh>
    <phoneticPr fontId="2"/>
  </si>
  <si>
    <r>
      <t>「看護職員数」、「新人看護職員数」、「新人助産師数」及び「研修における組織体制」は、当年度</t>
    </r>
    <r>
      <rPr>
        <sz val="11"/>
        <color indexed="10"/>
        <rFont val="ＭＳ 明朝"/>
        <family val="1"/>
        <charset val="128"/>
      </rPr>
      <t>の</t>
    </r>
    <r>
      <rPr>
        <b/>
        <sz val="11"/>
        <color indexed="10"/>
        <rFont val="ＭＳ Ｐゴシック"/>
        <family val="3"/>
        <charset val="128"/>
      </rPr>
      <t>４月末時点</t>
    </r>
    <r>
      <rPr>
        <sz val="11"/>
        <rFont val="ＭＳ 明朝"/>
        <family val="1"/>
        <charset val="128"/>
      </rPr>
      <t>で記載すること。</t>
    </r>
    <rPh sb="1" eb="3">
      <t>カンゴ</t>
    </rPh>
    <rPh sb="3" eb="6">
      <t>ショクインスウ</t>
    </rPh>
    <rPh sb="9" eb="11">
      <t>シンジン</t>
    </rPh>
    <rPh sb="11" eb="13">
      <t>カンゴ</t>
    </rPh>
    <rPh sb="13" eb="16">
      <t>ショクインスウ</t>
    </rPh>
    <rPh sb="19" eb="21">
      <t>シンジン</t>
    </rPh>
    <rPh sb="21" eb="24">
      <t>ジョサンシ</t>
    </rPh>
    <rPh sb="24" eb="25">
      <t>スウ</t>
    </rPh>
    <rPh sb="26" eb="27">
      <t>オヨ</t>
    </rPh>
    <rPh sb="29" eb="31">
      <t>ケンシュウ</t>
    </rPh>
    <rPh sb="35" eb="37">
      <t>ソシキ</t>
    </rPh>
    <rPh sb="37" eb="39">
      <t>タイセイ</t>
    </rPh>
    <rPh sb="42" eb="45">
      <t>トウネンド</t>
    </rPh>
    <rPh sb="45" eb="47">
      <t>トウネンド</t>
    </rPh>
    <rPh sb="47" eb="48">
      <t>ガツ</t>
    </rPh>
    <rPh sb="48" eb="49">
      <t>マツ</t>
    </rPh>
    <rPh sb="49" eb="51">
      <t>ジテン</t>
    </rPh>
    <rPh sb="52" eb="54">
      <t>キサイ</t>
    </rPh>
    <phoneticPr fontId="4"/>
  </si>
  <si>
    <t>名前チェック</t>
    <rPh sb="0" eb="2">
      <t>ナマエ</t>
    </rPh>
    <phoneticPr fontId="2"/>
  </si>
  <si>
    <r>
      <t>新人看護職員名簿　　　</t>
    </r>
    <r>
      <rPr>
        <b/>
        <sz val="16"/>
        <color indexed="10"/>
        <rFont val="Meiryo UI"/>
        <family val="3"/>
        <charset val="128"/>
      </rPr>
      <t>（当年度4月末時点を記載してください）</t>
    </r>
    <r>
      <rPr>
        <b/>
        <sz val="14"/>
        <color indexed="10"/>
        <rFont val="Meiryo UI"/>
        <family val="3"/>
        <charset val="128"/>
      </rPr>
      <t xml:space="preserve">
■主として免許取得後に初めて就労する保健師・助産師・看護師・准看護師のうち、
　新人看護職員研修に参加した方を記載してください
■助産師欄は、助産師免許取得後に初めて助産師として就労する方で、新人助産師
　研修に参加した方のみ「○」を選択してください</t>
    </r>
    <rPh sb="0" eb="2">
      <t>シンジン</t>
    </rPh>
    <rPh sb="2" eb="4">
      <t>カンゴ</t>
    </rPh>
    <rPh sb="4" eb="6">
      <t>ショクイン</t>
    </rPh>
    <rPh sb="6" eb="8">
      <t>メイボ</t>
    </rPh>
    <rPh sb="13" eb="15">
      <t>ネンド</t>
    </rPh>
    <rPh sb="16" eb="17">
      <t>ガツ</t>
    </rPh>
    <rPh sb="17" eb="18">
      <t>マツ</t>
    </rPh>
    <rPh sb="18" eb="20">
      <t>ジテン</t>
    </rPh>
    <rPh sb="21" eb="23">
      <t>キサイ</t>
    </rPh>
    <rPh sb="84" eb="85">
      <t>カタ</t>
    </rPh>
    <rPh sb="96" eb="99">
      <t>ジョサンシ</t>
    </rPh>
    <rPh sb="99" eb="100">
      <t>ラン</t>
    </rPh>
    <rPh sb="124" eb="125">
      <t>カタ</t>
    </rPh>
    <rPh sb="141" eb="142">
      <t>カタ</t>
    </rPh>
    <rPh sb="148" eb="150">
      <t>センタク</t>
    </rPh>
    <phoneticPr fontId="2"/>
  </si>
  <si>
    <t>名前
チェック</t>
    <rPh sb="0" eb="2">
      <t>ナマエ</t>
    </rPh>
    <phoneticPr fontId="2"/>
  </si>
  <si>
    <t>参加費を施設負担により支出した場合に限り補助対象となり、参加者個人負担の場合は対象外です。</t>
    <phoneticPr fontId="2"/>
  </si>
  <si>
    <t>支　　出　　説　　明</t>
    <rPh sb="0" eb="1">
      <t>シ</t>
    </rPh>
    <rPh sb="3" eb="4">
      <t>デ</t>
    </rPh>
    <rPh sb="6" eb="7">
      <t>セツ</t>
    </rPh>
    <rPh sb="9" eb="10">
      <t>アキラ</t>
    </rPh>
    <phoneticPr fontId="2"/>
  </si>
  <si>
    <t>記　　入　　要　　領</t>
    <rPh sb="0" eb="1">
      <t>キ</t>
    </rPh>
    <rPh sb="3" eb="4">
      <t>イ</t>
    </rPh>
    <rPh sb="6" eb="7">
      <t>ヨウ</t>
    </rPh>
    <rPh sb="9" eb="10">
      <t>リョウ</t>
    </rPh>
    <phoneticPr fontId="2"/>
  </si>
  <si>
    <t>提出
書類</t>
    <rPh sb="0" eb="2">
      <t>テイシュツ</t>
    </rPh>
    <rPh sb="3" eb="5">
      <t>ショルイ</t>
    </rPh>
    <phoneticPr fontId="2"/>
  </si>
  <si>
    <t>氏名、年齢、登録番号、登録年月日を入力してください。</t>
    <rPh sb="0" eb="2">
      <t>シメイ</t>
    </rPh>
    <rPh sb="3" eb="5">
      <t>ネンレイ</t>
    </rPh>
    <rPh sb="6" eb="8">
      <t>トウロク</t>
    </rPh>
    <rPh sb="8" eb="10">
      <t>バンゴウ</t>
    </rPh>
    <rPh sb="11" eb="13">
      <t>トウロク</t>
    </rPh>
    <rPh sb="13" eb="16">
      <t>ネンガッピ</t>
    </rPh>
    <rPh sb="17" eb="19">
      <t>ニュウリョク</t>
    </rPh>
    <phoneticPr fontId="2"/>
  </si>
  <si>
    <t>受入者の氏名、年齢、登録番号、登録年月日、勤務先を入力してください。</t>
    <rPh sb="0" eb="2">
      <t>ウケイレ</t>
    </rPh>
    <rPh sb="2" eb="3">
      <t>シャ</t>
    </rPh>
    <rPh sb="4" eb="6">
      <t>シメイ</t>
    </rPh>
    <rPh sb="7" eb="9">
      <t>ネンレイ</t>
    </rPh>
    <rPh sb="10" eb="12">
      <t>トウロク</t>
    </rPh>
    <rPh sb="12" eb="14">
      <t>バンゴウ</t>
    </rPh>
    <rPh sb="15" eb="17">
      <t>トウロク</t>
    </rPh>
    <rPh sb="17" eb="20">
      <t>ネンガッピ</t>
    </rPh>
    <rPh sb="21" eb="24">
      <t>キンムサキ</t>
    </rPh>
    <rPh sb="25" eb="27">
      <t>ニュウリョク</t>
    </rPh>
    <phoneticPr fontId="2"/>
  </si>
  <si>
    <t>参加者の氏名、年齢、登録番号、登録年月日を入力してください。</t>
    <rPh sb="0" eb="2">
      <t>サンカ</t>
    </rPh>
    <rPh sb="2" eb="3">
      <t>シャ</t>
    </rPh>
    <rPh sb="4" eb="6">
      <t>シメイ</t>
    </rPh>
    <rPh sb="7" eb="9">
      <t>ネンレイ</t>
    </rPh>
    <rPh sb="10" eb="12">
      <t>トウロク</t>
    </rPh>
    <rPh sb="12" eb="14">
      <t>バンゴウ</t>
    </rPh>
    <rPh sb="15" eb="17">
      <t>トウロク</t>
    </rPh>
    <rPh sb="17" eb="20">
      <t>ネンガッピ</t>
    </rPh>
    <rPh sb="21" eb="23">
      <t>ニュウリョク</t>
    </rPh>
    <phoneticPr fontId="2"/>
  </si>
  <si>
    <t>交付申請時から振込口座の変更がありますか</t>
    <rPh sb="0" eb="2">
      <t>コウフ</t>
    </rPh>
    <rPh sb="2" eb="5">
      <t>シンセイジ</t>
    </rPh>
    <rPh sb="7" eb="11">
      <t>フリコミコウザ</t>
    </rPh>
    <rPh sb="12" eb="14">
      <t>ヘンコウ</t>
    </rPh>
    <phoneticPr fontId="2"/>
  </si>
  <si>
    <t>口座変更します</t>
  </si>
  <si>
    <t>口座振替依頼書（変更後の口座を記入してください）</t>
    <rPh sb="0" eb="1">
      <t>クチ</t>
    </rPh>
    <rPh sb="1" eb="2">
      <t>ザ</t>
    </rPh>
    <rPh sb="2" eb="4">
      <t>フリカエ</t>
    </rPh>
    <rPh sb="4" eb="5">
      <t>ヤスシ</t>
    </rPh>
    <rPh sb="5" eb="6">
      <t>ヨリ</t>
    </rPh>
    <rPh sb="6" eb="7">
      <t>ショ</t>
    </rPh>
    <rPh sb="8" eb="10">
      <t>ヘンコウ</t>
    </rPh>
    <rPh sb="10" eb="11">
      <t>ゴ</t>
    </rPh>
    <rPh sb="12" eb="14">
      <t>コウザ</t>
    </rPh>
    <rPh sb="15" eb="17">
      <t>キニュウ</t>
    </rPh>
    <phoneticPr fontId="2"/>
  </si>
  <si>
    <t>令和4年度</t>
    <rPh sb="0" eb="2">
      <t>レイワ</t>
    </rPh>
    <rPh sb="3" eb="5">
      <t>ネンド</t>
    </rPh>
    <phoneticPr fontId="2"/>
  </si>
  <si>
    <t>研修日を入力してください。</t>
    <rPh sb="0" eb="2">
      <t>ケンシュウ</t>
    </rPh>
    <rPh sb="2" eb="3">
      <t>ビ</t>
    </rPh>
    <rPh sb="4" eb="6">
      <t>ニュウリョク</t>
    </rPh>
    <phoneticPr fontId="2"/>
  </si>
  <si>
    <t>参加数を入力してください。</t>
    <rPh sb="0" eb="2">
      <t>サンカ</t>
    </rPh>
    <rPh sb="2" eb="3">
      <t>スウ</t>
    </rPh>
    <rPh sb="4" eb="6">
      <t>ニュウリョク</t>
    </rPh>
    <phoneticPr fontId="2"/>
  </si>
  <si>
    <t>医療機関受入人数を入力してください。</t>
    <rPh sb="0" eb="2">
      <t>イリョウ</t>
    </rPh>
    <rPh sb="2" eb="4">
      <t>キカン</t>
    </rPh>
    <rPh sb="4" eb="6">
      <t>ウケイレ</t>
    </rPh>
    <rPh sb="6" eb="8">
      <t>ニンズウ</t>
    </rPh>
    <rPh sb="9" eb="11">
      <t>ニュウリョク</t>
    </rPh>
    <phoneticPr fontId="2"/>
  </si>
  <si>
    <t>参加者個人負担の場合は対象外</t>
    <phoneticPr fontId="2"/>
  </si>
  <si>
    <t>平成22年度から実施した新人看護職員研修責任者研修の修了者を、大阪府看護協会が実施する「研修責任者フォローアップ研修」に参加させた場合、1名ごとに研修参加費の２分の１を補助してもらえるとのことだが、参加費を施設負担ではなく、参加者個人負担の場合は補助対象外になるか。</t>
    <rPh sb="123" eb="127">
      <t>ホジョタイショウ</t>
    </rPh>
    <rPh sb="127" eb="128">
      <t>ガイ</t>
    </rPh>
    <phoneticPr fontId="2"/>
  </si>
  <si>
    <r>
      <t>研修責任者を、</t>
    </r>
    <r>
      <rPr>
        <b/>
        <u/>
        <sz val="12"/>
        <color indexed="10"/>
        <rFont val="Meiryo UI"/>
        <family val="3"/>
        <charset val="128"/>
      </rPr>
      <t>当該年度中</t>
    </r>
    <r>
      <rPr>
        <sz val="12"/>
        <color indexed="10"/>
        <rFont val="Meiryo UI"/>
        <family val="3"/>
        <charset val="128"/>
      </rPr>
      <t>に</t>
    </r>
    <r>
      <rPr>
        <b/>
        <u/>
        <sz val="12"/>
        <color indexed="10"/>
        <rFont val="Meiryo UI"/>
        <family val="3"/>
        <charset val="128"/>
      </rPr>
      <t>新人看護職員研修責任者フォローアップ研修</t>
    </r>
    <r>
      <rPr>
        <sz val="12"/>
        <color indexed="10"/>
        <rFont val="Meiryo UI"/>
        <family val="3"/>
        <charset val="128"/>
      </rPr>
      <t xml:space="preserve">に受講させ、
</t>
    </r>
    <r>
      <rPr>
        <b/>
        <u/>
        <sz val="12"/>
        <color indexed="10"/>
        <rFont val="Meiryo UI"/>
        <family val="3"/>
        <charset val="128"/>
      </rPr>
      <t>受講費用を施設が負担した場合</t>
    </r>
    <r>
      <rPr>
        <sz val="12"/>
        <color indexed="10"/>
        <rFont val="Meiryo UI"/>
        <family val="3"/>
        <charset val="128"/>
      </rPr>
      <t xml:space="preserve">にのみ記載してください
</t>
    </r>
    <r>
      <rPr>
        <b/>
        <sz val="12"/>
        <color indexed="10"/>
        <rFont val="Meiryo UI"/>
        <family val="3"/>
        <charset val="128"/>
      </rPr>
      <t>新人看護職員研修責任者フォローアップ研修受講証明書の写をPDFで添付</t>
    </r>
    <r>
      <rPr>
        <sz val="12"/>
        <color indexed="10"/>
        <rFont val="Meiryo UI"/>
        <family val="3"/>
        <charset val="128"/>
      </rPr>
      <t>してください
※注！：</t>
    </r>
    <r>
      <rPr>
        <b/>
        <u/>
        <sz val="12"/>
        <color indexed="10"/>
        <rFont val="Meiryo UI"/>
        <family val="3"/>
        <charset val="128"/>
      </rPr>
      <t xml:space="preserve">新人看護職員研修責任者研修や実習指導者講習会フォローアップ研修は対象外です
</t>
    </r>
    <r>
      <rPr>
        <b/>
        <sz val="12"/>
        <color indexed="10"/>
        <rFont val="Meiryo UI"/>
        <family val="3"/>
        <charset val="128"/>
      </rPr>
      <t>　　　　　　</t>
    </r>
    <r>
      <rPr>
        <b/>
        <u/>
        <sz val="12"/>
        <color indexed="10"/>
        <rFont val="Meiryo UI"/>
        <family val="3"/>
        <charset val="128"/>
      </rPr>
      <t>新人看護職員研修責任者フォローアップ研修のみが対象となります</t>
    </r>
    <rPh sb="0" eb="5">
      <t>ケンシュウセキニンシャ</t>
    </rPh>
    <rPh sb="7" eb="11">
      <t>トウガイネンド</t>
    </rPh>
    <rPh sb="11" eb="12">
      <t>チュウ</t>
    </rPh>
    <rPh sb="13" eb="15">
      <t>シンジン</t>
    </rPh>
    <rPh sb="15" eb="17">
      <t>カンゴ</t>
    </rPh>
    <rPh sb="17" eb="19">
      <t>ショクイン</t>
    </rPh>
    <rPh sb="19" eb="21">
      <t>ケンシュウ</t>
    </rPh>
    <rPh sb="21" eb="24">
      <t>セキニンシャ</t>
    </rPh>
    <rPh sb="31" eb="33">
      <t>ケンシュウ</t>
    </rPh>
    <rPh sb="34" eb="36">
      <t>ジュコウ</t>
    </rPh>
    <rPh sb="40" eb="42">
      <t>ジュコウ</t>
    </rPh>
    <rPh sb="42" eb="44">
      <t>ヒヨウ</t>
    </rPh>
    <rPh sb="45" eb="47">
      <t>シセツ</t>
    </rPh>
    <rPh sb="48" eb="50">
      <t>フタン</t>
    </rPh>
    <rPh sb="52" eb="54">
      <t>バアイ</t>
    </rPh>
    <rPh sb="57" eb="59">
      <t>キサイ</t>
    </rPh>
    <rPh sb="66" eb="70">
      <t>シンジンカンゴ</t>
    </rPh>
    <rPh sb="70" eb="72">
      <t>ショクイン</t>
    </rPh>
    <rPh sb="72" eb="74">
      <t>ケンシュウ</t>
    </rPh>
    <rPh sb="74" eb="77">
      <t>セキニンシャ</t>
    </rPh>
    <rPh sb="84" eb="86">
      <t>ケンシュウ</t>
    </rPh>
    <rPh sb="86" eb="91">
      <t>ジュコウショウメイショ</t>
    </rPh>
    <rPh sb="92" eb="93">
      <t>ウツ</t>
    </rPh>
    <rPh sb="98" eb="100">
      <t>テンプ</t>
    </rPh>
    <phoneticPr fontId="2"/>
  </si>
  <si>
    <t>様式に記載の注１～８に注意して入力してください。</t>
    <rPh sb="0" eb="2">
      <t>ヨウシキ</t>
    </rPh>
    <rPh sb="3" eb="5">
      <t>キサイ</t>
    </rPh>
    <rPh sb="6" eb="7">
      <t>チュウ</t>
    </rPh>
    <rPh sb="11" eb="13">
      <t>チュウイ</t>
    </rPh>
    <rPh sb="15" eb="17">
      <t>ニュウリョク</t>
    </rPh>
    <phoneticPr fontId="2"/>
  </si>
  <si>
    <t>病院等名称</t>
    <rPh sb="0" eb="3">
      <t>ビョウイントウ</t>
    </rPh>
    <rPh sb="3" eb="5">
      <t>メイショウ</t>
    </rPh>
    <phoneticPr fontId="2"/>
  </si>
  <si>
    <t>令和5年度の新人看護職員研修を3月等に前倒しで実施した経費</t>
    <rPh sb="0" eb="2">
      <t>レイワ</t>
    </rPh>
    <rPh sb="3" eb="5">
      <t>ネンド</t>
    </rPh>
    <rPh sb="6" eb="8">
      <t>シンジン</t>
    </rPh>
    <rPh sb="8" eb="10">
      <t>カンゴ</t>
    </rPh>
    <rPh sb="10" eb="12">
      <t>ショクイン</t>
    </rPh>
    <rPh sb="12" eb="14">
      <t>ケンシュウ</t>
    </rPh>
    <rPh sb="19" eb="21">
      <t>マエダオ</t>
    </rPh>
    <rPh sb="23" eb="25">
      <t>ジッシ</t>
    </rPh>
    <rPh sb="27" eb="29">
      <t>ケイヒ</t>
    </rPh>
    <phoneticPr fontId="2"/>
  </si>
  <si>
    <t>交付申請時と口座番号に変更がある場合のみ
振込先の口座情報を入力して下さい。</t>
    <rPh sb="0" eb="2">
      <t>コウフ</t>
    </rPh>
    <rPh sb="2" eb="5">
      <t>シンセイジ</t>
    </rPh>
    <rPh sb="6" eb="8">
      <t>コウザ</t>
    </rPh>
    <rPh sb="8" eb="10">
      <t>バンゴウ</t>
    </rPh>
    <rPh sb="11" eb="13">
      <t>ヘンコウ</t>
    </rPh>
    <rPh sb="16" eb="18">
      <t>バアイ</t>
    </rPh>
    <rPh sb="21" eb="23">
      <t>フリコミ</t>
    </rPh>
    <rPh sb="23" eb="24">
      <t>サキ</t>
    </rPh>
    <rPh sb="25" eb="27">
      <t>コウザ</t>
    </rPh>
    <rPh sb="27" eb="29">
      <t>ジョウホウ</t>
    </rPh>
    <rPh sb="30" eb="32">
      <t>ニュウリョク</t>
    </rPh>
    <rPh sb="34" eb="35">
      <t>クダ</t>
    </rPh>
    <phoneticPr fontId="2"/>
  </si>
  <si>
    <t>（教育担当者経費）</t>
    <rPh sb="1" eb="2">
      <t>キョウ</t>
    </rPh>
    <rPh sb="2" eb="3">
      <t>イク</t>
    </rPh>
    <rPh sb="3" eb="4">
      <t>タダシ</t>
    </rPh>
    <rPh sb="4" eb="5">
      <t>トウ</t>
    </rPh>
    <phoneticPr fontId="4"/>
  </si>
  <si>
    <t>令和5年度</t>
    <rPh sb="0" eb="2">
      <t>レイワ</t>
    </rPh>
    <rPh sb="3" eb="5">
      <t>ネンド</t>
    </rPh>
    <phoneticPr fontId="2"/>
  </si>
  <si>
    <r>
      <t>補助期間は、</t>
    </r>
    <r>
      <rPr>
        <b/>
        <sz val="12"/>
        <color indexed="10"/>
        <rFont val="メイリオ"/>
        <family val="3"/>
        <charset val="128"/>
      </rPr>
      <t>令和6年4月1日から令和7年3月31日まで</t>
    </r>
    <r>
      <rPr>
        <sz val="12"/>
        <rFont val="メイリオ"/>
        <family val="3"/>
        <charset val="128"/>
      </rPr>
      <t>です。</t>
    </r>
    <rPh sb="0" eb="2">
      <t>ホジョ</t>
    </rPh>
    <rPh sb="2" eb="4">
      <t>キカン</t>
    </rPh>
    <rPh sb="6" eb="8">
      <t>レイワ</t>
    </rPh>
    <rPh sb="9" eb="10">
      <t>ネン</t>
    </rPh>
    <rPh sb="11" eb="12">
      <t>ガツ</t>
    </rPh>
    <rPh sb="13" eb="14">
      <t>ニチ</t>
    </rPh>
    <rPh sb="16" eb="18">
      <t>レイワ</t>
    </rPh>
    <rPh sb="19" eb="20">
      <t>ネン</t>
    </rPh>
    <rPh sb="21" eb="22">
      <t>ガツ</t>
    </rPh>
    <phoneticPr fontId="2"/>
  </si>
  <si>
    <t>　入力したエクセルファイルをメールで送付して下さい。ファイル名、メールの題名は「（○○病院）R6新人実績報告」としてください。</t>
    <rPh sb="1" eb="3">
      <t>ニュウリョク</t>
    </rPh>
    <rPh sb="18" eb="20">
      <t>ソウフ</t>
    </rPh>
    <rPh sb="22" eb="23">
      <t>クダ</t>
    </rPh>
    <rPh sb="36" eb="38">
      <t>ダイメイ</t>
    </rPh>
    <rPh sb="48" eb="50">
      <t>シンジン</t>
    </rPh>
    <rPh sb="50" eb="54">
      <t>ジッセキホウコク</t>
    </rPh>
    <phoneticPr fontId="2"/>
  </si>
  <si>
    <r>
      <rPr>
        <sz val="12"/>
        <color indexed="30"/>
        <rFont val="ＭＳ 明朝"/>
        <family val="1"/>
        <charset val="128"/>
      </rPr>
      <t>令和６年度</t>
    </r>
    <r>
      <rPr>
        <sz val="12"/>
        <rFont val="ＭＳ 明朝"/>
        <family val="1"/>
        <charset val="128"/>
      </rPr>
      <t>大阪府新人看護職員研修事業補助金実績報告書</t>
    </r>
    <rPh sb="0" eb="2">
      <t>レイワ</t>
    </rPh>
    <rPh sb="3" eb="4">
      <t>ネン</t>
    </rPh>
    <rPh sb="4" eb="5">
      <t>ド</t>
    </rPh>
    <rPh sb="5" eb="8">
      <t>オオサカフ</t>
    </rPh>
    <rPh sb="8" eb="10">
      <t>シンジン</t>
    </rPh>
    <rPh sb="10" eb="12">
      <t>カンゴ</t>
    </rPh>
    <rPh sb="12" eb="14">
      <t>ショクイン</t>
    </rPh>
    <rPh sb="14" eb="16">
      <t>ケンシュウ</t>
    </rPh>
    <rPh sb="16" eb="18">
      <t>ジギョウ</t>
    </rPh>
    <rPh sb="18" eb="21">
      <t>ホジョキン</t>
    </rPh>
    <rPh sb="21" eb="23">
      <t>ジッセキ</t>
    </rPh>
    <rPh sb="23" eb="26">
      <t>ホウコクショ</t>
    </rPh>
    <phoneticPr fontId="2"/>
  </si>
  <si>
    <t>令和７年３月３１日</t>
    <rPh sb="0" eb="2">
      <t>レイワ</t>
    </rPh>
    <rPh sb="3" eb="4">
      <t>ネン</t>
    </rPh>
    <rPh sb="5" eb="6">
      <t>ガツ</t>
    </rPh>
    <rPh sb="8" eb="9">
      <t>ニチ</t>
    </rPh>
    <phoneticPr fontId="2"/>
  </si>
  <si>
    <t>Dのうち、新人研修
経費の実支出額</t>
    <rPh sb="5" eb="9">
      <t>シンジンケンシュウ</t>
    </rPh>
    <rPh sb="10" eb="12">
      <t>ケイヒ</t>
    </rPh>
    <rPh sb="13" eb="14">
      <t>ジツ</t>
    </rPh>
    <rPh sb="14" eb="17">
      <t>シシュツガク</t>
    </rPh>
    <phoneticPr fontId="2"/>
  </si>
  <si>
    <t>ア：別紙６実支出</t>
    <rPh sb="2" eb="4">
      <t>ベッシ</t>
    </rPh>
    <rPh sb="5" eb="8">
      <t>ジツシシュツ</t>
    </rPh>
    <phoneticPr fontId="2"/>
  </si>
  <si>
    <t>　　内訳の小計①～③</t>
    <rPh sb="2" eb="4">
      <t>ウチワケ</t>
    </rPh>
    <rPh sb="5" eb="7">
      <t>ショウケイ</t>
    </rPh>
    <phoneticPr fontId="2"/>
  </si>
  <si>
    <t>（別紙6）実支出内訳の
小計①～③の合計額を自動表示</t>
    <rPh sb="1" eb="3">
      <t>ベッシ</t>
    </rPh>
    <rPh sb="5" eb="6">
      <t>ジツ</t>
    </rPh>
    <rPh sb="6" eb="8">
      <t>シシュツ</t>
    </rPh>
    <rPh sb="8" eb="10">
      <t>ウチワケ</t>
    </rPh>
    <rPh sb="12" eb="14">
      <t>ショウケイ</t>
    </rPh>
    <rPh sb="18" eb="21">
      <t>ゴウケイガク</t>
    </rPh>
    <rPh sb="22" eb="26">
      <t>ジドウヒョウジ</t>
    </rPh>
    <phoneticPr fontId="2"/>
  </si>
  <si>
    <t>研修経費基準額計</t>
    <rPh sb="0" eb="4">
      <t>ケンシュウケイヒ</t>
    </rPh>
    <rPh sb="4" eb="7">
      <t>キジュンガク</t>
    </rPh>
    <rPh sb="7" eb="8">
      <t>ケイ</t>
    </rPh>
    <phoneticPr fontId="2"/>
  </si>
  <si>
    <t>イ：Ｇ＋Ｈ</t>
    <phoneticPr fontId="2"/>
  </si>
  <si>
    <t>新人看護職員研修経費の基準額</t>
    <rPh sb="0" eb="2">
      <t>シンジン</t>
    </rPh>
    <rPh sb="2" eb="4">
      <t>カンゴ</t>
    </rPh>
    <rPh sb="4" eb="6">
      <t>ショクイン</t>
    </rPh>
    <rPh sb="6" eb="10">
      <t>ケンシュウケイヒ</t>
    </rPh>
    <rPh sb="11" eb="14">
      <t>キジュンガク</t>
    </rPh>
    <phoneticPr fontId="2"/>
  </si>
  <si>
    <t>Dのうち、フォローアップ受講費の実支出額</t>
    <rPh sb="12" eb="15">
      <t>ジュコウヒ</t>
    </rPh>
    <rPh sb="16" eb="17">
      <t>ジツ</t>
    </rPh>
    <rPh sb="17" eb="19">
      <t>シシュツ</t>
    </rPh>
    <rPh sb="19" eb="20">
      <t>ガク</t>
    </rPh>
    <phoneticPr fontId="2"/>
  </si>
  <si>
    <t>ウ：別紙６実支出
　　内訳の小計④</t>
    <rPh sb="2" eb="4">
      <t>ベッシ</t>
    </rPh>
    <rPh sb="5" eb="6">
      <t>ジツ</t>
    </rPh>
    <rPh sb="6" eb="8">
      <t>シシュツ</t>
    </rPh>
    <rPh sb="11" eb="13">
      <t>ウチワケ</t>
    </rPh>
    <rPh sb="14" eb="16">
      <t>ショウケイ</t>
    </rPh>
    <phoneticPr fontId="2"/>
  </si>
  <si>
    <t>（別紙6）実支出内訳の
小計④を自動表示</t>
    <rPh sb="1" eb="3">
      <t>ベッシ</t>
    </rPh>
    <rPh sb="5" eb="6">
      <t>ジツ</t>
    </rPh>
    <rPh sb="6" eb="8">
      <t>シシュツ</t>
    </rPh>
    <rPh sb="8" eb="10">
      <t>ウチワケ</t>
    </rPh>
    <rPh sb="12" eb="14">
      <t>ショウケイ</t>
    </rPh>
    <rPh sb="16" eb="20">
      <t>ジドウヒョウジ</t>
    </rPh>
    <phoneticPr fontId="2"/>
  </si>
  <si>
    <t>研修責任者フォローアップ研修受講に係る基準額</t>
    <rPh sb="14" eb="16">
      <t>ジュコウ</t>
    </rPh>
    <rPh sb="17" eb="18">
      <t>カカ</t>
    </rPh>
    <rPh sb="19" eb="22">
      <t>キジュンガク</t>
    </rPh>
    <phoneticPr fontId="2"/>
  </si>
  <si>
    <t>エ：研修参加基準額計</t>
    <rPh sb="2" eb="4">
      <t>ケンシュウ</t>
    </rPh>
    <rPh sb="4" eb="6">
      <t>サンカ</t>
    </rPh>
    <rPh sb="6" eb="9">
      <t>キジュンガク</t>
    </rPh>
    <rPh sb="9" eb="10">
      <t>ケイ</t>
    </rPh>
    <phoneticPr fontId="2"/>
  </si>
  <si>
    <t>研修経費選定額</t>
    <rPh sb="0" eb="2">
      <t>ケンシュウ</t>
    </rPh>
    <rPh sb="2" eb="4">
      <t>ケイヒ</t>
    </rPh>
    <rPh sb="4" eb="6">
      <t>センテイ</t>
    </rPh>
    <rPh sb="6" eb="7">
      <t>ガク</t>
    </rPh>
    <phoneticPr fontId="2"/>
  </si>
  <si>
    <t>研修受講費選定額</t>
    <rPh sb="0" eb="2">
      <t>ケンシュウ</t>
    </rPh>
    <rPh sb="2" eb="5">
      <t>ジュコウヒ</t>
    </rPh>
    <rPh sb="5" eb="7">
      <t>センテイ</t>
    </rPh>
    <rPh sb="7" eb="8">
      <t>ガク</t>
    </rPh>
    <phoneticPr fontId="2"/>
  </si>
  <si>
    <t>選定額</t>
    <rPh sb="0" eb="3">
      <t>センテイガク</t>
    </rPh>
    <phoneticPr fontId="2"/>
  </si>
  <si>
    <t>アとイのいずれか
低い額</t>
    <rPh sb="9" eb="10">
      <t>ヒク</t>
    </rPh>
    <rPh sb="11" eb="12">
      <t>ガク</t>
    </rPh>
    <phoneticPr fontId="2"/>
  </si>
  <si>
    <t>ウとエのいずれか
低い額</t>
    <rPh sb="9" eb="10">
      <t>ヒク</t>
    </rPh>
    <rPh sb="11" eb="12">
      <t>ガク</t>
    </rPh>
    <phoneticPr fontId="2"/>
  </si>
  <si>
    <t>J:左記２項目の合計</t>
    <rPh sb="2" eb="4">
      <t>サキ</t>
    </rPh>
    <rPh sb="5" eb="7">
      <t>コウモク</t>
    </rPh>
    <rPh sb="8" eb="10">
      <t>ゴウケイ</t>
    </rPh>
    <phoneticPr fontId="2"/>
  </si>
  <si>
    <t>自動計算
差引額（C欄）、選定額（J欄）のうち、低い額</t>
    <rPh sb="0" eb="2">
      <t>ジドウ</t>
    </rPh>
    <rPh sb="2" eb="4">
      <t>ケイサン</t>
    </rPh>
    <rPh sb="5" eb="8">
      <t>サシヒキガク</t>
    </rPh>
    <rPh sb="10" eb="11">
      <t>ラン</t>
    </rPh>
    <rPh sb="13" eb="16">
      <t>センテイガク</t>
    </rPh>
    <rPh sb="18" eb="19">
      <t>ラン</t>
    </rPh>
    <rPh sb="24" eb="25">
      <t>ヒク</t>
    </rPh>
    <rPh sb="26" eb="27">
      <t>ガク</t>
    </rPh>
    <phoneticPr fontId="2"/>
  </si>
  <si>
    <t>病院が負担した一人あたりの実際の支出額を記入してください⇒</t>
    <rPh sb="0" eb="2">
      <t>ビョウイン</t>
    </rPh>
    <rPh sb="3" eb="5">
      <t>フタン</t>
    </rPh>
    <rPh sb="7" eb="9">
      <t>ヒトリ</t>
    </rPh>
    <rPh sb="13" eb="15">
      <t>ジッサイ</t>
    </rPh>
    <rPh sb="16" eb="18">
      <t>シシュツ</t>
    </rPh>
    <rPh sb="18" eb="19">
      <t>ガク</t>
    </rPh>
    <rPh sb="20" eb="22">
      <t>キニュウ</t>
    </rPh>
    <phoneticPr fontId="2"/>
  </si>
  <si>
    <t>一人当たりの金額</t>
    <rPh sb="0" eb="2">
      <t>ヒトリ</t>
    </rPh>
    <rPh sb="2" eb="3">
      <t>ア</t>
    </rPh>
    <rPh sb="6" eb="8">
      <t>キンガク</t>
    </rPh>
    <phoneticPr fontId="2"/>
  </si>
  <si>
    <t>小計①</t>
    <rPh sb="0" eb="2">
      <t>ショウケイ</t>
    </rPh>
    <phoneticPr fontId="4"/>
  </si>
  <si>
    <t>小計②</t>
    <rPh sb="0" eb="2">
      <t>ショウケイ</t>
    </rPh>
    <phoneticPr fontId="4"/>
  </si>
  <si>
    <t>小計③</t>
    <rPh sb="0" eb="2">
      <t>ショウケイ</t>
    </rPh>
    <phoneticPr fontId="4"/>
  </si>
  <si>
    <t>小計④</t>
    <rPh sb="0" eb="2">
      <t>ショウケイ</t>
    </rPh>
    <phoneticPr fontId="4"/>
  </si>
  <si>
    <t>合計（小計①～④）</t>
    <rPh sb="3" eb="5">
      <t>ショウケイ</t>
    </rPh>
    <phoneticPr fontId="2"/>
  </si>
  <si>
    <t>別紙8の明細が計上されます。ただし、新人看護職員が５名未満の場合は計上されません（0円となります）</t>
    <rPh sb="0" eb="2">
      <t>ベッシ</t>
    </rPh>
    <rPh sb="4" eb="6">
      <t>メイサイ</t>
    </rPh>
    <rPh sb="7" eb="9">
      <t>ケイジョウ</t>
    </rPh>
    <rPh sb="18" eb="22">
      <t>シンジンカンゴ</t>
    </rPh>
    <rPh sb="22" eb="24">
      <t>ショクイン</t>
    </rPh>
    <rPh sb="26" eb="27">
      <t>メイ</t>
    </rPh>
    <rPh sb="27" eb="29">
      <t>ミマン</t>
    </rPh>
    <rPh sb="30" eb="32">
      <t>バアイ</t>
    </rPh>
    <rPh sb="33" eb="35">
      <t>ケイジョウ</t>
    </rPh>
    <rPh sb="42" eb="43">
      <t>エン</t>
    </rPh>
    <phoneticPr fontId="2"/>
  </si>
  <si>
    <t>別紙9の明細が計上されます。ただし、受入研修時間数合計が40時間未満の場合は計上されません（0円となります）</t>
    <rPh sb="0" eb="2">
      <t>ベッシ</t>
    </rPh>
    <rPh sb="4" eb="6">
      <t>メイサイ</t>
    </rPh>
    <rPh sb="7" eb="9">
      <t>ケイジョウ</t>
    </rPh>
    <rPh sb="18" eb="20">
      <t>ウケイ</t>
    </rPh>
    <rPh sb="20" eb="22">
      <t>ケンシュウ</t>
    </rPh>
    <rPh sb="22" eb="25">
      <t>ジカンスウ</t>
    </rPh>
    <rPh sb="25" eb="27">
      <t>ゴウケイ</t>
    </rPh>
    <rPh sb="30" eb="32">
      <t>ジカン</t>
    </rPh>
    <rPh sb="32" eb="34">
      <t>ミマン</t>
    </rPh>
    <rPh sb="35" eb="37">
      <t>バアイ</t>
    </rPh>
    <rPh sb="38" eb="40">
      <t>ケイジョウ</t>
    </rPh>
    <rPh sb="47" eb="48">
      <t>エン</t>
    </rPh>
    <phoneticPr fontId="2"/>
  </si>
  <si>
    <r>
      <t>◎紙媒体をご提出ください。　※</t>
    </r>
    <r>
      <rPr>
        <b/>
        <u/>
        <sz val="14"/>
        <color indexed="10"/>
        <rFont val="メイリオ"/>
        <family val="3"/>
        <charset val="128"/>
      </rPr>
      <t xml:space="preserve">提出期限は、 </t>
    </r>
    <r>
      <rPr>
        <b/>
        <u/>
        <sz val="18"/>
        <color indexed="56"/>
        <rFont val="メイリオ"/>
        <family val="3"/>
        <charset val="128"/>
      </rPr>
      <t>４月18日（金）</t>
    </r>
    <r>
      <rPr>
        <b/>
        <u/>
        <sz val="14"/>
        <color indexed="10"/>
        <rFont val="メイリオ"/>
        <family val="3"/>
        <charset val="128"/>
      </rPr>
      <t>必着</t>
    </r>
    <r>
      <rPr>
        <b/>
        <sz val="14"/>
        <color indexed="10"/>
        <rFont val="メイリオ"/>
        <family val="3"/>
        <charset val="128"/>
      </rPr>
      <t>です。</t>
    </r>
    <rPh sb="1" eb="2">
      <t>カミ</t>
    </rPh>
    <rPh sb="2" eb="4">
      <t>バイタイ</t>
    </rPh>
    <rPh sb="6" eb="8">
      <t>テイシュツ</t>
    </rPh>
    <rPh sb="15" eb="17">
      <t>テイシュツ</t>
    </rPh>
    <rPh sb="17" eb="19">
      <t>キゲン</t>
    </rPh>
    <rPh sb="23" eb="24">
      <t>ガツ</t>
    </rPh>
    <rPh sb="26" eb="27">
      <t>ニチ</t>
    </rPh>
    <rPh sb="28" eb="29">
      <t>キン</t>
    </rPh>
    <rPh sb="30" eb="32">
      <t>ヒッチャク</t>
    </rPh>
    <phoneticPr fontId="2"/>
  </si>
  <si>
    <t>別紙2の事業実績報告書の人数(自動表示)</t>
    <rPh sb="6" eb="11">
      <t>ジッセキホウコクショ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</si>
</sst>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0_ "/>
    <numFmt numFmtId="178" formatCode="#,##0_ ;[Red]\-#,##0\ "/>
    <numFmt numFmtId="179" formatCode="0.0_ "/>
    <numFmt numFmtId="180" formatCode="#,##0.0_ "/>
    <numFmt numFmtId="181" formatCode="0_ "/>
    <numFmt numFmtId="182" formatCode="#,##0_);[Red]\(#,##0\)"/>
    <numFmt numFmtId="183" formatCode="0_);[Red]\(0\)"/>
    <numFmt numFmtId="184" formatCode="[$-411]ggge&quot;年&quot;m&quot;月&quot;d&quot;日&quot;;@"/>
    <numFmt numFmtId="185" formatCode="&quot;金&quot;###,##0"/>
    <numFmt numFmtId="186" formatCode="####"/>
    <numFmt numFmtId="187" formatCode="#,###"/>
  </numFmts>
  <fonts count="12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u/>
      <sz val="10"/>
      <name val="ＭＳ 明朝"/>
      <family val="1"/>
      <charset val="128"/>
    </font>
    <font>
      <sz val="14"/>
      <name val="Century Gothic"/>
      <family val="2"/>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sz val="11"/>
      <name val="ＭＳ Ｐゴシック"/>
      <family val="3"/>
      <charset val="128"/>
    </font>
    <font>
      <b/>
      <sz val="12"/>
      <name val="ＭＳ 明朝"/>
      <family val="1"/>
      <charset val="128"/>
    </font>
    <font>
      <u/>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sz val="11"/>
      <color indexed="81"/>
      <name val="ＭＳ Ｐゴシック"/>
      <family val="3"/>
      <charset val="128"/>
    </font>
    <font>
      <b/>
      <sz val="11"/>
      <color indexed="10"/>
      <name val="ＭＳ Ｐゴシック"/>
      <family val="3"/>
      <charset val="128"/>
    </font>
    <font>
      <i/>
      <sz val="11"/>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Century"/>
      <family val="1"/>
    </font>
    <font>
      <sz val="10"/>
      <name val="ＭＳ Ｐゴシック"/>
      <family val="3"/>
      <charset val="128"/>
    </font>
    <font>
      <b/>
      <sz val="9"/>
      <color indexed="81"/>
      <name val="ＭＳ Ｐゴシック"/>
      <family val="3"/>
      <charset val="128"/>
    </font>
    <font>
      <sz val="12"/>
      <name val="ＭＳ ゴシック"/>
      <family val="3"/>
      <charset val="128"/>
    </font>
    <font>
      <sz val="14"/>
      <name val="Century"/>
      <family val="1"/>
    </font>
    <font>
      <sz val="12"/>
      <name val="ＭＳ Ｐゴシック"/>
      <family val="3"/>
      <charset val="128"/>
    </font>
    <font>
      <sz val="10"/>
      <name val="ＭＳ 明朝"/>
      <family val="1"/>
      <charset val="128"/>
    </font>
    <font>
      <sz val="12"/>
      <name val="メイリオ"/>
      <family val="3"/>
      <charset val="128"/>
    </font>
    <font>
      <b/>
      <sz val="12"/>
      <color indexed="10"/>
      <name val="メイリオ"/>
      <family val="3"/>
      <charset val="128"/>
    </font>
    <font>
      <b/>
      <sz val="14"/>
      <color indexed="10"/>
      <name val="メイリオ"/>
      <family val="3"/>
      <charset val="128"/>
    </font>
    <font>
      <b/>
      <u/>
      <sz val="14"/>
      <color indexed="10"/>
      <name val="メイリオ"/>
      <family val="3"/>
      <charset val="128"/>
    </font>
    <font>
      <b/>
      <sz val="12"/>
      <color indexed="10"/>
      <name val="ＭＳ Ｐ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6"/>
      <name val="ＭＳ 明朝"/>
      <family val="1"/>
      <charset val="128"/>
    </font>
    <font>
      <b/>
      <sz val="11"/>
      <name val="ＭＳ Ｐゴシック"/>
      <family val="3"/>
      <charset val="128"/>
    </font>
    <font>
      <b/>
      <sz val="18"/>
      <name val="ＭＳ Ｐゴシック"/>
      <family val="3"/>
      <charset val="128"/>
    </font>
    <font>
      <b/>
      <sz val="16"/>
      <name val="ＭＳ 明朝"/>
      <family val="1"/>
      <charset val="128"/>
    </font>
    <font>
      <sz val="22"/>
      <name val="ＭＳ 明朝"/>
      <family val="1"/>
      <charset val="128"/>
    </font>
    <font>
      <sz val="11"/>
      <color indexed="40"/>
      <name val="ＭＳ 明朝"/>
      <family val="1"/>
      <charset val="128"/>
    </font>
    <font>
      <sz val="12"/>
      <color indexed="30"/>
      <name val="ＭＳ 明朝"/>
      <family val="1"/>
      <charset val="128"/>
    </font>
    <font>
      <sz val="14"/>
      <name val="ＭＳ Ｐゴシック"/>
      <family val="3"/>
      <charset val="128"/>
    </font>
    <font>
      <b/>
      <sz val="14"/>
      <name val="ＭＳ 明朝"/>
      <family val="1"/>
      <charset val="128"/>
    </font>
    <font>
      <b/>
      <sz val="18"/>
      <name val="Meiryo UI"/>
      <family val="3"/>
      <charset val="128"/>
    </font>
    <font>
      <b/>
      <sz val="12"/>
      <name val="Meiryo UI"/>
      <family val="3"/>
      <charset val="128"/>
    </font>
    <font>
      <b/>
      <sz val="14"/>
      <name val="Meiryo UI"/>
      <family val="3"/>
      <charset val="128"/>
    </font>
    <font>
      <sz val="14"/>
      <color indexed="8"/>
      <name val="ＭＳ 明朝"/>
      <family val="1"/>
      <charset val="128"/>
    </font>
    <font>
      <sz val="10"/>
      <color indexed="8"/>
      <name val="ＭＳ 明朝"/>
      <family val="1"/>
      <charset val="128"/>
    </font>
    <font>
      <b/>
      <sz val="16"/>
      <name val="Meiryo UI"/>
      <family val="3"/>
      <charset val="128"/>
    </font>
    <font>
      <sz val="11"/>
      <color indexed="10"/>
      <name val="ＭＳ 明朝"/>
      <family val="1"/>
      <charset val="128"/>
    </font>
    <font>
      <u/>
      <sz val="11"/>
      <name val="ＭＳ 明朝"/>
      <family val="1"/>
      <charset val="128"/>
    </font>
    <font>
      <b/>
      <sz val="14"/>
      <color indexed="10"/>
      <name val="Meiryo UI"/>
      <family val="3"/>
      <charset val="128"/>
    </font>
    <font>
      <b/>
      <sz val="16"/>
      <color indexed="10"/>
      <name val="Meiryo UI"/>
      <family val="3"/>
      <charset val="128"/>
    </font>
    <font>
      <b/>
      <sz val="12"/>
      <name val="Century Gothic"/>
      <family val="2"/>
    </font>
    <font>
      <b/>
      <sz val="11"/>
      <name val="ＭＳ 明朝"/>
      <family val="1"/>
      <charset val="128"/>
    </font>
    <font>
      <b/>
      <sz val="9"/>
      <name val="ＭＳ 明朝"/>
      <family val="1"/>
      <charset val="128"/>
    </font>
    <font>
      <sz val="8"/>
      <name val="ＭＳ 明朝"/>
      <family val="1"/>
      <charset val="128"/>
    </font>
    <font>
      <b/>
      <u/>
      <sz val="18"/>
      <color indexed="56"/>
      <name val="メイリオ"/>
      <family val="3"/>
      <charset val="128"/>
    </font>
    <font>
      <sz val="14"/>
      <name val="ＭＳ Ｐ明朝"/>
      <family val="1"/>
      <charset val="128"/>
    </font>
    <font>
      <sz val="11"/>
      <color indexed="10"/>
      <name val="HG丸ｺﾞｼｯｸM-PRO"/>
      <family val="3"/>
      <charset val="128"/>
    </font>
    <font>
      <b/>
      <sz val="12"/>
      <color indexed="10"/>
      <name val="Meiryo UI"/>
      <family val="3"/>
      <charset val="128"/>
    </font>
    <font>
      <sz val="12"/>
      <color indexed="10"/>
      <name val="Meiryo UI"/>
      <family val="3"/>
      <charset val="128"/>
    </font>
    <font>
      <b/>
      <sz val="11"/>
      <color indexed="10"/>
      <name val="ＭＳ 明朝"/>
      <family val="1"/>
      <charset val="128"/>
    </font>
    <font>
      <b/>
      <u/>
      <sz val="12"/>
      <color indexed="10"/>
      <name val="Meiryo UI"/>
      <family val="3"/>
      <charset val="128"/>
    </font>
    <font>
      <b/>
      <sz val="11"/>
      <name val="Meiryo UI"/>
      <family val="3"/>
      <charset val="128"/>
    </font>
    <font>
      <sz val="11"/>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u/>
      <sz val="12"/>
      <color rgb="FF0070C0"/>
      <name val="メイリオ"/>
      <family val="3"/>
      <charset val="128"/>
    </font>
    <font>
      <b/>
      <sz val="12"/>
      <color rgb="FF0070C0"/>
      <name val="メイリオ"/>
      <family val="3"/>
      <charset val="128"/>
    </font>
    <font>
      <sz val="18"/>
      <color rgb="FF000000"/>
      <name val="ＭＳ Ｐゴシック"/>
      <family val="3"/>
      <charset val="128"/>
    </font>
    <font>
      <sz val="16"/>
      <color rgb="FF000000"/>
      <name val="ＭＳ Ｐゴシック"/>
      <family val="3"/>
      <charset val="128"/>
    </font>
    <font>
      <sz val="11"/>
      <color theme="0"/>
      <name val="ＭＳ Ｐゴシック"/>
      <family val="3"/>
      <charset val="128"/>
    </font>
    <font>
      <sz val="10"/>
      <name val="ＭＳ Ｐゴシック"/>
      <family val="3"/>
      <charset val="128"/>
      <scheme val="minor"/>
    </font>
    <font>
      <sz val="12"/>
      <color rgb="FFFF0000"/>
      <name val="HGｺﾞｼｯｸE"/>
      <family val="3"/>
      <charset val="128"/>
    </font>
    <font>
      <b/>
      <sz val="12"/>
      <color rgb="FFFF0000"/>
      <name val="Meiryo UI"/>
      <family val="3"/>
      <charset val="128"/>
    </font>
    <font>
      <sz val="14"/>
      <color rgb="FF0070C0"/>
      <name val="ＭＳ Ｐ明朝"/>
      <family val="1"/>
      <charset val="128"/>
    </font>
    <font>
      <b/>
      <sz val="11"/>
      <color rgb="FFFF0000"/>
      <name val="ＭＳ Ｐゴシック"/>
      <family val="3"/>
      <charset val="128"/>
    </font>
    <font>
      <sz val="10"/>
      <color rgb="FFFF0000"/>
      <name val="ＭＳ 明朝"/>
      <family val="1"/>
      <charset val="128"/>
    </font>
    <font>
      <b/>
      <sz val="12"/>
      <color rgb="FFFF0000"/>
      <name val="ＭＳ 明朝"/>
      <family val="1"/>
      <charset val="128"/>
    </font>
    <font>
      <b/>
      <sz val="14"/>
      <color rgb="FFFF0000"/>
      <name val="Meiryo UI"/>
      <family val="3"/>
      <charset val="128"/>
    </font>
    <font>
      <sz val="12"/>
      <color rgb="FFFF0000"/>
      <name val="ＭＳ 明朝"/>
      <family val="1"/>
      <charset val="128"/>
    </font>
    <font>
      <sz val="12"/>
      <color rgb="FFFF0000"/>
      <name val="Meiryo UI"/>
      <family val="3"/>
      <charset val="128"/>
    </font>
    <font>
      <sz val="11"/>
      <color rgb="FFFF0000"/>
      <name val="ＭＳ 明朝"/>
      <family val="1"/>
      <charset val="128"/>
    </font>
    <font>
      <sz val="12"/>
      <color rgb="FFFF0000"/>
      <name val="Century Gothic"/>
      <family val="2"/>
    </font>
    <font>
      <sz val="11"/>
      <color rgb="FFFF0000"/>
      <name val="Century Gothic"/>
      <family val="2"/>
    </font>
    <font>
      <sz val="11"/>
      <color rgb="FFFF0000"/>
      <name val="ＭＳ Ｐゴシック"/>
      <family val="3"/>
      <charset val="128"/>
    </font>
    <font>
      <sz val="11"/>
      <color rgb="FFFF0000"/>
      <name val="HG丸ｺﾞｼｯｸM-PRO"/>
      <family val="3"/>
      <charset val="128"/>
    </font>
    <font>
      <sz val="9"/>
      <color rgb="FFFF0000"/>
      <name val="ＭＳ 明朝"/>
      <family val="1"/>
      <charset val="128"/>
    </font>
    <font>
      <b/>
      <sz val="9"/>
      <color rgb="FFFF0000"/>
      <name val="ＭＳ 明朝"/>
      <family val="1"/>
      <charset val="128"/>
    </font>
    <font>
      <b/>
      <sz val="12"/>
      <color theme="0"/>
      <name val="ＭＳ Ｐゴシック"/>
      <family val="3"/>
      <charset val="128"/>
    </font>
    <font>
      <b/>
      <sz val="12"/>
      <color rgb="FFFF0000"/>
      <name val="メイリオ"/>
      <family val="3"/>
      <charset val="128"/>
    </font>
    <font>
      <b/>
      <sz val="22"/>
      <name val="ＭＳ Ｐゴシック"/>
      <family val="3"/>
      <charset val="128"/>
      <scheme val="minor"/>
    </font>
    <font>
      <b/>
      <sz val="22"/>
      <color rgb="FFFF0000"/>
      <name val="ＭＳ Ｐゴシック"/>
      <family val="3"/>
      <charset val="128"/>
    </font>
    <font>
      <u/>
      <sz val="11"/>
      <color rgb="FFFF0000"/>
      <name val="ＭＳ 明朝"/>
      <family val="1"/>
      <charset val="128"/>
    </font>
    <font>
      <sz val="8"/>
      <color rgb="FFFF0000"/>
      <name val="ＭＳ 明朝"/>
      <family val="1"/>
      <charset val="128"/>
    </font>
    <font>
      <b/>
      <sz val="11"/>
      <color rgb="FFFF0000"/>
      <name val="Meiryo UI"/>
      <family val="3"/>
      <charset val="128"/>
    </font>
    <font>
      <b/>
      <sz val="16"/>
      <color theme="0"/>
      <name val="ＭＳ 明朝"/>
      <family val="1"/>
      <charset val="128"/>
    </font>
    <font>
      <b/>
      <sz val="20"/>
      <name val="ＭＳ Ｐゴシック"/>
      <family val="3"/>
      <charset val="128"/>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4" tint="0.79998168889431442"/>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bottom style="medium">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s>
  <cellStyleXfs count="57">
    <xf numFmtId="0" fontId="0" fillId="0" borderId="0"/>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9"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1" applyNumberFormat="0" applyAlignment="0" applyProtection="0">
      <alignment vertical="center"/>
    </xf>
    <xf numFmtId="0" fontId="47"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8" fillId="22" borderId="2" applyNumberFormat="0" applyFont="0" applyAlignment="0" applyProtection="0">
      <alignment vertical="center"/>
    </xf>
    <xf numFmtId="0" fontId="48" fillId="0" borderId="3" applyNumberFormat="0" applyFill="0" applyAlignment="0" applyProtection="0">
      <alignment vertical="center"/>
    </xf>
    <xf numFmtId="0" fontId="49" fillId="3" borderId="0" applyNumberFormat="0" applyBorder="0" applyAlignment="0" applyProtection="0">
      <alignment vertical="center"/>
    </xf>
    <xf numFmtId="0" fontId="50" fillId="23" borderId="4"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xf numFmtId="38" fontId="8" fillId="0" borderId="0" applyFont="0" applyFill="0" applyBorder="0" applyAlignment="0" applyProtection="0"/>
    <xf numFmtId="38" fontId="18" fillId="0" borderId="0" applyFont="0" applyFill="0" applyBorder="0" applyAlignment="0" applyProtection="0"/>
    <xf numFmtId="38" fontId="5" fillId="0" borderId="0" applyFont="0" applyFill="0" applyBorder="0" applyAlignment="0" applyProtection="0">
      <alignment vertical="center"/>
    </xf>
    <xf numFmtId="38" fontId="90" fillId="0" borderId="0" applyFont="0" applyFill="0" applyBorder="0" applyAlignment="0" applyProtection="0">
      <alignment vertical="center"/>
    </xf>
    <xf numFmtId="0" fontId="51" fillId="0" borderId="5"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23" borderId="9" applyNumberFormat="0" applyAlignment="0" applyProtection="0">
      <alignment vertical="center"/>
    </xf>
    <xf numFmtId="0" fontId="56" fillId="0" borderId="0" applyNumberFormat="0" applyFill="0" applyBorder="0" applyAlignment="0" applyProtection="0">
      <alignment vertical="center"/>
    </xf>
    <xf numFmtId="0" fontId="57" fillId="7" borderId="4" applyNumberFormat="0" applyAlignment="0" applyProtection="0">
      <alignment vertical="center"/>
    </xf>
    <xf numFmtId="0" fontId="8" fillId="0" borderId="0"/>
    <xf numFmtId="0" fontId="18" fillId="0" borderId="0"/>
    <xf numFmtId="0" fontId="90" fillId="0" borderId="0">
      <alignment vertical="center"/>
    </xf>
    <xf numFmtId="0" fontId="5" fillId="0" borderId="0">
      <alignment vertical="center"/>
    </xf>
    <xf numFmtId="0" fontId="18" fillId="0" borderId="0">
      <alignment vertical="center"/>
    </xf>
    <xf numFmtId="0" fontId="90" fillId="0" borderId="0">
      <alignment vertical="center"/>
    </xf>
    <xf numFmtId="0" fontId="90" fillId="0" borderId="0">
      <alignment vertical="center"/>
    </xf>
    <xf numFmtId="0" fontId="3" fillId="0" borderId="0"/>
    <xf numFmtId="1" fontId="6" fillId="0" borderId="0"/>
    <xf numFmtId="0" fontId="58" fillId="4" borderId="0" applyNumberFormat="0" applyBorder="0" applyAlignment="0" applyProtection="0">
      <alignment vertical="center"/>
    </xf>
  </cellStyleXfs>
  <cellXfs count="1238">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0" xfId="47" applyFont="1" applyBorder="1" applyAlignment="1">
      <alignment vertical="center"/>
    </xf>
    <xf numFmtId="0" fontId="5" fillId="0" borderId="11" xfId="47" applyFont="1" applyBorder="1" applyAlignment="1">
      <alignment vertical="center"/>
    </xf>
    <xf numFmtId="0" fontId="5" fillId="0" borderId="12" xfId="47" applyFont="1" applyBorder="1" applyAlignment="1">
      <alignment horizontal="distributed" vertical="center"/>
    </xf>
    <xf numFmtId="0" fontId="5" fillId="0" borderId="13" xfId="47" applyFont="1" applyBorder="1" applyAlignment="1">
      <alignment vertical="center"/>
    </xf>
    <xf numFmtId="176" fontId="5" fillId="0" borderId="12" xfId="47" applyNumberFormat="1" applyFont="1" applyBorder="1" applyAlignment="1">
      <alignment vertical="center"/>
    </xf>
    <xf numFmtId="0" fontId="5" fillId="0" borderId="12" xfId="47"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Alignment="1">
      <alignment vertical="center"/>
    </xf>
    <xf numFmtId="0" fontId="5" fillId="0" borderId="16" xfId="47" applyFont="1" applyBorder="1" applyAlignment="1">
      <alignment horizontal="distributed" vertical="center"/>
    </xf>
    <xf numFmtId="0" fontId="3" fillId="0" borderId="0" xfId="0" applyFont="1"/>
    <xf numFmtId="0" fontId="3" fillId="0" borderId="10" xfId="0" applyFont="1" applyBorder="1"/>
    <xf numFmtId="0" fontId="3" fillId="0" borderId="12" xfId="0" applyFont="1" applyBorder="1"/>
    <xf numFmtId="0" fontId="3" fillId="0" borderId="11" xfId="0" applyFont="1" applyBorder="1"/>
    <xf numFmtId="0" fontId="3" fillId="0" borderId="0" xfId="0" applyFont="1" applyBorder="1"/>
    <xf numFmtId="0" fontId="5" fillId="0" borderId="10" xfId="47" applyFont="1" applyBorder="1"/>
    <xf numFmtId="0" fontId="5" fillId="0" borderId="11" xfId="47" applyFont="1" applyBorder="1"/>
    <xf numFmtId="0" fontId="5" fillId="0" borderId="10" xfId="47" applyFont="1" applyBorder="1" applyAlignment="1">
      <alignment horizontal="center" vertical="center" justifyLastLine="1"/>
    </xf>
    <xf numFmtId="0" fontId="5" fillId="0" borderId="17" xfId="47" applyFont="1" applyBorder="1" applyAlignment="1">
      <alignment horizontal="center" vertical="center" justifyLastLine="1"/>
    </xf>
    <xf numFmtId="0" fontId="5" fillId="0" borderId="18" xfId="47" applyFont="1" applyBorder="1"/>
    <xf numFmtId="0" fontId="5" fillId="0" borderId="19" xfId="47" applyFont="1" applyBorder="1"/>
    <xf numFmtId="0" fontId="5" fillId="0" borderId="20" xfId="47" applyFont="1" applyBorder="1"/>
    <xf numFmtId="0" fontId="14" fillId="0" borderId="10" xfId="47" applyFont="1" applyBorder="1"/>
    <xf numFmtId="0" fontId="5" fillId="0" borderId="15" xfId="47" applyFont="1" applyBorder="1"/>
    <xf numFmtId="0" fontId="5" fillId="0" borderId="14" xfId="47" applyFont="1" applyBorder="1"/>
    <xf numFmtId="0" fontId="14" fillId="0" borderId="12" xfId="47" applyFont="1" applyBorder="1"/>
    <xf numFmtId="0" fontId="5" fillId="0" borderId="16" xfId="47" applyFont="1" applyBorder="1"/>
    <xf numFmtId="0" fontId="5" fillId="0" borderId="10" xfId="47" applyFont="1" applyBorder="1" applyAlignment="1">
      <alignment vertical="center" wrapText="1"/>
    </xf>
    <xf numFmtId="0" fontId="5" fillId="0" borderId="11" xfId="47" applyFont="1" applyBorder="1" applyAlignment="1">
      <alignment vertical="center" wrapText="1"/>
    </xf>
    <xf numFmtId="0" fontId="5" fillId="0" borderId="12" xfId="0" applyFont="1" applyBorder="1" applyAlignment="1">
      <alignment horizontal="distributed" vertical="center"/>
    </xf>
    <xf numFmtId="0" fontId="5" fillId="0" borderId="21" xfId="0" applyFont="1" applyBorder="1" applyAlignment="1">
      <alignment horizontal="left" vertical="center" wrapText="1"/>
    </xf>
    <xf numFmtId="0" fontId="5" fillId="0" borderId="21" xfId="47" applyFont="1" applyBorder="1" applyAlignment="1">
      <alignment horizontal="left" vertical="center" wrapText="1"/>
    </xf>
    <xf numFmtId="0" fontId="5" fillId="0" borderId="17" xfId="47" applyFont="1" applyBorder="1" applyAlignment="1">
      <alignment horizontal="left" vertical="center" wrapText="1"/>
    </xf>
    <xf numFmtId="0" fontId="5" fillId="0" borderId="17" xfId="47" applyFont="1" applyBorder="1" applyAlignment="1">
      <alignment horizontal="left" vertical="center"/>
    </xf>
    <xf numFmtId="0" fontId="5" fillId="0" borderId="20" xfId="47" applyFont="1" applyBorder="1" applyAlignment="1">
      <alignment horizontal="left" vertical="center" wrapText="1"/>
    </xf>
    <xf numFmtId="0" fontId="5" fillId="0" borderId="10" xfId="47" applyFont="1" applyBorder="1" applyAlignment="1">
      <alignment horizontal="left" vertical="center" wrapText="1"/>
    </xf>
    <xf numFmtId="0" fontId="5" fillId="0" borderId="22" xfId="47" applyFont="1" applyBorder="1" applyAlignment="1">
      <alignment horizontal="left" vertical="center" wrapText="1"/>
    </xf>
    <xf numFmtId="0" fontId="5" fillId="24" borderId="12" xfId="47" applyFont="1" applyFill="1" applyBorder="1" applyAlignment="1">
      <alignment vertical="center"/>
    </xf>
    <xf numFmtId="0" fontId="5" fillId="24" borderId="11" xfId="47" applyFont="1" applyFill="1" applyBorder="1" applyAlignment="1">
      <alignment vertical="center"/>
    </xf>
    <xf numFmtId="0" fontId="10" fillId="0" borderId="0" xfId="0" applyFont="1" applyAlignment="1">
      <alignment vertical="center"/>
    </xf>
    <xf numFmtId="0" fontId="5" fillId="0" borderId="21" xfId="0" applyFont="1" applyBorder="1" applyAlignment="1">
      <alignment horizontal="center" vertical="center"/>
    </xf>
    <xf numFmtId="0" fontId="5" fillId="0" borderId="21" xfId="0" applyFont="1" applyBorder="1" applyAlignment="1">
      <alignment horizontal="distributed"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5" fillId="0" borderId="12" xfId="47" applyFont="1" applyBorder="1" applyAlignment="1">
      <alignment horizontal="center" vertical="center"/>
    </xf>
    <xf numFmtId="176" fontId="5" fillId="0" borderId="12" xfId="47" applyNumberFormat="1" applyFont="1" applyBorder="1" applyAlignment="1">
      <alignment horizontal="center" vertical="center" shrinkToFit="1"/>
    </xf>
    <xf numFmtId="176" fontId="5" fillId="0" borderId="12" xfId="47" applyNumberFormat="1" applyFont="1" applyBorder="1" applyAlignment="1">
      <alignment horizontal="center" vertical="center"/>
    </xf>
    <xf numFmtId="0" fontId="5" fillId="0" borderId="21" xfId="47" applyFont="1" applyBorder="1" applyAlignment="1">
      <alignment horizontal="center" vertical="center"/>
    </xf>
    <xf numFmtId="0" fontId="5" fillId="0" borderId="21" xfId="47" applyFont="1" applyBorder="1" applyAlignment="1">
      <alignment vertical="center"/>
    </xf>
    <xf numFmtId="0" fontId="5" fillId="0" borderId="0" xfId="0" applyFont="1"/>
    <xf numFmtId="176" fontId="16" fillId="0" borderId="0" xfId="47" applyNumberFormat="1" applyFont="1" applyFill="1" applyBorder="1" applyAlignment="1" applyProtection="1">
      <alignment vertical="center"/>
    </xf>
    <xf numFmtId="0" fontId="5" fillId="0" borderId="0"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21" xfId="0" applyFont="1" applyBorder="1" applyAlignment="1">
      <alignment vertical="center" shrinkToFit="1"/>
    </xf>
    <xf numFmtId="0" fontId="5" fillId="0" borderId="23" xfId="0" applyFont="1" applyFill="1" applyBorder="1" applyAlignment="1" applyProtection="1">
      <alignment horizontal="center" vertical="center" shrinkToFit="1"/>
    </xf>
    <xf numFmtId="0" fontId="10" fillId="0" borderId="0" xfId="0" applyFont="1" applyBorder="1" applyAlignment="1" applyProtection="1">
      <alignment vertical="center"/>
      <protection locked="0"/>
    </xf>
    <xf numFmtId="0" fontId="6" fillId="0" borderId="0" xfId="0" applyFont="1" applyBorder="1" applyAlignment="1" applyProtection="1">
      <alignment horizontal="right" vertical="center"/>
      <protection locked="0"/>
    </xf>
    <xf numFmtId="0" fontId="5" fillId="0" borderId="20"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16" xfId="0"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5" fillId="0" borderId="15" xfId="0" applyFont="1" applyBorder="1" applyAlignment="1" applyProtection="1">
      <alignment horizontal="right" vertical="center"/>
      <protection locked="0"/>
    </xf>
    <xf numFmtId="179" fontId="5" fillId="0" borderId="0" xfId="0" applyNumberFormat="1" applyFont="1" applyBorder="1" applyAlignment="1" applyProtection="1">
      <alignment vertical="center"/>
    </xf>
    <xf numFmtId="178" fontId="5" fillId="0" borderId="0" xfId="34" applyNumberFormat="1" applyFont="1" applyBorder="1" applyAlignment="1" applyProtection="1">
      <alignment vertical="center"/>
    </xf>
    <xf numFmtId="0" fontId="5" fillId="0" borderId="21" xfId="47" applyFont="1" applyBorder="1" applyAlignment="1">
      <alignment horizontal="center" vertical="center" shrinkToFit="1"/>
    </xf>
    <xf numFmtId="182" fontId="16" fillId="0" borderId="0" xfId="47" applyNumberFormat="1" applyFont="1" applyFill="1" applyBorder="1" applyAlignment="1" applyProtection="1">
      <alignment vertical="center"/>
    </xf>
    <xf numFmtId="176" fontId="5" fillId="0" borderId="0" xfId="47" applyNumberFormat="1" applyFont="1" applyFill="1" applyBorder="1" applyAlignment="1" applyProtection="1">
      <alignment vertical="center" shrinkToFit="1"/>
      <protection locked="0"/>
    </xf>
    <xf numFmtId="176" fontId="16" fillId="0" borderId="0" xfId="47" applyNumberFormat="1" applyFont="1" applyFill="1" applyBorder="1" applyAlignment="1" applyProtection="1">
      <alignment vertical="center"/>
      <protection locked="0"/>
    </xf>
    <xf numFmtId="176" fontId="5" fillId="0" borderId="0" xfId="47" applyNumberFormat="1" applyFont="1" applyFill="1" applyBorder="1" applyAlignment="1" applyProtection="1">
      <alignment vertical="center"/>
      <protection locked="0"/>
    </xf>
    <xf numFmtId="176" fontId="16" fillId="0" borderId="12" xfId="0" applyNumberFormat="1" applyFont="1" applyBorder="1" applyAlignment="1">
      <alignment vertical="center"/>
    </xf>
    <xf numFmtId="0" fontId="5" fillId="0" borderId="11" xfId="0" applyFont="1" applyBorder="1" applyAlignment="1">
      <alignment horizontal="center" vertical="center"/>
    </xf>
    <xf numFmtId="176" fontId="16" fillId="0" borderId="0" xfId="47" applyNumberFormat="1" applyFont="1" applyFill="1" applyBorder="1" applyAlignment="1" applyProtection="1">
      <alignment vertical="center" shrinkToFit="1"/>
      <protection locked="0"/>
    </xf>
    <xf numFmtId="176" fontId="5" fillId="0" borderId="0" xfId="47" applyNumberFormat="1" applyFont="1" applyBorder="1" applyAlignment="1" applyProtection="1">
      <alignment vertical="center"/>
      <protection locked="0"/>
    </xf>
    <xf numFmtId="0" fontId="5" fillId="0" borderId="0" xfId="47" applyFont="1" applyBorder="1" applyAlignment="1" applyProtection="1">
      <alignment vertical="center"/>
    </xf>
    <xf numFmtId="0" fontId="16" fillId="0" borderId="0" xfId="47" applyFont="1" applyBorder="1" applyAlignment="1" applyProtection="1">
      <alignment vertical="center"/>
    </xf>
    <xf numFmtId="0" fontId="5" fillId="0" borderId="0" xfId="0" applyFont="1" applyAlignment="1">
      <alignment vertical="top" wrapText="1"/>
    </xf>
    <xf numFmtId="0" fontId="5" fillId="0" borderId="21" xfId="0" applyFont="1" applyBorder="1" applyAlignment="1">
      <alignment vertical="top" wrapText="1"/>
    </xf>
    <xf numFmtId="0" fontId="5" fillId="0" borderId="15" xfId="0" applyFont="1" applyBorder="1" applyAlignment="1">
      <alignment vertical="top" wrapText="1"/>
    </xf>
    <xf numFmtId="0" fontId="5" fillId="0" borderId="11" xfId="0" applyFont="1" applyBorder="1" applyAlignment="1">
      <alignment vertical="top" wrapText="1"/>
    </xf>
    <xf numFmtId="0" fontId="5" fillId="0" borderId="22" xfId="0" applyFont="1" applyBorder="1" applyAlignment="1">
      <alignment vertical="top" wrapText="1"/>
    </xf>
    <xf numFmtId="0" fontId="5" fillId="0" borderId="15" xfId="0" applyFont="1" applyBorder="1" applyAlignment="1">
      <alignment vertical="center" wrapText="1"/>
    </xf>
    <xf numFmtId="0" fontId="5" fillId="0" borderId="23" xfId="0" applyFont="1" applyBorder="1" applyAlignment="1">
      <alignment vertical="top" wrapText="1"/>
    </xf>
    <xf numFmtId="0" fontId="5" fillId="0" borderId="11" xfId="0" applyFont="1" applyBorder="1" applyAlignment="1">
      <alignment vertical="center" shrinkToFit="1"/>
    </xf>
    <xf numFmtId="0" fontId="5"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horizontal="right" vertical="center"/>
    </xf>
    <xf numFmtId="0" fontId="5" fillId="0" borderId="20" xfId="0" applyFont="1" applyBorder="1" applyAlignment="1" applyProtection="1">
      <alignment horizontal="center" vertical="center" shrinkToFit="1"/>
    </xf>
    <xf numFmtId="0" fontId="5" fillId="0" borderId="18"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Fill="1" applyBorder="1" applyAlignment="1" applyProtection="1">
      <alignment horizontal="center" vertical="center"/>
    </xf>
    <xf numFmtId="176" fontId="12" fillId="0" borderId="0" xfId="0" applyNumberFormat="1" applyFont="1" applyFill="1" applyBorder="1" applyAlignment="1" applyProtection="1">
      <alignment vertical="center"/>
    </xf>
    <xf numFmtId="0" fontId="10" fillId="0" borderId="0" xfId="0" applyFont="1" applyAlignment="1" applyProtection="1">
      <alignment vertical="center"/>
    </xf>
    <xf numFmtId="0" fontId="5" fillId="0" borderId="24" xfId="54" applyFont="1" applyBorder="1" applyAlignment="1" applyProtection="1">
      <alignment horizontal="right" vertical="center"/>
    </xf>
    <xf numFmtId="0" fontId="5" fillId="0" borderId="19" xfId="54" applyFont="1" applyBorder="1" applyAlignment="1" applyProtection="1">
      <alignment horizontal="right" vertical="center"/>
    </xf>
    <xf numFmtId="181" fontId="5" fillId="0" borderId="0" xfId="0" applyNumberFormat="1" applyFont="1" applyFill="1" applyBorder="1" applyAlignment="1" applyProtection="1">
      <alignment vertical="center" shrinkToFit="1"/>
    </xf>
    <xf numFmtId="177" fontId="5"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shrinkToFit="1"/>
    </xf>
    <xf numFmtId="181" fontId="5"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vertical="center" shrinkToFit="1"/>
    </xf>
    <xf numFmtId="0" fontId="5" fillId="0" borderId="0" xfId="54" applyFont="1" applyAlignment="1" applyProtection="1">
      <alignment vertical="center"/>
    </xf>
    <xf numFmtId="0" fontId="9" fillId="0" borderId="0" xfId="54"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shrinkToFit="1"/>
    </xf>
    <xf numFmtId="0" fontId="3" fillId="0" borderId="0" xfId="47" applyFont="1" applyBorder="1" applyAlignment="1" applyProtection="1">
      <alignment vertical="center" shrinkToFit="1"/>
    </xf>
    <xf numFmtId="0" fontId="5" fillId="0" borderId="0" xfId="0" applyFont="1" applyBorder="1" applyAlignment="1" applyProtection="1">
      <alignment vertical="center"/>
    </xf>
    <xf numFmtId="176" fontId="5" fillId="0" borderId="0" xfId="47" applyNumberFormat="1" applyFont="1" applyBorder="1" applyAlignment="1" applyProtection="1">
      <alignment vertical="center" shrinkToFit="1"/>
    </xf>
    <xf numFmtId="0" fontId="5" fillId="0" borderId="0" xfId="47" applyFont="1" applyAlignment="1" applyProtection="1">
      <alignment horizontal="center" vertical="center" shrinkToFit="1"/>
    </xf>
    <xf numFmtId="0" fontId="5" fillId="0" borderId="0" xfId="47" applyFont="1" applyAlignment="1" applyProtection="1">
      <alignment vertical="center" shrinkToFit="1"/>
    </xf>
    <xf numFmtId="176" fontId="5" fillId="0" borderId="21" xfId="47" applyNumberFormat="1" applyFont="1" applyBorder="1" applyAlignment="1" applyProtection="1">
      <alignment horizontal="distributed" vertical="center" shrinkToFit="1"/>
    </xf>
    <xf numFmtId="0" fontId="5" fillId="0" borderId="10" xfId="47" applyFont="1" applyBorder="1" applyAlignment="1" applyProtection="1">
      <alignment vertical="center" shrinkToFit="1"/>
    </xf>
    <xf numFmtId="0" fontId="5" fillId="0" borderId="21" xfId="47" applyFont="1" applyBorder="1" applyAlignment="1" applyProtection="1">
      <alignment horizontal="center" vertical="center" shrinkToFit="1"/>
    </xf>
    <xf numFmtId="0" fontId="5" fillId="0" borderId="12" xfId="47" applyFont="1" applyBorder="1" applyAlignment="1" applyProtection="1">
      <alignment vertical="center" shrinkToFit="1"/>
    </xf>
    <xf numFmtId="0" fontId="5" fillId="0" borderId="12" xfId="47" applyFont="1" applyBorder="1" applyAlignment="1" applyProtection="1">
      <alignment horizontal="center" vertical="center" shrinkToFit="1"/>
    </xf>
    <xf numFmtId="0" fontId="5" fillId="0" borderId="21" xfId="47" applyFont="1" applyBorder="1" applyAlignment="1" applyProtection="1">
      <alignment vertical="center" shrinkToFit="1"/>
    </xf>
    <xf numFmtId="176" fontId="5" fillId="0" borderId="12" xfId="47" applyNumberFormat="1" applyFont="1" applyBorder="1" applyAlignment="1" applyProtection="1">
      <alignment vertical="center" shrinkToFit="1"/>
    </xf>
    <xf numFmtId="176" fontId="5" fillId="0" borderId="12" xfId="47" applyNumberFormat="1" applyFont="1" applyBorder="1" applyAlignment="1" applyProtection="1">
      <alignment horizontal="center" vertical="center" shrinkToFit="1"/>
    </xf>
    <xf numFmtId="0" fontId="5" fillId="0" borderId="11" xfId="47" applyFont="1" applyBorder="1" applyAlignment="1" applyProtection="1">
      <alignment vertical="center" shrinkToFit="1"/>
    </xf>
    <xf numFmtId="0" fontId="5" fillId="0" borderId="10" xfId="0" applyFont="1" applyBorder="1" applyAlignment="1" applyProtection="1">
      <alignment horizontal="center" vertical="center" shrinkToFit="1"/>
    </xf>
    <xf numFmtId="0" fontId="5" fillId="0" borderId="12" xfId="0" applyFont="1" applyBorder="1" applyAlignment="1" applyProtection="1">
      <alignment vertical="center" shrinkToFit="1"/>
    </xf>
    <xf numFmtId="176" fontId="16" fillId="0" borderId="12" xfId="0" applyNumberFormat="1" applyFont="1" applyBorder="1" applyAlignment="1" applyProtection="1">
      <alignment vertical="center" shrinkToFit="1"/>
    </xf>
    <xf numFmtId="176" fontId="5" fillId="0" borderId="0" xfId="0" applyNumberFormat="1" applyFont="1" applyAlignment="1" applyProtection="1">
      <alignment vertical="center"/>
    </xf>
    <xf numFmtId="176" fontId="5" fillId="0" borderId="0" xfId="0" applyNumberFormat="1" applyFont="1" applyAlignment="1" applyProtection="1">
      <alignment horizontal="right" vertical="center"/>
    </xf>
    <xf numFmtId="176" fontId="5" fillId="0" borderId="20" xfId="0" applyNumberFormat="1" applyFont="1" applyBorder="1" applyAlignment="1" applyProtection="1">
      <alignment vertical="center"/>
    </xf>
    <xf numFmtId="176" fontId="5" fillId="0" borderId="13" xfId="0" applyNumberFormat="1" applyFont="1" applyBorder="1" applyAlignment="1" applyProtection="1">
      <alignment horizontal="center" vertical="center"/>
    </xf>
    <xf numFmtId="176" fontId="5" fillId="0" borderId="13" xfId="0" applyNumberFormat="1" applyFont="1" applyBorder="1" applyAlignment="1" applyProtection="1">
      <alignment vertical="center"/>
    </xf>
    <xf numFmtId="176" fontId="5" fillId="0" borderId="22" xfId="0" applyNumberFormat="1" applyFont="1" applyBorder="1" applyAlignment="1" applyProtection="1">
      <alignment vertical="center"/>
    </xf>
    <xf numFmtId="176" fontId="5" fillId="0" borderId="22" xfId="0" applyNumberFormat="1" applyFont="1" applyBorder="1" applyAlignment="1" applyProtection="1">
      <alignment horizontal="center" vertical="center"/>
    </xf>
    <xf numFmtId="176" fontId="5" fillId="0" borderId="10" xfId="0" applyNumberFormat="1" applyFont="1" applyBorder="1" applyAlignment="1" applyProtection="1">
      <alignment vertical="center"/>
    </xf>
    <xf numFmtId="176" fontId="5" fillId="0" borderId="12" xfId="0" applyNumberFormat="1" applyFont="1" applyBorder="1" applyAlignment="1" applyProtection="1">
      <alignment horizontal="distributed" vertical="center"/>
    </xf>
    <xf numFmtId="176" fontId="5" fillId="0" borderId="12" xfId="0" applyNumberFormat="1" applyFont="1" applyBorder="1" applyAlignment="1" applyProtection="1">
      <alignment vertical="center"/>
    </xf>
    <xf numFmtId="176" fontId="12" fillId="0" borderId="12" xfId="0" applyNumberFormat="1" applyFont="1" applyBorder="1" applyAlignment="1" applyProtection="1">
      <alignment vertical="center"/>
    </xf>
    <xf numFmtId="176" fontId="5" fillId="0" borderId="11" xfId="0" applyNumberFormat="1" applyFont="1" applyBorder="1" applyAlignment="1" applyProtection="1">
      <alignment vertical="center"/>
    </xf>
    <xf numFmtId="176" fontId="5" fillId="0" borderId="18" xfId="0" applyNumberFormat="1" applyFont="1" applyBorder="1" applyAlignment="1" applyProtection="1">
      <alignment vertical="center"/>
    </xf>
    <xf numFmtId="176" fontId="5" fillId="0" borderId="0" xfId="0" applyNumberFormat="1" applyFont="1" applyBorder="1" applyAlignment="1" applyProtection="1">
      <alignment horizontal="distributed" vertical="center"/>
    </xf>
    <xf numFmtId="176" fontId="5" fillId="0" borderId="0" xfId="0" applyNumberFormat="1" applyFont="1" applyBorder="1" applyAlignment="1" applyProtection="1">
      <alignment vertical="center"/>
    </xf>
    <xf numFmtId="176" fontId="5" fillId="0" borderId="19" xfId="0" applyNumberFormat="1" applyFont="1" applyBorder="1" applyAlignment="1" applyProtection="1">
      <alignment vertical="center"/>
    </xf>
    <xf numFmtId="176" fontId="5" fillId="0" borderId="14" xfId="0" applyNumberFormat="1" applyFont="1" applyBorder="1" applyAlignment="1" applyProtection="1">
      <alignment vertical="center"/>
    </xf>
    <xf numFmtId="176" fontId="5" fillId="0" borderId="16" xfId="0" applyNumberFormat="1" applyFont="1" applyBorder="1" applyAlignment="1" applyProtection="1">
      <alignment horizontal="distributed" vertical="center"/>
    </xf>
    <xf numFmtId="176" fontId="5" fillId="0" borderId="16" xfId="0" applyNumberFormat="1" applyFont="1" applyBorder="1" applyAlignment="1" applyProtection="1">
      <alignment vertical="center"/>
    </xf>
    <xf numFmtId="176" fontId="12" fillId="0" borderId="16" xfId="0" applyNumberFormat="1" applyFont="1" applyBorder="1" applyAlignment="1" applyProtection="1">
      <alignment vertical="center"/>
    </xf>
    <xf numFmtId="176" fontId="5" fillId="0" borderId="15" xfId="0" applyNumberFormat="1" applyFont="1" applyBorder="1" applyAlignment="1" applyProtection="1">
      <alignment vertical="center"/>
    </xf>
    <xf numFmtId="176" fontId="5" fillId="0" borderId="11" xfId="0" applyNumberFormat="1" applyFont="1" applyBorder="1" applyAlignment="1" applyProtection="1">
      <alignment vertical="center" wrapText="1"/>
    </xf>
    <xf numFmtId="0" fontId="5" fillId="0" borderId="20" xfId="0" applyFont="1" applyBorder="1" applyAlignment="1" applyProtection="1">
      <alignment vertical="center"/>
    </xf>
    <xf numFmtId="0" fontId="5" fillId="0" borderId="13" xfId="0" applyFont="1" applyBorder="1" applyAlignment="1" applyProtection="1">
      <alignment vertical="center"/>
    </xf>
    <xf numFmtId="0" fontId="5" fillId="0" borderId="12" xfId="0" applyFont="1" applyBorder="1" applyAlignment="1" applyProtection="1">
      <alignment vertical="center"/>
    </xf>
    <xf numFmtId="0" fontId="5" fillId="0" borderId="22" xfId="0" applyFont="1" applyBorder="1" applyAlignment="1" applyProtection="1">
      <alignment vertical="center"/>
    </xf>
    <xf numFmtId="0" fontId="5" fillId="0" borderId="11" xfId="0" applyFont="1" applyBorder="1" applyAlignment="1" applyProtection="1">
      <alignment vertical="center"/>
    </xf>
    <xf numFmtId="0" fontId="5" fillId="0" borderId="0" xfId="0" applyFont="1" applyFill="1" applyAlignment="1" applyProtection="1">
      <alignment vertical="center"/>
    </xf>
    <xf numFmtId="176" fontId="5" fillId="0" borderId="0" xfId="47" applyNumberFormat="1" applyFont="1" applyBorder="1" applyAlignment="1" applyProtection="1">
      <alignment vertical="center"/>
    </xf>
    <xf numFmtId="176" fontId="5" fillId="0" borderId="0" xfId="47" applyNumberFormat="1" applyFont="1" applyFill="1" applyBorder="1" applyAlignment="1" applyProtection="1">
      <alignment vertical="center" shrinkToFit="1"/>
    </xf>
    <xf numFmtId="176" fontId="5" fillId="0" borderId="0" xfId="47" applyNumberFormat="1" applyFont="1" applyFill="1" applyBorder="1" applyAlignment="1" applyProtection="1">
      <alignment vertical="center"/>
    </xf>
    <xf numFmtId="0" fontId="17" fillId="0" borderId="0" xfId="47" applyFont="1" applyBorder="1" applyAlignment="1" applyProtection="1">
      <alignment vertical="center"/>
    </xf>
    <xf numFmtId="176" fontId="16" fillId="0" borderId="0" xfId="47" applyNumberFormat="1" applyFont="1" applyFill="1" applyBorder="1" applyAlignment="1" applyProtection="1">
      <alignment vertical="center" shrinkToFit="1"/>
    </xf>
    <xf numFmtId="0" fontId="91" fillId="0" borderId="0" xfId="47" applyFont="1"/>
    <xf numFmtId="0" fontId="91" fillId="0" borderId="0" xfId="47" applyFont="1" applyAlignment="1">
      <alignment horizontal="right"/>
    </xf>
    <xf numFmtId="0" fontId="91" fillId="0" borderId="17" xfId="47" applyFont="1" applyBorder="1" applyAlignment="1">
      <alignment vertical="center"/>
    </xf>
    <xf numFmtId="0" fontId="91" fillId="0" borderId="17" xfId="47" applyFont="1" applyBorder="1"/>
    <xf numFmtId="0" fontId="91" fillId="0" borderId="23" xfId="47" applyFont="1" applyBorder="1" applyAlignment="1">
      <alignment horizontal="center" vertical="center" wrapText="1"/>
    </xf>
    <xf numFmtId="0" fontId="91" fillId="0" borderId="23" xfId="47" applyFont="1" applyBorder="1" applyAlignment="1">
      <alignment horizontal="center" vertical="center" shrinkToFit="1"/>
    </xf>
    <xf numFmtId="0" fontId="91" fillId="0" borderId="23" xfId="47" applyFont="1" applyBorder="1" applyAlignment="1">
      <alignment vertical="center"/>
    </xf>
    <xf numFmtId="0" fontId="91" fillId="0" borderId="23" xfId="47" applyFont="1" applyBorder="1" applyAlignment="1">
      <alignment horizontal="right" vertical="center"/>
    </xf>
    <xf numFmtId="0" fontId="91" fillId="0" borderId="23" xfId="47" applyFont="1" applyBorder="1" applyAlignment="1">
      <alignment horizontal="center" vertical="center"/>
    </xf>
    <xf numFmtId="0" fontId="91" fillId="0" borderId="0" xfId="47" applyFont="1" applyAlignment="1">
      <alignment vertical="center"/>
    </xf>
    <xf numFmtId="0" fontId="91" fillId="0" borderId="20" xfId="47" applyFont="1" applyBorder="1"/>
    <xf numFmtId="0" fontId="91" fillId="0" borderId="22" xfId="47" applyFont="1" applyBorder="1" applyAlignment="1">
      <alignment vertical="center"/>
    </xf>
    <xf numFmtId="0" fontId="91" fillId="0" borderId="24" xfId="47" applyFont="1" applyBorder="1"/>
    <xf numFmtId="0" fontId="91" fillId="0" borderId="17" xfId="47" applyFont="1" applyBorder="1" applyAlignment="1">
      <alignment horizontal="right"/>
    </xf>
    <xf numFmtId="0" fontId="91" fillId="0" borderId="0" xfId="54" applyFont="1" applyAlignment="1">
      <alignment vertical="center"/>
    </xf>
    <xf numFmtId="0" fontId="17" fillId="0" borderId="0" xfId="47" applyFont="1" applyBorder="1" applyAlignment="1" applyProtection="1">
      <alignment vertical="center"/>
      <protection locked="0"/>
    </xf>
    <xf numFmtId="38" fontId="5" fillId="0" borderId="0" xfId="36" applyFont="1" applyAlignment="1" applyProtection="1">
      <alignment vertical="center"/>
    </xf>
    <xf numFmtId="38" fontId="5" fillId="0" borderId="0" xfId="36" applyFont="1" applyAlignment="1" applyProtection="1">
      <alignment horizontal="right" vertical="center"/>
    </xf>
    <xf numFmtId="38" fontId="5" fillId="0" borderId="0" xfId="36" applyFont="1" applyFill="1" applyAlignment="1" applyProtection="1">
      <alignment horizontal="center" vertical="center"/>
    </xf>
    <xf numFmtId="38" fontId="5" fillId="0" borderId="0" xfId="36" applyFont="1" applyAlignment="1" applyProtection="1">
      <alignment horizontal="center" vertical="center"/>
    </xf>
    <xf numFmtId="38" fontId="5" fillId="0" borderId="0" xfId="36" applyFont="1" applyFill="1" applyAlignment="1" applyProtection="1">
      <alignment vertical="center" shrinkToFit="1"/>
    </xf>
    <xf numFmtId="38" fontId="5" fillId="0" borderId="0" xfId="36" applyFont="1" applyFill="1" applyAlignment="1" applyProtection="1">
      <alignment vertical="center"/>
    </xf>
    <xf numFmtId="0" fontId="5" fillId="0" borderId="0" xfId="36" applyNumberFormat="1" applyFont="1" applyFill="1" applyAlignment="1" applyProtection="1">
      <alignment vertical="center" shrinkToFit="1"/>
    </xf>
    <xf numFmtId="0" fontId="5" fillId="0" borderId="0" xfId="0" applyFont="1" applyFill="1" applyAlignment="1" applyProtection="1">
      <alignment vertical="center" shrinkToFit="1"/>
    </xf>
    <xf numFmtId="38" fontId="5" fillId="0" borderId="12" xfId="36" applyFont="1" applyBorder="1" applyAlignment="1" applyProtection="1">
      <alignment vertical="center"/>
    </xf>
    <xf numFmtId="38" fontId="5" fillId="0" borderId="10" xfId="36" applyFont="1" applyBorder="1" applyAlignment="1" applyProtection="1">
      <alignment horizontal="center" vertical="center"/>
    </xf>
    <xf numFmtId="38" fontId="5" fillId="0" borderId="11" xfId="36" applyFont="1" applyBorder="1" applyAlignment="1" applyProtection="1">
      <alignment vertical="center"/>
    </xf>
    <xf numFmtId="38" fontId="5" fillId="0" borderId="10" xfId="36" applyFont="1" applyBorder="1" applyAlignment="1" applyProtection="1">
      <alignment vertical="center"/>
    </xf>
    <xf numFmtId="38" fontId="5" fillId="0" borderId="15" xfId="36" applyFont="1" applyBorder="1" applyAlignment="1" applyProtection="1">
      <alignment vertical="center"/>
    </xf>
    <xf numFmtId="38" fontId="5" fillId="0" borderId="20" xfId="36" applyFont="1" applyBorder="1" applyAlignment="1" applyProtection="1">
      <alignment horizontal="center" vertical="center"/>
    </xf>
    <xf numFmtId="38" fontId="5" fillId="0" borderId="14" xfId="36" applyFont="1" applyBorder="1" applyAlignment="1" applyProtection="1">
      <alignment vertical="center"/>
    </xf>
    <xf numFmtId="38" fontId="5" fillId="0" borderId="11" xfId="36" applyFont="1" applyFill="1" applyBorder="1" applyAlignment="1" applyProtection="1">
      <alignment vertical="center" wrapText="1"/>
    </xf>
    <xf numFmtId="38" fontId="5" fillId="0" borderId="16" xfId="36" applyFont="1" applyBorder="1" applyAlignment="1" applyProtection="1">
      <alignment horizontal="center" vertical="center"/>
    </xf>
    <xf numFmtId="0" fontId="5" fillId="0" borderId="18" xfId="0" applyFont="1" applyBorder="1" applyAlignment="1" applyProtection="1">
      <alignment horizontal="right" vertical="center"/>
    </xf>
    <xf numFmtId="0" fontId="5" fillId="0" borderId="17" xfId="0" applyFont="1" applyBorder="1" applyAlignment="1" applyProtection="1">
      <alignment horizontal="right" vertical="center"/>
    </xf>
    <xf numFmtId="0" fontId="6" fillId="0" borderId="0" xfId="0" applyFont="1" applyAlignment="1" applyProtection="1">
      <alignment horizontal="right" vertical="center"/>
    </xf>
    <xf numFmtId="0" fontId="6" fillId="0" borderId="0" xfId="0" applyFont="1" applyFill="1" applyAlignment="1" applyProtection="1">
      <alignment horizontal="right" vertical="center"/>
    </xf>
    <xf numFmtId="0" fontId="5" fillId="0" borderId="18" xfId="0" applyFont="1" applyBorder="1" applyAlignment="1" applyProtection="1">
      <alignment horizontal="left" vertical="center"/>
      <protection locked="0"/>
    </xf>
    <xf numFmtId="176" fontId="5" fillId="0" borderId="0" xfId="47" applyNumberFormat="1" applyFont="1" applyBorder="1" applyAlignment="1" applyProtection="1">
      <alignment vertical="center" shrinkToFit="1"/>
      <protection locked="0"/>
    </xf>
    <xf numFmtId="178" fontId="16" fillId="0" borderId="10" xfId="0" applyNumberFormat="1" applyFont="1" applyBorder="1" applyAlignment="1" applyProtection="1">
      <alignment vertical="center" shrinkToFit="1"/>
    </xf>
    <xf numFmtId="178" fontId="16" fillId="0" borderId="10" xfId="0" applyNumberFormat="1" applyFont="1" applyFill="1" applyBorder="1" applyAlignment="1">
      <alignment vertical="center"/>
    </xf>
    <xf numFmtId="0" fontId="5" fillId="0" borderId="25" xfId="0" applyFont="1" applyBorder="1" applyAlignment="1" applyProtection="1">
      <alignment vertical="center"/>
    </xf>
    <xf numFmtId="0" fontId="5" fillId="0" borderId="26" xfId="0" applyFont="1" applyBorder="1" applyAlignment="1" applyProtection="1">
      <alignment vertical="center"/>
    </xf>
    <xf numFmtId="0" fontId="5" fillId="0" borderId="27" xfId="0" applyFont="1" applyBorder="1" applyAlignment="1" applyProtection="1">
      <alignment vertical="center"/>
    </xf>
    <xf numFmtId="0" fontId="5" fillId="0" borderId="28" xfId="0" applyFont="1" applyBorder="1" applyAlignment="1" applyProtection="1">
      <alignment vertical="center"/>
    </xf>
    <xf numFmtId="0" fontId="5" fillId="0" borderId="29" xfId="0" applyFont="1" applyBorder="1" applyAlignment="1" applyProtection="1">
      <alignment vertical="center"/>
    </xf>
    <xf numFmtId="0" fontId="5" fillId="0" borderId="30" xfId="0" applyFont="1" applyBorder="1" applyAlignment="1" applyProtection="1">
      <alignment vertical="center"/>
    </xf>
    <xf numFmtId="0" fontId="5" fillId="0" borderId="31" xfId="0" applyFont="1" applyBorder="1" applyAlignment="1" applyProtection="1">
      <alignment vertical="center"/>
    </xf>
    <xf numFmtId="0" fontId="5" fillId="0" borderId="32" xfId="0" applyFont="1" applyBorder="1" applyAlignment="1" applyProtection="1">
      <alignment vertical="center"/>
    </xf>
    <xf numFmtId="0" fontId="5" fillId="0" borderId="33" xfId="47" applyFont="1" applyBorder="1" applyAlignment="1">
      <alignment vertical="center"/>
    </xf>
    <xf numFmtId="0" fontId="5" fillId="0" borderId="34" xfId="47" applyFont="1" applyBorder="1" applyAlignment="1">
      <alignment vertical="center"/>
    </xf>
    <xf numFmtId="0" fontId="5" fillId="0" borderId="35" xfId="47" applyFont="1" applyBorder="1" applyAlignment="1">
      <alignment vertical="center"/>
    </xf>
    <xf numFmtId="0" fontId="5" fillId="0" borderId="25" xfId="47" applyFont="1" applyBorder="1" applyAlignment="1">
      <alignment horizontal="left" vertical="center" wrapText="1"/>
    </xf>
    <xf numFmtId="0" fontId="5" fillId="0" borderId="36" xfId="47" applyFont="1" applyBorder="1" applyAlignment="1">
      <alignment horizontal="left" vertical="center" wrapText="1"/>
    </xf>
    <xf numFmtId="0" fontId="5" fillId="0" borderId="27" xfId="47" applyFont="1" applyBorder="1" applyAlignment="1">
      <alignment horizontal="left" vertical="center" wrapText="1"/>
    </xf>
    <xf numFmtId="0" fontId="5" fillId="0" borderId="37" xfId="47" applyFont="1" applyBorder="1" applyAlignment="1">
      <alignment horizontal="left" vertical="center"/>
    </xf>
    <xf numFmtId="0" fontId="5" fillId="0" borderId="29" xfId="47" applyFont="1" applyBorder="1" applyAlignment="1">
      <alignment horizontal="left" vertical="center" wrapText="1"/>
    </xf>
    <xf numFmtId="0" fontId="5" fillId="0" borderId="38" xfId="47" applyFont="1" applyBorder="1" applyAlignment="1">
      <alignment horizontal="left" vertical="center"/>
    </xf>
    <xf numFmtId="0" fontId="5" fillId="0" borderId="23" xfId="0" applyFont="1" applyBorder="1" applyAlignment="1" applyProtection="1">
      <alignment horizontal="center" vertical="center" shrinkToFit="1"/>
    </xf>
    <xf numFmtId="0" fontId="5" fillId="0" borderId="33" xfId="0" applyFont="1" applyBorder="1" applyAlignment="1" applyProtection="1">
      <alignment vertical="center"/>
    </xf>
    <xf numFmtId="0" fontId="5" fillId="0" borderId="34" xfId="0" applyFont="1" applyBorder="1" applyAlignment="1" applyProtection="1">
      <alignment vertical="center"/>
    </xf>
    <xf numFmtId="0" fontId="5" fillId="0" borderId="35" xfId="0" applyFont="1" applyBorder="1" applyAlignment="1" applyProtection="1">
      <alignment vertical="center"/>
    </xf>
    <xf numFmtId="178" fontId="5" fillId="0" borderId="0" xfId="0" applyNumberFormat="1" applyFont="1" applyAlignment="1">
      <alignment vertical="center"/>
    </xf>
    <xf numFmtId="0" fontId="5" fillId="0" borderId="33" xfId="0" applyFont="1" applyBorder="1" applyAlignment="1" applyProtection="1">
      <alignment vertical="center" shrinkToFit="1"/>
      <protection locked="0"/>
    </xf>
    <xf numFmtId="0" fontId="5" fillId="0" borderId="34" xfId="0" applyFont="1" applyBorder="1" applyAlignment="1" applyProtection="1">
      <alignment vertical="center" shrinkToFit="1"/>
      <protection locked="0"/>
    </xf>
    <xf numFmtId="0" fontId="5" fillId="0" borderId="35" xfId="0" applyFont="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5" fillId="0" borderId="30" xfId="0" applyFont="1" applyBorder="1" applyAlignment="1" applyProtection="1">
      <alignment vertical="center" shrinkToFit="1"/>
      <protection locked="0"/>
    </xf>
    <xf numFmtId="0" fontId="5" fillId="0" borderId="22" xfId="0" applyFont="1" applyBorder="1" applyAlignment="1" applyProtection="1">
      <alignment horizontal="center" vertical="center"/>
      <protection locked="0"/>
    </xf>
    <xf numFmtId="0" fontId="5" fillId="0" borderId="25" xfId="0" applyFont="1" applyBorder="1" applyAlignment="1" applyProtection="1">
      <alignment vertical="center"/>
      <protection locked="0"/>
    </xf>
    <xf numFmtId="0" fontId="5" fillId="0" borderId="26" xfId="0" applyFont="1" applyBorder="1" applyAlignment="1" applyProtection="1">
      <alignment horizontal="center" vertical="center" shrinkToFit="1"/>
      <protection locked="0"/>
    </xf>
    <xf numFmtId="0" fontId="5" fillId="0" borderId="26" xfId="0" applyFont="1" applyBorder="1" applyAlignment="1" applyProtection="1">
      <alignment horizontal="right" vertical="center" shrinkToFit="1"/>
      <protection locked="0"/>
    </xf>
    <xf numFmtId="0" fontId="5" fillId="0" borderId="25" xfId="0" applyFont="1" applyBorder="1" applyAlignment="1" applyProtection="1">
      <alignment horizontal="right" vertical="center" shrinkToFit="1"/>
      <protection locked="0"/>
    </xf>
    <xf numFmtId="0" fontId="5" fillId="0" borderId="29" xfId="0" applyFont="1" applyBorder="1" applyAlignment="1" applyProtection="1">
      <alignment vertical="center"/>
      <protection locked="0"/>
    </xf>
    <xf numFmtId="0" fontId="5" fillId="0" borderId="30" xfId="0" applyFont="1" applyBorder="1" applyAlignment="1" applyProtection="1">
      <alignment horizontal="right" vertical="center" shrinkToFit="1"/>
      <protection locked="0"/>
    </xf>
    <xf numFmtId="0" fontId="5" fillId="0" borderId="29" xfId="0" applyFont="1" applyBorder="1" applyAlignment="1" applyProtection="1">
      <alignment horizontal="right" vertical="center" shrinkToFit="1"/>
      <protection locked="0"/>
    </xf>
    <xf numFmtId="0" fontId="5" fillId="0" borderId="27" xfId="0" applyFont="1" applyBorder="1" applyAlignment="1" applyProtection="1">
      <alignment vertical="center"/>
      <protection locked="0"/>
    </xf>
    <xf numFmtId="0" fontId="5" fillId="0" borderId="28" xfId="0" applyFont="1" applyBorder="1" applyAlignment="1" applyProtection="1">
      <alignment vertical="center" shrinkToFit="1"/>
      <protection locked="0"/>
    </xf>
    <xf numFmtId="0" fontId="5" fillId="0" borderId="28" xfId="0" applyFont="1" applyBorder="1" applyAlignment="1" applyProtection="1">
      <alignment horizontal="right" vertical="center" shrinkToFit="1"/>
      <protection locked="0"/>
    </xf>
    <xf numFmtId="0" fontId="5" fillId="0" borderId="27" xfId="0" applyFont="1" applyBorder="1" applyAlignment="1" applyProtection="1">
      <alignment horizontal="right" vertical="center" shrinkToFit="1"/>
      <protection locked="0"/>
    </xf>
    <xf numFmtId="0" fontId="5" fillId="0" borderId="33" xfId="0" applyFont="1" applyBorder="1" applyAlignment="1" applyProtection="1">
      <alignment horizontal="left" vertical="center" shrinkToFit="1"/>
      <protection locked="0"/>
    </xf>
    <xf numFmtId="0" fontId="5" fillId="0" borderId="39" xfId="54" applyFont="1" applyBorder="1" applyAlignment="1" applyProtection="1">
      <alignment horizontal="center" vertical="center" wrapText="1"/>
    </xf>
    <xf numFmtId="0" fontId="5" fillId="0" borderId="40" xfId="54" applyFont="1" applyBorder="1" applyAlignment="1" applyProtection="1">
      <alignment horizontal="center" vertical="center" wrapText="1"/>
    </xf>
    <xf numFmtId="0" fontId="5" fillId="0" borderId="41" xfId="54" applyFont="1" applyBorder="1" applyAlignment="1" applyProtection="1">
      <alignment horizontal="right" vertical="center"/>
    </xf>
    <xf numFmtId="0" fontId="5" fillId="0" borderId="42" xfId="54" applyFont="1" applyBorder="1" applyAlignment="1" applyProtection="1">
      <alignment horizontal="right" vertical="center"/>
    </xf>
    <xf numFmtId="0" fontId="5" fillId="0" borderId="14" xfId="0" applyFont="1" applyBorder="1" applyAlignment="1" applyProtection="1">
      <alignment horizontal="center" vertical="center" shrinkToFit="1"/>
    </xf>
    <xf numFmtId="177" fontId="5" fillId="0" borderId="23" xfId="0" applyNumberFormat="1" applyFont="1" applyFill="1" applyBorder="1" applyAlignment="1" applyProtection="1">
      <alignment horizontal="center" vertical="center" shrinkToFit="1"/>
    </xf>
    <xf numFmtId="181" fontId="16" fillId="0" borderId="43" xfId="0" applyNumberFormat="1" applyFont="1" applyFill="1" applyBorder="1" applyAlignment="1" applyProtection="1">
      <alignment horizontal="center" vertical="center" shrinkToFit="1"/>
    </xf>
    <xf numFmtId="181" fontId="16" fillId="0" borderId="44" xfId="0" applyNumberFormat="1" applyFont="1" applyFill="1" applyBorder="1" applyAlignment="1" applyProtection="1">
      <alignment horizontal="center" vertical="center" shrinkToFit="1"/>
    </xf>
    <xf numFmtId="181" fontId="16" fillId="0" borderId="23" xfId="0" applyNumberFormat="1" applyFont="1" applyFill="1" applyBorder="1" applyAlignment="1" applyProtection="1">
      <alignment horizontal="center" vertical="center" shrinkToFit="1"/>
    </xf>
    <xf numFmtId="38" fontId="5" fillId="0" borderId="0" xfId="36" applyFont="1" applyFill="1" applyAlignment="1" applyProtection="1">
      <alignment horizontal="left" vertical="center" shrinkToFit="1"/>
    </xf>
    <xf numFmtId="0" fontId="91" fillId="0" borderId="24" xfId="47" applyFont="1" applyBorder="1" applyAlignment="1">
      <alignment horizontal="center" vertical="center" wrapText="1"/>
    </xf>
    <xf numFmtId="0" fontId="91" fillId="0" borderId="17" xfId="47" applyFont="1" applyBorder="1" applyAlignment="1">
      <alignment horizontal="center" vertical="center"/>
    </xf>
    <xf numFmtId="0" fontId="91" fillId="0" borderId="24" xfId="47" applyFont="1" applyBorder="1" applyAlignment="1">
      <alignment horizontal="center" vertical="center"/>
    </xf>
    <xf numFmtId="0" fontId="91" fillId="0" borderId="45" xfId="47" applyFont="1" applyBorder="1"/>
    <xf numFmtId="0" fontId="91" fillId="0" borderId="21" xfId="47" applyFont="1" applyBorder="1"/>
    <xf numFmtId="0" fontId="91" fillId="0" borderId="0" xfId="47" applyFont="1" applyFill="1"/>
    <xf numFmtId="0" fontId="91" fillId="0" borderId="0" xfId="47" applyFont="1" applyFill="1" applyBorder="1" applyAlignment="1">
      <alignment horizontal="distributed" vertical="center" indent="7"/>
    </xf>
    <xf numFmtId="0" fontId="91" fillId="0" borderId="0" xfId="47" applyFont="1" applyFill="1" applyBorder="1" applyAlignment="1">
      <alignment vertical="center"/>
    </xf>
    <xf numFmtId="38" fontId="91" fillId="0" borderId="0" xfId="35" applyFont="1" applyFill="1" applyBorder="1" applyAlignment="1"/>
    <xf numFmtId="0" fontId="91" fillId="0" borderId="0" xfId="47" applyFont="1" applyFill="1" applyBorder="1"/>
    <xf numFmtId="0" fontId="92" fillId="0" borderId="0" xfId="47" applyFont="1"/>
    <xf numFmtId="0" fontId="92" fillId="0" borderId="0" xfId="47" applyFont="1" applyFill="1"/>
    <xf numFmtId="0" fontId="93" fillId="0" borderId="0" xfId="47" applyFont="1" applyFill="1" applyAlignment="1"/>
    <xf numFmtId="0" fontId="91" fillId="26" borderId="0" xfId="47" applyFont="1" applyFill="1"/>
    <xf numFmtId="0" fontId="92" fillId="0" borderId="0" xfId="47" applyFont="1" applyFill="1" applyAlignment="1"/>
    <xf numFmtId="0" fontId="93" fillId="0" borderId="0" xfId="47" applyFont="1" applyAlignment="1"/>
    <xf numFmtId="0" fontId="92" fillId="0" borderId="0" xfId="47" applyFont="1" applyAlignment="1"/>
    <xf numFmtId="0" fontId="93" fillId="0" borderId="0" xfId="47" applyFont="1"/>
    <xf numFmtId="0" fontId="91" fillId="0" borderId="10" xfId="54" applyFont="1" applyBorder="1" applyAlignment="1">
      <alignment vertical="center"/>
    </xf>
    <xf numFmtId="0" fontId="91" fillId="0" borderId="21" xfId="47" applyFont="1" applyBorder="1" applyAlignment="1">
      <alignment vertical="center"/>
    </xf>
    <xf numFmtId="0" fontId="30" fillId="0" borderId="0" xfId="0" applyFont="1" applyAlignment="1">
      <alignment vertical="center"/>
    </xf>
    <xf numFmtId="0" fontId="30" fillId="0" borderId="0" xfId="0" applyFont="1" applyAlignment="1">
      <alignment vertical="center" shrinkToFit="1"/>
    </xf>
    <xf numFmtId="0" fontId="5" fillId="0" borderId="13" xfId="47" applyFont="1" applyBorder="1" applyAlignment="1">
      <alignment horizontal="left" vertical="center"/>
    </xf>
    <xf numFmtId="0" fontId="5" fillId="0" borderId="22" xfId="47" applyFont="1" applyBorder="1" applyAlignment="1">
      <alignment horizontal="left" vertical="center"/>
    </xf>
    <xf numFmtId="0" fontId="5" fillId="0" borderId="13" xfId="47" applyFont="1" applyBorder="1"/>
    <xf numFmtId="0" fontId="5" fillId="0" borderId="12" xfId="47" applyFont="1" applyBorder="1" applyAlignment="1">
      <alignment vertical="center" wrapText="1"/>
    </xf>
    <xf numFmtId="0" fontId="5" fillId="0" borderId="12" xfId="47" applyFont="1" applyBorder="1" applyAlignment="1">
      <alignment horizontal="left" vertical="center" wrapText="1"/>
    </xf>
    <xf numFmtId="0" fontId="91" fillId="0" borderId="46" xfId="47" applyFont="1" applyBorder="1" applyAlignment="1">
      <alignment horizontal="distributed" vertical="distributed" textRotation="255"/>
    </xf>
    <xf numFmtId="0" fontId="28" fillId="0" borderId="0" xfId="0" applyFont="1" applyAlignment="1">
      <alignment vertical="center"/>
    </xf>
    <xf numFmtId="0" fontId="5" fillId="0" borderId="21" xfId="0" applyFont="1" applyBorder="1" applyAlignment="1" applyProtection="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1" xfId="0" applyFont="1" applyBorder="1" applyAlignment="1">
      <alignment vertical="center" wrapText="1"/>
    </xf>
    <xf numFmtId="0" fontId="33" fillId="0" borderId="11" xfId="0" applyFont="1" applyBorder="1" applyAlignment="1">
      <alignment vertical="top" wrapText="1"/>
    </xf>
    <xf numFmtId="0" fontId="33" fillId="0" borderId="0" xfId="0" applyFont="1" applyAlignment="1">
      <alignment vertical="center"/>
    </xf>
    <xf numFmtId="0" fontId="0" fillId="0" borderId="0" xfId="0" applyAlignment="1">
      <alignment vertical="top"/>
    </xf>
    <xf numFmtId="0" fontId="91" fillId="0" borderId="47" xfId="47" applyFont="1" applyBorder="1" applyAlignment="1">
      <alignment vertical="center"/>
    </xf>
    <xf numFmtId="0" fontId="91" fillId="0" borderId="18" xfId="47" applyFont="1" applyBorder="1" applyAlignment="1">
      <alignment vertical="center"/>
    </xf>
    <xf numFmtId="0" fontId="91" fillId="0" borderId="48" xfId="47" applyFont="1" applyBorder="1" applyAlignment="1">
      <alignment horizontal="distributed" vertical="center"/>
    </xf>
    <xf numFmtId="0" fontId="91" fillId="0" borderId="48" xfId="47" applyFont="1" applyBorder="1" applyAlignment="1">
      <alignment vertical="center"/>
    </xf>
    <xf numFmtId="38" fontId="91" fillId="0" borderId="48" xfId="35" applyFont="1" applyBorder="1" applyAlignment="1">
      <alignment horizontal="right" vertical="center"/>
    </xf>
    <xf numFmtId="38" fontId="91" fillId="27" borderId="48" xfId="35" applyFont="1" applyFill="1" applyBorder="1" applyAlignment="1">
      <alignment horizontal="right" vertical="center"/>
    </xf>
    <xf numFmtId="38" fontId="91" fillId="0" borderId="48" xfId="35" applyFont="1" applyFill="1" applyBorder="1" applyAlignment="1">
      <alignment horizontal="right" vertical="center"/>
    </xf>
    <xf numFmtId="0" fontId="94" fillId="0" borderId="0" xfId="47" applyFont="1" applyFill="1"/>
    <xf numFmtId="0" fontId="91" fillId="0" borderId="0" xfId="47" applyFont="1" applyAlignment="1">
      <alignment horizontal="center" vertical="center"/>
    </xf>
    <xf numFmtId="0" fontId="5" fillId="0" borderId="25" xfId="47" applyFont="1" applyBorder="1"/>
    <xf numFmtId="0" fontId="5" fillId="0" borderId="26" xfId="47" applyFont="1" applyBorder="1" applyAlignment="1">
      <alignment horizontal="distributed" vertical="center"/>
    </xf>
    <xf numFmtId="0" fontId="5" fillId="0" borderId="29" xfId="47" applyFont="1" applyBorder="1"/>
    <xf numFmtId="0" fontId="5" fillId="0" borderId="30" xfId="47" applyFont="1" applyBorder="1" applyAlignment="1">
      <alignment horizontal="distributed" vertical="center"/>
    </xf>
    <xf numFmtId="0" fontId="5" fillId="0" borderId="27" xfId="47" applyFont="1" applyBorder="1"/>
    <xf numFmtId="0" fontId="5" fillId="0" borderId="28" xfId="47" applyFont="1" applyBorder="1" applyAlignment="1">
      <alignment horizontal="distributed" vertical="center"/>
    </xf>
    <xf numFmtId="38" fontId="10" fillId="0" borderId="12" xfId="36" applyFont="1" applyBorder="1" applyAlignment="1" applyProtection="1">
      <alignment horizontal="left" vertical="center"/>
    </xf>
    <xf numFmtId="0" fontId="9" fillId="0" borderId="14" xfId="0" applyFont="1" applyBorder="1" applyAlignment="1" applyProtection="1">
      <alignment horizontal="center" vertical="center" wrapText="1" shrinkToFit="1"/>
    </xf>
    <xf numFmtId="183" fontId="16" fillId="0" borderId="0" xfId="0" applyNumberFormat="1" applyFont="1" applyFill="1" applyBorder="1" applyAlignment="1" applyProtection="1">
      <alignment horizontal="right" vertical="center" shrinkToFit="1"/>
    </xf>
    <xf numFmtId="0" fontId="37" fillId="0" borderId="0" xfId="0" applyFont="1" applyAlignment="1">
      <alignment vertical="center"/>
    </xf>
    <xf numFmtId="0" fontId="37" fillId="0" borderId="0" xfId="0" applyFont="1" applyAlignment="1">
      <alignment vertical="center" shrinkToFit="1"/>
    </xf>
    <xf numFmtId="0" fontId="37" fillId="0" borderId="17" xfId="0" applyFont="1" applyBorder="1" applyAlignment="1">
      <alignment vertical="center"/>
    </xf>
    <xf numFmtId="0" fontId="37" fillId="0" borderId="21" xfId="0" applyFont="1" applyBorder="1" applyAlignment="1">
      <alignment horizontal="center" vertical="center"/>
    </xf>
    <xf numFmtId="0" fontId="37" fillId="0" borderId="21" xfId="0" applyFont="1" applyBorder="1" applyAlignment="1">
      <alignment horizontal="center" vertical="center" shrinkToFit="1"/>
    </xf>
    <xf numFmtId="0" fontId="37" fillId="0" borderId="21" xfId="0" applyFont="1" applyBorder="1" applyAlignment="1">
      <alignment vertical="center"/>
    </xf>
    <xf numFmtId="0" fontId="37" fillId="0" borderId="21" xfId="0" applyFont="1" applyBorder="1" applyAlignment="1">
      <alignment horizontal="left" vertical="center"/>
    </xf>
    <xf numFmtId="0" fontId="37" fillId="0" borderId="17" xfId="0" applyFont="1" applyBorder="1" applyAlignment="1">
      <alignment vertical="center" shrinkToFit="1"/>
    </xf>
    <xf numFmtId="0" fontId="37" fillId="0" borderId="24" xfId="0" applyFont="1" applyBorder="1" applyAlignment="1">
      <alignment vertical="center"/>
    </xf>
    <xf numFmtId="0" fontId="37" fillId="0" borderId="20" xfId="0" applyFont="1" applyBorder="1" applyAlignment="1">
      <alignment vertical="center" shrinkToFit="1"/>
    </xf>
    <xf numFmtId="0" fontId="37" fillId="0" borderId="20" xfId="0" applyFont="1" applyBorder="1" applyAlignment="1">
      <alignment vertical="center"/>
    </xf>
    <xf numFmtId="0" fontId="37" fillId="0" borderId="21" xfId="0" applyFont="1" applyBorder="1" applyAlignment="1">
      <alignment vertical="center" shrinkToFit="1"/>
    </xf>
    <xf numFmtId="0" fontId="37" fillId="0" borderId="18" xfId="0" applyFont="1" applyBorder="1" applyAlignment="1">
      <alignment vertical="center"/>
    </xf>
    <xf numFmtId="0" fontId="37" fillId="0" borderId="36" xfId="0" applyFont="1" applyBorder="1" applyAlignment="1">
      <alignment vertical="center" shrinkToFit="1"/>
    </xf>
    <xf numFmtId="0" fontId="37" fillId="0" borderId="38" xfId="0" applyFont="1" applyBorder="1" applyAlignment="1">
      <alignment vertical="center" shrinkToFit="1"/>
    </xf>
    <xf numFmtId="0" fontId="37" fillId="0" borderId="37" xfId="0" applyFont="1" applyBorder="1" applyAlignment="1">
      <alignment vertical="center" shrinkToFit="1"/>
    </xf>
    <xf numFmtId="0" fontId="37" fillId="0" borderId="23" xfId="0" applyFont="1" applyBorder="1" applyAlignment="1">
      <alignment vertical="center" shrinkToFit="1"/>
    </xf>
    <xf numFmtId="0" fontId="37" fillId="0" borderId="19" xfId="0" applyFont="1" applyBorder="1" applyAlignment="1">
      <alignment vertical="center" shrinkToFit="1"/>
    </xf>
    <xf numFmtId="0" fontId="37" fillId="0" borderId="24" xfId="0" applyFont="1" applyBorder="1" applyAlignment="1">
      <alignment vertical="center" shrinkToFit="1"/>
    </xf>
    <xf numFmtId="0" fontId="37" fillId="0" borderId="23" xfId="0" applyFont="1" applyBorder="1" applyAlignment="1">
      <alignment vertical="center"/>
    </xf>
    <xf numFmtId="0" fontId="37" fillId="0" borderId="49" xfId="0" applyFont="1" applyBorder="1" applyAlignment="1">
      <alignment vertical="center" shrinkToFit="1"/>
    </xf>
    <xf numFmtId="0" fontId="37" fillId="0" borderId="14" xfId="0" applyFont="1" applyBorder="1" applyAlignment="1">
      <alignment vertical="center"/>
    </xf>
    <xf numFmtId="0" fontId="37" fillId="0" borderId="27" xfId="0" applyFont="1" applyBorder="1" applyAlignment="1">
      <alignment vertical="center" shrinkToFit="1"/>
    </xf>
    <xf numFmtId="0" fontId="37" fillId="0" borderId="10" xfId="0" applyFont="1" applyBorder="1" applyAlignment="1">
      <alignment vertical="center" shrinkToFit="1"/>
    </xf>
    <xf numFmtId="0" fontId="37" fillId="0" borderId="13" xfId="0" applyFont="1" applyBorder="1" applyAlignment="1">
      <alignment vertical="center" shrinkToFit="1"/>
    </xf>
    <xf numFmtId="0" fontId="37" fillId="0" borderId="14" xfId="0" applyFont="1" applyBorder="1" applyAlignment="1">
      <alignment vertical="center" shrinkToFit="1"/>
    </xf>
    <xf numFmtId="0" fontId="37" fillId="0" borderId="18" xfId="0" applyFont="1" applyBorder="1" applyAlignment="1">
      <alignment vertical="center" shrinkToFit="1"/>
    </xf>
    <xf numFmtId="0" fontId="37" fillId="0" borderId="25" xfId="0" applyFont="1" applyBorder="1" applyAlignment="1">
      <alignment vertical="center" shrinkToFit="1"/>
    </xf>
    <xf numFmtId="0" fontId="37" fillId="0" borderId="29" xfId="0" applyFont="1" applyBorder="1" applyAlignment="1">
      <alignment vertical="center" shrinkToFit="1"/>
    </xf>
    <xf numFmtId="0" fontId="95" fillId="0" borderId="24" xfId="0" applyFont="1" applyBorder="1" applyAlignment="1">
      <alignment vertical="center"/>
    </xf>
    <xf numFmtId="0" fontId="96" fillId="0" borderId="24" xfId="0" applyFont="1" applyBorder="1" applyAlignment="1">
      <alignment vertical="center"/>
    </xf>
    <xf numFmtId="0" fontId="37" fillId="0" borderId="10" xfId="0" applyFont="1" applyBorder="1" applyAlignment="1">
      <alignment vertical="center"/>
    </xf>
    <xf numFmtId="0" fontId="37" fillId="0" borderId="12" xfId="0" applyFont="1" applyBorder="1" applyAlignment="1">
      <alignment vertical="center" shrinkToFit="1"/>
    </xf>
    <xf numFmtId="0" fontId="37" fillId="0" borderId="16" xfId="0" applyFont="1" applyBorder="1" applyAlignment="1">
      <alignment vertical="center" shrinkToFit="1"/>
    </xf>
    <xf numFmtId="0" fontId="39" fillId="25" borderId="0" xfId="0" applyFont="1" applyFill="1" applyAlignment="1">
      <alignment horizontal="left" vertical="center"/>
    </xf>
    <xf numFmtId="0" fontId="91" fillId="28" borderId="22" xfId="47" applyFont="1" applyFill="1" applyBorder="1" applyAlignment="1">
      <alignment horizontal="distributed" vertical="center" indent="3"/>
    </xf>
    <xf numFmtId="178" fontId="16" fillId="29" borderId="23" xfId="0" applyNumberFormat="1" applyFont="1" applyFill="1" applyBorder="1" applyAlignment="1" applyProtection="1">
      <alignment horizontal="center" vertical="center" shrinkToFit="1"/>
      <protection locked="0"/>
    </xf>
    <xf numFmtId="181" fontId="16" fillId="29" borderId="43" xfId="0" applyNumberFormat="1" applyFont="1" applyFill="1" applyBorder="1" applyAlignment="1" applyProtection="1">
      <alignment horizontal="center" vertical="center" shrinkToFit="1"/>
      <protection locked="0"/>
    </xf>
    <xf numFmtId="181" fontId="16" fillId="29" borderId="44" xfId="0" applyNumberFormat="1" applyFont="1" applyFill="1" applyBorder="1" applyAlignment="1" applyProtection="1">
      <alignment horizontal="center" vertical="center" shrinkToFit="1"/>
      <protection locked="0"/>
    </xf>
    <xf numFmtId="181" fontId="16" fillId="29" borderId="23" xfId="0" applyNumberFormat="1" applyFont="1" applyFill="1" applyBorder="1" applyAlignment="1" applyProtection="1">
      <alignment horizontal="center" vertical="center" shrinkToFit="1"/>
      <protection locked="0"/>
    </xf>
    <xf numFmtId="0" fontId="16" fillId="29" borderId="26" xfId="0" applyFont="1" applyFill="1" applyBorder="1" applyAlignment="1" applyProtection="1">
      <alignment horizontal="right" vertical="center" shrinkToFit="1"/>
      <protection locked="0"/>
    </xf>
    <xf numFmtId="0" fontId="16" fillId="29" borderId="30" xfId="0" applyFont="1" applyFill="1" applyBorder="1" applyAlignment="1" applyProtection="1">
      <alignment horizontal="right" vertical="center" shrinkToFit="1"/>
      <protection locked="0"/>
    </xf>
    <xf numFmtId="180" fontId="16" fillId="29" borderId="26" xfId="0" applyNumberFormat="1" applyFont="1" applyFill="1" applyBorder="1" applyAlignment="1" applyProtection="1">
      <alignment horizontal="right" vertical="center" shrinkToFit="1"/>
      <protection locked="0"/>
    </xf>
    <xf numFmtId="180" fontId="16" fillId="29" borderId="30" xfId="0" applyNumberFormat="1" applyFont="1" applyFill="1" applyBorder="1" applyAlignment="1" applyProtection="1">
      <alignment horizontal="right" vertical="center" shrinkToFit="1"/>
      <protection locked="0"/>
    </xf>
    <xf numFmtId="0" fontId="5" fillId="29" borderId="38" xfId="0" applyFont="1" applyFill="1" applyBorder="1" applyAlignment="1" applyProtection="1">
      <alignment horizontal="left" vertical="center" shrinkToFit="1"/>
      <protection locked="0"/>
    </xf>
    <xf numFmtId="176" fontId="16" fillId="29" borderId="38" xfId="0" applyNumberFormat="1" applyFont="1" applyFill="1" applyBorder="1" applyAlignment="1" applyProtection="1">
      <alignment horizontal="right" vertical="center" shrinkToFit="1"/>
      <protection locked="0"/>
    </xf>
    <xf numFmtId="176" fontId="16" fillId="29" borderId="29" xfId="0" applyNumberFormat="1" applyFont="1" applyFill="1" applyBorder="1" applyAlignment="1" applyProtection="1">
      <alignment horizontal="right" vertical="center" shrinkToFit="1"/>
      <protection locked="0"/>
    </xf>
    <xf numFmtId="179" fontId="16" fillId="29" borderId="26" xfId="0" applyNumberFormat="1" applyFont="1" applyFill="1" applyBorder="1" applyAlignment="1" applyProtection="1">
      <alignment horizontal="right" vertical="center" shrinkToFit="1"/>
      <protection locked="0"/>
    </xf>
    <xf numFmtId="179" fontId="16" fillId="29" borderId="30" xfId="0" applyNumberFormat="1" applyFont="1" applyFill="1" applyBorder="1" applyAlignment="1" applyProtection="1">
      <alignment horizontal="right" vertical="center" shrinkToFit="1"/>
      <protection locked="0"/>
    </xf>
    <xf numFmtId="0" fontId="5" fillId="29" borderId="36" xfId="0" applyFont="1" applyFill="1" applyBorder="1" applyAlignment="1" applyProtection="1">
      <alignment horizontal="left" vertical="center" shrinkToFit="1"/>
      <protection locked="0"/>
    </xf>
    <xf numFmtId="176" fontId="16" fillId="29" borderId="36" xfId="0" applyNumberFormat="1" applyFont="1" applyFill="1" applyBorder="1" applyAlignment="1" applyProtection="1">
      <alignment horizontal="right" vertical="center" shrinkToFit="1"/>
      <protection locked="0"/>
    </xf>
    <xf numFmtId="176" fontId="16" fillId="29" borderId="25" xfId="0" applyNumberFormat="1" applyFont="1" applyFill="1" applyBorder="1" applyAlignment="1" applyProtection="1">
      <alignment horizontal="right" vertical="center" shrinkToFit="1"/>
      <protection locked="0"/>
    </xf>
    <xf numFmtId="176" fontId="16" fillId="29" borderId="27" xfId="0" applyNumberFormat="1" applyFont="1" applyFill="1" applyBorder="1" applyAlignment="1" applyProtection="1">
      <alignment horizontal="right" vertical="center" shrinkToFit="1"/>
      <protection locked="0"/>
    </xf>
    <xf numFmtId="176" fontId="5" fillId="29" borderId="0" xfId="47" applyNumberFormat="1" applyFont="1" applyFill="1" applyBorder="1" applyAlignment="1" applyProtection="1">
      <alignment vertical="center" shrinkToFit="1"/>
      <protection locked="0"/>
    </xf>
    <xf numFmtId="176" fontId="16" fillId="29" borderId="0" xfId="47" applyNumberFormat="1" applyFont="1" applyFill="1" applyBorder="1" applyAlignment="1" applyProtection="1">
      <alignment vertical="center" shrinkToFit="1"/>
      <protection locked="0"/>
    </xf>
    <xf numFmtId="180" fontId="16" fillId="29" borderId="0" xfId="47" applyNumberFormat="1" applyFont="1" applyFill="1" applyBorder="1" applyAlignment="1" applyProtection="1">
      <alignment vertical="center" shrinkToFit="1"/>
      <protection locked="0"/>
    </xf>
    <xf numFmtId="0" fontId="5" fillId="29" borderId="37" xfId="0" applyFont="1" applyFill="1" applyBorder="1" applyAlignment="1" applyProtection="1">
      <alignment horizontal="left" vertical="center" shrinkToFit="1"/>
      <protection locked="0"/>
    </xf>
    <xf numFmtId="0" fontId="16" fillId="29" borderId="28" xfId="0" applyFont="1" applyFill="1" applyBorder="1" applyAlignment="1" applyProtection="1">
      <alignment horizontal="right" vertical="center" shrinkToFit="1"/>
      <protection locked="0"/>
    </xf>
    <xf numFmtId="180" fontId="16" fillId="29" borderId="28" xfId="0" applyNumberFormat="1" applyFont="1" applyFill="1" applyBorder="1" applyAlignment="1" applyProtection="1">
      <alignment horizontal="right" vertical="center" shrinkToFit="1"/>
      <protection locked="0"/>
    </xf>
    <xf numFmtId="176" fontId="16" fillId="29" borderId="37" xfId="0" applyNumberFormat="1" applyFont="1" applyFill="1" applyBorder="1" applyAlignment="1" applyProtection="1">
      <alignment horizontal="right" vertical="center" shrinkToFit="1"/>
      <protection locked="0"/>
    </xf>
    <xf numFmtId="179" fontId="16" fillId="29" borderId="28" xfId="0" applyNumberFormat="1" applyFont="1" applyFill="1" applyBorder="1" applyAlignment="1" applyProtection="1">
      <alignment horizontal="right" vertical="center" shrinkToFit="1"/>
      <protection locked="0"/>
    </xf>
    <xf numFmtId="178" fontId="30" fillId="29" borderId="0" xfId="36" applyNumberFormat="1" applyFont="1" applyFill="1" applyAlignment="1" applyProtection="1">
      <alignment horizontal="center" vertical="center"/>
      <protection locked="0"/>
    </xf>
    <xf numFmtId="0" fontId="0" fillId="0" borderId="0" xfId="0" applyProtection="1"/>
    <xf numFmtId="0" fontId="29" fillId="30" borderId="26" xfId="0" applyFont="1" applyFill="1" applyBorder="1" applyAlignment="1" applyProtection="1">
      <alignment horizontal="center" vertical="center"/>
      <protection locked="0"/>
    </xf>
    <xf numFmtId="0" fontId="29" fillId="30" borderId="30" xfId="0" applyFont="1" applyFill="1" applyBorder="1" applyAlignment="1" applyProtection="1">
      <alignment horizontal="center" vertical="center"/>
      <protection locked="0"/>
    </xf>
    <xf numFmtId="0" fontId="29" fillId="30" borderId="28" xfId="0" applyFont="1" applyFill="1" applyBorder="1" applyAlignment="1" applyProtection="1">
      <alignment horizontal="center" vertical="center"/>
      <protection locked="0"/>
    </xf>
    <xf numFmtId="0" fontId="5" fillId="0" borderId="10" xfId="0" applyFont="1" applyBorder="1" applyAlignment="1" applyProtection="1">
      <alignment vertical="center"/>
    </xf>
    <xf numFmtId="0" fontId="5" fillId="0" borderId="50" xfId="0" applyFont="1" applyBorder="1" applyAlignment="1" applyProtection="1">
      <alignment vertical="center"/>
    </xf>
    <xf numFmtId="0" fontId="5" fillId="0" borderId="51" xfId="0" applyFont="1" applyBorder="1" applyAlignment="1" applyProtection="1">
      <alignment vertical="center"/>
    </xf>
    <xf numFmtId="0" fontId="5" fillId="0" borderId="14" xfId="0" applyFont="1" applyBorder="1" applyAlignment="1" applyProtection="1">
      <alignment vertical="center"/>
    </xf>
    <xf numFmtId="0" fontId="5" fillId="0" borderId="16" xfId="0" applyFont="1" applyBorder="1" applyAlignment="1" applyProtection="1">
      <alignment vertical="center"/>
    </xf>
    <xf numFmtId="0" fontId="5" fillId="0" borderId="21" xfId="0" applyFont="1" applyBorder="1" applyAlignment="1" applyProtection="1">
      <alignment vertical="center"/>
    </xf>
    <xf numFmtId="0" fontId="5" fillId="0" borderId="23" xfId="0" applyFont="1" applyFill="1" applyBorder="1" applyAlignment="1" applyProtection="1">
      <alignment horizontal="center" vertical="center" wrapText="1" shrinkToFit="1"/>
    </xf>
    <xf numFmtId="38" fontId="6" fillId="0" borderId="0" xfId="0" applyNumberFormat="1" applyFont="1" applyBorder="1" applyAlignment="1" applyProtection="1">
      <alignment horizontal="left" vertical="center" shrinkToFit="1"/>
    </xf>
    <xf numFmtId="0" fontId="59" fillId="0" borderId="0" xfId="0" applyFont="1" applyBorder="1" applyAlignment="1" applyProtection="1">
      <alignment horizontal="center"/>
    </xf>
    <xf numFmtId="178" fontId="16" fillId="0" borderId="23" xfId="0" applyNumberFormat="1" applyFont="1" applyFill="1" applyBorder="1" applyAlignment="1" applyProtection="1">
      <alignment horizontal="center" vertical="center" shrinkToFit="1"/>
    </xf>
    <xf numFmtId="177" fontId="5" fillId="0" borderId="0" xfId="0" applyNumberFormat="1" applyFont="1" applyFill="1" applyBorder="1" applyAlignment="1" applyProtection="1">
      <alignment vertical="center" wrapText="1"/>
    </xf>
    <xf numFmtId="181" fontId="5" fillId="0" borderId="0" xfId="0" applyNumberFormat="1" applyFont="1" applyFill="1" applyBorder="1" applyAlignment="1" applyProtection="1">
      <alignment vertical="center" wrapText="1"/>
    </xf>
    <xf numFmtId="181" fontId="3" fillId="0" borderId="0" xfId="0" applyNumberFormat="1" applyFont="1" applyFill="1" applyBorder="1" applyAlignment="1" applyProtection="1">
      <alignment horizontal="right" vertical="top" shrinkToFit="1"/>
    </xf>
    <xf numFmtId="0" fontId="5" fillId="0" borderId="0" xfId="0" applyFont="1" applyFill="1" applyBorder="1" applyAlignment="1" applyProtection="1">
      <alignment vertical="center"/>
    </xf>
    <xf numFmtId="0" fontId="3" fillId="0" borderId="0" xfId="0" applyFont="1" applyFill="1" applyBorder="1" applyAlignment="1" applyProtection="1">
      <alignment vertical="top"/>
    </xf>
    <xf numFmtId="0" fontId="6" fillId="0" borderId="0" xfId="0" applyFont="1" applyAlignment="1" applyProtection="1">
      <alignment horizontal="right" vertical="top"/>
    </xf>
    <xf numFmtId="0" fontId="5" fillId="30" borderId="33" xfId="0" applyFont="1" applyFill="1" applyBorder="1" applyAlignment="1" applyProtection="1">
      <alignment horizontal="center" vertical="center" shrinkToFit="1"/>
      <protection locked="0"/>
    </xf>
    <xf numFmtId="0" fontId="5" fillId="30" borderId="34" xfId="0" applyFont="1" applyFill="1" applyBorder="1" applyAlignment="1" applyProtection="1">
      <alignment horizontal="center" vertical="center" shrinkToFit="1"/>
      <protection locked="0"/>
    </xf>
    <xf numFmtId="0" fontId="5" fillId="30" borderId="35" xfId="0" applyFont="1" applyFill="1" applyBorder="1" applyAlignment="1" applyProtection="1">
      <alignment horizontal="center" vertical="center" shrinkToFit="1"/>
      <protection locked="0"/>
    </xf>
    <xf numFmtId="0" fontId="5" fillId="0" borderId="0" xfId="54" applyFont="1" applyFill="1" applyBorder="1" applyAlignment="1" applyProtection="1">
      <alignment vertical="center"/>
    </xf>
    <xf numFmtId="0" fontId="5" fillId="0" borderId="0" xfId="54" applyFont="1" applyFill="1" applyBorder="1" applyAlignment="1" applyProtection="1">
      <alignment horizontal="right" vertical="center"/>
    </xf>
    <xf numFmtId="0" fontId="0" fillId="0" borderId="0" xfId="0" applyAlignment="1">
      <alignment vertical="center"/>
    </xf>
    <xf numFmtId="0" fontId="37" fillId="0" borderId="52" xfId="0" applyFont="1" applyBorder="1" applyAlignment="1">
      <alignment vertical="center" shrinkToFit="1"/>
    </xf>
    <xf numFmtId="0" fontId="30" fillId="0" borderId="17" xfId="0" applyFont="1" applyBorder="1" applyAlignment="1">
      <alignment vertical="center"/>
    </xf>
    <xf numFmtId="0" fontId="97" fillId="0" borderId="53" xfId="0" applyFont="1" applyBorder="1" applyAlignment="1">
      <alignment vertical="center"/>
    </xf>
    <xf numFmtId="0" fontId="0" fillId="0" borderId="53" xfId="0" applyBorder="1" applyAlignment="1">
      <alignment vertical="center"/>
    </xf>
    <xf numFmtId="0" fontId="30" fillId="0" borderId="54" xfId="0" applyFont="1" applyBorder="1" applyAlignment="1">
      <alignment vertical="center"/>
    </xf>
    <xf numFmtId="0" fontId="30" fillId="0" borderId="55" xfId="0" applyFont="1" applyBorder="1" applyAlignment="1">
      <alignment vertical="center"/>
    </xf>
    <xf numFmtId="0" fontId="30" fillId="0" borderId="56" xfId="0" applyFont="1" applyBorder="1" applyAlignment="1">
      <alignment vertical="center"/>
    </xf>
    <xf numFmtId="0" fontId="30" fillId="0" borderId="57" xfId="0" applyFont="1" applyBorder="1" applyAlignment="1">
      <alignment vertical="center"/>
    </xf>
    <xf numFmtId="0" fontId="98" fillId="0" borderId="53" xfId="0" applyFont="1" applyBorder="1" applyAlignment="1">
      <alignment vertical="center"/>
    </xf>
    <xf numFmtId="0" fontId="30" fillId="0" borderId="58" xfId="0" applyFont="1" applyBorder="1" applyAlignment="1">
      <alignment vertical="center" shrinkToFit="1"/>
    </xf>
    <xf numFmtId="0" fontId="30" fillId="0" borderId="59" xfId="0" applyFont="1" applyBorder="1" applyAlignment="1">
      <alignment vertical="center" shrinkToFit="1"/>
    </xf>
    <xf numFmtId="0" fontId="30" fillId="0" borderId="60" xfId="0" applyFont="1" applyBorder="1" applyAlignment="1">
      <alignment vertical="center" shrinkToFit="1"/>
    </xf>
    <xf numFmtId="0" fontId="0" fillId="0" borderId="21" xfId="0" applyBorder="1" applyAlignment="1">
      <alignment vertical="center"/>
    </xf>
    <xf numFmtId="0" fontId="0" fillId="29" borderId="21" xfId="0" applyFill="1" applyBorder="1" applyAlignment="1">
      <alignment vertical="center"/>
    </xf>
    <xf numFmtId="0" fontId="0" fillId="30" borderId="21" xfId="0" applyFill="1" applyBorder="1" applyAlignment="1">
      <alignment vertical="center"/>
    </xf>
    <xf numFmtId="0" fontId="0" fillId="0" borderId="61" xfId="0" applyBorder="1" applyProtection="1"/>
    <xf numFmtId="0" fontId="3" fillId="0" borderId="62" xfId="47" applyFont="1" applyBorder="1" applyAlignment="1" applyProtection="1">
      <alignment horizontal="center" vertical="center" wrapText="1"/>
    </xf>
    <xf numFmtId="0" fontId="3" fillId="0" borderId="0" xfId="47" applyFont="1" applyBorder="1" applyAlignment="1" applyProtection="1">
      <alignment vertical="center" wrapText="1"/>
    </xf>
    <xf numFmtId="0" fontId="3" fillId="0" borderId="63" xfId="47" applyFont="1" applyBorder="1" applyAlignment="1" applyProtection="1">
      <alignment vertical="distributed" wrapText="1"/>
    </xf>
    <xf numFmtId="0" fontId="3" fillId="0" borderId="56" xfId="47" applyFont="1" applyBorder="1" applyAlignment="1" applyProtection="1">
      <alignment vertical="distributed" wrapText="1"/>
    </xf>
    <xf numFmtId="0" fontId="3" fillId="0" borderId="64" xfId="54" applyBorder="1" applyAlignment="1" applyProtection="1">
      <alignment vertical="distributed" wrapText="1"/>
    </xf>
    <xf numFmtId="0" fontId="3" fillId="0" borderId="56" xfId="54" applyBorder="1" applyAlignment="1" applyProtection="1">
      <alignment vertical="distributed" wrapText="1"/>
    </xf>
    <xf numFmtId="0" fontId="3" fillId="0" borderId="64" xfId="54" applyBorder="1" applyAlignment="1" applyProtection="1">
      <alignment vertical="distributed"/>
    </xf>
    <xf numFmtId="0" fontId="3" fillId="0" borderId="56" xfId="54" applyBorder="1" applyAlignment="1" applyProtection="1">
      <alignment vertical="distributed"/>
    </xf>
    <xf numFmtId="0" fontId="3" fillId="0" borderId="65" xfId="54" applyBorder="1" applyAlignment="1" applyProtection="1">
      <alignment vertical="distributed"/>
    </xf>
    <xf numFmtId="0" fontId="3" fillId="0" borderId="0" xfId="47" applyFont="1" applyAlignment="1" applyProtection="1">
      <alignment vertical="center"/>
    </xf>
    <xf numFmtId="0" fontId="3" fillId="0" borderId="66" xfId="47" applyFont="1" applyBorder="1" applyAlignment="1" applyProtection="1">
      <alignment horizontal="center" vertical="center"/>
    </xf>
    <xf numFmtId="0" fontId="3" fillId="0" borderId="67" xfId="47" applyFont="1" applyBorder="1" applyAlignment="1" applyProtection="1">
      <alignment horizontal="center" vertical="center"/>
    </xf>
    <xf numFmtId="0" fontId="3" fillId="0" borderId="68" xfId="47" applyFont="1" applyBorder="1" applyAlignment="1" applyProtection="1">
      <alignment horizontal="left" vertical="center" indent="1"/>
    </xf>
    <xf numFmtId="0" fontId="3" fillId="0" borderId="69" xfId="47" applyFont="1" applyBorder="1" applyAlignment="1" applyProtection="1">
      <alignment horizontal="left" vertical="center" indent="1"/>
    </xf>
    <xf numFmtId="0" fontId="3" fillId="0" borderId="70" xfId="47" applyFont="1" applyBorder="1" applyAlignment="1" applyProtection="1">
      <alignment horizontal="left" vertical="center" indent="1"/>
    </xf>
    <xf numFmtId="0" fontId="3" fillId="0" borderId="71" xfId="47" applyFont="1" applyBorder="1" applyAlignment="1" applyProtection="1">
      <alignment horizontal="left" vertical="center" indent="1"/>
    </xf>
    <xf numFmtId="0" fontId="3" fillId="0" borderId="72" xfId="47" applyFont="1" applyBorder="1" applyAlignment="1" applyProtection="1">
      <alignment horizontal="left" vertical="center" indent="1"/>
    </xf>
    <xf numFmtId="0" fontId="3" fillId="0" borderId="73" xfId="47" applyFont="1" applyFill="1" applyBorder="1" applyAlignment="1" applyProtection="1">
      <alignment horizontal="left" vertical="center" indent="1"/>
    </xf>
    <xf numFmtId="0" fontId="3" fillId="0" borderId="60" xfId="47" applyFont="1" applyFill="1" applyBorder="1" applyAlignment="1" applyProtection="1">
      <alignment horizontal="left" vertical="center" indent="1"/>
    </xf>
    <xf numFmtId="0" fontId="27" fillId="0" borderId="74" xfId="47" applyFont="1" applyBorder="1" applyAlignment="1" applyProtection="1">
      <alignment vertical="center"/>
    </xf>
    <xf numFmtId="0" fontId="3" fillId="0" borderId="63" xfId="0" applyFont="1" applyBorder="1" applyAlignment="1" applyProtection="1">
      <alignment horizontal="left" vertical="center" indent="1"/>
    </xf>
    <xf numFmtId="0" fontId="31" fillId="0" borderId="56" xfId="0" applyFont="1" applyBorder="1" applyAlignment="1" applyProtection="1">
      <alignment vertical="top" wrapText="1"/>
    </xf>
    <xf numFmtId="0" fontId="3" fillId="0" borderId="64" xfId="0" applyFont="1" applyBorder="1" applyAlignment="1" applyProtection="1">
      <alignment horizontal="left" vertical="center" indent="1"/>
    </xf>
    <xf numFmtId="0" fontId="3" fillId="0" borderId="65" xfId="47" applyFont="1" applyBorder="1" applyAlignment="1" applyProtection="1">
      <alignment horizontal="left" vertical="center" indent="1"/>
    </xf>
    <xf numFmtId="0" fontId="0" fillId="0" borderId="75" xfId="0" applyBorder="1" applyProtection="1"/>
    <xf numFmtId="0" fontId="3" fillId="0" borderId="63" xfId="47" applyFont="1" applyBorder="1" applyAlignment="1" applyProtection="1">
      <alignment horizontal="left" vertical="center" indent="1"/>
    </xf>
    <xf numFmtId="0" fontId="99" fillId="0" borderId="0" xfId="0" applyFont="1" applyProtection="1"/>
    <xf numFmtId="0" fontId="3" fillId="0" borderId="64" xfId="47" applyFont="1" applyBorder="1" applyAlignment="1" applyProtection="1">
      <alignment horizontal="left" vertical="center" indent="1"/>
    </xf>
    <xf numFmtId="0" fontId="5" fillId="0" borderId="18" xfId="0" applyFont="1" applyBorder="1" applyAlignment="1" applyProtection="1">
      <alignment vertical="center"/>
    </xf>
    <xf numFmtId="0" fontId="5" fillId="29" borderId="38" xfId="0" applyFont="1" applyFill="1" applyBorder="1" applyAlignment="1" applyProtection="1">
      <alignment vertical="center"/>
      <protection locked="0"/>
    </xf>
    <xf numFmtId="183" fontId="16" fillId="0" borderId="0" xfId="0" applyNumberFormat="1" applyFont="1" applyFill="1" applyBorder="1" applyAlignment="1" applyProtection="1">
      <alignment vertical="center" shrinkToFit="1"/>
    </xf>
    <xf numFmtId="183" fontId="21" fillId="0" borderId="0" xfId="0" applyNumberFormat="1" applyFont="1" applyFill="1" applyBorder="1" applyAlignment="1" applyProtection="1">
      <alignment vertical="center" shrinkToFit="1"/>
    </xf>
    <xf numFmtId="181" fontId="5" fillId="0" borderId="0" xfId="0" applyNumberFormat="1" applyFont="1" applyAlignment="1" applyProtection="1">
      <alignment horizontal="center" vertical="center"/>
    </xf>
    <xf numFmtId="0" fontId="3" fillId="0" borderId="0" xfId="0" applyFont="1" applyAlignment="1" applyProtection="1">
      <alignment vertical="center"/>
    </xf>
    <xf numFmtId="0" fontId="5" fillId="0" borderId="0" xfId="0" applyFont="1" applyBorder="1" applyAlignment="1" applyProtection="1">
      <alignment horizontal="distributed" vertical="center"/>
    </xf>
    <xf numFmtId="0" fontId="5" fillId="0" borderId="19" xfId="0" applyFont="1" applyBorder="1" applyAlignment="1" applyProtection="1">
      <alignment vertical="center"/>
    </xf>
    <xf numFmtId="0" fontId="5" fillId="0" borderId="15" xfId="0" applyFont="1" applyBorder="1" applyAlignment="1" applyProtection="1">
      <alignment vertical="center"/>
    </xf>
    <xf numFmtId="0" fontId="5" fillId="0" borderId="76" xfId="0" applyFont="1" applyBorder="1" applyAlignment="1" applyProtection="1">
      <alignment vertical="center"/>
    </xf>
    <xf numFmtId="0" fontId="63" fillId="0" borderId="0" xfId="0" applyFont="1" applyAlignment="1" applyProtection="1">
      <alignment horizontal="center" vertical="center" wrapText="1"/>
    </xf>
    <xf numFmtId="0" fontId="5" fillId="0" borderId="0" xfId="54" applyFont="1" applyBorder="1" applyAlignment="1" applyProtection="1">
      <alignment horizontal="center" vertical="center"/>
    </xf>
    <xf numFmtId="0" fontId="5" fillId="0" borderId="0" xfId="54" applyFont="1" applyBorder="1" applyAlignment="1" applyProtection="1">
      <alignment horizontal="center" vertical="center" wrapText="1"/>
    </xf>
    <xf numFmtId="0" fontId="5" fillId="0" borderId="0" xfId="54" applyFont="1" applyBorder="1" applyAlignment="1" applyProtection="1">
      <alignment horizontal="right" vertical="center"/>
    </xf>
    <xf numFmtId="0" fontId="5" fillId="0" borderId="0" xfId="0" applyFont="1" applyFill="1" applyBorder="1" applyAlignment="1" applyProtection="1">
      <alignment horizontal="center" vertical="center" wrapText="1" shrinkToFit="1"/>
    </xf>
    <xf numFmtId="183" fontId="16" fillId="0" borderId="0" xfId="0" applyNumberFormat="1" applyFont="1" applyFill="1" applyBorder="1" applyAlignment="1" applyProtection="1">
      <alignment horizontal="center" vertical="center" shrinkToFit="1"/>
      <protection locked="0"/>
    </xf>
    <xf numFmtId="0" fontId="100" fillId="0" borderId="21" xfId="54" applyFont="1" applyBorder="1" applyAlignment="1">
      <alignment horizontal="center" vertical="center" wrapText="1"/>
    </xf>
    <xf numFmtId="0" fontId="3" fillId="0" borderId="0" xfId="0" applyFont="1" applyBorder="1" applyAlignment="1" applyProtection="1">
      <alignment horizontal="center" vertical="center"/>
    </xf>
    <xf numFmtId="0" fontId="101" fillId="0" borderId="0" xfId="0" applyFont="1" applyAlignment="1" applyProtection="1">
      <alignment vertical="center"/>
    </xf>
    <xf numFmtId="0" fontId="102" fillId="0" borderId="0" xfId="0" applyFont="1" applyAlignment="1" applyProtection="1">
      <alignment vertical="center"/>
    </xf>
    <xf numFmtId="0" fontId="101" fillId="0" borderId="0" xfId="0" applyFont="1" applyAlignment="1" applyProtection="1">
      <alignment vertical="center" wrapText="1"/>
    </xf>
    <xf numFmtId="186" fontId="5" fillId="0" borderId="0" xfId="36" applyNumberFormat="1" applyFont="1" applyFill="1" applyAlignment="1" applyProtection="1">
      <alignment horizontal="center" vertical="center"/>
    </xf>
    <xf numFmtId="38" fontId="103" fillId="0" borderId="0" xfId="36" applyFont="1" applyAlignment="1" applyProtection="1">
      <alignment horizontal="center" vertical="center"/>
    </xf>
    <xf numFmtId="0" fontId="0" fillId="0" borderId="0" xfId="0" applyAlignment="1" applyProtection="1">
      <alignment vertical="center"/>
    </xf>
    <xf numFmtId="0" fontId="104" fillId="0" borderId="0" xfId="0" applyFont="1" applyAlignment="1" applyProtection="1">
      <alignment vertical="center"/>
    </xf>
    <xf numFmtId="176" fontId="12" fillId="0" borderId="12" xfId="0" applyNumberFormat="1" applyFont="1" applyFill="1" applyBorder="1" applyAlignment="1" applyProtection="1">
      <alignment vertical="center"/>
    </xf>
    <xf numFmtId="0" fontId="36" fillId="0" borderId="0" xfId="0" applyFont="1" applyAlignment="1" applyProtection="1">
      <alignment vertical="top" wrapText="1"/>
    </xf>
    <xf numFmtId="186" fontId="5" fillId="0" borderId="0" xfId="0" applyNumberFormat="1" applyFont="1" applyAlignment="1" applyProtection="1">
      <alignment horizontal="left" vertical="center" shrinkToFit="1"/>
    </xf>
    <xf numFmtId="176" fontId="5" fillId="0" borderId="0" xfId="0" applyNumberFormat="1" applyFont="1" applyAlignment="1" applyProtection="1">
      <alignment horizontal="left" vertical="center" wrapText="1"/>
    </xf>
    <xf numFmtId="176" fontId="9" fillId="0" borderId="0" xfId="0" applyNumberFormat="1" applyFont="1" applyAlignment="1" applyProtection="1">
      <alignment horizontal="left" vertical="center" wrapText="1"/>
    </xf>
    <xf numFmtId="176" fontId="5" fillId="0" borderId="0" xfId="0" applyNumberFormat="1" applyFont="1" applyAlignment="1" applyProtection="1">
      <alignment horizontal="left" vertical="center"/>
    </xf>
    <xf numFmtId="0" fontId="5" fillId="0" borderId="0" xfId="0" applyNumberFormat="1" applyFont="1" applyFill="1" applyAlignment="1" applyProtection="1">
      <alignment horizontal="left" vertical="center"/>
    </xf>
    <xf numFmtId="49" fontId="5" fillId="0" borderId="0" xfId="0" applyNumberFormat="1" applyFont="1" applyFill="1" applyAlignment="1" applyProtection="1">
      <alignment horizontal="left"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178" fontId="31" fillId="0" borderId="0" xfId="34" applyNumberFormat="1" applyFont="1" applyBorder="1" applyAlignment="1" applyProtection="1">
      <alignment vertical="top" wrapText="1"/>
    </xf>
    <xf numFmtId="0" fontId="5" fillId="0" borderId="12" xfId="0" applyFont="1" applyBorder="1" applyAlignment="1" applyProtection="1">
      <alignment horizontal="center" vertical="center"/>
    </xf>
    <xf numFmtId="0" fontId="3" fillId="0" borderId="0" xfId="0" applyFont="1" applyAlignment="1" applyProtection="1">
      <alignment horizontal="right" vertical="center"/>
    </xf>
    <xf numFmtId="0" fontId="105" fillId="0" borderId="0" xfId="0" applyFont="1" applyAlignment="1" applyProtection="1">
      <alignment vertical="top"/>
    </xf>
    <xf numFmtId="0" fontId="19" fillId="0" borderId="0" xfId="0" applyFont="1" applyAlignment="1" applyProtection="1">
      <alignment vertical="center"/>
    </xf>
    <xf numFmtId="0" fontId="3" fillId="0" borderId="0" xfId="0" applyFont="1" applyBorder="1" applyAlignment="1" applyProtection="1">
      <alignment horizontal="center" vertical="center" wrapText="1"/>
    </xf>
    <xf numFmtId="0" fontId="5" fillId="0" borderId="77" xfId="0" applyFont="1" applyBorder="1" applyAlignment="1" applyProtection="1">
      <alignment horizontal="center" vertical="center"/>
    </xf>
    <xf numFmtId="0" fontId="5" fillId="0" borderId="78" xfId="0" applyFont="1" applyBorder="1" applyAlignment="1" applyProtection="1">
      <alignment horizontal="center" vertical="center" shrinkToFit="1"/>
    </xf>
    <xf numFmtId="0" fontId="5" fillId="0" borderId="79" xfId="0" applyFont="1" applyBorder="1" applyAlignment="1" applyProtection="1">
      <alignment horizontal="center" vertical="center" shrinkToFit="1"/>
    </xf>
    <xf numFmtId="0" fontId="69" fillId="0" borderId="80" xfId="0" applyFont="1" applyBorder="1" applyAlignment="1" applyProtection="1">
      <alignment horizontal="center" vertical="center"/>
    </xf>
    <xf numFmtId="0" fontId="69" fillId="0" borderId="80" xfId="0" applyFont="1" applyFill="1" applyBorder="1" applyAlignment="1" applyProtection="1">
      <alignment horizontal="center" vertical="center" shrinkToFit="1"/>
    </xf>
    <xf numFmtId="0" fontId="69" fillId="0" borderId="81" xfId="0" applyFont="1" applyBorder="1" applyAlignment="1" applyProtection="1">
      <alignment horizontal="center" vertical="center"/>
    </xf>
    <xf numFmtId="0" fontId="69" fillId="0" borderId="81" xfId="0" applyFont="1" applyBorder="1" applyAlignment="1" applyProtection="1">
      <alignment horizontal="center" vertical="center" shrinkToFit="1"/>
    </xf>
    <xf numFmtId="0" fontId="69" fillId="0" borderId="81" xfId="0" applyFont="1" applyFill="1" applyBorder="1" applyAlignment="1" applyProtection="1">
      <alignment horizontal="center" vertical="center"/>
    </xf>
    <xf numFmtId="178" fontId="70" fillId="0" borderId="82" xfId="34" applyNumberFormat="1" applyFont="1" applyBorder="1" applyAlignment="1" applyProtection="1">
      <alignment vertical="center"/>
    </xf>
    <xf numFmtId="178" fontId="70" fillId="0" borderId="83" xfId="34" applyNumberFormat="1" applyFont="1" applyFill="1" applyBorder="1" applyAlignment="1" applyProtection="1">
      <alignment vertical="center"/>
    </xf>
    <xf numFmtId="178" fontId="6" fillId="29" borderId="11" xfId="34" applyNumberFormat="1" applyFont="1" applyFill="1" applyBorder="1" applyAlignment="1" applyProtection="1">
      <alignment vertical="center"/>
      <protection locked="0"/>
    </xf>
    <xf numFmtId="178" fontId="36" fillId="0" borderId="0" xfId="34" applyNumberFormat="1" applyFont="1" applyBorder="1" applyAlignment="1" applyProtection="1">
      <alignment vertical="top" wrapText="1"/>
    </xf>
    <xf numFmtId="178" fontId="36" fillId="0" borderId="0" xfId="34" applyNumberFormat="1" applyFont="1" applyBorder="1" applyAlignment="1" applyProtection="1">
      <alignment vertical="top"/>
    </xf>
    <xf numFmtId="178" fontId="72" fillId="0" borderId="0" xfId="34" applyNumberFormat="1" applyFont="1" applyFill="1" applyBorder="1" applyAlignment="1" applyProtection="1">
      <alignment horizontal="left" vertical="top" wrapText="1"/>
    </xf>
    <xf numFmtId="178" fontId="6" fillId="0" borderId="0" xfId="34" applyNumberFormat="1" applyFont="1" applyBorder="1" applyAlignment="1" applyProtection="1">
      <alignment vertical="center"/>
    </xf>
    <xf numFmtId="181" fontId="62" fillId="0" borderId="0" xfId="0" applyNumberFormat="1" applyFont="1" applyFill="1" applyBorder="1" applyAlignment="1" applyProtection="1">
      <alignment horizontal="center" vertical="center" shrinkToFit="1"/>
    </xf>
    <xf numFmtId="0" fontId="73" fillId="0" borderId="0" xfId="0" applyFont="1" applyAlignment="1" applyProtection="1">
      <alignment vertical="center"/>
    </xf>
    <xf numFmtId="0" fontId="3" fillId="0" borderId="0" xfId="54" applyFont="1" applyAlignment="1" applyProtection="1">
      <alignment vertical="top" wrapText="1"/>
    </xf>
    <xf numFmtId="187" fontId="16" fillId="29" borderId="23" xfId="0" applyNumberFormat="1" applyFont="1" applyFill="1" applyBorder="1" applyAlignment="1" applyProtection="1">
      <alignment horizontal="center" vertical="center" shrinkToFit="1"/>
      <protection locked="0"/>
    </xf>
    <xf numFmtId="187" fontId="16" fillId="0" borderId="23" xfId="0" applyNumberFormat="1" applyFont="1" applyFill="1" applyBorder="1" applyAlignment="1" applyProtection="1">
      <alignment horizontal="center" vertical="center" shrinkToFit="1"/>
    </xf>
    <xf numFmtId="187" fontId="16" fillId="0" borderId="23" xfId="0" applyNumberFormat="1" applyFont="1" applyFill="1" applyBorder="1" applyAlignment="1" applyProtection="1">
      <alignment vertical="center" shrinkToFit="1"/>
    </xf>
    <xf numFmtId="186" fontId="5" fillId="0" borderId="23" xfId="0" applyNumberFormat="1" applyFont="1" applyFill="1" applyBorder="1" applyAlignment="1" applyProtection="1">
      <alignment horizontal="center" vertical="center" shrinkToFit="1"/>
    </xf>
    <xf numFmtId="0" fontId="3" fillId="0" borderId="24" xfId="54" applyFont="1" applyBorder="1" applyAlignment="1" applyProtection="1">
      <alignment horizontal="right" vertical="center"/>
    </xf>
    <xf numFmtId="0" fontId="3" fillId="0" borderId="19" xfId="54" applyFont="1" applyBorder="1" applyAlignment="1" applyProtection="1">
      <alignment horizontal="right" vertical="center"/>
    </xf>
    <xf numFmtId="0" fontId="3" fillId="0" borderId="41" xfId="54" applyFont="1" applyBorder="1" applyAlignment="1" applyProtection="1">
      <alignment horizontal="right" vertical="center"/>
    </xf>
    <xf numFmtId="0" fontId="3" fillId="0" borderId="42" xfId="54" applyFont="1" applyBorder="1" applyAlignment="1" applyProtection="1">
      <alignment horizontal="right" vertical="center"/>
    </xf>
    <xf numFmtId="186" fontId="16" fillId="0" borderId="43" xfId="0" applyNumberFormat="1" applyFont="1" applyFill="1" applyBorder="1" applyAlignment="1" applyProtection="1">
      <alignment horizontal="center" vertical="center" shrinkToFit="1"/>
    </xf>
    <xf numFmtId="186" fontId="16" fillId="0" borderId="44" xfId="0" applyNumberFormat="1" applyFont="1" applyFill="1" applyBorder="1" applyAlignment="1" applyProtection="1">
      <alignment horizontal="center" vertical="center" shrinkToFit="1"/>
    </xf>
    <xf numFmtId="186" fontId="16" fillId="29" borderId="43" xfId="0" applyNumberFormat="1" applyFont="1" applyFill="1" applyBorder="1" applyAlignment="1" applyProtection="1">
      <alignment horizontal="center" vertical="center" shrinkToFit="1"/>
      <protection locked="0"/>
    </xf>
    <xf numFmtId="186" fontId="35" fillId="29" borderId="44" xfId="0" applyNumberFormat="1" applyFont="1" applyFill="1" applyBorder="1" applyAlignment="1" applyProtection="1">
      <alignment horizontal="center" vertical="center" shrinkToFit="1"/>
      <protection locked="0"/>
    </xf>
    <xf numFmtId="187" fontId="5" fillId="0" borderId="23" xfId="0" applyNumberFormat="1" applyFont="1" applyFill="1" applyBorder="1" applyAlignment="1" applyProtection="1">
      <alignment horizontal="center" vertical="center" wrapText="1" shrinkToFit="1"/>
    </xf>
    <xf numFmtId="0" fontId="5" fillId="0" borderId="0" xfId="0" applyNumberFormat="1" applyFont="1" applyFill="1" applyBorder="1" applyAlignment="1" applyProtection="1">
      <alignment vertical="center" shrinkToFit="1"/>
    </xf>
    <xf numFmtId="0" fontId="106" fillId="0" borderId="0" xfId="0" applyFont="1" applyFill="1" applyBorder="1" applyAlignment="1" applyProtection="1">
      <alignment vertical="center" shrinkToFit="1"/>
    </xf>
    <xf numFmtId="183" fontId="16" fillId="0" borderId="0" xfId="0" applyNumberFormat="1" applyFont="1" applyFill="1" applyBorder="1" applyAlignment="1" applyProtection="1">
      <alignment vertical="center" shrinkToFit="1"/>
      <protection locked="0"/>
    </xf>
    <xf numFmtId="0" fontId="5" fillId="0" borderId="17" xfId="0" applyNumberFormat="1" applyFont="1" applyFill="1" applyBorder="1" applyAlignment="1" applyProtection="1">
      <alignment vertical="center" wrapText="1" shrinkToFit="1"/>
    </xf>
    <xf numFmtId="0" fontId="63" fillId="0" borderId="0" xfId="0" applyFont="1" applyAlignment="1" applyProtection="1">
      <alignment vertical="center" wrapText="1"/>
    </xf>
    <xf numFmtId="0" fontId="3" fillId="0" borderId="0" xfId="0" applyFont="1" applyAlignment="1" applyProtection="1">
      <alignment horizontal="right" vertical="top"/>
    </xf>
    <xf numFmtId="0" fontId="3" fillId="0" borderId="0" xfId="0" applyFont="1" applyFill="1" applyAlignment="1" applyProtection="1">
      <alignment horizontal="right" vertical="center"/>
    </xf>
    <xf numFmtId="187" fontId="6" fillId="0" borderId="14" xfId="34" applyNumberFormat="1" applyFont="1" applyBorder="1" applyAlignment="1" applyProtection="1">
      <alignment vertical="center"/>
    </xf>
    <xf numFmtId="187" fontId="71" fillId="0" borderId="21" xfId="34" applyNumberFormat="1" applyFont="1" applyFill="1" applyBorder="1" applyAlignment="1" applyProtection="1">
      <alignment horizontal="right" vertical="center"/>
    </xf>
    <xf numFmtId="187" fontId="6" fillId="0" borderId="16" xfId="34" applyNumberFormat="1" applyFont="1" applyBorder="1" applyAlignment="1" applyProtection="1">
      <alignment vertical="center"/>
    </xf>
    <xf numFmtId="187" fontId="6" fillId="31" borderId="23" xfId="34" applyNumberFormat="1" applyFont="1" applyFill="1" applyBorder="1" applyAlignment="1" applyProtection="1">
      <alignment vertical="center"/>
    </xf>
    <xf numFmtId="187" fontId="6" fillId="31" borderId="84" xfId="34" applyNumberFormat="1" applyFont="1" applyFill="1" applyBorder="1" applyAlignment="1" applyProtection="1">
      <alignment vertical="center"/>
    </xf>
    <xf numFmtId="0" fontId="3" fillId="0" borderId="17" xfId="0" applyFont="1" applyBorder="1" applyAlignment="1" applyProtection="1">
      <alignment horizontal="right" vertical="top"/>
    </xf>
    <xf numFmtId="186" fontId="36" fillId="0" borderId="10" xfId="0" applyNumberFormat="1" applyFont="1" applyBorder="1" applyAlignment="1" applyProtection="1">
      <alignment horizontal="center" vertical="center" shrinkToFit="1"/>
    </xf>
    <xf numFmtId="186" fontId="36" fillId="0" borderId="10" xfId="0" applyNumberFormat="1" applyFont="1" applyBorder="1" applyAlignment="1" applyProtection="1">
      <alignment vertical="center" wrapText="1" shrinkToFit="1"/>
    </xf>
    <xf numFmtId="186" fontId="5" fillId="0" borderId="21" xfId="0" applyNumberFormat="1" applyFont="1" applyBorder="1" applyAlignment="1" applyProtection="1">
      <alignment vertical="center" wrapText="1" shrinkToFit="1"/>
    </xf>
    <xf numFmtId="186" fontId="5" fillId="0" borderId="21" xfId="0" applyNumberFormat="1" applyFont="1" applyFill="1" applyBorder="1" applyAlignment="1" applyProtection="1">
      <alignment horizontal="center" vertical="center" shrinkToFit="1"/>
    </xf>
    <xf numFmtId="186" fontId="5" fillId="0" borderId="0" xfId="36" applyNumberFormat="1" applyFont="1" applyFill="1" applyAlignment="1" applyProtection="1">
      <alignment horizontal="left" vertical="center" wrapText="1" shrinkToFit="1"/>
    </xf>
    <xf numFmtId="0" fontId="3" fillId="0" borderId="0" xfId="54" applyFont="1" applyBorder="1" applyAlignment="1" applyProtection="1">
      <alignment horizontal="right" vertical="center"/>
    </xf>
    <xf numFmtId="187" fontId="16" fillId="0" borderId="14" xfId="0" applyNumberFormat="1" applyFont="1" applyFill="1" applyBorder="1" applyAlignment="1" applyProtection="1">
      <alignment horizontal="center" vertical="center" shrinkToFit="1"/>
    </xf>
    <xf numFmtId="0" fontId="107" fillId="0" borderId="18" xfId="54" applyFont="1" applyBorder="1" applyAlignment="1" applyProtection="1">
      <alignment vertical="center" wrapText="1"/>
    </xf>
    <xf numFmtId="0" fontId="3" fillId="0" borderId="18" xfId="54" applyFont="1" applyBorder="1" applyAlignment="1" applyProtection="1">
      <alignment horizontal="right" vertical="center"/>
    </xf>
    <xf numFmtId="187" fontId="16" fillId="0" borderId="18" xfId="0" applyNumberFormat="1" applyFont="1" applyFill="1" applyBorder="1" applyAlignment="1" applyProtection="1">
      <alignment horizontal="center" vertical="center" shrinkToFit="1"/>
    </xf>
    <xf numFmtId="0" fontId="5" fillId="0" borderId="18" xfId="54" applyFont="1" applyBorder="1" applyAlignment="1" applyProtection="1">
      <alignment vertical="center" wrapText="1"/>
    </xf>
    <xf numFmtId="0" fontId="5" fillId="0" borderId="21" xfId="54" applyFont="1" applyBorder="1" applyAlignment="1" applyProtection="1">
      <alignment vertical="center" shrinkToFit="1"/>
    </xf>
    <xf numFmtId="0" fontId="108" fillId="0" borderId="0" xfId="0" applyFont="1" applyAlignment="1">
      <alignment vertical="center"/>
    </xf>
    <xf numFmtId="0" fontId="109" fillId="0" borderId="0" xfId="0" applyFont="1" applyAlignment="1">
      <alignment vertical="center"/>
    </xf>
    <xf numFmtId="0" fontId="102" fillId="0" borderId="0" xfId="0" applyFont="1" applyAlignment="1">
      <alignment vertical="center"/>
    </xf>
    <xf numFmtId="0" fontId="69" fillId="0" borderId="0" xfId="0" applyFont="1" applyAlignment="1">
      <alignment vertical="center"/>
    </xf>
    <xf numFmtId="0" fontId="100" fillId="0" borderId="23" xfId="54" applyFont="1" applyBorder="1" applyAlignment="1">
      <alignment horizontal="distributed" vertical="center" wrapText="1"/>
    </xf>
    <xf numFmtId="182" fontId="78" fillId="0" borderId="12" xfId="47" applyNumberFormat="1" applyFont="1" applyFill="1" applyBorder="1" applyAlignment="1" applyProtection="1">
      <alignment vertical="center"/>
    </xf>
    <xf numFmtId="182" fontId="16" fillId="0" borderId="20" xfId="47" applyNumberFormat="1" applyFont="1" applyFill="1" applyBorder="1" applyAlignment="1" applyProtection="1">
      <alignment vertical="center"/>
    </xf>
    <xf numFmtId="182" fontId="16" fillId="0" borderId="18" xfId="47" applyNumberFormat="1" applyFont="1" applyBorder="1" applyAlignment="1" applyProtection="1">
      <alignment vertical="center"/>
    </xf>
    <xf numFmtId="182" fontId="16" fillId="0" borderId="18" xfId="47" applyNumberFormat="1" applyFont="1" applyFill="1" applyBorder="1" applyAlignment="1" applyProtection="1">
      <alignment vertical="center"/>
    </xf>
    <xf numFmtId="182" fontId="78" fillId="0" borderId="13" xfId="47" applyNumberFormat="1" applyFont="1" applyBorder="1" applyAlignment="1" applyProtection="1">
      <alignment vertical="center"/>
    </xf>
    <xf numFmtId="176" fontId="78" fillId="0" borderId="12" xfId="47" applyNumberFormat="1" applyFont="1" applyFill="1" applyBorder="1" applyAlignment="1" applyProtection="1">
      <alignment vertical="center"/>
    </xf>
    <xf numFmtId="176" fontId="78" fillId="0" borderId="12" xfId="47" applyNumberFormat="1" applyFont="1" applyBorder="1" applyAlignment="1" applyProtection="1">
      <alignment vertical="center"/>
    </xf>
    <xf numFmtId="182" fontId="78" fillId="0" borderId="12" xfId="47" applyNumberFormat="1" applyFont="1" applyBorder="1" applyAlignment="1" applyProtection="1">
      <alignment vertical="center"/>
    </xf>
    <xf numFmtId="182" fontId="70" fillId="0" borderId="74" xfId="47" applyNumberFormat="1" applyFont="1" applyBorder="1" applyAlignment="1" applyProtection="1">
      <alignment vertical="center"/>
    </xf>
    <xf numFmtId="176" fontId="70" fillId="0" borderId="74" xfId="47" applyNumberFormat="1" applyFont="1" applyBorder="1" applyAlignment="1" applyProtection="1">
      <alignment vertical="center"/>
    </xf>
    <xf numFmtId="178" fontId="70" fillId="0" borderId="74" xfId="47" applyNumberFormat="1" applyFont="1" applyBorder="1" applyAlignment="1" applyProtection="1">
      <alignment vertical="center"/>
    </xf>
    <xf numFmtId="182" fontId="16" fillId="0" borderId="12" xfId="47" applyNumberFormat="1" applyFont="1" applyFill="1" applyBorder="1" applyAlignment="1" applyProtection="1">
      <alignment vertical="center"/>
    </xf>
    <xf numFmtId="182" fontId="70" fillId="0" borderId="55" xfId="47" applyNumberFormat="1" applyFont="1" applyBorder="1" applyAlignment="1" applyProtection="1">
      <alignment vertical="center"/>
    </xf>
    <xf numFmtId="176" fontId="73" fillId="30" borderId="85" xfId="47" applyNumberFormat="1" applyFont="1" applyFill="1" applyBorder="1" applyAlignment="1" applyProtection="1">
      <alignment vertical="center"/>
    </xf>
    <xf numFmtId="38" fontId="36" fillId="0" borderId="0" xfId="36" applyFont="1" applyFill="1" applyAlignment="1" applyProtection="1">
      <alignment vertical="center"/>
    </xf>
    <xf numFmtId="0" fontId="31" fillId="0" borderId="0" xfId="0" applyFont="1"/>
    <xf numFmtId="0" fontId="31" fillId="0" borderId="0" xfId="0" applyFont="1" applyBorder="1" applyAlignment="1">
      <alignment horizontal="center" shrinkToFit="1"/>
    </xf>
    <xf numFmtId="0" fontId="31" fillId="0" borderId="21" xfId="0" applyFont="1" applyBorder="1" applyAlignment="1">
      <alignment shrinkToFit="1"/>
    </xf>
    <xf numFmtId="49" fontId="31" fillId="0" borderId="21" xfId="0" applyNumberFormat="1" applyFont="1" applyBorder="1" applyAlignment="1">
      <alignment shrinkToFit="1"/>
    </xf>
    <xf numFmtId="0" fontId="31" fillId="0" borderId="0" xfId="0" applyFont="1" applyBorder="1" applyAlignment="1">
      <alignment shrinkToFit="1"/>
    </xf>
    <xf numFmtId="0" fontId="31" fillId="0" borderId="21" xfId="0" applyFont="1" applyBorder="1" applyAlignment="1">
      <alignment horizontal="right"/>
    </xf>
    <xf numFmtId="49" fontId="31" fillId="0" borderId="21" xfId="0" applyNumberFormat="1" applyFont="1" applyBorder="1" applyAlignment="1">
      <alignment horizontal="right"/>
    </xf>
    <xf numFmtId="0" fontId="31" fillId="0" borderId="0" xfId="0" applyFont="1" applyAlignment="1">
      <alignment horizontal="right"/>
    </xf>
    <xf numFmtId="0" fontId="31" fillId="26" borderId="75" xfId="0" applyFont="1" applyFill="1" applyBorder="1"/>
    <xf numFmtId="0" fontId="31" fillId="26" borderId="86" xfId="0" applyFont="1" applyFill="1" applyBorder="1"/>
    <xf numFmtId="0" fontId="31" fillId="26" borderId="62" xfId="0" applyFont="1" applyFill="1" applyBorder="1"/>
    <xf numFmtId="0" fontId="31" fillId="32" borderId="21" xfId="0" applyFont="1" applyFill="1" applyBorder="1" applyAlignment="1">
      <alignment horizontal="left" vertical="center" wrapText="1"/>
    </xf>
    <xf numFmtId="0" fontId="31" fillId="0" borderId="21" xfId="0" applyFont="1" applyBorder="1" applyAlignment="1">
      <alignment wrapText="1"/>
    </xf>
    <xf numFmtId="0" fontId="31" fillId="0" borderId="21" xfId="0" applyFont="1" applyBorder="1"/>
    <xf numFmtId="0" fontId="31" fillId="0" borderId="0" xfId="0" applyFont="1" applyAlignment="1">
      <alignment wrapText="1"/>
    </xf>
    <xf numFmtId="0" fontId="31" fillId="26" borderId="75" xfId="0" applyFont="1" applyFill="1" applyBorder="1" applyAlignment="1">
      <alignment wrapText="1"/>
    </xf>
    <xf numFmtId="0" fontId="31" fillId="26" borderId="86" xfId="0" applyFont="1" applyFill="1" applyBorder="1" applyAlignment="1">
      <alignment wrapText="1"/>
    </xf>
    <xf numFmtId="0" fontId="31" fillId="26" borderId="62" xfId="0" applyFont="1" applyFill="1" applyBorder="1" applyAlignment="1">
      <alignment wrapText="1"/>
    </xf>
    <xf numFmtId="0" fontId="100" fillId="0" borderId="18" xfId="54" applyFont="1" applyBorder="1" applyAlignment="1">
      <alignment horizontal="distributed" vertical="center"/>
    </xf>
    <xf numFmtId="0" fontId="100" fillId="0" borderId="87" xfId="54" applyFont="1" applyBorder="1" applyAlignment="1">
      <alignment horizontal="distributed" vertical="center"/>
    </xf>
    <xf numFmtId="0" fontId="100" fillId="0" borderId="87" xfId="54" applyFont="1" applyBorder="1" applyAlignment="1">
      <alignment horizontal="right" vertical="top"/>
    </xf>
    <xf numFmtId="0" fontId="100" fillId="0" borderId="87" xfId="54" applyFont="1" applyFill="1" applyBorder="1" applyAlignment="1">
      <alignment horizontal="right" vertical="top"/>
    </xf>
    <xf numFmtId="0" fontId="100" fillId="0" borderId="88" xfId="54" applyFont="1" applyFill="1" applyBorder="1" applyAlignment="1">
      <alignment horizontal="right" vertical="top"/>
    </xf>
    <xf numFmtId="0" fontId="100" fillId="0" borderId="89" xfId="54" applyFont="1" applyFill="1" applyBorder="1" applyAlignment="1">
      <alignment horizontal="right" vertical="top"/>
    </xf>
    <xf numFmtId="0" fontId="100" fillId="0" borderId="89" xfId="54" applyFont="1" applyBorder="1" applyAlignment="1">
      <alignment horizontal="right" vertical="top"/>
    </xf>
    <xf numFmtId="0" fontId="100" fillId="0" borderId="24" xfId="54" applyFont="1" applyBorder="1" applyAlignment="1">
      <alignment horizontal="right" vertical="top"/>
    </xf>
    <xf numFmtId="0" fontId="100" fillId="0" borderId="19" xfId="54" applyFont="1" applyBorder="1" applyAlignment="1">
      <alignment horizontal="right" vertical="top"/>
    </xf>
    <xf numFmtId="0" fontId="100" fillId="26" borderId="90" xfId="54" applyFont="1" applyFill="1" applyBorder="1" applyAlignment="1">
      <alignment vertical="center"/>
    </xf>
    <xf numFmtId="0" fontId="100" fillId="26" borderId="90" xfId="54" applyFont="1" applyFill="1" applyBorder="1" applyAlignment="1">
      <alignment horizontal="right" vertical="center"/>
    </xf>
    <xf numFmtId="0" fontId="100" fillId="26" borderId="91" xfId="54" applyFont="1" applyFill="1" applyBorder="1" applyAlignment="1">
      <alignment horizontal="right" vertical="center"/>
    </xf>
    <xf numFmtId="186" fontId="100" fillId="26" borderId="92" xfId="54" applyNumberFormat="1" applyFont="1" applyFill="1" applyBorder="1" applyAlignment="1">
      <alignment horizontal="center" vertical="center"/>
    </xf>
    <xf numFmtId="0" fontId="100" fillId="26" borderId="92" xfId="54" applyFont="1" applyFill="1" applyBorder="1" applyAlignment="1">
      <alignment horizontal="center" vertical="center"/>
    </xf>
    <xf numFmtId="0" fontId="100" fillId="26" borderId="90" xfId="54" applyFont="1" applyFill="1" applyBorder="1" applyAlignment="1">
      <alignment horizontal="center" vertical="center"/>
    </xf>
    <xf numFmtId="0" fontId="100" fillId="26" borderId="92" xfId="54" applyFont="1" applyFill="1" applyBorder="1" applyAlignment="1">
      <alignment horizontal="right" vertical="center"/>
    </xf>
    <xf numFmtId="0" fontId="31" fillId="0" borderId="0" xfId="0" applyFont="1" applyAlignment="1">
      <alignment vertical="center"/>
    </xf>
    <xf numFmtId="0" fontId="31" fillId="0" borderId="21" xfId="0" applyFont="1" applyBorder="1" applyAlignment="1">
      <alignment vertical="center"/>
    </xf>
    <xf numFmtId="0" fontId="31" fillId="32" borderId="21" xfId="0" applyFont="1" applyFill="1" applyBorder="1" applyAlignment="1">
      <alignment vertical="center"/>
    </xf>
    <xf numFmtId="0" fontId="31" fillId="32" borderId="21" xfId="0" applyNumberFormat="1" applyFont="1" applyFill="1" applyBorder="1" applyAlignment="1">
      <alignment vertical="center"/>
    </xf>
    <xf numFmtId="187" fontId="6" fillId="29" borderId="21" xfId="34" applyNumberFormat="1" applyFont="1" applyFill="1" applyBorder="1" applyAlignment="1" applyProtection="1">
      <alignment vertical="center"/>
      <protection locked="0"/>
    </xf>
    <xf numFmtId="176" fontId="5" fillId="0" borderId="21" xfId="47" applyNumberFormat="1" applyFont="1" applyBorder="1" applyAlignment="1">
      <alignment vertical="center"/>
    </xf>
    <xf numFmtId="176" fontId="5" fillId="29" borderId="21" xfId="47" applyNumberFormat="1" applyFont="1" applyFill="1" applyBorder="1" applyAlignment="1" applyProtection="1">
      <alignment vertical="center" shrinkToFit="1"/>
      <protection locked="0"/>
    </xf>
    <xf numFmtId="176" fontId="5" fillId="30" borderId="21" xfId="47" applyNumberFormat="1" applyFont="1" applyFill="1" applyBorder="1" applyAlignment="1" applyProtection="1">
      <alignment horizontal="center" vertical="center"/>
      <protection locked="0"/>
    </xf>
    <xf numFmtId="176" fontId="30" fillId="0" borderId="21" xfId="47" applyNumberFormat="1" applyFont="1" applyBorder="1" applyAlignment="1" applyProtection="1">
      <alignment horizontal="center" vertical="center"/>
      <protection locked="0"/>
    </xf>
    <xf numFmtId="176" fontId="16" fillId="29" borderId="21" xfId="47" applyNumberFormat="1" applyFont="1" applyFill="1" applyBorder="1" applyAlignment="1" applyProtection="1">
      <alignment horizontal="right" vertical="center"/>
      <protection locked="0"/>
    </xf>
    <xf numFmtId="176" fontId="5" fillId="0" borderId="21" xfId="47" applyNumberFormat="1" applyFont="1" applyBorder="1" applyAlignment="1" applyProtection="1">
      <alignment vertical="center"/>
      <protection locked="0"/>
    </xf>
    <xf numFmtId="180" fontId="16" fillId="29" borderId="21" xfId="47" applyNumberFormat="1" applyFont="1" applyFill="1" applyBorder="1" applyAlignment="1" applyProtection="1">
      <alignment vertical="center"/>
      <protection locked="0"/>
    </xf>
    <xf numFmtId="176" fontId="16" fillId="0" borderId="21" xfId="47" applyNumberFormat="1" applyFont="1" applyBorder="1" applyAlignment="1">
      <alignment vertical="center"/>
    </xf>
    <xf numFmtId="178" fontId="16" fillId="29" borderId="21" xfId="34" applyNumberFormat="1" applyFont="1" applyFill="1" applyBorder="1" applyAlignment="1" applyProtection="1">
      <alignment vertical="center"/>
      <protection locked="0"/>
    </xf>
    <xf numFmtId="178" fontId="16" fillId="29" borderId="21" xfId="0" applyNumberFormat="1" applyFont="1" applyFill="1" applyBorder="1" applyAlignment="1" applyProtection="1">
      <alignment vertical="center"/>
      <protection locked="0"/>
    </xf>
    <xf numFmtId="176" fontId="5" fillId="0" borderId="10" xfId="47" applyNumberFormat="1" applyFont="1" applyBorder="1" applyAlignment="1" applyProtection="1">
      <alignment horizontal="right" vertical="center"/>
      <protection locked="0"/>
    </xf>
    <xf numFmtId="176" fontId="5" fillId="29" borderId="12" xfId="47" applyNumberFormat="1" applyFont="1" applyFill="1" applyBorder="1" applyAlignment="1" applyProtection="1">
      <alignment vertical="center" shrinkToFit="1"/>
      <protection locked="0"/>
    </xf>
    <xf numFmtId="176" fontId="110" fillId="0" borderId="0" xfId="47" applyNumberFormat="1" applyFont="1" applyFill="1" applyBorder="1" applyAlignment="1" applyProtection="1">
      <alignment vertical="center"/>
    </xf>
    <xf numFmtId="176" fontId="110" fillId="0" borderId="0" xfId="47" applyNumberFormat="1" applyFont="1" applyFill="1" applyBorder="1" applyAlignment="1" applyProtection="1">
      <alignment vertical="center"/>
      <protection locked="0"/>
    </xf>
    <xf numFmtId="176" fontId="5" fillId="30" borderId="21" xfId="47" applyNumberFormat="1" applyFont="1" applyFill="1" applyBorder="1" applyAlignment="1" applyProtection="1">
      <alignment horizontal="center" vertical="center" shrinkToFit="1"/>
      <protection locked="0"/>
    </xf>
    <xf numFmtId="176" fontId="16" fillId="29" borderId="21" xfId="47" applyNumberFormat="1" applyFont="1" applyFill="1" applyBorder="1" applyAlignment="1" applyProtection="1">
      <alignment horizontal="right" vertical="center" shrinkToFit="1"/>
      <protection locked="0"/>
    </xf>
    <xf numFmtId="180" fontId="16" fillId="29" borderId="21" xfId="47" applyNumberFormat="1" applyFont="1" applyFill="1" applyBorder="1" applyAlignment="1" applyProtection="1">
      <alignment vertical="center" shrinkToFit="1"/>
      <protection locked="0"/>
    </xf>
    <xf numFmtId="182" fontId="16" fillId="29" borderId="21" xfId="34" applyNumberFormat="1" applyFont="1" applyFill="1" applyBorder="1" applyAlignment="1" applyProtection="1">
      <alignment vertical="center" shrinkToFit="1"/>
      <protection locked="0"/>
    </xf>
    <xf numFmtId="182" fontId="35" fillId="29" borderId="21" xfId="0" applyNumberFormat="1" applyFont="1" applyFill="1" applyBorder="1" applyAlignment="1" applyProtection="1">
      <alignment vertical="center" shrinkToFit="1"/>
      <protection locked="0"/>
    </xf>
    <xf numFmtId="182" fontId="16" fillId="29" borderId="21" xfId="0" applyNumberFormat="1" applyFont="1" applyFill="1" applyBorder="1" applyAlignment="1" applyProtection="1">
      <alignment vertical="center" shrinkToFit="1"/>
      <protection locked="0"/>
    </xf>
    <xf numFmtId="176" fontId="5" fillId="0" borderId="10" xfId="47" applyNumberFormat="1" applyFont="1" applyBorder="1" applyAlignment="1" applyProtection="1">
      <alignment horizontal="right" vertical="center" shrinkToFit="1"/>
      <protection locked="0"/>
    </xf>
    <xf numFmtId="0" fontId="5" fillId="0" borderId="0" xfId="47" applyFont="1" applyAlignment="1" applyProtection="1">
      <alignment vertical="center"/>
    </xf>
    <xf numFmtId="0" fontId="3" fillId="0" borderId="0" xfId="47" applyFont="1" applyAlignment="1" applyProtection="1">
      <alignment horizontal="right" vertical="center"/>
    </xf>
    <xf numFmtId="0" fontId="8" fillId="0" borderId="0" xfId="47" applyAlignment="1" applyProtection="1">
      <alignment vertical="center"/>
    </xf>
    <xf numFmtId="0" fontId="11" fillId="0" borderId="0" xfId="47" applyFont="1" applyAlignment="1" applyProtection="1">
      <alignment vertical="center"/>
    </xf>
    <xf numFmtId="0" fontId="5" fillId="0" borderId="0" xfId="47" applyFont="1" applyAlignment="1" applyProtection="1">
      <alignment horizontal="right" vertical="center"/>
    </xf>
    <xf numFmtId="0" fontId="5" fillId="0" borderId="10" xfId="47" applyFont="1" applyBorder="1" applyAlignment="1" applyProtection="1">
      <alignment vertical="center"/>
    </xf>
    <xf numFmtId="0" fontId="5" fillId="0" borderId="12" xfId="47" applyFont="1" applyBorder="1" applyAlignment="1" applyProtection="1">
      <alignment horizontal="distributed" vertical="center"/>
    </xf>
    <xf numFmtId="0" fontId="5" fillId="0" borderId="11" xfId="47" applyFont="1" applyBorder="1" applyAlignment="1" applyProtection="1">
      <alignment vertical="center"/>
    </xf>
    <xf numFmtId="0" fontId="5" fillId="0" borderId="12" xfId="47" applyFont="1" applyBorder="1" applyAlignment="1" applyProtection="1">
      <alignment vertical="center"/>
    </xf>
    <xf numFmtId="0" fontId="5" fillId="0" borderId="11" xfId="47" applyFont="1" applyBorder="1" applyAlignment="1" applyProtection="1">
      <alignment horizontal="distributed" vertical="center"/>
    </xf>
    <xf numFmtId="0" fontId="5" fillId="0" borderId="10" xfId="47" applyFont="1" applyBorder="1" applyAlignment="1" applyProtection="1">
      <alignment horizontal="distributed" vertical="center"/>
    </xf>
    <xf numFmtId="0" fontId="5" fillId="0" borderId="22" xfId="47" applyFont="1" applyBorder="1" applyAlignment="1" applyProtection="1">
      <alignment vertical="center"/>
    </xf>
    <xf numFmtId="0" fontId="5" fillId="0" borderId="20" xfId="47" applyFont="1" applyBorder="1" applyAlignment="1" applyProtection="1">
      <alignment vertical="center"/>
    </xf>
    <xf numFmtId="0" fontId="5" fillId="0" borderId="13" xfId="47" applyFont="1" applyBorder="1" applyAlignment="1" applyProtection="1">
      <alignment vertical="center"/>
    </xf>
    <xf numFmtId="0" fontId="5" fillId="0" borderId="13" xfId="47" applyFont="1" applyBorder="1" applyAlignment="1" applyProtection="1">
      <alignment horizontal="distributed" vertical="center"/>
    </xf>
    <xf numFmtId="0" fontId="5" fillId="0" borderId="19" xfId="47" applyFont="1" applyBorder="1" applyAlignment="1" applyProtection="1">
      <alignment vertical="center"/>
    </xf>
    <xf numFmtId="0" fontId="5" fillId="0" borderId="18" xfId="47" applyFont="1" applyBorder="1" applyAlignment="1" applyProtection="1">
      <alignment vertical="center"/>
    </xf>
    <xf numFmtId="0" fontId="5" fillId="0" borderId="0" xfId="47" applyFont="1" applyBorder="1" applyAlignment="1" applyProtection="1">
      <alignment horizontal="distributed" vertical="center"/>
    </xf>
    <xf numFmtId="0" fontId="5" fillId="0" borderId="0" xfId="47" applyFont="1" applyBorder="1" applyAlignment="1" applyProtection="1">
      <alignment horizontal="center" vertical="center"/>
    </xf>
    <xf numFmtId="0" fontId="69" fillId="0" borderId="93" xfId="47" applyFont="1" applyBorder="1" applyAlignment="1" applyProtection="1">
      <alignment vertical="center"/>
    </xf>
    <xf numFmtId="0" fontId="70" fillId="0" borderId="94" xfId="47" applyFont="1" applyBorder="1" applyAlignment="1" applyProtection="1">
      <alignment vertical="center"/>
    </xf>
    <xf numFmtId="0" fontId="5" fillId="0" borderId="93" xfId="47" applyFont="1" applyBorder="1" applyAlignment="1" applyProtection="1">
      <alignment vertical="center"/>
    </xf>
    <xf numFmtId="0" fontId="70" fillId="0" borderId="95" xfId="47" applyFont="1" applyBorder="1" applyAlignment="1" applyProtection="1">
      <alignment vertical="center"/>
    </xf>
    <xf numFmtId="0" fontId="70" fillId="0" borderId="96" xfId="47" applyFont="1" applyBorder="1" applyAlignment="1" applyProtection="1">
      <alignment vertical="center"/>
    </xf>
    <xf numFmtId="0" fontId="73" fillId="30" borderId="97" xfId="47" applyFont="1" applyFill="1" applyBorder="1" applyAlignment="1" applyProtection="1">
      <alignment vertical="center"/>
    </xf>
    <xf numFmtId="0" fontId="73" fillId="30" borderId="98" xfId="47" applyFont="1" applyFill="1" applyBorder="1" applyAlignment="1" applyProtection="1">
      <alignment vertical="center"/>
    </xf>
    <xf numFmtId="0" fontId="73" fillId="30" borderId="85" xfId="47" applyFont="1" applyFill="1" applyBorder="1" applyAlignment="1" applyProtection="1">
      <alignment vertical="center"/>
    </xf>
    <xf numFmtId="176" fontId="73" fillId="30" borderId="98" xfId="47" applyNumberFormat="1" applyFont="1" applyFill="1" applyBorder="1" applyAlignment="1" applyProtection="1">
      <alignment vertical="center"/>
    </xf>
    <xf numFmtId="176" fontId="73" fillId="30" borderId="99" xfId="47" applyNumberFormat="1" applyFont="1" applyFill="1" applyBorder="1" applyAlignment="1" applyProtection="1">
      <alignment vertical="center"/>
    </xf>
    <xf numFmtId="0" fontId="73" fillId="30" borderId="100" xfId="47" applyFont="1" applyFill="1" applyBorder="1" applyAlignment="1" applyProtection="1">
      <alignment vertical="center"/>
    </xf>
    <xf numFmtId="0" fontId="79" fillId="0" borderId="0" xfId="47" applyFont="1" applyAlignment="1" applyProtection="1">
      <alignment vertical="center"/>
    </xf>
    <xf numFmtId="3" fontId="6" fillId="29" borderId="10" xfId="34" applyNumberFormat="1" applyFont="1" applyFill="1" applyBorder="1" applyAlignment="1" applyProtection="1">
      <alignment vertical="center"/>
      <protection locked="0"/>
    </xf>
    <xf numFmtId="0" fontId="5" fillId="0" borderId="22" xfId="0" applyFont="1" applyBorder="1" applyAlignment="1" applyProtection="1">
      <alignment horizontal="center" vertical="center"/>
    </xf>
    <xf numFmtId="0" fontId="5" fillId="0" borderId="11" xfId="0" applyFont="1" applyBorder="1" applyAlignment="1" applyProtection="1">
      <alignment horizontal="center" vertical="center" shrinkToFit="1"/>
    </xf>
    <xf numFmtId="0" fontId="5" fillId="30" borderId="14" xfId="0" applyFont="1" applyFill="1" applyBorder="1" applyAlignment="1" applyProtection="1">
      <alignment vertical="center"/>
    </xf>
    <xf numFmtId="0" fontId="5" fillId="0" borderId="11" xfId="0" applyFont="1" applyBorder="1" applyAlignment="1" applyProtection="1">
      <alignment horizontal="distributed"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30" borderId="11" xfId="0" applyFont="1" applyFill="1" applyBorder="1" applyAlignment="1" applyProtection="1">
      <alignment horizontal="left" vertical="center" shrinkToFit="1"/>
      <protection locked="0"/>
    </xf>
    <xf numFmtId="185" fontId="83" fillId="0" borderId="12" xfId="36" applyNumberFormat="1" applyFont="1" applyFill="1" applyBorder="1" applyAlignment="1" applyProtection="1">
      <alignment vertical="center"/>
    </xf>
    <xf numFmtId="185" fontId="34" fillId="0" borderId="12" xfId="36" applyNumberFormat="1" applyFont="1" applyFill="1" applyBorder="1" applyAlignment="1" applyProtection="1">
      <alignment vertical="center"/>
    </xf>
    <xf numFmtId="0" fontId="10" fillId="0" borderId="16" xfId="0" applyFont="1" applyFill="1" applyBorder="1" applyAlignment="1" applyProtection="1">
      <alignment vertical="center"/>
    </xf>
    <xf numFmtId="0" fontId="5" fillId="0" borderId="16" xfId="0" applyFont="1" applyFill="1" applyBorder="1" applyAlignment="1" applyProtection="1">
      <alignment vertical="center"/>
    </xf>
    <xf numFmtId="0" fontId="69" fillId="0" borderId="81" xfId="0" applyFont="1" applyFill="1" applyBorder="1" applyAlignment="1" applyProtection="1">
      <alignment horizontal="center" vertical="center" shrinkToFit="1"/>
    </xf>
    <xf numFmtId="178" fontId="70" fillId="29" borderId="82" xfId="34" applyNumberFormat="1" applyFont="1" applyFill="1" applyBorder="1" applyAlignment="1" applyProtection="1">
      <alignment vertical="center"/>
      <protection locked="0"/>
    </xf>
    <xf numFmtId="0" fontId="35" fillId="29" borderId="26" xfId="0" applyFont="1" applyFill="1" applyBorder="1" applyAlignment="1" applyProtection="1">
      <alignment horizontal="right" vertical="center" shrinkToFit="1"/>
      <protection locked="0"/>
    </xf>
    <xf numFmtId="180" fontId="16" fillId="0" borderId="10" xfId="0" applyNumberFormat="1" applyFont="1" applyBorder="1" applyAlignment="1">
      <alignment vertical="center" shrinkToFit="1"/>
    </xf>
    <xf numFmtId="0" fontId="5" fillId="0" borderId="13" xfId="47" applyFont="1" applyBorder="1" applyAlignment="1">
      <alignment horizontal="right" vertical="center"/>
    </xf>
    <xf numFmtId="0" fontId="5" fillId="0" borderId="22" xfId="47" applyFont="1" applyBorder="1" applyAlignment="1">
      <alignment horizontal="right" vertical="center"/>
    </xf>
    <xf numFmtId="0" fontId="5" fillId="0" borderId="20" xfId="47" applyFont="1" applyBorder="1" applyAlignment="1">
      <alignment horizontal="right" vertical="center"/>
    </xf>
    <xf numFmtId="0" fontId="74" fillId="0" borderId="0" xfId="47" applyFont="1" applyBorder="1" applyAlignment="1">
      <alignment vertical="center"/>
    </xf>
    <xf numFmtId="0" fontId="5" fillId="0" borderId="22" xfId="47" applyFont="1" applyBorder="1" applyAlignment="1">
      <alignment vertical="center"/>
    </xf>
    <xf numFmtId="0" fontId="5" fillId="0" borderId="0" xfId="47" applyFont="1" applyBorder="1" applyAlignment="1">
      <alignment vertical="center"/>
    </xf>
    <xf numFmtId="176" fontId="5" fillId="0" borderId="19" xfId="47" applyNumberFormat="1" applyFont="1" applyBorder="1" applyAlignment="1">
      <alignment vertical="center"/>
    </xf>
    <xf numFmtId="176" fontId="5" fillId="0" borderId="18" xfId="47" applyNumberFormat="1" applyFont="1" applyBorder="1" applyAlignment="1">
      <alignment vertical="center"/>
    </xf>
    <xf numFmtId="176" fontId="5" fillId="0" borderId="0" xfId="47" applyNumberFormat="1" applyFont="1" applyBorder="1" applyAlignment="1">
      <alignment vertical="center"/>
    </xf>
    <xf numFmtId="0" fontId="5" fillId="0" borderId="19" xfId="47" applyFont="1" applyBorder="1" applyAlignment="1">
      <alignment vertical="center"/>
    </xf>
    <xf numFmtId="176" fontId="5" fillId="0" borderId="11" xfId="47" applyNumberFormat="1" applyFont="1" applyBorder="1" applyAlignment="1">
      <alignment vertical="center"/>
    </xf>
    <xf numFmtId="176" fontId="30" fillId="0" borderId="0" xfId="47" applyNumberFormat="1" applyFont="1" applyBorder="1" applyAlignment="1" applyProtection="1">
      <alignment horizontal="center" vertical="center"/>
      <protection locked="0"/>
    </xf>
    <xf numFmtId="176" fontId="5" fillId="0" borderId="0" xfId="47" applyNumberFormat="1" applyFont="1" applyBorder="1" applyAlignment="1">
      <alignment horizontal="center" vertical="center"/>
    </xf>
    <xf numFmtId="176" fontId="16" fillId="0" borderId="0" xfId="47" applyNumberFormat="1" applyFont="1" applyBorder="1" applyAlignment="1">
      <alignment vertical="center"/>
    </xf>
    <xf numFmtId="176" fontId="5" fillId="0" borderId="0" xfId="47" applyNumberFormat="1" applyFont="1" applyFill="1" applyBorder="1" applyAlignment="1">
      <alignment vertical="center"/>
    </xf>
    <xf numFmtId="0" fontId="5" fillId="0" borderId="20" xfId="47" applyFont="1" applyBorder="1" applyAlignment="1">
      <alignment vertical="center"/>
    </xf>
    <xf numFmtId="176" fontId="5" fillId="0" borderId="22" xfId="47" applyNumberFormat="1" applyFont="1" applyBorder="1" applyAlignment="1">
      <alignment vertical="center"/>
    </xf>
    <xf numFmtId="176" fontId="5" fillId="0" borderId="0" xfId="47" applyNumberFormat="1" applyFont="1" applyBorder="1" applyAlignment="1">
      <alignment vertical="center" shrinkToFit="1"/>
    </xf>
    <xf numFmtId="0" fontId="5" fillId="0" borderId="14" xfId="47" applyFont="1" applyBorder="1" applyAlignment="1">
      <alignment vertical="center"/>
    </xf>
    <xf numFmtId="0" fontId="5" fillId="0" borderId="0" xfId="47" applyFont="1" applyBorder="1" applyAlignment="1">
      <alignment horizontal="center" vertical="center"/>
    </xf>
    <xf numFmtId="176" fontId="5" fillId="0" borderId="0" xfId="47" applyNumberFormat="1" applyFont="1" applyFill="1" applyBorder="1" applyAlignment="1" applyProtection="1">
      <alignment horizontal="center" vertical="center"/>
      <protection locked="0"/>
    </xf>
    <xf numFmtId="176" fontId="5" fillId="0" borderId="0" xfId="47" applyNumberFormat="1" applyFont="1" applyFill="1" applyBorder="1" applyAlignment="1">
      <alignment vertical="center" shrinkToFit="1"/>
    </xf>
    <xf numFmtId="176" fontId="5" fillId="0" borderId="19" xfId="47" applyNumberFormat="1" applyFont="1" applyBorder="1" applyAlignment="1">
      <alignment horizontal="center" vertical="center"/>
    </xf>
    <xf numFmtId="176" fontId="16" fillId="0" borderId="0" xfId="47" applyNumberFormat="1" applyFont="1" applyFill="1" applyBorder="1" applyAlignment="1">
      <alignment vertical="center"/>
    </xf>
    <xf numFmtId="0" fontId="5" fillId="0" borderId="24" xfId="47" applyFont="1" applyBorder="1" applyAlignment="1">
      <alignment vertical="center"/>
    </xf>
    <xf numFmtId="176" fontId="108" fillId="0" borderId="0" xfId="47" applyNumberFormat="1" applyFont="1" applyFill="1" applyBorder="1" applyAlignment="1" applyProtection="1">
      <alignment vertical="center"/>
      <protection locked="0"/>
    </xf>
    <xf numFmtId="176" fontId="108" fillId="0" borderId="0" xfId="47" applyNumberFormat="1" applyFont="1" applyFill="1" applyBorder="1" applyAlignment="1">
      <alignment vertical="center"/>
    </xf>
    <xf numFmtId="176" fontId="111" fillId="0" borderId="0" xfId="47" applyNumberFormat="1" applyFont="1" applyFill="1" applyBorder="1" applyAlignment="1" applyProtection="1">
      <alignment vertical="center"/>
      <protection locked="0"/>
    </xf>
    <xf numFmtId="0" fontId="108" fillId="0" borderId="19" xfId="47" applyFont="1" applyFill="1" applyBorder="1" applyAlignment="1">
      <alignment vertical="center"/>
    </xf>
    <xf numFmtId="0" fontId="5" fillId="0" borderId="19" xfId="47" applyFont="1" applyFill="1" applyBorder="1" applyAlignment="1">
      <alignment vertical="center"/>
    </xf>
    <xf numFmtId="0" fontId="110" fillId="0" borderId="0" xfId="47" applyFont="1" applyBorder="1" applyAlignment="1">
      <alignment vertical="center"/>
    </xf>
    <xf numFmtId="176" fontId="110" fillId="0" borderId="19" xfId="47" applyNumberFormat="1" applyFont="1" applyBorder="1" applyAlignment="1">
      <alignment horizontal="center" vertical="center"/>
    </xf>
    <xf numFmtId="0" fontId="19" fillId="0" borderId="23" xfId="47" applyFont="1" applyBorder="1" applyAlignment="1">
      <alignment vertical="center"/>
    </xf>
    <xf numFmtId="176" fontId="112" fillId="0" borderId="0" xfId="47" applyNumberFormat="1" applyFont="1" applyFill="1" applyBorder="1" applyAlignment="1" applyProtection="1">
      <alignment vertical="center"/>
      <protection locked="0"/>
    </xf>
    <xf numFmtId="0" fontId="110" fillId="0" borderId="19" xfId="47" applyFont="1" applyBorder="1" applyAlignment="1">
      <alignment vertical="center"/>
    </xf>
    <xf numFmtId="176" fontId="112" fillId="0" borderId="0" xfId="47" applyNumberFormat="1" applyFont="1" applyFill="1" applyBorder="1" applyAlignment="1">
      <alignment vertical="center"/>
    </xf>
    <xf numFmtId="0" fontId="110" fillId="0" borderId="19" xfId="47" applyFont="1" applyFill="1" applyBorder="1" applyAlignment="1">
      <alignment vertical="center"/>
    </xf>
    <xf numFmtId="176" fontId="113" fillId="0" borderId="0" xfId="47" applyNumberFormat="1" applyFont="1" applyFill="1" applyBorder="1" applyAlignment="1" applyProtection="1">
      <alignment vertical="center"/>
      <protection locked="0"/>
    </xf>
    <xf numFmtId="0" fontId="5" fillId="0" borderId="23" xfId="47" applyFont="1" applyBorder="1" applyAlignment="1">
      <alignment vertical="center"/>
    </xf>
    <xf numFmtId="176" fontId="110" fillId="0" borderId="0" xfId="47" applyNumberFormat="1" applyFont="1" applyFill="1" applyBorder="1" applyAlignment="1">
      <alignment vertical="center"/>
    </xf>
    <xf numFmtId="0" fontId="17" fillId="0" borderId="0" xfId="47" applyFont="1" applyBorder="1" applyAlignment="1">
      <alignment vertical="center"/>
    </xf>
    <xf numFmtId="0" fontId="114" fillId="0" borderId="0" xfId="47" applyFont="1" applyFill="1" applyBorder="1" applyAlignment="1">
      <alignment vertical="center"/>
    </xf>
    <xf numFmtId="0" fontId="114" fillId="0" borderId="19" xfId="47" applyFont="1" applyFill="1" applyBorder="1" applyAlignment="1">
      <alignment vertical="center"/>
    </xf>
    <xf numFmtId="0" fontId="17" fillId="0" borderId="0" xfId="47" applyFont="1" applyFill="1" applyBorder="1" applyAlignment="1">
      <alignment vertical="center"/>
    </xf>
    <xf numFmtId="0" fontId="84" fillId="0" borderId="0" xfId="47" applyFont="1" applyFill="1" applyBorder="1" applyAlignment="1">
      <alignment vertical="center"/>
    </xf>
    <xf numFmtId="0" fontId="70" fillId="0" borderId="74" xfId="47" applyFont="1" applyBorder="1" applyAlignment="1">
      <alignment vertical="center"/>
    </xf>
    <xf numFmtId="176" fontId="69" fillId="0" borderId="94" xfId="47" applyNumberFormat="1" applyFont="1" applyBorder="1" applyAlignment="1">
      <alignment vertical="center"/>
    </xf>
    <xf numFmtId="176" fontId="69" fillId="0" borderId="93" xfId="47" applyNumberFormat="1" applyFont="1" applyBorder="1" applyAlignment="1">
      <alignment vertical="center"/>
    </xf>
    <xf numFmtId="176" fontId="69" fillId="0" borderId="74" xfId="47" applyNumberFormat="1" applyFont="1" applyBorder="1" applyAlignment="1">
      <alignment vertical="center"/>
    </xf>
    <xf numFmtId="0" fontId="69" fillId="0" borderId="94" xfId="47" applyFont="1" applyBorder="1" applyAlignment="1">
      <alignment vertical="center"/>
    </xf>
    <xf numFmtId="0" fontId="14" fillId="0" borderId="0" xfId="47" applyFont="1" applyBorder="1" applyAlignment="1">
      <alignment vertical="center"/>
    </xf>
    <xf numFmtId="0" fontId="17" fillId="0" borderId="19" xfId="47" applyFont="1" applyBorder="1" applyAlignment="1">
      <alignment vertical="center"/>
    </xf>
    <xf numFmtId="0" fontId="69" fillId="0" borderId="74" xfId="47" applyFont="1" applyBorder="1" applyAlignment="1">
      <alignment vertical="center"/>
    </xf>
    <xf numFmtId="178" fontId="78" fillId="0" borderId="12" xfId="36" applyNumberFormat="1" applyFont="1" applyBorder="1" applyAlignment="1" applyProtection="1">
      <alignment vertical="center"/>
    </xf>
    <xf numFmtId="0" fontId="5" fillId="0" borderId="0" xfId="47" applyFont="1" applyFill="1" applyBorder="1" applyAlignment="1">
      <alignment vertical="center"/>
    </xf>
    <xf numFmtId="0" fontId="5" fillId="0" borderId="0" xfId="47" applyFont="1" applyFill="1" applyBorder="1" applyAlignment="1">
      <alignment horizontal="center" vertical="center"/>
    </xf>
    <xf numFmtId="176" fontId="5" fillId="0" borderId="0" xfId="47" applyNumberFormat="1" applyFont="1" applyFill="1" applyBorder="1" applyAlignment="1">
      <alignment horizontal="center" vertical="center"/>
    </xf>
    <xf numFmtId="176" fontId="16" fillId="0" borderId="0" xfId="47" applyNumberFormat="1" applyFont="1" applyFill="1" applyBorder="1" applyAlignment="1">
      <alignment horizontal="right" vertical="center"/>
    </xf>
    <xf numFmtId="0" fontId="17" fillId="0" borderId="19" xfId="47" applyFont="1" applyFill="1" applyBorder="1" applyAlignment="1">
      <alignment vertical="center"/>
    </xf>
    <xf numFmtId="176" fontId="70" fillId="0" borderId="94" xfId="47" applyNumberFormat="1" applyFont="1" applyBorder="1" applyAlignment="1">
      <alignment vertical="center"/>
    </xf>
    <xf numFmtId="176" fontId="70" fillId="0" borderId="93" xfId="47" applyNumberFormat="1" applyFont="1" applyBorder="1" applyAlignment="1">
      <alignment vertical="center"/>
    </xf>
    <xf numFmtId="176" fontId="70" fillId="0" borderId="74" xfId="47" applyNumberFormat="1" applyFont="1" applyBorder="1" applyAlignment="1">
      <alignment vertical="center"/>
    </xf>
    <xf numFmtId="176" fontId="5" fillId="0" borderId="74" xfId="47" applyNumberFormat="1" applyFont="1" applyBorder="1" applyAlignment="1">
      <alignment vertical="center"/>
    </xf>
    <xf numFmtId="0" fontId="5" fillId="0" borderId="94" xfId="47" applyFont="1" applyBorder="1" applyAlignment="1">
      <alignment vertical="center"/>
    </xf>
    <xf numFmtId="0" fontId="5" fillId="0" borderId="0" xfId="47" applyFont="1" applyAlignment="1">
      <alignment vertical="center"/>
    </xf>
    <xf numFmtId="0" fontId="5" fillId="0" borderId="0" xfId="47" applyFont="1" applyBorder="1" applyAlignment="1" applyProtection="1">
      <alignment vertical="center"/>
      <protection locked="0"/>
    </xf>
    <xf numFmtId="0" fontId="5" fillId="0" borderId="0" xfId="47" applyFont="1" applyBorder="1" applyAlignment="1" applyProtection="1">
      <alignment horizontal="center" vertical="center"/>
      <protection locked="0"/>
    </xf>
    <xf numFmtId="0" fontId="70" fillId="0" borderId="55" xfId="47" applyFont="1" applyBorder="1" applyAlignment="1">
      <alignment vertical="center"/>
    </xf>
    <xf numFmtId="176" fontId="70" fillId="0" borderId="96" xfId="47" applyNumberFormat="1" applyFont="1" applyBorder="1" applyAlignment="1">
      <alignment vertical="center"/>
    </xf>
    <xf numFmtId="176" fontId="70" fillId="0" borderId="95" xfId="47" applyNumberFormat="1" applyFont="1" applyBorder="1" applyAlignment="1">
      <alignment vertical="center"/>
    </xf>
    <xf numFmtId="0" fontId="70" fillId="0" borderId="55" xfId="47" applyFont="1" applyBorder="1" applyAlignment="1" applyProtection="1">
      <alignment vertical="center"/>
      <protection locked="0"/>
    </xf>
    <xf numFmtId="0" fontId="70" fillId="0" borderId="96" xfId="47" applyFont="1" applyBorder="1" applyAlignment="1">
      <alignment vertical="center"/>
    </xf>
    <xf numFmtId="176" fontId="5" fillId="0" borderId="12" xfId="47" applyNumberFormat="1" applyFont="1" applyBorder="1" applyAlignment="1" applyProtection="1">
      <alignment horizontal="right" vertical="center"/>
      <protection locked="0"/>
    </xf>
    <xf numFmtId="176" fontId="30" fillId="0" borderId="12" xfId="47" applyNumberFormat="1" applyFont="1" applyBorder="1" applyAlignment="1" applyProtection="1">
      <alignment horizontal="center" vertical="center"/>
      <protection locked="0"/>
    </xf>
    <xf numFmtId="178" fontId="16" fillId="29" borderId="10" xfId="36" applyNumberFormat="1" applyFont="1" applyFill="1" applyBorder="1" applyAlignment="1" applyProtection="1">
      <alignment vertical="center"/>
      <protection locked="0"/>
    </xf>
    <xf numFmtId="0" fontId="5" fillId="29" borderId="12" xfId="0" applyFont="1" applyFill="1" applyBorder="1" applyAlignment="1" applyProtection="1">
      <alignment horizontal="left" vertical="center" shrinkToFit="1"/>
      <protection locked="0"/>
    </xf>
    <xf numFmtId="0" fontId="9" fillId="0" borderId="21" xfId="0" applyFont="1" applyBorder="1" applyAlignment="1">
      <alignment horizontal="distributed" vertical="center" wrapText="1"/>
    </xf>
    <xf numFmtId="0" fontId="81" fillId="0" borderId="21" xfId="0" applyFont="1" applyBorder="1" applyAlignment="1">
      <alignment horizontal="distributed" vertical="center"/>
    </xf>
    <xf numFmtId="176" fontId="115" fillId="0" borderId="12" xfId="47" applyNumberFormat="1" applyFont="1" applyBorder="1" applyAlignment="1" applyProtection="1">
      <alignment horizontal="left" vertical="center"/>
    </xf>
    <xf numFmtId="176" fontId="5" fillId="0" borderId="17" xfId="47" applyNumberFormat="1" applyFont="1" applyBorder="1" applyAlignment="1">
      <alignment vertical="center"/>
    </xf>
    <xf numFmtId="176" fontId="5" fillId="29" borderId="17" xfId="47" applyNumberFormat="1" applyFont="1" applyFill="1" applyBorder="1" applyAlignment="1" applyProtection="1">
      <alignment vertical="center" shrinkToFit="1"/>
      <protection locked="0"/>
    </xf>
    <xf numFmtId="176" fontId="5" fillId="0" borderId="13" xfId="47" applyNumberFormat="1" applyFont="1" applyBorder="1" applyAlignment="1" applyProtection="1">
      <alignment horizontal="right" vertical="center" shrinkToFit="1"/>
      <protection locked="0"/>
    </xf>
    <xf numFmtId="176" fontId="5" fillId="29" borderId="13" xfId="47" applyNumberFormat="1" applyFont="1" applyFill="1" applyBorder="1" applyAlignment="1" applyProtection="1">
      <alignment vertical="center" shrinkToFit="1"/>
      <protection locked="0"/>
    </xf>
    <xf numFmtId="176" fontId="108" fillId="0" borderId="13" xfId="47" applyNumberFormat="1" applyFont="1" applyBorder="1" applyAlignment="1" applyProtection="1">
      <alignment horizontal="left" vertical="center"/>
    </xf>
    <xf numFmtId="176" fontId="5" fillId="30" borderId="17" xfId="47" applyNumberFormat="1" applyFont="1" applyFill="1" applyBorder="1" applyAlignment="1" applyProtection="1">
      <alignment horizontal="center" vertical="center" shrinkToFit="1"/>
      <protection locked="0"/>
    </xf>
    <xf numFmtId="176" fontId="30" fillId="0" borderId="17" xfId="47" applyNumberFormat="1" applyFont="1" applyBorder="1" applyAlignment="1" applyProtection="1">
      <alignment horizontal="center" vertical="center"/>
      <protection locked="0"/>
    </xf>
    <xf numFmtId="176" fontId="16" fillId="29" borderId="17" xfId="47" applyNumberFormat="1" applyFont="1" applyFill="1" applyBorder="1" applyAlignment="1" applyProtection="1">
      <alignment horizontal="right" vertical="center" shrinkToFit="1"/>
      <protection locked="0"/>
    </xf>
    <xf numFmtId="176" fontId="5" fillId="0" borderId="17" xfId="47" applyNumberFormat="1" applyFont="1" applyBorder="1" applyAlignment="1" applyProtection="1">
      <alignment vertical="center"/>
      <protection locked="0"/>
    </xf>
    <xf numFmtId="180" fontId="16" fillId="29" borderId="17" xfId="47" applyNumberFormat="1" applyFont="1" applyFill="1" applyBorder="1" applyAlignment="1" applyProtection="1">
      <alignment vertical="center" shrinkToFit="1"/>
      <protection locked="0"/>
    </xf>
    <xf numFmtId="176" fontId="16" fillId="0" borderId="17" xfId="47" applyNumberFormat="1" applyFont="1" applyBorder="1" applyAlignment="1">
      <alignment vertical="center"/>
    </xf>
    <xf numFmtId="0" fontId="5" fillId="0" borderId="17" xfId="47" applyFont="1" applyBorder="1" applyAlignment="1">
      <alignment vertical="center"/>
    </xf>
    <xf numFmtId="182" fontId="16" fillId="29" borderId="17" xfId="36" applyNumberFormat="1" applyFont="1" applyFill="1" applyBorder="1" applyAlignment="1" applyProtection="1">
      <alignment vertical="center" shrinkToFit="1"/>
      <protection locked="0"/>
    </xf>
    <xf numFmtId="176" fontId="5" fillId="0" borderId="12" xfId="47" applyNumberFormat="1" applyFont="1" applyBorder="1" applyAlignment="1" applyProtection="1">
      <alignment horizontal="right" vertical="center" shrinkToFit="1"/>
      <protection locked="0"/>
    </xf>
    <xf numFmtId="182" fontId="16" fillId="29" borderId="21" xfId="36" applyNumberFormat="1" applyFont="1" applyFill="1" applyBorder="1" applyAlignment="1" applyProtection="1">
      <alignment vertical="center" shrinkToFit="1"/>
      <protection locked="0"/>
    </xf>
    <xf numFmtId="176" fontId="5" fillId="29" borderId="12" xfId="47" applyNumberFormat="1" applyFont="1" applyFill="1" applyBorder="1" applyAlignment="1" applyProtection="1">
      <alignment horizontal="left" vertical="center" shrinkToFit="1"/>
      <protection locked="0"/>
    </xf>
    <xf numFmtId="0" fontId="5" fillId="0" borderId="12" xfId="0" applyFont="1" applyBorder="1" applyAlignment="1" applyProtection="1">
      <alignment vertical="center" shrinkToFit="1"/>
      <protection locked="0"/>
    </xf>
    <xf numFmtId="0" fontId="16" fillId="29" borderId="21" xfId="0" applyFont="1" applyFill="1" applyBorder="1" applyAlignment="1" applyProtection="1">
      <alignment vertical="center" shrinkToFit="1"/>
      <protection locked="0"/>
    </xf>
    <xf numFmtId="0" fontId="33" fillId="29" borderId="21" xfId="0" applyFont="1" applyFill="1" applyBorder="1" applyAlignment="1" applyProtection="1">
      <alignment horizontal="right" vertical="center" shrinkToFit="1"/>
      <protection locked="0"/>
    </xf>
    <xf numFmtId="184" fontId="5" fillId="29" borderId="21" xfId="0" applyNumberFormat="1" applyFont="1" applyFill="1" applyBorder="1" applyAlignment="1" applyProtection="1">
      <alignment horizontal="left" vertical="center" shrinkToFit="1"/>
      <protection locked="0"/>
    </xf>
    <xf numFmtId="0" fontId="5" fillId="29" borderId="21" xfId="0" applyFont="1" applyFill="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5" fillId="0" borderId="10" xfId="0" applyFont="1" applyBorder="1" applyAlignment="1">
      <alignment vertical="center"/>
    </xf>
    <xf numFmtId="176" fontId="5" fillId="0" borderId="10" xfId="47" applyNumberFormat="1" applyFont="1" applyBorder="1" applyAlignment="1" applyProtection="1">
      <alignment vertical="center" shrinkToFit="1"/>
    </xf>
    <xf numFmtId="176" fontId="5" fillId="0" borderId="12" xfId="47" applyNumberFormat="1" applyFont="1" applyBorder="1" applyAlignment="1" applyProtection="1">
      <alignment horizontal="right" vertical="center" shrinkToFit="1"/>
    </xf>
    <xf numFmtId="176" fontId="5" fillId="0" borderId="12" xfId="47" applyNumberFormat="1" applyFont="1" applyBorder="1" applyAlignment="1" applyProtection="1">
      <alignment horizontal="left" vertical="center" shrinkToFit="1"/>
    </xf>
    <xf numFmtId="176" fontId="30" fillId="0" borderId="12" xfId="47" applyNumberFormat="1" applyFont="1" applyBorder="1" applyAlignment="1" applyProtection="1">
      <alignment horizontal="center" vertical="center" shrinkToFit="1"/>
    </xf>
    <xf numFmtId="176" fontId="16" fillId="29" borderId="12" xfId="47" applyNumberFormat="1" applyFont="1" applyFill="1" applyBorder="1" applyAlignment="1" applyProtection="1">
      <alignment horizontal="right" vertical="center" shrinkToFit="1"/>
      <protection locked="0"/>
    </xf>
    <xf numFmtId="180" fontId="16" fillId="29" borderId="12" xfId="47" applyNumberFormat="1" applyFont="1" applyFill="1" applyBorder="1" applyAlignment="1" applyProtection="1">
      <alignment vertical="center" shrinkToFit="1"/>
      <protection locked="0"/>
    </xf>
    <xf numFmtId="176" fontId="16" fillId="0" borderId="12" xfId="47" applyNumberFormat="1" applyFont="1" applyBorder="1" applyAlignment="1" applyProtection="1">
      <alignment vertical="center" shrinkToFit="1"/>
    </xf>
    <xf numFmtId="178" fontId="16" fillId="29" borderId="10" xfId="36" applyNumberFormat="1" applyFont="1" applyFill="1" applyBorder="1" applyAlignment="1" applyProtection="1">
      <alignment horizontal="right" vertical="center" shrinkToFit="1"/>
      <protection locked="0"/>
    </xf>
    <xf numFmtId="178" fontId="16" fillId="29" borderId="10" xfId="34" applyNumberFormat="1" applyFont="1" applyFill="1" applyBorder="1" applyAlignment="1" applyProtection="1">
      <alignment horizontal="right" vertical="center" shrinkToFit="1"/>
      <protection locked="0"/>
    </xf>
    <xf numFmtId="0" fontId="5" fillId="0" borderId="21" xfId="0" applyFont="1" applyBorder="1" applyAlignment="1">
      <alignment horizontal="center" vertical="center" shrinkToFit="1"/>
    </xf>
    <xf numFmtId="0" fontId="110" fillId="0" borderId="21" xfId="0" applyFont="1" applyBorder="1" applyAlignment="1">
      <alignment vertical="center" shrinkToFit="1"/>
    </xf>
    <xf numFmtId="0" fontId="16" fillId="29" borderId="21" xfId="0" applyFont="1" applyFill="1" applyBorder="1" applyAlignment="1" applyProtection="1">
      <alignment horizontal="right" vertical="center" shrinkToFit="1"/>
      <protection locked="0"/>
    </xf>
    <xf numFmtId="184" fontId="5" fillId="29" borderId="21" xfId="0" applyNumberFormat="1" applyFont="1" applyFill="1" applyBorder="1" applyAlignment="1" applyProtection="1">
      <alignment vertical="center" shrinkToFit="1"/>
      <protection locked="0"/>
    </xf>
    <xf numFmtId="0" fontId="5" fillId="29" borderId="21" xfId="0" applyFont="1" applyFill="1" applyBorder="1" applyAlignment="1" applyProtection="1">
      <alignment horizontal="left" vertical="center" shrinkToFit="1"/>
      <protection locked="0"/>
    </xf>
    <xf numFmtId="0" fontId="5" fillId="30" borderId="21" xfId="0" applyFont="1" applyFill="1" applyBorder="1" applyAlignment="1" applyProtection="1">
      <alignment vertical="center" shrinkToFit="1"/>
      <protection locked="0"/>
    </xf>
    <xf numFmtId="0" fontId="5" fillId="0" borderId="10" xfId="0" applyFont="1" applyBorder="1" applyAlignment="1">
      <alignment vertical="center" shrinkToFit="1"/>
    </xf>
    <xf numFmtId="180" fontId="16" fillId="29" borderId="10" xfId="0" applyNumberFormat="1" applyFont="1" applyFill="1" applyBorder="1" applyAlignment="1" applyProtection="1">
      <alignment horizontal="right" vertical="center" shrinkToFit="1"/>
      <protection locked="0"/>
    </xf>
    <xf numFmtId="0" fontId="5" fillId="29" borderId="12" xfId="0" applyFont="1" applyFill="1" applyBorder="1" applyAlignment="1" applyProtection="1">
      <alignment vertical="center" shrinkToFit="1"/>
      <protection locked="0"/>
    </xf>
    <xf numFmtId="0" fontId="116" fillId="0" borderId="21" xfId="0" applyFont="1" applyBorder="1" applyAlignment="1">
      <alignment vertical="center"/>
    </xf>
    <xf numFmtId="0" fontId="5" fillId="30" borderId="21" xfId="0" applyFont="1" applyFill="1" applyBorder="1" applyAlignment="1" applyProtection="1">
      <alignment horizontal="center" vertical="center" shrinkToFit="1"/>
      <protection locked="0"/>
    </xf>
    <xf numFmtId="0" fontId="5" fillId="25" borderId="12" xfId="0" applyFont="1" applyFill="1" applyBorder="1" applyAlignment="1" applyProtection="1">
      <alignment horizontal="left" vertical="center" shrinkToFit="1"/>
      <protection locked="0"/>
    </xf>
    <xf numFmtId="0" fontId="16" fillId="25" borderId="21" xfId="0" applyFont="1" applyFill="1" applyBorder="1" applyAlignment="1" applyProtection="1">
      <alignment vertical="center" shrinkToFit="1"/>
      <protection locked="0"/>
    </xf>
    <xf numFmtId="0" fontId="33" fillId="26" borderId="21" xfId="0" applyFont="1" applyFill="1" applyBorder="1" applyAlignment="1" applyProtection="1">
      <alignment horizontal="right" vertical="center" shrinkToFit="1"/>
      <protection locked="0"/>
    </xf>
    <xf numFmtId="184" fontId="5" fillId="26" borderId="21" xfId="0" applyNumberFormat="1" applyFont="1" applyFill="1" applyBorder="1" applyAlignment="1" applyProtection="1">
      <alignment horizontal="left" vertical="center" shrinkToFit="1"/>
      <protection locked="0"/>
    </xf>
    <xf numFmtId="0" fontId="5" fillId="26" borderId="21" xfId="0" applyFont="1" applyFill="1" applyBorder="1" applyAlignment="1" applyProtection="1">
      <alignment vertical="center" shrinkToFit="1"/>
      <protection locked="0"/>
    </xf>
    <xf numFmtId="0" fontId="3" fillId="0" borderId="101" xfId="0" applyFont="1" applyBorder="1" applyAlignment="1" applyProtection="1">
      <alignment horizontal="left" vertical="center" indent="1"/>
    </xf>
    <xf numFmtId="0" fontId="31" fillId="0" borderId="0" xfId="0" applyFont="1" applyBorder="1" applyAlignment="1" applyProtection="1">
      <alignment vertical="top" wrapText="1"/>
    </xf>
    <xf numFmtId="0" fontId="102" fillId="0" borderId="0" xfId="0" applyFont="1" applyAlignment="1">
      <alignment vertical="center"/>
    </xf>
    <xf numFmtId="0" fontId="105" fillId="0" borderId="0" xfId="0" applyFont="1" applyAlignment="1">
      <alignment vertical="top" wrapText="1"/>
    </xf>
    <xf numFmtId="0" fontId="5" fillId="0" borderId="36" xfId="0" applyFont="1" applyBorder="1" applyAlignment="1">
      <alignment horizontal="center" vertical="center"/>
    </xf>
    <xf numFmtId="0" fontId="5" fillId="0" borderId="26" xfId="0" applyFont="1" applyBorder="1" applyAlignment="1">
      <alignment vertical="center"/>
    </xf>
    <xf numFmtId="176" fontId="5" fillId="29" borderId="26" xfId="47" applyNumberFormat="1" applyFont="1" applyFill="1" applyBorder="1" applyAlignment="1" applyProtection="1">
      <alignment horizontal="left" vertical="center" shrinkToFit="1"/>
      <protection locked="0"/>
    </xf>
    <xf numFmtId="0" fontId="108" fillId="0" borderId="36" xfId="0" applyFont="1" applyBorder="1" applyAlignment="1">
      <alignment vertical="center"/>
    </xf>
    <xf numFmtId="0" fontId="16" fillId="29" borderId="36" xfId="0" applyFont="1" applyFill="1" applyBorder="1" applyAlignment="1" applyProtection="1">
      <alignment vertical="center" shrinkToFit="1"/>
      <protection locked="0"/>
    </xf>
    <xf numFmtId="0" fontId="33" fillId="29" borderId="36" xfId="0" applyFont="1" applyFill="1" applyBorder="1" applyAlignment="1" applyProtection="1">
      <alignment horizontal="right" vertical="center" shrinkToFit="1"/>
      <protection locked="0"/>
    </xf>
    <xf numFmtId="184" fontId="5" fillId="29" borderId="36" xfId="0" applyNumberFormat="1" applyFont="1" applyFill="1" applyBorder="1" applyAlignment="1" applyProtection="1">
      <alignment horizontal="left" vertical="center" shrinkToFit="1"/>
      <protection locked="0"/>
    </xf>
    <xf numFmtId="0" fontId="5" fillId="29" borderId="36" xfId="0" applyFont="1" applyFill="1" applyBorder="1" applyAlignment="1" applyProtection="1">
      <alignment vertical="center" shrinkToFit="1"/>
      <protection locked="0"/>
    </xf>
    <xf numFmtId="0" fontId="5" fillId="0" borderId="38" xfId="0" applyFont="1" applyBorder="1" applyAlignment="1">
      <alignment horizontal="center" vertical="center"/>
    </xf>
    <xf numFmtId="0" fontId="5" fillId="0" borderId="30" xfId="0" applyFont="1" applyBorder="1" applyAlignment="1">
      <alignment vertical="center"/>
    </xf>
    <xf numFmtId="176" fontId="5" fillId="29" borderId="30" xfId="47" applyNumberFormat="1" applyFont="1" applyFill="1" applyBorder="1" applyAlignment="1" applyProtection="1">
      <alignment horizontal="left" vertical="center" shrinkToFit="1"/>
      <protection locked="0"/>
    </xf>
    <xf numFmtId="0" fontId="108" fillId="0" borderId="38" xfId="0" applyFont="1" applyBorder="1" applyAlignment="1">
      <alignment vertical="center"/>
    </xf>
    <xf numFmtId="0" fontId="16" fillId="29" borderId="38" xfId="0" applyFont="1" applyFill="1" applyBorder="1" applyAlignment="1" applyProtection="1">
      <alignment vertical="center" shrinkToFit="1"/>
      <protection locked="0"/>
    </xf>
    <xf numFmtId="0" fontId="33" fillId="29" borderId="38" xfId="0" applyFont="1" applyFill="1" applyBorder="1" applyAlignment="1" applyProtection="1">
      <alignment horizontal="right" vertical="center" shrinkToFit="1"/>
      <protection locked="0"/>
    </xf>
    <xf numFmtId="184" fontId="5" fillId="29" borderId="38" xfId="0" applyNumberFormat="1" applyFont="1" applyFill="1" applyBorder="1" applyAlignment="1" applyProtection="1">
      <alignment horizontal="left" vertical="center" shrinkToFit="1"/>
      <protection locked="0"/>
    </xf>
    <xf numFmtId="0" fontId="5" fillId="29" borderId="38" xfId="0" applyFont="1" applyFill="1" applyBorder="1" applyAlignment="1" applyProtection="1">
      <alignment vertical="center" shrinkToFit="1"/>
      <protection locked="0"/>
    </xf>
    <xf numFmtId="0" fontId="5" fillId="29" borderId="30" xfId="0" applyFont="1" applyFill="1" applyBorder="1" applyAlignment="1" applyProtection="1">
      <alignment horizontal="left" vertical="center" shrinkToFit="1"/>
      <protection locked="0"/>
    </xf>
    <xf numFmtId="0" fontId="5" fillId="0" borderId="29" xfId="0" applyFont="1" applyBorder="1" applyAlignment="1">
      <alignment vertical="center"/>
    </xf>
    <xf numFmtId="0" fontId="5" fillId="0" borderId="37" xfId="0" applyFont="1" applyBorder="1" applyAlignment="1">
      <alignment horizontal="center" vertical="center"/>
    </xf>
    <xf numFmtId="0" fontId="5" fillId="0" borderId="27" xfId="0" applyFont="1" applyBorder="1" applyAlignment="1">
      <alignment vertical="center"/>
    </xf>
    <xf numFmtId="0" fontId="5" fillId="29" borderId="28" xfId="0" applyFont="1" applyFill="1" applyBorder="1" applyAlignment="1" applyProtection="1">
      <alignment horizontal="left" vertical="center" shrinkToFit="1"/>
      <protection locked="0"/>
    </xf>
    <xf numFmtId="0" fontId="108" fillId="0" borderId="37" xfId="0" applyFont="1" applyBorder="1" applyAlignment="1">
      <alignment vertical="center"/>
    </xf>
    <xf numFmtId="0" fontId="16" fillId="29" borderId="37" xfId="0" applyFont="1" applyFill="1" applyBorder="1" applyAlignment="1" applyProtection="1">
      <alignment vertical="center" shrinkToFit="1"/>
      <protection locked="0"/>
    </xf>
    <xf numFmtId="0" fontId="33" fillId="29" borderId="37" xfId="0" applyFont="1" applyFill="1" applyBorder="1" applyAlignment="1" applyProtection="1">
      <alignment horizontal="right" vertical="center" shrinkToFit="1"/>
      <protection locked="0"/>
    </xf>
    <xf numFmtId="184" fontId="5" fillId="29" borderId="37" xfId="0" applyNumberFormat="1" applyFont="1" applyFill="1" applyBorder="1" applyAlignment="1" applyProtection="1">
      <alignment horizontal="left" vertical="center" shrinkToFit="1"/>
      <protection locked="0"/>
    </xf>
    <xf numFmtId="0" fontId="5" fillId="29" borderId="37" xfId="0" applyFont="1" applyFill="1" applyBorder="1" applyAlignment="1" applyProtection="1">
      <alignment vertical="center" shrinkToFit="1"/>
      <protection locked="0"/>
    </xf>
    <xf numFmtId="0" fontId="98" fillId="0" borderId="0" xfId="0" applyFont="1" applyAlignment="1">
      <alignment vertical="center"/>
    </xf>
    <xf numFmtId="0" fontId="61" fillId="0" borderId="0" xfId="0" applyFont="1" applyAlignment="1">
      <alignment vertical="center"/>
    </xf>
    <xf numFmtId="0" fontId="61" fillId="0" borderId="0" xfId="0" applyFont="1" applyAlignment="1">
      <alignment horizontal="left" vertical="center"/>
    </xf>
    <xf numFmtId="0" fontId="60" fillId="0" borderId="0" xfId="0" applyFont="1" applyAlignment="1">
      <alignment vertical="center"/>
    </xf>
    <xf numFmtId="0" fontId="97" fillId="0" borderId="0" xfId="0" applyFont="1" applyAlignment="1">
      <alignment vertical="center"/>
    </xf>
    <xf numFmtId="0" fontId="117" fillId="33" borderId="0" xfId="0" applyFont="1" applyFill="1" applyAlignment="1">
      <alignment horizontal="center" vertical="center" wrapText="1"/>
    </xf>
    <xf numFmtId="0" fontId="5" fillId="0" borderId="20" xfId="0" applyFont="1" applyBorder="1" applyAlignment="1">
      <alignment horizontal="center" vertical="center"/>
    </xf>
    <xf numFmtId="0" fontId="27" fillId="0" borderId="78" xfId="0" applyFont="1" applyBorder="1" applyAlignment="1" applyProtection="1">
      <alignment vertical="center" wrapText="1"/>
    </xf>
    <xf numFmtId="0" fontId="27" fillId="0" borderId="102" xfId="0" applyFont="1" applyBorder="1" applyAlignment="1" applyProtection="1">
      <alignment vertical="center" wrapText="1"/>
    </xf>
    <xf numFmtId="0" fontId="27" fillId="0" borderId="84" xfId="0" applyFont="1" applyBorder="1" applyAlignment="1" applyProtection="1">
      <alignment vertical="center" wrapText="1"/>
    </xf>
    <xf numFmtId="0" fontId="27" fillId="0" borderId="0" xfId="0" applyFont="1" applyBorder="1" applyAlignment="1" applyProtection="1">
      <alignment vertical="center" wrapText="1"/>
    </xf>
    <xf numFmtId="0" fontId="3" fillId="0" borderId="0" xfId="47" applyFont="1" applyBorder="1" applyAlignment="1" applyProtection="1">
      <alignment horizontal="left" vertical="center" indent="1"/>
    </xf>
    <xf numFmtId="0" fontId="5" fillId="0" borderId="22"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187" fontId="6" fillId="0" borderId="11" xfId="34" applyNumberFormat="1" applyFont="1" applyFill="1" applyBorder="1" applyAlignment="1" applyProtection="1">
      <alignment vertical="center"/>
    </xf>
    <xf numFmtId="187" fontId="6" fillId="0" borderId="103" xfId="34" applyNumberFormat="1" applyFont="1" applyFill="1" applyBorder="1" applyAlignment="1" applyProtection="1">
      <alignment vertical="center"/>
    </xf>
    <xf numFmtId="0" fontId="5" fillId="0" borderId="104" xfId="0" applyFont="1" applyBorder="1" applyAlignment="1" applyProtection="1">
      <alignment vertical="center"/>
    </xf>
    <xf numFmtId="0" fontId="5" fillId="0" borderId="77" xfId="0" applyFont="1" applyBorder="1" applyAlignment="1" applyProtection="1">
      <alignment vertical="center"/>
    </xf>
    <xf numFmtId="0" fontId="36" fillId="0" borderId="0" xfId="0" applyFont="1" applyAlignment="1">
      <alignment vertical="top" wrapText="1"/>
    </xf>
    <xf numFmtId="187" fontId="6" fillId="0" borderId="23" xfId="34" applyNumberFormat="1" applyFont="1" applyBorder="1" applyAlignment="1" applyProtection="1">
      <alignment vertical="center"/>
    </xf>
    <xf numFmtId="0" fontId="5" fillId="0" borderId="79" xfId="0" applyFont="1" applyBorder="1" applyAlignment="1">
      <alignment horizontal="center" vertical="center" wrapText="1"/>
    </xf>
    <xf numFmtId="187" fontId="5" fillId="0" borderId="103" xfId="0" applyNumberFormat="1" applyFont="1" applyBorder="1" applyAlignment="1">
      <alignment vertical="center"/>
    </xf>
    <xf numFmtId="187" fontId="6" fillId="0" borderId="14" xfId="36" applyNumberFormat="1" applyFont="1" applyFill="1" applyBorder="1" applyAlignment="1" applyProtection="1">
      <alignment vertical="center"/>
      <protection locked="0"/>
    </xf>
    <xf numFmtId="0" fontId="5" fillId="0" borderId="105" xfId="0" applyFont="1" applyBorder="1" applyAlignment="1">
      <alignment vertical="center" wrapText="1"/>
    </xf>
    <xf numFmtId="187" fontId="5" fillId="0" borderId="106" xfId="0" applyNumberFormat="1" applyFont="1" applyBorder="1" applyAlignment="1">
      <alignment vertical="center"/>
    </xf>
    <xf numFmtId="0" fontId="5" fillId="0" borderId="17" xfId="0" applyFont="1" applyBorder="1" applyAlignment="1">
      <alignment horizontal="center" vertical="center"/>
    </xf>
    <xf numFmtId="187" fontId="67" fillId="0" borderId="23" xfId="36" applyNumberFormat="1" applyFont="1" applyBorder="1" applyAlignment="1" applyProtection="1">
      <alignment vertical="center"/>
    </xf>
    <xf numFmtId="187" fontId="67" fillId="0" borderId="14" xfId="36" applyNumberFormat="1" applyFont="1" applyBorder="1" applyAlignment="1" applyProtection="1">
      <alignment vertical="center"/>
    </xf>
    <xf numFmtId="0" fontId="19" fillId="0" borderId="78" xfId="0" applyFont="1" applyBorder="1" applyAlignment="1">
      <alignment horizontal="center" vertical="center"/>
    </xf>
    <xf numFmtId="187" fontId="67" fillId="0" borderId="84" xfId="36" applyNumberFormat="1" applyFont="1" applyBorder="1" applyAlignment="1" applyProtection="1">
      <alignment vertical="center"/>
    </xf>
    <xf numFmtId="178" fontId="31" fillId="0" borderId="0" xfId="36" applyNumberFormat="1" applyFont="1" applyBorder="1" applyAlignment="1" applyProtection="1">
      <alignment vertical="top" wrapText="1"/>
    </xf>
    <xf numFmtId="0" fontId="115" fillId="0" borderId="0" xfId="47" applyFont="1" applyAlignment="1">
      <alignment vertical="center"/>
    </xf>
    <xf numFmtId="0" fontId="108" fillId="0" borderId="55" xfId="47" applyFont="1" applyBorder="1" applyAlignment="1">
      <alignment vertical="center" shrinkToFit="1"/>
    </xf>
    <xf numFmtId="176" fontId="5" fillId="0" borderId="0" xfId="47" applyNumberFormat="1" applyFont="1" applyAlignment="1">
      <alignment vertical="center"/>
    </xf>
    <xf numFmtId="0" fontId="39" fillId="25" borderId="0" xfId="0" applyFont="1" applyFill="1" applyAlignment="1">
      <alignment horizontal="left" vertical="center"/>
    </xf>
    <xf numFmtId="0" fontId="37" fillId="0" borderId="10" xfId="0" applyFont="1" applyBorder="1" applyAlignment="1">
      <alignment vertical="center" wrapText="1" shrinkToFit="1"/>
    </xf>
    <xf numFmtId="0" fontId="37" fillId="0" borderId="11" xfId="0" applyFont="1" applyBorder="1" applyAlignment="1">
      <alignment vertical="center" shrinkToFit="1"/>
    </xf>
    <xf numFmtId="0" fontId="37" fillId="0" borderId="20" xfId="0" applyFont="1" applyBorder="1" applyAlignment="1">
      <alignment vertical="center" shrinkToFit="1"/>
    </xf>
    <xf numFmtId="0" fontId="37" fillId="0" borderId="22" xfId="0" applyFont="1" applyBorder="1" applyAlignment="1">
      <alignment vertical="center" shrinkToFit="1"/>
    </xf>
    <xf numFmtId="0" fontId="37" fillId="0" borderId="14" xfId="0" applyFont="1" applyBorder="1" applyAlignment="1">
      <alignment vertical="center" shrinkToFit="1"/>
    </xf>
    <xf numFmtId="0" fontId="37" fillId="0" borderId="15" xfId="0" applyFont="1" applyBorder="1" applyAlignment="1">
      <alignment vertical="center" shrinkToFit="1"/>
    </xf>
    <xf numFmtId="0" fontId="117" fillId="33" borderId="19" xfId="0" applyFont="1" applyFill="1" applyBorder="1" applyAlignment="1">
      <alignment horizontal="center" vertical="center" wrapText="1"/>
    </xf>
    <xf numFmtId="0" fontId="37" fillId="0" borderId="17" xfId="0" applyFont="1" applyBorder="1" applyAlignment="1">
      <alignment horizontal="left" vertical="center" shrinkToFit="1"/>
    </xf>
    <xf numFmtId="0" fontId="37" fillId="0" borderId="52" xfId="0" applyFont="1" applyBorder="1" applyAlignment="1">
      <alignment horizontal="left" vertical="center" shrinkToFit="1"/>
    </xf>
    <xf numFmtId="0" fontId="37" fillId="0" borderId="20" xfId="0" applyFont="1" applyBorder="1" applyAlignment="1">
      <alignment horizontal="left" vertical="center"/>
    </xf>
    <xf numFmtId="0" fontId="37" fillId="0" borderId="22" xfId="0" applyFont="1" applyBorder="1" applyAlignment="1">
      <alignment horizontal="left" vertical="center"/>
    </xf>
    <xf numFmtId="0" fontId="37" fillId="0" borderId="50" xfId="0" applyFont="1" applyBorder="1" applyAlignment="1">
      <alignment horizontal="left" vertical="center"/>
    </xf>
    <xf numFmtId="0" fontId="37" fillId="0" borderId="107" xfId="0" applyFont="1" applyBorder="1" applyAlignment="1">
      <alignment horizontal="left" vertical="center"/>
    </xf>
    <xf numFmtId="0" fontId="37" fillId="0" borderId="20" xfId="0" applyFont="1" applyBorder="1" applyAlignment="1">
      <alignment vertical="center"/>
    </xf>
    <xf numFmtId="0" fontId="37" fillId="0" borderId="22" xfId="0" applyFont="1" applyBorder="1" applyAlignment="1">
      <alignment vertical="center"/>
    </xf>
    <xf numFmtId="0" fontId="37" fillId="0" borderId="18" xfId="0" applyFont="1" applyBorder="1" applyAlignment="1">
      <alignment vertical="center"/>
    </xf>
    <xf numFmtId="0" fontId="37" fillId="0" borderId="19" xfId="0" applyFont="1" applyBorder="1" applyAlignment="1">
      <alignment vertical="center"/>
    </xf>
    <xf numFmtId="0" fontId="37" fillId="0" borderId="14" xfId="0" applyFont="1" applyBorder="1" applyAlignment="1">
      <alignment vertical="center"/>
    </xf>
    <xf numFmtId="0" fontId="37" fillId="0" borderId="15" xfId="0" applyFont="1" applyBorder="1" applyAlignment="1">
      <alignment vertical="center"/>
    </xf>
    <xf numFmtId="0" fontId="37" fillId="0" borderId="18" xfId="0" applyFont="1" applyBorder="1" applyAlignment="1">
      <alignment vertical="center" shrinkToFit="1"/>
    </xf>
    <xf numFmtId="0" fontId="37" fillId="0" borderId="19" xfId="0" applyFont="1" applyBorder="1" applyAlignment="1">
      <alignment vertical="center" shrinkToFit="1"/>
    </xf>
    <xf numFmtId="0" fontId="37" fillId="0" borderId="29" xfId="0" applyFont="1" applyBorder="1" applyAlignment="1">
      <alignment vertical="center" shrinkToFit="1"/>
    </xf>
    <xf numFmtId="0" fontId="37" fillId="0" borderId="34" xfId="0" applyFont="1" applyBorder="1" applyAlignment="1">
      <alignment vertical="center" shrinkToFit="1"/>
    </xf>
    <xf numFmtId="0" fontId="37" fillId="0" borderId="10" xfId="0" applyFont="1" applyBorder="1" applyAlignment="1">
      <alignment vertical="center" shrinkToFit="1"/>
    </xf>
    <xf numFmtId="0" fontId="37" fillId="0" borderId="20" xfId="0" applyFont="1" applyBorder="1" applyAlignment="1">
      <alignment vertical="center" wrapText="1"/>
    </xf>
    <xf numFmtId="0" fontId="37" fillId="0" borderId="22"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vertical="center" wrapText="1"/>
    </xf>
    <xf numFmtId="0" fontId="118" fillId="0" borderId="20" xfId="0" applyFont="1" applyBorder="1" applyAlignment="1">
      <alignment vertical="center" shrinkToFit="1"/>
    </xf>
    <xf numFmtId="0" fontId="118" fillId="0" borderId="22" xfId="0" applyFont="1" applyBorder="1" applyAlignment="1">
      <alignment vertical="center" shrinkToFit="1"/>
    </xf>
    <xf numFmtId="0" fontId="118" fillId="0" borderId="14" xfId="0" applyFont="1" applyBorder="1" applyAlignment="1">
      <alignment vertical="center" shrinkToFit="1"/>
    </xf>
    <xf numFmtId="0" fontId="118" fillId="0" borderId="15" xfId="0" applyFont="1" applyBorder="1" applyAlignment="1">
      <alignment vertical="center" shrinkToFit="1"/>
    </xf>
    <xf numFmtId="0" fontId="118" fillId="0" borderId="20" xfId="0" applyFont="1" applyBorder="1" applyAlignment="1">
      <alignment vertical="center" wrapText="1" shrinkToFit="1"/>
    </xf>
    <xf numFmtId="0" fontId="118" fillId="0" borderId="22" xfId="0" applyFont="1" applyBorder="1" applyAlignment="1">
      <alignment vertical="center" wrapText="1" shrinkToFit="1"/>
    </xf>
    <xf numFmtId="0" fontId="118" fillId="0" borderId="18" xfId="0" applyFont="1" applyBorder="1" applyAlignment="1">
      <alignment vertical="center" wrapText="1" shrinkToFit="1"/>
    </xf>
    <xf numFmtId="0" fontId="118" fillId="0" borderId="19" xfId="0" applyFont="1" applyBorder="1" applyAlignment="1">
      <alignment vertical="center" wrapText="1" shrinkToFit="1"/>
    </xf>
    <xf numFmtId="0" fontId="118" fillId="0" borderId="14" xfId="0" applyFont="1" applyBorder="1" applyAlignment="1">
      <alignment vertical="center" wrapText="1" shrinkToFit="1"/>
    </xf>
    <xf numFmtId="0" fontId="118" fillId="0" borderId="15" xfId="0" applyFont="1" applyBorder="1" applyAlignment="1">
      <alignment vertical="center" wrapText="1" shrinkToFit="1"/>
    </xf>
    <xf numFmtId="0" fontId="119" fillId="0" borderId="0" xfId="0" applyFont="1" applyAlignment="1">
      <alignment horizontal="center" vertical="center"/>
    </xf>
    <xf numFmtId="0" fontId="120" fillId="0" borderId="0" xfId="0" applyFont="1" applyAlignment="1">
      <alignment horizontal="center" vertical="center"/>
    </xf>
    <xf numFmtId="0" fontId="120" fillId="0" borderId="59" xfId="0" applyFont="1" applyBorder="1" applyAlignment="1">
      <alignment horizontal="center" vertical="center"/>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37" fillId="0" borderId="11" xfId="0" applyFont="1" applyBorder="1" applyAlignment="1">
      <alignment vertical="center" wrapText="1" shrinkToFit="1"/>
    </xf>
    <xf numFmtId="0" fontId="38" fillId="0" borderId="10" xfId="0" applyFont="1" applyBorder="1" applyAlignment="1">
      <alignment vertical="center" wrapText="1" shrinkToFit="1"/>
    </xf>
    <xf numFmtId="0" fontId="38" fillId="0" borderId="11" xfId="0" applyFont="1" applyBorder="1" applyAlignment="1">
      <alignment vertical="center" wrapText="1" shrinkToFit="1"/>
    </xf>
    <xf numFmtId="0" fontId="5" fillId="29" borderId="12" xfId="0" applyFont="1" applyFill="1" applyBorder="1" applyAlignment="1" applyProtection="1">
      <alignment horizontal="left" vertical="center" shrinkToFit="1"/>
      <protection locked="0"/>
    </xf>
    <xf numFmtId="0" fontId="5" fillId="29" borderId="11" xfId="0" applyFont="1" applyFill="1" applyBorder="1" applyAlignment="1" applyProtection="1">
      <alignment horizontal="left" vertical="center" shrinkToFit="1"/>
      <protection locked="0"/>
    </xf>
    <xf numFmtId="0" fontId="5" fillId="0" borderId="12" xfId="0" applyFont="1" applyBorder="1" applyAlignment="1" applyProtection="1">
      <alignment horizontal="distributed" vertical="center" wrapText="1"/>
    </xf>
    <xf numFmtId="0" fontId="5" fillId="0" borderId="12" xfId="0" applyFont="1" applyBorder="1" applyAlignment="1" applyProtection="1">
      <alignment horizontal="distributed" vertical="center"/>
    </xf>
    <xf numFmtId="0" fontId="27" fillId="0" borderId="102" xfId="47" applyFont="1" applyBorder="1" applyAlignment="1" applyProtection="1">
      <alignment horizontal="center" vertical="center"/>
    </xf>
    <xf numFmtId="0" fontId="27" fillId="0" borderId="84" xfId="47" applyFont="1" applyBorder="1" applyAlignment="1" applyProtection="1">
      <alignment horizontal="center" vertical="center"/>
    </xf>
    <xf numFmtId="0" fontId="5" fillId="29" borderId="49" xfId="0" applyFont="1" applyFill="1" applyBorder="1" applyAlignment="1" applyProtection="1">
      <alignment horizontal="center" vertical="center"/>
      <protection locked="0"/>
    </xf>
    <xf numFmtId="0" fontId="5" fillId="29" borderId="23" xfId="0" applyFont="1" applyFill="1" applyBorder="1" applyAlignment="1" applyProtection="1">
      <alignment horizontal="center" vertical="center"/>
      <protection locked="0"/>
    </xf>
    <xf numFmtId="0" fontId="5" fillId="0" borderId="30" xfId="0" applyFont="1" applyBorder="1" applyAlignment="1" applyProtection="1">
      <alignment horizontal="distributed" vertical="center"/>
    </xf>
    <xf numFmtId="0" fontId="5" fillId="30" borderId="0" xfId="0" applyFont="1" applyFill="1" applyBorder="1" applyAlignment="1" applyProtection="1">
      <alignment vertical="center"/>
      <protection locked="0"/>
    </xf>
    <xf numFmtId="0" fontId="5" fillId="30" borderId="19" xfId="0" applyFont="1" applyFill="1" applyBorder="1" applyAlignment="1" applyProtection="1">
      <alignment vertical="center"/>
      <protection locked="0"/>
    </xf>
    <xf numFmtId="0" fontId="5" fillId="30" borderId="16" xfId="0" applyFont="1" applyFill="1" applyBorder="1" applyAlignment="1" applyProtection="1">
      <alignment vertical="center"/>
      <protection locked="0"/>
    </xf>
    <xf numFmtId="0" fontId="5" fillId="30" borderId="15" xfId="0" applyFont="1" applyFill="1" applyBorder="1" applyAlignment="1" applyProtection="1">
      <alignment vertical="center"/>
      <protection locked="0"/>
    </xf>
    <xf numFmtId="0" fontId="0" fillId="0" borderId="108" xfId="0" applyBorder="1" applyAlignment="1" applyProtection="1">
      <alignment horizontal="justify" vertical="center" wrapText="1"/>
    </xf>
    <xf numFmtId="0" fontId="0" fillId="0" borderId="109" xfId="0" applyBorder="1" applyAlignment="1" applyProtection="1">
      <alignment horizontal="justify" vertical="center" wrapText="1"/>
    </xf>
    <xf numFmtId="0" fontId="0" fillId="0" borderId="110" xfId="0" applyBorder="1" applyAlignment="1" applyProtection="1">
      <alignment horizontal="justify" vertical="center" wrapText="1"/>
    </xf>
    <xf numFmtId="0" fontId="5" fillId="29" borderId="17" xfId="0" applyFont="1" applyFill="1" applyBorder="1" applyAlignment="1" applyProtection="1">
      <alignment horizontal="center" vertical="center"/>
      <protection locked="0"/>
    </xf>
    <xf numFmtId="0" fontId="5" fillId="29" borderId="52" xfId="0" applyFont="1" applyFill="1" applyBorder="1" applyAlignment="1" applyProtection="1">
      <alignment horizontal="center" vertical="center"/>
      <protection locked="0"/>
    </xf>
    <xf numFmtId="0" fontId="5" fillId="0" borderId="16" xfId="0" applyFont="1" applyBorder="1" applyAlignment="1" applyProtection="1">
      <alignment horizontal="right" vertical="center" wrapText="1"/>
    </xf>
    <xf numFmtId="0" fontId="5" fillId="0" borderId="16" xfId="0" applyFont="1" applyBorder="1" applyAlignment="1" applyProtection="1">
      <alignment horizontal="right" vertical="center"/>
    </xf>
    <xf numFmtId="0" fontId="5" fillId="0" borderId="12" xfId="0" applyFont="1" applyBorder="1" applyAlignment="1" applyProtection="1">
      <alignment horizontal="distributed" vertical="center" shrinkToFit="1"/>
    </xf>
    <xf numFmtId="0" fontId="5" fillId="0" borderId="28" xfId="0" applyFont="1" applyBorder="1" applyAlignment="1" applyProtection="1">
      <alignment horizontal="distributed" vertical="center" shrinkToFit="1"/>
    </xf>
    <xf numFmtId="0" fontId="5" fillId="0" borderId="30" xfId="0" applyFont="1" applyBorder="1" applyAlignment="1" applyProtection="1">
      <alignment horizontal="distributed" vertical="center" shrinkToFit="1"/>
    </xf>
    <xf numFmtId="0" fontId="3" fillId="0" borderId="26" xfId="0" applyFont="1" applyBorder="1" applyAlignment="1" applyProtection="1">
      <alignment horizontal="distributed" vertical="center"/>
    </xf>
    <xf numFmtId="0" fontId="27" fillId="0" borderId="78" xfId="47" applyFont="1" applyBorder="1" applyAlignment="1" applyProtection="1">
      <alignment horizontal="center" vertical="center"/>
    </xf>
    <xf numFmtId="0" fontId="5" fillId="0" borderId="12"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13" xfId="0" applyFont="1" applyBorder="1" applyAlignment="1" applyProtection="1">
      <alignment horizontal="distributed" vertical="center"/>
    </xf>
    <xf numFmtId="0" fontId="121" fillId="0" borderId="16" xfId="0" applyFont="1" applyBorder="1" applyAlignment="1" applyProtection="1">
      <alignment horizontal="left" vertical="center" wrapText="1"/>
    </xf>
    <xf numFmtId="0" fontId="5" fillId="0" borderId="32" xfId="0" applyFont="1" applyBorder="1" applyAlignment="1" applyProtection="1">
      <alignment horizontal="distributed" vertical="center"/>
    </xf>
    <xf numFmtId="0" fontId="5" fillId="0" borderId="18"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0" borderId="51" xfId="0" applyFont="1" applyBorder="1" applyAlignment="1" applyProtection="1">
      <alignment horizontal="left" vertical="top" wrapText="1"/>
    </xf>
    <xf numFmtId="0" fontId="5" fillId="30" borderId="51" xfId="0" applyFont="1" applyFill="1" applyBorder="1" applyAlignment="1" applyProtection="1">
      <alignment vertical="center" shrinkToFit="1"/>
      <protection locked="0"/>
    </xf>
    <xf numFmtId="0" fontId="5" fillId="30" borderId="107" xfId="0" applyFont="1" applyFill="1" applyBorder="1" applyAlignment="1" applyProtection="1">
      <alignment vertical="center" shrinkToFit="1"/>
      <protection locked="0"/>
    </xf>
    <xf numFmtId="49" fontId="7" fillId="29" borderId="12" xfId="28" applyNumberFormat="1" applyFill="1" applyBorder="1" applyAlignment="1" applyProtection="1">
      <alignment horizontal="left" vertical="center" shrinkToFit="1"/>
      <protection locked="0"/>
    </xf>
    <xf numFmtId="49" fontId="7" fillId="29" borderId="11" xfId="28" applyNumberFormat="1" applyFill="1" applyBorder="1" applyAlignment="1" applyProtection="1">
      <alignment horizontal="left" vertical="center" shrinkToFit="1"/>
      <protection locked="0"/>
    </xf>
    <xf numFmtId="0" fontId="5" fillId="0" borderId="50" xfId="0" applyFont="1" applyBorder="1" applyAlignment="1" applyProtection="1">
      <alignment horizontal="center" vertical="center"/>
    </xf>
    <xf numFmtId="0" fontId="5" fillId="30" borderId="51" xfId="0" applyFont="1" applyFill="1" applyBorder="1" applyAlignment="1" applyProtection="1">
      <alignment vertical="center"/>
      <protection locked="0"/>
    </xf>
    <xf numFmtId="0" fontId="5" fillId="30" borderId="107" xfId="0" applyFont="1" applyFill="1" applyBorder="1" applyAlignment="1" applyProtection="1">
      <alignment vertical="center"/>
      <protection locked="0"/>
    </xf>
    <xf numFmtId="38" fontId="5" fillId="0" borderId="12" xfId="36" applyFont="1" applyBorder="1" applyAlignment="1" applyProtection="1">
      <alignment horizontal="distributed" vertical="center"/>
    </xf>
    <xf numFmtId="38" fontId="5" fillId="0" borderId="12" xfId="36" applyFont="1" applyFill="1" applyBorder="1" applyAlignment="1" applyProtection="1">
      <alignment horizontal="left" vertical="center" wrapText="1"/>
    </xf>
    <xf numFmtId="38" fontId="5" fillId="0" borderId="11" xfId="36" applyFont="1" applyFill="1" applyBorder="1" applyAlignment="1" applyProtection="1">
      <alignment horizontal="left" vertical="center" wrapText="1"/>
    </xf>
    <xf numFmtId="38" fontId="3" fillId="0" borderId="0" xfId="36" applyFont="1" applyFill="1" applyAlignment="1" applyProtection="1">
      <alignment vertical="center" wrapText="1"/>
    </xf>
    <xf numFmtId="38" fontId="3" fillId="0" borderId="0" xfId="36" applyFont="1" applyFill="1" applyAlignment="1" applyProtection="1">
      <alignment vertical="center"/>
    </xf>
    <xf numFmtId="38" fontId="5" fillId="0" borderId="12" xfId="36" applyFont="1" applyBorder="1" applyAlignment="1" applyProtection="1">
      <alignment vertical="center"/>
    </xf>
    <xf numFmtId="186" fontId="5" fillId="0" borderId="0" xfId="36" applyNumberFormat="1" applyFont="1" applyFill="1" applyAlignment="1" applyProtection="1">
      <alignment horizontal="left" vertical="center" wrapText="1" shrinkToFit="1"/>
    </xf>
    <xf numFmtId="38" fontId="5" fillId="0" borderId="0" xfId="36" applyFont="1" applyAlignment="1" applyProtection="1">
      <alignment horizontal="center" vertical="center"/>
    </xf>
    <xf numFmtId="38" fontId="5" fillId="0" borderId="0" xfId="36" applyFont="1" applyAlignment="1" applyProtection="1">
      <alignment vertical="center"/>
    </xf>
    <xf numFmtId="38" fontId="5" fillId="0" borderId="0" xfId="36" applyFont="1" applyBorder="1" applyAlignment="1" applyProtection="1">
      <alignment horizontal="center" vertical="center"/>
    </xf>
    <xf numFmtId="0" fontId="5" fillId="0" borderId="12" xfId="0" applyFont="1" applyFill="1" applyBorder="1" applyAlignment="1" applyProtection="1">
      <alignment horizontal="left" vertical="center" wrapText="1"/>
    </xf>
    <xf numFmtId="186" fontId="5" fillId="0" borderId="0" xfId="36" applyNumberFormat="1" applyFont="1" applyFill="1" applyAlignment="1" applyProtection="1">
      <alignment horizontal="left" vertical="center" shrinkToFit="1"/>
    </xf>
    <xf numFmtId="0" fontId="5" fillId="0" borderId="12" xfId="0" applyFont="1" applyBorder="1" applyAlignment="1" applyProtection="1">
      <alignment vertical="center"/>
    </xf>
    <xf numFmtId="0" fontId="5" fillId="0" borderId="11" xfId="0" applyFont="1" applyBorder="1" applyAlignment="1" applyProtection="1">
      <alignment vertical="center"/>
    </xf>
    <xf numFmtId="49" fontId="5" fillId="0" borderId="12" xfId="36" applyNumberFormat="1" applyFont="1" applyFill="1" applyBorder="1" applyAlignment="1" applyProtection="1">
      <alignment horizontal="left" vertical="center"/>
    </xf>
    <xf numFmtId="49" fontId="30" fillId="0" borderId="12" xfId="36" applyNumberFormat="1" applyFont="1" applyFill="1" applyBorder="1" applyAlignment="1" applyProtection="1">
      <alignment horizontal="left" vertical="center"/>
    </xf>
    <xf numFmtId="185" fontId="34" fillId="0" borderId="12" xfId="36" applyNumberFormat="1" applyFont="1" applyFill="1" applyBorder="1" applyAlignment="1" applyProtection="1">
      <alignment horizontal="right" vertical="center" shrinkToFit="1"/>
    </xf>
    <xf numFmtId="38" fontId="36" fillId="0" borderId="12" xfId="36" applyFont="1" applyBorder="1" applyAlignment="1" applyProtection="1">
      <alignment vertical="center" wrapText="1"/>
    </xf>
    <xf numFmtId="0" fontId="36" fillId="0" borderId="12" xfId="0" applyFont="1" applyBorder="1" applyAlignment="1" applyProtection="1">
      <alignment vertical="center" wrapText="1"/>
    </xf>
    <xf numFmtId="0" fontId="36" fillId="0" borderId="11" xfId="0" applyFont="1" applyBorder="1" applyAlignment="1" applyProtection="1">
      <alignment vertical="center" wrapText="1"/>
    </xf>
    <xf numFmtId="38" fontId="3" fillId="0" borderId="0" xfId="36" applyFont="1" applyAlignment="1" applyProtection="1">
      <alignment vertical="center" wrapText="1"/>
    </xf>
    <xf numFmtId="0" fontId="5" fillId="0" borderId="111" xfId="0" applyFont="1" applyBorder="1" applyAlignment="1">
      <alignment horizontal="center" vertical="center"/>
    </xf>
    <xf numFmtId="0" fontId="5" fillId="0" borderId="112"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113" xfId="0" applyFont="1" applyBorder="1" applyAlignment="1">
      <alignment horizontal="left" vertical="center" wrapText="1"/>
    </xf>
    <xf numFmtId="0" fontId="5" fillId="0" borderId="114" xfId="0" applyFont="1" applyBorder="1" applyAlignment="1">
      <alignment horizontal="left" vertical="center" wrapText="1"/>
    </xf>
    <xf numFmtId="0" fontId="5" fillId="0" borderId="2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22" xfId="0" applyFont="1" applyBorder="1" applyAlignment="1" applyProtection="1">
      <alignment horizontal="center" vertical="center"/>
    </xf>
    <xf numFmtId="178" fontId="5" fillId="0" borderId="10" xfId="36" applyNumberFormat="1" applyFont="1" applyBorder="1" applyAlignment="1" applyProtection="1">
      <alignment horizontal="center" vertical="center"/>
    </xf>
    <xf numFmtId="178" fontId="5" fillId="0" borderId="12" xfId="36" applyNumberFormat="1" applyFont="1" applyBorder="1" applyAlignment="1" applyProtection="1">
      <alignment horizontal="center" vertical="center"/>
    </xf>
    <xf numFmtId="178" fontId="5" fillId="0" borderId="11" xfId="36" applyNumberFormat="1" applyFont="1" applyBorder="1" applyAlignment="1" applyProtection="1">
      <alignment horizontal="center" vertical="center"/>
    </xf>
    <xf numFmtId="0" fontId="5" fillId="0" borderId="115" xfId="0" applyFont="1" applyBorder="1" applyAlignment="1" applyProtection="1">
      <alignment horizontal="center" vertical="center"/>
    </xf>
    <xf numFmtId="0" fontId="19" fillId="0" borderId="0" xfId="0" applyFont="1" applyBorder="1" applyAlignment="1" applyProtection="1">
      <alignment horizontal="center" vertical="center"/>
    </xf>
    <xf numFmtId="0" fontId="5" fillId="0" borderId="24" xfId="0" applyFont="1" applyBorder="1" applyAlignment="1">
      <alignment horizontal="center" vertical="center" wrapText="1" shrinkToFit="1"/>
    </xf>
    <xf numFmtId="0" fontId="5" fillId="0" borderId="23" xfId="0" applyFont="1" applyBorder="1" applyAlignment="1">
      <alignment horizontal="center" vertical="center" shrinkToFit="1"/>
    </xf>
    <xf numFmtId="0" fontId="5" fillId="0" borderId="18" xfId="0" applyFont="1" applyBorder="1" applyAlignment="1">
      <alignment horizontal="center" vertical="center" wrapText="1" shrinkToFit="1"/>
    </xf>
    <xf numFmtId="0" fontId="5" fillId="0" borderId="14" xfId="0" applyFont="1" applyBorder="1" applyAlignment="1">
      <alignment horizontal="center" vertical="center" shrinkToFit="1"/>
    </xf>
    <xf numFmtId="38" fontId="5" fillId="0" borderId="10" xfId="0" applyNumberFormat="1" applyFont="1" applyBorder="1" applyAlignment="1" applyProtection="1">
      <alignment horizontal="left" vertical="center" shrinkToFit="1"/>
    </xf>
    <xf numFmtId="38" fontId="5" fillId="0" borderId="12" xfId="0" applyNumberFormat="1" applyFont="1" applyBorder="1" applyAlignment="1" applyProtection="1">
      <alignment horizontal="left" vertical="center" shrinkToFit="1"/>
    </xf>
    <xf numFmtId="38" fontId="5" fillId="0" borderId="11" xfId="0" applyNumberFormat="1" applyFont="1" applyBorder="1" applyAlignment="1" applyProtection="1">
      <alignment horizontal="left" vertical="center" shrinkToFit="1"/>
    </xf>
    <xf numFmtId="178" fontId="66" fillId="0" borderId="0" xfId="34" applyNumberFormat="1" applyFont="1" applyBorder="1" applyAlignment="1" applyProtection="1">
      <alignment vertical="top" wrapText="1"/>
    </xf>
    <xf numFmtId="0" fontId="68" fillId="0" borderId="0" xfId="0" applyFont="1" applyAlignment="1" applyProtection="1">
      <alignment horizontal="left" vertical="center"/>
    </xf>
    <xf numFmtId="0" fontId="5" fillId="0" borderId="16" xfId="0" applyFont="1" applyBorder="1" applyAlignment="1" applyProtection="1">
      <alignment horizontal="center" vertical="center"/>
    </xf>
    <xf numFmtId="0" fontId="5" fillId="0" borderId="0" xfId="0" applyFont="1" applyBorder="1" applyAlignment="1" applyProtection="1">
      <alignment horizontal="center" vertical="center"/>
    </xf>
    <xf numFmtId="0" fontId="36" fillId="0" borderId="22" xfId="0" applyFont="1" applyBorder="1" applyAlignment="1" applyProtection="1">
      <alignment horizontal="center" vertical="center" wrapText="1" shrinkToFit="1"/>
    </xf>
    <xf numFmtId="0" fontId="36" fillId="0" borderId="15" xfId="0" applyFont="1" applyBorder="1" applyAlignment="1" applyProtection="1">
      <alignment horizontal="center" vertical="center" wrapText="1" shrinkToFit="1"/>
    </xf>
    <xf numFmtId="0" fontId="19" fillId="0" borderId="102" xfId="0" applyFont="1" applyBorder="1" applyAlignment="1">
      <alignment horizontal="center" vertical="center" wrapText="1" shrinkToFit="1"/>
    </xf>
    <xf numFmtId="0" fontId="19" fillId="0" borderId="77" xfId="0" applyFont="1" applyBorder="1" applyAlignment="1">
      <alignment horizontal="center" vertical="center" shrinkToFit="1"/>
    </xf>
    <xf numFmtId="0" fontId="5" fillId="0" borderId="54" xfId="0" applyFont="1" applyBorder="1" applyAlignment="1" applyProtection="1">
      <alignment horizontal="center" vertical="center" wrapText="1"/>
    </xf>
    <xf numFmtId="0" fontId="5" fillId="0" borderId="102" xfId="0" applyFont="1" applyBorder="1" applyAlignment="1" applyProtection="1">
      <alignment horizontal="center" vertical="center"/>
    </xf>
    <xf numFmtId="181" fontId="62" fillId="0" borderId="0" xfId="0" applyNumberFormat="1" applyFont="1" applyFill="1" applyBorder="1" applyAlignment="1" applyProtection="1">
      <alignment horizontal="center" vertical="center" shrinkToFit="1"/>
    </xf>
    <xf numFmtId="0" fontId="5" fillId="0" borderId="10" xfId="54" applyFont="1" applyBorder="1" applyAlignment="1" applyProtection="1">
      <alignment horizontal="center" vertical="center"/>
    </xf>
    <xf numFmtId="0" fontId="5" fillId="0" borderId="12" xfId="54" applyFont="1" applyBorder="1" applyAlignment="1" applyProtection="1">
      <alignment horizontal="center" vertical="center"/>
    </xf>
    <xf numFmtId="0" fontId="5" fillId="0" borderId="11" xfId="54" applyFont="1" applyBorder="1" applyAlignment="1" applyProtection="1">
      <alignment horizontal="center" vertical="center"/>
    </xf>
    <xf numFmtId="0" fontId="5" fillId="0" borderId="21" xfId="54" applyFont="1" applyBorder="1" applyAlignment="1" applyProtection="1">
      <alignment horizontal="center" vertical="center" wrapText="1"/>
    </xf>
    <xf numFmtId="0" fontId="3" fillId="0" borderId="17" xfId="54" applyFont="1" applyBorder="1" applyAlignment="1" applyProtection="1">
      <alignment vertical="center" wrapText="1"/>
    </xf>
    <xf numFmtId="0" fontId="3" fillId="0" borderId="24" xfId="54" applyFont="1" applyBorder="1" applyAlignment="1" applyProtection="1">
      <alignment vertical="center" wrapText="1"/>
    </xf>
    <xf numFmtId="0" fontId="5" fillId="0" borderId="17" xfId="54" applyFont="1" applyBorder="1" applyAlignment="1" applyProtection="1">
      <alignment horizontal="center" vertical="center" wrapText="1"/>
    </xf>
    <xf numFmtId="0" fontId="5" fillId="0" borderId="24" xfId="54"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4" xfId="54" applyFont="1" applyBorder="1" applyAlignment="1" applyProtection="1">
      <alignment horizontal="center" vertical="center" wrapText="1"/>
    </xf>
    <xf numFmtId="0" fontId="5" fillId="0" borderId="15" xfId="54" applyFont="1" applyBorder="1" applyAlignment="1" applyProtection="1">
      <alignment horizontal="center" vertical="center" wrapText="1"/>
    </xf>
    <xf numFmtId="0" fontId="5" fillId="0" borderId="20" xfId="54" applyFont="1" applyBorder="1" applyAlignment="1" applyProtection="1">
      <alignment horizontal="center" vertical="center"/>
    </xf>
    <xf numFmtId="0" fontId="5" fillId="0" borderId="13" xfId="54" applyFont="1" applyBorder="1" applyAlignment="1" applyProtection="1">
      <alignment horizontal="center" vertical="center"/>
    </xf>
    <xf numFmtId="0" fontId="5" fillId="0" borderId="22" xfId="54" applyFont="1" applyBorder="1" applyAlignment="1" applyProtection="1">
      <alignment horizontal="center" vertical="center"/>
    </xf>
    <xf numFmtId="0" fontId="106" fillId="0" borderId="24" xfId="0" applyFont="1" applyBorder="1" applyAlignment="1" applyProtection="1">
      <alignment vertical="center" wrapText="1" shrinkToFit="1"/>
    </xf>
    <xf numFmtId="0" fontId="106" fillId="0" borderId="23" xfId="0" applyFont="1" applyBorder="1" applyAlignment="1" applyProtection="1">
      <alignment vertical="center" wrapText="1" shrinkToFit="1"/>
    </xf>
    <xf numFmtId="0" fontId="5" fillId="0" borderId="10" xfId="54" applyFont="1" applyBorder="1" applyAlignment="1" applyProtection="1">
      <alignment horizontal="center" vertical="center" wrapText="1"/>
    </xf>
    <xf numFmtId="0" fontId="5" fillId="0" borderId="11" xfId="54" applyFont="1" applyBorder="1" applyAlignment="1" applyProtection="1">
      <alignment horizontal="center" vertical="center" wrapText="1"/>
    </xf>
    <xf numFmtId="0" fontId="5" fillId="0" borderId="23" xfId="54" applyFont="1" applyBorder="1" applyAlignment="1" applyProtection="1">
      <alignment horizontal="center" vertical="center" wrapText="1"/>
    </xf>
    <xf numFmtId="0" fontId="5" fillId="0" borderId="12" xfId="0" applyFont="1" applyBorder="1" applyAlignment="1" applyProtection="1">
      <alignment horizontal="left" vertical="center" shrinkToFit="1"/>
    </xf>
    <xf numFmtId="0" fontId="5" fillId="0" borderId="11" xfId="0" applyFont="1" applyBorder="1" applyAlignment="1" applyProtection="1">
      <alignment horizontal="left" vertical="center" shrinkToFit="1"/>
    </xf>
    <xf numFmtId="0" fontId="3" fillId="0" borderId="0" xfId="54" applyFont="1" applyAlignment="1" applyProtection="1">
      <alignment vertical="center" wrapText="1"/>
    </xf>
    <xf numFmtId="0" fontId="5" fillId="0" borderId="20" xfId="54" applyFont="1" applyBorder="1" applyAlignment="1" applyProtection="1">
      <alignment horizontal="center" vertical="center" shrinkToFit="1"/>
    </xf>
    <xf numFmtId="0" fontId="5" fillId="0" borderId="14" xfId="54" applyFont="1" applyBorder="1" applyAlignment="1" applyProtection="1">
      <alignment horizontal="center" vertical="center" shrinkToFit="1"/>
    </xf>
    <xf numFmtId="0" fontId="5" fillId="0" borderId="22"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107" fillId="0" borderId="14" xfId="54" applyFont="1" applyBorder="1" applyAlignment="1" applyProtection="1">
      <alignment horizontal="center" vertical="center"/>
    </xf>
    <xf numFmtId="0" fontId="107" fillId="0" borderId="16" xfId="54" applyFont="1" applyBorder="1" applyAlignment="1" applyProtection="1">
      <alignment horizontal="center" vertical="center"/>
    </xf>
    <xf numFmtId="0" fontId="107" fillId="0" borderId="15" xfId="54" applyFont="1" applyBorder="1" applyAlignment="1" applyProtection="1">
      <alignment horizontal="center" vertical="center"/>
    </xf>
    <xf numFmtId="0" fontId="5" fillId="0" borderId="20" xfId="54" applyFont="1" applyBorder="1" applyAlignment="1" applyProtection="1">
      <alignment horizontal="left" vertical="center" wrapText="1"/>
    </xf>
    <xf numFmtId="0" fontId="5" fillId="0" borderId="14" xfId="54" applyFont="1" applyBorder="1" applyAlignment="1" applyProtection="1">
      <alignment horizontal="left" vertical="center" wrapText="1"/>
    </xf>
    <xf numFmtId="0" fontId="107" fillId="0" borderId="10" xfId="54" applyFont="1" applyBorder="1" applyAlignment="1" applyProtection="1">
      <alignment horizontal="center" vertical="center" wrapText="1"/>
    </xf>
    <xf numFmtId="0" fontId="107" fillId="0" borderId="12" xfId="54" applyFont="1" applyBorder="1" applyAlignment="1" applyProtection="1">
      <alignment horizontal="center" vertical="center" wrapText="1"/>
    </xf>
    <xf numFmtId="0" fontId="5" fillId="0" borderId="20" xfId="54" applyFont="1" applyBorder="1" applyAlignment="1" applyProtection="1">
      <alignment horizontal="center" vertical="center" wrapText="1"/>
    </xf>
    <xf numFmtId="0" fontId="10" fillId="0" borderId="0" xfId="0" applyFont="1" applyAlignment="1" applyProtection="1">
      <alignment horizontal="center" vertical="center"/>
    </xf>
    <xf numFmtId="0" fontId="5" fillId="0" borderId="0" xfId="0" applyFont="1" applyAlignment="1" applyProtection="1">
      <alignment horizontal="right" vertical="center"/>
    </xf>
    <xf numFmtId="38" fontId="5" fillId="0" borderId="16" xfId="0" applyNumberFormat="1" applyFont="1" applyBorder="1" applyAlignment="1" applyProtection="1">
      <alignment horizontal="left" vertical="center" shrinkToFit="1"/>
    </xf>
    <xf numFmtId="0" fontId="5" fillId="0" borderId="16" xfId="0" applyFont="1" applyBorder="1" applyAlignment="1" applyProtection="1">
      <alignment horizontal="left" vertical="center" shrinkToFit="1"/>
    </xf>
    <xf numFmtId="0" fontId="5" fillId="0" borderId="2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4" xfId="54" applyFont="1" applyBorder="1" applyAlignment="1" applyProtection="1">
      <alignment horizontal="center" vertical="center"/>
    </xf>
    <xf numFmtId="0" fontId="5" fillId="0" borderId="16" xfId="54" applyFont="1" applyBorder="1" applyAlignment="1" applyProtection="1">
      <alignment horizontal="center" vertical="center"/>
    </xf>
    <xf numFmtId="0" fontId="5" fillId="0" borderId="15" xfId="54" applyFont="1" applyBorder="1" applyAlignment="1" applyProtection="1">
      <alignment horizontal="center" vertical="center"/>
    </xf>
    <xf numFmtId="0" fontId="5" fillId="0" borderId="12" xfId="54" applyFont="1" applyBorder="1" applyAlignment="1" applyProtection="1">
      <alignment horizontal="center" vertical="center" wrapText="1"/>
    </xf>
    <xf numFmtId="181" fontId="62" fillId="0" borderId="13" xfId="0" applyNumberFormat="1" applyFont="1" applyFill="1" applyBorder="1" applyAlignment="1" applyProtection="1">
      <alignment horizontal="center" vertical="center" shrinkToFit="1"/>
    </xf>
    <xf numFmtId="0" fontId="5" fillId="0" borderId="54" xfId="0" applyNumberFormat="1" applyFont="1" applyFill="1" applyBorder="1" applyAlignment="1" applyProtection="1">
      <alignment horizontal="center" vertical="center" shrinkToFit="1"/>
    </xf>
    <xf numFmtId="0" fontId="5" fillId="0" borderId="55" xfId="0" applyNumberFormat="1" applyFont="1" applyFill="1" applyBorder="1" applyAlignment="1" applyProtection="1">
      <alignment horizontal="center" vertical="center" shrinkToFit="1"/>
    </xf>
    <xf numFmtId="0" fontId="5" fillId="0" borderId="58" xfId="0" applyNumberFormat="1" applyFont="1" applyFill="1" applyBorder="1" applyAlignment="1" applyProtection="1">
      <alignment horizontal="center" vertical="center" shrinkToFit="1"/>
    </xf>
    <xf numFmtId="0" fontId="63" fillId="0" borderId="0" xfId="0" applyFont="1" applyAlignment="1" applyProtection="1">
      <alignment horizontal="center" vertical="center" wrapText="1"/>
    </xf>
    <xf numFmtId="0" fontId="106" fillId="0" borderId="116" xfId="0" applyFont="1" applyBorder="1" applyAlignment="1" applyProtection="1">
      <alignment horizontal="center" vertical="center" shrinkToFit="1"/>
    </xf>
    <xf numFmtId="0" fontId="106" fillId="0" borderId="16" xfId="0" applyFont="1" applyBorder="1" applyAlignment="1" applyProtection="1">
      <alignment horizontal="center" vertical="center" shrinkToFit="1"/>
    </xf>
    <xf numFmtId="0" fontId="106" fillId="0" borderId="117" xfId="0" applyFont="1" applyBorder="1" applyAlignment="1" applyProtection="1">
      <alignment horizontal="center" vertical="center" shrinkToFit="1"/>
    </xf>
    <xf numFmtId="0" fontId="5" fillId="0" borderId="118" xfId="54" applyFont="1" applyBorder="1" applyAlignment="1" applyProtection="1">
      <alignment horizontal="center" vertical="center" wrapText="1"/>
    </xf>
    <xf numFmtId="0" fontId="5" fillId="0" borderId="43" xfId="54" applyFont="1" applyBorder="1" applyAlignment="1" applyProtection="1">
      <alignment horizontal="center" vertical="center" wrapText="1"/>
    </xf>
    <xf numFmtId="0" fontId="5" fillId="0" borderId="40" xfId="54" applyFont="1" applyBorder="1" applyAlignment="1" applyProtection="1">
      <alignment horizontal="center" vertical="center" wrapText="1"/>
    </xf>
    <xf numFmtId="0" fontId="5" fillId="0" borderId="119" xfId="0" applyFont="1" applyBorder="1" applyAlignment="1" applyProtection="1">
      <alignment horizontal="center" vertical="center"/>
    </xf>
    <xf numFmtId="0" fontId="5" fillId="0" borderId="116" xfId="0" applyFont="1" applyBorder="1" applyAlignment="1" applyProtection="1">
      <alignment horizontal="center" vertical="center"/>
    </xf>
    <xf numFmtId="0" fontId="5" fillId="0" borderId="117" xfId="0" applyFont="1" applyBorder="1" applyAlignment="1" applyProtection="1">
      <alignment horizontal="center" vertical="center"/>
    </xf>
    <xf numFmtId="0" fontId="3" fillId="0" borderId="115" xfId="0" applyFont="1" applyBorder="1" applyAlignment="1" applyProtection="1">
      <alignment horizontal="right" vertical="top"/>
    </xf>
    <xf numFmtId="0" fontId="3" fillId="0" borderId="13" xfId="0" applyFont="1" applyBorder="1" applyAlignment="1" applyProtection="1">
      <alignment horizontal="right" vertical="top"/>
    </xf>
    <xf numFmtId="0" fontId="3" fillId="0" borderId="119" xfId="0" applyFont="1" applyBorder="1" applyAlignment="1" applyProtection="1">
      <alignment horizontal="right" vertical="top"/>
    </xf>
    <xf numFmtId="183" fontId="16" fillId="29" borderId="57" xfId="0" applyNumberFormat="1" applyFont="1" applyFill="1" applyBorder="1" applyAlignment="1" applyProtection="1">
      <alignment horizontal="center" vertical="center" shrinkToFit="1"/>
      <protection locked="0"/>
    </xf>
    <xf numFmtId="183" fontId="16" fillId="29" borderId="53" xfId="0" applyNumberFormat="1" applyFont="1" applyFill="1" applyBorder="1" applyAlignment="1" applyProtection="1">
      <alignment horizontal="center" vertical="center" shrinkToFit="1"/>
      <protection locked="0"/>
    </xf>
    <xf numFmtId="183" fontId="16" fillId="29" borderId="60" xfId="0" applyNumberFormat="1" applyFont="1" applyFill="1" applyBorder="1" applyAlignment="1" applyProtection="1">
      <alignment horizontal="center" vertical="center" shrinkToFit="1"/>
      <protection locked="0"/>
    </xf>
    <xf numFmtId="0" fontId="5" fillId="0" borderId="0" xfId="54" applyFont="1" applyAlignment="1" applyProtection="1">
      <alignment vertical="center" wrapText="1"/>
    </xf>
    <xf numFmtId="38" fontId="6" fillId="0" borderId="10" xfId="0" applyNumberFormat="1" applyFont="1" applyBorder="1" applyAlignment="1" applyProtection="1">
      <alignment vertical="center" shrinkToFit="1"/>
    </xf>
    <xf numFmtId="38" fontId="6" fillId="0" borderId="12" xfId="0" applyNumberFormat="1" applyFont="1" applyBorder="1" applyAlignment="1" applyProtection="1">
      <alignment vertical="center" shrinkToFit="1"/>
    </xf>
    <xf numFmtId="38" fontId="6" fillId="0" borderId="11" xfId="0" applyNumberFormat="1" applyFont="1" applyBorder="1" applyAlignment="1" applyProtection="1">
      <alignment vertical="center" shrinkToFit="1"/>
    </xf>
    <xf numFmtId="0" fontId="5" fillId="0" borderId="0"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73" fillId="0" borderId="0" xfId="0" applyFont="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38" fontId="6" fillId="0" borderId="0" xfId="0" applyNumberFormat="1" applyFont="1" applyBorder="1" applyAlignment="1" applyProtection="1">
      <alignment horizontal="right"/>
    </xf>
    <xf numFmtId="38" fontId="5" fillId="0" borderId="16" xfId="0" applyNumberFormat="1" applyFont="1" applyBorder="1" applyAlignment="1">
      <alignment horizontal="left" vertical="center" shrinkToFit="1"/>
    </xf>
    <xf numFmtId="0" fontId="5" fillId="0" borderId="16" xfId="0" applyFont="1" applyBorder="1" applyAlignment="1">
      <alignment horizontal="left" vertical="center" shrinkToFit="1"/>
    </xf>
    <xf numFmtId="0" fontId="0" fillId="0" borderId="16" xfId="0" applyBorder="1" applyAlignment="1">
      <alignment vertical="center" shrinkToFit="1"/>
    </xf>
    <xf numFmtId="0" fontId="10" fillId="0" borderId="0" xfId="0" applyFont="1" applyAlignment="1">
      <alignment vertical="top" wrapText="1"/>
    </xf>
    <xf numFmtId="0" fontId="10" fillId="0" borderId="0" xfId="0" applyFont="1" applyAlignment="1">
      <alignment vertical="top"/>
    </xf>
    <xf numFmtId="0" fontId="5" fillId="0" borderId="10"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11" xfId="0" applyFont="1" applyBorder="1" applyAlignment="1">
      <alignment horizontal="right" vertical="center" shrinkToFit="1"/>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38" fontId="5" fillId="0" borderId="10" xfId="0" applyNumberFormat="1" applyFont="1" applyBorder="1" applyAlignment="1">
      <alignment horizontal="left" vertical="center" shrinkToFit="1"/>
    </xf>
    <xf numFmtId="0" fontId="5" fillId="0" borderId="12" xfId="0" applyFont="1" applyBorder="1" applyAlignment="1">
      <alignment horizontal="left" vertical="center" shrinkToFit="1"/>
    </xf>
    <xf numFmtId="0" fontId="0" fillId="0" borderId="11" xfId="0" applyBorder="1" applyAlignment="1">
      <alignment vertical="center" shrinkToFit="1"/>
    </xf>
    <xf numFmtId="0" fontId="10" fillId="0" borderId="0" xfId="0" applyFont="1" applyAlignment="1">
      <alignment vertical="center" wrapText="1"/>
    </xf>
    <xf numFmtId="0" fontId="10" fillId="0" borderId="0" xfId="0" applyFont="1" applyAlignment="1">
      <alignment vertical="center"/>
    </xf>
    <xf numFmtId="0" fontId="102" fillId="0" borderId="16" xfId="0" applyFont="1" applyBorder="1" applyAlignment="1">
      <alignment vertical="center" wrapText="1"/>
    </xf>
    <xf numFmtId="0" fontId="102" fillId="0" borderId="15" xfId="0" applyFont="1" applyBorder="1" applyAlignment="1">
      <alignment vertical="center" wrapText="1"/>
    </xf>
    <xf numFmtId="38" fontId="5" fillId="0" borderId="16" xfId="47" applyNumberFormat="1" applyFont="1" applyBorder="1" applyAlignment="1" applyProtection="1">
      <alignment horizontal="left" vertical="center"/>
    </xf>
    <xf numFmtId="0" fontId="5" fillId="0" borderId="12" xfId="47" applyFont="1" applyBorder="1" applyAlignment="1" applyProtection="1">
      <alignment horizontal="distributed" vertical="center"/>
    </xf>
    <xf numFmtId="0" fontId="73" fillId="0" borderId="16" xfId="47" applyFont="1" applyBorder="1" applyAlignment="1" applyProtection="1">
      <alignment horizontal="center" vertical="center"/>
    </xf>
    <xf numFmtId="0" fontId="5" fillId="0" borderId="0" xfId="47" applyFont="1" applyBorder="1" applyAlignment="1" applyProtection="1">
      <alignment horizontal="distributed" vertical="center"/>
    </xf>
    <xf numFmtId="0" fontId="19" fillId="0" borderId="18" xfId="47" applyFont="1" applyBorder="1" applyAlignment="1" applyProtection="1">
      <alignment horizontal="distributed" vertical="center"/>
    </xf>
    <xf numFmtId="0" fontId="19" fillId="0" borderId="0" xfId="47" applyFont="1" applyBorder="1" applyAlignment="1" applyProtection="1">
      <alignment horizontal="distributed" vertical="center"/>
    </xf>
    <xf numFmtId="176" fontId="5" fillId="0" borderId="0" xfId="47" applyNumberFormat="1" applyFont="1" applyBorder="1" applyAlignment="1">
      <alignment vertical="center" shrinkToFit="1"/>
    </xf>
    <xf numFmtId="176" fontId="5" fillId="0" borderId="0" xfId="47" applyNumberFormat="1" applyFont="1" applyBorder="1" applyAlignment="1">
      <alignment horizontal="right" vertical="center"/>
    </xf>
    <xf numFmtId="0" fontId="70" fillId="0" borderId="74" xfId="47" applyFont="1" applyBorder="1" applyAlignment="1">
      <alignment horizontal="distributed" vertical="center"/>
    </xf>
    <xf numFmtId="0" fontId="89" fillId="30" borderId="85" xfId="47" applyFont="1" applyFill="1" applyBorder="1" applyAlignment="1">
      <alignment horizontal="distributed" vertical="center"/>
    </xf>
    <xf numFmtId="0" fontId="79" fillId="0" borderId="18" xfId="47" applyFont="1" applyBorder="1" applyAlignment="1" applyProtection="1">
      <alignment horizontal="distributed" vertical="center" wrapText="1"/>
    </xf>
    <xf numFmtId="0" fontId="79" fillId="0" borderId="0" xfId="47" applyFont="1" applyBorder="1" applyAlignment="1" applyProtection="1">
      <alignment horizontal="distributed" vertical="center" wrapText="1"/>
    </xf>
    <xf numFmtId="0" fontId="80" fillId="0" borderId="18" xfId="47" applyFont="1" applyBorder="1" applyAlignment="1" applyProtection="1">
      <alignment horizontal="distributed" vertical="center"/>
    </xf>
    <xf numFmtId="0" fontId="80" fillId="0" borderId="0" xfId="47" applyFont="1" applyBorder="1" applyAlignment="1" applyProtection="1">
      <alignment horizontal="distributed" vertical="center"/>
    </xf>
    <xf numFmtId="0" fontId="70" fillId="0" borderId="55" xfId="47" applyFont="1" applyBorder="1" applyAlignment="1">
      <alignment horizontal="distributed" vertical="center"/>
    </xf>
    <xf numFmtId="0" fontId="115" fillId="0" borderId="55" xfId="47" applyFont="1" applyBorder="1" applyAlignment="1">
      <alignment horizontal="left" vertical="center" shrinkToFit="1"/>
    </xf>
    <xf numFmtId="0" fontId="115" fillId="0" borderId="96" xfId="47" applyFont="1" applyBorder="1" applyAlignment="1">
      <alignment horizontal="left" vertical="center" shrinkToFit="1"/>
    </xf>
    <xf numFmtId="0" fontId="122" fillId="0" borderId="55" xfId="47" applyFont="1" applyBorder="1" applyAlignment="1">
      <alignment horizontal="center" vertical="center" shrinkToFit="1"/>
    </xf>
    <xf numFmtId="176" fontId="5" fillId="0" borderId="0" xfId="47" applyNumberFormat="1" applyFont="1" applyFill="1" applyBorder="1" applyAlignment="1">
      <alignment horizontal="left" vertical="center" shrinkToFit="1"/>
    </xf>
    <xf numFmtId="0" fontId="87" fillId="0" borderId="55" xfId="47" applyFont="1" applyBorder="1" applyAlignment="1">
      <alignment vertical="center" shrinkToFit="1"/>
    </xf>
    <xf numFmtId="176" fontId="5" fillId="0" borderId="21" xfId="47" applyNumberFormat="1" applyFont="1" applyBorder="1" applyAlignment="1" applyProtection="1">
      <alignment horizontal="left" vertical="center" shrinkToFit="1"/>
    </xf>
    <xf numFmtId="0" fontId="0" fillId="0" borderId="21" xfId="0" applyBorder="1" applyAlignment="1">
      <alignment horizontal="left"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123" fillId="0" borderId="0" xfId="0" applyFont="1" applyAlignment="1" applyProtection="1">
      <alignment vertical="center" wrapText="1" shrinkToFit="1"/>
    </xf>
    <xf numFmtId="0" fontId="123" fillId="0" borderId="0" xfId="0" applyFont="1" applyAlignment="1" applyProtection="1">
      <alignment vertical="center" shrinkToFit="1"/>
    </xf>
    <xf numFmtId="38" fontId="5" fillId="0" borderId="21" xfId="0" applyNumberFormat="1" applyFont="1" applyBorder="1" applyAlignment="1">
      <alignment horizontal="left" vertical="center" shrinkToFit="1"/>
    </xf>
    <xf numFmtId="0" fontId="123" fillId="0" borderId="12" xfId="0" applyFont="1" applyBorder="1" applyAlignment="1">
      <alignment vertical="center" wrapText="1"/>
    </xf>
    <xf numFmtId="0" fontId="102" fillId="0" borderId="0" xfId="0" applyFont="1" applyAlignment="1">
      <alignment vertical="center" wrapText="1"/>
    </xf>
    <xf numFmtId="0" fontId="102" fillId="0" borderId="0" xfId="0" applyFont="1" applyAlignment="1">
      <alignment vertical="center"/>
    </xf>
    <xf numFmtId="38" fontId="5" fillId="0" borderId="12" xfId="0" applyNumberFormat="1" applyFont="1" applyBorder="1" applyAlignment="1">
      <alignment horizontal="left" vertical="center" shrinkToFit="1"/>
    </xf>
    <xf numFmtId="0" fontId="107" fillId="0" borderId="16" xfId="0" applyFont="1" applyBorder="1" applyAlignment="1">
      <alignment vertical="center" wrapText="1"/>
    </xf>
    <xf numFmtId="176" fontId="6" fillId="0" borderId="0" xfId="0" applyNumberFormat="1" applyFont="1" applyAlignment="1" applyProtection="1">
      <alignment horizontal="center" vertical="center"/>
    </xf>
    <xf numFmtId="0" fontId="109" fillId="0" borderId="16" xfId="0" applyFont="1" applyBorder="1" applyAlignment="1">
      <alignment vertical="top" wrapText="1"/>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0"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0" xfId="0" applyFont="1" applyAlignment="1" applyProtection="1">
      <alignment horizontal="center" vertical="center"/>
    </xf>
    <xf numFmtId="0" fontId="5" fillId="0" borderId="0" xfId="0" applyFont="1" applyFill="1" applyBorder="1" applyAlignment="1" applyProtection="1">
      <alignment horizontal="center" vertical="center"/>
    </xf>
    <xf numFmtId="0" fontId="5" fillId="29" borderId="0" xfId="0" applyFont="1" applyFill="1" applyBorder="1" applyAlignment="1" applyProtection="1">
      <alignment horizontal="left" vertical="center" shrinkToFit="1"/>
      <protection locked="0"/>
    </xf>
    <xf numFmtId="0" fontId="16" fillId="29" borderId="0" xfId="0" applyFont="1" applyFill="1" applyBorder="1" applyAlignment="1" applyProtection="1">
      <alignment horizontal="center" vertical="center" shrinkToFit="1"/>
      <protection locked="0"/>
    </xf>
    <xf numFmtId="0" fontId="21" fillId="29" borderId="0" xfId="0" applyFont="1" applyFill="1" applyAlignment="1" applyProtection="1">
      <alignment horizontal="center" vertical="center" shrinkToFit="1"/>
      <protection locked="0"/>
    </xf>
    <xf numFmtId="0" fontId="5" fillId="29" borderId="0" xfId="0" applyFont="1" applyFill="1" applyBorder="1" applyAlignment="1" applyProtection="1">
      <alignment horizontal="center" vertical="center" shrinkToFit="1"/>
      <protection locked="0"/>
    </xf>
    <xf numFmtId="0" fontId="5" fillId="30" borderId="0" xfId="0" applyFont="1" applyFill="1" applyBorder="1" applyAlignment="1" applyProtection="1">
      <alignment horizontal="center" vertical="center"/>
      <protection locked="0"/>
    </xf>
    <xf numFmtId="0" fontId="3" fillId="0" borderId="0" xfId="0" applyFont="1" applyAlignment="1" applyProtection="1">
      <alignment horizontal="right" vertical="center"/>
    </xf>
    <xf numFmtId="0" fontId="124" fillId="34" borderId="0" xfId="0" applyFont="1" applyFill="1" applyAlignment="1" applyProtection="1">
      <alignment horizontal="center" vertical="center"/>
    </xf>
    <xf numFmtId="186" fontId="5" fillId="0" borderId="0" xfId="0" applyNumberFormat="1" applyFont="1" applyAlignment="1" applyProtection="1">
      <alignment vertical="center" wrapText="1" shrinkToFit="1"/>
    </xf>
    <xf numFmtId="38" fontId="36" fillId="0" borderId="0" xfId="36" applyFont="1" applyAlignment="1" applyProtection="1">
      <alignment vertical="center" wrapText="1"/>
    </xf>
    <xf numFmtId="38" fontId="36" fillId="0" borderId="0" xfId="36" applyFont="1" applyFill="1" applyAlignment="1" applyProtection="1">
      <alignment vertical="center"/>
    </xf>
    <xf numFmtId="38" fontId="36" fillId="0" borderId="0" xfId="36" applyFont="1" applyFill="1" applyAlignment="1" applyProtection="1">
      <alignment vertical="center" wrapText="1"/>
    </xf>
    <xf numFmtId="0" fontId="125" fillId="0" borderId="0" xfId="0" applyFont="1" applyAlignment="1">
      <alignment horizontal="center" vertical="center"/>
    </xf>
    <xf numFmtId="0" fontId="5" fillId="0" borderId="12" xfId="47" applyFont="1" applyBorder="1" applyAlignment="1">
      <alignment horizontal="distributed" vertical="center"/>
    </xf>
    <xf numFmtId="0" fontId="5" fillId="0" borderId="13" xfId="47" applyFont="1" applyBorder="1" applyAlignment="1">
      <alignment horizontal="distributed" vertical="center"/>
    </xf>
    <xf numFmtId="0" fontId="10" fillId="0" borderId="20" xfId="47" applyFont="1" applyBorder="1" applyAlignment="1">
      <alignment horizontal="left" vertical="center" wrapText="1"/>
    </xf>
    <xf numFmtId="0" fontId="10" fillId="0" borderId="18" xfId="47" applyFont="1" applyBorder="1" applyAlignment="1">
      <alignment horizontal="left" vertical="center" wrapText="1"/>
    </xf>
    <xf numFmtId="0" fontId="10" fillId="0" borderId="14" xfId="47" applyFont="1" applyBorder="1" applyAlignment="1">
      <alignment horizontal="left" vertical="center" wrapText="1"/>
    </xf>
    <xf numFmtId="0" fontId="5" fillId="0" borderId="17" xfId="47" applyFont="1" applyBorder="1" applyAlignment="1">
      <alignment horizontal="left" vertical="center" wrapText="1"/>
    </xf>
    <xf numFmtId="0" fontId="5" fillId="0" borderId="24" xfId="47" applyFont="1" applyBorder="1" applyAlignment="1">
      <alignment horizontal="left" vertical="center" wrapText="1"/>
    </xf>
    <xf numFmtId="0" fontId="5" fillId="0" borderId="23" xfId="47" applyFont="1" applyBorder="1" applyAlignment="1">
      <alignment horizontal="left" vertical="center" wrapText="1"/>
    </xf>
    <xf numFmtId="0" fontId="10" fillId="0" borderId="16" xfId="0" applyFont="1" applyBorder="1" applyAlignment="1">
      <alignment horizontal="center" vertical="center"/>
    </xf>
    <xf numFmtId="0" fontId="10" fillId="0" borderId="16" xfId="47" applyFont="1" applyBorder="1" applyAlignment="1">
      <alignment horizontal="center" vertical="center"/>
    </xf>
    <xf numFmtId="0" fontId="5" fillId="0" borderId="12" xfId="0" applyFont="1" applyBorder="1" applyAlignment="1">
      <alignment horizontal="distributed" vertical="center"/>
    </xf>
    <xf numFmtId="0" fontId="15" fillId="24" borderId="10" xfId="47" applyFont="1" applyFill="1" applyBorder="1" applyAlignment="1">
      <alignment horizontal="distributed" vertical="center"/>
    </xf>
    <xf numFmtId="0" fontId="15" fillId="24" borderId="12" xfId="47" applyFont="1" applyFill="1" applyBorder="1" applyAlignment="1">
      <alignment horizontal="distributed" vertical="center"/>
    </xf>
    <xf numFmtId="0" fontId="10" fillId="0" borderId="20" xfId="47" applyFont="1" applyFill="1" applyBorder="1" applyAlignment="1">
      <alignment horizontal="left" vertical="center" wrapText="1"/>
    </xf>
    <xf numFmtId="0" fontId="10" fillId="0" borderId="18" xfId="47" applyFont="1" applyFill="1" applyBorder="1" applyAlignment="1">
      <alignment horizontal="left" vertical="center" wrapText="1"/>
    </xf>
    <xf numFmtId="0" fontId="10" fillId="0" borderId="14" xfId="47" applyFont="1" applyFill="1" applyBorder="1" applyAlignment="1">
      <alignment horizontal="left" vertical="center" wrapText="1"/>
    </xf>
    <xf numFmtId="0" fontId="10" fillId="24" borderId="10" xfId="0" applyFont="1" applyFill="1" applyBorder="1" applyAlignment="1">
      <alignment horizontal="center" vertical="center"/>
    </xf>
    <xf numFmtId="0" fontId="10" fillId="24" borderId="12" xfId="0" applyFont="1" applyFill="1" applyBorder="1" applyAlignment="1">
      <alignment horizontal="center" vertical="center"/>
    </xf>
    <xf numFmtId="0" fontId="10" fillId="24" borderId="11" xfId="0" applyFont="1" applyFill="1" applyBorder="1" applyAlignment="1">
      <alignment horizontal="center" vertical="center"/>
    </xf>
    <xf numFmtId="0" fontId="5" fillId="0" borderId="12" xfId="47" applyFont="1" applyBorder="1" applyAlignment="1">
      <alignment horizontal="distributed" vertical="center" wrapText="1"/>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1" fillId="32" borderId="21" xfId="0" applyFont="1" applyFill="1" applyBorder="1" applyAlignment="1">
      <alignment horizontal="center" shrinkToFit="1"/>
    </xf>
    <xf numFmtId="0" fontId="31" fillId="35" borderId="21" xfId="0" applyFont="1" applyFill="1" applyBorder="1" applyAlignment="1">
      <alignment horizontal="center" shrinkToFit="1"/>
    </xf>
    <xf numFmtId="0" fontId="31" fillId="36" borderId="21" xfId="0" applyFont="1" applyFill="1" applyBorder="1" applyAlignment="1">
      <alignment horizontal="center" shrinkToFit="1"/>
    </xf>
    <xf numFmtId="0" fontId="100" fillId="0" borderId="17" xfId="54" applyFont="1" applyBorder="1" applyAlignment="1">
      <alignment horizontal="distributed" vertical="center" wrapText="1"/>
    </xf>
    <xf numFmtId="0" fontId="100" fillId="0" borderId="23" xfId="54" applyFont="1" applyBorder="1" applyAlignment="1">
      <alignment horizontal="distributed" vertical="center" wrapText="1"/>
    </xf>
    <xf numFmtId="0" fontId="100" fillId="0" borderId="24" xfId="54" applyFont="1" applyBorder="1" applyAlignment="1">
      <alignment horizontal="distributed" vertical="center" wrapText="1"/>
    </xf>
    <xf numFmtId="0" fontId="100" fillId="0" borderId="17" xfId="54" applyFont="1" applyBorder="1" applyAlignment="1">
      <alignment horizontal="center" vertical="center" wrapText="1"/>
    </xf>
    <xf numFmtId="0" fontId="100" fillId="0" borderId="24" xfId="54" applyFont="1" applyBorder="1" applyAlignment="1">
      <alignment horizontal="center" vertical="center" wrapText="1"/>
    </xf>
    <xf numFmtId="0" fontId="100" fillId="0" borderId="23" xfId="54" applyFont="1" applyBorder="1" applyAlignment="1">
      <alignment horizontal="center" vertical="center" wrapText="1"/>
    </xf>
    <xf numFmtId="0" fontId="100" fillId="0" borderId="10" xfId="54" applyFont="1" applyBorder="1" applyAlignment="1">
      <alignment horizontal="distributed" vertical="center"/>
    </xf>
    <xf numFmtId="0" fontId="100" fillId="0" borderId="12" xfId="54" applyFont="1" applyBorder="1" applyAlignment="1">
      <alignment horizontal="distributed" vertical="center"/>
    </xf>
    <xf numFmtId="0" fontId="100" fillId="0" borderId="11" xfId="54" applyFont="1" applyBorder="1" applyAlignment="1">
      <alignment horizontal="distributed" vertical="center"/>
    </xf>
    <xf numFmtId="0" fontId="100" fillId="0" borderId="17" xfId="54" applyFont="1" applyBorder="1" applyAlignment="1">
      <alignment horizontal="distributed" vertical="center"/>
    </xf>
    <xf numFmtId="0" fontId="100" fillId="0" borderId="24" xfId="54" applyFont="1" applyBorder="1" applyAlignment="1">
      <alignment horizontal="distributed" vertical="center"/>
    </xf>
    <xf numFmtId="0" fontId="100" fillId="0" borderId="23" xfId="54" applyFont="1" applyBorder="1" applyAlignment="1">
      <alignment horizontal="distributed" vertical="center"/>
    </xf>
    <xf numFmtId="0" fontId="100" fillId="0" borderId="22" xfId="54" applyFont="1" applyFill="1" applyBorder="1" applyAlignment="1">
      <alignment horizontal="center" vertical="center" wrapText="1"/>
    </xf>
    <xf numFmtId="0" fontId="100" fillId="0" borderId="19" xfId="54" applyFont="1" applyFill="1" applyBorder="1" applyAlignment="1">
      <alignment horizontal="center" vertical="center" wrapText="1"/>
    </xf>
    <xf numFmtId="0" fontId="100" fillId="0" borderId="15" xfId="54" applyFont="1" applyFill="1" applyBorder="1" applyAlignment="1">
      <alignment horizontal="center" vertical="center" wrapText="1"/>
    </xf>
    <xf numFmtId="0" fontId="100" fillId="0" borderId="14" xfId="54" applyFont="1" applyBorder="1" applyAlignment="1">
      <alignment horizontal="distributed" vertical="center" wrapText="1"/>
    </xf>
    <xf numFmtId="0" fontId="100" fillId="0" borderId="15" xfId="54" applyFont="1" applyBorder="1" applyAlignment="1">
      <alignment horizontal="distributed" vertical="center" wrapText="1"/>
    </xf>
    <xf numFmtId="0" fontId="100" fillId="0" borderId="20" xfId="54" applyFont="1" applyBorder="1" applyAlignment="1">
      <alignment horizontal="center" vertical="center"/>
    </xf>
    <xf numFmtId="0" fontId="100" fillId="0" borderId="13" xfId="54" applyFont="1" applyBorder="1" applyAlignment="1">
      <alignment horizontal="center" vertical="center"/>
    </xf>
    <xf numFmtId="0" fontId="100" fillId="0" borderId="22" xfId="54" applyFont="1" applyBorder="1" applyAlignment="1">
      <alignment horizontal="center" vertical="center"/>
    </xf>
    <xf numFmtId="0" fontId="100" fillId="0" borderId="20" xfId="54" applyFont="1" applyFill="1" applyBorder="1" applyAlignment="1">
      <alignment horizontal="center" vertical="center" wrapText="1"/>
    </xf>
    <xf numFmtId="0" fontId="100" fillId="0" borderId="18" xfId="54" applyFont="1" applyFill="1" applyBorder="1" applyAlignment="1">
      <alignment horizontal="center" vertical="center" wrapText="1"/>
    </xf>
    <xf numFmtId="0" fontId="100" fillId="0" borderId="14" xfId="54" applyFont="1" applyFill="1" applyBorder="1" applyAlignment="1">
      <alignment horizontal="center" vertical="center" wrapText="1"/>
    </xf>
    <xf numFmtId="0" fontId="100" fillId="0" borderId="20" xfId="54" applyFont="1" applyBorder="1" applyAlignment="1">
      <alignment horizontal="distributed" vertical="center"/>
    </xf>
    <xf numFmtId="0" fontId="100" fillId="0" borderId="18" xfId="54" applyFont="1" applyBorder="1" applyAlignment="1">
      <alignment horizontal="distributed" vertical="center"/>
    </xf>
    <xf numFmtId="0" fontId="100" fillId="0" borderId="14" xfId="54" applyFont="1" applyBorder="1" applyAlignment="1">
      <alignment horizontal="distributed" vertical="center"/>
    </xf>
    <xf numFmtId="0" fontId="100" fillId="0" borderId="17" xfId="54" applyFont="1" applyFill="1" applyBorder="1" applyAlignment="1">
      <alignment horizontal="distributed" vertical="center" wrapText="1"/>
    </xf>
    <xf numFmtId="0" fontId="100" fillId="0" borderId="24" xfId="54" applyFont="1" applyFill="1" applyBorder="1" applyAlignment="1">
      <alignment horizontal="distributed" vertical="center" wrapText="1"/>
    </xf>
    <xf numFmtId="0" fontId="100" fillId="0" borderId="23" xfId="54" applyFont="1" applyFill="1" applyBorder="1" applyAlignment="1">
      <alignment horizontal="distributed" vertical="center" wrapText="1"/>
    </xf>
    <xf numFmtId="0" fontId="91" fillId="0" borderId="17" xfId="47" applyFont="1" applyBorder="1" applyAlignment="1">
      <alignment horizontal="center" vertical="center" wrapText="1"/>
    </xf>
    <xf numFmtId="0" fontId="91" fillId="0" borderId="24" xfId="47" applyFont="1" applyBorder="1" applyAlignment="1">
      <alignment horizontal="center" vertical="center"/>
    </xf>
    <xf numFmtId="0" fontId="91" fillId="0" borderId="24" xfId="47" applyFont="1" applyBorder="1" applyAlignment="1">
      <alignment horizontal="distributed" vertical="center"/>
    </xf>
    <xf numFmtId="0" fontId="91" fillId="0" borderId="24" xfId="47" applyFont="1" applyBorder="1" applyAlignment="1">
      <alignment horizontal="center" vertical="center" wrapText="1"/>
    </xf>
    <xf numFmtId="0" fontId="91" fillId="0" borderId="17" xfId="47" applyFont="1" applyBorder="1" applyAlignment="1">
      <alignment horizontal="justify" vertical="center"/>
    </xf>
    <xf numFmtId="0" fontId="91" fillId="0" borderId="24" xfId="47" applyFont="1" applyBorder="1" applyAlignment="1">
      <alignment horizontal="justify" vertical="center"/>
    </xf>
    <xf numFmtId="0" fontId="91" fillId="0" borderId="14" xfId="47" applyFont="1" applyBorder="1" applyAlignment="1">
      <alignment horizontal="center" vertical="center" wrapText="1"/>
    </xf>
    <xf numFmtId="0" fontId="91" fillId="0" borderId="16" xfId="47" applyFont="1" applyBorder="1" applyAlignment="1">
      <alignment horizontal="center" vertical="center" wrapText="1"/>
    </xf>
    <xf numFmtId="0" fontId="91" fillId="0" borderId="15" xfId="47" applyFont="1" applyBorder="1" applyAlignment="1">
      <alignment horizontal="center" vertical="center"/>
    </xf>
    <xf numFmtId="0" fontId="91" fillId="0" borderId="17" xfId="47" applyFont="1" applyBorder="1" applyAlignment="1">
      <alignment horizontal="center" vertical="center"/>
    </xf>
    <xf numFmtId="0" fontId="91" fillId="0" borderId="24" xfId="47" applyFont="1" applyBorder="1" applyAlignment="1">
      <alignment horizontal="distributed" vertical="center" justifyLastLine="1"/>
    </xf>
    <xf numFmtId="0" fontId="91" fillId="0" borderId="16" xfId="47" applyFont="1" applyBorder="1" applyAlignment="1">
      <alignment horizontal="left" vertical="center"/>
    </xf>
    <xf numFmtId="0" fontId="91" fillId="0" borderId="20" xfId="47" applyFont="1" applyBorder="1" applyAlignment="1">
      <alignment horizontal="center" vertical="center"/>
    </xf>
    <xf numFmtId="0" fontId="91" fillId="0" borderId="22" xfId="47" applyFont="1" applyBorder="1" applyAlignment="1">
      <alignment horizontal="center" vertical="center"/>
    </xf>
    <xf numFmtId="0" fontId="91" fillId="0" borderId="18" xfId="47" applyFont="1" applyBorder="1" applyAlignment="1">
      <alignment horizontal="center" vertical="center"/>
    </xf>
    <xf numFmtId="0" fontId="91" fillId="0" borderId="19" xfId="47" applyFont="1" applyBorder="1" applyAlignment="1">
      <alignment horizontal="center" vertical="center"/>
    </xf>
    <xf numFmtId="0" fontId="91" fillId="0" borderId="14" xfId="47" applyFont="1" applyBorder="1" applyAlignment="1">
      <alignment horizontal="center" vertical="center"/>
    </xf>
    <xf numFmtId="0" fontId="91" fillId="28" borderId="10" xfId="47" applyFont="1" applyFill="1" applyBorder="1" applyAlignment="1">
      <alignment horizontal="distributed" vertical="center" indent="3"/>
    </xf>
    <xf numFmtId="0" fontId="91" fillId="28" borderId="12" xfId="47" applyFont="1" applyFill="1" applyBorder="1" applyAlignment="1">
      <alignment horizontal="distributed" vertical="center" indent="3"/>
    </xf>
    <xf numFmtId="0" fontId="91" fillId="28" borderId="11" xfId="47" applyFont="1" applyFill="1" applyBorder="1" applyAlignment="1">
      <alignment horizontal="distributed" vertical="center" indent="3"/>
    </xf>
    <xf numFmtId="0" fontId="91" fillId="0" borderId="24" xfId="47" applyFont="1" applyBorder="1" applyAlignment="1">
      <alignment horizontal="distributed" vertical="center" indent="1"/>
    </xf>
    <xf numFmtId="0" fontId="91" fillId="0" borderId="24" xfId="47" applyFont="1" applyBorder="1" applyAlignment="1">
      <alignment horizontal="distributed" vertical="center" wrapText="1"/>
    </xf>
    <xf numFmtId="0" fontId="91" fillId="0" borderId="24" xfId="47" applyFont="1" applyBorder="1" applyAlignment="1">
      <alignment horizontal="justify" vertical="center" wrapText="1"/>
    </xf>
    <xf numFmtId="0" fontId="91" fillId="0" borderId="24" xfId="47" applyFont="1" applyBorder="1" applyAlignment="1">
      <alignment vertical="center" wrapText="1"/>
    </xf>
    <xf numFmtId="0" fontId="91" fillId="0" borderId="24" xfId="47" applyFont="1" applyBorder="1" applyAlignment="1">
      <alignment vertical="center"/>
    </xf>
    <xf numFmtId="38" fontId="5" fillId="0" borderId="84" xfId="34" applyFont="1" applyBorder="1" applyAlignment="1" applyProtection="1">
      <alignment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34" builtinId="6"/>
    <cellStyle name="桁区切り 2" xfId="35" xr:uid="{00000000-0005-0000-0000-000022000000}"/>
    <cellStyle name="桁区切り 2 2" xfId="36" xr:uid="{00000000-0005-0000-0000-000023000000}"/>
    <cellStyle name="桁区切り 2 3" xfId="37" xr:uid="{00000000-0005-0000-0000-000024000000}"/>
    <cellStyle name="桁区切り 3" xfId="38" xr:uid="{00000000-0005-0000-0000-000025000000}"/>
    <cellStyle name="見出し 1 2" xfId="39" xr:uid="{00000000-0005-0000-0000-000026000000}"/>
    <cellStyle name="見出し 2 2" xfId="40" xr:uid="{00000000-0005-0000-0000-000027000000}"/>
    <cellStyle name="見出し 3 2" xfId="41" xr:uid="{00000000-0005-0000-0000-000028000000}"/>
    <cellStyle name="見出し 4 2" xfId="42" xr:uid="{00000000-0005-0000-0000-000029000000}"/>
    <cellStyle name="集計 2" xfId="43" xr:uid="{00000000-0005-0000-0000-00002A000000}"/>
    <cellStyle name="出力 2" xfId="44" xr:uid="{00000000-0005-0000-0000-00002B000000}"/>
    <cellStyle name="説明文 2" xfId="45" xr:uid="{00000000-0005-0000-0000-00002C000000}"/>
    <cellStyle name="入力 2" xfId="46" xr:uid="{00000000-0005-0000-0000-00002D000000}"/>
    <cellStyle name="標準" xfId="0" builtinId="0"/>
    <cellStyle name="標準 2" xfId="47" xr:uid="{00000000-0005-0000-0000-00002F000000}"/>
    <cellStyle name="標準 2 2" xfId="48" xr:uid="{00000000-0005-0000-0000-000030000000}"/>
    <cellStyle name="標準 3" xfId="49" xr:uid="{00000000-0005-0000-0000-000031000000}"/>
    <cellStyle name="標準 4" xfId="50" xr:uid="{00000000-0005-0000-0000-000032000000}"/>
    <cellStyle name="標準 4 2" xfId="51" xr:uid="{00000000-0005-0000-0000-000033000000}"/>
    <cellStyle name="標準 5" xfId="52" xr:uid="{00000000-0005-0000-0000-000034000000}"/>
    <cellStyle name="標準 6" xfId="53" xr:uid="{00000000-0005-0000-0000-000035000000}"/>
    <cellStyle name="標準_申請_別紙２５－(6)" xfId="54" xr:uid="{00000000-0005-0000-0000-000036000000}"/>
    <cellStyle name="未定義" xfId="55" xr:uid="{00000000-0005-0000-0000-000037000000}"/>
    <cellStyle name="良い 2" xfId="56" xr:uid="{00000000-0005-0000-0000-000038000000}"/>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right/>
        <top/>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7620</xdr:colOff>
      <xdr:row>57</xdr:row>
      <xdr:rowOff>0</xdr:rowOff>
    </xdr:from>
    <xdr:to>
      <xdr:col>5</xdr:col>
      <xdr:colOff>106680</xdr:colOff>
      <xdr:row>57</xdr:row>
      <xdr:rowOff>7620</xdr:rowOff>
    </xdr:to>
    <xdr:sp macro="" textlink="">
      <xdr:nvSpPr>
        <xdr:cNvPr id="48469" name="AutoShape 1">
          <a:extLst>
            <a:ext uri="{FF2B5EF4-FFF2-40B4-BE49-F238E27FC236}">
              <a16:creationId xmlns:a16="http://schemas.microsoft.com/office/drawing/2014/main" id="{8B5A7FC9-1302-4772-ADAF-719D78B866D9}"/>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70" name="AutoShape 2">
          <a:extLst>
            <a:ext uri="{FF2B5EF4-FFF2-40B4-BE49-F238E27FC236}">
              <a16:creationId xmlns:a16="http://schemas.microsoft.com/office/drawing/2014/main" id="{820DDDEA-9224-4663-BE05-DB89637D1809}"/>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71" name="AutoShape 3">
          <a:extLst>
            <a:ext uri="{FF2B5EF4-FFF2-40B4-BE49-F238E27FC236}">
              <a16:creationId xmlns:a16="http://schemas.microsoft.com/office/drawing/2014/main" id="{2FFE3EAD-E64F-4472-BFBC-8312CBA4D36C}"/>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8472" name="AutoShape 1">
          <a:extLst>
            <a:ext uri="{FF2B5EF4-FFF2-40B4-BE49-F238E27FC236}">
              <a16:creationId xmlns:a16="http://schemas.microsoft.com/office/drawing/2014/main" id="{D0E6715F-22B0-42DE-8CB3-ACD4D2FEE89A}"/>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73" name="AutoShape 2">
          <a:extLst>
            <a:ext uri="{FF2B5EF4-FFF2-40B4-BE49-F238E27FC236}">
              <a16:creationId xmlns:a16="http://schemas.microsoft.com/office/drawing/2014/main" id="{9490B749-70EC-4A7D-B059-282E682DB7A5}"/>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74" name="AutoShape 3">
          <a:extLst>
            <a:ext uri="{FF2B5EF4-FFF2-40B4-BE49-F238E27FC236}">
              <a16:creationId xmlns:a16="http://schemas.microsoft.com/office/drawing/2014/main" id="{43C2643C-3817-452B-98C7-0476DB95EC2F}"/>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75" name="AutoShape 2">
          <a:extLst>
            <a:ext uri="{FF2B5EF4-FFF2-40B4-BE49-F238E27FC236}">
              <a16:creationId xmlns:a16="http://schemas.microsoft.com/office/drawing/2014/main" id="{806A3951-82ED-4811-A032-1B3FB2D89295}"/>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76" name="AutoShape 3">
          <a:extLst>
            <a:ext uri="{FF2B5EF4-FFF2-40B4-BE49-F238E27FC236}">
              <a16:creationId xmlns:a16="http://schemas.microsoft.com/office/drawing/2014/main" id="{1F427C63-599E-43CB-9686-57D52A1E933A}"/>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77" name="AutoShape 2">
          <a:extLst>
            <a:ext uri="{FF2B5EF4-FFF2-40B4-BE49-F238E27FC236}">
              <a16:creationId xmlns:a16="http://schemas.microsoft.com/office/drawing/2014/main" id="{37288406-B61B-4F04-96FF-F272C214939F}"/>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78" name="AutoShape 3">
          <a:extLst>
            <a:ext uri="{FF2B5EF4-FFF2-40B4-BE49-F238E27FC236}">
              <a16:creationId xmlns:a16="http://schemas.microsoft.com/office/drawing/2014/main" id="{99D8C9C9-2AFE-4500-BF51-D8F3E4036DC2}"/>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8479" name="AutoShape 1">
          <a:extLst>
            <a:ext uri="{FF2B5EF4-FFF2-40B4-BE49-F238E27FC236}">
              <a16:creationId xmlns:a16="http://schemas.microsoft.com/office/drawing/2014/main" id="{0B10E17B-4D22-4C94-AA1D-FFCB9AE7B5BE}"/>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80" name="AutoShape 2">
          <a:extLst>
            <a:ext uri="{FF2B5EF4-FFF2-40B4-BE49-F238E27FC236}">
              <a16:creationId xmlns:a16="http://schemas.microsoft.com/office/drawing/2014/main" id="{AADEC39A-F7C3-4862-8899-708665C50018}"/>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81" name="AutoShape 3">
          <a:extLst>
            <a:ext uri="{FF2B5EF4-FFF2-40B4-BE49-F238E27FC236}">
              <a16:creationId xmlns:a16="http://schemas.microsoft.com/office/drawing/2014/main" id="{1269C5F8-8364-417C-B8C3-DAD565472F0A}"/>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8482" name="AutoShape 1">
          <a:extLst>
            <a:ext uri="{FF2B5EF4-FFF2-40B4-BE49-F238E27FC236}">
              <a16:creationId xmlns:a16="http://schemas.microsoft.com/office/drawing/2014/main" id="{67984DA6-4C9A-49D1-A44F-70370BFA2B58}"/>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83" name="AutoShape 2">
          <a:extLst>
            <a:ext uri="{FF2B5EF4-FFF2-40B4-BE49-F238E27FC236}">
              <a16:creationId xmlns:a16="http://schemas.microsoft.com/office/drawing/2014/main" id="{7E718AF5-C147-4EAA-95BE-C7A2DBE3480E}"/>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84" name="AutoShape 3">
          <a:extLst>
            <a:ext uri="{FF2B5EF4-FFF2-40B4-BE49-F238E27FC236}">
              <a16:creationId xmlns:a16="http://schemas.microsoft.com/office/drawing/2014/main" id="{78E9F1B6-9226-434F-A56C-3BBFC55D68D3}"/>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85" name="AutoShape 2">
          <a:extLst>
            <a:ext uri="{FF2B5EF4-FFF2-40B4-BE49-F238E27FC236}">
              <a16:creationId xmlns:a16="http://schemas.microsoft.com/office/drawing/2014/main" id="{25CAA3CB-01D4-4A56-8808-5CAFEFEA2C37}"/>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86" name="AutoShape 3">
          <a:extLst>
            <a:ext uri="{FF2B5EF4-FFF2-40B4-BE49-F238E27FC236}">
              <a16:creationId xmlns:a16="http://schemas.microsoft.com/office/drawing/2014/main" id="{8EC6D217-E847-4632-A5FA-36333DE415A9}"/>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487" name="AutoShape 2">
          <a:extLst>
            <a:ext uri="{FF2B5EF4-FFF2-40B4-BE49-F238E27FC236}">
              <a16:creationId xmlns:a16="http://schemas.microsoft.com/office/drawing/2014/main" id="{728D1925-00D6-4C11-BFD0-DF47B8008CE1}"/>
            </a:ext>
          </a:extLst>
        </xdr:cNvPr>
        <xdr:cNvSpPr>
          <a:spLocks/>
        </xdr:cNvSpPr>
      </xdr:nvSpPr>
      <xdr:spPr bwMode="auto">
        <a:xfrm>
          <a:off x="7886700" y="6256020"/>
          <a:ext cx="137160" cy="2095500"/>
        </a:xfrm>
        <a:prstGeom prst="rightBrace">
          <a:avLst>
            <a:gd name="adj1" fmla="val 1106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488" name="AutoShape 3">
          <a:extLst>
            <a:ext uri="{FF2B5EF4-FFF2-40B4-BE49-F238E27FC236}">
              <a16:creationId xmlns:a16="http://schemas.microsoft.com/office/drawing/2014/main" id="{B482CAFE-0333-424A-B471-A2F7ACFF78AC}"/>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807720</xdr:colOff>
          <xdr:row>24</xdr:row>
          <xdr:rowOff>464820</xdr:rowOff>
        </xdr:from>
        <xdr:to>
          <xdr:col>6</xdr:col>
          <xdr:colOff>1051560</xdr:colOff>
          <xdr:row>24</xdr:row>
          <xdr:rowOff>762000</xdr:rowOff>
        </xdr:to>
        <xdr:pic>
          <xdr:nvPicPr>
            <xdr:cNvPr id="4291" name="図 2">
              <a:extLst>
                <a:ext uri="{FF2B5EF4-FFF2-40B4-BE49-F238E27FC236}">
                  <a16:creationId xmlns:a16="http://schemas.microsoft.com/office/drawing/2014/main" id="{851A46D1-E73F-4D8A-A2EF-1286330AED11}"/>
                </a:ext>
              </a:extLst>
            </xdr:cNvPr>
            <xdr:cNvPicPr>
              <a:picLocks noChangeAspect="1" noChangeArrowheads="1"/>
              <a:extLst>
                <a:ext uri="{84589F7E-364E-4C9E-8A38-B11213B215E9}">
                  <a14:cameraTool cellRange="$Z$5" spid="_x0000_s4295"/>
                </a:ext>
              </a:extLst>
            </xdr:cNvPicPr>
          </xdr:nvPicPr>
          <xdr:blipFill>
            <a:blip xmlns:r="http://schemas.openxmlformats.org/officeDocument/2006/relationships" r:embed="rId1"/>
            <a:srcRect/>
            <a:stretch>
              <a:fillRect/>
            </a:stretch>
          </xdr:blipFill>
          <xdr:spPr bwMode="auto">
            <a:xfrm>
              <a:off x="5059680" y="10949940"/>
              <a:ext cx="4495800" cy="29718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201258</xdr:colOff>
      <xdr:row>11</xdr:row>
      <xdr:rowOff>254150</xdr:rowOff>
    </xdr:from>
    <xdr:to>
      <xdr:col>14</xdr:col>
      <xdr:colOff>70987</xdr:colOff>
      <xdr:row>18</xdr:row>
      <xdr:rowOff>11202</xdr:rowOff>
    </xdr:to>
    <xdr:sp macro="" textlink="">
      <xdr:nvSpPr>
        <xdr:cNvPr id="2" name="角丸四角形 1">
          <a:extLst>
            <a:ext uri="{FF2B5EF4-FFF2-40B4-BE49-F238E27FC236}">
              <a16:creationId xmlns:a16="http://schemas.microsoft.com/office/drawing/2014/main" id="{AB2542D7-80EB-49BA-8333-52217BF0FAFD}"/>
            </a:ext>
          </a:extLst>
        </xdr:cNvPr>
        <xdr:cNvSpPr/>
      </xdr:nvSpPr>
      <xdr:spPr>
        <a:xfrm>
          <a:off x="6301068" y="2884955"/>
          <a:ext cx="1311648" cy="1898276"/>
        </a:xfrm>
        <a:prstGeom prst="roundRect">
          <a:avLst>
            <a:gd name="adj" fmla="val 1073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312868</xdr:colOff>
      <xdr:row>14</xdr:row>
      <xdr:rowOff>235323</xdr:rowOff>
    </xdr:from>
    <xdr:to>
      <xdr:col>16</xdr:col>
      <xdr:colOff>26086</xdr:colOff>
      <xdr:row>26</xdr:row>
      <xdr:rowOff>280146</xdr:rowOff>
    </xdr:to>
    <xdr:sp macro="" textlink="">
      <xdr:nvSpPr>
        <xdr:cNvPr id="3" name="角丸四角形 2">
          <a:extLst>
            <a:ext uri="{FF2B5EF4-FFF2-40B4-BE49-F238E27FC236}">
              <a16:creationId xmlns:a16="http://schemas.microsoft.com/office/drawing/2014/main" id="{1CEA85FE-2578-4FD5-A549-618F3AE0863A}"/>
            </a:ext>
          </a:extLst>
        </xdr:cNvPr>
        <xdr:cNvSpPr/>
      </xdr:nvSpPr>
      <xdr:spPr>
        <a:xfrm>
          <a:off x="7900147" y="3765176"/>
          <a:ext cx="694765" cy="3675529"/>
        </a:xfrm>
        <a:prstGeom prst="roundRect">
          <a:avLst>
            <a:gd name="adj" fmla="val 10735"/>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745416</xdr:colOff>
      <xdr:row>18</xdr:row>
      <xdr:rowOff>112059</xdr:rowOff>
    </xdr:from>
    <xdr:to>
      <xdr:col>10</xdr:col>
      <xdr:colOff>82463</xdr:colOff>
      <xdr:row>25</xdr:row>
      <xdr:rowOff>11206</xdr:rowOff>
    </xdr:to>
    <xdr:sp macro="" textlink="">
      <xdr:nvSpPr>
        <xdr:cNvPr id="4" name="角丸四角形吹き出し 3">
          <a:extLst>
            <a:ext uri="{FF2B5EF4-FFF2-40B4-BE49-F238E27FC236}">
              <a16:creationId xmlns:a16="http://schemas.microsoft.com/office/drawing/2014/main" id="{7756E030-47AC-409F-8716-F7868CF2BED6}"/>
            </a:ext>
          </a:extLst>
        </xdr:cNvPr>
        <xdr:cNvSpPr/>
      </xdr:nvSpPr>
      <xdr:spPr>
        <a:xfrm>
          <a:off x="3467661" y="4884084"/>
          <a:ext cx="1927413" cy="2032747"/>
        </a:xfrm>
        <a:prstGeom prst="wedgeRoundRectCallout">
          <a:avLst>
            <a:gd name="adj1" fmla="val 113628"/>
            <a:gd name="adj2" fmla="val -54354"/>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受入研修を実施した場合は、受入人数と時間数を記入してください</a:t>
          </a:r>
          <a:endParaRPr kumimoji="1" lang="en-US" altLang="ja-JP" sz="1100"/>
        </a:p>
        <a:p>
          <a:pPr algn="l">
            <a:lnSpc>
              <a:spcPts val="1300"/>
            </a:lnSpc>
          </a:pPr>
          <a:r>
            <a:rPr kumimoji="1" lang="ja-JP" altLang="en-US" sz="1100"/>
            <a:t>また、別紙２研修事業計画に実施月数と日数を記入してください</a:t>
          </a:r>
          <a:endParaRPr kumimoji="1" lang="en-US" altLang="ja-JP" sz="1100"/>
        </a:p>
        <a:p>
          <a:pPr algn="l"/>
          <a:r>
            <a:rPr kumimoji="1" lang="ja-JP" altLang="en-US" sz="1100"/>
            <a:t>この例の場合</a:t>
          </a:r>
          <a:endParaRPr kumimoji="1" lang="en-US" altLang="ja-JP" sz="1100"/>
        </a:p>
        <a:p>
          <a:pPr algn="l"/>
          <a:r>
            <a:rPr kumimoji="1" lang="ja-JP" altLang="en-US" sz="1100"/>
            <a:t>実施月数：４</a:t>
          </a:r>
          <a:endParaRPr kumimoji="1" lang="en-US" altLang="ja-JP" sz="1100"/>
        </a:p>
        <a:p>
          <a:pPr algn="l">
            <a:lnSpc>
              <a:spcPts val="1200"/>
            </a:lnSpc>
          </a:pPr>
          <a:r>
            <a:rPr kumimoji="1" lang="ja-JP" altLang="en-US" sz="1100"/>
            <a:t>実施日数：４</a:t>
          </a:r>
        </a:p>
      </xdr:txBody>
    </xdr:sp>
    <xdr:clientData/>
  </xdr:twoCellAnchor>
  <xdr:twoCellAnchor>
    <xdr:from>
      <xdr:col>10</xdr:col>
      <xdr:colOff>0</xdr:colOff>
      <xdr:row>28</xdr:row>
      <xdr:rowOff>0</xdr:rowOff>
    </xdr:from>
    <xdr:to>
      <xdr:col>13</xdr:col>
      <xdr:colOff>190059</xdr:colOff>
      <xdr:row>32</xdr:row>
      <xdr:rowOff>235322</xdr:rowOff>
    </xdr:to>
    <xdr:sp macro="" textlink="">
      <xdr:nvSpPr>
        <xdr:cNvPr id="5" name="角丸四角形吹き出し 4">
          <a:extLst>
            <a:ext uri="{FF2B5EF4-FFF2-40B4-BE49-F238E27FC236}">
              <a16:creationId xmlns:a16="http://schemas.microsoft.com/office/drawing/2014/main" id="{54651447-6209-4A7A-968A-6FAAEA0BD073}"/>
            </a:ext>
          </a:extLst>
        </xdr:cNvPr>
        <xdr:cNvSpPr/>
      </xdr:nvSpPr>
      <xdr:spPr>
        <a:xfrm>
          <a:off x="5300382" y="7765676"/>
          <a:ext cx="1927413" cy="1445558"/>
        </a:xfrm>
        <a:prstGeom prst="wedgeRoundRectCallout">
          <a:avLst>
            <a:gd name="adj1" fmla="val 97349"/>
            <a:gd name="adj2" fmla="val -74250"/>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1100"/>
            <a:t>別紙４新人名簿に、新人助産師研修を受講した助産師を記載する場合には、この別紙３研修内容にも</a:t>
          </a:r>
          <a:endParaRPr kumimoji="1" lang="en-US" altLang="ja-JP" sz="1100"/>
        </a:p>
        <a:p>
          <a:pPr algn="l">
            <a:lnSpc>
              <a:spcPts val="1200"/>
            </a:lnSpc>
          </a:pPr>
          <a:r>
            <a:rPr kumimoji="1" lang="ja-JP" altLang="en-US" sz="1100"/>
            <a:t>新人助産師研修を記載すること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6</xdr:row>
      <xdr:rowOff>0</xdr:rowOff>
    </xdr:from>
    <xdr:to>
      <xdr:col>19</xdr:col>
      <xdr:colOff>80040</xdr:colOff>
      <xdr:row>12</xdr:row>
      <xdr:rowOff>114300</xdr:rowOff>
    </xdr:to>
    <xdr:sp macro="" textlink="">
      <xdr:nvSpPr>
        <xdr:cNvPr id="2" name="角丸四角形吹き出し 1">
          <a:extLst>
            <a:ext uri="{FF2B5EF4-FFF2-40B4-BE49-F238E27FC236}">
              <a16:creationId xmlns:a16="http://schemas.microsoft.com/office/drawing/2014/main" id="{3D2C23F6-FFCF-409A-A255-C5DC3466E78A}"/>
            </a:ext>
          </a:extLst>
        </xdr:cNvPr>
        <xdr:cNvSpPr/>
      </xdr:nvSpPr>
      <xdr:spPr>
        <a:xfrm>
          <a:off x="9315450" y="2676525"/>
          <a:ext cx="2152650" cy="1485900"/>
        </a:xfrm>
        <a:prstGeom prst="wedgeRoundRectCallout">
          <a:avLst>
            <a:gd name="adj1" fmla="val -64638"/>
            <a:gd name="adj2" fmla="val -26820"/>
            <a:gd name="adj3" fmla="val 1666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番号が重複している場合、こちらにフラグ表示されますので、注意してください</a:t>
          </a:r>
          <a:endParaRPr kumimoji="1" lang="en-US" altLang="ja-JP" sz="1100"/>
        </a:p>
        <a:p>
          <a:pPr algn="l">
            <a:lnSpc>
              <a:spcPts val="1300"/>
            </a:lnSpc>
          </a:pPr>
          <a:r>
            <a:rPr kumimoji="1" lang="ja-JP" altLang="en-US" sz="1100"/>
            <a:t>（例ではすべて＊＊＊＊＊＊ですので、フラグが表示されています）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7620</xdr:colOff>
      <xdr:row>11</xdr:row>
      <xdr:rowOff>0</xdr:rowOff>
    </xdr:from>
    <xdr:to>
      <xdr:col>9</xdr:col>
      <xdr:colOff>76200</xdr:colOff>
      <xdr:row>14</xdr:row>
      <xdr:rowOff>0</xdr:rowOff>
    </xdr:to>
    <xdr:sp macro="" textlink="">
      <xdr:nvSpPr>
        <xdr:cNvPr id="45242" name="AutoShape 1">
          <a:extLst>
            <a:ext uri="{FF2B5EF4-FFF2-40B4-BE49-F238E27FC236}">
              <a16:creationId xmlns:a16="http://schemas.microsoft.com/office/drawing/2014/main" id="{3D5F149A-5FA3-463F-AFD0-C7A62122CFEE}"/>
            </a:ext>
          </a:extLst>
        </xdr:cNvPr>
        <xdr:cNvSpPr>
          <a:spLocks/>
        </xdr:cNvSpPr>
      </xdr:nvSpPr>
      <xdr:spPr bwMode="auto">
        <a:xfrm>
          <a:off x="4465320" y="2369820"/>
          <a:ext cx="68580" cy="594360"/>
        </a:xfrm>
        <a:prstGeom prst="rightBrace">
          <a:avLst>
            <a:gd name="adj1" fmla="val 7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50</xdr:row>
      <xdr:rowOff>7620</xdr:rowOff>
    </xdr:from>
    <xdr:to>
      <xdr:col>9</xdr:col>
      <xdr:colOff>68580</xdr:colOff>
      <xdr:row>53</xdr:row>
      <xdr:rowOff>0</xdr:rowOff>
    </xdr:to>
    <xdr:sp macro="" textlink="">
      <xdr:nvSpPr>
        <xdr:cNvPr id="45243" name="AutoShape 2">
          <a:extLst>
            <a:ext uri="{FF2B5EF4-FFF2-40B4-BE49-F238E27FC236}">
              <a16:creationId xmlns:a16="http://schemas.microsoft.com/office/drawing/2014/main" id="{8FBA9FB0-E9EA-4DFA-B8E5-D5E02CA6D55E}"/>
            </a:ext>
          </a:extLst>
        </xdr:cNvPr>
        <xdr:cNvSpPr>
          <a:spLocks/>
        </xdr:cNvSpPr>
      </xdr:nvSpPr>
      <xdr:spPr bwMode="auto">
        <a:xfrm>
          <a:off x="4457700" y="9776460"/>
          <a:ext cx="68580" cy="586740"/>
        </a:xfrm>
        <a:prstGeom prst="rightBrace">
          <a:avLst>
            <a:gd name="adj1" fmla="val 71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7620</xdr:colOff>
      <xdr:row>57</xdr:row>
      <xdr:rowOff>0</xdr:rowOff>
    </xdr:from>
    <xdr:to>
      <xdr:col>9</xdr:col>
      <xdr:colOff>76200</xdr:colOff>
      <xdr:row>60</xdr:row>
      <xdr:rowOff>7620</xdr:rowOff>
    </xdr:to>
    <xdr:sp macro="" textlink="">
      <xdr:nvSpPr>
        <xdr:cNvPr id="45244" name="AutoShape 3">
          <a:extLst>
            <a:ext uri="{FF2B5EF4-FFF2-40B4-BE49-F238E27FC236}">
              <a16:creationId xmlns:a16="http://schemas.microsoft.com/office/drawing/2014/main" id="{B10BF24B-70A8-45CD-897E-452573B5583B}"/>
            </a:ext>
          </a:extLst>
        </xdr:cNvPr>
        <xdr:cNvSpPr>
          <a:spLocks/>
        </xdr:cNvSpPr>
      </xdr:nvSpPr>
      <xdr:spPr bwMode="auto">
        <a:xfrm>
          <a:off x="4465320" y="11475720"/>
          <a:ext cx="68580" cy="601980"/>
        </a:xfrm>
        <a:prstGeom prst="rightBrace">
          <a:avLst>
            <a:gd name="adj1" fmla="val 731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7620</xdr:colOff>
      <xdr:row>11</xdr:row>
      <xdr:rowOff>0</xdr:rowOff>
    </xdr:from>
    <xdr:to>
      <xdr:col>9</xdr:col>
      <xdr:colOff>76200</xdr:colOff>
      <xdr:row>14</xdr:row>
      <xdr:rowOff>0</xdr:rowOff>
    </xdr:to>
    <xdr:sp macro="" textlink="">
      <xdr:nvSpPr>
        <xdr:cNvPr id="45245" name="AutoShape 1">
          <a:extLst>
            <a:ext uri="{FF2B5EF4-FFF2-40B4-BE49-F238E27FC236}">
              <a16:creationId xmlns:a16="http://schemas.microsoft.com/office/drawing/2014/main" id="{50F4C7AD-1175-4553-937C-0028E9F1C4F6}"/>
            </a:ext>
          </a:extLst>
        </xdr:cNvPr>
        <xdr:cNvSpPr>
          <a:spLocks/>
        </xdr:cNvSpPr>
      </xdr:nvSpPr>
      <xdr:spPr bwMode="auto">
        <a:xfrm>
          <a:off x="4465320" y="2369820"/>
          <a:ext cx="68580" cy="594360"/>
        </a:xfrm>
        <a:prstGeom prst="rightBrace">
          <a:avLst>
            <a:gd name="adj1" fmla="val 7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50</xdr:row>
      <xdr:rowOff>7620</xdr:rowOff>
    </xdr:from>
    <xdr:to>
      <xdr:col>9</xdr:col>
      <xdr:colOff>68580</xdr:colOff>
      <xdr:row>53</xdr:row>
      <xdr:rowOff>0</xdr:rowOff>
    </xdr:to>
    <xdr:sp macro="" textlink="">
      <xdr:nvSpPr>
        <xdr:cNvPr id="45246" name="AutoShape 2">
          <a:extLst>
            <a:ext uri="{FF2B5EF4-FFF2-40B4-BE49-F238E27FC236}">
              <a16:creationId xmlns:a16="http://schemas.microsoft.com/office/drawing/2014/main" id="{3DF2B958-F354-4299-95FA-44B9249C3ECC}"/>
            </a:ext>
          </a:extLst>
        </xdr:cNvPr>
        <xdr:cNvSpPr>
          <a:spLocks/>
        </xdr:cNvSpPr>
      </xdr:nvSpPr>
      <xdr:spPr bwMode="auto">
        <a:xfrm>
          <a:off x="4457700" y="9776460"/>
          <a:ext cx="68580" cy="586740"/>
        </a:xfrm>
        <a:prstGeom prst="rightBrace">
          <a:avLst>
            <a:gd name="adj1" fmla="val 71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7620</xdr:colOff>
      <xdr:row>57</xdr:row>
      <xdr:rowOff>0</xdr:rowOff>
    </xdr:from>
    <xdr:to>
      <xdr:col>9</xdr:col>
      <xdr:colOff>76200</xdr:colOff>
      <xdr:row>60</xdr:row>
      <xdr:rowOff>7620</xdr:rowOff>
    </xdr:to>
    <xdr:sp macro="" textlink="">
      <xdr:nvSpPr>
        <xdr:cNvPr id="45247" name="AutoShape 3">
          <a:extLst>
            <a:ext uri="{FF2B5EF4-FFF2-40B4-BE49-F238E27FC236}">
              <a16:creationId xmlns:a16="http://schemas.microsoft.com/office/drawing/2014/main" id="{9CE7714A-75AD-4FCA-BF56-1E9D8C8CA113}"/>
            </a:ext>
          </a:extLst>
        </xdr:cNvPr>
        <xdr:cNvSpPr>
          <a:spLocks/>
        </xdr:cNvSpPr>
      </xdr:nvSpPr>
      <xdr:spPr bwMode="auto">
        <a:xfrm>
          <a:off x="4465320" y="11475720"/>
          <a:ext cx="68580" cy="601980"/>
        </a:xfrm>
        <a:prstGeom prst="rightBrace">
          <a:avLst>
            <a:gd name="adj1" fmla="val 731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655320</xdr:colOff>
      <xdr:row>8</xdr:row>
      <xdr:rowOff>171450</xdr:rowOff>
    </xdr:from>
    <xdr:to>
      <xdr:col>10</xdr:col>
      <xdr:colOff>333367</xdr:colOff>
      <xdr:row>18</xdr:row>
      <xdr:rowOff>85726</xdr:rowOff>
    </xdr:to>
    <xdr:sp macro="" textlink="">
      <xdr:nvSpPr>
        <xdr:cNvPr id="7" name="テキスト ボックス 6">
          <a:extLst>
            <a:ext uri="{FF2B5EF4-FFF2-40B4-BE49-F238E27FC236}">
              <a16:creationId xmlns:a16="http://schemas.microsoft.com/office/drawing/2014/main" id="{745942F5-005E-4D31-A85E-12D1AA7D1283}"/>
            </a:ext>
          </a:extLst>
        </xdr:cNvPr>
        <xdr:cNvSpPr txBox="1"/>
      </xdr:nvSpPr>
      <xdr:spPr>
        <a:xfrm>
          <a:off x="1228725" y="1704975"/>
          <a:ext cx="6829426" cy="1981201"/>
        </a:xfrm>
        <a:prstGeom prst="rect">
          <a:avLst/>
        </a:prstGeom>
        <a:solidFill>
          <a:srgbClr val="FFC000"/>
        </a:solidFill>
        <a:ln w="9525" cmpd="sng">
          <a:solidFill>
            <a:sysClr val="window" lastClr="FFFFFF">
              <a:shade val="50000"/>
            </a:sysClr>
          </a:solidFill>
        </a:ln>
        <a:effectLst/>
      </xdr:spPr>
      <xdr:txBody>
        <a:bodyPr vertOverflow="clip" horzOverflow="clip" wrap="square" rtlCol="0" anchor="ctr" anchorCtr="0"/>
        <a:lstStyle/>
        <a:p>
          <a:pPr marL="0" marR="0" lvl="0" indent="0" defTabSz="914400" eaLnBrk="1" fontAlgn="auto" latinLnBrk="0" hangingPunct="1">
            <a:lnSpc>
              <a:spcPts val="43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a:cs typeface="+mn-cs"/>
            </a:rPr>
            <a:t>！！大阪府入力専用シートです。</a:t>
          </a:r>
          <a:endParaRPr kumimoji="1" lang="en-US" altLang="ja-JP" sz="3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44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a:cs typeface="+mn-cs"/>
            </a:rPr>
            <a:t>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7096;&#24335;)R5&#26032;&#20154;&#30740;&#20462;&#23455;&#32318;&#22577;&#21578;&#26360;&#19968;&#24335;&#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基本情報"/>
      <sheetName val="（様式2）実績報告"/>
      <sheetName val="（別紙1）精算書"/>
      <sheetName val="（別紙2）研修実績報告"/>
      <sheetName val="（別紙2）研修事業計画 (2)"/>
      <sheetName val="（別紙3）研修内容"/>
      <sheetName val="（別紙4）新人名簿"/>
      <sheetName val="（別紙5）受入名簿"/>
      <sheetName val="（別紙6）実支出内訳"/>
      <sheetName val="（別紙7）研修責任者明細"/>
      <sheetName val="（別紙8）教育担当者明細"/>
      <sheetName val="（別紙9）受入研修（教育担当者)明細 "/>
      <sheetName val="（別紙10）決算書"/>
      <sheetName val="（別紙11）研修責任者フォローアップ研修参加名簿 "/>
      <sheetName val="口座振替依頼書"/>
      <sheetName val="支出説明"/>
      <sheetName val="Q&amp;A"/>
      <sheetName val="【大阪府作業用】"/>
      <sheetName val="補助金所要額まとめ（予備）"/>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I77"/>
  <sheetViews>
    <sheetView view="pageBreakPreview" topLeftCell="A58" zoomScale="70" zoomScaleNormal="75" zoomScaleSheetLayoutView="70" workbookViewId="0">
      <selection activeCell="C76" sqref="C76"/>
    </sheetView>
  </sheetViews>
  <sheetFormatPr defaultColWidth="9" defaultRowHeight="21.75" customHeight="1" x14ac:dyDescent="0.2"/>
  <cols>
    <col min="1" max="1" width="1.33203125" style="284" customWidth="1"/>
    <col min="2" max="2" width="7.6640625" style="284" customWidth="1"/>
    <col min="3" max="3" width="4.77734375" style="284" customWidth="1"/>
    <col min="4" max="4" width="15.77734375" style="284" customWidth="1"/>
    <col min="5" max="5" width="47.44140625" style="284" customWidth="1"/>
    <col min="6" max="6" width="38" style="284" bestFit="1" customWidth="1"/>
    <col min="7" max="7" width="52.5546875" style="285" customWidth="1"/>
    <col min="8" max="8" width="36.77734375" style="284" customWidth="1"/>
    <col min="9" max="16384" width="9" style="284"/>
  </cols>
  <sheetData>
    <row r="1" spans="2:8" ht="37.5" customHeight="1" thickBot="1" x14ac:dyDescent="0.25">
      <c r="B1" s="904" t="s">
        <v>722</v>
      </c>
      <c r="C1" s="904"/>
      <c r="D1" s="904"/>
      <c r="E1" s="904"/>
      <c r="F1" s="904"/>
      <c r="G1" s="904"/>
      <c r="H1" s="904"/>
    </row>
    <row r="2" spans="2:8" ht="15" x14ac:dyDescent="0.2">
      <c r="B2" s="410"/>
      <c r="C2" s="411"/>
      <c r="D2" s="411"/>
      <c r="E2" s="411"/>
      <c r="F2" s="411"/>
      <c r="G2" s="415"/>
    </row>
    <row r="3" spans="2:8" ht="25.8" x14ac:dyDescent="0.2">
      <c r="B3" s="412"/>
      <c r="C3" s="905" t="s">
        <v>506</v>
      </c>
      <c r="D3" s="905"/>
      <c r="E3" s="905"/>
      <c r="F3" s="905"/>
      <c r="G3" s="906"/>
    </row>
    <row r="4" spans="2:8" ht="15" x14ac:dyDescent="0.2">
      <c r="B4" s="412"/>
      <c r="C4" s="405"/>
      <c r="D4" s="405"/>
      <c r="E4" s="405"/>
      <c r="F4" s="405"/>
      <c r="G4" s="416"/>
    </row>
    <row r="5" spans="2:8" ht="21" x14ac:dyDescent="0.2">
      <c r="B5" s="412"/>
      <c r="C5" s="831" t="s">
        <v>321</v>
      </c>
      <c r="D5" s="832" t="s">
        <v>507</v>
      </c>
      <c r="E5" s="405"/>
      <c r="F5" s="405"/>
      <c r="G5" s="416"/>
    </row>
    <row r="6" spans="2:8" ht="15" x14ac:dyDescent="0.2">
      <c r="B6" s="412"/>
      <c r="C6" s="405"/>
      <c r="D6" s="405"/>
      <c r="E6" s="405"/>
      <c r="F6" s="405"/>
      <c r="G6" s="416"/>
    </row>
    <row r="7" spans="2:8" ht="21" x14ac:dyDescent="0.2">
      <c r="B7" s="412"/>
      <c r="C7" s="405"/>
      <c r="D7" s="418"/>
      <c r="E7" s="833" t="s">
        <v>508</v>
      </c>
      <c r="F7" s="834"/>
      <c r="G7" s="416"/>
    </row>
    <row r="8" spans="2:8" ht="15" customHeight="1" x14ac:dyDescent="0.2">
      <c r="B8" s="412"/>
      <c r="C8" s="831"/>
      <c r="D8" s="405"/>
      <c r="E8" s="833"/>
      <c r="F8" s="834"/>
      <c r="G8" s="416"/>
    </row>
    <row r="9" spans="2:8" ht="21" x14ac:dyDescent="0.2">
      <c r="B9" s="412"/>
      <c r="C9" s="831"/>
      <c r="D9" s="419"/>
      <c r="E9" s="833" t="s">
        <v>509</v>
      </c>
      <c r="F9" s="834"/>
      <c r="G9" s="416"/>
    </row>
    <row r="10" spans="2:8" ht="15" customHeight="1" x14ac:dyDescent="0.2">
      <c r="B10" s="412"/>
      <c r="C10" s="831"/>
      <c r="D10" s="405"/>
      <c r="E10" s="833"/>
      <c r="F10" s="834"/>
      <c r="G10" s="416"/>
    </row>
    <row r="11" spans="2:8" ht="21" x14ac:dyDescent="0.2">
      <c r="B11" s="412"/>
      <c r="C11" s="831"/>
      <c r="D11" s="420"/>
      <c r="E11" s="833" t="s">
        <v>522</v>
      </c>
      <c r="F11" s="834"/>
      <c r="G11" s="416"/>
    </row>
    <row r="12" spans="2:8" ht="19.2" x14ac:dyDescent="0.2">
      <c r="B12" s="412"/>
      <c r="C12" s="831"/>
      <c r="D12" s="405"/>
      <c r="E12" s="405"/>
      <c r="F12" s="405"/>
      <c r="G12" s="416"/>
    </row>
    <row r="13" spans="2:8" ht="21" x14ac:dyDescent="0.2">
      <c r="B13" s="412"/>
      <c r="C13" s="831"/>
      <c r="D13" s="835"/>
      <c r="E13" s="405"/>
      <c r="F13" s="405"/>
      <c r="G13" s="416"/>
    </row>
    <row r="14" spans="2:8" ht="21" x14ac:dyDescent="0.2">
      <c r="B14" s="412"/>
      <c r="C14" s="831" t="s">
        <v>321</v>
      </c>
      <c r="D14" s="835" t="s">
        <v>626</v>
      </c>
      <c r="E14" s="405"/>
      <c r="F14" s="405"/>
      <c r="G14" s="416"/>
    </row>
    <row r="15" spans="2:8" ht="21.6" thickBot="1" x14ac:dyDescent="0.25">
      <c r="B15" s="413"/>
      <c r="C15" s="414"/>
      <c r="D15" s="408"/>
      <c r="E15" s="409"/>
      <c r="F15" s="409"/>
      <c r="G15" s="417"/>
    </row>
    <row r="16" spans="2:8" ht="15" x14ac:dyDescent="0.2">
      <c r="C16" s="405"/>
      <c r="D16" s="405"/>
      <c r="E16" s="405"/>
      <c r="F16" s="405"/>
    </row>
    <row r="17" spans="2:9" ht="21.75" customHeight="1" x14ac:dyDescent="0.2">
      <c r="C17" s="318"/>
      <c r="E17" s="318"/>
      <c r="F17" s="318"/>
      <c r="G17" s="319"/>
    </row>
    <row r="18" spans="2:9" ht="21.75" customHeight="1" x14ac:dyDescent="0.2">
      <c r="C18" s="320" t="s">
        <v>140</v>
      </c>
      <c r="D18" s="321" t="s">
        <v>408</v>
      </c>
      <c r="E18" s="321" t="s">
        <v>409</v>
      </c>
      <c r="F18" s="322" t="s">
        <v>410</v>
      </c>
      <c r="G18" s="907" t="s">
        <v>411</v>
      </c>
      <c r="H18" s="908"/>
    </row>
    <row r="19" spans="2:9" ht="21.75" customHeight="1" x14ac:dyDescent="0.2">
      <c r="C19" s="320">
        <v>0</v>
      </c>
      <c r="D19" s="349" t="s">
        <v>48</v>
      </c>
      <c r="E19" s="323" t="s">
        <v>153</v>
      </c>
      <c r="F19" s="350"/>
      <c r="G19" s="889" t="s">
        <v>467</v>
      </c>
      <c r="H19" s="867"/>
      <c r="I19" s="292"/>
    </row>
    <row r="20" spans="2:9" ht="44.25" customHeight="1" x14ac:dyDescent="0.2">
      <c r="B20" s="836" t="s">
        <v>723</v>
      </c>
      <c r="C20" s="323">
        <v>1</v>
      </c>
      <c r="D20" s="324" t="s">
        <v>619</v>
      </c>
      <c r="E20" s="323" t="s">
        <v>620</v>
      </c>
      <c r="F20" s="323"/>
      <c r="G20" s="866" t="s">
        <v>521</v>
      </c>
      <c r="H20" s="909"/>
      <c r="I20" s="292"/>
    </row>
    <row r="21" spans="2:9" ht="42" customHeight="1" x14ac:dyDescent="0.2">
      <c r="B21" s="836" t="s">
        <v>723</v>
      </c>
      <c r="C21" s="326">
        <v>2</v>
      </c>
      <c r="D21" s="320" t="s">
        <v>412</v>
      </c>
      <c r="E21" s="320" t="s">
        <v>621</v>
      </c>
      <c r="F21" s="327"/>
      <c r="G21" s="910" t="s">
        <v>450</v>
      </c>
      <c r="H21" s="911"/>
    </row>
    <row r="22" spans="2:9" ht="21.75" customHeight="1" x14ac:dyDescent="0.2">
      <c r="B22" s="872" t="s">
        <v>723</v>
      </c>
      <c r="C22" s="320">
        <v>3</v>
      </c>
      <c r="D22" s="328" t="s">
        <v>413</v>
      </c>
      <c r="E22" s="320" t="s">
        <v>622</v>
      </c>
      <c r="F22" s="329"/>
      <c r="G22" s="889" t="s">
        <v>737</v>
      </c>
      <c r="H22" s="867"/>
    </row>
    <row r="23" spans="2:9" ht="21.75" customHeight="1" x14ac:dyDescent="0.2">
      <c r="B23" s="872"/>
      <c r="C23" s="326"/>
      <c r="D23" s="330"/>
      <c r="E23" s="326"/>
      <c r="F23" s="406" t="s">
        <v>195</v>
      </c>
      <c r="G23" s="868" t="s">
        <v>244</v>
      </c>
      <c r="H23" s="869"/>
    </row>
    <row r="24" spans="2:9" ht="21.75" customHeight="1" x14ac:dyDescent="0.2">
      <c r="B24" s="836"/>
      <c r="C24" s="326"/>
      <c r="D24" s="330"/>
      <c r="E24" s="326"/>
      <c r="F24" s="406" t="s">
        <v>738</v>
      </c>
      <c r="G24" s="885"/>
      <c r="H24" s="886"/>
    </row>
    <row r="25" spans="2:9" ht="21.75" customHeight="1" x14ac:dyDescent="0.2">
      <c r="C25" s="326"/>
      <c r="D25" s="330"/>
      <c r="E25" s="326"/>
      <c r="F25" s="332" t="s">
        <v>233</v>
      </c>
      <c r="G25" s="885"/>
      <c r="H25" s="886"/>
    </row>
    <row r="26" spans="2:9" ht="21.75" customHeight="1" x14ac:dyDescent="0.2">
      <c r="C26" s="326"/>
      <c r="D26" s="330"/>
      <c r="E26" s="326"/>
      <c r="F26" s="332" t="s">
        <v>184</v>
      </c>
      <c r="G26" s="885"/>
      <c r="H26" s="886"/>
    </row>
    <row r="27" spans="2:9" ht="21.75" customHeight="1" x14ac:dyDescent="0.2">
      <c r="C27" s="326"/>
      <c r="D27" s="330"/>
      <c r="E27" s="326"/>
      <c r="F27" s="332" t="s">
        <v>496</v>
      </c>
      <c r="G27" s="885"/>
      <c r="H27" s="886"/>
    </row>
    <row r="28" spans="2:9" ht="21.75" customHeight="1" x14ac:dyDescent="0.2">
      <c r="C28" s="326"/>
      <c r="D28" s="330"/>
      <c r="E28" s="326"/>
      <c r="F28" s="332" t="s">
        <v>23</v>
      </c>
      <c r="G28" s="885"/>
      <c r="H28" s="886"/>
    </row>
    <row r="29" spans="2:9" ht="21.75" customHeight="1" x14ac:dyDescent="0.2">
      <c r="C29" s="326"/>
      <c r="D29" s="330"/>
      <c r="E29" s="326"/>
      <c r="F29" s="332" t="s">
        <v>24</v>
      </c>
      <c r="G29" s="885"/>
      <c r="H29" s="886"/>
    </row>
    <row r="30" spans="2:9" ht="21.75" customHeight="1" x14ac:dyDescent="0.2">
      <c r="C30" s="326"/>
      <c r="D30" s="330"/>
      <c r="E30" s="326"/>
      <c r="F30" s="333" t="s">
        <v>234</v>
      </c>
      <c r="G30" s="870"/>
      <c r="H30" s="871"/>
    </row>
    <row r="31" spans="2:9" ht="21.75" customHeight="1" x14ac:dyDescent="0.2">
      <c r="C31" s="326"/>
      <c r="D31" s="330"/>
      <c r="E31" s="326"/>
      <c r="F31" s="331" t="s">
        <v>414</v>
      </c>
      <c r="G31" s="898" t="s">
        <v>593</v>
      </c>
      <c r="H31" s="899"/>
    </row>
    <row r="32" spans="2:9" ht="21.75" customHeight="1" x14ac:dyDescent="0.2">
      <c r="C32" s="326"/>
      <c r="D32" s="330"/>
      <c r="E32" s="326"/>
      <c r="F32" s="332" t="s">
        <v>415</v>
      </c>
      <c r="G32" s="900"/>
      <c r="H32" s="901"/>
    </row>
    <row r="33" spans="2:8" ht="21.75" customHeight="1" x14ac:dyDescent="0.2">
      <c r="C33" s="326"/>
      <c r="D33" s="330"/>
      <c r="E33" s="326"/>
      <c r="F33" s="332" t="s">
        <v>416</v>
      </c>
      <c r="G33" s="900"/>
      <c r="H33" s="901"/>
    </row>
    <row r="34" spans="2:8" ht="21.75" customHeight="1" x14ac:dyDescent="0.2">
      <c r="C34" s="326"/>
      <c r="D34" s="330"/>
      <c r="E34" s="326"/>
      <c r="F34" s="333" t="s">
        <v>252</v>
      </c>
      <c r="G34" s="902"/>
      <c r="H34" s="903"/>
    </row>
    <row r="35" spans="2:8" ht="21.75" customHeight="1" x14ac:dyDescent="0.2">
      <c r="C35" s="326"/>
      <c r="D35" s="330"/>
      <c r="E35" s="326"/>
      <c r="F35" s="325" t="s">
        <v>78</v>
      </c>
      <c r="G35" s="889" t="s">
        <v>380</v>
      </c>
      <c r="H35" s="867"/>
    </row>
    <row r="36" spans="2:8" ht="21.75" customHeight="1" x14ac:dyDescent="0.2">
      <c r="C36" s="326"/>
      <c r="D36" s="330"/>
      <c r="E36" s="326"/>
      <c r="F36" s="325" t="s">
        <v>417</v>
      </c>
      <c r="G36" s="868" t="s">
        <v>451</v>
      </c>
      <c r="H36" s="869"/>
    </row>
    <row r="37" spans="2:8" ht="21.75" customHeight="1" x14ac:dyDescent="0.2">
      <c r="C37" s="326"/>
      <c r="D37" s="330"/>
      <c r="E37" s="326"/>
      <c r="F37" s="334"/>
      <c r="G37" s="870" t="s">
        <v>381</v>
      </c>
      <c r="H37" s="871"/>
    </row>
    <row r="38" spans="2:8" ht="21.75" customHeight="1" x14ac:dyDescent="0.2">
      <c r="C38" s="326"/>
      <c r="D38" s="330"/>
      <c r="E38" s="326"/>
      <c r="F38" s="335" t="s">
        <v>418</v>
      </c>
      <c r="G38" s="868" t="s">
        <v>452</v>
      </c>
      <c r="H38" s="869"/>
    </row>
    <row r="39" spans="2:8" ht="21.75" customHeight="1" x14ac:dyDescent="0.2">
      <c r="C39" s="337"/>
      <c r="D39" s="330"/>
      <c r="E39" s="326"/>
      <c r="F39" s="335"/>
      <c r="G39" s="896" t="s">
        <v>594</v>
      </c>
      <c r="H39" s="897"/>
    </row>
    <row r="40" spans="2:8" ht="21.75" customHeight="1" x14ac:dyDescent="0.2">
      <c r="B40" s="872" t="s">
        <v>723</v>
      </c>
      <c r="C40" s="326">
        <v>4</v>
      </c>
      <c r="D40" s="328" t="s">
        <v>419</v>
      </c>
      <c r="E40" s="320" t="s">
        <v>623</v>
      </c>
      <c r="F40" s="331" t="s">
        <v>420</v>
      </c>
      <c r="G40" s="868" t="s">
        <v>731</v>
      </c>
      <c r="H40" s="869"/>
    </row>
    <row r="41" spans="2:8" ht="21.75" customHeight="1" x14ac:dyDescent="0.2">
      <c r="B41" s="872"/>
      <c r="C41" s="326"/>
      <c r="D41" s="330"/>
      <c r="E41" s="326"/>
      <c r="F41" s="332" t="s">
        <v>27</v>
      </c>
      <c r="G41" s="887" t="s">
        <v>453</v>
      </c>
      <c r="H41" s="888"/>
    </row>
    <row r="42" spans="2:8" ht="21.75" customHeight="1" x14ac:dyDescent="0.2">
      <c r="C42" s="326"/>
      <c r="D42" s="330"/>
      <c r="E42" s="326"/>
      <c r="F42" s="332" t="s">
        <v>245</v>
      </c>
      <c r="G42" s="887" t="s">
        <v>454</v>
      </c>
      <c r="H42" s="888"/>
    </row>
    <row r="43" spans="2:8" ht="21.75" customHeight="1" x14ac:dyDescent="0.2">
      <c r="C43" s="326"/>
      <c r="D43" s="330"/>
      <c r="E43" s="326"/>
      <c r="F43" s="332" t="s">
        <v>421</v>
      </c>
      <c r="G43" s="887" t="s">
        <v>732</v>
      </c>
      <c r="H43" s="888"/>
    </row>
    <row r="44" spans="2:8" ht="21.75" customHeight="1" x14ac:dyDescent="0.2">
      <c r="C44" s="326"/>
      <c r="D44" s="330"/>
      <c r="E44" s="326"/>
      <c r="F44" s="332" t="s">
        <v>624</v>
      </c>
      <c r="G44" s="887" t="s">
        <v>733</v>
      </c>
      <c r="H44" s="888"/>
    </row>
    <row r="45" spans="2:8" ht="21.75" customHeight="1" x14ac:dyDescent="0.2">
      <c r="C45" s="326"/>
      <c r="D45" s="330"/>
      <c r="E45" s="326"/>
      <c r="F45" s="338" t="s">
        <v>422</v>
      </c>
      <c r="G45" s="887" t="s">
        <v>455</v>
      </c>
      <c r="H45" s="888"/>
    </row>
    <row r="46" spans="2:8" ht="21.75" customHeight="1" x14ac:dyDescent="0.2">
      <c r="C46" s="337"/>
      <c r="D46" s="339"/>
      <c r="E46" s="337"/>
      <c r="F46" s="340" t="s">
        <v>319</v>
      </c>
      <c r="G46" s="870" t="s">
        <v>456</v>
      </c>
      <c r="H46" s="871"/>
    </row>
    <row r="47" spans="2:8" ht="21.75" customHeight="1" x14ac:dyDescent="0.2">
      <c r="B47" s="872" t="s">
        <v>723</v>
      </c>
      <c r="C47" s="326">
        <v>5</v>
      </c>
      <c r="D47" s="330" t="s">
        <v>423</v>
      </c>
      <c r="E47" s="326" t="s">
        <v>424</v>
      </c>
      <c r="F47" s="319" t="s">
        <v>382</v>
      </c>
      <c r="G47" s="894" t="s">
        <v>511</v>
      </c>
      <c r="H47" s="895"/>
    </row>
    <row r="48" spans="2:8" ht="21.75" customHeight="1" x14ac:dyDescent="0.2">
      <c r="B48" s="872"/>
      <c r="C48" s="326"/>
      <c r="D48" s="330"/>
      <c r="E48" s="326"/>
      <c r="F48" s="319"/>
      <c r="G48" s="870" t="s">
        <v>724</v>
      </c>
      <c r="H48" s="871"/>
    </row>
    <row r="49" spans="2:8" ht="21.75" customHeight="1" x14ac:dyDescent="0.2">
      <c r="C49" s="337"/>
      <c r="D49" s="330"/>
      <c r="E49" s="326"/>
      <c r="F49" s="341" t="s">
        <v>319</v>
      </c>
      <c r="G49" s="889" t="s">
        <v>457</v>
      </c>
      <c r="H49" s="867"/>
    </row>
    <row r="50" spans="2:8" ht="21.75" customHeight="1" x14ac:dyDescent="0.2">
      <c r="B50" s="872" t="s">
        <v>723</v>
      </c>
      <c r="C50" s="326">
        <v>6</v>
      </c>
      <c r="D50" s="320" t="s">
        <v>425</v>
      </c>
      <c r="E50" s="320" t="s">
        <v>163</v>
      </c>
      <c r="F50" s="342" t="s">
        <v>383</v>
      </c>
      <c r="G50" s="890" t="s">
        <v>725</v>
      </c>
      <c r="H50" s="891"/>
    </row>
    <row r="51" spans="2:8" ht="21.75" customHeight="1" x14ac:dyDescent="0.2">
      <c r="B51" s="872"/>
      <c r="C51" s="326"/>
      <c r="D51" s="326"/>
      <c r="E51" s="326"/>
      <c r="F51" s="336"/>
      <c r="G51" s="892"/>
      <c r="H51" s="893"/>
    </row>
    <row r="52" spans="2:8" ht="21.75" customHeight="1" x14ac:dyDescent="0.2">
      <c r="C52" s="326"/>
      <c r="D52" s="326"/>
      <c r="E52" s="326"/>
      <c r="F52" s="327" t="s">
        <v>133</v>
      </c>
      <c r="G52" s="894" t="s">
        <v>458</v>
      </c>
      <c r="H52" s="895"/>
    </row>
    <row r="53" spans="2:8" ht="21.75" customHeight="1" x14ac:dyDescent="0.2">
      <c r="C53" s="326"/>
      <c r="D53" s="337"/>
      <c r="E53" s="337"/>
      <c r="F53" s="343"/>
      <c r="G53" s="870" t="s">
        <v>426</v>
      </c>
      <c r="H53" s="871"/>
    </row>
    <row r="54" spans="2:8" ht="21.75" customHeight="1" x14ac:dyDescent="0.2">
      <c r="B54" s="872" t="s">
        <v>723</v>
      </c>
      <c r="C54" s="320">
        <v>7</v>
      </c>
      <c r="D54" s="320" t="s">
        <v>427</v>
      </c>
      <c r="E54" s="320" t="s">
        <v>625</v>
      </c>
      <c r="F54" s="327" t="s">
        <v>428</v>
      </c>
      <c r="G54" s="868" t="s">
        <v>459</v>
      </c>
      <c r="H54" s="869"/>
    </row>
    <row r="55" spans="2:8" ht="21.75" customHeight="1" x14ac:dyDescent="0.2">
      <c r="B55" s="872"/>
      <c r="C55" s="326"/>
      <c r="D55" s="326"/>
      <c r="E55" s="326"/>
      <c r="F55" s="344"/>
      <c r="G55" s="885" t="s">
        <v>743</v>
      </c>
      <c r="H55" s="886"/>
    </row>
    <row r="56" spans="2:8" ht="21.75" customHeight="1" x14ac:dyDescent="0.2">
      <c r="C56" s="326"/>
      <c r="D56" s="326"/>
      <c r="E56" s="326"/>
      <c r="F56" s="344"/>
      <c r="G56" s="885" t="s">
        <v>739</v>
      </c>
      <c r="H56" s="886"/>
    </row>
    <row r="57" spans="2:8" ht="21.75" customHeight="1" x14ac:dyDescent="0.2">
      <c r="C57" s="337"/>
      <c r="D57" s="337"/>
      <c r="E57" s="337"/>
      <c r="F57" s="343"/>
      <c r="G57" s="870" t="s">
        <v>429</v>
      </c>
      <c r="H57" s="871"/>
    </row>
    <row r="58" spans="2:8" ht="21.75" customHeight="1" x14ac:dyDescent="0.2">
      <c r="C58" s="407"/>
      <c r="D58" s="407"/>
      <c r="E58" s="407"/>
      <c r="F58" s="345" t="s">
        <v>58</v>
      </c>
      <c r="G58" s="868" t="s">
        <v>460</v>
      </c>
      <c r="H58" s="869"/>
    </row>
    <row r="59" spans="2:8" ht="21.75" customHeight="1" x14ac:dyDescent="0.2">
      <c r="B59" s="872" t="s">
        <v>723</v>
      </c>
      <c r="C59" s="326">
        <v>8</v>
      </c>
      <c r="D59" s="330" t="s">
        <v>430</v>
      </c>
      <c r="E59" s="326" t="s">
        <v>431</v>
      </c>
      <c r="F59" s="346" t="s">
        <v>118</v>
      </c>
      <c r="G59" s="887" t="s">
        <v>461</v>
      </c>
      <c r="H59" s="888"/>
    </row>
    <row r="60" spans="2:8" ht="21.75" customHeight="1" x14ac:dyDescent="0.2">
      <c r="B60" s="872"/>
      <c r="C60" s="326">
        <v>9</v>
      </c>
      <c r="D60" s="330" t="s">
        <v>432</v>
      </c>
      <c r="E60" s="326" t="s">
        <v>159</v>
      </c>
      <c r="F60" s="346" t="s">
        <v>384</v>
      </c>
      <c r="G60" s="887" t="s">
        <v>462</v>
      </c>
      <c r="H60" s="888"/>
    </row>
    <row r="61" spans="2:8" ht="21.75" customHeight="1" x14ac:dyDescent="0.2">
      <c r="B61" s="872"/>
      <c r="C61" s="326">
        <v>10</v>
      </c>
      <c r="D61" s="330" t="s">
        <v>433</v>
      </c>
      <c r="E61" s="326" t="s">
        <v>434</v>
      </c>
      <c r="F61" s="346" t="s">
        <v>116</v>
      </c>
      <c r="G61" s="887" t="s">
        <v>463</v>
      </c>
      <c r="H61" s="888"/>
    </row>
    <row r="62" spans="2:8" ht="21.75" customHeight="1" x14ac:dyDescent="0.2">
      <c r="C62" s="326"/>
      <c r="D62" s="339"/>
      <c r="E62" s="337"/>
      <c r="F62" s="340" t="s">
        <v>117</v>
      </c>
      <c r="G62" s="870" t="s">
        <v>464</v>
      </c>
      <c r="H62" s="871"/>
    </row>
    <row r="63" spans="2:8" ht="21.75" customHeight="1" x14ac:dyDescent="0.2">
      <c r="B63" s="872" t="s">
        <v>723</v>
      </c>
      <c r="C63" s="320">
        <v>11</v>
      </c>
      <c r="D63" s="328" t="s">
        <v>435</v>
      </c>
      <c r="E63" s="320" t="s">
        <v>627</v>
      </c>
      <c r="F63" s="873" t="s">
        <v>121</v>
      </c>
      <c r="G63" s="875" t="s">
        <v>465</v>
      </c>
      <c r="H63" s="876"/>
    </row>
    <row r="64" spans="2:8" ht="21.75" customHeight="1" x14ac:dyDescent="0.2">
      <c r="B64" s="872"/>
      <c r="C64" s="326"/>
      <c r="D64" s="330"/>
      <c r="E64" s="326"/>
      <c r="F64" s="874"/>
      <c r="G64" s="877"/>
      <c r="H64" s="878"/>
    </row>
    <row r="65" spans="2:8" ht="21.75" customHeight="1" x14ac:dyDescent="0.2">
      <c r="C65" s="337"/>
      <c r="D65" s="330"/>
      <c r="E65" s="326"/>
      <c r="F65" s="340" t="s">
        <v>126</v>
      </c>
      <c r="G65" s="870" t="s">
        <v>466</v>
      </c>
      <c r="H65" s="871"/>
    </row>
    <row r="66" spans="2:8" ht="21.75" customHeight="1" x14ac:dyDescent="0.2">
      <c r="B66" s="872" t="s">
        <v>723</v>
      </c>
      <c r="C66" s="326">
        <v>12</v>
      </c>
      <c r="D66" s="320" t="s">
        <v>405</v>
      </c>
      <c r="E66" s="320" t="s">
        <v>406</v>
      </c>
      <c r="F66" s="342" t="s">
        <v>407</v>
      </c>
      <c r="G66" s="879" t="s">
        <v>726</v>
      </c>
      <c r="H66" s="880"/>
    </row>
    <row r="67" spans="2:8" ht="21.75" customHeight="1" x14ac:dyDescent="0.2">
      <c r="B67" s="872"/>
      <c r="C67" s="326"/>
      <c r="D67" s="326"/>
      <c r="E67" s="347"/>
      <c r="F67" s="319"/>
      <c r="G67" s="881"/>
      <c r="H67" s="882"/>
    </row>
    <row r="68" spans="2:8" ht="21.75" customHeight="1" x14ac:dyDescent="0.2">
      <c r="C68" s="337"/>
      <c r="D68" s="326"/>
      <c r="E68" s="348"/>
      <c r="F68" s="336"/>
      <c r="G68" s="883"/>
      <c r="H68" s="884"/>
    </row>
    <row r="69" spans="2:8" ht="42.75" customHeight="1" x14ac:dyDescent="0.2">
      <c r="B69" s="836" t="s">
        <v>723</v>
      </c>
      <c r="C69" s="323">
        <v>13</v>
      </c>
      <c r="D69" s="349" t="s">
        <v>48</v>
      </c>
      <c r="E69" s="323" t="s">
        <v>436</v>
      </c>
      <c r="F69" s="350"/>
      <c r="G69" s="866" t="s">
        <v>740</v>
      </c>
      <c r="H69" s="867"/>
    </row>
    <row r="70" spans="2:8" ht="21.75" customHeight="1" x14ac:dyDescent="0.2">
      <c r="C70" s="320">
        <v>14</v>
      </c>
      <c r="D70" s="328" t="s">
        <v>48</v>
      </c>
      <c r="E70" s="320" t="s">
        <v>437</v>
      </c>
      <c r="F70" s="342"/>
      <c r="G70" s="868" t="s">
        <v>438</v>
      </c>
      <c r="H70" s="869"/>
    </row>
    <row r="71" spans="2:8" ht="40.5" customHeight="1" x14ac:dyDescent="0.2">
      <c r="C71" s="337"/>
      <c r="D71" s="339"/>
      <c r="E71" s="337"/>
      <c r="F71" s="351"/>
      <c r="G71" s="870" t="s">
        <v>468</v>
      </c>
      <c r="H71" s="871"/>
    </row>
    <row r="72" spans="2:8" ht="21.75" customHeight="1" x14ac:dyDescent="0.2">
      <c r="C72" s="320">
        <v>15</v>
      </c>
      <c r="D72" s="328" t="s">
        <v>48</v>
      </c>
      <c r="E72" s="320" t="s">
        <v>510</v>
      </c>
      <c r="F72" s="342"/>
      <c r="G72" s="868" t="s">
        <v>439</v>
      </c>
      <c r="H72" s="869"/>
    </row>
    <row r="73" spans="2:8" ht="21.75" customHeight="1" x14ac:dyDescent="0.2">
      <c r="C73" s="337"/>
      <c r="D73" s="339"/>
      <c r="E73" s="337"/>
      <c r="F73" s="351"/>
      <c r="G73" s="870" t="s">
        <v>469</v>
      </c>
      <c r="H73" s="871"/>
    </row>
    <row r="74" spans="2:8" ht="21.75" customHeight="1" x14ac:dyDescent="0.2">
      <c r="C74" s="318"/>
      <c r="D74" s="318"/>
      <c r="E74" s="318"/>
      <c r="F74" s="318"/>
      <c r="G74" s="319"/>
    </row>
    <row r="75" spans="2:8" ht="28.5" customHeight="1" x14ac:dyDescent="0.2">
      <c r="C75" s="352" t="s">
        <v>775</v>
      </c>
      <c r="D75" s="352"/>
      <c r="E75" s="352"/>
      <c r="F75" s="352"/>
      <c r="G75" s="352"/>
    </row>
    <row r="76" spans="2:8" ht="21.75" customHeight="1" x14ac:dyDescent="0.2">
      <c r="C76" s="352" t="s">
        <v>440</v>
      </c>
      <c r="D76" s="352"/>
      <c r="E76" s="352"/>
      <c r="F76" s="352"/>
      <c r="G76" s="352"/>
    </row>
    <row r="77" spans="2:8" ht="21.75" customHeight="1" x14ac:dyDescent="0.2">
      <c r="C77" s="865" t="s">
        <v>744</v>
      </c>
      <c r="D77" s="865"/>
      <c r="E77" s="865"/>
      <c r="F77" s="865"/>
      <c r="G77" s="865"/>
    </row>
  </sheetData>
  <mergeCells count="54">
    <mergeCell ref="G36:H36"/>
    <mergeCell ref="B1:H1"/>
    <mergeCell ref="C3:G3"/>
    <mergeCell ref="G18:H18"/>
    <mergeCell ref="G19:H19"/>
    <mergeCell ref="G20:H20"/>
    <mergeCell ref="G21:H21"/>
    <mergeCell ref="B22:B23"/>
    <mergeCell ref="G22:H22"/>
    <mergeCell ref="G23:H30"/>
    <mergeCell ref="G31:H34"/>
    <mergeCell ref="G35:H35"/>
    <mergeCell ref="G37:H37"/>
    <mergeCell ref="G38:H38"/>
    <mergeCell ref="G39:H39"/>
    <mergeCell ref="B40:B41"/>
    <mergeCell ref="G40:H40"/>
    <mergeCell ref="G41:H41"/>
    <mergeCell ref="B54:B55"/>
    <mergeCell ref="G54:H54"/>
    <mergeCell ref="G55:H55"/>
    <mergeCell ref="G42:H42"/>
    <mergeCell ref="G43:H43"/>
    <mergeCell ref="G44:H44"/>
    <mergeCell ref="G45:H45"/>
    <mergeCell ref="G46:H46"/>
    <mergeCell ref="B47:B48"/>
    <mergeCell ref="G47:H47"/>
    <mergeCell ref="G48:H48"/>
    <mergeCell ref="G49:H49"/>
    <mergeCell ref="B50:B51"/>
    <mergeCell ref="G50:H51"/>
    <mergeCell ref="G52:H52"/>
    <mergeCell ref="G53:H53"/>
    <mergeCell ref="B66:B67"/>
    <mergeCell ref="G66:H68"/>
    <mergeCell ref="G56:H56"/>
    <mergeCell ref="G57:H57"/>
    <mergeCell ref="G58:H58"/>
    <mergeCell ref="B59:B61"/>
    <mergeCell ref="G59:H59"/>
    <mergeCell ref="G60:H60"/>
    <mergeCell ref="G61:H61"/>
    <mergeCell ref="G62:H62"/>
    <mergeCell ref="B63:B64"/>
    <mergeCell ref="F63:F64"/>
    <mergeCell ref="G63:H64"/>
    <mergeCell ref="G65:H65"/>
    <mergeCell ref="C77:G77"/>
    <mergeCell ref="G69:H69"/>
    <mergeCell ref="G70:H70"/>
    <mergeCell ref="G71:H71"/>
    <mergeCell ref="G72:H72"/>
    <mergeCell ref="G73:H73"/>
  </mergeCells>
  <phoneticPr fontId="2"/>
  <pageMargins left="0.70866141732283472" right="0.70866141732283472" top="0.35433070866141736" bottom="0.35433070866141736" header="0.31496062992125984" footer="0.31496062992125984"/>
  <pageSetup paperSize="9" scale="4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pageSetUpPr fitToPage="1"/>
  </sheetPr>
  <dimension ref="B1:V96"/>
  <sheetViews>
    <sheetView view="pageBreakPreview" zoomScale="85" zoomScaleNormal="75" zoomScaleSheetLayoutView="85" workbookViewId="0">
      <pane ySplit="5" topLeftCell="A72" activePane="bottomLeft" state="frozen"/>
      <selection activeCell="L1" sqref="L1:R1"/>
      <selection pane="bottomLeft" activeCell="R91" sqref="R91"/>
    </sheetView>
  </sheetViews>
  <sheetFormatPr defaultColWidth="9" defaultRowHeight="24" customHeight="1" x14ac:dyDescent="0.2"/>
  <cols>
    <col min="1" max="1" width="8.21875" style="431" customWidth="1"/>
    <col min="2" max="2" width="3.77734375" style="431" customWidth="1"/>
    <col min="3" max="3" width="3.109375" style="431" customWidth="1"/>
    <col min="4" max="4" width="21.33203125" style="431" customWidth="1"/>
    <col min="5" max="6" width="2.109375" style="431" customWidth="1"/>
    <col min="7" max="7" width="20.109375" style="431" customWidth="1"/>
    <col min="8" max="9" width="2.109375" style="431" customWidth="1"/>
    <col min="10" max="10" width="19.6640625" style="431" customWidth="1"/>
    <col min="11" max="11" width="2.44140625" style="431" bestFit="1" customWidth="1"/>
    <col min="12" max="12" width="12.6640625" style="431" customWidth="1"/>
    <col min="13" max="13" width="2.44140625" style="431" customWidth="1"/>
    <col min="14" max="14" width="2.6640625" style="431" customWidth="1"/>
    <col min="15" max="15" width="12.6640625" style="431" customWidth="1"/>
    <col min="16" max="17" width="2.33203125" style="431" customWidth="1"/>
    <col min="18" max="18" width="12.6640625" style="431" customWidth="1"/>
    <col min="19" max="19" width="2.44140625" style="431" customWidth="1"/>
    <col min="20" max="20" width="2.6640625" style="431" customWidth="1"/>
    <col min="21" max="21" width="12.6640625" style="431" customWidth="1"/>
    <col min="22" max="22" width="12.88671875" style="431" customWidth="1"/>
    <col min="23" max="23" width="4.21875" style="431" customWidth="1"/>
    <col min="24" max="16384" width="9" style="431"/>
  </cols>
  <sheetData>
    <row r="1" spans="2:22" ht="18.75" customHeight="1" x14ac:dyDescent="0.2">
      <c r="B1" s="627" t="s">
        <v>171</v>
      </c>
      <c r="I1" s="628"/>
      <c r="J1" s="628"/>
      <c r="K1" s="628"/>
      <c r="M1" s="628"/>
      <c r="N1" s="628"/>
      <c r="O1" s="628"/>
      <c r="P1" s="628"/>
      <c r="Q1" s="628"/>
      <c r="R1" s="628"/>
      <c r="S1" s="628"/>
      <c r="T1" s="628"/>
      <c r="U1" s="628"/>
    </row>
    <row r="2" spans="2:22" ht="18.75" customHeight="1" x14ac:dyDescent="0.2">
      <c r="H2" s="629"/>
      <c r="I2" s="629"/>
      <c r="J2" s="629"/>
      <c r="K2" s="629"/>
      <c r="L2" s="629"/>
      <c r="M2" s="629"/>
      <c r="N2" s="629"/>
      <c r="P2" s="627"/>
      <c r="Q2" s="627"/>
      <c r="R2" s="627" t="s">
        <v>100</v>
      </c>
      <c r="S2" s="627"/>
    </row>
    <row r="3" spans="2:22" s="627" customFormat="1" ht="18.75" customHeight="1" x14ac:dyDescent="0.2">
      <c r="I3" s="630"/>
      <c r="J3" s="630"/>
      <c r="K3" s="630"/>
      <c r="L3" s="631" t="s">
        <v>148</v>
      </c>
      <c r="M3" s="1100" t="str">
        <f>IF(基本情報!G9="","",基本情報!G9)</f>
        <v>◇◇◇◇病院</v>
      </c>
      <c r="N3" s="1100"/>
      <c r="O3" s="1100"/>
      <c r="P3" s="1100"/>
      <c r="Q3" s="1100"/>
      <c r="R3" s="1100"/>
      <c r="S3" s="1100"/>
      <c r="T3" s="1100"/>
      <c r="U3" s="1100"/>
      <c r="V3" s="1100"/>
    </row>
    <row r="4" spans="2:22" s="627" customFormat="1" ht="24" customHeight="1" x14ac:dyDescent="0.2">
      <c r="B4" s="1102" t="s">
        <v>657</v>
      </c>
      <c r="C4" s="1102"/>
      <c r="D4" s="1102"/>
      <c r="E4" s="1102"/>
      <c r="F4" s="1102"/>
      <c r="G4" s="1102"/>
      <c r="H4" s="1102"/>
      <c r="I4" s="1102"/>
      <c r="J4" s="1102"/>
      <c r="K4" s="1102"/>
      <c r="L4" s="1102"/>
      <c r="M4" s="1102"/>
      <c r="N4" s="1102"/>
      <c r="O4" s="1102"/>
      <c r="P4" s="1102"/>
      <c r="Q4" s="1102"/>
      <c r="R4" s="1102"/>
      <c r="S4" s="1102"/>
      <c r="T4" s="1102"/>
      <c r="U4" s="1102"/>
      <c r="V4" s="1102"/>
    </row>
    <row r="5" spans="2:22" s="627" customFormat="1" ht="18.75" customHeight="1" x14ac:dyDescent="0.2">
      <c r="B5" s="632"/>
      <c r="C5" s="1101" t="s">
        <v>63</v>
      </c>
      <c r="D5" s="1101"/>
      <c r="E5" s="634"/>
      <c r="F5" s="635"/>
      <c r="G5" s="633" t="s">
        <v>379</v>
      </c>
      <c r="H5" s="636"/>
      <c r="I5" s="637"/>
      <c r="J5" s="635"/>
      <c r="K5" s="635"/>
      <c r="L5" s="1101" t="s">
        <v>149</v>
      </c>
      <c r="M5" s="1101"/>
      <c r="N5" s="1101"/>
      <c r="O5" s="1101"/>
      <c r="P5" s="1101"/>
      <c r="Q5" s="1101"/>
      <c r="R5" s="1101"/>
      <c r="S5" s="1101"/>
      <c r="T5" s="1101"/>
      <c r="U5" s="635"/>
      <c r="V5" s="638"/>
    </row>
    <row r="6" spans="2:22" s="627" customFormat="1" ht="13.5" customHeight="1" x14ac:dyDescent="0.2">
      <c r="B6" s="639"/>
      <c r="C6" s="640"/>
      <c r="D6" s="641"/>
      <c r="E6" s="638"/>
      <c r="F6" s="7"/>
      <c r="G6" s="674" t="s">
        <v>44</v>
      </c>
      <c r="H6" s="675"/>
      <c r="I6" s="676"/>
      <c r="J6" s="677" t="s">
        <v>600</v>
      </c>
      <c r="K6" s="674"/>
      <c r="L6" s="674"/>
      <c r="M6" s="674"/>
      <c r="N6" s="674"/>
      <c r="O6" s="674"/>
      <c r="P6" s="674"/>
      <c r="Q6" s="674"/>
      <c r="R6" s="674"/>
      <c r="S6" s="674"/>
      <c r="T6" s="674"/>
      <c r="U6" s="674"/>
      <c r="V6" s="678"/>
    </row>
    <row r="7" spans="2:22" s="627" customFormat="1" ht="15.9" customHeight="1" x14ac:dyDescent="0.2">
      <c r="B7" s="1104" t="s">
        <v>115</v>
      </c>
      <c r="C7" s="1105"/>
      <c r="D7" s="1105"/>
      <c r="E7" s="642"/>
      <c r="F7" s="679"/>
      <c r="G7" s="87"/>
      <c r="H7" s="680"/>
      <c r="I7" s="681"/>
      <c r="J7" s="677" t="s">
        <v>601</v>
      </c>
      <c r="K7" s="682"/>
      <c r="L7" s="682"/>
      <c r="M7" s="682"/>
      <c r="N7" s="682"/>
      <c r="O7" s="682"/>
      <c r="P7" s="682"/>
      <c r="Q7" s="682"/>
      <c r="R7" s="682"/>
      <c r="S7" s="682"/>
      <c r="T7" s="682"/>
      <c r="U7" s="682"/>
      <c r="V7" s="683"/>
    </row>
    <row r="8" spans="2:22" s="627" customFormat="1" ht="15.9" customHeight="1" x14ac:dyDescent="0.2">
      <c r="B8" s="643"/>
      <c r="C8" s="1103" t="s">
        <v>51</v>
      </c>
      <c r="D8" s="1103"/>
      <c r="E8" s="642"/>
      <c r="F8" s="4"/>
      <c r="G8" s="552">
        <f>SUM(U8:U9)</f>
        <v>45000</v>
      </c>
      <c r="H8" s="684"/>
      <c r="I8" s="681"/>
      <c r="J8" s="371" t="s">
        <v>690</v>
      </c>
      <c r="K8" s="86"/>
      <c r="L8" s="372">
        <v>1500</v>
      </c>
      <c r="M8" s="86" t="s">
        <v>44</v>
      </c>
      <c r="N8" s="86" t="s">
        <v>35</v>
      </c>
      <c r="O8" s="373">
        <v>5</v>
      </c>
      <c r="P8" s="685" t="s">
        <v>271</v>
      </c>
      <c r="Q8" s="86" t="s">
        <v>35</v>
      </c>
      <c r="R8" s="372">
        <v>6</v>
      </c>
      <c r="S8" s="86" t="s">
        <v>47</v>
      </c>
      <c r="T8" s="686" t="s">
        <v>36</v>
      </c>
      <c r="U8" s="687">
        <f>ROUNDDOWN(L8*O8*R8,0)</f>
        <v>45000</v>
      </c>
      <c r="V8" s="683" t="s">
        <v>44</v>
      </c>
    </row>
    <row r="9" spans="2:22" s="627" customFormat="1" ht="15.9" customHeight="1" x14ac:dyDescent="0.2">
      <c r="B9" s="643"/>
      <c r="C9" s="644"/>
      <c r="D9" s="644"/>
      <c r="E9" s="642"/>
      <c r="F9" s="679"/>
      <c r="G9" s="79"/>
      <c r="H9" s="680"/>
      <c r="I9" s="681"/>
      <c r="J9" s="371"/>
      <c r="K9" s="86"/>
      <c r="L9" s="372"/>
      <c r="M9" s="86" t="s">
        <v>44</v>
      </c>
      <c r="N9" s="86" t="s">
        <v>35</v>
      </c>
      <c r="O9" s="373"/>
      <c r="P9" s="685" t="s">
        <v>271</v>
      </c>
      <c r="Q9" s="86" t="s">
        <v>35</v>
      </c>
      <c r="R9" s="372"/>
      <c r="S9" s="86" t="s">
        <v>47</v>
      </c>
      <c r="T9" s="686" t="s">
        <v>36</v>
      </c>
      <c r="U9" s="687">
        <f>ROUNDDOWN(L9*O9*R9,0)</f>
        <v>0</v>
      </c>
      <c r="V9" s="683" t="s">
        <v>44</v>
      </c>
    </row>
    <row r="10" spans="2:22" s="627" customFormat="1" ht="12.75" customHeight="1" x14ac:dyDescent="0.2">
      <c r="B10" s="643"/>
      <c r="C10" s="644"/>
      <c r="D10" s="644"/>
      <c r="E10" s="642"/>
      <c r="F10" s="679"/>
      <c r="G10" s="79"/>
      <c r="H10" s="680"/>
      <c r="I10" s="681"/>
      <c r="J10" s="682"/>
      <c r="K10" s="682"/>
      <c r="L10" s="682"/>
      <c r="M10" s="682"/>
      <c r="N10" s="682"/>
      <c r="O10" s="682"/>
      <c r="P10" s="682"/>
      <c r="Q10" s="682"/>
      <c r="R10" s="688"/>
      <c r="S10" s="682"/>
      <c r="T10" s="682"/>
      <c r="U10" s="682"/>
      <c r="V10" s="683"/>
    </row>
    <row r="11" spans="2:22" s="627" customFormat="1" ht="15.9" customHeight="1" x14ac:dyDescent="0.2">
      <c r="B11" s="643"/>
      <c r="C11" s="1103" t="s">
        <v>52</v>
      </c>
      <c r="D11" s="1103"/>
      <c r="E11" s="642"/>
      <c r="F11" s="689"/>
      <c r="G11" s="556">
        <f>SUM(G12:G14)</f>
        <v>1400000</v>
      </c>
      <c r="H11" s="690"/>
      <c r="I11" s="681"/>
      <c r="J11" s="677" t="s">
        <v>586</v>
      </c>
      <c r="K11" s="682"/>
      <c r="L11" s="682"/>
      <c r="M11" s="682"/>
      <c r="N11" s="682"/>
      <c r="O11" s="682"/>
      <c r="P11" s="682"/>
      <c r="Q11" s="682"/>
      <c r="R11" s="682"/>
      <c r="S11" s="682"/>
      <c r="T11" s="682"/>
      <c r="U11" s="682"/>
      <c r="V11" s="683"/>
    </row>
    <row r="12" spans="2:22" s="627" customFormat="1" ht="15.9" customHeight="1" x14ac:dyDescent="0.2">
      <c r="B12" s="643"/>
      <c r="C12" s="87"/>
      <c r="D12" s="644" t="s">
        <v>101</v>
      </c>
      <c r="E12" s="642"/>
      <c r="F12" s="679"/>
      <c r="G12" s="553">
        <v>0</v>
      </c>
      <c r="H12" s="690"/>
      <c r="I12" s="681"/>
      <c r="J12" s="682"/>
      <c r="K12" s="682"/>
      <c r="L12" s="682"/>
      <c r="M12" s="682"/>
      <c r="N12" s="682"/>
      <c r="O12" s="682"/>
      <c r="P12" s="682"/>
      <c r="Q12" s="682"/>
      <c r="R12" s="682"/>
      <c r="S12" s="682"/>
      <c r="T12" s="682"/>
      <c r="U12" s="682"/>
      <c r="V12" s="683"/>
    </row>
    <row r="13" spans="2:22" s="627" customFormat="1" ht="15.9" customHeight="1" x14ac:dyDescent="0.2">
      <c r="B13" s="643"/>
      <c r="C13" s="87"/>
      <c r="D13" s="644" t="s">
        <v>102</v>
      </c>
      <c r="E13" s="642"/>
      <c r="F13" s="679"/>
      <c r="G13" s="554">
        <v>1400000</v>
      </c>
      <c r="H13" s="680"/>
      <c r="I13" s="681"/>
      <c r="J13" s="1106" t="s">
        <v>37</v>
      </c>
      <c r="K13" s="1106"/>
      <c r="L13" s="1106"/>
      <c r="M13" s="1106"/>
      <c r="N13" s="679"/>
      <c r="O13" s="1107" t="s">
        <v>72</v>
      </c>
      <c r="P13" s="1107"/>
      <c r="Q13" s="1107"/>
      <c r="R13" s="1107"/>
      <c r="S13" s="1107"/>
      <c r="T13" s="1107"/>
      <c r="U13" s="687">
        <v>2</v>
      </c>
      <c r="V13" s="680" t="s">
        <v>161</v>
      </c>
    </row>
    <row r="14" spans="2:22" s="627" customFormat="1" ht="15.9" customHeight="1" x14ac:dyDescent="0.2">
      <c r="B14" s="643"/>
      <c r="C14" s="87"/>
      <c r="D14" s="644" t="s">
        <v>103</v>
      </c>
      <c r="E14" s="642"/>
      <c r="F14" s="692"/>
      <c r="G14" s="555">
        <v>0</v>
      </c>
      <c r="H14" s="680"/>
      <c r="I14" s="681"/>
      <c r="J14" s="679"/>
      <c r="K14" s="679"/>
      <c r="L14" s="693"/>
      <c r="M14" s="679"/>
      <c r="N14" s="679"/>
      <c r="O14" s="679"/>
      <c r="P14" s="679"/>
      <c r="Q14" s="679"/>
      <c r="R14" s="679"/>
      <c r="S14" s="679"/>
      <c r="T14" s="679"/>
      <c r="U14" s="682"/>
      <c r="V14" s="683"/>
    </row>
    <row r="15" spans="2:22" s="627" customFormat="1" ht="12.75" customHeight="1" x14ac:dyDescent="0.2">
      <c r="B15" s="643"/>
      <c r="C15" s="87"/>
      <c r="D15" s="644"/>
      <c r="E15" s="642"/>
      <c r="F15" s="679"/>
      <c r="G15" s="88"/>
      <c r="H15" s="680"/>
      <c r="I15" s="681"/>
      <c r="J15" s="679"/>
      <c r="K15" s="679"/>
      <c r="L15" s="679"/>
      <c r="M15" s="679"/>
      <c r="N15" s="679"/>
      <c r="O15" s="679"/>
      <c r="P15" s="679"/>
      <c r="Q15" s="679"/>
      <c r="R15" s="679"/>
      <c r="S15" s="679"/>
      <c r="T15" s="679"/>
      <c r="U15" s="679"/>
      <c r="V15" s="683"/>
    </row>
    <row r="16" spans="2:22" s="627" customFormat="1" ht="15.9" customHeight="1" x14ac:dyDescent="0.2">
      <c r="B16" s="643"/>
      <c r="C16" s="1103" t="s">
        <v>53</v>
      </c>
      <c r="D16" s="1103"/>
      <c r="E16" s="642"/>
      <c r="F16" s="4"/>
      <c r="G16" s="557">
        <f>SUM(R16:R17)</f>
        <v>210000</v>
      </c>
      <c r="H16" s="684"/>
      <c r="I16" s="681"/>
      <c r="J16" s="371" t="s">
        <v>691</v>
      </c>
      <c r="K16" s="86"/>
      <c r="L16" s="372">
        <v>50000</v>
      </c>
      <c r="M16" s="86" t="s">
        <v>44</v>
      </c>
      <c r="N16" s="86" t="s">
        <v>35</v>
      </c>
      <c r="O16" s="372">
        <v>3</v>
      </c>
      <c r="P16" s="694" t="s">
        <v>39</v>
      </c>
      <c r="Q16" s="694" t="s">
        <v>36</v>
      </c>
      <c r="R16" s="687">
        <f>ROUNDDOWN(L16*O16,0)</f>
        <v>150000</v>
      </c>
      <c r="S16" s="679" t="s">
        <v>44</v>
      </c>
      <c r="T16" s="686"/>
      <c r="U16" s="687"/>
      <c r="V16" s="683"/>
    </row>
    <row r="17" spans="2:22" s="627" customFormat="1" ht="15.9" customHeight="1" x14ac:dyDescent="0.2">
      <c r="B17" s="643"/>
      <c r="C17" s="644"/>
      <c r="D17" s="644"/>
      <c r="E17" s="642"/>
      <c r="F17" s="679"/>
      <c r="G17" s="57"/>
      <c r="H17" s="680"/>
      <c r="I17" s="681"/>
      <c r="J17" s="371" t="s">
        <v>691</v>
      </c>
      <c r="K17" s="86"/>
      <c r="L17" s="372">
        <v>30000</v>
      </c>
      <c r="M17" s="86" t="s">
        <v>44</v>
      </c>
      <c r="N17" s="86" t="s">
        <v>35</v>
      </c>
      <c r="O17" s="372">
        <v>2</v>
      </c>
      <c r="P17" s="694" t="s">
        <v>39</v>
      </c>
      <c r="Q17" s="694" t="s">
        <v>36</v>
      </c>
      <c r="R17" s="687">
        <f>ROUNDDOWN(L17*O17,0)</f>
        <v>60000</v>
      </c>
      <c r="S17" s="679" t="s">
        <v>44</v>
      </c>
      <c r="T17" s="686"/>
      <c r="U17" s="687"/>
      <c r="V17" s="683"/>
    </row>
    <row r="18" spans="2:22" s="627" customFormat="1" ht="12.75" customHeight="1" x14ac:dyDescent="0.2">
      <c r="B18" s="643"/>
      <c r="C18" s="644"/>
      <c r="D18" s="644"/>
      <c r="E18" s="642"/>
      <c r="F18" s="679"/>
      <c r="G18" s="57"/>
      <c r="H18" s="680"/>
      <c r="I18" s="681"/>
      <c r="J18" s="80"/>
      <c r="K18" s="82"/>
      <c r="L18" s="81"/>
      <c r="M18" s="82"/>
      <c r="N18" s="82"/>
      <c r="O18" s="80"/>
      <c r="P18" s="82"/>
      <c r="Q18" s="82"/>
      <c r="R18" s="80"/>
      <c r="S18" s="80"/>
      <c r="T18" s="695"/>
      <c r="U18" s="81"/>
      <c r="V18" s="683"/>
    </row>
    <row r="19" spans="2:22" s="627" customFormat="1" ht="15.9" customHeight="1" x14ac:dyDescent="0.2">
      <c r="B19" s="643"/>
      <c r="C19" s="1103" t="s">
        <v>54</v>
      </c>
      <c r="D19" s="1103"/>
      <c r="E19" s="642"/>
      <c r="F19" s="4"/>
      <c r="G19" s="557">
        <f>SUM(R19:R20)</f>
        <v>26000</v>
      </c>
      <c r="H19" s="684"/>
      <c r="I19" s="681"/>
      <c r="J19" s="371" t="s">
        <v>692</v>
      </c>
      <c r="K19" s="86"/>
      <c r="L19" s="372">
        <v>20000</v>
      </c>
      <c r="M19" s="86" t="s">
        <v>44</v>
      </c>
      <c r="N19" s="86" t="s">
        <v>35</v>
      </c>
      <c r="O19" s="372">
        <v>1</v>
      </c>
      <c r="P19" s="694" t="s">
        <v>47</v>
      </c>
      <c r="Q19" s="694" t="s">
        <v>36</v>
      </c>
      <c r="R19" s="687">
        <f>ROUNDDOWN(L19*O19,0)</f>
        <v>20000</v>
      </c>
      <c r="S19" s="679" t="s">
        <v>44</v>
      </c>
      <c r="T19" s="679"/>
      <c r="U19" s="679"/>
      <c r="V19" s="696"/>
    </row>
    <row r="20" spans="2:22" s="627" customFormat="1" ht="15.9" customHeight="1" x14ac:dyDescent="0.2">
      <c r="B20" s="643"/>
      <c r="C20" s="644"/>
      <c r="D20" s="644"/>
      <c r="E20" s="642"/>
      <c r="F20" s="679"/>
      <c r="G20" s="57"/>
      <c r="H20" s="680"/>
      <c r="I20" s="681"/>
      <c r="J20" s="371" t="s">
        <v>693</v>
      </c>
      <c r="K20" s="86"/>
      <c r="L20" s="372">
        <v>1000</v>
      </c>
      <c r="M20" s="86" t="s">
        <v>44</v>
      </c>
      <c r="N20" s="86" t="s">
        <v>35</v>
      </c>
      <c r="O20" s="372">
        <v>6</v>
      </c>
      <c r="P20" s="694" t="s">
        <v>47</v>
      </c>
      <c r="Q20" s="694" t="s">
        <v>36</v>
      </c>
      <c r="R20" s="687">
        <f>ROUNDDOWN(L20*O20,0)</f>
        <v>6000</v>
      </c>
      <c r="S20" s="679" t="s">
        <v>44</v>
      </c>
      <c r="T20" s="679"/>
      <c r="U20" s="679"/>
      <c r="V20" s="696"/>
    </row>
    <row r="21" spans="2:22" s="627" customFormat="1" ht="12.75" customHeight="1" x14ac:dyDescent="0.2">
      <c r="B21" s="643"/>
      <c r="C21" s="644"/>
      <c r="D21" s="644"/>
      <c r="E21" s="642"/>
      <c r="F21" s="679"/>
      <c r="G21" s="57"/>
      <c r="H21" s="680"/>
      <c r="I21" s="681"/>
      <c r="J21" s="169"/>
      <c r="K21" s="170"/>
      <c r="L21" s="57"/>
      <c r="M21" s="688"/>
      <c r="N21" s="688"/>
      <c r="O21" s="169"/>
      <c r="P21" s="80"/>
      <c r="Q21" s="80"/>
      <c r="R21" s="80"/>
      <c r="S21" s="80"/>
      <c r="T21" s="695"/>
      <c r="U21" s="81"/>
      <c r="V21" s="683"/>
    </row>
    <row r="22" spans="2:22" s="627" customFormat="1" ht="15.9" customHeight="1" x14ac:dyDescent="0.2">
      <c r="B22" s="643"/>
      <c r="C22" s="1103" t="s">
        <v>55</v>
      </c>
      <c r="D22" s="1103"/>
      <c r="E22" s="642"/>
      <c r="F22" s="689"/>
      <c r="G22" s="558">
        <f>SUM(G23:G32)</f>
        <v>89800</v>
      </c>
      <c r="H22" s="684"/>
      <c r="I22" s="681"/>
      <c r="J22" s="125"/>
      <c r="K22" s="168"/>
      <c r="L22" s="170"/>
      <c r="M22" s="682"/>
      <c r="N22" s="682"/>
      <c r="O22" s="169"/>
      <c r="P22" s="695"/>
      <c r="Q22" s="695"/>
      <c r="R22" s="695"/>
      <c r="S22" s="695"/>
      <c r="T22" s="695"/>
      <c r="U22" s="697"/>
      <c r="V22" s="683"/>
    </row>
    <row r="23" spans="2:22" s="627" customFormat="1" ht="15.9" customHeight="1" x14ac:dyDescent="0.2">
      <c r="B23" s="643"/>
      <c r="C23" s="87"/>
      <c r="D23" s="644" t="s">
        <v>104</v>
      </c>
      <c r="E23" s="642"/>
      <c r="F23" s="698"/>
      <c r="G23" s="57">
        <f>SUM(L23:L24)</f>
        <v>65000</v>
      </c>
      <c r="H23" s="680"/>
      <c r="I23" s="681"/>
      <c r="J23" s="371" t="s">
        <v>694</v>
      </c>
      <c r="K23" s="86"/>
      <c r="L23" s="372">
        <v>15000</v>
      </c>
      <c r="M23" s="682" t="s">
        <v>44</v>
      </c>
      <c r="N23" s="682"/>
      <c r="O23" s="618" t="s">
        <v>602</v>
      </c>
      <c r="P23" s="699"/>
      <c r="Q23" s="699"/>
      <c r="R23" s="699"/>
      <c r="S23" s="699"/>
      <c r="T23" s="700"/>
      <c r="U23" s="701"/>
      <c r="V23" s="702"/>
    </row>
    <row r="24" spans="2:22" s="627" customFormat="1" ht="15.9" customHeight="1" x14ac:dyDescent="0.2">
      <c r="B24" s="643"/>
      <c r="C24" s="87"/>
      <c r="D24" s="644"/>
      <c r="E24" s="642"/>
      <c r="F24" s="698"/>
      <c r="G24" s="57"/>
      <c r="H24" s="680"/>
      <c r="I24" s="681"/>
      <c r="J24" s="371" t="s">
        <v>695</v>
      </c>
      <c r="K24" s="86"/>
      <c r="L24" s="372">
        <v>50000</v>
      </c>
      <c r="M24" s="682" t="s">
        <v>44</v>
      </c>
      <c r="N24" s="682"/>
      <c r="O24" s="618" t="s">
        <v>603</v>
      </c>
      <c r="P24" s="699"/>
      <c r="Q24" s="699"/>
      <c r="R24" s="699"/>
      <c r="S24" s="699"/>
      <c r="T24" s="700"/>
      <c r="U24" s="701"/>
      <c r="V24" s="702"/>
    </row>
    <row r="25" spans="2:22" s="627" customFormat="1" ht="12.75" customHeight="1" x14ac:dyDescent="0.2">
      <c r="B25" s="643"/>
      <c r="C25" s="87"/>
      <c r="D25" s="644"/>
      <c r="E25" s="642"/>
      <c r="F25" s="698"/>
      <c r="G25" s="57"/>
      <c r="H25" s="680"/>
      <c r="I25" s="681"/>
      <c r="J25" s="80"/>
      <c r="K25" s="82"/>
      <c r="L25" s="81"/>
      <c r="M25" s="688"/>
      <c r="N25" s="682"/>
      <c r="O25" s="169"/>
      <c r="P25" s="80"/>
      <c r="Q25" s="80"/>
      <c r="R25" s="80"/>
      <c r="S25" s="80"/>
      <c r="T25" s="695"/>
      <c r="U25" s="81"/>
      <c r="V25" s="703"/>
    </row>
    <row r="26" spans="2:22" s="627" customFormat="1" ht="15.9" customHeight="1" x14ac:dyDescent="0.2">
      <c r="B26" s="643"/>
      <c r="C26" s="87"/>
      <c r="D26" s="644" t="s">
        <v>105</v>
      </c>
      <c r="E26" s="642"/>
      <c r="F26" s="698"/>
      <c r="G26" s="57">
        <f>SUM(R26:R27)</f>
        <v>8000</v>
      </c>
      <c r="H26" s="680"/>
      <c r="I26" s="681"/>
      <c r="J26" s="371" t="s">
        <v>696</v>
      </c>
      <c r="K26" s="86"/>
      <c r="L26" s="372">
        <v>1000</v>
      </c>
      <c r="M26" s="86" t="s">
        <v>44</v>
      </c>
      <c r="N26" s="86" t="s">
        <v>35</v>
      </c>
      <c r="O26" s="372">
        <v>8</v>
      </c>
      <c r="P26" s="694" t="s">
        <v>47</v>
      </c>
      <c r="Q26" s="694" t="s">
        <v>36</v>
      </c>
      <c r="R26" s="687">
        <f>ROUNDDOWN(L26*O26,0)</f>
        <v>8000</v>
      </c>
      <c r="S26" s="679" t="s">
        <v>44</v>
      </c>
      <c r="T26" s="679"/>
      <c r="U26" s="704"/>
      <c r="V26" s="696"/>
    </row>
    <row r="27" spans="2:22" s="627" customFormat="1" ht="15.9" customHeight="1" x14ac:dyDescent="0.2">
      <c r="B27" s="643"/>
      <c r="C27" s="87"/>
      <c r="D27" s="644"/>
      <c r="E27" s="642"/>
      <c r="F27" s="698"/>
      <c r="G27" s="57"/>
      <c r="H27" s="680"/>
      <c r="I27" s="681"/>
      <c r="J27" s="371"/>
      <c r="K27" s="86"/>
      <c r="L27" s="372"/>
      <c r="M27" s="86" t="s">
        <v>44</v>
      </c>
      <c r="N27" s="86" t="s">
        <v>35</v>
      </c>
      <c r="O27" s="372"/>
      <c r="P27" s="694" t="s">
        <v>47</v>
      </c>
      <c r="Q27" s="694" t="s">
        <v>36</v>
      </c>
      <c r="R27" s="687">
        <f>ROUNDDOWN(L27*O27,0)</f>
        <v>0</v>
      </c>
      <c r="S27" s="679" t="s">
        <v>44</v>
      </c>
      <c r="T27" s="679"/>
      <c r="U27" s="704"/>
      <c r="V27" s="696"/>
    </row>
    <row r="28" spans="2:22" s="627" customFormat="1" ht="12.75" customHeight="1" x14ac:dyDescent="0.2">
      <c r="B28" s="643"/>
      <c r="C28" s="87"/>
      <c r="D28" s="644"/>
      <c r="E28" s="642"/>
      <c r="F28" s="698"/>
      <c r="G28" s="57"/>
      <c r="H28" s="680"/>
      <c r="I28" s="681"/>
      <c r="J28" s="80"/>
      <c r="K28" s="82"/>
      <c r="L28" s="81"/>
      <c r="M28" s="688"/>
      <c r="N28" s="688"/>
      <c r="O28" s="85"/>
      <c r="P28" s="694"/>
      <c r="Q28" s="694"/>
      <c r="R28" s="687"/>
      <c r="S28" s="679"/>
      <c r="T28" s="679"/>
      <c r="U28" s="704"/>
      <c r="V28" s="696"/>
    </row>
    <row r="29" spans="2:22" s="627" customFormat="1" ht="15.9" customHeight="1" x14ac:dyDescent="0.2">
      <c r="B29" s="643"/>
      <c r="C29" s="87"/>
      <c r="D29" s="644" t="s">
        <v>106</v>
      </c>
      <c r="E29" s="642"/>
      <c r="F29" s="698"/>
      <c r="G29" s="57">
        <f>SUM(R29:R30)</f>
        <v>800</v>
      </c>
      <c r="H29" s="680"/>
      <c r="I29" s="681"/>
      <c r="J29" s="371" t="s">
        <v>697</v>
      </c>
      <c r="K29" s="86"/>
      <c r="L29" s="372">
        <v>100</v>
      </c>
      <c r="M29" s="86" t="s">
        <v>44</v>
      </c>
      <c r="N29" s="86" t="s">
        <v>35</v>
      </c>
      <c r="O29" s="372">
        <v>8</v>
      </c>
      <c r="P29" s="694" t="s">
        <v>47</v>
      </c>
      <c r="Q29" s="694" t="s">
        <v>36</v>
      </c>
      <c r="R29" s="687">
        <f>ROUNDDOWN(L29*O29,0)</f>
        <v>800</v>
      </c>
      <c r="S29" s="679" t="s">
        <v>44</v>
      </c>
      <c r="T29" s="679"/>
      <c r="U29" s="704" t="s">
        <v>604</v>
      </c>
      <c r="V29" s="696"/>
    </row>
    <row r="30" spans="2:22" s="627" customFormat="1" ht="15.9" customHeight="1" x14ac:dyDescent="0.2">
      <c r="B30" s="643"/>
      <c r="C30" s="87"/>
      <c r="D30" s="644"/>
      <c r="E30" s="642"/>
      <c r="F30" s="698"/>
      <c r="G30" s="57"/>
      <c r="H30" s="680"/>
      <c r="I30" s="681"/>
      <c r="J30" s="371"/>
      <c r="K30" s="86"/>
      <c r="L30" s="372"/>
      <c r="M30" s="86" t="s">
        <v>44</v>
      </c>
      <c r="N30" s="86" t="s">
        <v>35</v>
      </c>
      <c r="O30" s="372"/>
      <c r="P30" s="694" t="s">
        <v>47</v>
      </c>
      <c r="Q30" s="694" t="s">
        <v>36</v>
      </c>
      <c r="R30" s="687">
        <f>ROUNDDOWN(L30*O30,0)</f>
        <v>0</v>
      </c>
      <c r="S30" s="679" t="s">
        <v>44</v>
      </c>
      <c r="T30" s="679"/>
      <c r="U30" s="704" t="s">
        <v>605</v>
      </c>
      <c r="V30" s="705"/>
    </row>
    <row r="31" spans="2:22" s="627" customFormat="1" ht="12.75" customHeight="1" x14ac:dyDescent="0.2">
      <c r="B31" s="643"/>
      <c r="C31" s="87"/>
      <c r="D31" s="644"/>
      <c r="E31" s="642"/>
      <c r="F31" s="698"/>
      <c r="G31" s="57"/>
      <c r="H31" s="680"/>
      <c r="I31" s="681"/>
      <c r="J31" s="80"/>
      <c r="K31" s="82"/>
      <c r="L31" s="81"/>
      <c r="M31" s="688"/>
      <c r="N31" s="688"/>
      <c r="O31" s="85"/>
      <c r="P31" s="694"/>
      <c r="Q31" s="694"/>
      <c r="R31" s="687"/>
      <c r="S31" s="679"/>
      <c r="T31" s="679"/>
      <c r="U31" s="704"/>
      <c r="V31" s="705"/>
    </row>
    <row r="32" spans="2:22" s="627" customFormat="1" ht="15.9" customHeight="1" x14ac:dyDescent="0.2">
      <c r="B32" s="643"/>
      <c r="C32" s="87"/>
      <c r="D32" s="644" t="s">
        <v>107</v>
      </c>
      <c r="E32" s="642"/>
      <c r="F32" s="706"/>
      <c r="G32" s="57">
        <f>SUM(R32:R33)</f>
        <v>16000</v>
      </c>
      <c r="H32" s="680"/>
      <c r="I32" s="681"/>
      <c r="J32" s="371" t="s">
        <v>698</v>
      </c>
      <c r="K32" s="86"/>
      <c r="L32" s="372">
        <v>5000</v>
      </c>
      <c r="M32" s="86" t="s">
        <v>44</v>
      </c>
      <c r="N32" s="86" t="s">
        <v>35</v>
      </c>
      <c r="O32" s="372">
        <v>2</v>
      </c>
      <c r="P32" s="694" t="s">
        <v>40</v>
      </c>
      <c r="Q32" s="694" t="s">
        <v>36</v>
      </c>
      <c r="R32" s="687">
        <f>ROUNDDOWN(L32*O32,0)</f>
        <v>10000</v>
      </c>
      <c r="S32" s="679" t="s">
        <v>44</v>
      </c>
      <c r="T32" s="679"/>
      <c r="U32" s="704" t="s">
        <v>606</v>
      </c>
      <c r="V32" s="705"/>
    </row>
    <row r="33" spans="2:22" s="627" customFormat="1" ht="15.9" customHeight="1" x14ac:dyDescent="0.2">
      <c r="B33" s="643"/>
      <c r="C33" s="87"/>
      <c r="D33" s="644"/>
      <c r="E33" s="642"/>
      <c r="F33" s="679"/>
      <c r="G33" s="57"/>
      <c r="H33" s="680"/>
      <c r="I33" s="681"/>
      <c r="J33" s="371" t="s">
        <v>699</v>
      </c>
      <c r="K33" s="86"/>
      <c r="L33" s="372">
        <v>3000</v>
      </c>
      <c r="M33" s="86" t="s">
        <v>44</v>
      </c>
      <c r="N33" s="86" t="s">
        <v>35</v>
      </c>
      <c r="O33" s="372">
        <v>2</v>
      </c>
      <c r="P33" s="694" t="s">
        <v>41</v>
      </c>
      <c r="Q33" s="694" t="s">
        <v>36</v>
      </c>
      <c r="R33" s="687">
        <f>ROUNDDOWN(L33*O33,0)</f>
        <v>6000</v>
      </c>
      <c r="S33" s="679" t="s">
        <v>44</v>
      </c>
      <c r="T33" s="679"/>
      <c r="U33" s="704" t="s">
        <v>607</v>
      </c>
      <c r="V33" s="705"/>
    </row>
    <row r="34" spans="2:22" s="627" customFormat="1" ht="12.75" customHeight="1" x14ac:dyDescent="0.2">
      <c r="B34" s="643"/>
      <c r="C34" s="87"/>
      <c r="D34" s="644"/>
      <c r="E34" s="642"/>
      <c r="F34" s="679"/>
      <c r="G34" s="57"/>
      <c r="H34" s="680"/>
      <c r="I34" s="681"/>
      <c r="J34" s="80"/>
      <c r="K34" s="82"/>
      <c r="L34" s="81"/>
      <c r="M34" s="688"/>
      <c r="N34" s="688"/>
      <c r="O34" s="80"/>
      <c r="P34" s="80"/>
      <c r="Q34" s="80"/>
      <c r="R34" s="80"/>
      <c r="S34" s="80"/>
      <c r="T34" s="695"/>
      <c r="U34" s="707"/>
      <c r="V34" s="708"/>
    </row>
    <row r="35" spans="2:22" s="627" customFormat="1" ht="15.9" customHeight="1" x14ac:dyDescent="0.2">
      <c r="B35" s="643"/>
      <c r="C35" s="1103" t="s">
        <v>108</v>
      </c>
      <c r="D35" s="1103"/>
      <c r="E35" s="642"/>
      <c r="F35" s="689"/>
      <c r="G35" s="558">
        <f>SUM(G36:G39)</f>
        <v>78000</v>
      </c>
      <c r="H35" s="684"/>
      <c r="I35" s="681"/>
      <c r="J35" s="211"/>
      <c r="K35" s="86"/>
      <c r="L35" s="81"/>
      <c r="M35" s="682"/>
      <c r="N35" s="682"/>
      <c r="O35" s="1118"/>
      <c r="P35" s="1118"/>
      <c r="Q35" s="1118"/>
      <c r="R35" s="1118"/>
      <c r="S35" s="1118"/>
      <c r="T35" s="1118"/>
      <c r="U35" s="709"/>
      <c r="V35" s="710"/>
    </row>
    <row r="36" spans="2:22" s="627" customFormat="1" ht="15.9" customHeight="1" x14ac:dyDescent="0.2">
      <c r="B36" s="643"/>
      <c r="C36" s="644"/>
      <c r="D36" s="644" t="s">
        <v>109</v>
      </c>
      <c r="E36" s="642"/>
      <c r="F36" s="698"/>
      <c r="G36" s="57">
        <f>SUM(R36:R37)</f>
        <v>54000</v>
      </c>
      <c r="H36" s="680"/>
      <c r="I36" s="681"/>
      <c r="J36" s="371" t="s">
        <v>700</v>
      </c>
      <c r="K36" s="86"/>
      <c r="L36" s="372">
        <v>80</v>
      </c>
      <c r="M36" s="86" t="s">
        <v>44</v>
      </c>
      <c r="N36" s="86" t="s">
        <v>35</v>
      </c>
      <c r="O36" s="372">
        <v>50</v>
      </c>
      <c r="P36" s="694" t="s">
        <v>246</v>
      </c>
      <c r="Q36" s="694" t="s">
        <v>36</v>
      </c>
      <c r="R36" s="687">
        <f>ROUNDDOWN(L36*O36,0)</f>
        <v>4000</v>
      </c>
      <c r="S36" s="679" t="s">
        <v>44</v>
      </c>
      <c r="T36" s="695"/>
      <c r="U36" s="711" t="s">
        <v>608</v>
      </c>
      <c r="V36" s="710"/>
    </row>
    <row r="37" spans="2:22" s="627" customFormat="1" ht="15.9" customHeight="1" x14ac:dyDescent="0.2">
      <c r="B37" s="643"/>
      <c r="C37" s="644"/>
      <c r="D37" s="644"/>
      <c r="E37" s="642"/>
      <c r="F37" s="698"/>
      <c r="G37" s="57"/>
      <c r="H37" s="680"/>
      <c r="I37" s="681"/>
      <c r="J37" s="371" t="s">
        <v>701</v>
      </c>
      <c r="K37" s="86"/>
      <c r="L37" s="372">
        <v>50000</v>
      </c>
      <c r="M37" s="86" t="s">
        <v>44</v>
      </c>
      <c r="N37" s="86" t="s">
        <v>35</v>
      </c>
      <c r="O37" s="372">
        <v>1</v>
      </c>
      <c r="P37" s="694" t="s">
        <v>246</v>
      </c>
      <c r="Q37" s="694" t="s">
        <v>36</v>
      </c>
      <c r="R37" s="687">
        <f>ROUNDDOWN(L37*O37,0)</f>
        <v>50000</v>
      </c>
      <c r="S37" s="679" t="s">
        <v>44</v>
      </c>
      <c r="T37" s="695"/>
      <c r="U37" s="711" t="s">
        <v>609</v>
      </c>
      <c r="V37" s="710"/>
    </row>
    <row r="38" spans="2:22" s="627" customFormat="1" ht="12.75" customHeight="1" x14ac:dyDescent="0.2">
      <c r="B38" s="643"/>
      <c r="C38" s="644"/>
      <c r="D38" s="644"/>
      <c r="E38" s="642"/>
      <c r="F38" s="698"/>
      <c r="G38" s="57"/>
      <c r="H38" s="680"/>
      <c r="I38" s="681"/>
      <c r="J38" s="80"/>
      <c r="K38" s="82"/>
      <c r="L38" s="81"/>
      <c r="M38" s="688"/>
      <c r="N38" s="688"/>
      <c r="O38" s="85"/>
      <c r="P38" s="694"/>
      <c r="Q38" s="694"/>
      <c r="R38" s="687"/>
      <c r="S38" s="679"/>
      <c r="T38" s="695"/>
      <c r="U38" s="707"/>
      <c r="V38" s="710"/>
    </row>
    <row r="39" spans="2:22" s="627" customFormat="1" ht="15.9" customHeight="1" x14ac:dyDescent="0.2">
      <c r="B39" s="643"/>
      <c r="C39" s="87"/>
      <c r="D39" s="644" t="s">
        <v>110</v>
      </c>
      <c r="E39" s="642"/>
      <c r="F39" s="712"/>
      <c r="G39" s="57">
        <f>SUM(R39:R40)</f>
        <v>24000</v>
      </c>
      <c r="H39" s="680"/>
      <c r="I39" s="681"/>
      <c r="J39" s="371" t="s">
        <v>702</v>
      </c>
      <c r="K39" s="86"/>
      <c r="L39" s="372">
        <v>3000</v>
      </c>
      <c r="M39" s="86" t="s">
        <v>44</v>
      </c>
      <c r="N39" s="86" t="s">
        <v>35</v>
      </c>
      <c r="O39" s="372">
        <v>3</v>
      </c>
      <c r="P39" s="694" t="s">
        <v>47</v>
      </c>
      <c r="Q39" s="694" t="s">
        <v>36</v>
      </c>
      <c r="R39" s="687">
        <f>ROUNDDOWN(L39*O39,0)</f>
        <v>9000</v>
      </c>
      <c r="S39" s="679" t="s">
        <v>44</v>
      </c>
      <c r="T39" s="695"/>
      <c r="U39" s="707"/>
      <c r="V39" s="710"/>
    </row>
    <row r="40" spans="2:22" s="627" customFormat="1" ht="15.9" customHeight="1" x14ac:dyDescent="0.2">
      <c r="B40" s="643"/>
      <c r="C40" s="87"/>
      <c r="D40" s="644"/>
      <c r="E40" s="642"/>
      <c r="F40" s="679"/>
      <c r="G40" s="57"/>
      <c r="H40" s="680"/>
      <c r="I40" s="681"/>
      <c r="J40" s="371" t="s">
        <v>703</v>
      </c>
      <c r="K40" s="86"/>
      <c r="L40" s="372">
        <v>5000</v>
      </c>
      <c r="M40" s="86" t="s">
        <v>44</v>
      </c>
      <c r="N40" s="86" t="s">
        <v>35</v>
      </c>
      <c r="O40" s="372">
        <v>3</v>
      </c>
      <c r="P40" s="694" t="s">
        <v>47</v>
      </c>
      <c r="Q40" s="694" t="s">
        <v>36</v>
      </c>
      <c r="R40" s="687">
        <f>ROUNDDOWN(L40*O40,0)</f>
        <v>15000</v>
      </c>
      <c r="S40" s="679" t="s">
        <v>44</v>
      </c>
      <c r="T40" s="695"/>
      <c r="U40" s="707"/>
      <c r="V40" s="710"/>
    </row>
    <row r="41" spans="2:22" s="627" customFormat="1" ht="12.75" customHeight="1" x14ac:dyDescent="0.2">
      <c r="B41" s="643"/>
      <c r="C41" s="87"/>
      <c r="D41" s="644"/>
      <c r="E41" s="642"/>
      <c r="F41" s="679"/>
      <c r="G41" s="57"/>
      <c r="H41" s="680"/>
      <c r="I41" s="681"/>
      <c r="J41" s="80"/>
      <c r="K41" s="82"/>
      <c r="L41" s="81"/>
      <c r="M41" s="688"/>
      <c r="N41" s="688"/>
      <c r="O41" s="85"/>
      <c r="P41" s="694"/>
      <c r="Q41" s="694"/>
      <c r="R41" s="687"/>
      <c r="S41" s="679"/>
      <c r="T41" s="695"/>
      <c r="U41" s="707"/>
      <c r="V41" s="710"/>
    </row>
    <row r="42" spans="2:22" s="627" customFormat="1" ht="15.9" customHeight="1" x14ac:dyDescent="0.2">
      <c r="B42" s="643"/>
      <c r="C42" s="1103" t="s">
        <v>65</v>
      </c>
      <c r="D42" s="1103"/>
      <c r="E42" s="642"/>
      <c r="F42" s="4"/>
      <c r="G42" s="557">
        <f>SUM(R42:R43)</f>
        <v>14000</v>
      </c>
      <c r="H42" s="684"/>
      <c r="I42" s="681"/>
      <c r="J42" s="371" t="s">
        <v>704</v>
      </c>
      <c r="K42" s="86"/>
      <c r="L42" s="372">
        <v>3000</v>
      </c>
      <c r="M42" s="86" t="s">
        <v>44</v>
      </c>
      <c r="N42" s="86" t="s">
        <v>35</v>
      </c>
      <c r="O42" s="372">
        <v>3</v>
      </c>
      <c r="P42" s="694" t="s">
        <v>42</v>
      </c>
      <c r="Q42" s="694" t="s">
        <v>36</v>
      </c>
      <c r="R42" s="687">
        <f>ROUNDDOWN(L42*O42,0)</f>
        <v>9000</v>
      </c>
      <c r="S42" s="679" t="s">
        <v>44</v>
      </c>
      <c r="T42" s="695"/>
      <c r="U42" s="707"/>
      <c r="V42" s="710"/>
    </row>
    <row r="43" spans="2:22" s="627" customFormat="1" ht="15.9" customHeight="1" x14ac:dyDescent="0.2">
      <c r="B43" s="643"/>
      <c r="C43" s="644"/>
      <c r="D43" s="644"/>
      <c r="E43" s="642"/>
      <c r="F43" s="679"/>
      <c r="G43" s="57"/>
      <c r="H43" s="680"/>
      <c r="I43" s="681"/>
      <c r="J43" s="371" t="s">
        <v>705</v>
      </c>
      <c r="K43" s="86"/>
      <c r="L43" s="372">
        <v>5000</v>
      </c>
      <c r="M43" s="86" t="s">
        <v>44</v>
      </c>
      <c r="N43" s="86" t="s">
        <v>35</v>
      </c>
      <c r="O43" s="372">
        <v>1</v>
      </c>
      <c r="P43" s="694" t="s">
        <v>42</v>
      </c>
      <c r="Q43" s="694" t="s">
        <v>36</v>
      </c>
      <c r="R43" s="687">
        <f>ROUNDDOWN(L43*O43,0)</f>
        <v>5000</v>
      </c>
      <c r="S43" s="679" t="s">
        <v>44</v>
      </c>
      <c r="T43" s="695"/>
      <c r="U43" s="707"/>
      <c r="V43" s="710"/>
    </row>
    <row r="44" spans="2:22" s="627" customFormat="1" ht="12.75" customHeight="1" x14ac:dyDescent="0.2">
      <c r="B44" s="643"/>
      <c r="C44" s="644"/>
      <c r="D44" s="644"/>
      <c r="E44" s="642"/>
      <c r="F44" s="679"/>
      <c r="G44" s="57"/>
      <c r="H44" s="680"/>
      <c r="I44" s="681"/>
      <c r="J44" s="80"/>
      <c r="K44" s="82"/>
      <c r="L44" s="81"/>
      <c r="M44" s="688"/>
      <c r="N44" s="688"/>
      <c r="O44" s="85"/>
      <c r="P44" s="694"/>
      <c r="Q44" s="694"/>
      <c r="R44" s="687"/>
      <c r="S44" s="679"/>
      <c r="T44" s="695"/>
      <c r="U44" s="707"/>
      <c r="V44" s="710"/>
    </row>
    <row r="45" spans="2:22" s="627" customFormat="1" ht="15.9" customHeight="1" x14ac:dyDescent="0.2">
      <c r="B45" s="643"/>
      <c r="C45" s="1103" t="s">
        <v>111</v>
      </c>
      <c r="D45" s="1103"/>
      <c r="E45" s="642"/>
      <c r="F45" s="4"/>
      <c r="G45" s="557">
        <f>SUM(L45:L46)</f>
        <v>280000</v>
      </c>
      <c r="H45" s="684"/>
      <c r="I45" s="681"/>
      <c r="J45" s="371" t="s">
        <v>706</v>
      </c>
      <c r="K45" s="86"/>
      <c r="L45" s="372">
        <v>80000</v>
      </c>
      <c r="M45" s="682" t="s">
        <v>44</v>
      </c>
      <c r="N45" s="682"/>
      <c r="O45" s="619" t="s">
        <v>610</v>
      </c>
      <c r="P45" s="619"/>
      <c r="Q45" s="619"/>
      <c r="R45" s="619"/>
      <c r="S45" s="619"/>
      <c r="T45" s="713"/>
      <c r="U45" s="707"/>
      <c r="V45" s="710"/>
    </row>
    <row r="46" spans="2:22" s="627" customFormat="1" ht="15.9" customHeight="1" x14ac:dyDescent="0.2">
      <c r="B46" s="643"/>
      <c r="C46" s="87"/>
      <c r="D46" s="645"/>
      <c r="E46" s="642"/>
      <c r="F46" s="679"/>
      <c r="G46" s="87"/>
      <c r="H46" s="680"/>
      <c r="I46" s="681"/>
      <c r="J46" s="371" t="s">
        <v>707</v>
      </c>
      <c r="K46" s="188"/>
      <c r="L46" s="372">
        <v>200000</v>
      </c>
      <c r="M46" s="682" t="s">
        <v>44</v>
      </c>
      <c r="N46" s="714"/>
      <c r="O46" s="619" t="s">
        <v>611</v>
      </c>
      <c r="P46" s="715"/>
      <c r="Q46" s="715"/>
      <c r="R46" s="715"/>
      <c r="S46" s="715"/>
      <c r="T46" s="715"/>
      <c r="U46" s="715"/>
      <c r="V46" s="716"/>
    </row>
    <row r="47" spans="2:22" s="627" customFormat="1" ht="15.75" customHeight="1" thickBot="1" x14ac:dyDescent="0.25">
      <c r="B47" s="643"/>
      <c r="C47" s="87"/>
      <c r="D47" s="645"/>
      <c r="E47" s="642"/>
      <c r="F47" s="679"/>
      <c r="G47" s="87"/>
      <c r="H47" s="680"/>
      <c r="I47" s="681"/>
      <c r="J47" s="80"/>
      <c r="K47" s="717"/>
      <c r="L47" s="81"/>
      <c r="M47" s="682"/>
      <c r="N47" s="714"/>
      <c r="O47" s="619" t="s">
        <v>612</v>
      </c>
      <c r="P47" s="718"/>
      <c r="Q47" s="718"/>
      <c r="R47" s="718"/>
      <c r="S47" s="718"/>
      <c r="T47" s="718"/>
      <c r="U47" s="715"/>
      <c r="V47" s="716"/>
    </row>
    <row r="48" spans="2:22" s="627" customFormat="1" ht="20.100000000000001" customHeight="1" thickBot="1" x14ac:dyDescent="0.25">
      <c r="B48" s="646"/>
      <c r="C48" s="1108" t="s">
        <v>768</v>
      </c>
      <c r="D48" s="1108"/>
      <c r="E48" s="647"/>
      <c r="F48" s="719"/>
      <c r="G48" s="561">
        <f>G8+G11+G16+G19+G22+G35+G42+G45</f>
        <v>2142800</v>
      </c>
      <c r="H48" s="720"/>
      <c r="I48" s="721"/>
      <c r="J48" s="722"/>
      <c r="K48" s="722"/>
      <c r="L48" s="722"/>
      <c r="M48" s="722"/>
      <c r="N48" s="722"/>
      <c r="O48" s="722"/>
      <c r="P48" s="722"/>
      <c r="Q48" s="722"/>
      <c r="R48" s="722"/>
      <c r="S48" s="722"/>
      <c r="T48" s="722"/>
      <c r="U48" s="722"/>
      <c r="V48" s="723"/>
    </row>
    <row r="49" spans="2:22" s="627" customFormat="1" ht="15.9" customHeight="1" x14ac:dyDescent="0.2">
      <c r="B49" s="1104" t="s">
        <v>741</v>
      </c>
      <c r="C49" s="1105"/>
      <c r="D49" s="1105"/>
      <c r="E49" s="642"/>
      <c r="F49" s="679"/>
      <c r="G49" s="87"/>
      <c r="H49" s="680"/>
      <c r="I49" s="681"/>
      <c r="J49" s="724"/>
      <c r="K49" s="714"/>
      <c r="L49" s="714"/>
      <c r="M49" s="714"/>
      <c r="N49" s="714"/>
      <c r="O49" s="714"/>
      <c r="P49" s="714"/>
      <c r="Q49" s="714"/>
      <c r="R49" s="714"/>
      <c r="S49" s="714"/>
      <c r="T49" s="714"/>
      <c r="U49" s="714"/>
      <c r="V49" s="725"/>
    </row>
    <row r="50" spans="2:22" s="627" customFormat="1" ht="15.9" customHeight="1" x14ac:dyDescent="0.2">
      <c r="B50" s="643"/>
      <c r="C50" s="1103" t="s">
        <v>67</v>
      </c>
      <c r="D50" s="1103"/>
      <c r="E50" s="642"/>
      <c r="F50" s="689"/>
      <c r="G50" s="559">
        <f>SUM(G51:G53)</f>
        <v>929900</v>
      </c>
      <c r="H50" s="684"/>
      <c r="I50" s="681"/>
      <c r="J50" s="677" t="s">
        <v>773</v>
      </c>
      <c r="K50" s="682"/>
      <c r="L50" s="682"/>
      <c r="M50" s="682"/>
      <c r="N50" s="682"/>
      <c r="O50" s="682"/>
      <c r="P50" s="682"/>
      <c r="Q50" s="682"/>
      <c r="R50" s="682"/>
      <c r="S50" s="682"/>
      <c r="T50" s="682"/>
      <c r="U50" s="682"/>
      <c r="V50" s="683"/>
    </row>
    <row r="51" spans="2:22" s="627" customFormat="1" ht="15.9" customHeight="1" x14ac:dyDescent="0.2">
      <c r="B51" s="643"/>
      <c r="C51" s="87"/>
      <c r="D51" s="644" t="s">
        <v>101</v>
      </c>
      <c r="E51" s="642"/>
      <c r="F51" s="698"/>
      <c r="G51" s="79">
        <v>0</v>
      </c>
      <c r="H51" s="680"/>
      <c r="I51" s="681"/>
      <c r="J51" s="679"/>
      <c r="K51" s="682"/>
      <c r="L51" s="682"/>
      <c r="M51" s="682"/>
      <c r="N51" s="682"/>
      <c r="O51" s="682"/>
      <c r="P51" s="682"/>
      <c r="Q51" s="682"/>
      <c r="R51" s="682"/>
      <c r="S51" s="682"/>
      <c r="T51" s="682"/>
      <c r="U51" s="682"/>
      <c r="V51" s="683"/>
    </row>
    <row r="52" spans="2:22" s="627" customFormat="1" ht="15.9" customHeight="1" x14ac:dyDescent="0.2">
      <c r="B52" s="643"/>
      <c r="C52" s="87"/>
      <c r="D52" s="644" t="s">
        <v>102</v>
      </c>
      <c r="E52" s="642"/>
      <c r="F52" s="698"/>
      <c r="G52" s="79">
        <v>929900</v>
      </c>
      <c r="H52" s="680"/>
      <c r="I52" s="681"/>
      <c r="J52" s="1106" t="s">
        <v>38</v>
      </c>
      <c r="K52" s="1106"/>
      <c r="L52" s="1106"/>
      <c r="M52" s="1106"/>
      <c r="N52" s="679"/>
      <c r="O52" s="1107" t="s">
        <v>72</v>
      </c>
      <c r="P52" s="1107"/>
      <c r="Q52" s="1107"/>
      <c r="R52" s="1107"/>
      <c r="S52" s="1107"/>
      <c r="T52" s="1107"/>
      <c r="U52" s="687">
        <v>10</v>
      </c>
      <c r="V52" s="680" t="s">
        <v>161</v>
      </c>
    </row>
    <row r="53" spans="2:22" s="627" customFormat="1" ht="15.9" customHeight="1" x14ac:dyDescent="0.2">
      <c r="B53" s="643"/>
      <c r="C53" s="87"/>
      <c r="D53" s="644" t="s">
        <v>103</v>
      </c>
      <c r="E53" s="642"/>
      <c r="F53" s="712"/>
      <c r="G53" s="79">
        <v>0</v>
      </c>
      <c r="H53" s="680"/>
      <c r="I53" s="681"/>
      <c r="J53" s="679"/>
      <c r="K53" s="679"/>
      <c r="L53" s="693"/>
      <c r="M53" s="679"/>
      <c r="N53" s="679"/>
      <c r="O53" s="679"/>
      <c r="P53" s="679"/>
      <c r="Q53" s="679"/>
      <c r="R53" s="679"/>
      <c r="S53" s="679"/>
      <c r="T53" s="679"/>
      <c r="U53" s="682"/>
      <c r="V53" s="683"/>
    </row>
    <row r="54" spans="2:22" s="627" customFormat="1" ht="12.75" customHeight="1" thickBot="1" x14ac:dyDescent="0.25">
      <c r="B54" s="643"/>
      <c r="C54" s="87"/>
      <c r="D54" s="644"/>
      <c r="E54" s="642"/>
      <c r="F54" s="679"/>
      <c r="G54" s="79"/>
      <c r="H54" s="680"/>
      <c r="I54" s="681"/>
      <c r="J54" s="679"/>
      <c r="K54" s="679"/>
      <c r="L54" s="693"/>
      <c r="M54" s="679"/>
      <c r="N54" s="679"/>
      <c r="O54" s="679"/>
      <c r="P54" s="679"/>
      <c r="Q54" s="679"/>
      <c r="R54" s="679"/>
      <c r="S54" s="679"/>
      <c r="T54" s="691"/>
      <c r="U54" s="682"/>
      <c r="V54" s="683"/>
    </row>
    <row r="55" spans="2:22" s="627" customFormat="1" ht="20.100000000000001" customHeight="1" thickBot="1" x14ac:dyDescent="0.25">
      <c r="B55" s="646"/>
      <c r="C55" s="1108" t="s">
        <v>769</v>
      </c>
      <c r="D55" s="1108"/>
      <c r="E55" s="647"/>
      <c r="F55" s="719"/>
      <c r="G55" s="560">
        <f>G50</f>
        <v>929900</v>
      </c>
      <c r="H55" s="720"/>
      <c r="I55" s="721"/>
      <c r="J55" s="726"/>
      <c r="K55" s="726"/>
      <c r="L55" s="726"/>
      <c r="M55" s="726"/>
      <c r="N55" s="726"/>
      <c r="O55" s="726"/>
      <c r="P55" s="726"/>
      <c r="Q55" s="726"/>
      <c r="R55" s="726"/>
      <c r="S55" s="726"/>
      <c r="T55" s="726"/>
      <c r="U55" s="726"/>
      <c r="V55" s="723"/>
    </row>
    <row r="56" spans="2:22" s="627" customFormat="1" ht="39.75" customHeight="1" x14ac:dyDescent="0.2">
      <c r="B56" s="1110" t="s">
        <v>587</v>
      </c>
      <c r="C56" s="1111"/>
      <c r="D56" s="1111"/>
      <c r="E56" s="642"/>
      <c r="F56" s="679"/>
      <c r="G56" s="87"/>
      <c r="H56" s="680"/>
      <c r="I56" s="681"/>
      <c r="J56" s="682"/>
      <c r="K56" s="682"/>
      <c r="L56" s="682"/>
      <c r="M56" s="682"/>
      <c r="N56" s="682"/>
      <c r="O56" s="682"/>
      <c r="P56" s="682"/>
      <c r="Q56" s="682"/>
      <c r="R56" s="682"/>
      <c r="S56" s="682"/>
      <c r="T56" s="682"/>
      <c r="U56" s="682"/>
      <c r="V56" s="683"/>
    </row>
    <row r="57" spans="2:22" s="627" customFormat="1" ht="15.9" customHeight="1" x14ac:dyDescent="0.2">
      <c r="B57" s="643"/>
      <c r="C57" s="1103" t="s">
        <v>67</v>
      </c>
      <c r="D57" s="1103"/>
      <c r="E57" s="642"/>
      <c r="F57" s="689"/>
      <c r="G57" s="727">
        <f>SUM(G58:G60)</f>
        <v>65000</v>
      </c>
      <c r="H57" s="684"/>
      <c r="I57" s="681"/>
      <c r="J57" s="677" t="s">
        <v>774</v>
      </c>
      <c r="K57" s="682"/>
      <c r="L57" s="682"/>
      <c r="M57" s="682"/>
      <c r="N57" s="682"/>
      <c r="O57" s="682"/>
      <c r="P57" s="682"/>
      <c r="Q57" s="682"/>
      <c r="R57" s="682"/>
      <c r="S57" s="682"/>
      <c r="T57" s="682"/>
      <c r="U57" s="682"/>
      <c r="V57" s="683"/>
    </row>
    <row r="58" spans="2:22" s="627" customFormat="1" ht="15.9" customHeight="1" x14ac:dyDescent="0.2">
      <c r="B58" s="643"/>
      <c r="C58" s="87"/>
      <c r="D58" s="644" t="s">
        <v>101</v>
      </c>
      <c r="E58" s="642"/>
      <c r="F58" s="698"/>
      <c r="G58" s="79">
        <v>0</v>
      </c>
      <c r="H58" s="680"/>
      <c r="I58" s="681"/>
      <c r="J58" s="682"/>
      <c r="K58" s="682"/>
      <c r="L58" s="682"/>
      <c r="M58" s="682"/>
      <c r="N58" s="682"/>
      <c r="O58" s="682"/>
      <c r="P58" s="682"/>
      <c r="Q58" s="682"/>
      <c r="R58" s="682"/>
      <c r="S58" s="682"/>
      <c r="T58" s="682"/>
      <c r="U58" s="682"/>
      <c r="V58" s="683"/>
    </row>
    <row r="59" spans="2:22" s="627" customFormat="1" ht="15.9" customHeight="1" x14ac:dyDescent="0.2">
      <c r="B59" s="643"/>
      <c r="C59" s="87"/>
      <c r="D59" s="644" t="s">
        <v>102</v>
      </c>
      <c r="E59" s="642"/>
      <c r="F59" s="698"/>
      <c r="G59" s="79">
        <v>65000</v>
      </c>
      <c r="H59" s="680"/>
      <c r="I59" s="681"/>
      <c r="J59" s="1106" t="s">
        <v>38</v>
      </c>
      <c r="K59" s="1106"/>
      <c r="L59" s="1106"/>
      <c r="M59" s="1106"/>
      <c r="N59" s="679"/>
      <c r="O59" s="1107" t="s">
        <v>72</v>
      </c>
      <c r="P59" s="1107"/>
      <c r="Q59" s="1107"/>
      <c r="R59" s="1107"/>
      <c r="S59" s="1107"/>
      <c r="T59" s="1107"/>
      <c r="U59" s="687">
        <v>2</v>
      </c>
      <c r="V59" s="680" t="s">
        <v>161</v>
      </c>
    </row>
    <row r="60" spans="2:22" s="627" customFormat="1" ht="15.9" customHeight="1" x14ac:dyDescent="0.2">
      <c r="B60" s="643"/>
      <c r="C60" s="87"/>
      <c r="D60" s="644" t="s">
        <v>103</v>
      </c>
      <c r="E60" s="642"/>
      <c r="F60" s="712"/>
      <c r="G60" s="79">
        <v>0</v>
      </c>
      <c r="H60" s="680"/>
      <c r="I60" s="681"/>
      <c r="J60" s="728"/>
      <c r="K60" s="728"/>
      <c r="L60" s="729"/>
      <c r="M60" s="728"/>
      <c r="N60" s="728"/>
      <c r="O60" s="688"/>
      <c r="P60" s="688"/>
      <c r="Q60" s="688"/>
      <c r="R60" s="688"/>
      <c r="S60" s="688"/>
      <c r="T60" s="695"/>
      <c r="U60" s="682"/>
      <c r="V60" s="683"/>
    </row>
    <row r="61" spans="2:22" s="627" customFormat="1" ht="12.75" customHeight="1" x14ac:dyDescent="0.2">
      <c r="B61" s="643"/>
      <c r="C61" s="87"/>
      <c r="D61" s="644"/>
      <c r="E61" s="642"/>
      <c r="F61" s="679"/>
      <c r="G61" s="87"/>
      <c r="H61" s="680"/>
      <c r="I61" s="681"/>
      <c r="J61" s="688"/>
      <c r="K61" s="688"/>
      <c r="L61" s="695"/>
      <c r="M61" s="688"/>
      <c r="N61" s="688"/>
      <c r="O61" s="730"/>
      <c r="P61" s="730"/>
      <c r="Q61" s="730"/>
      <c r="R61" s="730"/>
      <c r="S61" s="730"/>
      <c r="T61" s="731"/>
      <c r="U61" s="687"/>
      <c r="V61" s="683"/>
    </row>
    <row r="62" spans="2:22" s="627" customFormat="1" ht="15.9" customHeight="1" x14ac:dyDescent="0.2">
      <c r="B62" s="643"/>
      <c r="C62" s="1103" t="s">
        <v>55</v>
      </c>
      <c r="D62" s="1103"/>
      <c r="E62" s="642"/>
      <c r="F62" s="689"/>
      <c r="G62" s="558">
        <f>SUM(G63:G72)</f>
        <v>22500</v>
      </c>
      <c r="H62" s="684"/>
      <c r="I62" s="681"/>
      <c r="J62" s="682"/>
      <c r="K62" s="682"/>
      <c r="L62" s="682"/>
      <c r="M62" s="682"/>
      <c r="N62" s="682"/>
      <c r="O62" s="682"/>
      <c r="P62" s="682"/>
      <c r="Q62" s="682"/>
      <c r="R62" s="682"/>
      <c r="S62" s="682"/>
      <c r="T62" s="682"/>
      <c r="U62" s="687"/>
      <c r="V62" s="683"/>
    </row>
    <row r="63" spans="2:22" s="627" customFormat="1" ht="15.9" customHeight="1" x14ac:dyDescent="0.2">
      <c r="B63" s="643"/>
      <c r="C63" s="87"/>
      <c r="D63" s="644" t="s">
        <v>104</v>
      </c>
      <c r="E63" s="642"/>
      <c r="F63" s="698"/>
      <c r="G63" s="57">
        <f>SUM(L63:L64)</f>
        <v>11500</v>
      </c>
      <c r="H63" s="680"/>
      <c r="I63" s="681"/>
      <c r="J63" s="371" t="s">
        <v>694</v>
      </c>
      <c r="K63" s="86"/>
      <c r="L63" s="372">
        <v>1500</v>
      </c>
      <c r="M63" s="168" t="s">
        <v>44</v>
      </c>
      <c r="N63" s="168"/>
      <c r="O63" s="169"/>
      <c r="P63" s="80"/>
      <c r="Q63" s="80"/>
      <c r="R63" s="80"/>
      <c r="S63" s="80"/>
      <c r="T63" s="695"/>
      <c r="U63" s="81"/>
      <c r="V63" s="703"/>
    </row>
    <row r="64" spans="2:22" s="627" customFormat="1" ht="15.9" customHeight="1" x14ac:dyDescent="0.2">
      <c r="B64" s="643"/>
      <c r="C64" s="87"/>
      <c r="D64" s="644"/>
      <c r="E64" s="642"/>
      <c r="F64" s="698"/>
      <c r="G64" s="57"/>
      <c r="H64" s="680"/>
      <c r="I64" s="681"/>
      <c r="J64" s="371" t="s">
        <v>695</v>
      </c>
      <c r="K64" s="86"/>
      <c r="L64" s="372">
        <v>10000</v>
      </c>
      <c r="M64" s="168" t="s">
        <v>44</v>
      </c>
      <c r="N64" s="168"/>
      <c r="O64" s="169"/>
      <c r="P64" s="80"/>
      <c r="Q64" s="80"/>
      <c r="R64" s="80"/>
      <c r="S64" s="80"/>
      <c r="T64" s="695"/>
      <c r="U64" s="81"/>
      <c r="V64" s="703"/>
    </row>
    <row r="65" spans="2:22" s="627" customFormat="1" ht="12.75" customHeight="1" x14ac:dyDescent="0.2">
      <c r="B65" s="643"/>
      <c r="C65" s="87"/>
      <c r="D65" s="644"/>
      <c r="E65" s="642"/>
      <c r="F65" s="698"/>
      <c r="G65" s="57"/>
      <c r="H65" s="680"/>
      <c r="I65" s="681"/>
      <c r="J65" s="80"/>
      <c r="K65" s="82"/>
      <c r="L65" s="81"/>
      <c r="M65" s="168"/>
      <c r="N65" s="168"/>
      <c r="O65" s="169"/>
      <c r="P65" s="80"/>
      <c r="Q65" s="80"/>
      <c r="R65" s="80"/>
      <c r="S65" s="80"/>
      <c r="T65" s="695"/>
      <c r="U65" s="81"/>
      <c r="V65" s="703"/>
    </row>
    <row r="66" spans="2:22" s="627" customFormat="1" ht="15.9" customHeight="1" x14ac:dyDescent="0.2">
      <c r="B66" s="643"/>
      <c r="C66" s="87"/>
      <c r="D66" s="644" t="s">
        <v>105</v>
      </c>
      <c r="E66" s="642"/>
      <c r="F66" s="698"/>
      <c r="G66" s="57">
        <f>SUM(R66:R67)</f>
        <v>5000</v>
      </c>
      <c r="H66" s="680"/>
      <c r="I66" s="681"/>
      <c r="J66" s="371" t="s">
        <v>708</v>
      </c>
      <c r="K66" s="86"/>
      <c r="L66" s="372">
        <v>1000</v>
      </c>
      <c r="M66" s="168" t="s">
        <v>44</v>
      </c>
      <c r="N66" s="168" t="s">
        <v>35</v>
      </c>
      <c r="O66" s="372">
        <v>5</v>
      </c>
      <c r="P66" s="694" t="s">
        <v>47</v>
      </c>
      <c r="Q66" s="694" t="s">
        <v>36</v>
      </c>
      <c r="R66" s="687">
        <f>ROUNDDOWN(L66*O66,0)</f>
        <v>5000</v>
      </c>
      <c r="S66" s="679" t="s">
        <v>44</v>
      </c>
      <c r="T66" s="679"/>
      <c r="U66" s="679"/>
      <c r="V66" s="696"/>
    </row>
    <row r="67" spans="2:22" s="627" customFormat="1" ht="15.9" customHeight="1" x14ac:dyDescent="0.2">
      <c r="B67" s="643"/>
      <c r="C67" s="87"/>
      <c r="D67" s="644"/>
      <c r="E67" s="642"/>
      <c r="F67" s="698"/>
      <c r="G67" s="57"/>
      <c r="H67" s="680"/>
      <c r="I67" s="681"/>
      <c r="J67" s="371"/>
      <c r="K67" s="86"/>
      <c r="L67" s="372"/>
      <c r="M67" s="168" t="s">
        <v>44</v>
      </c>
      <c r="N67" s="168" t="s">
        <v>35</v>
      </c>
      <c r="O67" s="372"/>
      <c r="P67" s="694" t="s">
        <v>47</v>
      </c>
      <c r="Q67" s="694" t="s">
        <v>36</v>
      </c>
      <c r="R67" s="687">
        <f>ROUNDDOWN(L67*O67,0)</f>
        <v>0</v>
      </c>
      <c r="S67" s="679" t="s">
        <v>44</v>
      </c>
      <c r="T67" s="679"/>
      <c r="U67" s="679"/>
      <c r="V67" s="696"/>
    </row>
    <row r="68" spans="2:22" s="627" customFormat="1" ht="12.75" customHeight="1" x14ac:dyDescent="0.2">
      <c r="B68" s="643"/>
      <c r="C68" s="87"/>
      <c r="D68" s="644"/>
      <c r="E68" s="642"/>
      <c r="F68" s="698"/>
      <c r="G68" s="57"/>
      <c r="H68" s="680"/>
      <c r="I68" s="681"/>
      <c r="J68" s="80"/>
      <c r="K68" s="82"/>
      <c r="L68" s="81"/>
      <c r="M68" s="170"/>
      <c r="N68" s="170"/>
      <c r="O68" s="85"/>
      <c r="P68" s="694"/>
      <c r="Q68" s="694"/>
      <c r="R68" s="687"/>
      <c r="S68" s="679"/>
      <c r="T68" s="679"/>
      <c r="U68" s="679"/>
      <c r="V68" s="696"/>
    </row>
    <row r="69" spans="2:22" s="627" customFormat="1" ht="15.9" customHeight="1" x14ac:dyDescent="0.2">
      <c r="B69" s="643"/>
      <c r="C69" s="87"/>
      <c r="D69" s="644" t="s">
        <v>106</v>
      </c>
      <c r="E69" s="642"/>
      <c r="F69" s="698"/>
      <c r="G69" s="57">
        <f>SUM(R69:R70)</f>
        <v>0</v>
      </c>
      <c r="H69" s="680"/>
      <c r="I69" s="681"/>
      <c r="J69" s="371"/>
      <c r="K69" s="86"/>
      <c r="L69" s="372"/>
      <c r="M69" s="168" t="s">
        <v>44</v>
      </c>
      <c r="N69" s="168" t="s">
        <v>35</v>
      </c>
      <c r="O69" s="372"/>
      <c r="P69" s="694" t="s">
        <v>47</v>
      </c>
      <c r="Q69" s="694" t="s">
        <v>36</v>
      </c>
      <c r="R69" s="687">
        <f>ROUNDDOWN(L69*O69,0)</f>
        <v>0</v>
      </c>
      <c r="S69" s="679" t="s">
        <v>44</v>
      </c>
      <c r="T69" s="679"/>
      <c r="U69" s="679"/>
      <c r="V69" s="696"/>
    </row>
    <row r="70" spans="2:22" s="627" customFormat="1" ht="15.9" customHeight="1" x14ac:dyDescent="0.2">
      <c r="B70" s="643"/>
      <c r="C70" s="87"/>
      <c r="D70" s="644"/>
      <c r="E70" s="642"/>
      <c r="F70" s="698"/>
      <c r="G70" s="57"/>
      <c r="H70" s="680"/>
      <c r="I70" s="681"/>
      <c r="J70" s="371"/>
      <c r="K70" s="86"/>
      <c r="L70" s="372"/>
      <c r="M70" s="168" t="s">
        <v>44</v>
      </c>
      <c r="N70" s="168" t="s">
        <v>35</v>
      </c>
      <c r="O70" s="372"/>
      <c r="P70" s="694" t="s">
        <v>47</v>
      </c>
      <c r="Q70" s="694" t="s">
        <v>36</v>
      </c>
      <c r="R70" s="687">
        <f>ROUNDDOWN(L70*O70,0)</f>
        <v>0</v>
      </c>
      <c r="S70" s="679" t="s">
        <v>44</v>
      </c>
      <c r="T70" s="679"/>
      <c r="U70" s="679"/>
      <c r="V70" s="696"/>
    </row>
    <row r="71" spans="2:22" s="627" customFormat="1" ht="12.75" customHeight="1" x14ac:dyDescent="0.2">
      <c r="B71" s="643"/>
      <c r="C71" s="87"/>
      <c r="D71" s="644"/>
      <c r="E71" s="642"/>
      <c r="F71" s="698"/>
      <c r="G71" s="57"/>
      <c r="H71" s="680"/>
      <c r="I71" s="681"/>
      <c r="J71" s="80"/>
      <c r="K71" s="82"/>
      <c r="L71" s="57"/>
      <c r="M71" s="170"/>
      <c r="N71" s="170"/>
      <c r="O71" s="85"/>
      <c r="P71" s="694"/>
      <c r="Q71" s="694"/>
      <c r="R71" s="687"/>
      <c r="S71" s="679"/>
      <c r="T71" s="679"/>
      <c r="U71" s="679"/>
      <c r="V71" s="696"/>
    </row>
    <row r="72" spans="2:22" s="627" customFormat="1" ht="15.9" customHeight="1" x14ac:dyDescent="0.2">
      <c r="B72" s="643"/>
      <c r="C72" s="87"/>
      <c r="D72" s="644" t="s">
        <v>107</v>
      </c>
      <c r="E72" s="642"/>
      <c r="F72" s="712"/>
      <c r="G72" s="57">
        <f>SUM(R72:R73)</f>
        <v>6000</v>
      </c>
      <c r="H72" s="680"/>
      <c r="I72" s="681"/>
      <c r="J72" s="371" t="s">
        <v>709</v>
      </c>
      <c r="K72" s="86"/>
      <c r="L72" s="372">
        <v>3000</v>
      </c>
      <c r="M72" s="168" t="s">
        <v>44</v>
      </c>
      <c r="N72" s="168" t="s">
        <v>35</v>
      </c>
      <c r="O72" s="372">
        <v>2</v>
      </c>
      <c r="P72" s="694" t="s">
        <v>40</v>
      </c>
      <c r="Q72" s="694" t="s">
        <v>36</v>
      </c>
      <c r="R72" s="687">
        <f>ROUNDDOWN(L72*O72,0)</f>
        <v>6000</v>
      </c>
      <c r="S72" s="679" t="s">
        <v>44</v>
      </c>
      <c r="T72" s="679"/>
      <c r="U72" s="679"/>
      <c r="V72" s="696"/>
    </row>
    <row r="73" spans="2:22" s="627" customFormat="1" ht="15.9" customHeight="1" x14ac:dyDescent="0.2">
      <c r="B73" s="643"/>
      <c r="C73" s="87"/>
      <c r="D73" s="644"/>
      <c r="E73" s="642"/>
      <c r="F73" s="679"/>
      <c r="G73" s="57"/>
      <c r="H73" s="680"/>
      <c r="I73" s="681"/>
      <c r="J73" s="371"/>
      <c r="K73" s="86"/>
      <c r="L73" s="372"/>
      <c r="M73" s="168" t="s">
        <v>44</v>
      </c>
      <c r="N73" s="168" t="s">
        <v>35</v>
      </c>
      <c r="O73" s="372"/>
      <c r="P73" s="694" t="s">
        <v>40</v>
      </c>
      <c r="Q73" s="694" t="s">
        <v>36</v>
      </c>
      <c r="R73" s="687">
        <f>ROUNDDOWN(L73*O73,0)</f>
        <v>0</v>
      </c>
      <c r="S73" s="679" t="s">
        <v>44</v>
      </c>
      <c r="T73" s="679"/>
      <c r="U73" s="679"/>
      <c r="V73" s="696"/>
    </row>
    <row r="74" spans="2:22" s="627" customFormat="1" ht="12.75" customHeight="1" x14ac:dyDescent="0.2">
      <c r="B74" s="643"/>
      <c r="C74" s="87"/>
      <c r="D74" s="644"/>
      <c r="E74" s="642"/>
      <c r="F74" s="679"/>
      <c r="G74" s="57"/>
      <c r="H74" s="680"/>
      <c r="I74" s="681"/>
      <c r="J74" s="80"/>
      <c r="K74" s="82"/>
      <c r="L74" s="81"/>
      <c r="M74" s="170"/>
      <c r="N74" s="170"/>
      <c r="O74" s="85"/>
      <c r="P74" s="694"/>
      <c r="Q74" s="694"/>
      <c r="R74" s="687"/>
      <c r="S74" s="679"/>
      <c r="T74" s="679"/>
      <c r="U74" s="679"/>
      <c r="V74" s="696"/>
    </row>
    <row r="75" spans="2:22" s="627" customFormat="1" ht="15.9" customHeight="1" x14ac:dyDescent="0.2">
      <c r="B75" s="643"/>
      <c r="C75" s="1103" t="s">
        <v>108</v>
      </c>
      <c r="D75" s="1103"/>
      <c r="E75" s="642"/>
      <c r="F75" s="689"/>
      <c r="G75" s="558">
        <f>SUM(G76:G79)</f>
        <v>1200</v>
      </c>
      <c r="H75" s="684"/>
      <c r="I75" s="681"/>
      <c r="J75" s="211"/>
      <c r="K75" s="82"/>
      <c r="L75" s="81"/>
      <c r="M75" s="170"/>
      <c r="N75" s="170"/>
      <c r="O75" s="80"/>
      <c r="P75" s="695"/>
      <c r="Q75" s="695"/>
      <c r="R75" s="695"/>
      <c r="S75" s="695"/>
      <c r="T75" s="695"/>
      <c r="U75" s="697"/>
      <c r="V75" s="703"/>
    </row>
    <row r="76" spans="2:22" s="627" customFormat="1" ht="15.9" customHeight="1" x14ac:dyDescent="0.2">
      <c r="B76" s="643"/>
      <c r="C76" s="87"/>
      <c r="D76" s="644" t="s">
        <v>109</v>
      </c>
      <c r="E76" s="642"/>
      <c r="F76" s="698"/>
      <c r="G76" s="57">
        <f>SUM(R76:R77)</f>
        <v>1200</v>
      </c>
      <c r="H76" s="680"/>
      <c r="I76" s="681"/>
      <c r="J76" s="371" t="s">
        <v>700</v>
      </c>
      <c r="K76" s="86"/>
      <c r="L76" s="372">
        <v>80</v>
      </c>
      <c r="M76" s="168" t="s">
        <v>44</v>
      </c>
      <c r="N76" s="168" t="s">
        <v>35</v>
      </c>
      <c r="O76" s="372">
        <v>15</v>
      </c>
      <c r="P76" s="694" t="s">
        <v>246</v>
      </c>
      <c r="Q76" s="694" t="s">
        <v>36</v>
      </c>
      <c r="R76" s="687">
        <f>ROUNDDOWN(L76*O76,0)</f>
        <v>1200</v>
      </c>
      <c r="S76" s="679" t="s">
        <v>44</v>
      </c>
      <c r="T76" s="695"/>
      <c r="U76" s="81"/>
      <c r="V76" s="703"/>
    </row>
    <row r="77" spans="2:22" s="627" customFormat="1" ht="15.9" customHeight="1" x14ac:dyDescent="0.2">
      <c r="B77" s="643"/>
      <c r="C77" s="87"/>
      <c r="D77" s="644"/>
      <c r="E77" s="642"/>
      <c r="F77" s="698"/>
      <c r="G77" s="57"/>
      <c r="H77" s="680"/>
      <c r="I77" s="681"/>
      <c r="J77" s="371"/>
      <c r="K77" s="86"/>
      <c r="L77" s="372"/>
      <c r="M77" s="168" t="s">
        <v>44</v>
      </c>
      <c r="N77" s="168" t="s">
        <v>35</v>
      </c>
      <c r="O77" s="372"/>
      <c r="P77" s="694" t="s">
        <v>246</v>
      </c>
      <c r="Q77" s="694" t="s">
        <v>36</v>
      </c>
      <c r="R77" s="687">
        <f>ROUNDDOWN(L77*O77,0)</f>
        <v>0</v>
      </c>
      <c r="S77" s="679" t="s">
        <v>44</v>
      </c>
      <c r="T77" s="695"/>
      <c r="U77" s="81"/>
      <c r="V77" s="703"/>
    </row>
    <row r="78" spans="2:22" s="627" customFormat="1" ht="12.75" customHeight="1" x14ac:dyDescent="0.2">
      <c r="B78" s="643"/>
      <c r="C78" s="87"/>
      <c r="D78" s="644"/>
      <c r="E78" s="642"/>
      <c r="F78" s="698"/>
      <c r="G78" s="57"/>
      <c r="H78" s="680"/>
      <c r="I78" s="681"/>
      <c r="J78" s="80"/>
      <c r="K78" s="82"/>
      <c r="L78" s="81"/>
      <c r="M78" s="170"/>
      <c r="N78" s="170"/>
      <c r="O78" s="85"/>
      <c r="P78" s="694"/>
      <c r="Q78" s="694"/>
      <c r="R78" s="687"/>
      <c r="S78" s="679"/>
      <c r="T78" s="695"/>
      <c r="U78" s="81"/>
      <c r="V78" s="703"/>
    </row>
    <row r="79" spans="2:22" s="627" customFormat="1" ht="15.9" customHeight="1" x14ac:dyDescent="0.2">
      <c r="B79" s="643"/>
      <c r="C79" s="87"/>
      <c r="D79" s="644" t="s">
        <v>110</v>
      </c>
      <c r="E79" s="642"/>
      <c r="F79" s="712"/>
      <c r="G79" s="57">
        <f>SUM(R79:R80)</f>
        <v>0</v>
      </c>
      <c r="H79" s="680"/>
      <c r="I79" s="681"/>
      <c r="J79" s="371"/>
      <c r="K79" s="86"/>
      <c r="L79" s="372"/>
      <c r="M79" s="168" t="s">
        <v>44</v>
      </c>
      <c r="N79" s="168" t="s">
        <v>35</v>
      </c>
      <c r="O79" s="372"/>
      <c r="P79" s="694" t="s">
        <v>47</v>
      </c>
      <c r="Q79" s="694" t="s">
        <v>36</v>
      </c>
      <c r="R79" s="687">
        <f>ROUNDDOWN(L79*O79,0)</f>
        <v>0</v>
      </c>
      <c r="S79" s="679" t="s">
        <v>44</v>
      </c>
      <c r="T79" s="695"/>
      <c r="U79" s="81"/>
      <c r="V79" s="703"/>
    </row>
    <row r="80" spans="2:22" s="627" customFormat="1" ht="15.9" customHeight="1" x14ac:dyDescent="0.2">
      <c r="B80" s="643"/>
      <c r="C80" s="87"/>
      <c r="D80" s="644"/>
      <c r="E80" s="642"/>
      <c r="F80" s="679"/>
      <c r="G80" s="57"/>
      <c r="H80" s="680"/>
      <c r="I80" s="681"/>
      <c r="J80" s="371"/>
      <c r="K80" s="86"/>
      <c r="L80" s="372"/>
      <c r="M80" s="168" t="s">
        <v>44</v>
      </c>
      <c r="N80" s="168" t="s">
        <v>35</v>
      </c>
      <c r="O80" s="372"/>
      <c r="P80" s="694" t="s">
        <v>47</v>
      </c>
      <c r="Q80" s="694" t="s">
        <v>36</v>
      </c>
      <c r="R80" s="687">
        <f>ROUNDDOWN(L80*O80,0)</f>
        <v>0</v>
      </c>
      <c r="S80" s="679" t="s">
        <v>44</v>
      </c>
      <c r="T80" s="695"/>
      <c r="U80" s="81"/>
      <c r="V80" s="703"/>
    </row>
    <row r="81" spans="2:22" s="627" customFormat="1" ht="12.75" customHeight="1" x14ac:dyDescent="0.2">
      <c r="B81" s="643"/>
      <c r="C81" s="87"/>
      <c r="D81" s="644"/>
      <c r="E81" s="642"/>
      <c r="F81" s="679"/>
      <c r="G81" s="57"/>
      <c r="H81" s="680"/>
      <c r="I81" s="681"/>
      <c r="J81" s="80"/>
      <c r="K81" s="82"/>
      <c r="L81" s="81"/>
      <c r="M81" s="170"/>
      <c r="N81" s="170"/>
      <c r="O81" s="85"/>
      <c r="P81" s="694"/>
      <c r="Q81" s="694"/>
      <c r="R81" s="687"/>
      <c r="S81" s="679"/>
      <c r="T81" s="695"/>
      <c r="U81" s="81"/>
      <c r="V81" s="703"/>
    </row>
    <row r="82" spans="2:22" s="627" customFormat="1" ht="15.9" customHeight="1" x14ac:dyDescent="0.2">
      <c r="B82" s="643"/>
      <c r="C82" s="1103" t="s">
        <v>65</v>
      </c>
      <c r="D82" s="1103"/>
      <c r="E82" s="642"/>
      <c r="F82" s="4"/>
      <c r="G82" s="557">
        <f>SUM(R82:R83)</f>
        <v>0</v>
      </c>
      <c r="H82" s="684"/>
      <c r="I82" s="681"/>
      <c r="J82" s="371"/>
      <c r="K82" s="86"/>
      <c r="L82" s="372"/>
      <c r="M82" s="168" t="s">
        <v>44</v>
      </c>
      <c r="N82" s="168" t="s">
        <v>35</v>
      </c>
      <c r="O82" s="372"/>
      <c r="P82" s="694" t="s">
        <v>42</v>
      </c>
      <c r="Q82" s="694" t="s">
        <v>36</v>
      </c>
      <c r="R82" s="687">
        <f>ROUNDDOWN(L82*O82,0)</f>
        <v>0</v>
      </c>
      <c r="S82" s="679" t="s">
        <v>44</v>
      </c>
      <c r="T82" s="695"/>
      <c r="U82" s="81"/>
      <c r="V82" s="703"/>
    </row>
    <row r="83" spans="2:22" s="627" customFormat="1" ht="15.9" customHeight="1" x14ac:dyDescent="0.2">
      <c r="B83" s="643"/>
      <c r="C83" s="644"/>
      <c r="D83" s="644"/>
      <c r="E83" s="642"/>
      <c r="F83" s="679"/>
      <c r="G83" s="57"/>
      <c r="H83" s="680"/>
      <c r="I83" s="681"/>
      <c r="J83" s="371"/>
      <c r="K83" s="86"/>
      <c r="L83" s="372"/>
      <c r="M83" s="168" t="s">
        <v>44</v>
      </c>
      <c r="N83" s="168" t="s">
        <v>35</v>
      </c>
      <c r="O83" s="372"/>
      <c r="P83" s="694" t="s">
        <v>42</v>
      </c>
      <c r="Q83" s="694" t="s">
        <v>36</v>
      </c>
      <c r="R83" s="687">
        <f>ROUNDDOWN(L83*O83,0)</f>
        <v>0</v>
      </c>
      <c r="S83" s="679" t="s">
        <v>44</v>
      </c>
      <c r="T83" s="695"/>
      <c r="U83" s="81"/>
      <c r="V83" s="703"/>
    </row>
    <row r="84" spans="2:22" s="627" customFormat="1" ht="12.75" customHeight="1" x14ac:dyDescent="0.2">
      <c r="B84" s="643"/>
      <c r="C84" s="644"/>
      <c r="D84" s="644"/>
      <c r="E84" s="642"/>
      <c r="F84" s="679"/>
      <c r="G84" s="57"/>
      <c r="H84" s="680"/>
      <c r="I84" s="681"/>
      <c r="J84" s="80"/>
      <c r="K84" s="82"/>
      <c r="L84" s="81"/>
      <c r="M84" s="170"/>
      <c r="N84" s="170"/>
      <c r="O84" s="172"/>
      <c r="P84" s="694"/>
      <c r="Q84" s="694"/>
      <c r="R84" s="687"/>
      <c r="S84" s="679"/>
      <c r="T84" s="695"/>
      <c r="U84" s="81"/>
      <c r="V84" s="703"/>
    </row>
    <row r="85" spans="2:22" s="627" customFormat="1" ht="15.9" customHeight="1" x14ac:dyDescent="0.2">
      <c r="B85" s="643"/>
      <c r="C85" s="1103" t="s">
        <v>111</v>
      </c>
      <c r="D85" s="1103"/>
      <c r="E85" s="642"/>
      <c r="F85" s="4"/>
      <c r="G85" s="557">
        <f>SUM(L85:L86)</f>
        <v>0</v>
      </c>
      <c r="H85" s="684"/>
      <c r="I85" s="681"/>
      <c r="J85" s="371"/>
      <c r="K85" s="86"/>
      <c r="L85" s="372"/>
      <c r="M85" s="168" t="s">
        <v>44</v>
      </c>
      <c r="N85" s="168"/>
      <c r="O85" s="169"/>
      <c r="P85" s="80"/>
      <c r="Q85" s="80"/>
      <c r="R85" s="80"/>
      <c r="S85" s="80"/>
      <c r="T85" s="695"/>
      <c r="U85" s="81"/>
      <c r="V85" s="703"/>
    </row>
    <row r="86" spans="2:22" s="627" customFormat="1" ht="15.9" customHeight="1" x14ac:dyDescent="0.2">
      <c r="B86" s="643"/>
      <c r="C86" s="87"/>
      <c r="D86" s="645"/>
      <c r="E86" s="642"/>
      <c r="F86" s="679"/>
      <c r="G86" s="88"/>
      <c r="H86" s="680"/>
      <c r="I86" s="681"/>
      <c r="J86" s="371"/>
      <c r="K86" s="188"/>
      <c r="L86" s="372"/>
      <c r="M86" s="168" t="s">
        <v>44</v>
      </c>
      <c r="N86" s="171"/>
      <c r="O86" s="169"/>
      <c r="P86" s="717"/>
      <c r="Q86" s="717"/>
      <c r="R86" s="717"/>
      <c r="S86" s="717"/>
      <c r="T86" s="717"/>
      <c r="U86" s="717"/>
      <c r="V86" s="732"/>
    </row>
    <row r="87" spans="2:22" s="627" customFormat="1" ht="12.75" customHeight="1" thickBot="1" x14ac:dyDescent="0.25">
      <c r="B87" s="643"/>
      <c r="C87" s="87"/>
      <c r="D87" s="645"/>
      <c r="E87" s="642"/>
      <c r="F87" s="679"/>
      <c r="G87" s="88"/>
      <c r="H87" s="680"/>
      <c r="I87" s="681"/>
      <c r="J87" s="80"/>
      <c r="K87" s="717"/>
      <c r="L87" s="81"/>
      <c r="M87" s="682"/>
      <c r="N87" s="714"/>
      <c r="O87" s="80"/>
      <c r="P87" s="717"/>
      <c r="Q87" s="717"/>
      <c r="R87" s="717"/>
      <c r="S87" s="717"/>
      <c r="T87" s="717"/>
      <c r="U87" s="717"/>
      <c r="V87" s="732"/>
    </row>
    <row r="88" spans="2:22" s="627" customFormat="1" ht="20.100000000000001" customHeight="1" thickBot="1" x14ac:dyDescent="0.25">
      <c r="B88" s="648"/>
      <c r="C88" s="1108" t="s">
        <v>770</v>
      </c>
      <c r="D88" s="1108"/>
      <c r="E88" s="647"/>
      <c r="F88" s="719"/>
      <c r="G88" s="562">
        <f>G57+G62+G75+G82+G85</f>
        <v>88700</v>
      </c>
      <c r="H88" s="733"/>
      <c r="I88" s="734"/>
      <c r="J88" s="735"/>
      <c r="K88" s="735"/>
      <c r="L88" s="735"/>
      <c r="M88" s="736"/>
      <c r="N88" s="736"/>
      <c r="O88" s="736"/>
      <c r="P88" s="736"/>
      <c r="Q88" s="736"/>
      <c r="R88" s="736"/>
      <c r="S88" s="736"/>
      <c r="T88" s="736"/>
      <c r="U88" s="736"/>
      <c r="V88" s="737"/>
    </row>
    <row r="89" spans="2:22" s="627" customFormat="1" ht="15.9" customHeight="1" x14ac:dyDescent="0.2">
      <c r="B89" s="1112" t="s">
        <v>447</v>
      </c>
      <c r="C89" s="1113"/>
      <c r="D89" s="1113"/>
      <c r="E89" s="642"/>
      <c r="F89" s="679"/>
      <c r="G89" s="87"/>
      <c r="H89" s="680"/>
      <c r="I89" s="681"/>
      <c r="J89" s="1119" t="s">
        <v>734</v>
      </c>
      <c r="K89" s="1119"/>
      <c r="L89" s="1119"/>
      <c r="M89" s="1119"/>
      <c r="N89" s="1119"/>
      <c r="O89" s="1119"/>
      <c r="P89" s="863"/>
      <c r="Q89" s="1117" t="s">
        <v>767</v>
      </c>
      <c r="R89" s="1117"/>
      <c r="S89" s="1115" t="s">
        <v>776</v>
      </c>
      <c r="T89" s="1115"/>
      <c r="U89" s="1115"/>
      <c r="V89" s="1116"/>
    </row>
    <row r="90" spans="2:22" s="627" customFormat="1" ht="15.9" customHeight="1" x14ac:dyDescent="0.2">
      <c r="B90" s="643"/>
      <c r="C90" s="1103" t="s">
        <v>448</v>
      </c>
      <c r="D90" s="1103"/>
      <c r="E90" s="642"/>
      <c r="F90" s="4"/>
      <c r="G90" s="563">
        <f>+R90*U90</f>
        <v>11154</v>
      </c>
      <c r="H90" s="684"/>
      <c r="I90" s="681"/>
      <c r="J90" s="862" t="s">
        <v>766</v>
      </c>
      <c r="K90" s="86"/>
      <c r="L90" s="86"/>
      <c r="M90" s="738"/>
      <c r="N90" s="738"/>
      <c r="O90" s="86"/>
      <c r="P90" s="86"/>
      <c r="Q90" s="86"/>
      <c r="R90" s="372">
        <v>11154</v>
      </c>
      <c r="S90" s="864" t="s">
        <v>44</v>
      </c>
      <c r="T90" s="682"/>
      <c r="U90" s="687">
        <f>'（別紙2）研修実績報告'!H32</f>
        <v>1</v>
      </c>
      <c r="V90" s="680" t="s">
        <v>161</v>
      </c>
    </row>
    <row r="91" spans="2:22" s="627" customFormat="1" ht="12.75" customHeight="1" thickBot="1" x14ac:dyDescent="0.25">
      <c r="B91" s="643"/>
      <c r="C91" s="87"/>
      <c r="D91" s="644"/>
      <c r="E91" s="642"/>
      <c r="F91" s="679"/>
      <c r="G91" s="79"/>
      <c r="H91" s="680"/>
      <c r="I91" s="681"/>
      <c r="J91" s="739"/>
      <c r="K91" s="739"/>
      <c r="L91" s="740"/>
      <c r="M91" s="739"/>
      <c r="N91" s="739"/>
      <c r="O91" s="739"/>
      <c r="P91" s="739"/>
      <c r="Q91" s="739"/>
      <c r="R91" s="739"/>
      <c r="S91" s="679"/>
      <c r="T91" s="691"/>
      <c r="U91" s="682"/>
      <c r="V91" s="683"/>
    </row>
    <row r="92" spans="2:22" s="627" customFormat="1" ht="20.100000000000001" customHeight="1" thickBot="1" x14ac:dyDescent="0.25">
      <c r="B92" s="649"/>
      <c r="C92" s="1114" t="s">
        <v>771</v>
      </c>
      <c r="D92" s="1114"/>
      <c r="E92" s="650"/>
      <c r="F92" s="741"/>
      <c r="G92" s="564">
        <f>G90</f>
        <v>11154</v>
      </c>
      <c r="H92" s="742"/>
      <c r="I92" s="743"/>
      <c r="J92" s="744"/>
      <c r="K92" s="744"/>
      <c r="L92" s="744"/>
      <c r="M92" s="744"/>
      <c r="N92" s="744"/>
      <c r="O92" s="744"/>
      <c r="P92" s="744"/>
      <c r="Q92" s="744"/>
      <c r="R92" s="744"/>
      <c r="S92" s="741"/>
      <c r="T92" s="741"/>
      <c r="U92" s="741"/>
      <c r="V92" s="745"/>
    </row>
    <row r="93" spans="2:22" s="627" customFormat="1" ht="27" customHeight="1" thickTop="1" thickBot="1" x14ac:dyDescent="0.25">
      <c r="B93" s="651"/>
      <c r="C93" s="1109" t="s">
        <v>772</v>
      </c>
      <c r="D93" s="1109"/>
      <c r="E93" s="652"/>
      <c r="F93" s="653"/>
      <c r="G93" s="565">
        <f>G48+G55+G88+G92</f>
        <v>3172554</v>
      </c>
      <c r="H93" s="654"/>
      <c r="I93" s="655"/>
      <c r="J93" s="565"/>
      <c r="K93" s="565"/>
      <c r="L93" s="565"/>
      <c r="M93" s="565"/>
      <c r="N93" s="565"/>
      <c r="O93" s="565"/>
      <c r="P93" s="565"/>
      <c r="Q93" s="565"/>
      <c r="R93" s="565"/>
      <c r="S93" s="565"/>
      <c r="T93" s="565"/>
      <c r="U93" s="565"/>
      <c r="V93" s="656"/>
    </row>
    <row r="94" spans="2:22" ht="15.75" customHeight="1" thickTop="1" x14ac:dyDescent="0.2">
      <c r="C94" s="657" t="s">
        <v>112</v>
      </c>
      <c r="D94" s="657"/>
    </row>
    <row r="95" spans="2:22" ht="15.75" customHeight="1" x14ac:dyDescent="0.2">
      <c r="C95" s="657" t="s">
        <v>26</v>
      </c>
      <c r="D95" s="657"/>
    </row>
    <row r="96" spans="2:22" ht="15.75" customHeight="1" x14ac:dyDescent="0.2">
      <c r="C96" s="657" t="s">
        <v>588</v>
      </c>
    </row>
  </sheetData>
  <sheetProtection password="DD49" sheet="1" formatCells="0" insertColumns="0" insertRows="0" autoFilter="0"/>
  <protectedRanges>
    <protectedRange sqref="O72:O73 J76:J77 L76:L77 O76:O77 J79:J80 L79:L80 O79:O80 O82:O83 L82:L83 J82:J83 J85:J86 L85:L86 R90" name="範囲3_1"/>
    <protectedRange sqref="J8:J9 L8:L9 O8:O9 R8:R9 J16:J17 L16:L17 O16:O17 J19:J20 L19:L20 O19:O20 J23:J24 J26:J27 J29:J30 J32:J33 L23:L24 L26:L27 L29:L30 L32:L33 O26:O27 O29:O30 O32:O33" name="範囲1_1"/>
    <protectedRange sqref="J36:J37 L36:L37 O36:O37 J39:J40 L39:L40 O39:O40 O42:O43 L42:L43 J42:J43 J45:J46 L45:L46 J63:J64 L63:L64 J66:J67 L66:L67 O66:O67 J69:J70 L69:L70 O69:O70 J72:J73 L72:L73" name="範囲2_1"/>
  </protectedRanges>
  <mergeCells count="38">
    <mergeCell ref="S89:V89"/>
    <mergeCell ref="C22:D22"/>
    <mergeCell ref="J59:M59"/>
    <mergeCell ref="O59:T59"/>
    <mergeCell ref="J52:M52"/>
    <mergeCell ref="O52:T52"/>
    <mergeCell ref="C35:D35"/>
    <mergeCell ref="Q89:R89"/>
    <mergeCell ref="O35:T35"/>
    <mergeCell ref="J89:O89"/>
    <mergeCell ref="C93:D93"/>
    <mergeCell ref="C55:D55"/>
    <mergeCell ref="C57:D57"/>
    <mergeCell ref="C62:D62"/>
    <mergeCell ref="C75:D75"/>
    <mergeCell ref="B56:D56"/>
    <mergeCell ref="B89:D89"/>
    <mergeCell ref="C90:D90"/>
    <mergeCell ref="C92:D92"/>
    <mergeCell ref="C19:D19"/>
    <mergeCell ref="C82:D82"/>
    <mergeCell ref="C85:D85"/>
    <mergeCell ref="C88:D88"/>
    <mergeCell ref="C42:D42"/>
    <mergeCell ref="C45:D45"/>
    <mergeCell ref="C48:D48"/>
    <mergeCell ref="C50:D50"/>
    <mergeCell ref="B49:D49"/>
    <mergeCell ref="M3:V3"/>
    <mergeCell ref="L5:T5"/>
    <mergeCell ref="B4:V4"/>
    <mergeCell ref="C16:D16"/>
    <mergeCell ref="C5:D5"/>
    <mergeCell ref="C8:D8"/>
    <mergeCell ref="C11:D11"/>
    <mergeCell ref="B7:D7"/>
    <mergeCell ref="J13:M13"/>
    <mergeCell ref="O13:T13"/>
  </mergeCells>
  <phoneticPr fontId="2"/>
  <dataValidations count="1">
    <dataValidation imeMode="off" allowBlank="1" showInputMessage="1" showErrorMessage="1" sqref="L8:R9 L16:T46 L63:R86 R90" xr:uid="{00000000-0002-0000-0900-000000000000}"/>
  </dataValidations>
  <pageMargins left="0.23622047244094491" right="0.23622047244094491" top="0.39370078740157483" bottom="0.39370078740157483" header="0.31496062992125984" footer="0.31496062992125984"/>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B1:T23"/>
  <sheetViews>
    <sheetView view="pageBreakPreview" topLeftCell="A10" zoomScaleNormal="100" workbookViewId="0">
      <selection activeCell="E14" sqref="E14"/>
    </sheetView>
  </sheetViews>
  <sheetFormatPr defaultColWidth="9" defaultRowHeight="24" customHeight="1" x14ac:dyDescent="0.2"/>
  <cols>
    <col min="1" max="1" width="1.21875" style="122" customWidth="1"/>
    <col min="2" max="2" width="4.88671875" style="122" customWidth="1"/>
    <col min="3" max="3" width="11.88671875" style="122" customWidth="1"/>
    <col min="4" max="4" width="2.44140625" style="122" customWidth="1"/>
    <col min="5" max="5" width="11.88671875" style="122" customWidth="1"/>
    <col min="6" max="6" width="2.44140625" style="122" bestFit="1" customWidth="1"/>
    <col min="7" max="7" width="7.88671875" style="122" customWidth="1"/>
    <col min="8" max="8" width="2.44140625" style="122" bestFit="1" customWidth="1"/>
    <col min="9" max="9" width="9.21875" style="122" customWidth="1"/>
    <col min="10" max="10" width="5.44140625" style="122" customWidth="1"/>
    <col min="11" max="11" width="8.44140625" style="122" customWidth="1"/>
    <col min="12" max="12" width="6.44140625" style="122" bestFit="1" customWidth="1"/>
    <col min="13" max="13" width="13" style="122" customWidth="1"/>
    <col min="14" max="14" width="3.44140625" style="122" bestFit="1" customWidth="1"/>
    <col min="15" max="15" width="10.6640625" style="122" customWidth="1"/>
    <col min="16" max="16" width="3.44140625" style="122" bestFit="1" customWidth="1"/>
    <col min="17" max="17" width="10.6640625" style="122" customWidth="1"/>
    <col min="18" max="18" width="3.44140625" style="122" bestFit="1" customWidth="1"/>
    <col min="19" max="19" width="9" style="122"/>
    <col min="20" max="20" width="5.44140625" style="122" customWidth="1"/>
    <col min="21" max="16384" width="9" style="122"/>
  </cols>
  <sheetData>
    <row r="1" spans="2:20" ht="24" customHeight="1" x14ac:dyDescent="0.2">
      <c r="B1" s="97" t="s">
        <v>172</v>
      </c>
    </row>
    <row r="2" spans="2:20" ht="63" customHeight="1" x14ac:dyDescent="0.2">
      <c r="B2" s="97" t="s">
        <v>165</v>
      </c>
      <c r="G2" s="1124" t="s">
        <v>658</v>
      </c>
      <c r="H2" s="1125"/>
      <c r="I2" s="1125"/>
      <c r="J2" s="1125"/>
      <c r="K2" s="1125"/>
      <c r="L2" s="1125"/>
      <c r="M2" s="1125"/>
      <c r="N2" s="1125"/>
      <c r="O2" s="1125"/>
      <c r="P2" s="1125"/>
      <c r="Q2" s="1125"/>
      <c r="R2" s="1125"/>
    </row>
    <row r="3" spans="2:20" ht="24" customHeight="1" x14ac:dyDescent="0.2">
      <c r="B3" s="125"/>
      <c r="C3" s="126"/>
      <c r="D3" s="127"/>
      <c r="E3" s="126"/>
      <c r="F3" s="127"/>
      <c r="G3" s="127"/>
      <c r="H3" s="125"/>
      <c r="K3" s="128" t="s">
        <v>74</v>
      </c>
      <c r="L3" s="1120" t="str">
        <f>IF(基本情報!G9="","",基本情報!G9)</f>
        <v>◇◇◇◇病院</v>
      </c>
      <c r="M3" s="1120"/>
      <c r="N3" s="1120"/>
      <c r="O3" s="1120"/>
      <c r="P3" s="1120"/>
      <c r="Q3" s="1120"/>
      <c r="R3" s="1121"/>
    </row>
    <row r="4" spans="2:20" ht="24" customHeight="1" x14ac:dyDescent="0.2">
      <c r="B4" s="129"/>
      <c r="C4" s="130" t="s">
        <v>58</v>
      </c>
      <c r="D4" s="131"/>
      <c r="E4" s="132" t="s">
        <v>118</v>
      </c>
      <c r="F4" s="131"/>
      <c r="G4" s="133" t="s">
        <v>43</v>
      </c>
      <c r="H4" s="134"/>
      <c r="I4" s="135" t="s">
        <v>116</v>
      </c>
      <c r="J4" s="134"/>
      <c r="K4" s="135" t="s">
        <v>117</v>
      </c>
      <c r="L4" s="134"/>
      <c r="M4" s="135" t="s">
        <v>72</v>
      </c>
      <c r="N4" s="136"/>
      <c r="O4" s="1122" t="s">
        <v>34</v>
      </c>
      <c r="P4" s="1123"/>
      <c r="Q4" s="1122" t="s">
        <v>33</v>
      </c>
      <c r="R4" s="1123"/>
      <c r="T4" s="97"/>
    </row>
    <row r="5" spans="2:20" ht="24" customHeight="1" x14ac:dyDescent="0.2">
      <c r="B5" s="776">
        <v>1</v>
      </c>
      <c r="C5" s="607" t="s">
        <v>710</v>
      </c>
      <c r="D5" s="777"/>
      <c r="E5" s="617" t="s">
        <v>711</v>
      </c>
      <c r="F5" s="778"/>
      <c r="G5" s="620" t="s">
        <v>59</v>
      </c>
      <c r="H5" s="779" t="s">
        <v>160</v>
      </c>
      <c r="I5" s="780">
        <v>4000</v>
      </c>
      <c r="J5" s="134" t="s">
        <v>113</v>
      </c>
      <c r="K5" s="781">
        <v>300</v>
      </c>
      <c r="L5" s="134" t="s">
        <v>114</v>
      </c>
      <c r="M5" s="782">
        <f>ROUNDDOWN(I5*K5,0)</f>
        <v>1200000</v>
      </c>
      <c r="N5" s="136" t="s">
        <v>44</v>
      </c>
      <c r="O5" s="783"/>
      <c r="P5" s="136" t="s">
        <v>44</v>
      </c>
      <c r="Q5" s="783"/>
      <c r="R5" s="136" t="s">
        <v>44</v>
      </c>
      <c r="T5" s="97"/>
    </row>
    <row r="6" spans="2:20" ht="24" customHeight="1" x14ac:dyDescent="0.2">
      <c r="B6" s="776">
        <v>2</v>
      </c>
      <c r="C6" s="607" t="s">
        <v>712</v>
      </c>
      <c r="D6" s="777"/>
      <c r="E6" s="617" t="s">
        <v>683</v>
      </c>
      <c r="F6" s="778"/>
      <c r="G6" s="620" t="s">
        <v>46</v>
      </c>
      <c r="H6" s="779" t="s">
        <v>160</v>
      </c>
      <c r="I6" s="780">
        <v>2500</v>
      </c>
      <c r="J6" s="134" t="s">
        <v>113</v>
      </c>
      <c r="K6" s="781">
        <v>80</v>
      </c>
      <c r="L6" s="134" t="s">
        <v>114</v>
      </c>
      <c r="M6" s="782">
        <f>ROUNDDOWN(I6*K6,0)</f>
        <v>200000</v>
      </c>
      <c r="N6" s="136" t="s">
        <v>44</v>
      </c>
      <c r="O6" s="783"/>
      <c r="P6" s="136" t="s">
        <v>44</v>
      </c>
      <c r="Q6" s="783"/>
      <c r="R6" s="136" t="s">
        <v>44</v>
      </c>
    </row>
    <row r="7" spans="2:20" ht="24" customHeight="1" x14ac:dyDescent="0.2">
      <c r="B7" s="776">
        <v>3</v>
      </c>
      <c r="C7" s="607"/>
      <c r="D7" s="777"/>
      <c r="E7" s="617"/>
      <c r="F7" s="778"/>
      <c r="G7" s="620"/>
      <c r="H7" s="779" t="s">
        <v>162</v>
      </c>
      <c r="I7" s="780"/>
      <c r="J7" s="134" t="s">
        <v>113</v>
      </c>
      <c r="K7" s="781"/>
      <c r="L7" s="134" t="s">
        <v>114</v>
      </c>
      <c r="M7" s="782">
        <f t="shared" ref="M7:M19" si="0">ROUNDDOWN(I7*K7,0)</f>
        <v>0</v>
      </c>
      <c r="N7" s="136" t="s">
        <v>44</v>
      </c>
      <c r="O7" s="784"/>
      <c r="P7" s="136" t="s">
        <v>44</v>
      </c>
      <c r="Q7" s="784"/>
      <c r="R7" s="136" t="s">
        <v>44</v>
      </c>
    </row>
    <row r="8" spans="2:20" ht="24" customHeight="1" x14ac:dyDescent="0.2">
      <c r="B8" s="776">
        <v>4</v>
      </c>
      <c r="C8" s="607"/>
      <c r="D8" s="777"/>
      <c r="E8" s="617"/>
      <c r="F8" s="778"/>
      <c r="G8" s="620"/>
      <c r="H8" s="779" t="s">
        <v>162</v>
      </c>
      <c r="I8" s="780"/>
      <c r="J8" s="134" t="s">
        <v>113</v>
      </c>
      <c r="K8" s="781"/>
      <c r="L8" s="134" t="s">
        <v>114</v>
      </c>
      <c r="M8" s="782">
        <f t="shared" si="0"/>
        <v>0</v>
      </c>
      <c r="N8" s="136" t="s">
        <v>44</v>
      </c>
      <c r="O8" s="784"/>
      <c r="P8" s="136" t="s">
        <v>44</v>
      </c>
      <c r="Q8" s="784"/>
      <c r="R8" s="136" t="s">
        <v>44</v>
      </c>
    </row>
    <row r="9" spans="2:20" ht="24" customHeight="1" x14ac:dyDescent="0.2">
      <c r="B9" s="776">
        <v>5</v>
      </c>
      <c r="C9" s="607"/>
      <c r="D9" s="777"/>
      <c r="E9" s="617"/>
      <c r="F9" s="778"/>
      <c r="G9" s="620"/>
      <c r="H9" s="779" t="s">
        <v>162</v>
      </c>
      <c r="I9" s="780"/>
      <c r="J9" s="134" t="s">
        <v>113</v>
      </c>
      <c r="K9" s="781"/>
      <c r="L9" s="134" t="s">
        <v>114</v>
      </c>
      <c r="M9" s="782">
        <f t="shared" si="0"/>
        <v>0</v>
      </c>
      <c r="N9" s="136" t="s">
        <v>44</v>
      </c>
      <c r="O9" s="784"/>
      <c r="P9" s="136" t="s">
        <v>44</v>
      </c>
      <c r="Q9" s="784"/>
      <c r="R9" s="136" t="s">
        <v>44</v>
      </c>
    </row>
    <row r="10" spans="2:20" ht="24" customHeight="1" x14ac:dyDescent="0.2">
      <c r="B10" s="776">
        <v>6</v>
      </c>
      <c r="C10" s="607"/>
      <c r="D10" s="777"/>
      <c r="E10" s="617"/>
      <c r="F10" s="778"/>
      <c r="G10" s="620"/>
      <c r="H10" s="779" t="s">
        <v>162</v>
      </c>
      <c r="I10" s="780"/>
      <c r="J10" s="134" t="s">
        <v>113</v>
      </c>
      <c r="K10" s="781"/>
      <c r="L10" s="134" t="s">
        <v>114</v>
      </c>
      <c r="M10" s="782">
        <f t="shared" si="0"/>
        <v>0</v>
      </c>
      <c r="N10" s="136" t="s">
        <v>44</v>
      </c>
      <c r="O10" s="784"/>
      <c r="P10" s="136" t="s">
        <v>44</v>
      </c>
      <c r="Q10" s="784"/>
      <c r="R10" s="136" t="s">
        <v>44</v>
      </c>
    </row>
    <row r="11" spans="2:20" ht="24" customHeight="1" x14ac:dyDescent="0.2">
      <c r="B11" s="776">
        <v>7</v>
      </c>
      <c r="C11" s="607"/>
      <c r="D11" s="777"/>
      <c r="E11" s="617"/>
      <c r="F11" s="778"/>
      <c r="G11" s="620"/>
      <c r="H11" s="779" t="s">
        <v>160</v>
      </c>
      <c r="I11" s="780"/>
      <c r="J11" s="134" t="s">
        <v>113</v>
      </c>
      <c r="K11" s="781"/>
      <c r="L11" s="134" t="s">
        <v>114</v>
      </c>
      <c r="M11" s="782">
        <f>ROUNDDOWN(I11*K11,0)</f>
        <v>0</v>
      </c>
      <c r="N11" s="136" t="s">
        <v>44</v>
      </c>
      <c r="O11" s="784"/>
      <c r="P11" s="136" t="s">
        <v>44</v>
      </c>
      <c r="Q11" s="784"/>
      <c r="R11" s="136" t="s">
        <v>44</v>
      </c>
    </row>
    <row r="12" spans="2:20" ht="24" customHeight="1" x14ac:dyDescent="0.2">
      <c r="B12" s="776">
        <v>8</v>
      </c>
      <c r="C12" s="607"/>
      <c r="D12" s="777"/>
      <c r="E12" s="617"/>
      <c r="F12" s="778"/>
      <c r="G12" s="620"/>
      <c r="H12" s="779" t="s">
        <v>160</v>
      </c>
      <c r="I12" s="780"/>
      <c r="J12" s="134" t="s">
        <v>113</v>
      </c>
      <c r="K12" s="781"/>
      <c r="L12" s="134" t="s">
        <v>114</v>
      </c>
      <c r="M12" s="782">
        <f>ROUNDDOWN(I12*K12,0)</f>
        <v>0</v>
      </c>
      <c r="N12" s="136" t="s">
        <v>44</v>
      </c>
      <c r="O12" s="784"/>
      <c r="P12" s="136" t="s">
        <v>44</v>
      </c>
      <c r="Q12" s="784"/>
      <c r="R12" s="136" t="s">
        <v>44</v>
      </c>
    </row>
    <row r="13" spans="2:20" ht="24" customHeight="1" x14ac:dyDescent="0.2">
      <c r="B13" s="776">
        <v>9</v>
      </c>
      <c r="C13" s="607"/>
      <c r="D13" s="777"/>
      <c r="E13" s="617"/>
      <c r="F13" s="778"/>
      <c r="G13" s="620"/>
      <c r="H13" s="779" t="s">
        <v>160</v>
      </c>
      <c r="I13" s="780"/>
      <c r="J13" s="134" t="s">
        <v>113</v>
      </c>
      <c r="K13" s="781"/>
      <c r="L13" s="134" t="s">
        <v>114</v>
      </c>
      <c r="M13" s="782">
        <f>ROUNDDOWN(I13*K13,0)</f>
        <v>0</v>
      </c>
      <c r="N13" s="136" t="s">
        <v>44</v>
      </c>
      <c r="O13" s="784"/>
      <c r="P13" s="136" t="s">
        <v>44</v>
      </c>
      <c r="Q13" s="784"/>
      <c r="R13" s="136" t="s">
        <v>44</v>
      </c>
    </row>
    <row r="14" spans="2:20" ht="24" customHeight="1" x14ac:dyDescent="0.2">
      <c r="B14" s="776">
        <v>10</v>
      </c>
      <c r="C14" s="607"/>
      <c r="D14" s="777"/>
      <c r="E14" s="617"/>
      <c r="F14" s="778"/>
      <c r="G14" s="620"/>
      <c r="H14" s="779" t="s">
        <v>160</v>
      </c>
      <c r="I14" s="780"/>
      <c r="J14" s="134" t="s">
        <v>113</v>
      </c>
      <c r="K14" s="781"/>
      <c r="L14" s="134" t="s">
        <v>114</v>
      </c>
      <c r="M14" s="782">
        <f>ROUNDDOWN(I14*K14,0)</f>
        <v>0</v>
      </c>
      <c r="N14" s="136" t="s">
        <v>44</v>
      </c>
      <c r="O14" s="784"/>
      <c r="P14" s="136" t="s">
        <v>44</v>
      </c>
      <c r="Q14" s="784"/>
      <c r="R14" s="136" t="s">
        <v>44</v>
      </c>
    </row>
    <row r="15" spans="2:20" ht="24" customHeight="1" x14ac:dyDescent="0.2">
      <c r="B15" s="776">
        <v>11</v>
      </c>
      <c r="C15" s="607"/>
      <c r="D15" s="777"/>
      <c r="E15" s="617"/>
      <c r="F15" s="778"/>
      <c r="G15" s="620"/>
      <c r="H15" s="779" t="s">
        <v>160</v>
      </c>
      <c r="I15" s="780"/>
      <c r="J15" s="134" t="s">
        <v>113</v>
      </c>
      <c r="K15" s="781"/>
      <c r="L15" s="134" t="s">
        <v>114</v>
      </c>
      <c r="M15" s="782">
        <f>ROUNDDOWN(I15*K15,0)</f>
        <v>0</v>
      </c>
      <c r="N15" s="136" t="s">
        <v>44</v>
      </c>
      <c r="O15" s="784"/>
      <c r="P15" s="136" t="s">
        <v>44</v>
      </c>
      <c r="Q15" s="784"/>
      <c r="R15" s="136" t="s">
        <v>44</v>
      </c>
    </row>
    <row r="16" spans="2:20" ht="24" customHeight="1" x14ac:dyDescent="0.2">
      <c r="B16" s="776">
        <v>12</v>
      </c>
      <c r="C16" s="607"/>
      <c r="D16" s="777"/>
      <c r="E16" s="617"/>
      <c r="F16" s="778"/>
      <c r="G16" s="620"/>
      <c r="H16" s="779" t="s">
        <v>162</v>
      </c>
      <c r="I16" s="780"/>
      <c r="J16" s="134" t="s">
        <v>113</v>
      </c>
      <c r="K16" s="781"/>
      <c r="L16" s="134" t="s">
        <v>114</v>
      </c>
      <c r="M16" s="782">
        <f t="shared" si="0"/>
        <v>0</v>
      </c>
      <c r="N16" s="136" t="s">
        <v>44</v>
      </c>
      <c r="O16" s="784"/>
      <c r="P16" s="136" t="s">
        <v>44</v>
      </c>
      <c r="Q16" s="784"/>
      <c r="R16" s="136" t="s">
        <v>44</v>
      </c>
    </row>
    <row r="17" spans="2:18" ht="24" customHeight="1" x14ac:dyDescent="0.2">
      <c r="B17" s="776">
        <v>13</v>
      </c>
      <c r="C17" s="607"/>
      <c r="D17" s="777"/>
      <c r="E17" s="617"/>
      <c r="F17" s="778"/>
      <c r="G17" s="620"/>
      <c r="H17" s="779" t="s">
        <v>162</v>
      </c>
      <c r="I17" s="780"/>
      <c r="J17" s="134" t="s">
        <v>113</v>
      </c>
      <c r="K17" s="781"/>
      <c r="L17" s="134" t="s">
        <v>114</v>
      </c>
      <c r="M17" s="782">
        <f t="shared" si="0"/>
        <v>0</v>
      </c>
      <c r="N17" s="136" t="s">
        <v>44</v>
      </c>
      <c r="O17" s="784"/>
      <c r="P17" s="136" t="s">
        <v>44</v>
      </c>
      <c r="Q17" s="784"/>
      <c r="R17" s="136" t="s">
        <v>44</v>
      </c>
    </row>
    <row r="18" spans="2:18" ht="24" customHeight="1" x14ac:dyDescent="0.2">
      <c r="B18" s="776">
        <v>14</v>
      </c>
      <c r="C18" s="607"/>
      <c r="D18" s="777"/>
      <c r="E18" s="617"/>
      <c r="F18" s="778"/>
      <c r="G18" s="620"/>
      <c r="H18" s="779" t="s">
        <v>162</v>
      </c>
      <c r="I18" s="780"/>
      <c r="J18" s="134" t="s">
        <v>113</v>
      </c>
      <c r="K18" s="781"/>
      <c r="L18" s="134" t="s">
        <v>114</v>
      </c>
      <c r="M18" s="782">
        <f t="shared" si="0"/>
        <v>0</v>
      </c>
      <c r="N18" s="136" t="s">
        <v>44</v>
      </c>
      <c r="O18" s="784"/>
      <c r="P18" s="136" t="s">
        <v>44</v>
      </c>
      <c r="Q18" s="784"/>
      <c r="R18" s="136" t="s">
        <v>44</v>
      </c>
    </row>
    <row r="19" spans="2:18" ht="24" customHeight="1" x14ac:dyDescent="0.2">
      <c r="B19" s="776">
        <v>15</v>
      </c>
      <c r="C19" s="607"/>
      <c r="D19" s="777"/>
      <c r="E19" s="617"/>
      <c r="F19" s="778"/>
      <c r="G19" s="620"/>
      <c r="H19" s="779" t="s">
        <v>162</v>
      </c>
      <c r="I19" s="780"/>
      <c r="J19" s="134" t="s">
        <v>113</v>
      </c>
      <c r="K19" s="781"/>
      <c r="L19" s="134" t="s">
        <v>114</v>
      </c>
      <c r="M19" s="782">
        <f t="shared" si="0"/>
        <v>0</v>
      </c>
      <c r="N19" s="136" t="s">
        <v>44</v>
      </c>
      <c r="O19" s="784"/>
      <c r="P19" s="136" t="s">
        <v>44</v>
      </c>
      <c r="Q19" s="784"/>
      <c r="R19" s="136" t="s">
        <v>44</v>
      </c>
    </row>
    <row r="20" spans="2:18" ht="24" customHeight="1" x14ac:dyDescent="0.2">
      <c r="B20" s="137" t="s">
        <v>72</v>
      </c>
      <c r="C20" s="138"/>
      <c r="D20" s="138"/>
      <c r="E20" s="138">
        <f>COUNTA(E5:E19)</f>
        <v>2</v>
      </c>
      <c r="F20" s="138" t="s">
        <v>371</v>
      </c>
      <c r="G20" s="138"/>
      <c r="H20" s="138"/>
      <c r="I20" s="138"/>
      <c r="J20" s="138"/>
      <c r="K20" s="138"/>
      <c r="L20" s="138"/>
      <c r="M20" s="139">
        <f>SUM(M5:M19)</f>
        <v>1400000</v>
      </c>
      <c r="N20" s="136" t="s">
        <v>44</v>
      </c>
      <c r="O20" s="212">
        <f>SUM(O5:O19)</f>
        <v>0</v>
      </c>
      <c r="P20" s="136" t="s">
        <v>44</v>
      </c>
      <c r="Q20" s="212">
        <f>SUM(Q5:Q19)</f>
        <v>0</v>
      </c>
      <c r="R20" s="136" t="s">
        <v>44</v>
      </c>
    </row>
    <row r="22" spans="2:18" ht="24" customHeight="1" x14ac:dyDescent="0.2">
      <c r="F22" s="100" t="s">
        <v>59</v>
      </c>
      <c r="G22" s="122">
        <f>COUNTIF(G5:G19,"専任")</f>
        <v>1</v>
      </c>
    </row>
    <row r="23" spans="2:18" ht="24" customHeight="1" x14ac:dyDescent="0.2">
      <c r="F23" s="100" t="s">
        <v>46</v>
      </c>
      <c r="G23" s="122">
        <f>COUNTIF(G5:G19,"兼任")</f>
        <v>1</v>
      </c>
    </row>
  </sheetData>
  <sheetProtection password="DD49" sheet="1" formatCells="0" formatRows="0" insertRows="0" autoFilter="0"/>
  <protectedRanges>
    <protectedRange sqref="C7:C19 E7:E19 G7:G19 I7:I19 K7:K19 O7:O19 Q7:Q19" name="範囲1"/>
    <protectedRange sqref="C5:C6 E5:E6 G5:G6 I5:I6 K5:K6 O5:O6 Q5:Q6" name="範囲1_1"/>
  </protectedRanges>
  <mergeCells count="4">
    <mergeCell ref="L3:R3"/>
    <mergeCell ref="Q4:R4"/>
    <mergeCell ref="O4:P4"/>
    <mergeCell ref="G2:R2"/>
  </mergeCells>
  <phoneticPr fontId="2"/>
  <dataValidations count="2">
    <dataValidation type="list" allowBlank="1" showInputMessage="1" showErrorMessage="1" sqref="G5:G19" xr:uid="{00000000-0002-0000-0A00-000000000000}">
      <formula1>$F$22:$F$23</formula1>
    </dataValidation>
    <dataValidation imeMode="off" allowBlank="1" showInputMessage="1" showErrorMessage="1" sqref="I7:Q19" xr:uid="{00000000-0002-0000-0A00-000001000000}"/>
  </dataValidations>
  <printOptions horizontalCentered="1"/>
  <pageMargins left="0.25" right="0.25" top="0.75" bottom="0.75" header="0.3" footer="0.3"/>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pageSetUpPr fitToPage="1"/>
  </sheetPr>
  <dimension ref="B1:S83"/>
  <sheetViews>
    <sheetView view="pageBreakPreview" zoomScaleNormal="100" zoomScaleSheetLayoutView="100" workbookViewId="0">
      <pane ySplit="4" topLeftCell="A5" activePane="bottomLeft" state="frozen"/>
      <selection activeCell="L1" sqref="L1:R1"/>
      <selection pane="bottomLeft" activeCell="F5" sqref="F5"/>
    </sheetView>
  </sheetViews>
  <sheetFormatPr defaultColWidth="9" defaultRowHeight="17.25" customHeight="1" x14ac:dyDescent="0.2"/>
  <cols>
    <col min="1" max="1" width="1.21875" style="1" customWidth="1"/>
    <col min="2" max="2" width="5.33203125" style="1" customWidth="1"/>
    <col min="3" max="3" width="15.6640625" style="1" customWidth="1"/>
    <col min="4" max="4" width="2.6640625" style="1" customWidth="1"/>
    <col min="5" max="5" width="16.6640625" style="1" customWidth="1"/>
    <col min="6" max="6" width="5.109375" style="1" customWidth="1"/>
    <col min="7" max="7" width="9" style="1"/>
    <col min="8" max="8" width="2.88671875" style="1" customWidth="1"/>
    <col min="9" max="9" width="11.6640625" style="1" customWidth="1"/>
    <col min="10" max="10" width="5.44140625" style="1" customWidth="1"/>
    <col min="11" max="11" width="11.6640625" style="1" customWidth="1"/>
    <col min="12" max="12" width="6.44140625" style="1" bestFit="1" customWidth="1"/>
    <col min="13" max="13" width="14.6640625" style="1" customWidth="1"/>
    <col min="14" max="14" width="3.44140625" style="1" bestFit="1" customWidth="1"/>
    <col min="15" max="15" width="11.6640625" style="1" customWidth="1"/>
    <col min="16" max="16" width="4" style="1" bestFit="1" customWidth="1"/>
    <col min="17" max="17" width="11.6640625" style="1" customWidth="1"/>
    <col min="18" max="18" width="4" style="1" bestFit="1" customWidth="1"/>
    <col min="19" max="19" width="9" style="1"/>
    <col min="20" max="20" width="6" style="1" customWidth="1"/>
    <col min="21" max="16384" width="9" style="1"/>
  </cols>
  <sheetData>
    <row r="1" spans="2:19" ht="22.5" customHeight="1" x14ac:dyDescent="0.2">
      <c r="B1" s="1" t="s">
        <v>173</v>
      </c>
      <c r="F1" s="13"/>
      <c r="G1" s="13"/>
    </row>
    <row r="2" spans="2:19" ht="82.5" customHeight="1" x14ac:dyDescent="0.2">
      <c r="B2" s="13" t="s">
        <v>159</v>
      </c>
      <c r="E2" s="13"/>
      <c r="F2" s="13"/>
      <c r="G2" s="1128" t="s">
        <v>659</v>
      </c>
      <c r="H2" s="1129"/>
      <c r="I2" s="1129"/>
      <c r="J2" s="1129"/>
      <c r="K2" s="1129"/>
      <c r="L2" s="1129"/>
      <c r="M2" s="1129"/>
      <c r="N2" s="1129"/>
      <c r="O2" s="1129"/>
      <c r="P2" s="1129"/>
      <c r="Q2" s="1129"/>
      <c r="R2" s="1129"/>
    </row>
    <row r="3" spans="2:19" ht="19.5" customHeight="1" x14ac:dyDescent="0.2">
      <c r="I3" s="49" t="s">
        <v>74</v>
      </c>
      <c r="J3" s="1126" t="str">
        <f>IF(基本情報!G9="","",基本情報!G9)</f>
        <v>◇◇◇◇病院</v>
      </c>
      <c r="K3" s="1126"/>
      <c r="L3" s="1126"/>
      <c r="M3" s="1126"/>
      <c r="N3" s="1126"/>
      <c r="O3" s="1126"/>
      <c r="P3" s="1126"/>
      <c r="Q3" s="1126"/>
      <c r="R3" s="1126"/>
    </row>
    <row r="4" spans="2:19" ht="17.25" customHeight="1" x14ac:dyDescent="0.2">
      <c r="B4" s="4"/>
      <c r="C4" s="54" t="s">
        <v>58</v>
      </c>
      <c r="D4" s="9"/>
      <c r="E4" s="51" t="s">
        <v>118</v>
      </c>
      <c r="F4" s="9"/>
      <c r="G4" s="78" t="s">
        <v>43</v>
      </c>
      <c r="H4" s="8"/>
      <c r="I4" s="52" t="s">
        <v>116</v>
      </c>
      <c r="J4" s="8"/>
      <c r="K4" s="52" t="s">
        <v>117</v>
      </c>
      <c r="L4" s="8"/>
      <c r="M4" s="53" t="s">
        <v>72</v>
      </c>
      <c r="N4" s="5"/>
      <c r="O4" s="1122" t="s">
        <v>34</v>
      </c>
      <c r="P4" s="1123"/>
      <c r="Q4" s="1122" t="s">
        <v>33</v>
      </c>
      <c r="R4" s="1123"/>
      <c r="S4" s="547" t="s">
        <v>613</v>
      </c>
    </row>
    <row r="5" spans="2:19" ht="17.25" customHeight="1" x14ac:dyDescent="0.2">
      <c r="B5" s="606">
        <v>1</v>
      </c>
      <c r="C5" s="607" t="s">
        <v>712</v>
      </c>
      <c r="D5" s="746"/>
      <c r="E5" s="617" t="s">
        <v>711</v>
      </c>
      <c r="F5" s="752" t="str">
        <f>IF(COUNTIF($E$5:$E$1000,E5)&gt;1,"同じ名前あり","")</f>
        <v>同じ名前あり</v>
      </c>
      <c r="G5" s="608" t="s">
        <v>59</v>
      </c>
      <c r="H5" s="747" t="s">
        <v>160</v>
      </c>
      <c r="I5" s="610">
        <v>2800</v>
      </c>
      <c r="J5" s="611" t="s">
        <v>113</v>
      </c>
      <c r="K5" s="612">
        <v>150</v>
      </c>
      <c r="L5" s="606" t="s">
        <v>114</v>
      </c>
      <c r="M5" s="613">
        <f>ROUNDDOWN(I5*K5,0)</f>
        <v>420000</v>
      </c>
      <c r="N5" s="5" t="s">
        <v>44</v>
      </c>
      <c r="O5" s="748">
        <v>0</v>
      </c>
      <c r="P5" s="5" t="s">
        <v>44</v>
      </c>
      <c r="Q5" s="748">
        <v>0</v>
      </c>
      <c r="R5" s="5" t="s">
        <v>44</v>
      </c>
      <c r="S5" s="547" t="str">
        <f>IF(COUNTIF('（別紙9）受入研修（教育担当者)明細 '!$E$5:$E$24,'（別紙8）教育担当者明細'!E5)&gt;0,"別紙9に重複者あり！いずれか一方にのみ記載すること","")</f>
        <v/>
      </c>
    </row>
    <row r="6" spans="2:19" ht="17.25" customHeight="1" x14ac:dyDescent="0.2">
      <c r="B6" s="606">
        <v>2</v>
      </c>
      <c r="C6" s="607" t="s">
        <v>712</v>
      </c>
      <c r="D6" s="746"/>
      <c r="E6" s="617" t="s">
        <v>711</v>
      </c>
      <c r="F6" s="752" t="str">
        <f t="shared" ref="F6:F69" si="0">IF(COUNTIF($E$5:$E$1000,E6)&gt;1,"同じ名前あり","")</f>
        <v>同じ名前あり</v>
      </c>
      <c r="G6" s="608" t="s">
        <v>46</v>
      </c>
      <c r="H6" s="747" t="s">
        <v>160</v>
      </c>
      <c r="I6" s="610">
        <v>2500</v>
      </c>
      <c r="J6" s="611" t="s">
        <v>113</v>
      </c>
      <c r="K6" s="612">
        <v>32</v>
      </c>
      <c r="L6" s="606" t="s">
        <v>114</v>
      </c>
      <c r="M6" s="613">
        <f t="shared" ref="M6:M14" si="1">ROUNDDOWN(I6*K6,0)</f>
        <v>80000</v>
      </c>
      <c r="N6" s="5" t="s">
        <v>44</v>
      </c>
      <c r="O6" s="748">
        <v>0</v>
      </c>
      <c r="P6" s="5" t="s">
        <v>44</v>
      </c>
      <c r="Q6" s="748">
        <v>0</v>
      </c>
      <c r="R6" s="5" t="s">
        <v>44</v>
      </c>
      <c r="S6" s="547" t="str">
        <f>IF(COUNTIF('（別紙9）受入研修（教育担当者)明細 '!$E$5:$E$24,'（別紙8）教育担当者明細'!E6)&gt;0,"別紙9に重複者あり！いずれか一方にのみ記載すること","")</f>
        <v/>
      </c>
    </row>
    <row r="7" spans="2:19" ht="17.25" customHeight="1" x14ac:dyDescent="0.2">
      <c r="B7" s="606">
        <v>3</v>
      </c>
      <c r="C7" s="607" t="s">
        <v>712</v>
      </c>
      <c r="D7" s="746"/>
      <c r="E7" s="617" t="s">
        <v>711</v>
      </c>
      <c r="F7" s="752" t="str">
        <f t="shared" si="0"/>
        <v>同じ名前あり</v>
      </c>
      <c r="G7" s="608" t="s">
        <v>46</v>
      </c>
      <c r="H7" s="747" t="s">
        <v>160</v>
      </c>
      <c r="I7" s="610">
        <v>2500</v>
      </c>
      <c r="J7" s="611" t="s">
        <v>113</v>
      </c>
      <c r="K7" s="612">
        <v>21</v>
      </c>
      <c r="L7" s="606" t="s">
        <v>114</v>
      </c>
      <c r="M7" s="613">
        <f t="shared" si="1"/>
        <v>52500</v>
      </c>
      <c r="N7" s="5" t="s">
        <v>44</v>
      </c>
      <c r="O7" s="748">
        <v>0</v>
      </c>
      <c r="P7" s="5" t="s">
        <v>44</v>
      </c>
      <c r="Q7" s="748">
        <v>0</v>
      </c>
      <c r="R7" s="5" t="s">
        <v>44</v>
      </c>
      <c r="S7" s="547" t="str">
        <f>IF(COUNTIF('（別紙9）受入研修（教育担当者)明細 '!$E$5:$E$24,'（別紙8）教育担当者明細'!E7)&gt;0,"別紙9に重複者あり！いずれか一方にのみ記載すること","")</f>
        <v/>
      </c>
    </row>
    <row r="8" spans="2:19" ht="17.25" customHeight="1" x14ac:dyDescent="0.2">
      <c r="B8" s="606">
        <v>4</v>
      </c>
      <c r="C8" s="607" t="s">
        <v>712</v>
      </c>
      <c r="D8" s="746"/>
      <c r="E8" s="617" t="s">
        <v>711</v>
      </c>
      <c r="F8" s="752" t="str">
        <f t="shared" si="0"/>
        <v>同じ名前あり</v>
      </c>
      <c r="G8" s="608" t="s">
        <v>46</v>
      </c>
      <c r="H8" s="747" t="s">
        <v>160</v>
      </c>
      <c r="I8" s="610">
        <v>2300</v>
      </c>
      <c r="J8" s="611" t="s">
        <v>113</v>
      </c>
      <c r="K8" s="612">
        <v>23</v>
      </c>
      <c r="L8" s="606" t="s">
        <v>114</v>
      </c>
      <c r="M8" s="613">
        <f t="shared" si="1"/>
        <v>52900</v>
      </c>
      <c r="N8" s="5" t="s">
        <v>44</v>
      </c>
      <c r="O8" s="748">
        <v>0</v>
      </c>
      <c r="P8" s="5" t="s">
        <v>44</v>
      </c>
      <c r="Q8" s="748">
        <v>0</v>
      </c>
      <c r="R8" s="5" t="s">
        <v>44</v>
      </c>
      <c r="S8" s="547" t="str">
        <f>IF(COUNTIF('（別紙9）受入研修（教育担当者)明細 '!$E$5:$E$24,'（別紙8）教育担当者明細'!E8)&gt;0,"別紙9に重複者あり！いずれか一方にのみ記載すること","")</f>
        <v/>
      </c>
    </row>
    <row r="9" spans="2:19" ht="17.25" customHeight="1" x14ac:dyDescent="0.2">
      <c r="B9" s="606">
        <v>5</v>
      </c>
      <c r="C9" s="607" t="s">
        <v>712</v>
      </c>
      <c r="D9" s="746"/>
      <c r="E9" s="617" t="s">
        <v>711</v>
      </c>
      <c r="F9" s="752" t="str">
        <f t="shared" si="0"/>
        <v>同じ名前あり</v>
      </c>
      <c r="G9" s="608" t="s">
        <v>46</v>
      </c>
      <c r="H9" s="747" t="s">
        <v>160</v>
      </c>
      <c r="I9" s="610">
        <v>2300</v>
      </c>
      <c r="J9" s="611" t="s">
        <v>113</v>
      </c>
      <c r="K9" s="612">
        <v>32</v>
      </c>
      <c r="L9" s="606" t="s">
        <v>114</v>
      </c>
      <c r="M9" s="613">
        <f t="shared" si="1"/>
        <v>73600</v>
      </c>
      <c r="N9" s="5" t="s">
        <v>44</v>
      </c>
      <c r="O9" s="748">
        <v>0</v>
      </c>
      <c r="P9" s="5" t="s">
        <v>44</v>
      </c>
      <c r="Q9" s="748">
        <v>0</v>
      </c>
      <c r="R9" s="5" t="s">
        <v>44</v>
      </c>
      <c r="S9" s="547" t="str">
        <f>IF(COUNTIF('（別紙9）受入研修（教育担当者)明細 '!$E$5:$E$24,'（別紙8）教育担当者明細'!E9)&gt;0,"別紙9に重複者あり！いずれか一方にのみ記載すること","")</f>
        <v/>
      </c>
    </row>
    <row r="10" spans="2:19" ht="17.25" customHeight="1" x14ac:dyDescent="0.2">
      <c r="B10" s="606">
        <v>6</v>
      </c>
      <c r="C10" s="607" t="s">
        <v>712</v>
      </c>
      <c r="D10" s="746"/>
      <c r="E10" s="617" t="s">
        <v>711</v>
      </c>
      <c r="F10" s="752" t="str">
        <f t="shared" si="0"/>
        <v>同じ名前あり</v>
      </c>
      <c r="G10" s="608" t="s">
        <v>46</v>
      </c>
      <c r="H10" s="747" t="s">
        <v>160</v>
      </c>
      <c r="I10" s="610">
        <v>2000</v>
      </c>
      <c r="J10" s="611" t="s">
        <v>113</v>
      </c>
      <c r="K10" s="612">
        <v>20</v>
      </c>
      <c r="L10" s="606" t="s">
        <v>114</v>
      </c>
      <c r="M10" s="613">
        <f t="shared" si="1"/>
        <v>40000</v>
      </c>
      <c r="N10" s="5" t="s">
        <v>44</v>
      </c>
      <c r="O10" s="748">
        <v>0</v>
      </c>
      <c r="P10" s="5" t="s">
        <v>44</v>
      </c>
      <c r="Q10" s="748">
        <v>0</v>
      </c>
      <c r="R10" s="5" t="s">
        <v>44</v>
      </c>
      <c r="S10" s="547" t="str">
        <f>IF(COUNTIF('（別紙9）受入研修（教育担当者)明細 '!$E$5:$E$24,'（別紙8）教育担当者明細'!E10)&gt;0,"別紙9に重複者あり！いずれか一方にのみ記載すること","")</f>
        <v/>
      </c>
    </row>
    <row r="11" spans="2:19" ht="17.25" customHeight="1" x14ac:dyDescent="0.2">
      <c r="B11" s="606">
        <v>7</v>
      </c>
      <c r="C11" s="607" t="s">
        <v>712</v>
      </c>
      <c r="D11" s="746"/>
      <c r="E11" s="617" t="s">
        <v>711</v>
      </c>
      <c r="F11" s="752" t="str">
        <f t="shared" si="0"/>
        <v>同じ名前あり</v>
      </c>
      <c r="G11" s="608" t="s">
        <v>46</v>
      </c>
      <c r="H11" s="747" t="s">
        <v>160</v>
      </c>
      <c r="I11" s="610">
        <v>1900</v>
      </c>
      <c r="J11" s="611" t="s">
        <v>113</v>
      </c>
      <c r="K11" s="612">
        <v>36</v>
      </c>
      <c r="L11" s="606" t="s">
        <v>114</v>
      </c>
      <c r="M11" s="613">
        <f t="shared" si="1"/>
        <v>68400</v>
      </c>
      <c r="N11" s="5" t="s">
        <v>44</v>
      </c>
      <c r="O11" s="748">
        <v>0</v>
      </c>
      <c r="P11" s="5" t="s">
        <v>44</v>
      </c>
      <c r="Q11" s="748">
        <v>0</v>
      </c>
      <c r="R11" s="5" t="s">
        <v>44</v>
      </c>
      <c r="S11" s="547" t="str">
        <f>IF(COUNTIF('（別紙9）受入研修（教育担当者)明細 '!$E$5:$E$24,'（別紙8）教育担当者明細'!E11)&gt;0,"別紙9に重複者あり！いずれか一方にのみ記載すること","")</f>
        <v/>
      </c>
    </row>
    <row r="12" spans="2:19" ht="17.25" customHeight="1" x14ac:dyDescent="0.2">
      <c r="B12" s="606">
        <v>8</v>
      </c>
      <c r="C12" s="607" t="s">
        <v>712</v>
      </c>
      <c r="D12" s="746"/>
      <c r="E12" s="617" t="s">
        <v>711</v>
      </c>
      <c r="F12" s="752" t="str">
        <f t="shared" si="0"/>
        <v>同じ名前あり</v>
      </c>
      <c r="G12" s="608" t="s">
        <v>46</v>
      </c>
      <c r="H12" s="747" t="s">
        <v>160</v>
      </c>
      <c r="I12" s="610">
        <v>1900</v>
      </c>
      <c r="J12" s="611" t="s">
        <v>113</v>
      </c>
      <c r="K12" s="612">
        <v>21</v>
      </c>
      <c r="L12" s="606" t="s">
        <v>114</v>
      </c>
      <c r="M12" s="613">
        <f t="shared" si="1"/>
        <v>39900</v>
      </c>
      <c r="N12" s="5" t="s">
        <v>44</v>
      </c>
      <c r="O12" s="748">
        <v>0</v>
      </c>
      <c r="P12" s="5" t="s">
        <v>44</v>
      </c>
      <c r="Q12" s="748">
        <v>0</v>
      </c>
      <c r="R12" s="5" t="s">
        <v>44</v>
      </c>
      <c r="S12" s="547" t="str">
        <f>IF(COUNTIF('（別紙9）受入研修（教育担当者)明細 '!$E$5:$E$24,'（別紙8）教育担当者明細'!E12)&gt;0,"別紙9に重複者あり！いずれか一方にのみ記載すること","")</f>
        <v/>
      </c>
    </row>
    <row r="13" spans="2:19" ht="17.25" customHeight="1" x14ac:dyDescent="0.2">
      <c r="B13" s="606">
        <v>9</v>
      </c>
      <c r="C13" s="607" t="s">
        <v>712</v>
      </c>
      <c r="D13" s="746"/>
      <c r="E13" s="617" t="s">
        <v>711</v>
      </c>
      <c r="F13" s="752" t="str">
        <f t="shared" si="0"/>
        <v>同じ名前あり</v>
      </c>
      <c r="G13" s="608" t="s">
        <v>46</v>
      </c>
      <c r="H13" s="747" t="s">
        <v>160</v>
      </c>
      <c r="I13" s="610">
        <v>1800</v>
      </c>
      <c r="J13" s="611" t="s">
        <v>113</v>
      </c>
      <c r="K13" s="612">
        <v>24</v>
      </c>
      <c r="L13" s="606" t="s">
        <v>114</v>
      </c>
      <c r="M13" s="613">
        <f t="shared" si="1"/>
        <v>43200</v>
      </c>
      <c r="N13" s="5" t="s">
        <v>44</v>
      </c>
      <c r="O13" s="748">
        <v>0</v>
      </c>
      <c r="P13" s="5" t="s">
        <v>44</v>
      </c>
      <c r="Q13" s="748">
        <v>0</v>
      </c>
      <c r="R13" s="5" t="s">
        <v>44</v>
      </c>
      <c r="S13" s="547" t="str">
        <f>IF(COUNTIF('（別紙9）受入研修（教育担当者)明細 '!$E$5:$E$24,'（別紙8）教育担当者明細'!E13)&gt;0,"別紙9に重複者あり！いずれか一方にのみ記載すること","")</f>
        <v/>
      </c>
    </row>
    <row r="14" spans="2:19" ht="17.25" customHeight="1" x14ac:dyDescent="0.2">
      <c r="B14" s="606">
        <v>10</v>
      </c>
      <c r="C14" s="607" t="s">
        <v>712</v>
      </c>
      <c r="D14" s="746"/>
      <c r="E14" s="617" t="s">
        <v>711</v>
      </c>
      <c r="F14" s="752" t="str">
        <f t="shared" si="0"/>
        <v>同じ名前あり</v>
      </c>
      <c r="G14" s="608" t="s">
        <v>46</v>
      </c>
      <c r="H14" s="747" t="s">
        <v>160</v>
      </c>
      <c r="I14" s="610">
        <v>1800</v>
      </c>
      <c r="J14" s="611" t="s">
        <v>113</v>
      </c>
      <c r="K14" s="612">
        <v>33</v>
      </c>
      <c r="L14" s="606" t="s">
        <v>114</v>
      </c>
      <c r="M14" s="613">
        <f t="shared" si="1"/>
        <v>59400</v>
      </c>
      <c r="N14" s="5" t="s">
        <v>44</v>
      </c>
      <c r="O14" s="748">
        <v>0</v>
      </c>
      <c r="P14" s="5" t="s">
        <v>44</v>
      </c>
      <c r="Q14" s="748">
        <v>0</v>
      </c>
      <c r="R14" s="5" t="s">
        <v>44</v>
      </c>
      <c r="S14" s="547" t="str">
        <f>IF(COUNTIF('（別紙9）受入研修（教育担当者)明細 '!$E$5:$E$24,'（別紙8）教育担当者明細'!E14)&gt;0,"別紙9に重複者あり！いずれか一方にのみ記載すること","")</f>
        <v/>
      </c>
    </row>
    <row r="15" spans="2:19" ht="17.25" customHeight="1" x14ac:dyDescent="0.2">
      <c r="B15" s="606">
        <v>11</v>
      </c>
      <c r="C15" s="607"/>
      <c r="D15" s="616"/>
      <c r="E15" s="617"/>
      <c r="F15" s="752" t="str">
        <f t="shared" si="0"/>
        <v/>
      </c>
      <c r="G15" s="608"/>
      <c r="H15" s="609" t="s">
        <v>160</v>
      </c>
      <c r="I15" s="610"/>
      <c r="J15" s="611" t="s">
        <v>113</v>
      </c>
      <c r="K15" s="612"/>
      <c r="L15" s="606" t="s">
        <v>114</v>
      </c>
      <c r="M15" s="613">
        <f t="shared" ref="M15:M69" si="2">ROUNDDOWN(I15*K15,0)</f>
        <v>0</v>
      </c>
      <c r="N15" s="55" t="s">
        <v>44</v>
      </c>
      <c r="O15" s="614"/>
      <c r="P15" s="55" t="s">
        <v>44</v>
      </c>
      <c r="Q15" s="614"/>
      <c r="R15" s="55" t="s">
        <v>44</v>
      </c>
      <c r="S15" s="547" t="str">
        <f>IF(COUNTIF('（別紙9）受入研修（教育担当者)明細 '!$E$5:$E$24,'（別紙8）教育担当者明細'!E15)&gt;0,"別紙9に重複者あり！いずれか一方にのみ記載すること","")</f>
        <v/>
      </c>
    </row>
    <row r="16" spans="2:19" ht="17.25" customHeight="1" x14ac:dyDescent="0.2">
      <c r="B16" s="606">
        <v>12</v>
      </c>
      <c r="C16" s="607"/>
      <c r="D16" s="616"/>
      <c r="E16" s="617"/>
      <c r="F16" s="752" t="str">
        <f t="shared" si="0"/>
        <v/>
      </c>
      <c r="G16" s="608"/>
      <c r="H16" s="609" t="s">
        <v>160</v>
      </c>
      <c r="I16" s="610"/>
      <c r="J16" s="611" t="s">
        <v>113</v>
      </c>
      <c r="K16" s="612"/>
      <c r="L16" s="606" t="s">
        <v>114</v>
      </c>
      <c r="M16" s="613">
        <f t="shared" si="2"/>
        <v>0</v>
      </c>
      <c r="N16" s="55" t="s">
        <v>44</v>
      </c>
      <c r="O16" s="614"/>
      <c r="P16" s="55" t="s">
        <v>44</v>
      </c>
      <c r="Q16" s="614"/>
      <c r="R16" s="55" t="s">
        <v>44</v>
      </c>
      <c r="S16" s="547" t="str">
        <f>IF(COUNTIF('（別紙9）受入研修（教育担当者)明細 '!$E$5:$E$24,'（別紙8）教育担当者明細'!E16)&gt;0,"別紙9に重複者あり！いずれか一方にのみ記載すること","")</f>
        <v/>
      </c>
    </row>
    <row r="17" spans="2:19" ht="17.25" customHeight="1" x14ac:dyDescent="0.2">
      <c r="B17" s="606">
        <v>13</v>
      </c>
      <c r="C17" s="607"/>
      <c r="D17" s="616"/>
      <c r="E17" s="617"/>
      <c r="F17" s="752" t="str">
        <f t="shared" si="0"/>
        <v/>
      </c>
      <c r="G17" s="608"/>
      <c r="H17" s="609" t="s">
        <v>160</v>
      </c>
      <c r="I17" s="610"/>
      <c r="J17" s="611" t="s">
        <v>113</v>
      </c>
      <c r="K17" s="612"/>
      <c r="L17" s="606" t="s">
        <v>114</v>
      </c>
      <c r="M17" s="613">
        <f t="shared" si="2"/>
        <v>0</v>
      </c>
      <c r="N17" s="55" t="s">
        <v>44</v>
      </c>
      <c r="O17" s="614"/>
      <c r="P17" s="55" t="s">
        <v>44</v>
      </c>
      <c r="Q17" s="614"/>
      <c r="R17" s="55" t="s">
        <v>44</v>
      </c>
      <c r="S17" s="547" t="str">
        <f>IF(COUNTIF('（別紙9）受入研修（教育担当者)明細 '!$E$5:$E$24,'（別紙8）教育担当者明細'!E17)&gt;0,"別紙9に重複者あり！いずれか一方にのみ記載すること","")</f>
        <v/>
      </c>
    </row>
    <row r="18" spans="2:19" ht="17.25" customHeight="1" x14ac:dyDescent="0.2">
      <c r="B18" s="606">
        <v>14</v>
      </c>
      <c r="C18" s="607"/>
      <c r="D18" s="616"/>
      <c r="E18" s="617"/>
      <c r="F18" s="752" t="str">
        <f t="shared" si="0"/>
        <v/>
      </c>
      <c r="G18" s="608"/>
      <c r="H18" s="609" t="s">
        <v>160</v>
      </c>
      <c r="I18" s="610"/>
      <c r="J18" s="611" t="s">
        <v>113</v>
      </c>
      <c r="K18" s="612"/>
      <c r="L18" s="606" t="s">
        <v>114</v>
      </c>
      <c r="M18" s="613">
        <f t="shared" si="2"/>
        <v>0</v>
      </c>
      <c r="N18" s="55" t="s">
        <v>44</v>
      </c>
      <c r="O18" s="614"/>
      <c r="P18" s="55" t="s">
        <v>44</v>
      </c>
      <c r="Q18" s="614"/>
      <c r="R18" s="55" t="s">
        <v>44</v>
      </c>
      <c r="S18" s="547" t="str">
        <f>IF(COUNTIF('（別紙9）受入研修（教育担当者)明細 '!$E$5:$E$24,'（別紙8）教育担当者明細'!E18)&gt;0,"別紙9に重複者あり！いずれか一方にのみ記載すること","")</f>
        <v/>
      </c>
    </row>
    <row r="19" spans="2:19" ht="17.25" customHeight="1" x14ac:dyDescent="0.2">
      <c r="B19" s="606">
        <v>15</v>
      </c>
      <c r="C19" s="607"/>
      <c r="D19" s="616"/>
      <c r="E19" s="617"/>
      <c r="F19" s="752" t="str">
        <f t="shared" si="0"/>
        <v/>
      </c>
      <c r="G19" s="608"/>
      <c r="H19" s="609" t="s">
        <v>160</v>
      </c>
      <c r="I19" s="610"/>
      <c r="J19" s="611" t="s">
        <v>113</v>
      </c>
      <c r="K19" s="612"/>
      <c r="L19" s="606" t="s">
        <v>114</v>
      </c>
      <c r="M19" s="613">
        <f t="shared" si="2"/>
        <v>0</v>
      </c>
      <c r="N19" s="55" t="s">
        <v>44</v>
      </c>
      <c r="O19" s="615"/>
      <c r="P19" s="55" t="s">
        <v>44</v>
      </c>
      <c r="Q19" s="615"/>
      <c r="R19" s="55" t="s">
        <v>44</v>
      </c>
      <c r="S19" s="547" t="str">
        <f>IF(COUNTIF('（別紙9）受入研修（教育担当者)明細 '!$E$5:$E$24,'（別紙8）教育担当者明細'!E19)&gt;0,"別紙9に重複者あり！いずれか一方にのみ記載すること","")</f>
        <v/>
      </c>
    </row>
    <row r="20" spans="2:19" ht="17.25" customHeight="1" x14ac:dyDescent="0.2">
      <c r="B20" s="606">
        <v>16</v>
      </c>
      <c r="C20" s="607"/>
      <c r="D20" s="616"/>
      <c r="E20" s="617"/>
      <c r="F20" s="752" t="str">
        <f t="shared" si="0"/>
        <v/>
      </c>
      <c r="G20" s="608"/>
      <c r="H20" s="609" t="s">
        <v>160</v>
      </c>
      <c r="I20" s="610"/>
      <c r="J20" s="611" t="s">
        <v>113</v>
      </c>
      <c r="K20" s="612"/>
      <c r="L20" s="606" t="s">
        <v>114</v>
      </c>
      <c r="M20" s="613">
        <f t="shared" si="2"/>
        <v>0</v>
      </c>
      <c r="N20" s="55" t="s">
        <v>44</v>
      </c>
      <c r="O20" s="615"/>
      <c r="P20" s="55" t="s">
        <v>44</v>
      </c>
      <c r="Q20" s="615"/>
      <c r="R20" s="55" t="s">
        <v>44</v>
      </c>
      <c r="S20" s="547" t="str">
        <f>IF(COUNTIF('（別紙9）受入研修（教育担当者)明細 '!$E$5:$E$24,'（別紙8）教育担当者明細'!E20)&gt;0,"別紙9に重複者あり！いずれか一方にのみ記載すること","")</f>
        <v/>
      </c>
    </row>
    <row r="21" spans="2:19" ht="17.25" customHeight="1" x14ac:dyDescent="0.2">
      <c r="B21" s="606">
        <v>17</v>
      </c>
      <c r="C21" s="607"/>
      <c r="D21" s="616"/>
      <c r="E21" s="617"/>
      <c r="F21" s="752" t="str">
        <f t="shared" si="0"/>
        <v/>
      </c>
      <c r="G21" s="608"/>
      <c r="H21" s="609" t="s">
        <v>160</v>
      </c>
      <c r="I21" s="610"/>
      <c r="J21" s="611" t="s">
        <v>113</v>
      </c>
      <c r="K21" s="612"/>
      <c r="L21" s="606" t="s">
        <v>114</v>
      </c>
      <c r="M21" s="613">
        <f t="shared" si="2"/>
        <v>0</v>
      </c>
      <c r="N21" s="55" t="s">
        <v>44</v>
      </c>
      <c r="O21" s="615"/>
      <c r="P21" s="55" t="s">
        <v>44</v>
      </c>
      <c r="Q21" s="615"/>
      <c r="R21" s="55" t="s">
        <v>44</v>
      </c>
      <c r="S21" s="547" t="str">
        <f>IF(COUNTIF('（別紙9）受入研修（教育担当者)明細 '!$E$5:$E$24,'（別紙8）教育担当者明細'!E21)&gt;0,"別紙9に重複者あり！いずれか一方にのみ記載すること","")</f>
        <v/>
      </c>
    </row>
    <row r="22" spans="2:19" ht="17.25" customHeight="1" x14ac:dyDescent="0.2">
      <c r="B22" s="606">
        <v>18</v>
      </c>
      <c r="C22" s="607"/>
      <c r="D22" s="616"/>
      <c r="E22" s="617"/>
      <c r="F22" s="752" t="str">
        <f t="shared" si="0"/>
        <v/>
      </c>
      <c r="G22" s="608"/>
      <c r="H22" s="609" t="s">
        <v>160</v>
      </c>
      <c r="I22" s="610"/>
      <c r="J22" s="611" t="s">
        <v>113</v>
      </c>
      <c r="K22" s="612"/>
      <c r="L22" s="606" t="s">
        <v>114</v>
      </c>
      <c r="M22" s="613">
        <f t="shared" si="2"/>
        <v>0</v>
      </c>
      <c r="N22" s="55" t="s">
        <v>44</v>
      </c>
      <c r="O22" s="615"/>
      <c r="P22" s="55" t="s">
        <v>44</v>
      </c>
      <c r="Q22" s="615"/>
      <c r="R22" s="55" t="s">
        <v>44</v>
      </c>
      <c r="S22" s="547" t="str">
        <f>IF(COUNTIF('（別紙9）受入研修（教育担当者)明細 '!$E$5:$E$24,'（別紙8）教育担当者明細'!E22)&gt;0,"別紙9に重複者あり！いずれか一方にのみ記載すること","")</f>
        <v/>
      </c>
    </row>
    <row r="23" spans="2:19" ht="17.25" customHeight="1" x14ac:dyDescent="0.2">
      <c r="B23" s="606">
        <v>19</v>
      </c>
      <c r="C23" s="607"/>
      <c r="D23" s="616"/>
      <c r="E23" s="617"/>
      <c r="F23" s="752" t="str">
        <f t="shared" si="0"/>
        <v/>
      </c>
      <c r="G23" s="608"/>
      <c r="H23" s="609" t="s">
        <v>160</v>
      </c>
      <c r="I23" s="610"/>
      <c r="J23" s="611" t="s">
        <v>113</v>
      </c>
      <c r="K23" s="612"/>
      <c r="L23" s="606" t="s">
        <v>114</v>
      </c>
      <c r="M23" s="613">
        <f t="shared" si="2"/>
        <v>0</v>
      </c>
      <c r="N23" s="55" t="s">
        <v>44</v>
      </c>
      <c r="O23" s="615"/>
      <c r="P23" s="55" t="s">
        <v>44</v>
      </c>
      <c r="Q23" s="615"/>
      <c r="R23" s="55" t="s">
        <v>44</v>
      </c>
      <c r="S23" s="547" t="str">
        <f>IF(COUNTIF('（別紙9）受入研修（教育担当者)明細 '!$E$5:$E$24,'（別紙8）教育担当者明細'!E23)&gt;0,"別紙9に重複者あり！いずれか一方にのみ記載すること","")</f>
        <v/>
      </c>
    </row>
    <row r="24" spans="2:19" ht="17.25" customHeight="1" x14ac:dyDescent="0.2">
      <c r="B24" s="606">
        <v>20</v>
      </c>
      <c r="C24" s="607"/>
      <c r="D24" s="616"/>
      <c r="E24" s="617"/>
      <c r="F24" s="752" t="str">
        <f t="shared" si="0"/>
        <v/>
      </c>
      <c r="G24" s="608"/>
      <c r="H24" s="609" t="s">
        <v>160</v>
      </c>
      <c r="I24" s="610"/>
      <c r="J24" s="611" t="s">
        <v>113</v>
      </c>
      <c r="K24" s="612"/>
      <c r="L24" s="606" t="s">
        <v>114</v>
      </c>
      <c r="M24" s="613">
        <f t="shared" si="2"/>
        <v>0</v>
      </c>
      <c r="N24" s="55" t="s">
        <v>44</v>
      </c>
      <c r="O24" s="615"/>
      <c r="P24" s="55" t="s">
        <v>44</v>
      </c>
      <c r="Q24" s="615"/>
      <c r="R24" s="55" t="s">
        <v>44</v>
      </c>
      <c r="S24" s="547" t="str">
        <f>IF(COUNTIF('（別紙9）受入研修（教育担当者)明細 '!$E$5:$E$24,'（別紙8）教育担当者明細'!E24)&gt;0,"別紙9に重複者あり！いずれか一方にのみ記載すること","")</f>
        <v/>
      </c>
    </row>
    <row r="25" spans="2:19" ht="17.25" customHeight="1" x14ac:dyDescent="0.2">
      <c r="B25" s="606">
        <v>21</v>
      </c>
      <c r="C25" s="607"/>
      <c r="D25" s="616"/>
      <c r="E25" s="617"/>
      <c r="F25" s="752" t="str">
        <f t="shared" si="0"/>
        <v/>
      </c>
      <c r="G25" s="608"/>
      <c r="H25" s="609" t="s">
        <v>160</v>
      </c>
      <c r="I25" s="610"/>
      <c r="J25" s="611" t="s">
        <v>113</v>
      </c>
      <c r="K25" s="612"/>
      <c r="L25" s="606" t="s">
        <v>114</v>
      </c>
      <c r="M25" s="613">
        <f t="shared" si="2"/>
        <v>0</v>
      </c>
      <c r="N25" s="55" t="s">
        <v>44</v>
      </c>
      <c r="O25" s="615"/>
      <c r="P25" s="55" t="s">
        <v>44</v>
      </c>
      <c r="Q25" s="615"/>
      <c r="R25" s="55" t="s">
        <v>44</v>
      </c>
      <c r="S25" s="547" t="str">
        <f>IF(COUNTIF('（別紙9）受入研修（教育担当者)明細 '!$E$5:$E$24,'（別紙8）教育担当者明細'!E25)&gt;0,"別紙9に重複者あり！いずれか一方にのみ記載すること","")</f>
        <v/>
      </c>
    </row>
    <row r="26" spans="2:19" ht="17.25" customHeight="1" x14ac:dyDescent="0.2">
      <c r="B26" s="606">
        <v>22</v>
      </c>
      <c r="C26" s="607"/>
      <c r="D26" s="616"/>
      <c r="E26" s="617"/>
      <c r="F26" s="752" t="str">
        <f t="shared" si="0"/>
        <v/>
      </c>
      <c r="G26" s="608"/>
      <c r="H26" s="609" t="s">
        <v>160</v>
      </c>
      <c r="I26" s="610"/>
      <c r="J26" s="611" t="s">
        <v>113</v>
      </c>
      <c r="K26" s="612"/>
      <c r="L26" s="606" t="s">
        <v>114</v>
      </c>
      <c r="M26" s="613">
        <f t="shared" si="2"/>
        <v>0</v>
      </c>
      <c r="N26" s="55" t="s">
        <v>44</v>
      </c>
      <c r="O26" s="615"/>
      <c r="P26" s="55" t="s">
        <v>44</v>
      </c>
      <c r="Q26" s="615"/>
      <c r="R26" s="55" t="s">
        <v>44</v>
      </c>
      <c r="S26" s="547" t="str">
        <f>IF(COUNTIF('（別紙9）受入研修（教育担当者)明細 '!$E$5:$E$24,'（別紙8）教育担当者明細'!E26)&gt;0,"別紙9に重複者あり！いずれか一方にのみ記載すること","")</f>
        <v/>
      </c>
    </row>
    <row r="27" spans="2:19" ht="17.25" customHeight="1" x14ac:dyDescent="0.2">
      <c r="B27" s="606">
        <v>23</v>
      </c>
      <c r="C27" s="607"/>
      <c r="D27" s="616"/>
      <c r="E27" s="617"/>
      <c r="F27" s="752" t="str">
        <f t="shared" si="0"/>
        <v/>
      </c>
      <c r="G27" s="608"/>
      <c r="H27" s="609" t="s">
        <v>160</v>
      </c>
      <c r="I27" s="610"/>
      <c r="J27" s="611" t="s">
        <v>113</v>
      </c>
      <c r="K27" s="612"/>
      <c r="L27" s="606" t="s">
        <v>114</v>
      </c>
      <c r="M27" s="613">
        <f t="shared" si="2"/>
        <v>0</v>
      </c>
      <c r="N27" s="55" t="s">
        <v>44</v>
      </c>
      <c r="O27" s="615"/>
      <c r="P27" s="55" t="s">
        <v>44</v>
      </c>
      <c r="Q27" s="615"/>
      <c r="R27" s="55" t="s">
        <v>44</v>
      </c>
      <c r="S27" s="547" t="str">
        <f>IF(COUNTIF('（別紙9）受入研修（教育担当者)明細 '!$E$5:$E$24,'（別紙8）教育担当者明細'!E27)&gt;0,"別紙9に重複者あり！いずれか一方にのみ記載すること","")</f>
        <v/>
      </c>
    </row>
    <row r="28" spans="2:19" ht="17.25" customHeight="1" x14ac:dyDescent="0.2">
      <c r="B28" s="606">
        <v>24</v>
      </c>
      <c r="C28" s="607"/>
      <c r="D28" s="616"/>
      <c r="E28" s="617"/>
      <c r="F28" s="752" t="str">
        <f t="shared" si="0"/>
        <v/>
      </c>
      <c r="G28" s="608"/>
      <c r="H28" s="609" t="s">
        <v>160</v>
      </c>
      <c r="I28" s="610"/>
      <c r="J28" s="611" t="s">
        <v>113</v>
      </c>
      <c r="K28" s="612"/>
      <c r="L28" s="606" t="s">
        <v>114</v>
      </c>
      <c r="M28" s="613">
        <f t="shared" si="2"/>
        <v>0</v>
      </c>
      <c r="N28" s="55" t="s">
        <v>44</v>
      </c>
      <c r="O28" s="615"/>
      <c r="P28" s="55" t="s">
        <v>44</v>
      </c>
      <c r="Q28" s="615"/>
      <c r="R28" s="55" t="s">
        <v>44</v>
      </c>
      <c r="S28" s="547" t="str">
        <f>IF(COUNTIF('（別紙9）受入研修（教育担当者)明細 '!$E$5:$E$24,'（別紙8）教育担当者明細'!E28)&gt;0,"別紙9に重複者あり！いずれか一方にのみ記載すること","")</f>
        <v/>
      </c>
    </row>
    <row r="29" spans="2:19" ht="17.25" customHeight="1" x14ac:dyDescent="0.2">
      <c r="B29" s="606">
        <v>25</v>
      </c>
      <c r="C29" s="607"/>
      <c r="D29" s="616"/>
      <c r="E29" s="617"/>
      <c r="F29" s="752" t="str">
        <f t="shared" si="0"/>
        <v/>
      </c>
      <c r="G29" s="608"/>
      <c r="H29" s="609" t="s">
        <v>160</v>
      </c>
      <c r="I29" s="610"/>
      <c r="J29" s="611" t="s">
        <v>113</v>
      </c>
      <c r="K29" s="612"/>
      <c r="L29" s="606" t="s">
        <v>114</v>
      </c>
      <c r="M29" s="613">
        <f t="shared" si="2"/>
        <v>0</v>
      </c>
      <c r="N29" s="55" t="s">
        <v>44</v>
      </c>
      <c r="O29" s="615"/>
      <c r="P29" s="55" t="s">
        <v>44</v>
      </c>
      <c r="Q29" s="615"/>
      <c r="R29" s="55" t="s">
        <v>44</v>
      </c>
      <c r="S29" s="547" t="str">
        <f>IF(COUNTIF('（別紙9）受入研修（教育担当者)明細 '!$E$5:$E$24,'（別紙8）教育担当者明細'!E29)&gt;0,"別紙9に重複者あり！いずれか一方にのみ記載すること","")</f>
        <v/>
      </c>
    </row>
    <row r="30" spans="2:19" ht="17.25" customHeight="1" x14ac:dyDescent="0.2">
      <c r="B30" s="606">
        <v>26</v>
      </c>
      <c r="C30" s="607"/>
      <c r="D30" s="616"/>
      <c r="E30" s="617"/>
      <c r="F30" s="752" t="str">
        <f t="shared" si="0"/>
        <v/>
      </c>
      <c r="G30" s="608"/>
      <c r="H30" s="609" t="s">
        <v>160</v>
      </c>
      <c r="I30" s="610"/>
      <c r="J30" s="611" t="s">
        <v>113</v>
      </c>
      <c r="K30" s="612"/>
      <c r="L30" s="606" t="s">
        <v>114</v>
      </c>
      <c r="M30" s="613">
        <f t="shared" si="2"/>
        <v>0</v>
      </c>
      <c r="N30" s="55" t="s">
        <v>44</v>
      </c>
      <c r="O30" s="615"/>
      <c r="P30" s="55" t="s">
        <v>44</v>
      </c>
      <c r="Q30" s="615"/>
      <c r="R30" s="55" t="s">
        <v>44</v>
      </c>
      <c r="S30" s="547" t="str">
        <f>IF(COUNTIF('（別紙9）受入研修（教育担当者)明細 '!$E$5:$E$24,'（別紙8）教育担当者明細'!E30)&gt;0,"別紙9に重複者あり！いずれか一方にのみ記載すること","")</f>
        <v/>
      </c>
    </row>
    <row r="31" spans="2:19" ht="17.25" customHeight="1" x14ac:dyDescent="0.2">
      <c r="B31" s="606">
        <v>27</v>
      </c>
      <c r="C31" s="607"/>
      <c r="D31" s="616"/>
      <c r="E31" s="617"/>
      <c r="F31" s="752" t="str">
        <f t="shared" si="0"/>
        <v/>
      </c>
      <c r="G31" s="608"/>
      <c r="H31" s="609" t="s">
        <v>160</v>
      </c>
      <c r="I31" s="610"/>
      <c r="J31" s="611" t="s">
        <v>113</v>
      </c>
      <c r="K31" s="612"/>
      <c r="L31" s="606" t="s">
        <v>114</v>
      </c>
      <c r="M31" s="613">
        <f t="shared" si="2"/>
        <v>0</v>
      </c>
      <c r="N31" s="55" t="s">
        <v>44</v>
      </c>
      <c r="O31" s="615"/>
      <c r="P31" s="55" t="s">
        <v>44</v>
      </c>
      <c r="Q31" s="615"/>
      <c r="R31" s="55" t="s">
        <v>44</v>
      </c>
      <c r="S31" s="547" t="str">
        <f>IF(COUNTIF('（別紙9）受入研修（教育担当者)明細 '!$E$5:$E$24,'（別紙8）教育担当者明細'!E31)&gt;0,"別紙9に重複者あり！いずれか一方にのみ記載すること","")</f>
        <v/>
      </c>
    </row>
    <row r="32" spans="2:19" ht="17.25" customHeight="1" x14ac:dyDescent="0.2">
      <c r="B32" s="606">
        <v>28</v>
      </c>
      <c r="C32" s="607"/>
      <c r="D32" s="616"/>
      <c r="E32" s="617"/>
      <c r="F32" s="752" t="str">
        <f t="shared" si="0"/>
        <v/>
      </c>
      <c r="G32" s="608"/>
      <c r="H32" s="609" t="s">
        <v>160</v>
      </c>
      <c r="I32" s="610"/>
      <c r="J32" s="611" t="s">
        <v>113</v>
      </c>
      <c r="K32" s="612"/>
      <c r="L32" s="606" t="s">
        <v>114</v>
      </c>
      <c r="M32" s="613">
        <f t="shared" si="2"/>
        <v>0</v>
      </c>
      <c r="N32" s="55" t="s">
        <v>44</v>
      </c>
      <c r="O32" s="615"/>
      <c r="P32" s="55" t="s">
        <v>44</v>
      </c>
      <c r="Q32" s="615"/>
      <c r="R32" s="55" t="s">
        <v>44</v>
      </c>
      <c r="S32" s="547" t="str">
        <f>IF(COUNTIF('（別紙9）受入研修（教育担当者)明細 '!$E$5:$E$24,'（別紙8）教育担当者明細'!E32)&gt;0,"別紙9に重複者あり！いずれか一方にのみ記載すること","")</f>
        <v/>
      </c>
    </row>
    <row r="33" spans="2:19" ht="17.25" customHeight="1" x14ac:dyDescent="0.2">
      <c r="B33" s="606">
        <v>29</v>
      </c>
      <c r="C33" s="607"/>
      <c r="D33" s="616"/>
      <c r="E33" s="617"/>
      <c r="F33" s="752" t="str">
        <f t="shared" si="0"/>
        <v/>
      </c>
      <c r="G33" s="608"/>
      <c r="H33" s="609" t="s">
        <v>160</v>
      </c>
      <c r="I33" s="610"/>
      <c r="J33" s="611" t="s">
        <v>113</v>
      </c>
      <c r="K33" s="612"/>
      <c r="L33" s="606" t="s">
        <v>114</v>
      </c>
      <c r="M33" s="613">
        <f t="shared" si="2"/>
        <v>0</v>
      </c>
      <c r="N33" s="55" t="s">
        <v>44</v>
      </c>
      <c r="O33" s="615"/>
      <c r="P33" s="55" t="s">
        <v>44</v>
      </c>
      <c r="Q33" s="615"/>
      <c r="R33" s="55" t="s">
        <v>44</v>
      </c>
      <c r="S33" s="547" t="str">
        <f>IF(COUNTIF('（別紙9）受入研修（教育担当者)明細 '!$E$5:$E$24,'（別紙8）教育担当者明細'!E33)&gt;0,"別紙9に重複者あり！いずれか一方にのみ記載すること","")</f>
        <v/>
      </c>
    </row>
    <row r="34" spans="2:19" ht="17.25" customHeight="1" x14ac:dyDescent="0.2">
      <c r="B34" s="606">
        <v>30</v>
      </c>
      <c r="C34" s="607"/>
      <c r="D34" s="616"/>
      <c r="E34" s="617"/>
      <c r="F34" s="752" t="str">
        <f t="shared" si="0"/>
        <v/>
      </c>
      <c r="G34" s="608"/>
      <c r="H34" s="609" t="s">
        <v>160</v>
      </c>
      <c r="I34" s="610"/>
      <c r="J34" s="611" t="s">
        <v>113</v>
      </c>
      <c r="K34" s="612"/>
      <c r="L34" s="606" t="s">
        <v>114</v>
      </c>
      <c r="M34" s="613">
        <f t="shared" si="2"/>
        <v>0</v>
      </c>
      <c r="N34" s="55" t="s">
        <v>44</v>
      </c>
      <c r="O34" s="615"/>
      <c r="P34" s="55" t="s">
        <v>44</v>
      </c>
      <c r="Q34" s="615"/>
      <c r="R34" s="55" t="s">
        <v>44</v>
      </c>
      <c r="S34" s="547" t="str">
        <f>IF(COUNTIF('（別紙9）受入研修（教育担当者)明細 '!$E$5:$E$24,'（別紙8）教育担当者明細'!E34)&gt;0,"別紙9に重複者あり！いずれか一方にのみ記載すること","")</f>
        <v/>
      </c>
    </row>
    <row r="35" spans="2:19" ht="17.25" customHeight="1" x14ac:dyDescent="0.2">
      <c r="B35" s="606">
        <v>31</v>
      </c>
      <c r="C35" s="607"/>
      <c r="D35" s="616"/>
      <c r="E35" s="617"/>
      <c r="F35" s="752" t="str">
        <f t="shared" si="0"/>
        <v/>
      </c>
      <c r="G35" s="608"/>
      <c r="H35" s="609" t="s">
        <v>160</v>
      </c>
      <c r="I35" s="610"/>
      <c r="J35" s="611" t="s">
        <v>113</v>
      </c>
      <c r="K35" s="612"/>
      <c r="L35" s="606" t="s">
        <v>114</v>
      </c>
      <c r="M35" s="613">
        <f t="shared" si="2"/>
        <v>0</v>
      </c>
      <c r="N35" s="55" t="s">
        <v>44</v>
      </c>
      <c r="O35" s="615"/>
      <c r="P35" s="55" t="s">
        <v>44</v>
      </c>
      <c r="Q35" s="615"/>
      <c r="R35" s="55" t="s">
        <v>44</v>
      </c>
      <c r="S35" s="547" t="str">
        <f>IF(COUNTIF('（別紙9）受入研修（教育担当者)明細 '!$E$5:$E$24,'（別紙8）教育担当者明細'!E35)&gt;0,"別紙9に重複者あり！いずれか一方にのみ記載すること","")</f>
        <v/>
      </c>
    </row>
    <row r="36" spans="2:19" ht="17.25" customHeight="1" x14ac:dyDescent="0.2">
      <c r="B36" s="606">
        <v>32</v>
      </c>
      <c r="C36" s="607"/>
      <c r="D36" s="616"/>
      <c r="E36" s="617"/>
      <c r="F36" s="752" t="str">
        <f t="shared" si="0"/>
        <v/>
      </c>
      <c r="G36" s="608"/>
      <c r="H36" s="609" t="s">
        <v>160</v>
      </c>
      <c r="I36" s="610"/>
      <c r="J36" s="611" t="s">
        <v>113</v>
      </c>
      <c r="K36" s="612"/>
      <c r="L36" s="606" t="s">
        <v>114</v>
      </c>
      <c r="M36" s="613">
        <f t="shared" si="2"/>
        <v>0</v>
      </c>
      <c r="N36" s="55" t="s">
        <v>44</v>
      </c>
      <c r="O36" s="615"/>
      <c r="P36" s="55" t="s">
        <v>44</v>
      </c>
      <c r="Q36" s="615"/>
      <c r="R36" s="55" t="s">
        <v>44</v>
      </c>
      <c r="S36" s="547" t="str">
        <f>IF(COUNTIF('（別紙9）受入研修（教育担当者)明細 '!$E$5:$E$24,'（別紙8）教育担当者明細'!E36)&gt;0,"別紙9に重複者あり！いずれか一方にのみ記載すること","")</f>
        <v/>
      </c>
    </row>
    <row r="37" spans="2:19" ht="17.25" customHeight="1" x14ac:dyDescent="0.2">
      <c r="B37" s="606">
        <v>33</v>
      </c>
      <c r="C37" s="607"/>
      <c r="D37" s="616"/>
      <c r="E37" s="617"/>
      <c r="F37" s="752" t="str">
        <f t="shared" si="0"/>
        <v/>
      </c>
      <c r="G37" s="608"/>
      <c r="H37" s="609" t="s">
        <v>160</v>
      </c>
      <c r="I37" s="610"/>
      <c r="J37" s="611" t="s">
        <v>113</v>
      </c>
      <c r="K37" s="612"/>
      <c r="L37" s="606" t="s">
        <v>114</v>
      </c>
      <c r="M37" s="613">
        <f t="shared" si="2"/>
        <v>0</v>
      </c>
      <c r="N37" s="55" t="s">
        <v>44</v>
      </c>
      <c r="O37" s="615"/>
      <c r="P37" s="55" t="s">
        <v>44</v>
      </c>
      <c r="Q37" s="615"/>
      <c r="R37" s="55" t="s">
        <v>44</v>
      </c>
      <c r="S37" s="547" t="str">
        <f>IF(COUNTIF('（別紙9）受入研修（教育担当者)明細 '!$E$5:$E$24,'（別紙8）教育担当者明細'!E37)&gt;0,"別紙9に重複者あり！いずれか一方にのみ記載すること","")</f>
        <v/>
      </c>
    </row>
    <row r="38" spans="2:19" ht="17.25" customHeight="1" x14ac:dyDescent="0.2">
      <c r="B38" s="606">
        <v>34</v>
      </c>
      <c r="C38" s="607"/>
      <c r="D38" s="616"/>
      <c r="E38" s="617"/>
      <c r="F38" s="752" t="str">
        <f t="shared" si="0"/>
        <v/>
      </c>
      <c r="G38" s="608"/>
      <c r="H38" s="609" t="s">
        <v>160</v>
      </c>
      <c r="I38" s="610"/>
      <c r="J38" s="611" t="s">
        <v>113</v>
      </c>
      <c r="K38" s="612"/>
      <c r="L38" s="606" t="s">
        <v>114</v>
      </c>
      <c r="M38" s="613">
        <f t="shared" si="2"/>
        <v>0</v>
      </c>
      <c r="N38" s="55" t="s">
        <v>44</v>
      </c>
      <c r="O38" s="615"/>
      <c r="P38" s="55" t="s">
        <v>44</v>
      </c>
      <c r="Q38" s="615"/>
      <c r="R38" s="55" t="s">
        <v>44</v>
      </c>
      <c r="S38" s="547" t="str">
        <f>IF(COUNTIF('（別紙9）受入研修（教育担当者)明細 '!$E$5:$E$24,'（別紙8）教育担当者明細'!E38)&gt;0,"別紙9に重複者あり！いずれか一方にのみ記載すること","")</f>
        <v/>
      </c>
    </row>
    <row r="39" spans="2:19" ht="17.25" customHeight="1" x14ac:dyDescent="0.2">
      <c r="B39" s="606">
        <v>35</v>
      </c>
      <c r="C39" s="607"/>
      <c r="D39" s="616"/>
      <c r="E39" s="617"/>
      <c r="F39" s="752" t="str">
        <f t="shared" si="0"/>
        <v/>
      </c>
      <c r="G39" s="608"/>
      <c r="H39" s="609" t="s">
        <v>160</v>
      </c>
      <c r="I39" s="610"/>
      <c r="J39" s="611" t="s">
        <v>113</v>
      </c>
      <c r="K39" s="612"/>
      <c r="L39" s="606" t="s">
        <v>114</v>
      </c>
      <c r="M39" s="613">
        <f t="shared" si="2"/>
        <v>0</v>
      </c>
      <c r="N39" s="55" t="s">
        <v>44</v>
      </c>
      <c r="O39" s="615"/>
      <c r="P39" s="55" t="s">
        <v>44</v>
      </c>
      <c r="Q39" s="615"/>
      <c r="R39" s="55" t="s">
        <v>44</v>
      </c>
      <c r="S39" s="547" t="str">
        <f>IF(COUNTIF('（別紙9）受入研修（教育担当者)明細 '!$E$5:$E$24,'（別紙8）教育担当者明細'!E39)&gt;0,"別紙9に重複者あり！いずれか一方にのみ記載すること","")</f>
        <v/>
      </c>
    </row>
    <row r="40" spans="2:19" ht="17.25" customHeight="1" x14ac:dyDescent="0.2">
      <c r="B40" s="606">
        <v>36</v>
      </c>
      <c r="C40" s="607"/>
      <c r="D40" s="616"/>
      <c r="E40" s="617"/>
      <c r="F40" s="752" t="str">
        <f t="shared" si="0"/>
        <v/>
      </c>
      <c r="G40" s="608"/>
      <c r="H40" s="609" t="s">
        <v>160</v>
      </c>
      <c r="I40" s="610"/>
      <c r="J40" s="611" t="s">
        <v>113</v>
      </c>
      <c r="K40" s="612"/>
      <c r="L40" s="606" t="s">
        <v>114</v>
      </c>
      <c r="M40" s="613">
        <f t="shared" si="2"/>
        <v>0</v>
      </c>
      <c r="N40" s="55" t="s">
        <v>44</v>
      </c>
      <c r="O40" s="615"/>
      <c r="P40" s="55" t="s">
        <v>44</v>
      </c>
      <c r="Q40" s="615"/>
      <c r="R40" s="55" t="s">
        <v>44</v>
      </c>
      <c r="S40" s="547" t="str">
        <f>IF(COUNTIF('（別紙9）受入研修（教育担当者)明細 '!$E$5:$E$24,'（別紙8）教育担当者明細'!E40)&gt;0,"別紙9に重複者あり！いずれか一方にのみ記載すること","")</f>
        <v/>
      </c>
    </row>
    <row r="41" spans="2:19" ht="17.25" customHeight="1" x14ac:dyDescent="0.2">
      <c r="B41" s="606">
        <v>37</v>
      </c>
      <c r="C41" s="607"/>
      <c r="D41" s="616"/>
      <c r="E41" s="617"/>
      <c r="F41" s="752" t="str">
        <f t="shared" si="0"/>
        <v/>
      </c>
      <c r="G41" s="608"/>
      <c r="H41" s="609" t="s">
        <v>160</v>
      </c>
      <c r="I41" s="610"/>
      <c r="J41" s="611" t="s">
        <v>113</v>
      </c>
      <c r="K41" s="612"/>
      <c r="L41" s="606" t="s">
        <v>114</v>
      </c>
      <c r="M41" s="613">
        <f t="shared" si="2"/>
        <v>0</v>
      </c>
      <c r="N41" s="55" t="s">
        <v>44</v>
      </c>
      <c r="O41" s="615"/>
      <c r="P41" s="55" t="s">
        <v>44</v>
      </c>
      <c r="Q41" s="615"/>
      <c r="R41" s="55" t="s">
        <v>44</v>
      </c>
      <c r="S41" s="547" t="str">
        <f>IF(COUNTIF('（別紙9）受入研修（教育担当者)明細 '!$E$5:$E$24,'（別紙8）教育担当者明細'!E41)&gt;0,"別紙9に重複者あり！いずれか一方にのみ記載すること","")</f>
        <v/>
      </c>
    </row>
    <row r="42" spans="2:19" ht="17.25" customHeight="1" x14ac:dyDescent="0.2">
      <c r="B42" s="606">
        <v>38</v>
      </c>
      <c r="C42" s="607"/>
      <c r="D42" s="616"/>
      <c r="E42" s="617"/>
      <c r="F42" s="752" t="str">
        <f t="shared" si="0"/>
        <v/>
      </c>
      <c r="G42" s="608"/>
      <c r="H42" s="609" t="s">
        <v>160</v>
      </c>
      <c r="I42" s="610"/>
      <c r="J42" s="611" t="s">
        <v>113</v>
      </c>
      <c r="K42" s="612"/>
      <c r="L42" s="606" t="s">
        <v>114</v>
      </c>
      <c r="M42" s="613">
        <f t="shared" si="2"/>
        <v>0</v>
      </c>
      <c r="N42" s="55" t="s">
        <v>44</v>
      </c>
      <c r="O42" s="615"/>
      <c r="P42" s="55" t="s">
        <v>44</v>
      </c>
      <c r="Q42" s="615"/>
      <c r="R42" s="55" t="s">
        <v>44</v>
      </c>
      <c r="S42" s="547" t="str">
        <f>IF(COUNTIF('（別紙9）受入研修（教育担当者)明細 '!$E$5:$E$24,'（別紙8）教育担当者明細'!E42)&gt;0,"別紙9に重複者あり！いずれか一方にのみ記載すること","")</f>
        <v/>
      </c>
    </row>
    <row r="43" spans="2:19" ht="17.25" customHeight="1" x14ac:dyDescent="0.2">
      <c r="B43" s="606">
        <v>39</v>
      </c>
      <c r="C43" s="607"/>
      <c r="D43" s="616"/>
      <c r="E43" s="617"/>
      <c r="F43" s="752" t="str">
        <f t="shared" si="0"/>
        <v/>
      </c>
      <c r="G43" s="608"/>
      <c r="H43" s="609" t="s">
        <v>160</v>
      </c>
      <c r="I43" s="610"/>
      <c r="J43" s="611" t="s">
        <v>113</v>
      </c>
      <c r="K43" s="612"/>
      <c r="L43" s="606" t="s">
        <v>114</v>
      </c>
      <c r="M43" s="613">
        <f t="shared" si="2"/>
        <v>0</v>
      </c>
      <c r="N43" s="55" t="s">
        <v>44</v>
      </c>
      <c r="O43" s="615"/>
      <c r="P43" s="55" t="s">
        <v>44</v>
      </c>
      <c r="Q43" s="615"/>
      <c r="R43" s="55" t="s">
        <v>44</v>
      </c>
      <c r="S43" s="547" t="str">
        <f>IF(COUNTIF('（別紙9）受入研修（教育担当者)明細 '!$E$5:$E$24,'（別紙8）教育担当者明細'!E43)&gt;0,"別紙9に重複者あり！いずれか一方にのみ記載すること","")</f>
        <v/>
      </c>
    </row>
    <row r="44" spans="2:19" ht="17.25" customHeight="1" x14ac:dyDescent="0.2">
      <c r="B44" s="606">
        <v>40</v>
      </c>
      <c r="C44" s="607"/>
      <c r="D44" s="616"/>
      <c r="E44" s="617"/>
      <c r="F44" s="752" t="str">
        <f t="shared" si="0"/>
        <v/>
      </c>
      <c r="G44" s="608"/>
      <c r="H44" s="609" t="s">
        <v>160</v>
      </c>
      <c r="I44" s="610"/>
      <c r="J44" s="611" t="s">
        <v>113</v>
      </c>
      <c r="K44" s="612"/>
      <c r="L44" s="606" t="s">
        <v>114</v>
      </c>
      <c r="M44" s="613">
        <f t="shared" si="2"/>
        <v>0</v>
      </c>
      <c r="N44" s="55" t="s">
        <v>44</v>
      </c>
      <c r="O44" s="615"/>
      <c r="P44" s="55" t="s">
        <v>44</v>
      </c>
      <c r="Q44" s="615"/>
      <c r="R44" s="55" t="s">
        <v>44</v>
      </c>
      <c r="S44" s="547" t="str">
        <f>IF(COUNTIF('（別紙9）受入研修（教育担当者)明細 '!$E$5:$E$24,'（別紙8）教育担当者明細'!E44)&gt;0,"別紙9に重複者あり！いずれか一方にのみ記載すること","")</f>
        <v/>
      </c>
    </row>
    <row r="45" spans="2:19" ht="17.25" customHeight="1" x14ac:dyDescent="0.2">
      <c r="B45" s="606">
        <v>41</v>
      </c>
      <c r="C45" s="607"/>
      <c r="D45" s="616"/>
      <c r="E45" s="617"/>
      <c r="F45" s="752" t="str">
        <f t="shared" si="0"/>
        <v/>
      </c>
      <c r="G45" s="608"/>
      <c r="H45" s="609" t="s">
        <v>160</v>
      </c>
      <c r="I45" s="610"/>
      <c r="J45" s="611" t="s">
        <v>113</v>
      </c>
      <c r="K45" s="612"/>
      <c r="L45" s="606" t="s">
        <v>114</v>
      </c>
      <c r="M45" s="613">
        <f t="shared" si="2"/>
        <v>0</v>
      </c>
      <c r="N45" s="55" t="s">
        <v>44</v>
      </c>
      <c r="O45" s="615"/>
      <c r="P45" s="55" t="s">
        <v>44</v>
      </c>
      <c r="Q45" s="615"/>
      <c r="R45" s="55" t="s">
        <v>44</v>
      </c>
      <c r="S45" s="547" t="str">
        <f>IF(COUNTIF('（別紙9）受入研修（教育担当者)明細 '!$E$5:$E$24,'（別紙8）教育担当者明細'!E45)&gt;0,"別紙9に重複者あり！いずれか一方にのみ記載すること","")</f>
        <v/>
      </c>
    </row>
    <row r="46" spans="2:19" ht="17.25" customHeight="1" x14ac:dyDescent="0.2">
      <c r="B46" s="606">
        <v>42</v>
      </c>
      <c r="C46" s="607"/>
      <c r="D46" s="616"/>
      <c r="E46" s="617"/>
      <c r="F46" s="752" t="str">
        <f t="shared" si="0"/>
        <v/>
      </c>
      <c r="G46" s="608"/>
      <c r="H46" s="609" t="s">
        <v>160</v>
      </c>
      <c r="I46" s="610"/>
      <c r="J46" s="611" t="s">
        <v>113</v>
      </c>
      <c r="K46" s="612"/>
      <c r="L46" s="606" t="s">
        <v>114</v>
      </c>
      <c r="M46" s="613">
        <f t="shared" si="2"/>
        <v>0</v>
      </c>
      <c r="N46" s="55" t="s">
        <v>44</v>
      </c>
      <c r="O46" s="615"/>
      <c r="P46" s="55" t="s">
        <v>44</v>
      </c>
      <c r="Q46" s="615"/>
      <c r="R46" s="55" t="s">
        <v>44</v>
      </c>
      <c r="S46" s="547" t="str">
        <f>IF(COUNTIF('（別紙9）受入研修（教育担当者)明細 '!$E$5:$E$24,'（別紙8）教育担当者明細'!E46)&gt;0,"別紙9に重複者あり！いずれか一方にのみ記載すること","")</f>
        <v/>
      </c>
    </row>
    <row r="47" spans="2:19" ht="17.25" customHeight="1" x14ac:dyDescent="0.2">
      <c r="B47" s="606">
        <v>43</v>
      </c>
      <c r="C47" s="607"/>
      <c r="D47" s="616"/>
      <c r="E47" s="617"/>
      <c r="F47" s="752" t="str">
        <f t="shared" si="0"/>
        <v/>
      </c>
      <c r="G47" s="608"/>
      <c r="H47" s="609" t="s">
        <v>160</v>
      </c>
      <c r="I47" s="610"/>
      <c r="J47" s="611" t="s">
        <v>113</v>
      </c>
      <c r="K47" s="612"/>
      <c r="L47" s="606" t="s">
        <v>114</v>
      </c>
      <c r="M47" s="613">
        <f t="shared" si="2"/>
        <v>0</v>
      </c>
      <c r="N47" s="55" t="s">
        <v>44</v>
      </c>
      <c r="O47" s="615"/>
      <c r="P47" s="55" t="s">
        <v>44</v>
      </c>
      <c r="Q47" s="615"/>
      <c r="R47" s="55" t="s">
        <v>44</v>
      </c>
      <c r="S47" s="547" t="str">
        <f>IF(COUNTIF('（別紙9）受入研修（教育担当者)明細 '!$E$5:$E$24,'（別紙8）教育担当者明細'!E47)&gt;0,"別紙9に重複者あり！いずれか一方にのみ記載すること","")</f>
        <v/>
      </c>
    </row>
    <row r="48" spans="2:19" ht="17.25" customHeight="1" x14ac:dyDescent="0.2">
      <c r="B48" s="606">
        <v>44</v>
      </c>
      <c r="C48" s="607"/>
      <c r="D48" s="616"/>
      <c r="E48" s="617"/>
      <c r="F48" s="752" t="str">
        <f t="shared" si="0"/>
        <v/>
      </c>
      <c r="G48" s="608"/>
      <c r="H48" s="609" t="s">
        <v>160</v>
      </c>
      <c r="I48" s="610"/>
      <c r="J48" s="611" t="s">
        <v>113</v>
      </c>
      <c r="K48" s="612"/>
      <c r="L48" s="606" t="s">
        <v>114</v>
      </c>
      <c r="M48" s="613">
        <f t="shared" si="2"/>
        <v>0</v>
      </c>
      <c r="N48" s="55" t="s">
        <v>44</v>
      </c>
      <c r="O48" s="615"/>
      <c r="P48" s="55" t="s">
        <v>44</v>
      </c>
      <c r="Q48" s="615"/>
      <c r="R48" s="55" t="s">
        <v>44</v>
      </c>
      <c r="S48" s="547" t="str">
        <f>IF(COUNTIF('（別紙9）受入研修（教育担当者)明細 '!$E$5:$E$24,'（別紙8）教育担当者明細'!E48)&gt;0,"別紙9に重複者あり！いずれか一方にのみ記載すること","")</f>
        <v/>
      </c>
    </row>
    <row r="49" spans="2:19" ht="17.25" customHeight="1" x14ac:dyDescent="0.2">
      <c r="B49" s="606">
        <v>45</v>
      </c>
      <c r="C49" s="607"/>
      <c r="D49" s="616"/>
      <c r="E49" s="617"/>
      <c r="F49" s="752" t="str">
        <f t="shared" si="0"/>
        <v/>
      </c>
      <c r="G49" s="608"/>
      <c r="H49" s="609" t="s">
        <v>160</v>
      </c>
      <c r="I49" s="610"/>
      <c r="J49" s="611" t="s">
        <v>113</v>
      </c>
      <c r="K49" s="612"/>
      <c r="L49" s="606" t="s">
        <v>114</v>
      </c>
      <c r="M49" s="613">
        <f t="shared" si="2"/>
        <v>0</v>
      </c>
      <c r="N49" s="55" t="s">
        <v>44</v>
      </c>
      <c r="O49" s="615"/>
      <c r="P49" s="55" t="s">
        <v>44</v>
      </c>
      <c r="Q49" s="615"/>
      <c r="R49" s="55" t="s">
        <v>44</v>
      </c>
      <c r="S49" s="547" t="str">
        <f>IF(COUNTIF('（別紙9）受入研修（教育担当者)明細 '!$E$5:$E$24,'（別紙8）教育担当者明細'!E49)&gt;0,"別紙9に重複者あり！いずれか一方にのみ記載すること","")</f>
        <v/>
      </c>
    </row>
    <row r="50" spans="2:19" ht="17.25" customHeight="1" x14ac:dyDescent="0.2">
      <c r="B50" s="606">
        <v>46</v>
      </c>
      <c r="C50" s="607"/>
      <c r="D50" s="616"/>
      <c r="E50" s="617"/>
      <c r="F50" s="752" t="str">
        <f t="shared" si="0"/>
        <v/>
      </c>
      <c r="G50" s="608"/>
      <c r="H50" s="609" t="s">
        <v>160</v>
      </c>
      <c r="I50" s="610"/>
      <c r="J50" s="611" t="s">
        <v>113</v>
      </c>
      <c r="K50" s="612"/>
      <c r="L50" s="606" t="s">
        <v>114</v>
      </c>
      <c r="M50" s="613">
        <f t="shared" si="2"/>
        <v>0</v>
      </c>
      <c r="N50" s="55" t="s">
        <v>44</v>
      </c>
      <c r="O50" s="615"/>
      <c r="P50" s="55" t="s">
        <v>44</v>
      </c>
      <c r="Q50" s="615"/>
      <c r="R50" s="55" t="s">
        <v>44</v>
      </c>
      <c r="S50" s="547" t="str">
        <f>IF(COUNTIF('（別紙9）受入研修（教育担当者)明細 '!$E$5:$E$24,'（別紙8）教育担当者明細'!E50)&gt;0,"別紙9に重複者あり！いずれか一方にのみ記載すること","")</f>
        <v/>
      </c>
    </row>
    <row r="51" spans="2:19" ht="17.25" customHeight="1" x14ac:dyDescent="0.2">
      <c r="B51" s="606">
        <v>47</v>
      </c>
      <c r="C51" s="607"/>
      <c r="D51" s="616"/>
      <c r="E51" s="617"/>
      <c r="F51" s="752" t="str">
        <f t="shared" si="0"/>
        <v/>
      </c>
      <c r="G51" s="608"/>
      <c r="H51" s="609" t="s">
        <v>160</v>
      </c>
      <c r="I51" s="610"/>
      <c r="J51" s="611" t="s">
        <v>113</v>
      </c>
      <c r="K51" s="612"/>
      <c r="L51" s="606" t="s">
        <v>114</v>
      </c>
      <c r="M51" s="613">
        <f t="shared" si="2"/>
        <v>0</v>
      </c>
      <c r="N51" s="55" t="s">
        <v>44</v>
      </c>
      <c r="O51" s="615"/>
      <c r="P51" s="55" t="s">
        <v>44</v>
      </c>
      <c r="Q51" s="615"/>
      <c r="R51" s="55" t="s">
        <v>44</v>
      </c>
      <c r="S51" s="547" t="str">
        <f>IF(COUNTIF('（別紙9）受入研修（教育担当者)明細 '!$E$5:$E$24,'（別紙8）教育担当者明細'!E51)&gt;0,"別紙9に重複者あり！いずれか一方にのみ記載すること","")</f>
        <v/>
      </c>
    </row>
    <row r="52" spans="2:19" ht="17.25" customHeight="1" x14ac:dyDescent="0.2">
      <c r="B52" s="606">
        <v>48</v>
      </c>
      <c r="C52" s="607"/>
      <c r="D52" s="616"/>
      <c r="E52" s="617"/>
      <c r="F52" s="752" t="str">
        <f t="shared" si="0"/>
        <v/>
      </c>
      <c r="G52" s="608"/>
      <c r="H52" s="609" t="s">
        <v>160</v>
      </c>
      <c r="I52" s="610"/>
      <c r="J52" s="611" t="s">
        <v>113</v>
      </c>
      <c r="K52" s="612"/>
      <c r="L52" s="606" t="s">
        <v>114</v>
      </c>
      <c r="M52" s="613">
        <f t="shared" si="2"/>
        <v>0</v>
      </c>
      <c r="N52" s="55" t="s">
        <v>44</v>
      </c>
      <c r="O52" s="615"/>
      <c r="P52" s="55" t="s">
        <v>44</v>
      </c>
      <c r="Q52" s="615"/>
      <c r="R52" s="55" t="s">
        <v>44</v>
      </c>
      <c r="S52" s="547" t="str">
        <f>IF(COUNTIF('（別紙9）受入研修（教育担当者)明細 '!$E$5:$E$24,'（別紙8）教育担当者明細'!E52)&gt;0,"別紙9に重複者あり！いずれか一方にのみ記載すること","")</f>
        <v/>
      </c>
    </row>
    <row r="53" spans="2:19" ht="17.25" customHeight="1" x14ac:dyDescent="0.2">
      <c r="B53" s="606">
        <v>49</v>
      </c>
      <c r="C53" s="607"/>
      <c r="D53" s="616"/>
      <c r="E53" s="617"/>
      <c r="F53" s="752" t="str">
        <f t="shared" si="0"/>
        <v/>
      </c>
      <c r="G53" s="608"/>
      <c r="H53" s="609" t="s">
        <v>160</v>
      </c>
      <c r="I53" s="610"/>
      <c r="J53" s="611" t="s">
        <v>113</v>
      </c>
      <c r="K53" s="612"/>
      <c r="L53" s="606" t="s">
        <v>114</v>
      </c>
      <c r="M53" s="613">
        <f t="shared" si="2"/>
        <v>0</v>
      </c>
      <c r="N53" s="55" t="s">
        <v>44</v>
      </c>
      <c r="O53" s="615"/>
      <c r="P53" s="55" t="s">
        <v>44</v>
      </c>
      <c r="Q53" s="615"/>
      <c r="R53" s="55" t="s">
        <v>44</v>
      </c>
      <c r="S53" s="547" t="str">
        <f>IF(COUNTIF('（別紙9）受入研修（教育担当者)明細 '!$E$5:$E$24,'（別紙8）教育担当者明細'!E53)&gt;0,"別紙9に重複者あり！いずれか一方にのみ記載すること","")</f>
        <v/>
      </c>
    </row>
    <row r="54" spans="2:19" ht="17.25" customHeight="1" x14ac:dyDescent="0.2">
      <c r="B54" s="606">
        <v>50</v>
      </c>
      <c r="C54" s="607"/>
      <c r="D54" s="616"/>
      <c r="E54" s="617"/>
      <c r="F54" s="752" t="str">
        <f t="shared" si="0"/>
        <v/>
      </c>
      <c r="G54" s="608"/>
      <c r="H54" s="609" t="s">
        <v>160</v>
      </c>
      <c r="I54" s="610"/>
      <c r="J54" s="611" t="s">
        <v>113</v>
      </c>
      <c r="K54" s="612"/>
      <c r="L54" s="606" t="s">
        <v>114</v>
      </c>
      <c r="M54" s="613">
        <f t="shared" si="2"/>
        <v>0</v>
      </c>
      <c r="N54" s="55" t="s">
        <v>44</v>
      </c>
      <c r="O54" s="615"/>
      <c r="P54" s="55" t="s">
        <v>44</v>
      </c>
      <c r="Q54" s="615"/>
      <c r="R54" s="55" t="s">
        <v>44</v>
      </c>
      <c r="S54" s="547" t="str">
        <f>IF(COUNTIF('（別紙9）受入研修（教育担当者)明細 '!$E$5:$E$24,'（別紙8）教育担当者明細'!E54)&gt;0,"別紙9に重複者あり！いずれか一方にのみ記載すること","")</f>
        <v/>
      </c>
    </row>
    <row r="55" spans="2:19" ht="17.25" customHeight="1" x14ac:dyDescent="0.2">
      <c r="B55" s="606">
        <v>51</v>
      </c>
      <c r="C55" s="607"/>
      <c r="D55" s="616"/>
      <c r="E55" s="617"/>
      <c r="F55" s="752" t="str">
        <f t="shared" si="0"/>
        <v/>
      </c>
      <c r="G55" s="608"/>
      <c r="H55" s="609" t="s">
        <v>160</v>
      </c>
      <c r="I55" s="610"/>
      <c r="J55" s="611" t="s">
        <v>113</v>
      </c>
      <c r="K55" s="612"/>
      <c r="L55" s="606" t="s">
        <v>114</v>
      </c>
      <c r="M55" s="613">
        <f t="shared" si="2"/>
        <v>0</v>
      </c>
      <c r="N55" s="55" t="s">
        <v>44</v>
      </c>
      <c r="O55" s="615"/>
      <c r="P55" s="55" t="s">
        <v>44</v>
      </c>
      <c r="Q55" s="615"/>
      <c r="R55" s="55" t="s">
        <v>44</v>
      </c>
      <c r="S55" s="547" t="str">
        <f>IF(COUNTIF('（別紙9）受入研修（教育担当者)明細 '!$E$5:$E$24,'（別紙8）教育担当者明細'!E55)&gt;0,"別紙9に重複者あり！いずれか一方にのみ記載すること","")</f>
        <v/>
      </c>
    </row>
    <row r="56" spans="2:19" ht="17.25" customHeight="1" x14ac:dyDescent="0.2">
      <c r="B56" s="606">
        <v>52</v>
      </c>
      <c r="C56" s="607"/>
      <c r="D56" s="616"/>
      <c r="E56" s="617"/>
      <c r="F56" s="752" t="str">
        <f t="shared" si="0"/>
        <v/>
      </c>
      <c r="G56" s="608"/>
      <c r="H56" s="609" t="s">
        <v>160</v>
      </c>
      <c r="I56" s="610"/>
      <c r="J56" s="611" t="s">
        <v>113</v>
      </c>
      <c r="K56" s="612"/>
      <c r="L56" s="606" t="s">
        <v>114</v>
      </c>
      <c r="M56" s="613">
        <f t="shared" si="2"/>
        <v>0</v>
      </c>
      <c r="N56" s="55" t="s">
        <v>44</v>
      </c>
      <c r="O56" s="615"/>
      <c r="P56" s="55" t="s">
        <v>44</v>
      </c>
      <c r="Q56" s="615"/>
      <c r="R56" s="55" t="s">
        <v>44</v>
      </c>
      <c r="S56" s="547" t="str">
        <f>IF(COUNTIF('（別紙9）受入研修（教育担当者)明細 '!$E$5:$E$24,'（別紙8）教育担当者明細'!E56)&gt;0,"別紙9に重複者あり！いずれか一方にのみ記載すること","")</f>
        <v/>
      </c>
    </row>
    <row r="57" spans="2:19" ht="17.25" customHeight="1" x14ac:dyDescent="0.2">
      <c r="B57" s="606">
        <v>53</v>
      </c>
      <c r="C57" s="607"/>
      <c r="D57" s="616"/>
      <c r="E57" s="617"/>
      <c r="F57" s="752" t="str">
        <f t="shared" si="0"/>
        <v/>
      </c>
      <c r="G57" s="608"/>
      <c r="H57" s="609" t="s">
        <v>160</v>
      </c>
      <c r="I57" s="610"/>
      <c r="J57" s="611" t="s">
        <v>113</v>
      </c>
      <c r="K57" s="612"/>
      <c r="L57" s="606" t="s">
        <v>114</v>
      </c>
      <c r="M57" s="613">
        <f t="shared" si="2"/>
        <v>0</v>
      </c>
      <c r="N57" s="55" t="s">
        <v>44</v>
      </c>
      <c r="O57" s="615"/>
      <c r="P57" s="55" t="s">
        <v>44</v>
      </c>
      <c r="Q57" s="615"/>
      <c r="R57" s="55" t="s">
        <v>44</v>
      </c>
      <c r="S57" s="547" t="str">
        <f>IF(COUNTIF('（別紙9）受入研修（教育担当者)明細 '!$E$5:$E$24,'（別紙8）教育担当者明細'!E57)&gt;0,"別紙9に重複者あり！いずれか一方にのみ記載すること","")</f>
        <v/>
      </c>
    </row>
    <row r="58" spans="2:19" ht="17.25" customHeight="1" x14ac:dyDescent="0.2">
      <c r="B58" s="606">
        <v>54</v>
      </c>
      <c r="C58" s="607"/>
      <c r="D58" s="616"/>
      <c r="E58" s="617"/>
      <c r="F58" s="752" t="str">
        <f t="shared" si="0"/>
        <v/>
      </c>
      <c r="G58" s="608"/>
      <c r="H58" s="609" t="s">
        <v>160</v>
      </c>
      <c r="I58" s="610"/>
      <c r="J58" s="611" t="s">
        <v>113</v>
      </c>
      <c r="K58" s="612"/>
      <c r="L58" s="606" t="s">
        <v>114</v>
      </c>
      <c r="M58" s="613">
        <f t="shared" si="2"/>
        <v>0</v>
      </c>
      <c r="N58" s="55" t="s">
        <v>44</v>
      </c>
      <c r="O58" s="615"/>
      <c r="P58" s="55" t="s">
        <v>44</v>
      </c>
      <c r="Q58" s="615"/>
      <c r="R58" s="55" t="s">
        <v>44</v>
      </c>
      <c r="S58" s="547" t="str">
        <f>IF(COUNTIF('（別紙9）受入研修（教育担当者)明細 '!$E$5:$E$24,'（別紙8）教育担当者明細'!E58)&gt;0,"別紙9に重複者あり！いずれか一方にのみ記載すること","")</f>
        <v/>
      </c>
    </row>
    <row r="59" spans="2:19" ht="17.25" customHeight="1" x14ac:dyDescent="0.2">
      <c r="B59" s="606">
        <v>55</v>
      </c>
      <c r="C59" s="607"/>
      <c r="D59" s="616"/>
      <c r="E59" s="617"/>
      <c r="F59" s="752" t="str">
        <f t="shared" si="0"/>
        <v/>
      </c>
      <c r="G59" s="608"/>
      <c r="H59" s="609" t="s">
        <v>160</v>
      </c>
      <c r="I59" s="610"/>
      <c r="J59" s="611" t="s">
        <v>113</v>
      </c>
      <c r="K59" s="612"/>
      <c r="L59" s="606" t="s">
        <v>114</v>
      </c>
      <c r="M59" s="613">
        <f t="shared" si="2"/>
        <v>0</v>
      </c>
      <c r="N59" s="55" t="s">
        <v>44</v>
      </c>
      <c r="O59" s="615"/>
      <c r="P59" s="55" t="s">
        <v>44</v>
      </c>
      <c r="Q59" s="615"/>
      <c r="R59" s="55" t="s">
        <v>44</v>
      </c>
      <c r="S59" s="547" t="str">
        <f>IF(COUNTIF('（別紙9）受入研修（教育担当者)明細 '!$E$5:$E$24,'（別紙8）教育担当者明細'!E59)&gt;0,"別紙9に重複者あり！いずれか一方にのみ記載すること","")</f>
        <v/>
      </c>
    </row>
    <row r="60" spans="2:19" ht="17.25" customHeight="1" x14ac:dyDescent="0.2">
      <c r="B60" s="606">
        <v>56</v>
      </c>
      <c r="C60" s="607"/>
      <c r="D60" s="616"/>
      <c r="E60" s="617"/>
      <c r="F60" s="752" t="str">
        <f t="shared" si="0"/>
        <v/>
      </c>
      <c r="G60" s="608"/>
      <c r="H60" s="609" t="s">
        <v>160</v>
      </c>
      <c r="I60" s="610"/>
      <c r="J60" s="611" t="s">
        <v>113</v>
      </c>
      <c r="K60" s="612"/>
      <c r="L60" s="606" t="s">
        <v>114</v>
      </c>
      <c r="M60" s="613">
        <f t="shared" si="2"/>
        <v>0</v>
      </c>
      <c r="N60" s="55" t="s">
        <v>44</v>
      </c>
      <c r="O60" s="615"/>
      <c r="P60" s="55" t="s">
        <v>44</v>
      </c>
      <c r="Q60" s="615"/>
      <c r="R60" s="55" t="s">
        <v>44</v>
      </c>
      <c r="S60" s="547" t="str">
        <f>IF(COUNTIF('（別紙9）受入研修（教育担当者)明細 '!$E$5:$E$24,'（別紙8）教育担当者明細'!E60)&gt;0,"別紙9に重複者あり！いずれか一方にのみ記載すること","")</f>
        <v/>
      </c>
    </row>
    <row r="61" spans="2:19" ht="17.25" customHeight="1" x14ac:dyDescent="0.2">
      <c r="B61" s="606">
        <v>57</v>
      </c>
      <c r="C61" s="607"/>
      <c r="D61" s="616"/>
      <c r="E61" s="617"/>
      <c r="F61" s="752" t="str">
        <f t="shared" si="0"/>
        <v/>
      </c>
      <c r="G61" s="608"/>
      <c r="H61" s="609" t="s">
        <v>160</v>
      </c>
      <c r="I61" s="610"/>
      <c r="J61" s="611" t="s">
        <v>113</v>
      </c>
      <c r="K61" s="612"/>
      <c r="L61" s="606" t="s">
        <v>114</v>
      </c>
      <c r="M61" s="613">
        <f t="shared" si="2"/>
        <v>0</v>
      </c>
      <c r="N61" s="55" t="s">
        <v>44</v>
      </c>
      <c r="O61" s="615"/>
      <c r="P61" s="55" t="s">
        <v>44</v>
      </c>
      <c r="Q61" s="615"/>
      <c r="R61" s="55" t="s">
        <v>44</v>
      </c>
      <c r="S61" s="547" t="str">
        <f>IF(COUNTIF('（別紙9）受入研修（教育担当者)明細 '!$E$5:$E$24,'（別紙8）教育担当者明細'!E61)&gt;0,"別紙9に重複者あり！いずれか一方にのみ記載すること","")</f>
        <v/>
      </c>
    </row>
    <row r="62" spans="2:19" ht="17.25" customHeight="1" x14ac:dyDescent="0.2">
      <c r="B62" s="606">
        <v>58</v>
      </c>
      <c r="C62" s="607"/>
      <c r="D62" s="616"/>
      <c r="E62" s="617"/>
      <c r="F62" s="752" t="str">
        <f t="shared" si="0"/>
        <v/>
      </c>
      <c r="G62" s="608"/>
      <c r="H62" s="609" t="s">
        <v>160</v>
      </c>
      <c r="I62" s="610"/>
      <c r="J62" s="611" t="s">
        <v>113</v>
      </c>
      <c r="K62" s="612"/>
      <c r="L62" s="606" t="s">
        <v>114</v>
      </c>
      <c r="M62" s="613">
        <f t="shared" si="2"/>
        <v>0</v>
      </c>
      <c r="N62" s="55" t="s">
        <v>44</v>
      </c>
      <c r="O62" s="615"/>
      <c r="P62" s="55" t="s">
        <v>44</v>
      </c>
      <c r="Q62" s="615"/>
      <c r="R62" s="55" t="s">
        <v>44</v>
      </c>
      <c r="S62" s="547" t="str">
        <f>IF(COUNTIF('（別紙9）受入研修（教育担当者)明細 '!$E$5:$E$24,'（別紙8）教育担当者明細'!E62)&gt;0,"別紙9に重複者あり！いずれか一方にのみ記載すること","")</f>
        <v/>
      </c>
    </row>
    <row r="63" spans="2:19" ht="17.25" customHeight="1" x14ac:dyDescent="0.2">
      <c r="B63" s="606">
        <v>59</v>
      </c>
      <c r="C63" s="607"/>
      <c r="D63" s="616"/>
      <c r="E63" s="617"/>
      <c r="F63" s="752" t="str">
        <f t="shared" si="0"/>
        <v/>
      </c>
      <c r="G63" s="608"/>
      <c r="H63" s="609" t="s">
        <v>160</v>
      </c>
      <c r="I63" s="610"/>
      <c r="J63" s="611" t="s">
        <v>113</v>
      </c>
      <c r="K63" s="612"/>
      <c r="L63" s="606" t="s">
        <v>114</v>
      </c>
      <c r="M63" s="613">
        <f t="shared" si="2"/>
        <v>0</v>
      </c>
      <c r="N63" s="55" t="s">
        <v>44</v>
      </c>
      <c r="O63" s="615"/>
      <c r="P63" s="55" t="s">
        <v>44</v>
      </c>
      <c r="Q63" s="615"/>
      <c r="R63" s="55" t="s">
        <v>44</v>
      </c>
      <c r="S63" s="547" t="str">
        <f>IF(COUNTIF('（別紙9）受入研修（教育担当者)明細 '!$E$5:$E$24,'（別紙8）教育担当者明細'!E63)&gt;0,"別紙9に重複者あり！いずれか一方にのみ記載すること","")</f>
        <v/>
      </c>
    </row>
    <row r="64" spans="2:19" ht="17.25" customHeight="1" x14ac:dyDescent="0.2">
      <c r="B64" s="606">
        <v>60</v>
      </c>
      <c r="C64" s="607"/>
      <c r="D64" s="616"/>
      <c r="E64" s="617"/>
      <c r="F64" s="752" t="str">
        <f t="shared" si="0"/>
        <v/>
      </c>
      <c r="G64" s="608"/>
      <c r="H64" s="609" t="s">
        <v>160</v>
      </c>
      <c r="I64" s="610"/>
      <c r="J64" s="611" t="s">
        <v>113</v>
      </c>
      <c r="K64" s="612"/>
      <c r="L64" s="606" t="s">
        <v>114</v>
      </c>
      <c r="M64" s="613">
        <f t="shared" si="2"/>
        <v>0</v>
      </c>
      <c r="N64" s="55" t="s">
        <v>44</v>
      </c>
      <c r="O64" s="615"/>
      <c r="P64" s="55" t="s">
        <v>44</v>
      </c>
      <c r="Q64" s="615"/>
      <c r="R64" s="55" t="s">
        <v>44</v>
      </c>
      <c r="S64" s="547" t="str">
        <f>IF(COUNTIF('（別紙9）受入研修（教育担当者)明細 '!$E$5:$E$24,'（別紙8）教育担当者明細'!E64)&gt;0,"別紙9に重複者あり！いずれか一方にのみ記載すること","")</f>
        <v/>
      </c>
    </row>
    <row r="65" spans="2:19" ht="17.25" customHeight="1" x14ac:dyDescent="0.2">
      <c r="B65" s="606">
        <v>61</v>
      </c>
      <c r="C65" s="607"/>
      <c r="D65" s="616"/>
      <c r="E65" s="617"/>
      <c r="F65" s="752" t="str">
        <f t="shared" si="0"/>
        <v/>
      </c>
      <c r="G65" s="608"/>
      <c r="H65" s="609" t="s">
        <v>160</v>
      </c>
      <c r="I65" s="610"/>
      <c r="J65" s="611" t="s">
        <v>113</v>
      </c>
      <c r="K65" s="612"/>
      <c r="L65" s="606" t="s">
        <v>114</v>
      </c>
      <c r="M65" s="613">
        <f t="shared" si="2"/>
        <v>0</v>
      </c>
      <c r="N65" s="55" t="s">
        <v>44</v>
      </c>
      <c r="O65" s="615"/>
      <c r="P65" s="55" t="s">
        <v>44</v>
      </c>
      <c r="Q65" s="615"/>
      <c r="R65" s="55" t="s">
        <v>44</v>
      </c>
      <c r="S65" s="547" t="str">
        <f>IF(COUNTIF('（別紙9）受入研修（教育担当者)明細 '!$E$5:$E$24,'（別紙8）教育担当者明細'!E65)&gt;0,"別紙9に重複者あり！いずれか一方にのみ記載すること","")</f>
        <v/>
      </c>
    </row>
    <row r="66" spans="2:19" ht="17.25" customHeight="1" x14ac:dyDescent="0.2">
      <c r="B66" s="606">
        <v>62</v>
      </c>
      <c r="C66" s="607"/>
      <c r="D66" s="616"/>
      <c r="E66" s="617"/>
      <c r="F66" s="752" t="str">
        <f t="shared" si="0"/>
        <v/>
      </c>
      <c r="G66" s="608"/>
      <c r="H66" s="609" t="s">
        <v>160</v>
      </c>
      <c r="I66" s="610"/>
      <c r="J66" s="611" t="s">
        <v>113</v>
      </c>
      <c r="K66" s="612"/>
      <c r="L66" s="606" t="s">
        <v>114</v>
      </c>
      <c r="M66" s="613">
        <f t="shared" si="2"/>
        <v>0</v>
      </c>
      <c r="N66" s="55" t="s">
        <v>44</v>
      </c>
      <c r="O66" s="615"/>
      <c r="P66" s="55" t="s">
        <v>44</v>
      </c>
      <c r="Q66" s="615"/>
      <c r="R66" s="55" t="s">
        <v>44</v>
      </c>
      <c r="S66" s="547" t="str">
        <f>IF(COUNTIF('（別紙9）受入研修（教育担当者)明細 '!$E$5:$E$24,'（別紙8）教育担当者明細'!E66)&gt;0,"別紙9に重複者あり！いずれか一方にのみ記載すること","")</f>
        <v/>
      </c>
    </row>
    <row r="67" spans="2:19" ht="17.25" customHeight="1" x14ac:dyDescent="0.2">
      <c r="B67" s="606">
        <v>63</v>
      </c>
      <c r="C67" s="607"/>
      <c r="D67" s="616"/>
      <c r="E67" s="617"/>
      <c r="F67" s="752" t="str">
        <f t="shared" si="0"/>
        <v/>
      </c>
      <c r="G67" s="608"/>
      <c r="H67" s="609" t="s">
        <v>160</v>
      </c>
      <c r="I67" s="610"/>
      <c r="J67" s="611" t="s">
        <v>113</v>
      </c>
      <c r="K67" s="612"/>
      <c r="L67" s="606" t="s">
        <v>114</v>
      </c>
      <c r="M67" s="613">
        <f t="shared" si="2"/>
        <v>0</v>
      </c>
      <c r="N67" s="55" t="s">
        <v>44</v>
      </c>
      <c r="O67" s="615"/>
      <c r="P67" s="55" t="s">
        <v>44</v>
      </c>
      <c r="Q67" s="615"/>
      <c r="R67" s="55" t="s">
        <v>44</v>
      </c>
      <c r="S67" s="547" t="str">
        <f>IF(COUNTIF('（別紙9）受入研修（教育担当者)明細 '!$E$5:$E$24,'（別紙8）教育担当者明細'!E67)&gt;0,"別紙9に重複者あり！いずれか一方にのみ記載すること","")</f>
        <v/>
      </c>
    </row>
    <row r="68" spans="2:19" ht="17.25" customHeight="1" x14ac:dyDescent="0.2">
      <c r="B68" s="606">
        <v>64</v>
      </c>
      <c r="C68" s="607"/>
      <c r="D68" s="616"/>
      <c r="E68" s="617"/>
      <c r="F68" s="752" t="str">
        <f t="shared" si="0"/>
        <v/>
      </c>
      <c r="G68" s="608"/>
      <c r="H68" s="609" t="s">
        <v>160</v>
      </c>
      <c r="I68" s="610"/>
      <c r="J68" s="611" t="s">
        <v>113</v>
      </c>
      <c r="K68" s="612"/>
      <c r="L68" s="606" t="s">
        <v>114</v>
      </c>
      <c r="M68" s="613">
        <f t="shared" si="2"/>
        <v>0</v>
      </c>
      <c r="N68" s="55" t="s">
        <v>44</v>
      </c>
      <c r="O68" s="615"/>
      <c r="P68" s="55" t="s">
        <v>44</v>
      </c>
      <c r="Q68" s="615"/>
      <c r="R68" s="55" t="s">
        <v>44</v>
      </c>
      <c r="S68" s="547" t="str">
        <f>IF(COUNTIF('（別紙9）受入研修（教育担当者)明細 '!$E$5:$E$24,'（別紙8）教育担当者明細'!E68)&gt;0,"別紙9に重複者あり！いずれか一方にのみ記載すること","")</f>
        <v/>
      </c>
    </row>
    <row r="69" spans="2:19" ht="17.25" customHeight="1" x14ac:dyDescent="0.2">
      <c r="B69" s="606">
        <v>65</v>
      </c>
      <c r="C69" s="607"/>
      <c r="D69" s="616"/>
      <c r="E69" s="617"/>
      <c r="F69" s="752" t="str">
        <f t="shared" si="0"/>
        <v/>
      </c>
      <c r="G69" s="608"/>
      <c r="H69" s="609" t="s">
        <v>160</v>
      </c>
      <c r="I69" s="610"/>
      <c r="J69" s="611" t="s">
        <v>113</v>
      </c>
      <c r="K69" s="612"/>
      <c r="L69" s="606" t="s">
        <v>114</v>
      </c>
      <c r="M69" s="613">
        <f t="shared" si="2"/>
        <v>0</v>
      </c>
      <c r="N69" s="55" t="s">
        <v>44</v>
      </c>
      <c r="O69" s="615"/>
      <c r="P69" s="55" t="s">
        <v>44</v>
      </c>
      <c r="Q69" s="615"/>
      <c r="R69" s="55" t="s">
        <v>44</v>
      </c>
      <c r="S69" s="547" t="str">
        <f>IF(COUNTIF('（別紙9）受入研修（教育担当者)明細 '!$E$5:$E$24,'（別紙8）教育担当者明細'!E69)&gt;0,"別紙9に重複者あり！いずれか一方にのみ記載すること","")</f>
        <v/>
      </c>
    </row>
    <row r="70" spans="2:19" ht="17.25" customHeight="1" x14ac:dyDescent="0.2">
      <c r="B70" s="606">
        <v>66</v>
      </c>
      <c r="C70" s="607"/>
      <c r="D70" s="616"/>
      <c r="E70" s="617"/>
      <c r="F70" s="752" t="str">
        <f t="shared" ref="F70:F79" si="3">IF(COUNTIF($E$5:$E$1000,E70)&gt;1,"同じ名前あり","")</f>
        <v/>
      </c>
      <c r="G70" s="608"/>
      <c r="H70" s="609" t="s">
        <v>160</v>
      </c>
      <c r="I70" s="610"/>
      <c r="J70" s="611" t="s">
        <v>113</v>
      </c>
      <c r="K70" s="612"/>
      <c r="L70" s="606" t="s">
        <v>114</v>
      </c>
      <c r="M70" s="613">
        <f t="shared" ref="M70:M79" si="4">ROUNDDOWN(I70*K70,0)</f>
        <v>0</v>
      </c>
      <c r="N70" s="55" t="s">
        <v>44</v>
      </c>
      <c r="O70" s="615"/>
      <c r="P70" s="55" t="s">
        <v>44</v>
      </c>
      <c r="Q70" s="615"/>
      <c r="R70" s="55" t="s">
        <v>44</v>
      </c>
      <c r="S70" s="547" t="str">
        <f>IF(COUNTIF('（別紙9）受入研修（教育担当者)明細 '!$E$5:$E$24,'（別紙8）教育担当者明細'!E70)&gt;0,"別紙9に重複者あり！いずれか一方にのみ記載すること","")</f>
        <v/>
      </c>
    </row>
    <row r="71" spans="2:19" ht="17.25" customHeight="1" x14ac:dyDescent="0.2">
      <c r="B71" s="606">
        <v>67</v>
      </c>
      <c r="C71" s="607"/>
      <c r="D71" s="616"/>
      <c r="E71" s="617"/>
      <c r="F71" s="752" t="str">
        <f t="shared" si="3"/>
        <v/>
      </c>
      <c r="G71" s="608"/>
      <c r="H71" s="609" t="s">
        <v>160</v>
      </c>
      <c r="I71" s="610"/>
      <c r="J71" s="611" t="s">
        <v>113</v>
      </c>
      <c r="K71" s="612"/>
      <c r="L71" s="606" t="s">
        <v>114</v>
      </c>
      <c r="M71" s="613">
        <f t="shared" si="4"/>
        <v>0</v>
      </c>
      <c r="N71" s="55" t="s">
        <v>44</v>
      </c>
      <c r="O71" s="615"/>
      <c r="P71" s="55" t="s">
        <v>44</v>
      </c>
      <c r="Q71" s="615"/>
      <c r="R71" s="55" t="s">
        <v>44</v>
      </c>
      <c r="S71" s="547" t="str">
        <f>IF(COUNTIF('（別紙9）受入研修（教育担当者)明細 '!$E$5:$E$24,'（別紙8）教育担当者明細'!E71)&gt;0,"別紙9に重複者あり！いずれか一方にのみ記載すること","")</f>
        <v/>
      </c>
    </row>
    <row r="72" spans="2:19" ht="17.25" customHeight="1" x14ac:dyDescent="0.2">
      <c r="B72" s="606">
        <v>68</v>
      </c>
      <c r="C72" s="607"/>
      <c r="D72" s="616"/>
      <c r="E72" s="617"/>
      <c r="F72" s="752" t="str">
        <f t="shared" si="3"/>
        <v/>
      </c>
      <c r="G72" s="608"/>
      <c r="H72" s="609" t="s">
        <v>160</v>
      </c>
      <c r="I72" s="610"/>
      <c r="J72" s="611" t="s">
        <v>113</v>
      </c>
      <c r="K72" s="612"/>
      <c r="L72" s="606" t="s">
        <v>114</v>
      </c>
      <c r="M72" s="613">
        <f t="shared" si="4"/>
        <v>0</v>
      </c>
      <c r="N72" s="55" t="s">
        <v>44</v>
      </c>
      <c r="O72" s="615"/>
      <c r="P72" s="55" t="s">
        <v>44</v>
      </c>
      <c r="Q72" s="615"/>
      <c r="R72" s="55" t="s">
        <v>44</v>
      </c>
      <c r="S72" s="547" t="str">
        <f>IF(COUNTIF('（別紙9）受入研修（教育担当者)明細 '!$E$5:$E$24,'（別紙8）教育担当者明細'!E72)&gt;0,"別紙9に重複者あり！いずれか一方にのみ記載すること","")</f>
        <v/>
      </c>
    </row>
    <row r="73" spans="2:19" ht="17.25" customHeight="1" x14ac:dyDescent="0.2">
      <c r="B73" s="606">
        <v>69</v>
      </c>
      <c r="C73" s="607"/>
      <c r="D73" s="616"/>
      <c r="E73" s="617"/>
      <c r="F73" s="752" t="str">
        <f t="shared" si="3"/>
        <v/>
      </c>
      <c r="G73" s="608"/>
      <c r="H73" s="609" t="s">
        <v>160</v>
      </c>
      <c r="I73" s="610"/>
      <c r="J73" s="611" t="s">
        <v>113</v>
      </c>
      <c r="K73" s="612"/>
      <c r="L73" s="606" t="s">
        <v>114</v>
      </c>
      <c r="M73" s="613">
        <f t="shared" si="4"/>
        <v>0</v>
      </c>
      <c r="N73" s="55" t="s">
        <v>44</v>
      </c>
      <c r="O73" s="615"/>
      <c r="P73" s="55" t="s">
        <v>44</v>
      </c>
      <c r="Q73" s="615"/>
      <c r="R73" s="55" t="s">
        <v>44</v>
      </c>
      <c r="S73" s="547" t="str">
        <f>IF(COUNTIF('（別紙9）受入研修（教育担当者)明細 '!$E$5:$E$24,'（別紙8）教育担当者明細'!E73)&gt;0,"別紙9に重複者あり！いずれか一方にのみ記載すること","")</f>
        <v/>
      </c>
    </row>
    <row r="74" spans="2:19" ht="17.25" customHeight="1" x14ac:dyDescent="0.2">
      <c r="B74" s="606">
        <v>70</v>
      </c>
      <c r="C74" s="607"/>
      <c r="D74" s="616"/>
      <c r="E74" s="617"/>
      <c r="F74" s="752" t="str">
        <f t="shared" si="3"/>
        <v/>
      </c>
      <c r="G74" s="608"/>
      <c r="H74" s="609" t="s">
        <v>160</v>
      </c>
      <c r="I74" s="610"/>
      <c r="J74" s="611" t="s">
        <v>113</v>
      </c>
      <c r="K74" s="612"/>
      <c r="L74" s="606" t="s">
        <v>114</v>
      </c>
      <c r="M74" s="613">
        <f t="shared" si="4"/>
        <v>0</v>
      </c>
      <c r="N74" s="55" t="s">
        <v>44</v>
      </c>
      <c r="O74" s="615"/>
      <c r="P74" s="55" t="s">
        <v>44</v>
      </c>
      <c r="Q74" s="615"/>
      <c r="R74" s="55" t="s">
        <v>44</v>
      </c>
      <c r="S74" s="547" t="str">
        <f>IF(COUNTIF('（別紙9）受入研修（教育担当者)明細 '!$E$5:$E$24,'（別紙8）教育担当者明細'!E74)&gt;0,"別紙9に重複者あり！いずれか一方にのみ記載すること","")</f>
        <v/>
      </c>
    </row>
    <row r="75" spans="2:19" ht="17.25" customHeight="1" x14ac:dyDescent="0.2">
      <c r="B75" s="606">
        <v>71</v>
      </c>
      <c r="C75" s="607"/>
      <c r="D75" s="616"/>
      <c r="E75" s="617"/>
      <c r="F75" s="752" t="str">
        <f t="shared" si="3"/>
        <v/>
      </c>
      <c r="G75" s="608"/>
      <c r="H75" s="609" t="s">
        <v>160</v>
      </c>
      <c r="I75" s="610"/>
      <c r="J75" s="611" t="s">
        <v>113</v>
      </c>
      <c r="K75" s="612"/>
      <c r="L75" s="606" t="s">
        <v>114</v>
      </c>
      <c r="M75" s="613">
        <f t="shared" si="4"/>
        <v>0</v>
      </c>
      <c r="N75" s="55" t="s">
        <v>44</v>
      </c>
      <c r="O75" s="615"/>
      <c r="P75" s="55" t="s">
        <v>44</v>
      </c>
      <c r="Q75" s="615"/>
      <c r="R75" s="55" t="s">
        <v>44</v>
      </c>
      <c r="S75" s="547" t="str">
        <f>IF(COUNTIF('（別紙9）受入研修（教育担当者)明細 '!$E$5:$E$24,'（別紙8）教育担当者明細'!E75)&gt;0,"別紙9に重複者あり！いずれか一方にのみ記載すること","")</f>
        <v/>
      </c>
    </row>
    <row r="76" spans="2:19" ht="17.25" customHeight="1" x14ac:dyDescent="0.2">
      <c r="B76" s="606">
        <v>72</v>
      </c>
      <c r="C76" s="607"/>
      <c r="D76" s="616"/>
      <c r="E76" s="617"/>
      <c r="F76" s="752" t="str">
        <f t="shared" si="3"/>
        <v/>
      </c>
      <c r="G76" s="608"/>
      <c r="H76" s="609" t="s">
        <v>160</v>
      </c>
      <c r="I76" s="610"/>
      <c r="J76" s="611" t="s">
        <v>113</v>
      </c>
      <c r="K76" s="612"/>
      <c r="L76" s="606" t="s">
        <v>114</v>
      </c>
      <c r="M76" s="613">
        <f t="shared" si="4"/>
        <v>0</v>
      </c>
      <c r="N76" s="55" t="s">
        <v>44</v>
      </c>
      <c r="O76" s="615"/>
      <c r="P76" s="55" t="s">
        <v>44</v>
      </c>
      <c r="Q76" s="615"/>
      <c r="R76" s="55" t="s">
        <v>44</v>
      </c>
      <c r="S76" s="547" t="str">
        <f>IF(COUNTIF('（別紙9）受入研修（教育担当者)明細 '!$E$5:$E$24,'（別紙8）教育担当者明細'!E76)&gt;0,"別紙9に重複者あり！いずれか一方にのみ記載すること","")</f>
        <v/>
      </c>
    </row>
    <row r="77" spans="2:19" ht="17.25" customHeight="1" x14ac:dyDescent="0.2">
      <c r="B77" s="606">
        <v>73</v>
      </c>
      <c r="C77" s="607"/>
      <c r="D77" s="616"/>
      <c r="E77" s="617"/>
      <c r="F77" s="752" t="str">
        <f t="shared" si="3"/>
        <v/>
      </c>
      <c r="G77" s="608"/>
      <c r="H77" s="609" t="s">
        <v>160</v>
      </c>
      <c r="I77" s="610"/>
      <c r="J77" s="611" t="s">
        <v>113</v>
      </c>
      <c r="K77" s="612"/>
      <c r="L77" s="606" t="s">
        <v>114</v>
      </c>
      <c r="M77" s="613">
        <f t="shared" si="4"/>
        <v>0</v>
      </c>
      <c r="N77" s="55" t="s">
        <v>44</v>
      </c>
      <c r="O77" s="615"/>
      <c r="P77" s="55" t="s">
        <v>44</v>
      </c>
      <c r="Q77" s="615"/>
      <c r="R77" s="55" t="s">
        <v>44</v>
      </c>
      <c r="S77" s="547" t="str">
        <f>IF(COUNTIF('（別紙9）受入研修（教育担当者)明細 '!$E$5:$E$24,'（別紙8）教育担当者明細'!E77)&gt;0,"別紙9に重複者あり！いずれか一方にのみ記載すること","")</f>
        <v/>
      </c>
    </row>
    <row r="78" spans="2:19" ht="17.25" customHeight="1" x14ac:dyDescent="0.2">
      <c r="B78" s="606">
        <v>74</v>
      </c>
      <c r="C78" s="607"/>
      <c r="D78" s="616"/>
      <c r="E78" s="617"/>
      <c r="F78" s="752" t="str">
        <f t="shared" si="3"/>
        <v/>
      </c>
      <c r="G78" s="608"/>
      <c r="H78" s="609" t="s">
        <v>160</v>
      </c>
      <c r="I78" s="610"/>
      <c r="J78" s="611" t="s">
        <v>113</v>
      </c>
      <c r="K78" s="612"/>
      <c r="L78" s="606" t="s">
        <v>114</v>
      </c>
      <c r="M78" s="613">
        <f t="shared" si="4"/>
        <v>0</v>
      </c>
      <c r="N78" s="55" t="s">
        <v>44</v>
      </c>
      <c r="O78" s="615"/>
      <c r="P78" s="55" t="s">
        <v>44</v>
      </c>
      <c r="Q78" s="615"/>
      <c r="R78" s="55" t="s">
        <v>44</v>
      </c>
      <c r="S78" s="547" t="str">
        <f>IF(COUNTIF('（別紙9）受入研修（教育担当者)明細 '!$E$5:$E$24,'（別紙8）教育担当者明細'!E78)&gt;0,"別紙9に重複者あり！いずれか一方にのみ記載すること","")</f>
        <v/>
      </c>
    </row>
    <row r="79" spans="2:19" ht="17.25" customHeight="1" x14ac:dyDescent="0.2">
      <c r="B79" s="606">
        <v>75</v>
      </c>
      <c r="C79" s="607"/>
      <c r="D79" s="616"/>
      <c r="E79" s="617"/>
      <c r="F79" s="752" t="str">
        <f t="shared" si="3"/>
        <v/>
      </c>
      <c r="G79" s="608"/>
      <c r="H79" s="609" t="s">
        <v>160</v>
      </c>
      <c r="I79" s="610"/>
      <c r="J79" s="611" t="s">
        <v>113</v>
      </c>
      <c r="K79" s="612"/>
      <c r="L79" s="606" t="s">
        <v>114</v>
      </c>
      <c r="M79" s="613">
        <f t="shared" si="4"/>
        <v>0</v>
      </c>
      <c r="N79" s="55" t="s">
        <v>44</v>
      </c>
      <c r="O79" s="615"/>
      <c r="P79" s="55" t="s">
        <v>44</v>
      </c>
      <c r="Q79" s="615"/>
      <c r="R79" s="55" t="s">
        <v>44</v>
      </c>
      <c r="S79" s="547" t="str">
        <f>IF(COUNTIF('（別紙9）受入研修（教育担当者)明細 '!$E$5:$E$24,'（別紙8）教育担当者明細'!E79)&gt;0,"別紙9に重複者あり！いずれか一方にのみ記載すること","")</f>
        <v/>
      </c>
    </row>
    <row r="80" spans="2:19" ht="44.25" customHeight="1" x14ac:dyDescent="0.2">
      <c r="B80" s="12" t="s">
        <v>72</v>
      </c>
      <c r="C80" s="48"/>
      <c r="D80" s="48"/>
      <c r="E80" s="48">
        <f>IF('（別紙2）研修実績報告'!C16&gt;=5,COUNTA(E5:E79),0)</f>
        <v>10</v>
      </c>
      <c r="F80" s="48" t="s">
        <v>371</v>
      </c>
      <c r="G80" s="1127" t="s">
        <v>584</v>
      </c>
      <c r="H80" s="1127"/>
      <c r="I80" s="1127"/>
      <c r="J80" s="1127"/>
      <c r="K80" s="1127"/>
      <c r="L80" s="1127"/>
      <c r="M80" s="83">
        <f>IF('（別紙2）研修実績報告'!C16&gt;=5,SUM(M5:M79),0)</f>
        <v>929900</v>
      </c>
      <c r="N80" s="5" t="s">
        <v>44</v>
      </c>
      <c r="O80" s="213">
        <f>IF('（別紙2）研修実績報告'!C16&gt;=5,SUM(O5:O79),0)</f>
        <v>0</v>
      </c>
      <c r="P80" s="5" t="s">
        <v>44</v>
      </c>
      <c r="Q80" s="213">
        <f>IF('（別紙2）研修実績報告'!C16&gt;=5,SUM(Q5:Q79),0)</f>
        <v>0</v>
      </c>
      <c r="R80" s="5" t="s">
        <v>44</v>
      </c>
    </row>
    <row r="81" spans="6:15" ht="17.25" customHeight="1" x14ac:dyDescent="0.2">
      <c r="O81" s="235"/>
    </row>
    <row r="82" spans="6:15" ht="17.25" customHeight="1" x14ac:dyDescent="0.2">
      <c r="F82" s="3" t="s">
        <v>59</v>
      </c>
      <c r="G82" s="1">
        <f>COUNTIF(G5:G79,"専任")</f>
        <v>1</v>
      </c>
    </row>
    <row r="83" spans="6:15" ht="17.25" customHeight="1" x14ac:dyDescent="0.2">
      <c r="F83" s="3" t="s">
        <v>46</v>
      </c>
      <c r="G83" s="1">
        <f>COUNTIF(G5:G79,"兼任")</f>
        <v>9</v>
      </c>
    </row>
  </sheetData>
  <sheetProtection password="DD49" sheet="1" insertRows="0" autoFilter="0"/>
  <protectedRanges>
    <protectedRange sqref="Q15:Q79 O15:O79 K15:K79 I15:I79 G15:G79 E15:E79 C15:C79" name="範囲1"/>
    <protectedRange sqref="Q5:Q14 O5:O14 K5:K14 I5:I14 G5:G14 E5:E14 C5:C14" name="範囲1_2"/>
  </protectedRanges>
  <mergeCells count="5">
    <mergeCell ref="J3:R3"/>
    <mergeCell ref="O4:P4"/>
    <mergeCell ref="Q4:R4"/>
    <mergeCell ref="G80:L80"/>
    <mergeCell ref="G2:R2"/>
  </mergeCells>
  <phoneticPr fontId="2"/>
  <dataValidations count="2">
    <dataValidation type="list" allowBlank="1" showInputMessage="1" showErrorMessage="1" sqref="G5:G79" xr:uid="{00000000-0002-0000-0B00-000000000000}">
      <formula1>$F$82:$F$83</formula1>
    </dataValidation>
    <dataValidation imeMode="off" allowBlank="1" showInputMessage="1" showErrorMessage="1" sqref="I15:Q79" xr:uid="{00000000-0002-0000-0B00-000001000000}"/>
  </dataValidations>
  <pageMargins left="0.23622047244094491" right="0.23622047244094491" top="0.35433070866141736" bottom="0.35433070866141736" header="0.31496062992125984" footer="0.31496062992125984"/>
  <pageSetup paperSize="9" scale="5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B1:S25"/>
  <sheetViews>
    <sheetView view="pageBreakPreview" zoomScale="75" zoomScaleNormal="100" workbookViewId="0">
      <pane ySplit="4" topLeftCell="A5" activePane="bottomLeft" state="frozen"/>
      <selection activeCell="L1" sqref="L1:R1"/>
      <selection pane="bottomLeft" activeCell="F5" sqref="F5"/>
    </sheetView>
  </sheetViews>
  <sheetFormatPr defaultColWidth="9" defaultRowHeight="28.5" customHeight="1" x14ac:dyDescent="0.2"/>
  <cols>
    <col min="1" max="1" width="1.21875" style="1" customWidth="1"/>
    <col min="2" max="2" width="5.33203125" style="1" customWidth="1"/>
    <col min="3" max="3" width="14.6640625" style="1" customWidth="1"/>
    <col min="4" max="4" width="2.77734375" style="1" customWidth="1"/>
    <col min="5" max="5" width="14.6640625" style="1" customWidth="1"/>
    <col min="6" max="6" width="4.88671875" style="1" customWidth="1"/>
    <col min="7" max="7" width="11.109375" style="1" customWidth="1"/>
    <col min="8" max="8" width="2.44140625" style="1" customWidth="1"/>
    <col min="9" max="9" width="12.6640625" style="1" customWidth="1"/>
    <col min="10" max="10" width="6" style="1" customWidth="1"/>
    <col min="11" max="11" width="12.6640625" style="1" customWidth="1"/>
    <col min="12" max="12" width="7" style="1" customWidth="1"/>
    <col min="13" max="13" width="14.6640625" style="1" customWidth="1"/>
    <col min="14" max="14" width="4" style="1" customWidth="1"/>
    <col min="15" max="15" width="12.6640625" style="1" customWidth="1"/>
    <col min="16" max="16" width="4" style="1" customWidth="1"/>
    <col min="17" max="17" width="13.109375" style="1" customWidth="1"/>
    <col min="18" max="18" width="4" style="1" customWidth="1"/>
    <col min="19" max="19" width="41.6640625" style="1" customWidth="1"/>
    <col min="20" max="20" width="6" style="1" customWidth="1"/>
    <col min="21" max="16384" width="9" style="1"/>
  </cols>
  <sheetData>
    <row r="1" spans="2:19" ht="28.5" customHeight="1" x14ac:dyDescent="0.2">
      <c r="B1" s="1" t="s">
        <v>174</v>
      </c>
      <c r="E1" s="13"/>
      <c r="F1" s="13"/>
      <c r="G1" s="13"/>
    </row>
    <row r="2" spans="2:19" ht="63.75" customHeight="1" x14ac:dyDescent="0.2">
      <c r="C2" s="13" t="s">
        <v>519</v>
      </c>
      <c r="D2" s="13"/>
      <c r="E2" s="13"/>
      <c r="F2" s="13"/>
      <c r="G2" s="13"/>
      <c r="K2" s="1131" t="s">
        <v>660</v>
      </c>
      <c r="L2" s="1131"/>
      <c r="M2" s="1131"/>
      <c r="N2" s="1131"/>
      <c r="O2" s="1131"/>
      <c r="P2" s="1131"/>
      <c r="Q2" s="1131"/>
    </row>
    <row r="3" spans="2:19" ht="44.25" customHeight="1" x14ac:dyDescent="0.2">
      <c r="K3" s="46" t="s">
        <v>147</v>
      </c>
      <c r="L3" s="1093" t="str">
        <f>IF(基本情報!G9="","",基本情報!G9)</f>
        <v>◇◇◇◇病院</v>
      </c>
      <c r="M3" s="1130"/>
      <c r="N3" s="1130"/>
      <c r="O3" s="1130"/>
      <c r="P3" s="1130"/>
      <c r="Q3" s="1130"/>
      <c r="R3" s="1095"/>
    </row>
    <row r="4" spans="2:19" ht="28.5" customHeight="1" x14ac:dyDescent="0.2">
      <c r="B4" s="55"/>
      <c r="C4" s="51" t="s">
        <v>58</v>
      </c>
      <c r="D4" s="4"/>
      <c r="E4" s="51" t="s">
        <v>118</v>
      </c>
      <c r="F4" s="5"/>
      <c r="G4" s="54" t="s">
        <v>164</v>
      </c>
      <c r="H4" s="8"/>
      <c r="I4" s="52" t="s">
        <v>116</v>
      </c>
      <c r="J4" s="8"/>
      <c r="K4" s="52" t="s">
        <v>117</v>
      </c>
      <c r="L4" s="8"/>
      <c r="M4" s="53" t="s">
        <v>72</v>
      </c>
      <c r="N4" s="5"/>
      <c r="O4" s="1122" t="s">
        <v>34</v>
      </c>
      <c r="P4" s="1123"/>
      <c r="Q4" s="1122" t="s">
        <v>33</v>
      </c>
      <c r="R4" s="1123"/>
      <c r="S4" s="547" t="s">
        <v>614</v>
      </c>
    </row>
    <row r="5" spans="2:19" ht="28.5" customHeight="1" x14ac:dyDescent="0.2">
      <c r="B5" s="753">
        <v>1</v>
      </c>
      <c r="C5" s="754" t="s">
        <v>712</v>
      </c>
      <c r="D5" s="755"/>
      <c r="E5" s="756" t="s">
        <v>683</v>
      </c>
      <c r="F5" s="757" t="str">
        <f>IF(COUNTIF($E$5:$E$1000,E5)&gt;1,"同じ名前あり","")</f>
        <v>同じ名前あり</v>
      </c>
      <c r="G5" s="758" t="s">
        <v>46</v>
      </c>
      <c r="H5" s="759" t="s">
        <v>160</v>
      </c>
      <c r="I5" s="760">
        <v>1500</v>
      </c>
      <c r="J5" s="761" t="s">
        <v>113</v>
      </c>
      <c r="K5" s="762">
        <v>30</v>
      </c>
      <c r="L5" s="753" t="s">
        <v>114</v>
      </c>
      <c r="M5" s="763">
        <f>ROUNDDOWN(I5*K5,0)</f>
        <v>45000</v>
      </c>
      <c r="N5" s="764" t="s">
        <v>44</v>
      </c>
      <c r="O5" s="765"/>
      <c r="P5" s="764" t="s">
        <v>44</v>
      </c>
      <c r="Q5" s="765"/>
      <c r="R5" s="678" t="s">
        <v>44</v>
      </c>
      <c r="S5" s="547" t="str">
        <f>IF(COUNTIF('（別紙8）教育担当者明細'!$E$5:$E$79,'（別紙9）受入研修（教育担当者)明細 '!E5)&gt;0,"別紙８と重複！いずれか一方にのみ記載すること","")</f>
        <v/>
      </c>
    </row>
    <row r="6" spans="2:19" ht="28.5" customHeight="1" x14ac:dyDescent="0.2">
      <c r="B6" s="606">
        <v>2</v>
      </c>
      <c r="C6" s="607" t="s">
        <v>712</v>
      </c>
      <c r="D6" s="766"/>
      <c r="E6" s="617" t="s">
        <v>683</v>
      </c>
      <c r="F6" s="757" t="str">
        <f t="shared" ref="F6:F24" si="0">IF(COUNTIF($E$5:$E$1000,E6)&gt;1,"同じ名前あり","")</f>
        <v>同じ名前あり</v>
      </c>
      <c r="G6" s="620" t="s">
        <v>46</v>
      </c>
      <c r="H6" s="609" t="s">
        <v>160</v>
      </c>
      <c r="I6" s="621">
        <v>1000</v>
      </c>
      <c r="J6" s="611" t="s">
        <v>113</v>
      </c>
      <c r="K6" s="622">
        <v>20</v>
      </c>
      <c r="L6" s="606" t="s">
        <v>114</v>
      </c>
      <c r="M6" s="613">
        <f>ROUNDDOWN(I6*K6,0)</f>
        <v>20000</v>
      </c>
      <c r="N6" s="55" t="s">
        <v>44</v>
      </c>
      <c r="O6" s="767"/>
      <c r="P6" s="55" t="s">
        <v>44</v>
      </c>
      <c r="Q6" s="767"/>
      <c r="R6" s="5" t="s">
        <v>44</v>
      </c>
      <c r="S6" s="547" t="str">
        <f>IF(COUNTIF('（別紙8）教育担当者明細'!$E$5:$E$79,'（別紙9）受入研修（教育担当者)明細 '!E6)&gt;0,"別紙８と重複！いずれか一方にのみ記載すること","")</f>
        <v/>
      </c>
    </row>
    <row r="7" spans="2:19" ht="28.5" customHeight="1" x14ac:dyDescent="0.2">
      <c r="B7" s="606">
        <v>3</v>
      </c>
      <c r="C7" s="607"/>
      <c r="D7" s="626"/>
      <c r="E7" s="617"/>
      <c r="F7" s="757" t="str">
        <f t="shared" si="0"/>
        <v/>
      </c>
      <c r="G7" s="620"/>
      <c r="H7" s="609" t="s">
        <v>162</v>
      </c>
      <c r="I7" s="621"/>
      <c r="J7" s="611" t="s">
        <v>113</v>
      </c>
      <c r="K7" s="622"/>
      <c r="L7" s="606" t="s">
        <v>114</v>
      </c>
      <c r="M7" s="613">
        <f t="shared" ref="M7:M24" si="1">ROUNDDOWN(I7*K7,0)</f>
        <v>0</v>
      </c>
      <c r="N7" s="55" t="s">
        <v>44</v>
      </c>
      <c r="O7" s="623"/>
      <c r="P7" s="55" t="s">
        <v>44</v>
      </c>
      <c r="Q7" s="623"/>
      <c r="R7" s="55" t="s">
        <v>44</v>
      </c>
      <c r="S7" s="547" t="str">
        <f>IF(COUNTIF('（別紙8）教育担当者明細'!$E$5:$E$79,'（別紙9）受入研修（教育担当者)明細 '!E7)&gt;0,"別紙８と重複！いずれか一方にのみ記載すること","")</f>
        <v/>
      </c>
    </row>
    <row r="8" spans="2:19" ht="28.5" customHeight="1" x14ac:dyDescent="0.2">
      <c r="B8" s="606">
        <v>4</v>
      </c>
      <c r="C8" s="607"/>
      <c r="D8" s="626"/>
      <c r="E8" s="617"/>
      <c r="F8" s="757" t="str">
        <f t="shared" si="0"/>
        <v/>
      </c>
      <c r="G8" s="620"/>
      <c r="H8" s="609" t="s">
        <v>162</v>
      </c>
      <c r="I8" s="621"/>
      <c r="J8" s="611" t="s">
        <v>113</v>
      </c>
      <c r="K8" s="622"/>
      <c r="L8" s="606" t="s">
        <v>114</v>
      </c>
      <c r="M8" s="613">
        <f t="shared" si="1"/>
        <v>0</v>
      </c>
      <c r="N8" s="55" t="s">
        <v>44</v>
      </c>
      <c r="O8" s="623"/>
      <c r="P8" s="55" t="s">
        <v>44</v>
      </c>
      <c r="Q8" s="623"/>
      <c r="R8" s="55" t="s">
        <v>44</v>
      </c>
      <c r="S8" s="547" t="str">
        <f>IF(COUNTIF('（別紙8）教育担当者明細'!$E$5:$E$79,'（別紙9）受入研修（教育担当者)明細 '!E8)&gt;0,"別紙８と重複！いずれか一方にのみ記載すること","")</f>
        <v/>
      </c>
    </row>
    <row r="9" spans="2:19" ht="28.5" customHeight="1" x14ac:dyDescent="0.2">
      <c r="B9" s="606">
        <v>5</v>
      </c>
      <c r="C9" s="607"/>
      <c r="D9" s="626"/>
      <c r="E9" s="617"/>
      <c r="F9" s="757" t="str">
        <f t="shared" si="0"/>
        <v/>
      </c>
      <c r="G9" s="620"/>
      <c r="H9" s="609" t="s">
        <v>162</v>
      </c>
      <c r="I9" s="621"/>
      <c r="J9" s="611" t="s">
        <v>113</v>
      </c>
      <c r="K9" s="622"/>
      <c r="L9" s="606" t="s">
        <v>114</v>
      </c>
      <c r="M9" s="613">
        <f t="shared" si="1"/>
        <v>0</v>
      </c>
      <c r="N9" s="55" t="s">
        <v>44</v>
      </c>
      <c r="O9" s="623"/>
      <c r="P9" s="55" t="s">
        <v>44</v>
      </c>
      <c r="Q9" s="623"/>
      <c r="R9" s="55" t="s">
        <v>44</v>
      </c>
      <c r="S9" s="547" t="str">
        <f>IF(COUNTIF('（別紙8）教育担当者明細'!$E$5:$E$79,'（別紙9）受入研修（教育担当者)明細 '!E9)&gt;0,"別紙８と重複！いずれか一方にのみ記載すること","")</f>
        <v/>
      </c>
    </row>
    <row r="10" spans="2:19" ht="28.5" customHeight="1" x14ac:dyDescent="0.2">
      <c r="B10" s="606">
        <v>6</v>
      </c>
      <c r="C10" s="607"/>
      <c r="D10" s="626"/>
      <c r="E10" s="617"/>
      <c r="F10" s="757" t="str">
        <f t="shared" si="0"/>
        <v/>
      </c>
      <c r="G10" s="620"/>
      <c r="H10" s="609" t="s">
        <v>162</v>
      </c>
      <c r="I10" s="621"/>
      <c r="J10" s="611" t="s">
        <v>113</v>
      </c>
      <c r="K10" s="622"/>
      <c r="L10" s="606" t="s">
        <v>114</v>
      </c>
      <c r="M10" s="613">
        <f t="shared" si="1"/>
        <v>0</v>
      </c>
      <c r="N10" s="55" t="s">
        <v>44</v>
      </c>
      <c r="O10" s="623"/>
      <c r="P10" s="55" t="s">
        <v>44</v>
      </c>
      <c r="Q10" s="623"/>
      <c r="R10" s="55" t="s">
        <v>44</v>
      </c>
      <c r="S10" s="547" t="str">
        <f>IF(COUNTIF('（別紙8）教育担当者明細'!$E$5:$E$79,'（別紙9）受入研修（教育担当者)明細 '!E10)&gt;0,"別紙８と重複！いずれか一方にのみ記載すること","")</f>
        <v/>
      </c>
    </row>
    <row r="11" spans="2:19" ht="28.5" customHeight="1" x14ac:dyDescent="0.2">
      <c r="B11" s="606">
        <v>7</v>
      </c>
      <c r="C11" s="607"/>
      <c r="D11" s="626"/>
      <c r="E11" s="617"/>
      <c r="F11" s="757" t="str">
        <f t="shared" si="0"/>
        <v/>
      </c>
      <c r="G11" s="620"/>
      <c r="H11" s="609" t="s">
        <v>162</v>
      </c>
      <c r="I11" s="621"/>
      <c r="J11" s="611" t="s">
        <v>113</v>
      </c>
      <c r="K11" s="622"/>
      <c r="L11" s="606" t="s">
        <v>114</v>
      </c>
      <c r="M11" s="613">
        <f t="shared" si="1"/>
        <v>0</v>
      </c>
      <c r="N11" s="55" t="s">
        <v>44</v>
      </c>
      <c r="O11" s="623"/>
      <c r="P11" s="55" t="s">
        <v>44</v>
      </c>
      <c r="Q11" s="623"/>
      <c r="R11" s="55" t="s">
        <v>44</v>
      </c>
      <c r="S11" s="547" t="str">
        <f>IF(COUNTIF('（別紙8）教育担当者明細'!$E$5:$E$79,'（別紙9）受入研修（教育担当者)明細 '!E11)&gt;0,"別紙８と重複！いずれか一方にのみ記載すること","")</f>
        <v/>
      </c>
    </row>
    <row r="12" spans="2:19" ht="28.5" customHeight="1" x14ac:dyDescent="0.2">
      <c r="B12" s="606">
        <v>8</v>
      </c>
      <c r="C12" s="607"/>
      <c r="D12" s="626"/>
      <c r="E12" s="617"/>
      <c r="F12" s="757" t="str">
        <f t="shared" si="0"/>
        <v/>
      </c>
      <c r="G12" s="620"/>
      <c r="H12" s="609" t="s">
        <v>162</v>
      </c>
      <c r="I12" s="621"/>
      <c r="J12" s="611" t="s">
        <v>113</v>
      </c>
      <c r="K12" s="622"/>
      <c r="L12" s="606" t="s">
        <v>114</v>
      </c>
      <c r="M12" s="613">
        <f t="shared" si="1"/>
        <v>0</v>
      </c>
      <c r="N12" s="55" t="s">
        <v>44</v>
      </c>
      <c r="O12" s="623"/>
      <c r="P12" s="55" t="s">
        <v>44</v>
      </c>
      <c r="Q12" s="623"/>
      <c r="R12" s="55" t="s">
        <v>44</v>
      </c>
      <c r="S12" s="547" t="str">
        <f>IF(COUNTIF('（別紙8）教育担当者明細'!$E$5:$E$79,'（別紙9）受入研修（教育担当者)明細 '!E12)&gt;0,"別紙８と重複！いずれか一方にのみ記載すること","")</f>
        <v/>
      </c>
    </row>
    <row r="13" spans="2:19" ht="28.5" customHeight="1" x14ac:dyDescent="0.2">
      <c r="B13" s="606">
        <v>9</v>
      </c>
      <c r="C13" s="607"/>
      <c r="D13" s="626"/>
      <c r="E13" s="617"/>
      <c r="F13" s="757" t="str">
        <f t="shared" si="0"/>
        <v/>
      </c>
      <c r="G13" s="620"/>
      <c r="H13" s="609" t="s">
        <v>162</v>
      </c>
      <c r="I13" s="621"/>
      <c r="J13" s="611" t="s">
        <v>113</v>
      </c>
      <c r="K13" s="622"/>
      <c r="L13" s="606" t="s">
        <v>114</v>
      </c>
      <c r="M13" s="613">
        <f t="shared" si="1"/>
        <v>0</v>
      </c>
      <c r="N13" s="55" t="s">
        <v>44</v>
      </c>
      <c r="O13" s="623"/>
      <c r="P13" s="55" t="s">
        <v>44</v>
      </c>
      <c r="Q13" s="623"/>
      <c r="R13" s="55" t="s">
        <v>44</v>
      </c>
      <c r="S13" s="547" t="str">
        <f>IF(COUNTIF('（別紙8）教育担当者明細'!$E$5:$E$79,'（別紙9）受入研修（教育担当者)明細 '!E13)&gt;0,"別紙８と重複！いずれか一方にのみ記載すること","")</f>
        <v/>
      </c>
    </row>
    <row r="14" spans="2:19" ht="28.5" customHeight="1" x14ac:dyDescent="0.2">
      <c r="B14" s="606">
        <v>10</v>
      </c>
      <c r="C14" s="607"/>
      <c r="D14" s="626"/>
      <c r="E14" s="617"/>
      <c r="F14" s="757" t="str">
        <f t="shared" si="0"/>
        <v/>
      </c>
      <c r="G14" s="620"/>
      <c r="H14" s="609" t="s">
        <v>162</v>
      </c>
      <c r="I14" s="621"/>
      <c r="J14" s="611" t="s">
        <v>113</v>
      </c>
      <c r="K14" s="622"/>
      <c r="L14" s="606" t="s">
        <v>114</v>
      </c>
      <c r="M14" s="613">
        <f t="shared" si="1"/>
        <v>0</v>
      </c>
      <c r="N14" s="55" t="s">
        <v>44</v>
      </c>
      <c r="O14" s="623"/>
      <c r="P14" s="55" t="s">
        <v>44</v>
      </c>
      <c r="Q14" s="623"/>
      <c r="R14" s="55" t="s">
        <v>44</v>
      </c>
      <c r="S14" s="547" t="str">
        <f>IF(COUNTIF('（別紙8）教育担当者明細'!$E$5:$E$79,'（別紙9）受入研修（教育担当者)明細 '!E14)&gt;0,"別紙８と重複！いずれか一方にのみ記載すること","")</f>
        <v/>
      </c>
    </row>
    <row r="15" spans="2:19" ht="28.5" customHeight="1" x14ac:dyDescent="0.2">
      <c r="B15" s="606">
        <v>11</v>
      </c>
      <c r="C15" s="607"/>
      <c r="D15" s="626"/>
      <c r="E15" s="617"/>
      <c r="F15" s="757" t="str">
        <f t="shared" si="0"/>
        <v/>
      </c>
      <c r="G15" s="620"/>
      <c r="H15" s="609" t="s">
        <v>162</v>
      </c>
      <c r="I15" s="621"/>
      <c r="J15" s="611" t="s">
        <v>113</v>
      </c>
      <c r="K15" s="622"/>
      <c r="L15" s="606" t="s">
        <v>114</v>
      </c>
      <c r="M15" s="613">
        <f t="shared" si="1"/>
        <v>0</v>
      </c>
      <c r="N15" s="55" t="s">
        <v>44</v>
      </c>
      <c r="O15" s="624"/>
      <c r="P15" s="55" t="s">
        <v>44</v>
      </c>
      <c r="Q15" s="625"/>
      <c r="R15" s="55" t="s">
        <v>44</v>
      </c>
      <c r="S15" s="547" t="str">
        <f>IF(COUNTIF('（別紙8）教育担当者明細'!$E$5:$E$79,'（別紙9）受入研修（教育担当者)明細 '!E15)&gt;0,"別紙８と重複！いずれか一方にのみ記載すること","")</f>
        <v/>
      </c>
    </row>
    <row r="16" spans="2:19" ht="28.5" customHeight="1" x14ac:dyDescent="0.2">
      <c r="B16" s="606">
        <v>12</v>
      </c>
      <c r="C16" s="607"/>
      <c r="D16" s="626"/>
      <c r="E16" s="617"/>
      <c r="F16" s="757" t="str">
        <f t="shared" si="0"/>
        <v/>
      </c>
      <c r="G16" s="620"/>
      <c r="H16" s="609" t="s">
        <v>162</v>
      </c>
      <c r="I16" s="621"/>
      <c r="J16" s="611" t="s">
        <v>113</v>
      </c>
      <c r="K16" s="622"/>
      <c r="L16" s="606" t="s">
        <v>114</v>
      </c>
      <c r="M16" s="613">
        <f t="shared" si="1"/>
        <v>0</v>
      </c>
      <c r="N16" s="55" t="s">
        <v>44</v>
      </c>
      <c r="O16" s="625"/>
      <c r="P16" s="55" t="s">
        <v>44</v>
      </c>
      <c r="Q16" s="625"/>
      <c r="R16" s="55" t="s">
        <v>44</v>
      </c>
      <c r="S16" s="547" t="str">
        <f>IF(COUNTIF('（別紙8）教育担当者明細'!$E$5:$E$79,'（別紙9）受入研修（教育担当者)明細 '!E16)&gt;0,"別紙８と重複！いずれか一方にのみ記載すること","")</f>
        <v/>
      </c>
    </row>
    <row r="17" spans="2:19" ht="28.5" customHeight="1" x14ac:dyDescent="0.2">
      <c r="B17" s="606">
        <v>13</v>
      </c>
      <c r="C17" s="607"/>
      <c r="D17" s="626"/>
      <c r="E17" s="617"/>
      <c r="F17" s="757" t="str">
        <f t="shared" si="0"/>
        <v/>
      </c>
      <c r="G17" s="620"/>
      <c r="H17" s="609" t="s">
        <v>162</v>
      </c>
      <c r="I17" s="621"/>
      <c r="J17" s="611" t="s">
        <v>113</v>
      </c>
      <c r="K17" s="622"/>
      <c r="L17" s="606" t="s">
        <v>114</v>
      </c>
      <c r="M17" s="613">
        <f t="shared" si="1"/>
        <v>0</v>
      </c>
      <c r="N17" s="55" t="s">
        <v>44</v>
      </c>
      <c r="O17" s="625"/>
      <c r="P17" s="55" t="s">
        <v>44</v>
      </c>
      <c r="Q17" s="625"/>
      <c r="R17" s="55" t="s">
        <v>44</v>
      </c>
      <c r="S17" s="547" t="str">
        <f>IF(COUNTIF('（別紙8）教育担当者明細'!$E$5:$E$79,'（別紙9）受入研修（教育担当者)明細 '!E17)&gt;0,"別紙８と重複！いずれか一方にのみ記載すること","")</f>
        <v/>
      </c>
    </row>
    <row r="18" spans="2:19" ht="28.5" customHeight="1" x14ac:dyDescent="0.2">
      <c r="B18" s="606">
        <v>14</v>
      </c>
      <c r="C18" s="607"/>
      <c r="D18" s="626"/>
      <c r="E18" s="617"/>
      <c r="F18" s="757" t="str">
        <f t="shared" si="0"/>
        <v/>
      </c>
      <c r="G18" s="620"/>
      <c r="H18" s="609" t="s">
        <v>162</v>
      </c>
      <c r="I18" s="621"/>
      <c r="J18" s="611" t="s">
        <v>113</v>
      </c>
      <c r="K18" s="622"/>
      <c r="L18" s="606" t="s">
        <v>114</v>
      </c>
      <c r="M18" s="613">
        <f t="shared" si="1"/>
        <v>0</v>
      </c>
      <c r="N18" s="55" t="s">
        <v>44</v>
      </c>
      <c r="O18" s="625"/>
      <c r="P18" s="55" t="s">
        <v>44</v>
      </c>
      <c r="Q18" s="625"/>
      <c r="R18" s="55" t="s">
        <v>44</v>
      </c>
      <c r="S18" s="547" t="str">
        <f>IF(COUNTIF('（別紙8）教育担当者明細'!$E$5:$E$79,'（別紙9）受入研修（教育担当者)明細 '!E18)&gt;0,"別紙８と重複！いずれか一方にのみ記載すること","")</f>
        <v/>
      </c>
    </row>
    <row r="19" spans="2:19" ht="28.5" customHeight="1" x14ac:dyDescent="0.2">
      <c r="B19" s="606">
        <v>15</v>
      </c>
      <c r="C19" s="607"/>
      <c r="D19" s="626"/>
      <c r="E19" s="617"/>
      <c r="F19" s="757" t="str">
        <f t="shared" si="0"/>
        <v/>
      </c>
      <c r="G19" s="620"/>
      <c r="H19" s="609" t="s">
        <v>162</v>
      </c>
      <c r="I19" s="621"/>
      <c r="J19" s="611" t="s">
        <v>113</v>
      </c>
      <c r="K19" s="622"/>
      <c r="L19" s="606" t="s">
        <v>114</v>
      </c>
      <c r="M19" s="613">
        <f t="shared" si="1"/>
        <v>0</v>
      </c>
      <c r="N19" s="55" t="s">
        <v>44</v>
      </c>
      <c r="O19" s="625"/>
      <c r="P19" s="55" t="s">
        <v>44</v>
      </c>
      <c r="Q19" s="625"/>
      <c r="R19" s="55" t="s">
        <v>44</v>
      </c>
      <c r="S19" s="547" t="str">
        <f>IF(COUNTIF('（別紙8）教育担当者明細'!$E$5:$E$79,'（別紙9）受入研修（教育担当者)明細 '!E19)&gt;0,"別紙８と重複！いずれか一方にのみ記載すること","")</f>
        <v/>
      </c>
    </row>
    <row r="20" spans="2:19" ht="28.5" customHeight="1" x14ac:dyDescent="0.2">
      <c r="B20" s="606">
        <v>16</v>
      </c>
      <c r="C20" s="607"/>
      <c r="D20" s="626"/>
      <c r="E20" s="617"/>
      <c r="F20" s="757" t="str">
        <f t="shared" si="0"/>
        <v/>
      </c>
      <c r="G20" s="620"/>
      <c r="H20" s="609" t="s">
        <v>162</v>
      </c>
      <c r="I20" s="621"/>
      <c r="J20" s="611" t="s">
        <v>113</v>
      </c>
      <c r="K20" s="622"/>
      <c r="L20" s="606" t="s">
        <v>114</v>
      </c>
      <c r="M20" s="613">
        <f t="shared" si="1"/>
        <v>0</v>
      </c>
      <c r="N20" s="55" t="s">
        <v>44</v>
      </c>
      <c r="O20" s="625"/>
      <c r="P20" s="55" t="s">
        <v>44</v>
      </c>
      <c r="Q20" s="625"/>
      <c r="R20" s="55" t="s">
        <v>44</v>
      </c>
      <c r="S20" s="547" t="str">
        <f>IF(COUNTIF('（別紙8）教育担当者明細'!$E$5:$E$79,'（別紙9）受入研修（教育担当者)明細 '!E20)&gt;0,"別紙８と重複！いずれか一方にのみ記載すること","")</f>
        <v/>
      </c>
    </row>
    <row r="21" spans="2:19" ht="28.5" customHeight="1" x14ac:dyDescent="0.2">
      <c r="B21" s="606">
        <v>17</v>
      </c>
      <c r="C21" s="607"/>
      <c r="D21" s="626"/>
      <c r="E21" s="617"/>
      <c r="F21" s="757" t="str">
        <f t="shared" si="0"/>
        <v/>
      </c>
      <c r="G21" s="620"/>
      <c r="H21" s="609" t="s">
        <v>162</v>
      </c>
      <c r="I21" s="621"/>
      <c r="J21" s="611" t="s">
        <v>113</v>
      </c>
      <c r="K21" s="622"/>
      <c r="L21" s="606" t="s">
        <v>114</v>
      </c>
      <c r="M21" s="613">
        <f t="shared" si="1"/>
        <v>0</v>
      </c>
      <c r="N21" s="55" t="s">
        <v>44</v>
      </c>
      <c r="O21" s="625"/>
      <c r="P21" s="55" t="s">
        <v>44</v>
      </c>
      <c r="Q21" s="625"/>
      <c r="R21" s="55" t="s">
        <v>44</v>
      </c>
      <c r="S21" s="547" t="str">
        <f>IF(COUNTIF('（別紙8）教育担当者明細'!$E$5:$E$79,'（別紙9）受入研修（教育担当者)明細 '!E21)&gt;0,"別紙８と重複！いずれか一方にのみ記載すること","")</f>
        <v/>
      </c>
    </row>
    <row r="22" spans="2:19" ht="28.5" customHeight="1" x14ac:dyDescent="0.2">
      <c r="B22" s="606">
        <v>18</v>
      </c>
      <c r="C22" s="607"/>
      <c r="D22" s="626"/>
      <c r="E22" s="617"/>
      <c r="F22" s="757" t="str">
        <f t="shared" si="0"/>
        <v/>
      </c>
      <c r="G22" s="620"/>
      <c r="H22" s="609" t="s">
        <v>162</v>
      </c>
      <c r="I22" s="621"/>
      <c r="J22" s="611" t="s">
        <v>113</v>
      </c>
      <c r="K22" s="622"/>
      <c r="L22" s="606" t="s">
        <v>114</v>
      </c>
      <c r="M22" s="613">
        <f t="shared" si="1"/>
        <v>0</v>
      </c>
      <c r="N22" s="55" t="s">
        <v>44</v>
      </c>
      <c r="O22" s="625"/>
      <c r="P22" s="55" t="s">
        <v>44</v>
      </c>
      <c r="Q22" s="625"/>
      <c r="R22" s="55" t="s">
        <v>44</v>
      </c>
      <c r="S22" s="547" t="str">
        <f>IF(COUNTIF('（別紙8）教育担当者明細'!$E$5:$E$79,'（別紙9）受入研修（教育担当者)明細 '!E22)&gt;0,"別紙８と重複！いずれか一方にのみ記載すること","")</f>
        <v/>
      </c>
    </row>
    <row r="23" spans="2:19" ht="28.5" customHeight="1" x14ac:dyDescent="0.2">
      <c r="B23" s="606">
        <v>19</v>
      </c>
      <c r="C23" s="607"/>
      <c r="D23" s="626"/>
      <c r="E23" s="617"/>
      <c r="F23" s="757" t="str">
        <f t="shared" si="0"/>
        <v/>
      </c>
      <c r="G23" s="620"/>
      <c r="H23" s="609" t="s">
        <v>162</v>
      </c>
      <c r="I23" s="621"/>
      <c r="J23" s="611" t="s">
        <v>113</v>
      </c>
      <c r="K23" s="622"/>
      <c r="L23" s="606" t="s">
        <v>114</v>
      </c>
      <c r="M23" s="613">
        <f t="shared" si="1"/>
        <v>0</v>
      </c>
      <c r="N23" s="55" t="s">
        <v>44</v>
      </c>
      <c r="O23" s="625"/>
      <c r="P23" s="55" t="s">
        <v>44</v>
      </c>
      <c r="Q23" s="625"/>
      <c r="R23" s="55" t="s">
        <v>44</v>
      </c>
      <c r="S23" s="547" t="str">
        <f>IF(COUNTIF('（別紙8）教育担当者明細'!$E$5:$E$79,'（別紙9）受入研修（教育担当者)明細 '!E23)&gt;0,"別紙８と重複！いずれか一方にのみ記載すること","")</f>
        <v/>
      </c>
    </row>
    <row r="24" spans="2:19" ht="28.5" customHeight="1" x14ac:dyDescent="0.2">
      <c r="B24" s="606">
        <v>20</v>
      </c>
      <c r="C24" s="607"/>
      <c r="D24" s="626"/>
      <c r="E24" s="617"/>
      <c r="F24" s="757" t="str">
        <f t="shared" si="0"/>
        <v/>
      </c>
      <c r="G24" s="620"/>
      <c r="H24" s="609" t="s">
        <v>162</v>
      </c>
      <c r="I24" s="621"/>
      <c r="J24" s="611" t="s">
        <v>113</v>
      </c>
      <c r="K24" s="622"/>
      <c r="L24" s="606" t="s">
        <v>114</v>
      </c>
      <c r="M24" s="613">
        <f t="shared" si="1"/>
        <v>0</v>
      </c>
      <c r="N24" s="55" t="s">
        <v>44</v>
      </c>
      <c r="O24" s="625"/>
      <c r="P24" s="55" t="s">
        <v>44</v>
      </c>
      <c r="Q24" s="625"/>
      <c r="R24" s="55" t="s">
        <v>44</v>
      </c>
      <c r="S24" s="547" t="str">
        <f>IF(COUNTIF('（別紙8）教育担当者明細'!$E$5:$E$79,'（別紙9）受入研修（教育担当者)明細 '!E24)&gt;0,"別紙８と重複！いずれか一方にのみ記載すること","")</f>
        <v/>
      </c>
    </row>
    <row r="25" spans="2:19" ht="52.5" customHeight="1" x14ac:dyDescent="0.2">
      <c r="B25" s="45" t="s">
        <v>72</v>
      </c>
      <c r="C25" s="48"/>
      <c r="D25" s="48"/>
      <c r="E25" s="48">
        <f>IF('（別紙1）精算書'!G14=0,0,COUNTA(E5:E24))</f>
        <v>2</v>
      </c>
      <c r="F25" s="48" t="s">
        <v>371</v>
      </c>
      <c r="G25" s="1127" t="s">
        <v>585</v>
      </c>
      <c r="H25" s="1127"/>
      <c r="I25" s="1127"/>
      <c r="J25" s="1127"/>
      <c r="K25" s="1127"/>
      <c r="L25" s="1127"/>
      <c r="M25" s="83">
        <f>IF('（別紙1）精算書'!G14=0,0,SUM(M5:M24))</f>
        <v>65000</v>
      </c>
      <c r="N25" s="5" t="s">
        <v>44</v>
      </c>
      <c r="O25" s="213">
        <f>IF('（別紙1）精算書'!G14=0,0,SUM(O5:O24))</f>
        <v>0</v>
      </c>
      <c r="P25" s="5" t="s">
        <v>44</v>
      </c>
      <c r="Q25" s="213">
        <f>IF('（別紙1）精算書'!G14=0,0,SUM(Q5:Q24))</f>
        <v>0</v>
      </c>
      <c r="R25" s="5" t="s">
        <v>44</v>
      </c>
    </row>
  </sheetData>
  <sheetProtection password="DD49" sheet="1" insertRows="0" autoFilter="0"/>
  <protectedRanges>
    <protectedRange sqref="C7:C24 E7:E24 I7:I24 K7:K24 O7:O24 Q7:Q24 G7:G24" name="範囲1"/>
    <protectedRange sqref="C5:C6 E5:E6 G5:G6 I5:I6 K5:K6 O5:O6 Q5:Q6" name="範囲1_3"/>
  </protectedRanges>
  <mergeCells count="5">
    <mergeCell ref="L3:R3"/>
    <mergeCell ref="O4:P4"/>
    <mergeCell ref="Q4:R4"/>
    <mergeCell ref="G25:L25"/>
    <mergeCell ref="K2:Q2"/>
  </mergeCells>
  <phoneticPr fontId="2"/>
  <dataValidations count="3">
    <dataValidation imeMode="off" allowBlank="1" showInputMessage="1" showErrorMessage="1" sqref="I7:Q24" xr:uid="{00000000-0002-0000-0C00-000000000000}"/>
    <dataValidation type="list" allowBlank="1" showInputMessage="1" showErrorMessage="1" sqref="G7:G24" xr:uid="{00000000-0002-0000-0C00-000001000000}">
      <formula1>"専任,兼任"</formula1>
    </dataValidation>
    <dataValidation type="list" allowBlank="1" showInputMessage="1" showErrorMessage="1" sqref="G5:G6" xr:uid="{00000000-0002-0000-0C00-000002000000}">
      <formula1>$T$5:$T$6</formula1>
    </dataValidation>
  </dataValidations>
  <pageMargins left="0.25" right="0.25" top="0.75" bottom="0.75" header="0.3" footer="0.3"/>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J24"/>
  <sheetViews>
    <sheetView view="pageBreakPreview" zoomScaleNormal="100" zoomScaleSheetLayoutView="100" workbookViewId="0">
      <selection activeCell="N5" sqref="N5"/>
    </sheetView>
  </sheetViews>
  <sheetFormatPr defaultColWidth="9" defaultRowHeight="29.25" customHeight="1" x14ac:dyDescent="0.2"/>
  <cols>
    <col min="1" max="1" width="2" style="140" customWidth="1"/>
    <col min="2" max="2" width="21.44140625" style="140" customWidth="1"/>
    <col min="3" max="3" width="1.6640625" style="140" customWidth="1"/>
    <col min="4" max="4" width="1.77734375" style="140" customWidth="1"/>
    <col min="5" max="5" width="24.77734375" style="140" customWidth="1"/>
    <col min="6" max="6" width="1.88671875" style="140" customWidth="1"/>
    <col min="7" max="7" width="31" style="140" customWidth="1"/>
    <col min="8" max="8" width="5" style="140" customWidth="1"/>
    <col min="9" max="9" width="4.88671875" style="140" customWidth="1"/>
    <col min="10" max="16384" width="9" style="140"/>
  </cols>
  <sheetData>
    <row r="1" spans="1:10" ht="29.25" customHeight="1" x14ac:dyDescent="0.2">
      <c r="B1" s="140" t="s">
        <v>175</v>
      </c>
    </row>
    <row r="2" spans="1:10" ht="29.25" customHeight="1" x14ac:dyDescent="0.2">
      <c r="B2" s="1132" t="s">
        <v>661</v>
      </c>
      <c r="C2" s="1132"/>
      <c r="D2" s="1132"/>
      <c r="E2" s="1132"/>
      <c r="F2" s="1132"/>
      <c r="G2" s="1132"/>
    </row>
    <row r="4" spans="1:10" ht="29.25" customHeight="1" x14ac:dyDescent="0.2">
      <c r="G4" s="141" t="s">
        <v>150</v>
      </c>
    </row>
    <row r="5" spans="1:10" ht="29.25" customHeight="1" x14ac:dyDescent="0.2">
      <c r="A5" s="140" t="s">
        <v>123</v>
      </c>
    </row>
    <row r="6" spans="1:10" ht="38.25" customHeight="1" x14ac:dyDescent="0.2">
      <c r="A6" s="142"/>
      <c r="B6" s="143" t="s">
        <v>119</v>
      </c>
      <c r="C6" s="144"/>
      <c r="D6" s="142"/>
      <c r="E6" s="143" t="s">
        <v>662</v>
      </c>
      <c r="F6" s="145"/>
      <c r="G6" s="146" t="s">
        <v>75</v>
      </c>
    </row>
    <row r="7" spans="1:10" ht="38.25" customHeight="1" x14ac:dyDescent="0.2">
      <c r="A7" s="147"/>
      <c r="B7" s="148" t="s">
        <v>120</v>
      </c>
      <c r="C7" s="149"/>
      <c r="D7" s="147"/>
      <c r="E7" s="150">
        <f>'（別紙1）精算書'!E23</f>
        <v>1099000</v>
      </c>
      <c r="F7" s="151"/>
      <c r="G7" s="151"/>
      <c r="J7" s="474" t="s">
        <v>546</v>
      </c>
    </row>
    <row r="8" spans="1:10" ht="38.25" customHeight="1" x14ac:dyDescent="0.2">
      <c r="A8" s="152"/>
      <c r="B8" s="153" t="s">
        <v>121</v>
      </c>
      <c r="C8" s="154"/>
      <c r="D8" s="152"/>
      <c r="E8" s="109">
        <f>'（別紙1）精算書'!B8</f>
        <v>0</v>
      </c>
      <c r="F8" s="155"/>
      <c r="G8" s="155"/>
      <c r="J8" s="474" t="s">
        <v>545</v>
      </c>
    </row>
    <row r="9" spans="1:10" ht="38.25" customHeight="1" x14ac:dyDescent="0.2">
      <c r="A9" s="147"/>
      <c r="B9" s="148" t="s">
        <v>122</v>
      </c>
      <c r="C9" s="149"/>
      <c r="D9" s="147"/>
      <c r="E9" s="150">
        <f>E10-E7-E8</f>
        <v>2073554</v>
      </c>
      <c r="F9" s="151"/>
      <c r="G9" s="151"/>
      <c r="J9" s="474" t="s">
        <v>541</v>
      </c>
    </row>
    <row r="10" spans="1:10" ht="38.25" customHeight="1" x14ac:dyDescent="0.2">
      <c r="A10" s="156"/>
      <c r="B10" s="157" t="s">
        <v>72</v>
      </c>
      <c r="C10" s="158"/>
      <c r="D10" s="156"/>
      <c r="E10" s="159">
        <f>E16</f>
        <v>3172554</v>
      </c>
      <c r="F10" s="160"/>
      <c r="G10" s="160"/>
      <c r="J10" s="474" t="s">
        <v>540</v>
      </c>
    </row>
    <row r="11" spans="1:10" ht="29.25" customHeight="1" x14ac:dyDescent="0.2">
      <c r="J11" s="474"/>
    </row>
    <row r="12" spans="1:10" ht="38.25" customHeight="1" x14ac:dyDescent="0.2">
      <c r="A12" s="140" t="s">
        <v>124</v>
      </c>
      <c r="J12" s="474"/>
    </row>
    <row r="13" spans="1:10" ht="38.25" customHeight="1" x14ac:dyDescent="0.2">
      <c r="A13" s="142"/>
      <c r="B13" s="143" t="s">
        <v>119</v>
      </c>
      <c r="C13" s="144"/>
      <c r="D13" s="142"/>
      <c r="E13" s="143" t="s">
        <v>662</v>
      </c>
      <c r="F13" s="145"/>
      <c r="G13" s="146" t="s">
        <v>75</v>
      </c>
      <c r="J13" s="474"/>
    </row>
    <row r="14" spans="1:10" ht="38.25" customHeight="1" x14ac:dyDescent="0.2">
      <c r="A14" s="147"/>
      <c r="B14" s="148" t="s">
        <v>125</v>
      </c>
      <c r="C14" s="149"/>
      <c r="D14" s="147"/>
      <c r="E14" s="150">
        <f>'（別紙6）実支出内訳'!G93</f>
        <v>3172554</v>
      </c>
      <c r="F14" s="151"/>
      <c r="G14" s="161" t="s">
        <v>663</v>
      </c>
      <c r="J14" s="474" t="s">
        <v>542</v>
      </c>
    </row>
    <row r="15" spans="1:10" ht="38.25" customHeight="1" x14ac:dyDescent="0.2">
      <c r="A15" s="147"/>
      <c r="B15" s="148" t="s">
        <v>126</v>
      </c>
      <c r="C15" s="149"/>
      <c r="D15" s="147"/>
      <c r="E15" s="475">
        <f>E16-E14</f>
        <v>0</v>
      </c>
      <c r="F15" s="151"/>
      <c r="G15" s="151"/>
      <c r="J15" s="474" t="s">
        <v>543</v>
      </c>
    </row>
    <row r="16" spans="1:10" ht="38.25" customHeight="1" x14ac:dyDescent="0.2">
      <c r="A16" s="156"/>
      <c r="B16" s="157" t="s">
        <v>72</v>
      </c>
      <c r="C16" s="158"/>
      <c r="D16" s="156"/>
      <c r="E16" s="159">
        <f>'（別紙1）精算書'!A8</f>
        <v>3172554</v>
      </c>
      <c r="F16" s="160"/>
      <c r="G16" s="160"/>
      <c r="J16" s="474" t="s">
        <v>544</v>
      </c>
    </row>
    <row r="17" spans="2:10" ht="15" customHeight="1" x14ac:dyDescent="0.2"/>
    <row r="18" spans="2:10" ht="29.25" customHeight="1" x14ac:dyDescent="0.2">
      <c r="B18" s="140" t="s">
        <v>151</v>
      </c>
    </row>
    <row r="19" spans="2:10" ht="15" customHeight="1" x14ac:dyDescent="0.2"/>
    <row r="20" spans="2:10" ht="29.25" customHeight="1" x14ac:dyDescent="0.2">
      <c r="B20" s="481" t="str">
        <f>"令和"&amp;'（様式2）実績報告'!$K$2&amp;"年"&amp;'（様式2）実績報告'!$M$2&amp;"月"&amp;'（様式2）実績報告'!$O$2&amp;"日"</f>
        <v>令和7年4月1日</v>
      </c>
      <c r="J20" s="474" t="s">
        <v>551</v>
      </c>
    </row>
    <row r="21" spans="2:10" ht="29.25" customHeight="1" x14ac:dyDescent="0.2">
      <c r="B21" s="482"/>
      <c r="E21" s="478" t="s">
        <v>548</v>
      </c>
      <c r="G21" s="477" t="str">
        <f>IF(基本情報!$G$4="",基本情報!$G$8,基本情報!$G$4)</f>
        <v>大阪市中央区大手前○－○</v>
      </c>
      <c r="J21" s="474" t="s">
        <v>547</v>
      </c>
    </row>
    <row r="22" spans="2:10" ht="29.25" customHeight="1" x14ac:dyDescent="0.2">
      <c r="E22" s="479" t="s">
        <v>549</v>
      </c>
      <c r="G22" s="477" t="str">
        <f>IF(基本情報!$G$5="","",基本情報!$G$5)</f>
        <v>医療法人■■会</v>
      </c>
      <c r="J22" s="474" t="s">
        <v>547</v>
      </c>
    </row>
    <row r="23" spans="2:10" ht="29.25" customHeight="1" x14ac:dyDescent="0.2">
      <c r="E23" s="479" t="s">
        <v>550</v>
      </c>
      <c r="G23" s="477" t="str">
        <f>IF(基本情報!$G$6="","",基本情報!$G$6)</f>
        <v>理事長　大阪太郎</v>
      </c>
      <c r="H23" s="467"/>
      <c r="J23" s="474" t="s">
        <v>547</v>
      </c>
    </row>
    <row r="24" spans="2:10" ht="29.25" customHeight="1" x14ac:dyDescent="0.2">
      <c r="E24" s="480" t="s">
        <v>74</v>
      </c>
      <c r="G24" s="477" t="str">
        <f>IF(基本情報!$G$9="","",基本情報!$G$9)</f>
        <v>◇◇◇◇病院</v>
      </c>
      <c r="J24" s="474" t="s">
        <v>547</v>
      </c>
    </row>
  </sheetData>
  <sheetProtection password="DD49" sheet="1"/>
  <protectedRanges>
    <protectedRange sqref="E15 E8" name="範囲1"/>
  </protectedRanges>
  <mergeCells count="1">
    <mergeCell ref="B2:G2"/>
  </mergeCells>
  <phoneticPr fontId="2"/>
  <pageMargins left="0.7" right="0.7" top="0.75" bottom="0.75" header="0.3" footer="0.3"/>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C1:M127"/>
  <sheetViews>
    <sheetView view="pageBreakPreview" zoomScaleNormal="100" zoomScaleSheetLayoutView="100" workbookViewId="0">
      <pane ySplit="5" topLeftCell="A6" activePane="bottomLeft" state="frozen"/>
      <selection activeCell="L1" sqref="L1:R1"/>
      <selection pane="bottomLeft" activeCell="E7" sqref="E7"/>
    </sheetView>
  </sheetViews>
  <sheetFormatPr defaultColWidth="9" defaultRowHeight="18" customHeight="1" x14ac:dyDescent="0.2"/>
  <cols>
    <col min="1" max="2" width="2" style="1" customWidth="1"/>
    <col min="3" max="3" width="5.109375" style="1" customWidth="1"/>
    <col min="4" max="4" width="1.6640625" style="1" customWidth="1"/>
    <col min="5" max="5" width="16.6640625" style="1" customWidth="1"/>
    <col min="6" max="6" width="1.109375" style="1" customWidth="1"/>
    <col min="7" max="7" width="10.109375" style="1" customWidth="1"/>
    <col min="8" max="8" width="6.77734375" style="1" customWidth="1"/>
    <col min="9" max="9" width="13.88671875" style="1" bestFit="1" customWidth="1"/>
    <col min="10" max="10" width="16.44140625" style="1" customWidth="1"/>
    <col min="11" max="11" width="12.6640625" style="1" customWidth="1"/>
    <col min="12" max="12" width="19.88671875" style="550" customWidth="1"/>
    <col min="13" max="13" width="3.44140625" style="1" hidden="1" customWidth="1"/>
    <col min="14" max="16384" width="9" style="1"/>
  </cols>
  <sheetData>
    <row r="1" spans="3:13" ht="18" customHeight="1" x14ac:dyDescent="0.2">
      <c r="C1" s="1" t="s">
        <v>401</v>
      </c>
    </row>
    <row r="2" spans="3:13" ht="18" customHeight="1" x14ac:dyDescent="0.2">
      <c r="C2" s="44" t="s">
        <v>402</v>
      </c>
      <c r="D2" s="44"/>
      <c r="E2" s="44"/>
      <c r="F2" s="44"/>
      <c r="G2" s="44"/>
      <c r="M2" s="1" t="s">
        <v>320</v>
      </c>
    </row>
    <row r="3" spans="3:13" ht="18" customHeight="1" x14ac:dyDescent="0.2">
      <c r="H3" s="3" t="s">
        <v>152</v>
      </c>
      <c r="I3" s="1083" t="str">
        <f>IF([1]基本情報!G9="","",[1]基本情報!G9)</f>
        <v/>
      </c>
      <c r="J3" s="1084"/>
      <c r="K3" s="1085"/>
      <c r="M3" s="1" t="s">
        <v>318</v>
      </c>
    </row>
    <row r="4" spans="3:13" ht="111" customHeight="1" x14ac:dyDescent="0.2">
      <c r="C4" s="1133" t="s">
        <v>736</v>
      </c>
      <c r="D4" s="1133"/>
      <c r="E4" s="1133"/>
      <c r="F4" s="1133"/>
      <c r="G4" s="1133"/>
      <c r="H4" s="1133"/>
      <c r="I4" s="1133"/>
      <c r="J4" s="1133"/>
      <c r="K4" s="1133"/>
    </row>
    <row r="5" spans="3:13" ht="18" customHeight="1" x14ac:dyDescent="0.2">
      <c r="C5" s="46" t="s">
        <v>140</v>
      </c>
      <c r="D5" s="12"/>
      <c r="E5" s="34" t="s">
        <v>118</v>
      </c>
      <c r="F5" s="47"/>
      <c r="G5" s="751" t="s">
        <v>717</v>
      </c>
      <c r="H5" s="46" t="s">
        <v>129</v>
      </c>
      <c r="I5" s="46" t="s">
        <v>471</v>
      </c>
      <c r="J5" s="46" t="s">
        <v>131</v>
      </c>
      <c r="K5" s="46" t="s">
        <v>75</v>
      </c>
      <c r="L5" s="803" t="s">
        <v>583</v>
      </c>
      <c r="M5" s="1" t="s">
        <v>321</v>
      </c>
    </row>
    <row r="6" spans="3:13" ht="18" customHeight="1" x14ac:dyDescent="0.2">
      <c r="C6" s="805">
        <v>1</v>
      </c>
      <c r="D6" s="806"/>
      <c r="E6" s="807" t="s">
        <v>683</v>
      </c>
      <c r="F6" s="239"/>
      <c r="G6" s="808" t="str">
        <f>IF(COUNTIF($E$6:$E$1000,E6)&gt;1,"同じ名前あり","")</f>
        <v/>
      </c>
      <c r="H6" s="809">
        <v>44</v>
      </c>
      <c r="I6" s="810">
        <v>3000000</v>
      </c>
      <c r="J6" s="811">
        <v>34060</v>
      </c>
      <c r="K6" s="812"/>
      <c r="L6" s="803" t="str">
        <f>IF(COUNTIF($I$6:$I$10000,I6)&gt;1,"免許番号重複あり","")</f>
        <v/>
      </c>
    </row>
    <row r="7" spans="3:13" ht="18" customHeight="1" x14ac:dyDescent="0.2">
      <c r="C7" s="813">
        <v>2</v>
      </c>
      <c r="D7" s="814"/>
      <c r="E7" s="815"/>
      <c r="F7" s="237"/>
      <c r="G7" s="816" t="str">
        <f t="shared" ref="G7:G70" si="0">IF(COUNTIF($E$6:$E$1000,E7)&gt;1,"同じ名前あり","")</f>
        <v/>
      </c>
      <c r="H7" s="817"/>
      <c r="I7" s="818"/>
      <c r="J7" s="819"/>
      <c r="K7" s="820"/>
      <c r="L7" s="803" t="str">
        <f t="shared" ref="L7:L70" si="1">IF(COUNTIF($I$6:$I$10000,I7)&gt;1,"免許番号重複あり","")</f>
        <v/>
      </c>
    </row>
    <row r="8" spans="3:13" ht="18" customHeight="1" x14ac:dyDescent="0.2">
      <c r="C8" s="813">
        <v>3</v>
      </c>
      <c r="D8" s="814"/>
      <c r="E8" s="815"/>
      <c r="F8" s="237"/>
      <c r="G8" s="816" t="str">
        <f t="shared" si="0"/>
        <v/>
      </c>
      <c r="H8" s="817"/>
      <c r="I8" s="818"/>
      <c r="J8" s="819"/>
      <c r="K8" s="820"/>
      <c r="L8" s="803" t="str">
        <f t="shared" si="1"/>
        <v/>
      </c>
    </row>
    <row r="9" spans="3:13" ht="18" customHeight="1" x14ac:dyDescent="0.2">
      <c r="C9" s="813">
        <v>4</v>
      </c>
      <c r="D9" s="814"/>
      <c r="E9" s="815"/>
      <c r="F9" s="237"/>
      <c r="G9" s="816" t="str">
        <f t="shared" si="0"/>
        <v/>
      </c>
      <c r="H9" s="817"/>
      <c r="I9" s="818"/>
      <c r="J9" s="819"/>
      <c r="K9" s="820"/>
      <c r="L9" s="803" t="str">
        <f t="shared" si="1"/>
        <v/>
      </c>
    </row>
    <row r="10" spans="3:13" ht="18" customHeight="1" x14ac:dyDescent="0.2">
      <c r="C10" s="813">
        <v>5</v>
      </c>
      <c r="D10" s="814"/>
      <c r="E10" s="815"/>
      <c r="F10" s="237"/>
      <c r="G10" s="816" t="str">
        <f t="shared" si="0"/>
        <v/>
      </c>
      <c r="H10" s="817"/>
      <c r="I10" s="818"/>
      <c r="J10" s="819"/>
      <c r="K10" s="820"/>
      <c r="L10" s="803" t="str">
        <f t="shared" si="1"/>
        <v/>
      </c>
    </row>
    <row r="11" spans="3:13" ht="18" customHeight="1" x14ac:dyDescent="0.2">
      <c r="C11" s="813">
        <v>6</v>
      </c>
      <c r="D11" s="814"/>
      <c r="E11" s="815"/>
      <c r="F11" s="237"/>
      <c r="G11" s="816" t="str">
        <f t="shared" si="0"/>
        <v/>
      </c>
      <c r="H11" s="817"/>
      <c r="I11" s="818"/>
      <c r="J11" s="819"/>
      <c r="K11" s="820"/>
      <c r="L11" s="803" t="str">
        <f t="shared" si="1"/>
        <v/>
      </c>
    </row>
    <row r="12" spans="3:13" ht="18" customHeight="1" x14ac:dyDescent="0.2">
      <c r="C12" s="813">
        <v>7</v>
      </c>
      <c r="D12" s="814"/>
      <c r="E12" s="815"/>
      <c r="F12" s="237"/>
      <c r="G12" s="816" t="str">
        <f t="shared" si="0"/>
        <v/>
      </c>
      <c r="H12" s="817"/>
      <c r="I12" s="818"/>
      <c r="J12" s="819"/>
      <c r="K12" s="820"/>
      <c r="L12" s="803" t="str">
        <f t="shared" si="1"/>
        <v/>
      </c>
    </row>
    <row r="13" spans="3:13" ht="18" customHeight="1" x14ac:dyDescent="0.2">
      <c r="C13" s="813">
        <v>8</v>
      </c>
      <c r="D13" s="814"/>
      <c r="E13" s="815"/>
      <c r="F13" s="237"/>
      <c r="G13" s="816" t="str">
        <f t="shared" si="0"/>
        <v/>
      </c>
      <c r="H13" s="817"/>
      <c r="I13" s="818"/>
      <c r="J13" s="819"/>
      <c r="K13" s="820"/>
      <c r="L13" s="803" t="str">
        <f t="shared" si="1"/>
        <v/>
      </c>
    </row>
    <row r="14" spans="3:13" ht="18" customHeight="1" x14ac:dyDescent="0.2">
      <c r="C14" s="813">
        <v>9</v>
      </c>
      <c r="D14" s="814"/>
      <c r="E14" s="815"/>
      <c r="F14" s="237"/>
      <c r="G14" s="816" t="str">
        <f t="shared" si="0"/>
        <v/>
      </c>
      <c r="H14" s="817"/>
      <c r="I14" s="818"/>
      <c r="J14" s="819"/>
      <c r="K14" s="820"/>
      <c r="L14" s="803" t="str">
        <f t="shared" si="1"/>
        <v/>
      </c>
    </row>
    <row r="15" spans="3:13" ht="18" customHeight="1" x14ac:dyDescent="0.2">
      <c r="C15" s="813">
        <v>10</v>
      </c>
      <c r="D15" s="814"/>
      <c r="E15" s="815"/>
      <c r="F15" s="237"/>
      <c r="G15" s="816" t="str">
        <f t="shared" si="0"/>
        <v/>
      </c>
      <c r="H15" s="817"/>
      <c r="I15" s="818"/>
      <c r="J15" s="819"/>
      <c r="K15" s="820"/>
      <c r="L15" s="803" t="str">
        <f t="shared" si="1"/>
        <v/>
      </c>
    </row>
    <row r="16" spans="3:13" ht="18" customHeight="1" x14ac:dyDescent="0.2">
      <c r="C16" s="813">
        <v>11</v>
      </c>
      <c r="D16" s="814"/>
      <c r="E16" s="815"/>
      <c r="F16" s="237"/>
      <c r="G16" s="816" t="str">
        <f t="shared" si="0"/>
        <v/>
      </c>
      <c r="H16" s="817"/>
      <c r="I16" s="818"/>
      <c r="J16" s="819"/>
      <c r="K16" s="820"/>
      <c r="L16" s="803" t="str">
        <f t="shared" si="1"/>
        <v/>
      </c>
    </row>
    <row r="17" spans="3:12" ht="18" customHeight="1" x14ac:dyDescent="0.2">
      <c r="C17" s="813">
        <v>12</v>
      </c>
      <c r="D17" s="814"/>
      <c r="E17" s="815"/>
      <c r="F17" s="237"/>
      <c r="G17" s="816" t="str">
        <f t="shared" si="0"/>
        <v/>
      </c>
      <c r="H17" s="817"/>
      <c r="I17" s="818"/>
      <c r="J17" s="819"/>
      <c r="K17" s="820"/>
      <c r="L17" s="803" t="str">
        <f t="shared" si="1"/>
        <v/>
      </c>
    </row>
    <row r="18" spans="3:12" ht="18" customHeight="1" x14ac:dyDescent="0.2">
      <c r="C18" s="813">
        <v>13</v>
      </c>
      <c r="D18" s="814"/>
      <c r="E18" s="815"/>
      <c r="F18" s="237"/>
      <c r="G18" s="816" t="str">
        <f t="shared" si="0"/>
        <v/>
      </c>
      <c r="H18" s="817"/>
      <c r="I18" s="818"/>
      <c r="J18" s="819"/>
      <c r="K18" s="820"/>
      <c r="L18" s="803" t="str">
        <f t="shared" si="1"/>
        <v/>
      </c>
    </row>
    <row r="19" spans="3:12" ht="18" customHeight="1" x14ac:dyDescent="0.2">
      <c r="C19" s="813">
        <v>14</v>
      </c>
      <c r="D19" s="814"/>
      <c r="E19" s="815"/>
      <c r="F19" s="237"/>
      <c r="G19" s="816" t="str">
        <f t="shared" si="0"/>
        <v/>
      </c>
      <c r="H19" s="817"/>
      <c r="I19" s="818"/>
      <c r="J19" s="819"/>
      <c r="K19" s="820"/>
      <c r="L19" s="803" t="str">
        <f t="shared" si="1"/>
        <v/>
      </c>
    </row>
    <row r="20" spans="3:12" ht="18" customHeight="1" x14ac:dyDescent="0.2">
      <c r="C20" s="813">
        <v>15</v>
      </c>
      <c r="D20" s="814"/>
      <c r="E20" s="815"/>
      <c r="F20" s="237"/>
      <c r="G20" s="816" t="str">
        <f t="shared" si="0"/>
        <v/>
      </c>
      <c r="H20" s="817"/>
      <c r="I20" s="818"/>
      <c r="J20" s="819"/>
      <c r="K20" s="820"/>
      <c r="L20" s="803" t="str">
        <f t="shared" si="1"/>
        <v/>
      </c>
    </row>
    <row r="21" spans="3:12" ht="18" customHeight="1" x14ac:dyDescent="0.2">
      <c r="C21" s="813">
        <v>16</v>
      </c>
      <c r="D21" s="814"/>
      <c r="E21" s="815"/>
      <c r="F21" s="237"/>
      <c r="G21" s="816" t="str">
        <f t="shared" si="0"/>
        <v/>
      </c>
      <c r="H21" s="817"/>
      <c r="I21" s="818"/>
      <c r="J21" s="819"/>
      <c r="K21" s="820"/>
      <c r="L21" s="803" t="str">
        <f t="shared" si="1"/>
        <v/>
      </c>
    </row>
    <row r="22" spans="3:12" ht="18" customHeight="1" x14ac:dyDescent="0.2">
      <c r="C22" s="813">
        <v>17</v>
      </c>
      <c r="D22" s="814"/>
      <c r="E22" s="815"/>
      <c r="F22" s="237"/>
      <c r="G22" s="816" t="str">
        <f t="shared" si="0"/>
        <v/>
      </c>
      <c r="H22" s="817"/>
      <c r="I22" s="818"/>
      <c r="J22" s="819"/>
      <c r="K22" s="820"/>
      <c r="L22" s="803" t="str">
        <f t="shared" si="1"/>
        <v/>
      </c>
    </row>
    <row r="23" spans="3:12" ht="18" customHeight="1" x14ac:dyDescent="0.2">
      <c r="C23" s="813">
        <v>18</v>
      </c>
      <c r="D23" s="814"/>
      <c r="E23" s="815"/>
      <c r="F23" s="237"/>
      <c r="G23" s="816" t="str">
        <f t="shared" si="0"/>
        <v/>
      </c>
      <c r="H23" s="817"/>
      <c r="I23" s="818"/>
      <c r="J23" s="819"/>
      <c r="K23" s="820"/>
      <c r="L23" s="803" t="str">
        <f t="shared" si="1"/>
        <v/>
      </c>
    </row>
    <row r="24" spans="3:12" ht="18" customHeight="1" x14ac:dyDescent="0.2">
      <c r="C24" s="813">
        <v>19</v>
      </c>
      <c r="D24" s="814"/>
      <c r="E24" s="815"/>
      <c r="F24" s="237"/>
      <c r="G24" s="816" t="str">
        <f t="shared" si="0"/>
        <v/>
      </c>
      <c r="H24" s="817"/>
      <c r="I24" s="818"/>
      <c r="J24" s="819"/>
      <c r="K24" s="820"/>
      <c r="L24" s="803" t="str">
        <f t="shared" si="1"/>
        <v/>
      </c>
    </row>
    <row r="25" spans="3:12" ht="18" customHeight="1" x14ac:dyDescent="0.2">
      <c r="C25" s="813">
        <v>20</v>
      </c>
      <c r="D25" s="814"/>
      <c r="E25" s="815"/>
      <c r="F25" s="237"/>
      <c r="G25" s="816" t="str">
        <f t="shared" si="0"/>
        <v/>
      </c>
      <c r="H25" s="817"/>
      <c r="I25" s="818"/>
      <c r="J25" s="819"/>
      <c r="K25" s="820"/>
      <c r="L25" s="803" t="str">
        <f t="shared" si="1"/>
        <v/>
      </c>
    </row>
    <row r="26" spans="3:12" ht="18" customHeight="1" x14ac:dyDescent="0.2">
      <c r="C26" s="813">
        <v>21</v>
      </c>
      <c r="D26" s="814"/>
      <c r="E26" s="815"/>
      <c r="F26" s="237"/>
      <c r="G26" s="816" t="str">
        <f t="shared" si="0"/>
        <v/>
      </c>
      <c r="H26" s="817"/>
      <c r="I26" s="818"/>
      <c r="J26" s="819"/>
      <c r="K26" s="820"/>
      <c r="L26" s="803" t="str">
        <f t="shared" si="1"/>
        <v/>
      </c>
    </row>
    <row r="27" spans="3:12" ht="18" customHeight="1" x14ac:dyDescent="0.2">
      <c r="C27" s="813">
        <v>22</v>
      </c>
      <c r="D27" s="814"/>
      <c r="E27" s="815"/>
      <c r="F27" s="237"/>
      <c r="G27" s="816" t="str">
        <f t="shared" si="0"/>
        <v/>
      </c>
      <c r="H27" s="817"/>
      <c r="I27" s="818"/>
      <c r="J27" s="819"/>
      <c r="K27" s="820"/>
      <c r="L27" s="803" t="str">
        <f t="shared" si="1"/>
        <v/>
      </c>
    </row>
    <row r="28" spans="3:12" ht="18" customHeight="1" x14ac:dyDescent="0.2">
      <c r="C28" s="813">
        <v>23</v>
      </c>
      <c r="D28" s="814"/>
      <c r="E28" s="815"/>
      <c r="F28" s="237"/>
      <c r="G28" s="816" t="str">
        <f t="shared" si="0"/>
        <v/>
      </c>
      <c r="H28" s="817"/>
      <c r="I28" s="818"/>
      <c r="J28" s="819"/>
      <c r="K28" s="820"/>
      <c r="L28" s="803" t="str">
        <f t="shared" si="1"/>
        <v/>
      </c>
    </row>
    <row r="29" spans="3:12" ht="18" customHeight="1" x14ac:dyDescent="0.2">
      <c r="C29" s="813">
        <v>24</v>
      </c>
      <c r="D29" s="814"/>
      <c r="E29" s="815"/>
      <c r="F29" s="237"/>
      <c r="G29" s="816" t="str">
        <f t="shared" si="0"/>
        <v/>
      </c>
      <c r="H29" s="817"/>
      <c r="I29" s="818"/>
      <c r="J29" s="819"/>
      <c r="K29" s="820"/>
      <c r="L29" s="803" t="str">
        <f t="shared" si="1"/>
        <v/>
      </c>
    </row>
    <row r="30" spans="3:12" ht="18" customHeight="1" x14ac:dyDescent="0.2">
      <c r="C30" s="813">
        <v>25</v>
      </c>
      <c r="D30" s="814"/>
      <c r="E30" s="815"/>
      <c r="F30" s="237"/>
      <c r="G30" s="816" t="str">
        <f t="shared" si="0"/>
        <v/>
      </c>
      <c r="H30" s="817"/>
      <c r="I30" s="818"/>
      <c r="J30" s="819"/>
      <c r="K30" s="820"/>
      <c r="L30" s="803" t="str">
        <f t="shared" si="1"/>
        <v/>
      </c>
    </row>
    <row r="31" spans="3:12" ht="18" customHeight="1" x14ac:dyDescent="0.2">
      <c r="C31" s="813">
        <v>26</v>
      </c>
      <c r="D31" s="814"/>
      <c r="E31" s="821"/>
      <c r="F31" s="237"/>
      <c r="G31" s="816" t="str">
        <f t="shared" si="0"/>
        <v/>
      </c>
      <c r="H31" s="817"/>
      <c r="I31" s="818"/>
      <c r="J31" s="819"/>
      <c r="K31" s="820"/>
      <c r="L31" s="803" t="str">
        <f t="shared" si="1"/>
        <v/>
      </c>
    </row>
    <row r="32" spans="3:12" ht="18" customHeight="1" x14ac:dyDescent="0.2">
      <c r="C32" s="813">
        <v>27</v>
      </c>
      <c r="D32" s="814"/>
      <c r="E32" s="821"/>
      <c r="F32" s="237"/>
      <c r="G32" s="816" t="str">
        <f t="shared" si="0"/>
        <v/>
      </c>
      <c r="H32" s="817"/>
      <c r="I32" s="818"/>
      <c r="J32" s="819"/>
      <c r="K32" s="820"/>
      <c r="L32" s="803" t="str">
        <f t="shared" si="1"/>
        <v/>
      </c>
    </row>
    <row r="33" spans="3:12" ht="18" customHeight="1" x14ac:dyDescent="0.2">
      <c r="C33" s="813">
        <v>28</v>
      </c>
      <c r="D33" s="814"/>
      <c r="E33" s="821"/>
      <c r="F33" s="237"/>
      <c r="G33" s="816" t="str">
        <f t="shared" si="0"/>
        <v/>
      </c>
      <c r="H33" s="817"/>
      <c r="I33" s="818"/>
      <c r="J33" s="819"/>
      <c r="K33" s="820"/>
      <c r="L33" s="803" t="str">
        <f t="shared" si="1"/>
        <v/>
      </c>
    </row>
    <row r="34" spans="3:12" ht="18" customHeight="1" x14ac:dyDescent="0.2">
      <c r="C34" s="813">
        <v>29</v>
      </c>
      <c r="D34" s="814"/>
      <c r="E34" s="821"/>
      <c r="F34" s="237"/>
      <c r="G34" s="816" t="str">
        <f t="shared" si="0"/>
        <v/>
      </c>
      <c r="H34" s="817"/>
      <c r="I34" s="818"/>
      <c r="J34" s="819"/>
      <c r="K34" s="820"/>
      <c r="L34" s="803" t="str">
        <f t="shared" si="1"/>
        <v/>
      </c>
    </row>
    <row r="35" spans="3:12" ht="18" customHeight="1" x14ac:dyDescent="0.2">
      <c r="C35" s="813">
        <v>30</v>
      </c>
      <c r="D35" s="814"/>
      <c r="E35" s="821"/>
      <c r="F35" s="237"/>
      <c r="G35" s="816" t="str">
        <f t="shared" si="0"/>
        <v/>
      </c>
      <c r="H35" s="817"/>
      <c r="I35" s="818"/>
      <c r="J35" s="819"/>
      <c r="K35" s="820"/>
      <c r="L35" s="803" t="str">
        <f t="shared" si="1"/>
        <v/>
      </c>
    </row>
    <row r="36" spans="3:12" ht="18" customHeight="1" x14ac:dyDescent="0.2">
      <c r="C36" s="813">
        <v>31</v>
      </c>
      <c r="D36" s="814"/>
      <c r="E36" s="821"/>
      <c r="F36" s="237"/>
      <c r="G36" s="816" t="str">
        <f t="shared" si="0"/>
        <v/>
      </c>
      <c r="H36" s="817"/>
      <c r="I36" s="818"/>
      <c r="J36" s="819"/>
      <c r="K36" s="820"/>
      <c r="L36" s="803" t="str">
        <f t="shared" si="1"/>
        <v/>
      </c>
    </row>
    <row r="37" spans="3:12" ht="18" customHeight="1" x14ac:dyDescent="0.2">
      <c r="C37" s="813">
        <v>32</v>
      </c>
      <c r="D37" s="814"/>
      <c r="E37" s="821"/>
      <c r="F37" s="237"/>
      <c r="G37" s="816" t="str">
        <f t="shared" si="0"/>
        <v/>
      </c>
      <c r="H37" s="817"/>
      <c r="I37" s="818"/>
      <c r="J37" s="819"/>
      <c r="K37" s="820"/>
      <c r="L37" s="803" t="str">
        <f t="shared" si="1"/>
        <v/>
      </c>
    </row>
    <row r="38" spans="3:12" ht="18" customHeight="1" x14ac:dyDescent="0.2">
      <c r="C38" s="813">
        <v>33</v>
      </c>
      <c r="D38" s="814"/>
      <c r="E38" s="821"/>
      <c r="F38" s="237"/>
      <c r="G38" s="816" t="str">
        <f t="shared" si="0"/>
        <v/>
      </c>
      <c r="H38" s="817"/>
      <c r="I38" s="818"/>
      <c r="J38" s="819"/>
      <c r="K38" s="820"/>
      <c r="L38" s="803" t="str">
        <f t="shared" si="1"/>
        <v/>
      </c>
    </row>
    <row r="39" spans="3:12" ht="18" customHeight="1" x14ac:dyDescent="0.2">
      <c r="C39" s="813">
        <v>34</v>
      </c>
      <c r="D39" s="814"/>
      <c r="E39" s="821"/>
      <c r="F39" s="237"/>
      <c r="G39" s="816" t="str">
        <f t="shared" si="0"/>
        <v/>
      </c>
      <c r="H39" s="817"/>
      <c r="I39" s="818"/>
      <c r="J39" s="819"/>
      <c r="K39" s="820"/>
      <c r="L39" s="803" t="str">
        <f t="shared" si="1"/>
        <v/>
      </c>
    </row>
    <row r="40" spans="3:12" ht="18" customHeight="1" x14ac:dyDescent="0.2">
      <c r="C40" s="813">
        <v>35</v>
      </c>
      <c r="D40" s="814"/>
      <c r="E40" s="821"/>
      <c r="F40" s="237"/>
      <c r="G40" s="816" t="str">
        <f t="shared" si="0"/>
        <v/>
      </c>
      <c r="H40" s="817"/>
      <c r="I40" s="818"/>
      <c r="J40" s="819"/>
      <c r="K40" s="820"/>
      <c r="L40" s="803" t="str">
        <f t="shared" si="1"/>
        <v/>
      </c>
    </row>
    <row r="41" spans="3:12" ht="18" customHeight="1" x14ac:dyDescent="0.2">
      <c r="C41" s="813">
        <v>36</v>
      </c>
      <c r="D41" s="814"/>
      <c r="E41" s="821"/>
      <c r="F41" s="237"/>
      <c r="G41" s="816" t="str">
        <f t="shared" si="0"/>
        <v/>
      </c>
      <c r="H41" s="817"/>
      <c r="I41" s="818"/>
      <c r="J41" s="819"/>
      <c r="K41" s="820"/>
      <c r="L41" s="803" t="str">
        <f t="shared" si="1"/>
        <v/>
      </c>
    </row>
    <row r="42" spans="3:12" ht="18" customHeight="1" x14ac:dyDescent="0.2">
      <c r="C42" s="813">
        <v>37</v>
      </c>
      <c r="D42" s="814"/>
      <c r="E42" s="821"/>
      <c r="F42" s="237"/>
      <c r="G42" s="816" t="str">
        <f t="shared" si="0"/>
        <v/>
      </c>
      <c r="H42" s="817"/>
      <c r="I42" s="818"/>
      <c r="J42" s="819"/>
      <c r="K42" s="820"/>
      <c r="L42" s="803" t="str">
        <f t="shared" si="1"/>
        <v/>
      </c>
    </row>
    <row r="43" spans="3:12" ht="18" customHeight="1" x14ac:dyDescent="0.2">
      <c r="C43" s="813">
        <v>38</v>
      </c>
      <c r="D43" s="814"/>
      <c r="E43" s="821"/>
      <c r="F43" s="237"/>
      <c r="G43" s="816" t="str">
        <f t="shared" si="0"/>
        <v/>
      </c>
      <c r="H43" s="817"/>
      <c r="I43" s="818"/>
      <c r="J43" s="819"/>
      <c r="K43" s="820"/>
      <c r="L43" s="803" t="str">
        <f t="shared" si="1"/>
        <v/>
      </c>
    </row>
    <row r="44" spans="3:12" ht="18" customHeight="1" x14ac:dyDescent="0.2">
      <c r="C44" s="813">
        <v>39</v>
      </c>
      <c r="D44" s="814"/>
      <c r="E44" s="821"/>
      <c r="F44" s="237"/>
      <c r="G44" s="816" t="str">
        <f t="shared" si="0"/>
        <v/>
      </c>
      <c r="H44" s="817"/>
      <c r="I44" s="818"/>
      <c r="J44" s="819"/>
      <c r="K44" s="820"/>
      <c r="L44" s="803" t="str">
        <f t="shared" si="1"/>
        <v/>
      </c>
    </row>
    <row r="45" spans="3:12" ht="18" customHeight="1" x14ac:dyDescent="0.2">
      <c r="C45" s="813">
        <v>40</v>
      </c>
      <c r="D45" s="814"/>
      <c r="E45" s="821"/>
      <c r="F45" s="237"/>
      <c r="G45" s="816" t="str">
        <f t="shared" si="0"/>
        <v/>
      </c>
      <c r="H45" s="817"/>
      <c r="I45" s="818"/>
      <c r="J45" s="819"/>
      <c r="K45" s="820"/>
      <c r="L45" s="803" t="str">
        <f t="shared" si="1"/>
        <v/>
      </c>
    </row>
    <row r="46" spans="3:12" ht="18" customHeight="1" x14ac:dyDescent="0.2">
      <c r="C46" s="813">
        <v>41</v>
      </c>
      <c r="D46" s="822"/>
      <c r="E46" s="821"/>
      <c r="F46" s="240"/>
      <c r="G46" s="816" t="str">
        <f t="shared" si="0"/>
        <v/>
      </c>
      <c r="H46" s="817"/>
      <c r="I46" s="818"/>
      <c r="J46" s="819"/>
      <c r="K46" s="820"/>
      <c r="L46" s="803" t="str">
        <f t="shared" si="1"/>
        <v/>
      </c>
    </row>
    <row r="47" spans="3:12" ht="18" customHeight="1" x14ac:dyDescent="0.2">
      <c r="C47" s="813">
        <v>42</v>
      </c>
      <c r="D47" s="822"/>
      <c r="E47" s="821"/>
      <c r="F47" s="237"/>
      <c r="G47" s="816" t="str">
        <f t="shared" si="0"/>
        <v/>
      </c>
      <c r="H47" s="817"/>
      <c r="I47" s="818"/>
      <c r="J47" s="819"/>
      <c r="K47" s="820"/>
      <c r="L47" s="803" t="str">
        <f t="shared" si="1"/>
        <v/>
      </c>
    </row>
    <row r="48" spans="3:12" ht="18" customHeight="1" x14ac:dyDescent="0.2">
      <c r="C48" s="813">
        <v>43</v>
      </c>
      <c r="D48" s="822"/>
      <c r="E48" s="821"/>
      <c r="F48" s="237"/>
      <c r="G48" s="816" t="str">
        <f t="shared" si="0"/>
        <v/>
      </c>
      <c r="H48" s="817"/>
      <c r="I48" s="818"/>
      <c r="J48" s="819"/>
      <c r="K48" s="820"/>
      <c r="L48" s="803" t="str">
        <f t="shared" si="1"/>
        <v/>
      </c>
    </row>
    <row r="49" spans="3:12" ht="18" customHeight="1" x14ac:dyDescent="0.2">
      <c r="C49" s="813">
        <v>44</v>
      </c>
      <c r="D49" s="822"/>
      <c r="E49" s="821"/>
      <c r="F49" s="237"/>
      <c r="G49" s="816" t="str">
        <f t="shared" si="0"/>
        <v/>
      </c>
      <c r="H49" s="817"/>
      <c r="I49" s="818"/>
      <c r="J49" s="819"/>
      <c r="K49" s="820"/>
      <c r="L49" s="803" t="str">
        <f t="shared" si="1"/>
        <v/>
      </c>
    </row>
    <row r="50" spans="3:12" ht="18" customHeight="1" x14ac:dyDescent="0.2">
      <c r="C50" s="813">
        <v>45</v>
      </c>
      <c r="D50" s="822"/>
      <c r="E50" s="821"/>
      <c r="F50" s="237"/>
      <c r="G50" s="816" t="str">
        <f t="shared" si="0"/>
        <v/>
      </c>
      <c r="H50" s="817"/>
      <c r="I50" s="818"/>
      <c r="J50" s="819"/>
      <c r="K50" s="820"/>
      <c r="L50" s="803" t="str">
        <f t="shared" si="1"/>
        <v/>
      </c>
    </row>
    <row r="51" spans="3:12" ht="18" customHeight="1" x14ac:dyDescent="0.2">
      <c r="C51" s="813">
        <v>46</v>
      </c>
      <c r="D51" s="822"/>
      <c r="E51" s="821"/>
      <c r="F51" s="237"/>
      <c r="G51" s="816" t="str">
        <f t="shared" si="0"/>
        <v/>
      </c>
      <c r="H51" s="817"/>
      <c r="I51" s="818"/>
      <c r="J51" s="819"/>
      <c r="K51" s="820"/>
      <c r="L51" s="803" t="str">
        <f t="shared" si="1"/>
        <v/>
      </c>
    </row>
    <row r="52" spans="3:12" ht="18" customHeight="1" x14ac:dyDescent="0.2">
      <c r="C52" s="813">
        <v>47</v>
      </c>
      <c r="D52" s="822"/>
      <c r="E52" s="821"/>
      <c r="F52" s="237"/>
      <c r="G52" s="816" t="str">
        <f t="shared" si="0"/>
        <v/>
      </c>
      <c r="H52" s="817"/>
      <c r="I52" s="818"/>
      <c r="J52" s="819"/>
      <c r="K52" s="820"/>
      <c r="L52" s="803" t="str">
        <f t="shared" si="1"/>
        <v/>
      </c>
    </row>
    <row r="53" spans="3:12" ht="18" customHeight="1" x14ac:dyDescent="0.2">
      <c r="C53" s="813">
        <v>48</v>
      </c>
      <c r="D53" s="822"/>
      <c r="E53" s="821"/>
      <c r="F53" s="237"/>
      <c r="G53" s="816" t="str">
        <f t="shared" si="0"/>
        <v/>
      </c>
      <c r="H53" s="817"/>
      <c r="I53" s="818"/>
      <c r="J53" s="819"/>
      <c r="K53" s="820"/>
      <c r="L53" s="803" t="str">
        <f t="shared" si="1"/>
        <v/>
      </c>
    </row>
    <row r="54" spans="3:12" ht="18" customHeight="1" x14ac:dyDescent="0.2">
      <c r="C54" s="813">
        <v>49</v>
      </c>
      <c r="D54" s="822"/>
      <c r="E54" s="821"/>
      <c r="F54" s="237"/>
      <c r="G54" s="816" t="str">
        <f t="shared" si="0"/>
        <v/>
      </c>
      <c r="H54" s="817"/>
      <c r="I54" s="818"/>
      <c r="J54" s="819"/>
      <c r="K54" s="820"/>
      <c r="L54" s="803" t="str">
        <f t="shared" si="1"/>
        <v/>
      </c>
    </row>
    <row r="55" spans="3:12" ht="18" customHeight="1" x14ac:dyDescent="0.2">
      <c r="C55" s="813">
        <v>50</v>
      </c>
      <c r="D55" s="822"/>
      <c r="E55" s="821"/>
      <c r="F55" s="237"/>
      <c r="G55" s="816" t="str">
        <f t="shared" si="0"/>
        <v/>
      </c>
      <c r="H55" s="817"/>
      <c r="I55" s="818"/>
      <c r="J55" s="819"/>
      <c r="K55" s="820"/>
      <c r="L55" s="803" t="str">
        <f t="shared" si="1"/>
        <v/>
      </c>
    </row>
    <row r="56" spans="3:12" ht="18" customHeight="1" x14ac:dyDescent="0.2">
      <c r="C56" s="813">
        <v>51</v>
      </c>
      <c r="D56" s="822"/>
      <c r="E56" s="821"/>
      <c r="F56" s="237"/>
      <c r="G56" s="816" t="str">
        <f t="shared" si="0"/>
        <v/>
      </c>
      <c r="H56" s="817"/>
      <c r="I56" s="818"/>
      <c r="J56" s="819"/>
      <c r="K56" s="820"/>
      <c r="L56" s="803" t="str">
        <f t="shared" si="1"/>
        <v/>
      </c>
    </row>
    <row r="57" spans="3:12" ht="18" customHeight="1" x14ac:dyDescent="0.2">
      <c r="C57" s="813">
        <v>52</v>
      </c>
      <c r="D57" s="822"/>
      <c r="E57" s="821"/>
      <c r="F57" s="237"/>
      <c r="G57" s="816" t="str">
        <f t="shared" si="0"/>
        <v/>
      </c>
      <c r="H57" s="817"/>
      <c r="I57" s="818"/>
      <c r="J57" s="819"/>
      <c r="K57" s="820"/>
      <c r="L57" s="803" t="str">
        <f t="shared" si="1"/>
        <v/>
      </c>
    </row>
    <row r="58" spans="3:12" ht="18" customHeight="1" x14ac:dyDescent="0.2">
      <c r="C58" s="813">
        <v>53</v>
      </c>
      <c r="D58" s="822"/>
      <c r="E58" s="821"/>
      <c r="F58" s="237"/>
      <c r="G58" s="816" t="str">
        <f t="shared" si="0"/>
        <v/>
      </c>
      <c r="H58" s="817"/>
      <c r="I58" s="818"/>
      <c r="J58" s="819"/>
      <c r="K58" s="820"/>
      <c r="L58" s="803" t="str">
        <f t="shared" si="1"/>
        <v/>
      </c>
    </row>
    <row r="59" spans="3:12" ht="18" customHeight="1" x14ac:dyDescent="0.2">
      <c r="C59" s="813">
        <v>54</v>
      </c>
      <c r="D59" s="822"/>
      <c r="E59" s="821"/>
      <c r="F59" s="237"/>
      <c r="G59" s="816" t="str">
        <f t="shared" si="0"/>
        <v/>
      </c>
      <c r="H59" s="817"/>
      <c r="I59" s="818"/>
      <c r="J59" s="819"/>
      <c r="K59" s="820"/>
      <c r="L59" s="803" t="str">
        <f t="shared" si="1"/>
        <v/>
      </c>
    </row>
    <row r="60" spans="3:12" ht="18" customHeight="1" x14ac:dyDescent="0.2">
      <c r="C60" s="813">
        <v>55</v>
      </c>
      <c r="D60" s="822"/>
      <c r="E60" s="821"/>
      <c r="F60" s="237"/>
      <c r="G60" s="816" t="str">
        <f t="shared" si="0"/>
        <v/>
      </c>
      <c r="H60" s="817"/>
      <c r="I60" s="818"/>
      <c r="J60" s="819"/>
      <c r="K60" s="820"/>
      <c r="L60" s="803" t="str">
        <f t="shared" si="1"/>
        <v/>
      </c>
    </row>
    <row r="61" spans="3:12" ht="18" customHeight="1" x14ac:dyDescent="0.2">
      <c r="C61" s="813">
        <v>56</v>
      </c>
      <c r="D61" s="822"/>
      <c r="E61" s="821"/>
      <c r="F61" s="237"/>
      <c r="G61" s="816" t="str">
        <f t="shared" si="0"/>
        <v/>
      </c>
      <c r="H61" s="817"/>
      <c r="I61" s="818"/>
      <c r="J61" s="819"/>
      <c r="K61" s="820"/>
      <c r="L61" s="803" t="str">
        <f t="shared" si="1"/>
        <v/>
      </c>
    </row>
    <row r="62" spans="3:12" ht="18" customHeight="1" x14ac:dyDescent="0.2">
      <c r="C62" s="813">
        <v>57</v>
      </c>
      <c r="D62" s="822"/>
      <c r="E62" s="821"/>
      <c r="F62" s="237"/>
      <c r="G62" s="816" t="str">
        <f t="shared" si="0"/>
        <v/>
      </c>
      <c r="H62" s="817"/>
      <c r="I62" s="818"/>
      <c r="J62" s="819"/>
      <c r="K62" s="820"/>
      <c r="L62" s="803" t="str">
        <f t="shared" si="1"/>
        <v/>
      </c>
    </row>
    <row r="63" spans="3:12" ht="18" customHeight="1" x14ac:dyDescent="0.2">
      <c r="C63" s="813">
        <v>58</v>
      </c>
      <c r="D63" s="822"/>
      <c r="E63" s="821"/>
      <c r="F63" s="237"/>
      <c r="G63" s="816" t="str">
        <f t="shared" si="0"/>
        <v/>
      </c>
      <c r="H63" s="817"/>
      <c r="I63" s="818"/>
      <c r="J63" s="819"/>
      <c r="K63" s="820"/>
      <c r="L63" s="803" t="str">
        <f t="shared" si="1"/>
        <v/>
      </c>
    </row>
    <row r="64" spans="3:12" ht="18" customHeight="1" x14ac:dyDescent="0.2">
      <c r="C64" s="813">
        <v>59</v>
      </c>
      <c r="D64" s="822"/>
      <c r="E64" s="821"/>
      <c r="F64" s="237"/>
      <c r="G64" s="816" t="str">
        <f t="shared" si="0"/>
        <v/>
      </c>
      <c r="H64" s="817"/>
      <c r="I64" s="818"/>
      <c r="J64" s="819"/>
      <c r="K64" s="820"/>
      <c r="L64" s="803" t="str">
        <f t="shared" si="1"/>
        <v/>
      </c>
    </row>
    <row r="65" spans="3:12" ht="18" customHeight="1" x14ac:dyDescent="0.2">
      <c r="C65" s="813">
        <v>60</v>
      </c>
      <c r="D65" s="822"/>
      <c r="E65" s="821"/>
      <c r="F65" s="237"/>
      <c r="G65" s="816" t="str">
        <f t="shared" si="0"/>
        <v/>
      </c>
      <c r="H65" s="817"/>
      <c r="I65" s="818"/>
      <c r="J65" s="819"/>
      <c r="K65" s="820"/>
      <c r="L65" s="803" t="str">
        <f t="shared" si="1"/>
        <v/>
      </c>
    </row>
    <row r="66" spans="3:12" ht="18" customHeight="1" x14ac:dyDescent="0.2">
      <c r="C66" s="813">
        <v>61</v>
      </c>
      <c r="D66" s="822"/>
      <c r="E66" s="821"/>
      <c r="F66" s="237"/>
      <c r="G66" s="816" t="str">
        <f t="shared" si="0"/>
        <v/>
      </c>
      <c r="H66" s="817"/>
      <c r="I66" s="818"/>
      <c r="J66" s="819"/>
      <c r="K66" s="820"/>
      <c r="L66" s="803" t="str">
        <f t="shared" si="1"/>
        <v/>
      </c>
    </row>
    <row r="67" spans="3:12" ht="18" customHeight="1" x14ac:dyDescent="0.2">
      <c r="C67" s="813">
        <v>62</v>
      </c>
      <c r="D67" s="822"/>
      <c r="E67" s="821"/>
      <c r="F67" s="237"/>
      <c r="G67" s="816" t="str">
        <f t="shared" si="0"/>
        <v/>
      </c>
      <c r="H67" s="817"/>
      <c r="I67" s="818"/>
      <c r="J67" s="819"/>
      <c r="K67" s="820"/>
      <c r="L67" s="803" t="str">
        <f t="shared" si="1"/>
        <v/>
      </c>
    </row>
    <row r="68" spans="3:12" ht="18" customHeight="1" x14ac:dyDescent="0.2">
      <c r="C68" s="813">
        <v>63</v>
      </c>
      <c r="D68" s="822"/>
      <c r="E68" s="821"/>
      <c r="F68" s="237"/>
      <c r="G68" s="816" t="str">
        <f t="shared" si="0"/>
        <v/>
      </c>
      <c r="H68" s="817"/>
      <c r="I68" s="818"/>
      <c r="J68" s="819"/>
      <c r="K68" s="820"/>
      <c r="L68" s="803" t="str">
        <f t="shared" si="1"/>
        <v/>
      </c>
    </row>
    <row r="69" spans="3:12" ht="18" customHeight="1" x14ac:dyDescent="0.2">
      <c r="C69" s="813">
        <v>64</v>
      </c>
      <c r="D69" s="822"/>
      <c r="E69" s="821"/>
      <c r="F69" s="237"/>
      <c r="G69" s="816" t="str">
        <f t="shared" si="0"/>
        <v/>
      </c>
      <c r="H69" s="817"/>
      <c r="I69" s="818"/>
      <c r="J69" s="819"/>
      <c r="K69" s="820"/>
      <c r="L69" s="803" t="str">
        <f t="shared" si="1"/>
        <v/>
      </c>
    </row>
    <row r="70" spans="3:12" ht="18" customHeight="1" x14ac:dyDescent="0.2">
      <c r="C70" s="813">
        <v>65</v>
      </c>
      <c r="D70" s="822"/>
      <c r="E70" s="821"/>
      <c r="F70" s="237"/>
      <c r="G70" s="816" t="str">
        <f t="shared" si="0"/>
        <v/>
      </c>
      <c r="H70" s="817"/>
      <c r="I70" s="818"/>
      <c r="J70" s="819"/>
      <c r="K70" s="820"/>
      <c r="L70" s="803" t="str">
        <f t="shared" si="1"/>
        <v/>
      </c>
    </row>
    <row r="71" spans="3:12" ht="18" customHeight="1" x14ac:dyDescent="0.2">
      <c r="C71" s="813">
        <v>66</v>
      </c>
      <c r="D71" s="822"/>
      <c r="E71" s="821"/>
      <c r="F71" s="237"/>
      <c r="G71" s="816" t="str">
        <f t="shared" ref="G71:G125" si="2">IF(COUNTIF($E$6:$E$1000,E71)&gt;1,"同じ名前あり","")</f>
        <v/>
      </c>
      <c r="H71" s="817"/>
      <c r="I71" s="818"/>
      <c r="J71" s="819"/>
      <c r="K71" s="820"/>
      <c r="L71" s="803" t="str">
        <f t="shared" ref="L71:L125" si="3">IF(COUNTIF($I$6:$I$10000,I71)&gt;1,"免許番号重複あり","")</f>
        <v/>
      </c>
    </row>
    <row r="72" spans="3:12" ht="18" customHeight="1" x14ac:dyDescent="0.2">
      <c r="C72" s="813">
        <v>67</v>
      </c>
      <c r="D72" s="822"/>
      <c r="E72" s="821"/>
      <c r="F72" s="237"/>
      <c r="G72" s="816" t="str">
        <f t="shared" si="2"/>
        <v/>
      </c>
      <c r="H72" s="817"/>
      <c r="I72" s="818"/>
      <c r="J72" s="819"/>
      <c r="K72" s="820"/>
      <c r="L72" s="803" t="str">
        <f t="shared" si="3"/>
        <v/>
      </c>
    </row>
    <row r="73" spans="3:12" ht="18" customHeight="1" x14ac:dyDescent="0.2">
      <c r="C73" s="813">
        <v>68</v>
      </c>
      <c r="D73" s="822"/>
      <c r="E73" s="821"/>
      <c r="F73" s="237"/>
      <c r="G73" s="816" t="str">
        <f t="shared" si="2"/>
        <v/>
      </c>
      <c r="H73" s="817"/>
      <c r="I73" s="818"/>
      <c r="J73" s="819"/>
      <c r="K73" s="820"/>
      <c r="L73" s="803" t="str">
        <f t="shared" si="3"/>
        <v/>
      </c>
    </row>
    <row r="74" spans="3:12" ht="18" customHeight="1" x14ac:dyDescent="0.2">
      <c r="C74" s="813">
        <v>69</v>
      </c>
      <c r="D74" s="822"/>
      <c r="E74" s="821"/>
      <c r="F74" s="237"/>
      <c r="G74" s="816" t="str">
        <f t="shared" si="2"/>
        <v/>
      </c>
      <c r="H74" s="817"/>
      <c r="I74" s="818"/>
      <c r="J74" s="819"/>
      <c r="K74" s="820"/>
      <c r="L74" s="803" t="str">
        <f t="shared" si="3"/>
        <v/>
      </c>
    </row>
    <row r="75" spans="3:12" ht="18" customHeight="1" x14ac:dyDescent="0.2">
      <c r="C75" s="813">
        <v>70</v>
      </c>
      <c r="D75" s="822"/>
      <c r="E75" s="821"/>
      <c r="F75" s="237"/>
      <c r="G75" s="816" t="str">
        <f t="shared" si="2"/>
        <v/>
      </c>
      <c r="H75" s="817"/>
      <c r="I75" s="818"/>
      <c r="J75" s="819"/>
      <c r="K75" s="820"/>
      <c r="L75" s="803" t="str">
        <f t="shared" si="3"/>
        <v/>
      </c>
    </row>
    <row r="76" spans="3:12" ht="18" customHeight="1" x14ac:dyDescent="0.2">
      <c r="C76" s="813">
        <v>71</v>
      </c>
      <c r="D76" s="822"/>
      <c r="E76" s="821"/>
      <c r="F76" s="237"/>
      <c r="G76" s="816" t="str">
        <f t="shared" si="2"/>
        <v/>
      </c>
      <c r="H76" s="817"/>
      <c r="I76" s="818"/>
      <c r="J76" s="819"/>
      <c r="K76" s="820"/>
      <c r="L76" s="803" t="str">
        <f t="shared" si="3"/>
        <v/>
      </c>
    </row>
    <row r="77" spans="3:12" ht="18" customHeight="1" x14ac:dyDescent="0.2">
      <c r="C77" s="813">
        <v>72</v>
      </c>
      <c r="D77" s="822"/>
      <c r="E77" s="821"/>
      <c r="F77" s="237"/>
      <c r="G77" s="816" t="str">
        <f t="shared" si="2"/>
        <v/>
      </c>
      <c r="H77" s="817"/>
      <c r="I77" s="818"/>
      <c r="J77" s="819"/>
      <c r="K77" s="820"/>
      <c r="L77" s="803" t="str">
        <f t="shared" si="3"/>
        <v/>
      </c>
    </row>
    <row r="78" spans="3:12" ht="18" customHeight="1" x14ac:dyDescent="0.2">
      <c r="C78" s="813">
        <v>73</v>
      </c>
      <c r="D78" s="822"/>
      <c r="E78" s="821"/>
      <c r="F78" s="237"/>
      <c r="G78" s="816" t="str">
        <f t="shared" si="2"/>
        <v/>
      </c>
      <c r="H78" s="817"/>
      <c r="I78" s="818"/>
      <c r="J78" s="819"/>
      <c r="K78" s="820"/>
      <c r="L78" s="803" t="str">
        <f t="shared" si="3"/>
        <v/>
      </c>
    </row>
    <row r="79" spans="3:12" ht="18" customHeight="1" x14ac:dyDescent="0.2">
      <c r="C79" s="813">
        <v>74</v>
      </c>
      <c r="D79" s="822"/>
      <c r="E79" s="821"/>
      <c r="F79" s="237"/>
      <c r="G79" s="816" t="str">
        <f t="shared" si="2"/>
        <v/>
      </c>
      <c r="H79" s="817"/>
      <c r="I79" s="818"/>
      <c r="J79" s="819"/>
      <c r="K79" s="820"/>
      <c r="L79" s="803" t="str">
        <f t="shared" si="3"/>
        <v/>
      </c>
    </row>
    <row r="80" spans="3:12" ht="18" customHeight="1" x14ac:dyDescent="0.2">
      <c r="C80" s="813">
        <v>75</v>
      </c>
      <c r="D80" s="822"/>
      <c r="E80" s="821"/>
      <c r="F80" s="237"/>
      <c r="G80" s="816" t="str">
        <f t="shared" si="2"/>
        <v/>
      </c>
      <c r="H80" s="817"/>
      <c r="I80" s="818"/>
      <c r="J80" s="819"/>
      <c r="K80" s="820"/>
      <c r="L80" s="803" t="str">
        <f t="shared" si="3"/>
        <v/>
      </c>
    </row>
    <row r="81" spans="3:12" ht="18" customHeight="1" x14ac:dyDescent="0.2">
      <c r="C81" s="813">
        <v>76</v>
      </c>
      <c r="D81" s="822"/>
      <c r="E81" s="821"/>
      <c r="F81" s="237"/>
      <c r="G81" s="816" t="str">
        <f t="shared" si="2"/>
        <v/>
      </c>
      <c r="H81" s="817"/>
      <c r="I81" s="818"/>
      <c r="J81" s="819"/>
      <c r="K81" s="820"/>
      <c r="L81" s="803" t="str">
        <f t="shared" si="3"/>
        <v/>
      </c>
    </row>
    <row r="82" spans="3:12" ht="18" customHeight="1" x14ac:dyDescent="0.2">
      <c r="C82" s="813">
        <v>77</v>
      </c>
      <c r="D82" s="822"/>
      <c r="E82" s="821"/>
      <c r="F82" s="237"/>
      <c r="G82" s="816" t="str">
        <f t="shared" si="2"/>
        <v/>
      </c>
      <c r="H82" s="817"/>
      <c r="I82" s="818"/>
      <c r="J82" s="819"/>
      <c r="K82" s="820"/>
      <c r="L82" s="803" t="str">
        <f t="shared" si="3"/>
        <v/>
      </c>
    </row>
    <row r="83" spans="3:12" ht="18" customHeight="1" x14ac:dyDescent="0.2">
      <c r="C83" s="813">
        <v>78</v>
      </c>
      <c r="D83" s="822"/>
      <c r="E83" s="821"/>
      <c r="F83" s="237"/>
      <c r="G83" s="816" t="str">
        <f t="shared" si="2"/>
        <v/>
      </c>
      <c r="H83" s="817"/>
      <c r="I83" s="818"/>
      <c r="J83" s="819"/>
      <c r="K83" s="820"/>
      <c r="L83" s="803" t="str">
        <f t="shared" si="3"/>
        <v/>
      </c>
    </row>
    <row r="84" spans="3:12" ht="18" customHeight="1" x14ac:dyDescent="0.2">
      <c r="C84" s="813">
        <v>79</v>
      </c>
      <c r="D84" s="822"/>
      <c r="E84" s="821"/>
      <c r="F84" s="237"/>
      <c r="G84" s="816" t="str">
        <f t="shared" si="2"/>
        <v/>
      </c>
      <c r="H84" s="817"/>
      <c r="I84" s="818"/>
      <c r="J84" s="819"/>
      <c r="K84" s="820"/>
      <c r="L84" s="803" t="str">
        <f t="shared" si="3"/>
        <v/>
      </c>
    </row>
    <row r="85" spans="3:12" ht="18" customHeight="1" x14ac:dyDescent="0.2">
      <c r="C85" s="813">
        <v>80</v>
      </c>
      <c r="D85" s="822"/>
      <c r="E85" s="821"/>
      <c r="F85" s="237"/>
      <c r="G85" s="816" t="str">
        <f t="shared" si="2"/>
        <v/>
      </c>
      <c r="H85" s="817"/>
      <c r="I85" s="818"/>
      <c r="J85" s="819"/>
      <c r="K85" s="820"/>
      <c r="L85" s="803" t="str">
        <f t="shared" si="3"/>
        <v/>
      </c>
    </row>
    <row r="86" spans="3:12" ht="18" customHeight="1" x14ac:dyDescent="0.2">
      <c r="C86" s="813">
        <v>81</v>
      </c>
      <c r="D86" s="822"/>
      <c r="E86" s="821"/>
      <c r="F86" s="240"/>
      <c r="G86" s="816" t="str">
        <f t="shared" si="2"/>
        <v/>
      </c>
      <c r="H86" s="817"/>
      <c r="I86" s="818"/>
      <c r="J86" s="819"/>
      <c r="K86" s="820"/>
      <c r="L86" s="803" t="str">
        <f t="shared" si="3"/>
        <v/>
      </c>
    </row>
    <row r="87" spans="3:12" ht="18" customHeight="1" x14ac:dyDescent="0.2">
      <c r="C87" s="813">
        <v>82</v>
      </c>
      <c r="D87" s="822"/>
      <c r="E87" s="821"/>
      <c r="F87" s="237"/>
      <c r="G87" s="816" t="str">
        <f t="shared" si="2"/>
        <v/>
      </c>
      <c r="H87" s="817"/>
      <c r="I87" s="818"/>
      <c r="J87" s="819"/>
      <c r="K87" s="820"/>
      <c r="L87" s="803" t="str">
        <f t="shared" si="3"/>
        <v/>
      </c>
    </row>
    <row r="88" spans="3:12" ht="18" customHeight="1" x14ac:dyDescent="0.2">
      <c r="C88" s="813">
        <v>83</v>
      </c>
      <c r="D88" s="822"/>
      <c r="E88" s="821"/>
      <c r="F88" s="237"/>
      <c r="G88" s="816" t="str">
        <f t="shared" si="2"/>
        <v/>
      </c>
      <c r="H88" s="817"/>
      <c r="I88" s="818"/>
      <c r="J88" s="819"/>
      <c r="K88" s="820"/>
      <c r="L88" s="803" t="str">
        <f t="shared" si="3"/>
        <v/>
      </c>
    </row>
    <row r="89" spans="3:12" ht="18" customHeight="1" x14ac:dyDescent="0.2">
      <c r="C89" s="813">
        <v>84</v>
      </c>
      <c r="D89" s="822"/>
      <c r="E89" s="821"/>
      <c r="F89" s="237"/>
      <c r="G89" s="816" t="str">
        <f t="shared" si="2"/>
        <v/>
      </c>
      <c r="H89" s="817"/>
      <c r="I89" s="818"/>
      <c r="J89" s="819"/>
      <c r="K89" s="820"/>
      <c r="L89" s="803" t="str">
        <f t="shared" si="3"/>
        <v/>
      </c>
    </row>
    <row r="90" spans="3:12" ht="18" customHeight="1" x14ac:dyDescent="0.2">
      <c r="C90" s="813">
        <v>85</v>
      </c>
      <c r="D90" s="822"/>
      <c r="E90" s="821"/>
      <c r="F90" s="237"/>
      <c r="G90" s="816" t="str">
        <f t="shared" si="2"/>
        <v/>
      </c>
      <c r="H90" s="817"/>
      <c r="I90" s="818"/>
      <c r="J90" s="819"/>
      <c r="K90" s="820"/>
      <c r="L90" s="803" t="str">
        <f t="shared" si="3"/>
        <v/>
      </c>
    </row>
    <row r="91" spans="3:12" ht="18" customHeight="1" x14ac:dyDescent="0.2">
      <c r="C91" s="813">
        <v>86</v>
      </c>
      <c r="D91" s="822"/>
      <c r="E91" s="821"/>
      <c r="F91" s="237"/>
      <c r="G91" s="816" t="str">
        <f t="shared" si="2"/>
        <v/>
      </c>
      <c r="H91" s="817"/>
      <c r="I91" s="818"/>
      <c r="J91" s="819"/>
      <c r="K91" s="820"/>
      <c r="L91" s="803" t="str">
        <f t="shared" si="3"/>
        <v/>
      </c>
    </row>
    <row r="92" spans="3:12" ht="18" customHeight="1" x14ac:dyDescent="0.2">
      <c r="C92" s="813">
        <v>87</v>
      </c>
      <c r="D92" s="822"/>
      <c r="E92" s="821"/>
      <c r="F92" s="237"/>
      <c r="G92" s="816" t="str">
        <f t="shared" si="2"/>
        <v/>
      </c>
      <c r="H92" s="817"/>
      <c r="I92" s="818"/>
      <c r="J92" s="819"/>
      <c r="K92" s="820"/>
      <c r="L92" s="803" t="str">
        <f t="shared" si="3"/>
        <v/>
      </c>
    </row>
    <row r="93" spans="3:12" ht="18" customHeight="1" x14ac:dyDescent="0.2">
      <c r="C93" s="813">
        <v>88</v>
      </c>
      <c r="D93" s="822"/>
      <c r="E93" s="821"/>
      <c r="F93" s="237"/>
      <c r="G93" s="816" t="str">
        <f t="shared" si="2"/>
        <v/>
      </c>
      <c r="H93" s="817"/>
      <c r="I93" s="818"/>
      <c r="J93" s="819"/>
      <c r="K93" s="820"/>
      <c r="L93" s="803" t="str">
        <f t="shared" si="3"/>
        <v/>
      </c>
    </row>
    <row r="94" spans="3:12" ht="18" customHeight="1" x14ac:dyDescent="0.2">
      <c r="C94" s="813">
        <v>89</v>
      </c>
      <c r="D94" s="822"/>
      <c r="E94" s="821"/>
      <c r="F94" s="237"/>
      <c r="G94" s="816" t="str">
        <f t="shared" si="2"/>
        <v/>
      </c>
      <c r="H94" s="817"/>
      <c r="I94" s="818"/>
      <c r="J94" s="819"/>
      <c r="K94" s="820"/>
      <c r="L94" s="803" t="str">
        <f t="shared" si="3"/>
        <v/>
      </c>
    </row>
    <row r="95" spans="3:12" ht="18" customHeight="1" x14ac:dyDescent="0.2">
      <c r="C95" s="813">
        <v>90</v>
      </c>
      <c r="D95" s="822"/>
      <c r="E95" s="821"/>
      <c r="F95" s="237"/>
      <c r="G95" s="816" t="str">
        <f t="shared" si="2"/>
        <v/>
      </c>
      <c r="H95" s="817"/>
      <c r="I95" s="818"/>
      <c r="J95" s="819"/>
      <c r="K95" s="820"/>
      <c r="L95" s="803" t="str">
        <f t="shared" si="3"/>
        <v/>
      </c>
    </row>
    <row r="96" spans="3:12" ht="18" customHeight="1" x14ac:dyDescent="0.2">
      <c r="C96" s="813">
        <v>91</v>
      </c>
      <c r="D96" s="822"/>
      <c r="E96" s="821"/>
      <c r="F96" s="237"/>
      <c r="G96" s="816" t="str">
        <f t="shared" si="2"/>
        <v/>
      </c>
      <c r="H96" s="817"/>
      <c r="I96" s="818"/>
      <c r="J96" s="819"/>
      <c r="K96" s="820"/>
      <c r="L96" s="803" t="str">
        <f t="shared" si="3"/>
        <v/>
      </c>
    </row>
    <row r="97" spans="3:12" ht="18" customHeight="1" x14ac:dyDescent="0.2">
      <c r="C97" s="813">
        <v>92</v>
      </c>
      <c r="D97" s="822"/>
      <c r="E97" s="821"/>
      <c r="F97" s="237"/>
      <c r="G97" s="816" t="str">
        <f t="shared" si="2"/>
        <v/>
      </c>
      <c r="H97" s="817"/>
      <c r="I97" s="818"/>
      <c r="J97" s="819"/>
      <c r="K97" s="820"/>
      <c r="L97" s="803" t="str">
        <f t="shared" si="3"/>
        <v/>
      </c>
    </row>
    <row r="98" spans="3:12" ht="18" customHeight="1" x14ac:dyDescent="0.2">
      <c r="C98" s="813">
        <v>93</v>
      </c>
      <c r="D98" s="822"/>
      <c r="E98" s="821"/>
      <c r="F98" s="237"/>
      <c r="G98" s="816" t="str">
        <f t="shared" si="2"/>
        <v/>
      </c>
      <c r="H98" s="817"/>
      <c r="I98" s="818"/>
      <c r="J98" s="819"/>
      <c r="K98" s="820"/>
      <c r="L98" s="803" t="str">
        <f t="shared" si="3"/>
        <v/>
      </c>
    </row>
    <row r="99" spans="3:12" ht="18" customHeight="1" x14ac:dyDescent="0.2">
      <c r="C99" s="813">
        <v>94</v>
      </c>
      <c r="D99" s="822"/>
      <c r="E99" s="821"/>
      <c r="F99" s="237"/>
      <c r="G99" s="816" t="str">
        <f t="shared" si="2"/>
        <v/>
      </c>
      <c r="H99" s="817"/>
      <c r="I99" s="818"/>
      <c r="J99" s="819"/>
      <c r="K99" s="820"/>
      <c r="L99" s="803" t="str">
        <f t="shared" si="3"/>
        <v/>
      </c>
    </row>
    <row r="100" spans="3:12" ht="18" customHeight="1" x14ac:dyDescent="0.2">
      <c r="C100" s="813">
        <v>95</v>
      </c>
      <c r="D100" s="822"/>
      <c r="E100" s="821"/>
      <c r="F100" s="237"/>
      <c r="G100" s="816" t="str">
        <f t="shared" si="2"/>
        <v/>
      </c>
      <c r="H100" s="817"/>
      <c r="I100" s="818"/>
      <c r="J100" s="819"/>
      <c r="K100" s="820"/>
      <c r="L100" s="803" t="str">
        <f t="shared" si="3"/>
        <v/>
      </c>
    </row>
    <row r="101" spans="3:12" ht="18" customHeight="1" x14ac:dyDescent="0.2">
      <c r="C101" s="813">
        <v>96</v>
      </c>
      <c r="D101" s="822"/>
      <c r="E101" s="821"/>
      <c r="F101" s="237"/>
      <c r="G101" s="816" t="str">
        <f t="shared" si="2"/>
        <v/>
      </c>
      <c r="H101" s="817"/>
      <c r="I101" s="818"/>
      <c r="J101" s="819"/>
      <c r="K101" s="820"/>
      <c r="L101" s="803" t="str">
        <f t="shared" si="3"/>
        <v/>
      </c>
    </row>
    <row r="102" spans="3:12" ht="18" customHeight="1" x14ac:dyDescent="0.2">
      <c r="C102" s="813">
        <v>97</v>
      </c>
      <c r="D102" s="822"/>
      <c r="E102" s="821"/>
      <c r="F102" s="237"/>
      <c r="G102" s="816" t="str">
        <f t="shared" si="2"/>
        <v/>
      </c>
      <c r="H102" s="817"/>
      <c r="I102" s="818"/>
      <c r="J102" s="819"/>
      <c r="K102" s="820"/>
      <c r="L102" s="803" t="str">
        <f t="shared" si="3"/>
        <v/>
      </c>
    </row>
    <row r="103" spans="3:12" ht="18" customHeight="1" x14ac:dyDescent="0.2">
      <c r="C103" s="813">
        <v>98</v>
      </c>
      <c r="D103" s="822"/>
      <c r="E103" s="821"/>
      <c r="F103" s="237"/>
      <c r="G103" s="816" t="str">
        <f t="shared" si="2"/>
        <v/>
      </c>
      <c r="H103" s="817"/>
      <c r="I103" s="818"/>
      <c r="J103" s="819"/>
      <c r="K103" s="820"/>
      <c r="L103" s="803" t="str">
        <f t="shared" si="3"/>
        <v/>
      </c>
    </row>
    <row r="104" spans="3:12" ht="18" customHeight="1" x14ac:dyDescent="0.2">
      <c r="C104" s="813">
        <v>99</v>
      </c>
      <c r="D104" s="822"/>
      <c r="E104" s="821"/>
      <c r="F104" s="237"/>
      <c r="G104" s="816" t="str">
        <f t="shared" si="2"/>
        <v/>
      </c>
      <c r="H104" s="817"/>
      <c r="I104" s="818"/>
      <c r="J104" s="819"/>
      <c r="K104" s="820"/>
      <c r="L104" s="803" t="str">
        <f t="shared" si="3"/>
        <v/>
      </c>
    </row>
    <row r="105" spans="3:12" ht="18" customHeight="1" x14ac:dyDescent="0.2">
      <c r="C105" s="813">
        <v>100</v>
      </c>
      <c r="D105" s="822"/>
      <c r="E105" s="821"/>
      <c r="F105" s="237"/>
      <c r="G105" s="816" t="str">
        <f t="shared" si="2"/>
        <v/>
      </c>
      <c r="H105" s="817"/>
      <c r="I105" s="818"/>
      <c r="J105" s="819"/>
      <c r="K105" s="820"/>
      <c r="L105" s="803" t="str">
        <f t="shared" si="3"/>
        <v/>
      </c>
    </row>
    <row r="106" spans="3:12" ht="18" customHeight="1" x14ac:dyDescent="0.2">
      <c r="C106" s="813">
        <v>101</v>
      </c>
      <c r="D106" s="822"/>
      <c r="E106" s="821"/>
      <c r="F106" s="237"/>
      <c r="G106" s="816" t="str">
        <f t="shared" si="2"/>
        <v/>
      </c>
      <c r="H106" s="817"/>
      <c r="I106" s="818"/>
      <c r="J106" s="819"/>
      <c r="K106" s="820"/>
      <c r="L106" s="803" t="str">
        <f t="shared" si="3"/>
        <v/>
      </c>
    </row>
    <row r="107" spans="3:12" ht="18" customHeight="1" x14ac:dyDescent="0.2">
      <c r="C107" s="813">
        <v>102</v>
      </c>
      <c r="D107" s="822"/>
      <c r="E107" s="821"/>
      <c r="F107" s="237"/>
      <c r="G107" s="816" t="str">
        <f t="shared" si="2"/>
        <v/>
      </c>
      <c r="H107" s="817"/>
      <c r="I107" s="818"/>
      <c r="J107" s="819"/>
      <c r="K107" s="820"/>
      <c r="L107" s="803" t="str">
        <f t="shared" si="3"/>
        <v/>
      </c>
    </row>
    <row r="108" spans="3:12" ht="18" customHeight="1" x14ac:dyDescent="0.2">
      <c r="C108" s="813">
        <v>103</v>
      </c>
      <c r="D108" s="822"/>
      <c r="E108" s="821"/>
      <c r="F108" s="237"/>
      <c r="G108" s="816" t="str">
        <f t="shared" si="2"/>
        <v/>
      </c>
      <c r="H108" s="817"/>
      <c r="I108" s="818"/>
      <c r="J108" s="819"/>
      <c r="K108" s="820"/>
      <c r="L108" s="803" t="str">
        <f t="shared" si="3"/>
        <v/>
      </c>
    </row>
    <row r="109" spans="3:12" ht="18" customHeight="1" x14ac:dyDescent="0.2">
      <c r="C109" s="813">
        <v>104</v>
      </c>
      <c r="D109" s="822"/>
      <c r="E109" s="821"/>
      <c r="F109" s="237"/>
      <c r="G109" s="816" t="str">
        <f t="shared" si="2"/>
        <v/>
      </c>
      <c r="H109" s="817"/>
      <c r="I109" s="818"/>
      <c r="J109" s="819"/>
      <c r="K109" s="820"/>
      <c r="L109" s="803" t="str">
        <f t="shared" si="3"/>
        <v/>
      </c>
    </row>
    <row r="110" spans="3:12" ht="18" customHeight="1" x14ac:dyDescent="0.2">
      <c r="C110" s="813">
        <v>105</v>
      </c>
      <c r="D110" s="822"/>
      <c r="E110" s="821"/>
      <c r="F110" s="237"/>
      <c r="G110" s="816" t="str">
        <f t="shared" si="2"/>
        <v/>
      </c>
      <c r="H110" s="817"/>
      <c r="I110" s="818"/>
      <c r="J110" s="819"/>
      <c r="K110" s="820"/>
      <c r="L110" s="803" t="str">
        <f t="shared" si="3"/>
        <v/>
      </c>
    </row>
    <row r="111" spans="3:12" ht="18" customHeight="1" x14ac:dyDescent="0.2">
      <c r="C111" s="813">
        <v>106</v>
      </c>
      <c r="D111" s="822"/>
      <c r="E111" s="821"/>
      <c r="F111" s="237"/>
      <c r="G111" s="816" t="str">
        <f t="shared" si="2"/>
        <v/>
      </c>
      <c r="H111" s="817"/>
      <c r="I111" s="818"/>
      <c r="J111" s="819"/>
      <c r="K111" s="820"/>
      <c r="L111" s="803" t="str">
        <f t="shared" si="3"/>
        <v/>
      </c>
    </row>
    <row r="112" spans="3:12" ht="18" customHeight="1" x14ac:dyDescent="0.2">
      <c r="C112" s="813">
        <v>107</v>
      </c>
      <c r="D112" s="822"/>
      <c r="E112" s="821"/>
      <c r="F112" s="237"/>
      <c r="G112" s="816" t="str">
        <f t="shared" si="2"/>
        <v/>
      </c>
      <c r="H112" s="817"/>
      <c r="I112" s="818"/>
      <c r="J112" s="819"/>
      <c r="K112" s="820"/>
      <c r="L112" s="803" t="str">
        <f t="shared" si="3"/>
        <v/>
      </c>
    </row>
    <row r="113" spans="3:12" ht="18" customHeight="1" x14ac:dyDescent="0.2">
      <c r="C113" s="813">
        <v>108</v>
      </c>
      <c r="D113" s="822"/>
      <c r="E113" s="821"/>
      <c r="F113" s="237"/>
      <c r="G113" s="816" t="str">
        <f t="shared" si="2"/>
        <v/>
      </c>
      <c r="H113" s="817"/>
      <c r="I113" s="818"/>
      <c r="J113" s="819"/>
      <c r="K113" s="820"/>
      <c r="L113" s="803" t="str">
        <f t="shared" si="3"/>
        <v/>
      </c>
    </row>
    <row r="114" spans="3:12" ht="18" customHeight="1" x14ac:dyDescent="0.2">
      <c r="C114" s="813">
        <v>109</v>
      </c>
      <c r="D114" s="822"/>
      <c r="E114" s="821"/>
      <c r="F114" s="237"/>
      <c r="G114" s="816" t="str">
        <f t="shared" si="2"/>
        <v/>
      </c>
      <c r="H114" s="817"/>
      <c r="I114" s="818"/>
      <c r="J114" s="819"/>
      <c r="K114" s="820"/>
      <c r="L114" s="803" t="str">
        <f t="shared" si="3"/>
        <v/>
      </c>
    </row>
    <row r="115" spans="3:12" ht="18" customHeight="1" x14ac:dyDescent="0.2">
      <c r="C115" s="813">
        <v>110</v>
      </c>
      <c r="D115" s="822"/>
      <c r="E115" s="821"/>
      <c r="F115" s="237"/>
      <c r="G115" s="816" t="str">
        <f t="shared" si="2"/>
        <v/>
      </c>
      <c r="H115" s="817"/>
      <c r="I115" s="818"/>
      <c r="J115" s="819"/>
      <c r="K115" s="820"/>
      <c r="L115" s="803" t="str">
        <f t="shared" si="3"/>
        <v/>
      </c>
    </row>
    <row r="116" spans="3:12" ht="18" customHeight="1" x14ac:dyDescent="0.2">
      <c r="C116" s="813">
        <v>111</v>
      </c>
      <c r="D116" s="822"/>
      <c r="E116" s="821"/>
      <c r="F116" s="237"/>
      <c r="G116" s="816" t="str">
        <f t="shared" si="2"/>
        <v/>
      </c>
      <c r="H116" s="817"/>
      <c r="I116" s="818"/>
      <c r="J116" s="819"/>
      <c r="K116" s="820"/>
      <c r="L116" s="803" t="str">
        <f t="shared" si="3"/>
        <v/>
      </c>
    </row>
    <row r="117" spans="3:12" ht="18" customHeight="1" x14ac:dyDescent="0.2">
      <c r="C117" s="813">
        <v>112</v>
      </c>
      <c r="D117" s="822"/>
      <c r="E117" s="821"/>
      <c r="F117" s="237"/>
      <c r="G117" s="816" t="str">
        <f t="shared" si="2"/>
        <v/>
      </c>
      <c r="H117" s="817"/>
      <c r="I117" s="818"/>
      <c r="J117" s="819"/>
      <c r="K117" s="820"/>
      <c r="L117" s="803" t="str">
        <f t="shared" si="3"/>
        <v/>
      </c>
    </row>
    <row r="118" spans="3:12" ht="18" customHeight="1" x14ac:dyDescent="0.2">
      <c r="C118" s="813">
        <v>113</v>
      </c>
      <c r="D118" s="822"/>
      <c r="E118" s="821"/>
      <c r="F118" s="237"/>
      <c r="G118" s="816" t="str">
        <f t="shared" si="2"/>
        <v/>
      </c>
      <c r="H118" s="817"/>
      <c r="I118" s="818"/>
      <c r="J118" s="819"/>
      <c r="K118" s="820"/>
      <c r="L118" s="803" t="str">
        <f t="shared" si="3"/>
        <v/>
      </c>
    </row>
    <row r="119" spans="3:12" ht="18" customHeight="1" x14ac:dyDescent="0.2">
      <c r="C119" s="813">
        <v>114</v>
      </c>
      <c r="D119" s="822"/>
      <c r="E119" s="821"/>
      <c r="F119" s="237"/>
      <c r="G119" s="816" t="str">
        <f t="shared" si="2"/>
        <v/>
      </c>
      <c r="H119" s="817"/>
      <c r="I119" s="818"/>
      <c r="J119" s="819"/>
      <c r="K119" s="820"/>
      <c r="L119" s="803" t="str">
        <f t="shared" si="3"/>
        <v/>
      </c>
    </row>
    <row r="120" spans="3:12" ht="18" customHeight="1" x14ac:dyDescent="0.2">
      <c r="C120" s="813">
        <v>115</v>
      </c>
      <c r="D120" s="822"/>
      <c r="E120" s="821"/>
      <c r="F120" s="237"/>
      <c r="G120" s="816" t="str">
        <f t="shared" si="2"/>
        <v/>
      </c>
      <c r="H120" s="817"/>
      <c r="I120" s="818"/>
      <c r="J120" s="819"/>
      <c r="K120" s="820"/>
      <c r="L120" s="803" t="str">
        <f t="shared" si="3"/>
        <v/>
      </c>
    </row>
    <row r="121" spans="3:12" ht="18" customHeight="1" x14ac:dyDescent="0.2">
      <c r="C121" s="813">
        <v>116</v>
      </c>
      <c r="D121" s="822"/>
      <c r="E121" s="821"/>
      <c r="F121" s="237"/>
      <c r="G121" s="816" t="str">
        <f t="shared" si="2"/>
        <v/>
      </c>
      <c r="H121" s="817"/>
      <c r="I121" s="818"/>
      <c r="J121" s="819"/>
      <c r="K121" s="820"/>
      <c r="L121" s="803" t="str">
        <f t="shared" si="3"/>
        <v/>
      </c>
    </row>
    <row r="122" spans="3:12" ht="18" customHeight="1" x14ac:dyDescent="0.2">
      <c r="C122" s="813">
        <v>117</v>
      </c>
      <c r="D122" s="822"/>
      <c r="E122" s="821"/>
      <c r="F122" s="237"/>
      <c r="G122" s="816" t="str">
        <f t="shared" si="2"/>
        <v/>
      </c>
      <c r="H122" s="817"/>
      <c r="I122" s="818"/>
      <c r="J122" s="819"/>
      <c r="K122" s="820"/>
      <c r="L122" s="803" t="str">
        <f t="shared" si="3"/>
        <v/>
      </c>
    </row>
    <row r="123" spans="3:12" ht="18" customHeight="1" x14ac:dyDescent="0.2">
      <c r="C123" s="813">
        <v>118</v>
      </c>
      <c r="D123" s="822"/>
      <c r="E123" s="821"/>
      <c r="F123" s="237"/>
      <c r="G123" s="816" t="str">
        <f t="shared" si="2"/>
        <v/>
      </c>
      <c r="H123" s="817"/>
      <c r="I123" s="818"/>
      <c r="J123" s="819"/>
      <c r="K123" s="820"/>
      <c r="L123" s="803" t="str">
        <f t="shared" si="3"/>
        <v/>
      </c>
    </row>
    <row r="124" spans="3:12" ht="18" customHeight="1" x14ac:dyDescent="0.2">
      <c r="C124" s="813">
        <v>119</v>
      </c>
      <c r="D124" s="822"/>
      <c r="E124" s="821"/>
      <c r="F124" s="237"/>
      <c r="G124" s="816" t="str">
        <f t="shared" si="2"/>
        <v/>
      </c>
      <c r="H124" s="817"/>
      <c r="I124" s="818"/>
      <c r="J124" s="819"/>
      <c r="K124" s="820"/>
      <c r="L124" s="803" t="str">
        <f t="shared" si="3"/>
        <v/>
      </c>
    </row>
    <row r="125" spans="3:12" ht="18" customHeight="1" x14ac:dyDescent="0.2">
      <c r="C125" s="823">
        <v>120</v>
      </c>
      <c r="D125" s="824"/>
      <c r="E125" s="825"/>
      <c r="F125" s="238"/>
      <c r="G125" s="826" t="str">
        <f t="shared" si="2"/>
        <v/>
      </c>
      <c r="H125" s="827"/>
      <c r="I125" s="828"/>
      <c r="J125" s="829"/>
      <c r="K125" s="830"/>
      <c r="L125" s="803" t="str">
        <f t="shared" si="3"/>
        <v/>
      </c>
    </row>
    <row r="126" spans="3:12" ht="18" customHeight="1" x14ac:dyDescent="0.2">
      <c r="C126" s="2"/>
    </row>
    <row r="127" spans="3:12" ht="18" customHeight="1" x14ac:dyDescent="0.2">
      <c r="E127" s="1">
        <f>COUNTA(E6:E125)</f>
        <v>1</v>
      </c>
    </row>
  </sheetData>
  <sheetProtection password="DD49" sheet="1" formatCells="0" formatRows="0" insertRows="0"/>
  <mergeCells count="2">
    <mergeCell ref="I3:K3"/>
    <mergeCell ref="C4:K4"/>
  </mergeCells>
  <phoneticPr fontId="2"/>
  <dataValidations count="1">
    <dataValidation imeMode="off" allowBlank="1" showInputMessage="1" showErrorMessage="1" sqref="H6:I125" xr:uid="{00000000-0002-0000-0E00-000000000000}"/>
  </dataValidations>
  <pageMargins left="0.74803149606299213" right="0.74803149606299213" top="0.98425196850393704" bottom="0.39370078740157483" header="0.51181102362204722" footer="0.31496062992125984"/>
  <pageSetup paperSize="9" scale="98" orientation="portrait" r:id="rId1"/>
  <headerFooter alignWithMargins="0">
    <oddFooter>&amp;C&amp;P/&amp;N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pageSetUpPr fitToPage="1"/>
  </sheetPr>
  <dimension ref="A1:U30"/>
  <sheetViews>
    <sheetView view="pageBreakPreview" zoomScaleNormal="100" zoomScaleSheetLayoutView="100" workbookViewId="0">
      <selection activeCell="Y14" sqref="Y14"/>
    </sheetView>
  </sheetViews>
  <sheetFormatPr defaultColWidth="9" defaultRowHeight="20.100000000000001" customHeight="1" x14ac:dyDescent="0.2"/>
  <cols>
    <col min="1" max="1" width="1.6640625" style="455" customWidth="1"/>
    <col min="2" max="2" width="16.44140625" style="455" customWidth="1"/>
    <col min="3" max="4" width="1.21875" style="455" customWidth="1"/>
    <col min="5" max="6" width="3.6640625" style="455" customWidth="1"/>
    <col min="7" max="10" width="5.6640625" style="455" customWidth="1"/>
    <col min="11" max="11" width="8" style="455" customWidth="1"/>
    <col min="12" max="16" width="5.6640625" style="455" customWidth="1"/>
    <col min="17" max="17" width="5.21875" style="455" customWidth="1"/>
    <col min="18" max="18" width="1.109375" style="455" customWidth="1"/>
    <col min="19" max="19" width="2.77734375" style="455" customWidth="1"/>
    <col min="20" max="20" width="26.44140625" style="455" customWidth="1"/>
    <col min="21" max="16384" width="9" style="455"/>
  </cols>
  <sheetData>
    <row r="1" spans="1:21" ht="24.9" customHeight="1" x14ac:dyDescent="0.2">
      <c r="L1" s="1150" t="str">
        <f>'（別紙10）決算書'!B20</f>
        <v>令和7年4月1日</v>
      </c>
      <c r="M1" s="1150"/>
      <c r="N1" s="1150"/>
      <c r="O1" s="1150"/>
      <c r="P1" s="1150"/>
      <c r="Q1" s="1150"/>
      <c r="R1" s="1150"/>
    </row>
    <row r="2" spans="1:21" ht="24.9" customHeight="1" x14ac:dyDescent="0.2">
      <c r="B2" s="1151" t="s">
        <v>729</v>
      </c>
      <c r="C2" s="1151"/>
      <c r="D2" s="1151"/>
      <c r="E2" s="1151"/>
      <c r="F2" s="1151"/>
      <c r="G2" s="1151"/>
      <c r="H2" s="1151"/>
      <c r="I2" s="1151"/>
      <c r="J2" s="1151"/>
      <c r="K2" s="1151"/>
      <c r="L2" s="1151"/>
      <c r="M2" s="1151"/>
      <c r="N2" s="1151"/>
      <c r="O2" s="1151"/>
      <c r="P2" s="1151"/>
      <c r="Q2" s="1151"/>
    </row>
    <row r="3" spans="1:21" ht="38.25" customHeight="1" x14ac:dyDescent="0.2"/>
    <row r="4" spans="1:21" ht="24.9" customHeight="1" x14ac:dyDescent="0.2">
      <c r="B4" s="97" t="s">
        <v>302</v>
      </c>
      <c r="C4" s="97"/>
      <c r="D4" s="97"/>
      <c r="E4" s="97"/>
    </row>
    <row r="5" spans="1:21" ht="15" customHeight="1" x14ac:dyDescent="0.2"/>
    <row r="6" spans="1:21" ht="39.9" customHeight="1" x14ac:dyDescent="0.2">
      <c r="C6" s="1153" t="s">
        <v>589</v>
      </c>
      <c r="D6" s="1153"/>
      <c r="E6" s="1153"/>
      <c r="F6" s="1153"/>
      <c r="G6" s="1153"/>
      <c r="H6" s="1153"/>
      <c r="I6" s="1153"/>
      <c r="J6" s="193"/>
      <c r="K6" s="1152" t="str">
        <f>IF(基本情報!$G$4="",基本情報!$G$8,基本情報!$G$4)</f>
        <v>大阪市中央区大手前○－○</v>
      </c>
      <c r="L6" s="1152"/>
      <c r="M6" s="1152"/>
      <c r="N6" s="1152"/>
      <c r="O6" s="1152"/>
      <c r="P6" s="1152"/>
      <c r="Q6" s="1152"/>
      <c r="T6" s="474" t="s">
        <v>535</v>
      </c>
      <c r="U6" s="477"/>
    </row>
    <row r="7" spans="1:21" ht="39.9" customHeight="1" x14ac:dyDescent="0.2">
      <c r="C7" s="1154" t="s">
        <v>590</v>
      </c>
      <c r="D7" s="1154"/>
      <c r="E7" s="1154"/>
      <c r="F7" s="1154"/>
      <c r="G7" s="1154"/>
      <c r="H7" s="1154"/>
      <c r="I7" s="1154"/>
      <c r="J7" s="473"/>
      <c r="K7" s="1152" t="str">
        <f>IF(基本情報!$G$5="","",基本情報!$G$5)</f>
        <v>医療法人■■会</v>
      </c>
      <c r="L7" s="1152"/>
      <c r="M7" s="1152"/>
      <c r="N7" s="1152"/>
      <c r="O7" s="1152"/>
      <c r="P7" s="1152"/>
      <c r="Q7" s="1152"/>
      <c r="T7" s="474" t="s">
        <v>535</v>
      </c>
      <c r="U7" s="477"/>
    </row>
    <row r="8" spans="1:21" ht="39.9" customHeight="1" x14ac:dyDescent="0.2">
      <c r="C8" s="1155" t="s">
        <v>591</v>
      </c>
      <c r="D8" s="1155"/>
      <c r="E8" s="1155"/>
      <c r="F8" s="1155"/>
      <c r="G8" s="1155"/>
      <c r="H8" s="1155"/>
      <c r="I8" s="1155"/>
      <c r="J8" s="195"/>
      <c r="K8" s="1152" t="str">
        <f>IF(基本情報!$G$6="","",基本情報!$G$6)</f>
        <v>理事長　大阪太郎</v>
      </c>
      <c r="L8" s="1152"/>
      <c r="M8" s="1152"/>
      <c r="N8" s="1152"/>
      <c r="O8" s="1152"/>
      <c r="P8" s="1152"/>
      <c r="Q8" s="1152"/>
      <c r="T8" s="474" t="s">
        <v>535</v>
      </c>
      <c r="U8" s="477"/>
    </row>
    <row r="9" spans="1:21" ht="39.9" customHeight="1" x14ac:dyDescent="0.2">
      <c r="C9" s="1154" t="s">
        <v>74</v>
      </c>
      <c r="D9" s="1154"/>
      <c r="E9" s="1154"/>
      <c r="F9" s="1154"/>
      <c r="G9" s="1154"/>
      <c r="H9" s="1154"/>
      <c r="I9" s="1154"/>
      <c r="J9" s="193"/>
      <c r="K9" s="1152" t="str">
        <f>IF(基本情報!$G$9="","",基本情報!$G$9)</f>
        <v>◇◇◇◇病院</v>
      </c>
      <c r="L9" s="1152"/>
      <c r="M9" s="1152"/>
      <c r="N9" s="1152"/>
      <c r="O9" s="1152"/>
      <c r="P9" s="1152"/>
      <c r="Q9" s="1152"/>
      <c r="T9" s="474" t="s">
        <v>535</v>
      </c>
      <c r="U9" s="477"/>
    </row>
    <row r="10" spans="1:21" ht="15" customHeight="1" x14ac:dyDescent="0.2">
      <c r="C10" s="566"/>
      <c r="D10" s="566"/>
      <c r="E10" s="566"/>
      <c r="F10" s="566"/>
      <c r="G10" s="566"/>
      <c r="H10" s="566"/>
      <c r="I10" s="566"/>
      <c r="J10" s="193"/>
      <c r="K10" s="539"/>
      <c r="L10" s="539"/>
      <c r="M10" s="539"/>
      <c r="N10" s="539"/>
      <c r="O10" s="539"/>
      <c r="P10" s="539"/>
      <c r="Q10" s="539"/>
    </row>
    <row r="11" spans="1:21" ht="24.9" customHeight="1" x14ac:dyDescent="0.2">
      <c r="B11" s="97" t="s">
        <v>303</v>
      </c>
      <c r="C11" s="97"/>
      <c r="D11" s="97"/>
      <c r="E11" s="97"/>
      <c r="F11" s="97"/>
      <c r="G11" s="97"/>
    </row>
    <row r="12" spans="1:21" ht="24.9" customHeight="1" x14ac:dyDescent="0.2"/>
    <row r="13" spans="1:21" ht="24.9" customHeight="1" x14ac:dyDescent="0.2">
      <c r="A13" s="97"/>
      <c r="B13" s="1143" t="s">
        <v>300</v>
      </c>
      <c r="C13" s="1143"/>
      <c r="D13" s="1143"/>
      <c r="E13" s="1143"/>
      <c r="F13" s="1143"/>
      <c r="G13" s="1143"/>
      <c r="H13" s="1143"/>
      <c r="I13" s="1143"/>
      <c r="J13" s="1143"/>
      <c r="K13" s="1143"/>
      <c r="L13" s="1143"/>
      <c r="M13" s="1143"/>
      <c r="N13" s="1143"/>
      <c r="O13" s="1143"/>
      <c r="P13" s="1143"/>
      <c r="Q13" s="1143"/>
      <c r="R13" s="97"/>
    </row>
    <row r="14" spans="1:21" ht="15.75" customHeight="1" x14ac:dyDescent="0.2">
      <c r="A14" s="1137" t="s">
        <v>615</v>
      </c>
      <c r="B14" s="1138"/>
      <c r="C14" s="1138"/>
      <c r="D14" s="1138"/>
      <c r="E14" s="1138"/>
      <c r="F14" s="1138"/>
      <c r="G14" s="1138"/>
      <c r="H14" s="1138"/>
      <c r="I14" s="1139"/>
      <c r="J14" s="101" t="s">
        <v>616</v>
      </c>
      <c r="K14" s="105"/>
      <c r="L14" s="105"/>
      <c r="M14" s="659"/>
      <c r="N14" s="101" t="s">
        <v>616</v>
      </c>
      <c r="O14" s="105"/>
      <c r="P14" s="105"/>
      <c r="Q14" s="105"/>
      <c r="R14" s="165"/>
    </row>
    <row r="15" spans="1:21" ht="42.75" customHeight="1" x14ac:dyDescent="0.2">
      <c r="A15" s="1140"/>
      <c r="B15" s="1141"/>
      <c r="C15" s="1141"/>
      <c r="D15" s="1141"/>
      <c r="E15" s="1141"/>
      <c r="F15" s="1141"/>
      <c r="G15" s="1141"/>
      <c r="H15" s="1141"/>
      <c r="I15" s="1142"/>
      <c r="J15" s="661"/>
      <c r="K15" s="1134" t="s">
        <v>617</v>
      </c>
      <c r="L15" s="1135"/>
      <c r="M15" s="1136"/>
      <c r="N15" s="661" t="s">
        <v>682</v>
      </c>
      <c r="O15" s="1134" t="s">
        <v>618</v>
      </c>
      <c r="P15" s="1135"/>
      <c r="Q15" s="1135"/>
      <c r="R15" s="1136"/>
    </row>
    <row r="16" spans="1:21" ht="9.75" customHeight="1" x14ac:dyDescent="0.2">
      <c r="A16" s="162"/>
      <c r="B16" s="163"/>
      <c r="C16" s="165"/>
      <c r="D16" s="163"/>
      <c r="E16" s="163"/>
      <c r="F16" s="163"/>
      <c r="G16" s="163"/>
      <c r="H16" s="163"/>
      <c r="I16" s="163"/>
      <c r="J16" s="163"/>
      <c r="K16" s="163"/>
      <c r="L16" s="163"/>
      <c r="M16" s="163"/>
      <c r="N16" s="163"/>
      <c r="O16" s="163"/>
      <c r="P16" s="163"/>
      <c r="Q16" s="163"/>
      <c r="R16" s="165"/>
    </row>
    <row r="17" spans="1:20" ht="27" customHeight="1" x14ac:dyDescent="0.2">
      <c r="A17" s="450"/>
      <c r="B17" s="456" t="s">
        <v>304</v>
      </c>
      <c r="C17" s="457"/>
      <c r="D17" s="124"/>
      <c r="E17" s="1148"/>
      <c r="F17" s="1148"/>
      <c r="G17" s="1148"/>
      <c r="H17" s="1144" t="s">
        <v>305</v>
      </c>
      <c r="I17" s="1144"/>
      <c r="J17" s="1144"/>
      <c r="K17" s="1144"/>
      <c r="L17" s="1144"/>
      <c r="M17" s="1148"/>
      <c r="N17" s="1148"/>
      <c r="O17" s="997" t="s">
        <v>306</v>
      </c>
      <c r="P17" s="997"/>
      <c r="Q17" s="997"/>
      <c r="R17" s="457"/>
      <c r="T17" s="474" t="s">
        <v>592</v>
      </c>
    </row>
    <row r="18" spans="1:20" ht="9.75" customHeight="1" x14ac:dyDescent="0.2">
      <c r="A18" s="387"/>
      <c r="B18" s="388"/>
      <c r="C18" s="458"/>
      <c r="D18" s="388"/>
      <c r="E18" s="388"/>
      <c r="F18" s="388"/>
      <c r="G18" s="388"/>
      <c r="H18" s="388"/>
      <c r="I18" s="388"/>
      <c r="J18" s="388"/>
      <c r="K18" s="388"/>
      <c r="L18" s="388"/>
      <c r="M18" s="388"/>
      <c r="N18" s="388"/>
      <c r="O18" s="388"/>
      <c r="P18" s="388"/>
      <c r="Q18" s="388"/>
      <c r="R18" s="458"/>
    </row>
    <row r="19" spans="1:20" ht="9.75" customHeight="1" x14ac:dyDescent="0.2">
      <c r="A19" s="162"/>
      <c r="B19" s="163"/>
      <c r="C19" s="165"/>
      <c r="D19" s="163"/>
      <c r="E19" s="163"/>
      <c r="F19" s="163"/>
      <c r="G19" s="163"/>
      <c r="H19" s="163"/>
      <c r="I19" s="163"/>
      <c r="J19" s="163"/>
      <c r="K19" s="163"/>
      <c r="L19" s="163"/>
      <c r="M19" s="163"/>
      <c r="N19" s="163"/>
      <c r="O19" s="163"/>
      <c r="P19" s="163"/>
      <c r="Q19" s="163"/>
      <c r="R19" s="165"/>
    </row>
    <row r="20" spans="1:20" ht="27" customHeight="1" x14ac:dyDescent="0.2">
      <c r="A20" s="450"/>
      <c r="B20" s="456" t="s">
        <v>307</v>
      </c>
      <c r="C20" s="457"/>
      <c r="D20" s="124"/>
      <c r="E20" s="1149"/>
      <c r="F20" s="1149"/>
      <c r="G20" s="1149"/>
      <c r="H20" s="1149"/>
      <c r="I20" s="108" t="s">
        <v>512</v>
      </c>
      <c r="J20" s="108"/>
      <c r="K20" s="118"/>
      <c r="L20" s="397"/>
      <c r="M20" s="1144"/>
      <c r="N20" s="1144"/>
      <c r="O20" s="1144"/>
      <c r="P20" s="397"/>
      <c r="Q20" s="397"/>
      <c r="R20" s="457"/>
      <c r="T20" s="474" t="s">
        <v>592</v>
      </c>
    </row>
    <row r="21" spans="1:20" ht="9.75" customHeight="1" x14ac:dyDescent="0.2">
      <c r="A21" s="387"/>
      <c r="B21" s="388"/>
      <c r="C21" s="458"/>
      <c r="D21" s="388"/>
      <c r="E21" s="388"/>
      <c r="F21" s="388"/>
      <c r="G21" s="388"/>
      <c r="H21" s="388"/>
      <c r="I21" s="388"/>
      <c r="J21" s="388"/>
      <c r="K21" s="388"/>
      <c r="L21" s="388"/>
      <c r="M21" s="388"/>
      <c r="N21" s="388"/>
      <c r="O21" s="388"/>
      <c r="P21" s="388"/>
      <c r="Q21" s="388"/>
      <c r="R21" s="458"/>
    </row>
    <row r="22" spans="1:20" ht="9.75" customHeight="1" x14ac:dyDescent="0.2">
      <c r="A22" s="162"/>
      <c r="B22" s="163"/>
      <c r="C22" s="165"/>
      <c r="D22" s="163"/>
      <c r="E22" s="163"/>
      <c r="F22" s="163"/>
      <c r="G22" s="163"/>
      <c r="H22" s="163"/>
      <c r="I22" s="163"/>
      <c r="J22" s="163"/>
      <c r="K22" s="163"/>
      <c r="L22" s="163"/>
      <c r="M22" s="163"/>
      <c r="N22" s="163"/>
      <c r="O22" s="163"/>
      <c r="P22" s="163"/>
      <c r="Q22" s="163"/>
      <c r="R22" s="165"/>
    </row>
    <row r="23" spans="1:20" ht="27" customHeight="1" x14ac:dyDescent="0.2">
      <c r="A23" s="450"/>
      <c r="B23" s="456" t="s">
        <v>308</v>
      </c>
      <c r="C23" s="457"/>
      <c r="D23" s="124"/>
      <c r="E23" s="1146"/>
      <c r="F23" s="1147"/>
      <c r="G23" s="1147"/>
      <c r="H23" s="1147"/>
      <c r="I23" s="124"/>
      <c r="J23" s="124"/>
      <c r="K23" s="124"/>
      <c r="L23" s="124"/>
      <c r="M23" s="124"/>
      <c r="N23" s="124"/>
      <c r="O23" s="124"/>
      <c r="P23" s="124"/>
      <c r="Q23" s="124"/>
      <c r="R23" s="457"/>
      <c r="T23" s="474" t="s">
        <v>592</v>
      </c>
    </row>
    <row r="24" spans="1:20" ht="9.75" customHeight="1" x14ac:dyDescent="0.2">
      <c r="A24" s="387"/>
      <c r="B24" s="388"/>
      <c r="C24" s="458"/>
      <c r="D24" s="388"/>
      <c r="E24" s="388"/>
      <c r="F24" s="388"/>
      <c r="G24" s="388"/>
      <c r="H24" s="388"/>
      <c r="I24" s="388"/>
      <c r="J24" s="388"/>
      <c r="K24" s="388"/>
      <c r="L24" s="388"/>
      <c r="M24" s="388"/>
      <c r="N24" s="388"/>
      <c r="O24" s="388"/>
      <c r="P24" s="388"/>
      <c r="Q24" s="388"/>
      <c r="R24" s="458"/>
    </row>
    <row r="25" spans="1:20" ht="9.75" customHeight="1" x14ac:dyDescent="0.2">
      <c r="A25" s="162"/>
      <c r="B25" s="163"/>
      <c r="C25" s="165"/>
      <c r="D25" s="163"/>
      <c r="E25" s="163"/>
      <c r="F25" s="163"/>
      <c r="G25" s="163"/>
      <c r="H25" s="163"/>
      <c r="I25" s="163"/>
      <c r="J25" s="163"/>
      <c r="K25" s="163"/>
      <c r="L25" s="163"/>
      <c r="M25" s="163"/>
      <c r="N25" s="163"/>
      <c r="O25" s="163"/>
      <c r="P25" s="163"/>
      <c r="Q25" s="163"/>
      <c r="R25" s="165"/>
    </row>
    <row r="26" spans="1:20" ht="27" customHeight="1" x14ac:dyDescent="0.2">
      <c r="A26" s="450"/>
      <c r="B26" s="456" t="s">
        <v>398</v>
      </c>
      <c r="C26" s="457"/>
      <c r="D26" s="124"/>
      <c r="E26" s="1145"/>
      <c r="F26" s="1145"/>
      <c r="G26" s="1145"/>
      <c r="H26" s="1145"/>
      <c r="I26" s="1145"/>
      <c r="J26" s="1145"/>
      <c r="K26" s="1145"/>
      <c r="L26" s="1145"/>
      <c r="M26" s="1145"/>
      <c r="N26" s="1145"/>
      <c r="O26" s="1145"/>
      <c r="P26" s="1145"/>
      <c r="Q26" s="1145"/>
      <c r="R26" s="457"/>
      <c r="T26" s="474" t="s">
        <v>592</v>
      </c>
    </row>
    <row r="27" spans="1:20" ht="9.75" customHeight="1" x14ac:dyDescent="0.2">
      <c r="A27" s="450"/>
      <c r="B27" s="124"/>
      <c r="C27" s="457"/>
      <c r="D27" s="124"/>
      <c r="E27" s="124"/>
      <c r="F27" s="124"/>
      <c r="G27" s="124"/>
      <c r="H27" s="124"/>
      <c r="I27" s="124"/>
      <c r="J27" s="124"/>
      <c r="K27" s="124"/>
      <c r="L27" s="124"/>
      <c r="M27" s="124"/>
      <c r="N27" s="124"/>
      <c r="O27" s="124"/>
      <c r="P27" s="124"/>
      <c r="Q27" s="124"/>
      <c r="R27" s="457"/>
    </row>
    <row r="28" spans="1:20" ht="9.75" customHeight="1" x14ac:dyDescent="0.2">
      <c r="A28" s="220"/>
      <c r="B28" s="221"/>
      <c r="C28" s="459"/>
      <c r="D28" s="221"/>
      <c r="E28" s="221"/>
      <c r="F28" s="221"/>
      <c r="G28" s="221"/>
      <c r="H28" s="221"/>
      <c r="I28" s="221"/>
      <c r="J28" s="221"/>
      <c r="K28" s="221"/>
      <c r="L28" s="221"/>
      <c r="M28" s="221"/>
      <c r="N28" s="221"/>
      <c r="O28" s="221"/>
      <c r="P28" s="221"/>
      <c r="Q28" s="221"/>
      <c r="R28" s="459"/>
    </row>
    <row r="29" spans="1:20" ht="27" customHeight="1" x14ac:dyDescent="0.2">
      <c r="A29" s="450"/>
      <c r="B29" s="456" t="s">
        <v>309</v>
      </c>
      <c r="C29" s="457"/>
      <c r="D29" s="124"/>
      <c r="E29" s="1145"/>
      <c r="F29" s="1145"/>
      <c r="G29" s="1145"/>
      <c r="H29" s="1145"/>
      <c r="I29" s="1145"/>
      <c r="J29" s="1145"/>
      <c r="K29" s="1145"/>
      <c r="L29" s="1145"/>
      <c r="M29" s="1145"/>
      <c r="N29" s="1145"/>
      <c r="O29" s="1145"/>
      <c r="P29" s="1145"/>
      <c r="Q29" s="1145"/>
      <c r="R29" s="457"/>
      <c r="T29" s="474" t="s">
        <v>592</v>
      </c>
    </row>
    <row r="30" spans="1:20" ht="9.75" customHeight="1" x14ac:dyDescent="0.2">
      <c r="A30" s="387"/>
      <c r="B30" s="388"/>
      <c r="C30" s="458"/>
      <c r="D30" s="388"/>
      <c r="E30" s="388"/>
      <c r="F30" s="388"/>
      <c r="G30" s="388"/>
      <c r="H30" s="388"/>
      <c r="I30" s="388"/>
      <c r="J30" s="388"/>
      <c r="K30" s="388"/>
      <c r="L30" s="388"/>
      <c r="M30" s="388"/>
      <c r="N30" s="388"/>
      <c r="O30" s="388"/>
      <c r="P30" s="388"/>
      <c r="Q30" s="388"/>
      <c r="R30" s="458"/>
    </row>
  </sheetData>
  <sheetProtection formatCells="0"/>
  <protectedRanges>
    <protectedRange sqref="E17:G17 M17:N17 E20:Q20 E23:H23 E26:Q26 E29:Q29" name="範囲1"/>
  </protectedRanges>
  <mergeCells count="23">
    <mergeCell ref="L1:R1"/>
    <mergeCell ref="B2:Q2"/>
    <mergeCell ref="K6:Q6"/>
    <mergeCell ref="K7:Q7"/>
    <mergeCell ref="K9:Q9"/>
    <mergeCell ref="C6:I6"/>
    <mergeCell ref="C7:I7"/>
    <mergeCell ref="C8:I8"/>
    <mergeCell ref="C9:I9"/>
    <mergeCell ref="K8:Q8"/>
    <mergeCell ref="E29:Q29"/>
    <mergeCell ref="E17:G17"/>
    <mergeCell ref="H17:L17"/>
    <mergeCell ref="M17:N17"/>
    <mergeCell ref="O17:Q17"/>
    <mergeCell ref="E20:H20"/>
    <mergeCell ref="O15:R15"/>
    <mergeCell ref="A14:I15"/>
    <mergeCell ref="B13:Q13"/>
    <mergeCell ref="M20:O20"/>
    <mergeCell ref="E26:Q26"/>
    <mergeCell ref="E23:H23"/>
    <mergeCell ref="K15:M15"/>
  </mergeCells>
  <phoneticPr fontId="2"/>
  <dataValidations count="3">
    <dataValidation imeMode="halfKatakana" allowBlank="1" showInputMessage="1" showErrorMessage="1" sqref="E26:Q26" xr:uid="{00000000-0002-0000-0F00-000000000000}"/>
    <dataValidation type="list" allowBlank="1" showInputMessage="1" showErrorMessage="1" sqref="J15 N15" xr:uid="{00000000-0002-0000-0F00-000001000000}">
      <formula1>"○"</formula1>
    </dataValidation>
    <dataValidation type="list" allowBlank="1" showInputMessage="1" showErrorMessage="1" sqref="E20:H20" xr:uid="{00000000-0002-0000-0F00-000002000000}">
      <formula1>"普通,当座,定期"</formula1>
    </dataValidation>
  </dataValidations>
  <pageMargins left="0.7" right="0.7" top="0.75" bottom="0.75" header="0.3" footer="0.3"/>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pageSetUpPr fitToPage="1"/>
  </sheetPr>
  <dimension ref="B1:G49"/>
  <sheetViews>
    <sheetView view="pageBreakPreview" topLeftCell="A10" zoomScale="75" zoomScaleNormal="100" workbookViewId="0">
      <selection activeCell="J10" sqref="J10"/>
    </sheetView>
  </sheetViews>
  <sheetFormatPr defaultColWidth="9" defaultRowHeight="13.2" x14ac:dyDescent="0.2"/>
  <cols>
    <col min="1" max="1" width="2.77734375" style="15" customWidth="1"/>
    <col min="2" max="3" width="2.33203125" style="15" customWidth="1"/>
    <col min="4" max="4" width="28.44140625" style="15" customWidth="1"/>
    <col min="5" max="5" width="2.6640625" style="15" customWidth="1"/>
    <col min="6" max="6" width="72.21875" style="15" customWidth="1"/>
    <col min="7" max="7" width="43.77734375" style="15" customWidth="1"/>
    <col min="8" max="16384" width="9" style="15"/>
  </cols>
  <sheetData>
    <row r="1" spans="2:7" ht="30.75" customHeight="1" x14ac:dyDescent="0.2">
      <c r="B1" s="1156" t="s">
        <v>721</v>
      </c>
      <c r="C1" s="1156"/>
      <c r="D1" s="1156"/>
      <c r="E1" s="1156"/>
      <c r="F1" s="1156"/>
      <c r="G1" s="1156"/>
    </row>
    <row r="2" spans="2:7" ht="27" customHeight="1" x14ac:dyDescent="0.2">
      <c r="B2" s="1165" t="s">
        <v>70</v>
      </c>
      <c r="C2" s="1165"/>
      <c r="D2" s="1165"/>
      <c r="E2" s="1165"/>
      <c r="F2" s="1165"/>
      <c r="G2" s="1165"/>
    </row>
    <row r="3" spans="2:7" ht="27" customHeight="1" x14ac:dyDescent="0.2">
      <c r="B3" s="1173" t="s">
        <v>71</v>
      </c>
      <c r="C3" s="1174"/>
      <c r="D3" s="1174"/>
      <c r="E3" s="1174"/>
      <c r="F3" s="1174"/>
      <c r="G3" s="1175"/>
    </row>
    <row r="4" spans="2:7" ht="63" customHeight="1" x14ac:dyDescent="0.2">
      <c r="B4" s="16"/>
      <c r="C4" s="1167" t="s">
        <v>178</v>
      </c>
      <c r="D4" s="1167"/>
      <c r="E4" s="17"/>
      <c r="F4" s="35" t="s">
        <v>385</v>
      </c>
      <c r="G4" s="18"/>
    </row>
    <row r="5" spans="2:7" ht="35.25" customHeight="1" x14ac:dyDescent="0.2">
      <c r="B5" s="16"/>
      <c r="C5" s="1167" t="s">
        <v>177</v>
      </c>
      <c r="D5" s="1167"/>
      <c r="E5" s="17"/>
      <c r="F5" s="35" t="s">
        <v>386</v>
      </c>
      <c r="G5" s="18"/>
    </row>
    <row r="6" spans="2:7" ht="14.25" customHeight="1" x14ac:dyDescent="0.2">
      <c r="B6" s="19"/>
      <c r="C6" s="19"/>
      <c r="D6" s="19"/>
      <c r="E6" s="19"/>
      <c r="F6" s="19"/>
      <c r="G6" s="19"/>
    </row>
    <row r="7" spans="2:7" ht="27.75" customHeight="1" x14ac:dyDescent="0.2">
      <c r="B7" s="1166" t="s">
        <v>387</v>
      </c>
      <c r="C7" s="1166"/>
      <c r="D7" s="1166"/>
      <c r="E7" s="1166"/>
      <c r="F7" s="1166"/>
      <c r="G7" s="1166"/>
    </row>
    <row r="8" spans="2:7" ht="24.75" customHeight="1" x14ac:dyDescent="0.2">
      <c r="B8" s="1168" t="s">
        <v>62</v>
      </c>
      <c r="C8" s="1169"/>
      <c r="D8" s="1169"/>
      <c r="E8" s="1169"/>
      <c r="F8" s="42"/>
      <c r="G8" s="43"/>
    </row>
    <row r="9" spans="2:7" ht="30.75" customHeight="1" x14ac:dyDescent="0.2">
      <c r="B9" s="20"/>
      <c r="C9" s="1157" t="s">
        <v>63</v>
      </c>
      <c r="D9" s="1157"/>
      <c r="E9" s="21"/>
      <c r="F9" s="22" t="s">
        <v>125</v>
      </c>
      <c r="G9" s="23" t="s">
        <v>126</v>
      </c>
    </row>
    <row r="10" spans="2:7" ht="54.75" customHeight="1" x14ac:dyDescent="0.2">
      <c r="B10" s="4"/>
      <c r="C10" s="1157" t="s">
        <v>146</v>
      </c>
      <c r="D10" s="1157"/>
      <c r="E10" s="5"/>
      <c r="F10" s="36" t="s">
        <v>368</v>
      </c>
      <c r="G10" s="36"/>
    </row>
    <row r="11" spans="2:7" ht="42.75" customHeight="1" x14ac:dyDescent="0.2">
      <c r="B11" s="24"/>
      <c r="C11" s="1158" t="s">
        <v>52</v>
      </c>
      <c r="D11" s="1158"/>
      <c r="E11" s="25"/>
      <c r="F11" s="1159" t="s">
        <v>367</v>
      </c>
      <c r="G11" s="1162" t="s">
        <v>388</v>
      </c>
    </row>
    <row r="12" spans="2:7" ht="60.75" customHeight="1" x14ac:dyDescent="0.2">
      <c r="B12" s="24"/>
      <c r="C12" s="309"/>
      <c r="D12" s="310" t="s">
        <v>101</v>
      </c>
      <c r="E12" s="222"/>
      <c r="F12" s="1160"/>
      <c r="G12" s="1163"/>
    </row>
    <row r="13" spans="2:7" ht="60.75" customHeight="1" x14ac:dyDescent="0.2">
      <c r="B13" s="24"/>
      <c r="C13" s="311"/>
      <c r="D13" s="312" t="s">
        <v>102</v>
      </c>
      <c r="E13" s="223"/>
      <c r="F13" s="1160"/>
      <c r="G13" s="1163"/>
    </row>
    <row r="14" spans="2:7" ht="60.75" customHeight="1" x14ac:dyDescent="0.2">
      <c r="B14" s="29"/>
      <c r="C14" s="313"/>
      <c r="D14" s="314" t="s">
        <v>103</v>
      </c>
      <c r="E14" s="224"/>
      <c r="F14" s="1161"/>
      <c r="G14" s="1164"/>
    </row>
    <row r="15" spans="2:7" ht="30.75" customHeight="1" x14ac:dyDescent="0.2">
      <c r="B15" s="4"/>
      <c r="C15" s="1157" t="s">
        <v>389</v>
      </c>
      <c r="D15" s="1157"/>
      <c r="E15" s="5"/>
      <c r="F15" s="37" t="s">
        <v>142</v>
      </c>
      <c r="G15" s="38"/>
    </row>
    <row r="16" spans="2:7" ht="30.75" customHeight="1" x14ac:dyDescent="0.2">
      <c r="B16" s="4"/>
      <c r="C16" s="1157" t="s">
        <v>390</v>
      </c>
      <c r="D16" s="1157"/>
      <c r="E16" s="5"/>
      <c r="F16" s="36" t="s">
        <v>143</v>
      </c>
      <c r="G16" s="36" t="s">
        <v>145</v>
      </c>
    </row>
    <row r="17" spans="2:7" ht="30.75" customHeight="1" x14ac:dyDescent="0.2">
      <c r="B17" s="24"/>
      <c r="C17" s="1158" t="s">
        <v>55</v>
      </c>
      <c r="D17" s="1158"/>
      <c r="E17" s="7"/>
      <c r="F17" s="286"/>
      <c r="G17" s="287"/>
    </row>
    <row r="18" spans="2:7" ht="30.75" customHeight="1" x14ac:dyDescent="0.2">
      <c r="B18" s="24"/>
      <c r="C18" s="309"/>
      <c r="D18" s="310" t="s">
        <v>391</v>
      </c>
      <c r="E18" s="222"/>
      <c r="F18" s="225" t="s">
        <v>179</v>
      </c>
      <c r="G18" s="226"/>
    </row>
    <row r="19" spans="2:7" ht="30.75" customHeight="1" x14ac:dyDescent="0.2">
      <c r="B19" s="24"/>
      <c r="C19" s="311"/>
      <c r="D19" s="312" t="s">
        <v>105</v>
      </c>
      <c r="E19" s="223"/>
      <c r="F19" s="229" t="s">
        <v>180</v>
      </c>
      <c r="G19" s="230"/>
    </row>
    <row r="20" spans="2:7" ht="30.75" customHeight="1" x14ac:dyDescent="0.2">
      <c r="B20" s="24"/>
      <c r="C20" s="311"/>
      <c r="D20" s="312" t="s">
        <v>106</v>
      </c>
      <c r="E20" s="223"/>
      <c r="F20" s="229" t="s">
        <v>182</v>
      </c>
      <c r="G20" s="230" t="s">
        <v>323</v>
      </c>
    </row>
    <row r="21" spans="2:7" ht="30.75" customHeight="1" x14ac:dyDescent="0.2">
      <c r="B21" s="24"/>
      <c r="C21" s="313"/>
      <c r="D21" s="314" t="s">
        <v>107</v>
      </c>
      <c r="E21" s="224"/>
      <c r="F21" s="227" t="s">
        <v>181</v>
      </c>
      <c r="G21" s="228"/>
    </row>
    <row r="22" spans="2:7" ht="30.75" customHeight="1" x14ac:dyDescent="0.2">
      <c r="B22" s="26"/>
      <c r="C22" s="1158" t="s">
        <v>108</v>
      </c>
      <c r="D22" s="1158"/>
      <c r="E22" s="288"/>
      <c r="F22" s="286"/>
      <c r="G22" s="287"/>
    </row>
    <row r="23" spans="2:7" ht="30.75" customHeight="1" x14ac:dyDescent="0.2">
      <c r="B23" s="24"/>
      <c r="C23" s="309"/>
      <c r="D23" s="310" t="s">
        <v>392</v>
      </c>
      <c r="E23" s="222"/>
      <c r="F23" s="225" t="s">
        <v>141</v>
      </c>
      <c r="G23" s="226"/>
    </row>
    <row r="24" spans="2:7" ht="30.75" customHeight="1" x14ac:dyDescent="0.2">
      <c r="B24" s="24"/>
      <c r="C24" s="313"/>
      <c r="D24" s="314" t="s">
        <v>393</v>
      </c>
      <c r="E24" s="224"/>
      <c r="F24" s="227" t="s">
        <v>144</v>
      </c>
      <c r="G24" s="228"/>
    </row>
    <row r="25" spans="2:7" ht="30.75" customHeight="1" x14ac:dyDescent="0.2">
      <c r="B25" s="20"/>
      <c r="C25" s="1157" t="s">
        <v>65</v>
      </c>
      <c r="D25" s="1157"/>
      <c r="E25" s="5"/>
      <c r="F25" s="39" t="s">
        <v>366</v>
      </c>
      <c r="G25" s="38"/>
    </row>
    <row r="26" spans="2:7" ht="48" customHeight="1" x14ac:dyDescent="0.2">
      <c r="B26" s="32"/>
      <c r="C26" s="1176" t="s">
        <v>394</v>
      </c>
      <c r="D26" s="1176"/>
      <c r="E26" s="33"/>
      <c r="F26" s="40" t="s">
        <v>183</v>
      </c>
      <c r="G26" s="37"/>
    </row>
    <row r="27" spans="2:7" ht="30.75" customHeight="1" x14ac:dyDescent="0.2">
      <c r="B27" s="32"/>
      <c r="C27" s="1176" t="s">
        <v>48</v>
      </c>
      <c r="D27" s="1176"/>
      <c r="E27" s="289"/>
      <c r="F27" s="290"/>
      <c r="G27" s="41"/>
    </row>
    <row r="28" spans="2:7" ht="24.75" customHeight="1" x14ac:dyDescent="0.2">
      <c r="B28" s="1168" t="s">
        <v>66</v>
      </c>
      <c r="C28" s="1169"/>
      <c r="D28" s="1169"/>
      <c r="E28" s="1169"/>
      <c r="F28" s="42"/>
      <c r="G28" s="43"/>
    </row>
    <row r="29" spans="2:7" ht="27.75" customHeight="1" x14ac:dyDescent="0.2">
      <c r="B29" s="27"/>
      <c r="C29" s="30"/>
      <c r="D29" s="6" t="s">
        <v>63</v>
      </c>
      <c r="E29" s="21"/>
      <c r="F29" s="22" t="s">
        <v>125</v>
      </c>
      <c r="G29" s="23" t="s">
        <v>126</v>
      </c>
    </row>
    <row r="30" spans="2:7" ht="42" customHeight="1" x14ac:dyDescent="0.2">
      <c r="B30" s="26"/>
      <c r="C30" s="1158" t="s">
        <v>67</v>
      </c>
      <c r="D30" s="1158"/>
      <c r="E30" s="28"/>
      <c r="F30" s="1159" t="s">
        <v>369</v>
      </c>
      <c r="G30" s="1162" t="s">
        <v>388</v>
      </c>
    </row>
    <row r="31" spans="2:7" ht="42" customHeight="1" x14ac:dyDescent="0.2">
      <c r="B31" s="24"/>
      <c r="C31" s="309"/>
      <c r="D31" s="310" t="s">
        <v>101</v>
      </c>
      <c r="E31" s="222"/>
      <c r="F31" s="1160"/>
      <c r="G31" s="1163"/>
    </row>
    <row r="32" spans="2:7" ht="42" customHeight="1" x14ac:dyDescent="0.2">
      <c r="B32" s="24"/>
      <c r="C32" s="311"/>
      <c r="D32" s="312" t="s">
        <v>102</v>
      </c>
      <c r="E32" s="223"/>
      <c r="F32" s="1160"/>
      <c r="G32" s="1163"/>
    </row>
    <row r="33" spans="2:7" ht="42" customHeight="1" x14ac:dyDescent="0.2">
      <c r="B33" s="29"/>
      <c r="C33" s="313"/>
      <c r="D33" s="314" t="s">
        <v>103</v>
      </c>
      <c r="E33" s="224"/>
      <c r="F33" s="1161"/>
      <c r="G33" s="1164"/>
    </row>
    <row r="34" spans="2:7" ht="24.75" customHeight="1" x14ac:dyDescent="0.2">
      <c r="B34" s="1168" t="s">
        <v>68</v>
      </c>
      <c r="C34" s="1169"/>
      <c r="D34" s="1169"/>
      <c r="E34" s="1169"/>
      <c r="F34" s="42"/>
      <c r="G34" s="43"/>
    </row>
    <row r="35" spans="2:7" ht="27.75" customHeight="1" x14ac:dyDescent="0.2">
      <c r="B35" s="29"/>
      <c r="C35" s="31"/>
      <c r="D35" s="14" t="s">
        <v>63</v>
      </c>
      <c r="E35" s="28"/>
      <c r="F35" s="22" t="s">
        <v>125</v>
      </c>
      <c r="G35" s="23" t="s">
        <v>126</v>
      </c>
    </row>
    <row r="36" spans="2:7" ht="37.5" customHeight="1" x14ac:dyDescent="0.2">
      <c r="B36" s="24"/>
      <c r="C36" s="1158" t="s">
        <v>69</v>
      </c>
      <c r="D36" s="1158"/>
      <c r="E36" s="25"/>
      <c r="F36" s="1170" t="s">
        <v>370</v>
      </c>
      <c r="G36" s="1162" t="s">
        <v>388</v>
      </c>
    </row>
    <row r="37" spans="2:7" ht="37.5" customHeight="1" x14ac:dyDescent="0.2">
      <c r="B37" s="24"/>
      <c r="C37" s="309"/>
      <c r="D37" s="310" t="s">
        <v>101</v>
      </c>
      <c r="E37" s="222"/>
      <c r="F37" s="1171"/>
      <c r="G37" s="1163"/>
    </row>
    <row r="38" spans="2:7" ht="37.5" customHeight="1" x14ac:dyDescent="0.2">
      <c r="B38" s="24"/>
      <c r="C38" s="311"/>
      <c r="D38" s="312" t="s">
        <v>102</v>
      </c>
      <c r="E38" s="223"/>
      <c r="F38" s="1171"/>
      <c r="G38" s="1163"/>
    </row>
    <row r="39" spans="2:7" ht="37.5" customHeight="1" x14ac:dyDescent="0.2">
      <c r="B39" s="24"/>
      <c r="C39" s="313"/>
      <c r="D39" s="314" t="s">
        <v>103</v>
      </c>
      <c r="E39" s="224"/>
      <c r="F39" s="1172"/>
      <c r="G39" s="1164"/>
    </row>
    <row r="40" spans="2:7" ht="27.75" customHeight="1" x14ac:dyDescent="0.2">
      <c r="B40" s="26"/>
      <c r="C40" s="1158" t="s">
        <v>64</v>
      </c>
      <c r="D40" s="1158"/>
      <c r="E40" s="7"/>
      <c r="F40" s="286"/>
      <c r="G40" s="287"/>
    </row>
    <row r="41" spans="2:7" ht="30.75" customHeight="1" x14ac:dyDescent="0.2">
      <c r="B41" s="24"/>
      <c r="C41" s="309"/>
      <c r="D41" s="310" t="s">
        <v>391</v>
      </c>
      <c r="E41" s="222"/>
      <c r="F41" s="225" t="s">
        <v>179</v>
      </c>
      <c r="G41" s="226"/>
    </row>
    <row r="42" spans="2:7" ht="30.75" customHeight="1" x14ac:dyDescent="0.2">
      <c r="B42" s="24"/>
      <c r="C42" s="311"/>
      <c r="D42" s="312" t="s">
        <v>105</v>
      </c>
      <c r="E42" s="223"/>
      <c r="F42" s="229" t="s">
        <v>180</v>
      </c>
      <c r="G42" s="230"/>
    </row>
    <row r="43" spans="2:7" ht="30" customHeight="1" x14ac:dyDescent="0.2">
      <c r="B43" s="24"/>
      <c r="C43" s="311"/>
      <c r="D43" s="312" t="s">
        <v>106</v>
      </c>
      <c r="E43" s="223"/>
      <c r="F43" s="229" t="s">
        <v>182</v>
      </c>
      <c r="G43" s="230" t="s">
        <v>323</v>
      </c>
    </row>
    <row r="44" spans="2:7" ht="30" customHeight="1" x14ac:dyDescent="0.2">
      <c r="B44" s="29"/>
      <c r="C44" s="313"/>
      <c r="D44" s="314" t="s">
        <v>107</v>
      </c>
      <c r="E44" s="224"/>
      <c r="F44" s="227" t="s">
        <v>181</v>
      </c>
      <c r="G44" s="228"/>
    </row>
    <row r="45" spans="2:7" ht="27.75" customHeight="1" x14ac:dyDescent="0.2">
      <c r="B45" s="26"/>
      <c r="C45" s="1158" t="s">
        <v>108</v>
      </c>
      <c r="D45" s="1158"/>
      <c r="E45" s="288"/>
      <c r="F45" s="286"/>
      <c r="G45" s="287"/>
    </row>
    <row r="46" spans="2:7" ht="30.75" customHeight="1" x14ac:dyDescent="0.2">
      <c r="B46" s="24"/>
      <c r="C46" s="309"/>
      <c r="D46" s="310" t="s">
        <v>392</v>
      </c>
      <c r="E46" s="222"/>
      <c r="F46" s="225" t="s">
        <v>141</v>
      </c>
      <c r="G46" s="226"/>
    </row>
    <row r="47" spans="2:7" ht="30.75" customHeight="1" x14ac:dyDescent="0.2">
      <c r="B47" s="24"/>
      <c r="C47" s="313"/>
      <c r="D47" s="314" t="s">
        <v>393</v>
      </c>
      <c r="E47" s="224"/>
      <c r="F47" s="227" t="s">
        <v>241</v>
      </c>
      <c r="G47" s="228"/>
    </row>
    <row r="48" spans="2:7" ht="30.75" customHeight="1" x14ac:dyDescent="0.2">
      <c r="B48" s="20"/>
      <c r="C48" s="1157" t="s">
        <v>65</v>
      </c>
      <c r="D48" s="1157"/>
      <c r="E48" s="5"/>
      <c r="F48" s="39" t="s">
        <v>240</v>
      </c>
      <c r="G48" s="38"/>
    </row>
    <row r="49" spans="2:7" ht="46.5" customHeight="1" x14ac:dyDescent="0.2">
      <c r="B49" s="32"/>
      <c r="C49" s="1176" t="s">
        <v>395</v>
      </c>
      <c r="D49" s="1176"/>
      <c r="E49" s="33"/>
      <c r="F49" s="40" t="s">
        <v>183</v>
      </c>
      <c r="G49" s="36"/>
    </row>
  </sheetData>
  <sheetProtection password="DD49" sheet="1"/>
  <mergeCells count="31">
    <mergeCell ref="C49:D49"/>
    <mergeCell ref="C48:D48"/>
    <mergeCell ref="C40:D40"/>
    <mergeCell ref="B28:E28"/>
    <mergeCell ref="B34:E34"/>
    <mergeCell ref="C45:D45"/>
    <mergeCell ref="C30:D30"/>
    <mergeCell ref="C16:D16"/>
    <mergeCell ref="C17:D17"/>
    <mergeCell ref="C11:D11"/>
    <mergeCell ref="C25:D25"/>
    <mergeCell ref="C26:D26"/>
    <mergeCell ref="C10:D10"/>
    <mergeCell ref="C5:D5"/>
    <mergeCell ref="C27:D27"/>
    <mergeCell ref="G36:G39"/>
    <mergeCell ref="C36:D36"/>
    <mergeCell ref="G30:G33"/>
    <mergeCell ref="F30:F33"/>
    <mergeCell ref="F36:F39"/>
    <mergeCell ref="B1:G1"/>
    <mergeCell ref="C15:D15"/>
    <mergeCell ref="C22:D22"/>
    <mergeCell ref="F11:F14"/>
    <mergeCell ref="G11:G14"/>
    <mergeCell ref="B2:G2"/>
    <mergeCell ref="B7:G7"/>
    <mergeCell ref="C9:D9"/>
    <mergeCell ref="C4:D4"/>
    <mergeCell ref="B8:E8"/>
    <mergeCell ref="B3:G3"/>
  </mergeCells>
  <phoneticPr fontId="2"/>
  <pageMargins left="0.23622047244094491" right="0.23622047244094491" top="0.35433070866141736" bottom="0.35433070866141736" header="0.31496062992125984" footer="0.31496062992125984"/>
  <pageSetup paperSize="9" scale="47" orientation="portrait"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B1:F49"/>
  <sheetViews>
    <sheetView zoomScale="85" zoomScaleNormal="85" workbookViewId="0">
      <selection activeCell="L66" sqref="L66"/>
    </sheetView>
  </sheetViews>
  <sheetFormatPr defaultRowHeight="13.2" x14ac:dyDescent="0.2"/>
  <cols>
    <col min="1" max="1" width="3.6640625" customWidth="1"/>
    <col min="2" max="2" width="3" customWidth="1"/>
    <col min="3" max="3" width="3.77734375" customWidth="1"/>
    <col min="4" max="4" width="78.21875" customWidth="1"/>
  </cols>
  <sheetData>
    <row r="1" spans="2:6" ht="24" customHeight="1" x14ac:dyDescent="0.2">
      <c r="B1" s="298" t="s">
        <v>242</v>
      </c>
      <c r="C1" s="56"/>
      <c r="D1" s="56"/>
    </row>
    <row r="2" spans="2:6" ht="18" customHeight="1" x14ac:dyDescent="0.2">
      <c r="B2" s="56"/>
      <c r="C2" s="56"/>
      <c r="D2" s="56"/>
    </row>
    <row r="3" spans="2:6" ht="24" customHeight="1" x14ac:dyDescent="0.2">
      <c r="B3" s="294" t="s">
        <v>17</v>
      </c>
      <c r="C3" s="295">
        <v>1</v>
      </c>
      <c r="D3" s="296" t="s">
        <v>324</v>
      </c>
    </row>
    <row r="4" spans="2:6" ht="82.5" customHeight="1" x14ac:dyDescent="0.2">
      <c r="B4" s="10" t="s">
        <v>80</v>
      </c>
      <c r="C4" s="11">
        <v>1</v>
      </c>
      <c r="D4" s="90" t="s">
        <v>247</v>
      </c>
      <c r="F4" s="299"/>
    </row>
    <row r="5" spans="2:6" ht="17.25" customHeight="1" x14ac:dyDescent="0.2">
      <c r="B5" s="56"/>
      <c r="C5" s="56"/>
      <c r="D5" s="89"/>
    </row>
    <row r="6" spans="2:6" ht="24" customHeight="1" x14ac:dyDescent="0.2">
      <c r="B6" s="294" t="s">
        <v>17</v>
      </c>
      <c r="C6" s="295">
        <v>2</v>
      </c>
      <c r="D6" s="296" t="s">
        <v>0</v>
      </c>
    </row>
    <row r="7" spans="2:6" ht="32.25" customHeight="1" x14ac:dyDescent="0.2">
      <c r="B7" s="10" t="s">
        <v>80</v>
      </c>
      <c r="C7" s="11">
        <v>2</v>
      </c>
      <c r="D7" s="91" t="s">
        <v>1</v>
      </c>
    </row>
    <row r="8" spans="2:6" ht="17.25" customHeight="1" x14ac:dyDescent="0.2">
      <c r="B8" s="56"/>
      <c r="C8" s="56"/>
      <c r="D8" s="89"/>
    </row>
    <row r="9" spans="2:6" ht="32.25" customHeight="1" x14ac:dyDescent="0.2">
      <c r="B9" s="294" t="s">
        <v>17</v>
      </c>
      <c r="C9" s="295">
        <v>3</v>
      </c>
      <c r="D9" s="297" t="s">
        <v>2</v>
      </c>
    </row>
    <row r="10" spans="2:6" ht="59.25" customHeight="1" x14ac:dyDescent="0.2">
      <c r="B10" s="12" t="s">
        <v>80</v>
      </c>
      <c r="C10" s="84">
        <v>3</v>
      </c>
      <c r="D10" s="92" t="s">
        <v>475</v>
      </c>
    </row>
    <row r="11" spans="2:6" ht="17.25" customHeight="1" x14ac:dyDescent="0.2">
      <c r="B11" s="56"/>
      <c r="C11" s="56"/>
      <c r="D11" s="89"/>
    </row>
    <row r="12" spans="2:6" ht="24" customHeight="1" x14ac:dyDescent="0.2">
      <c r="B12" s="294" t="s">
        <v>17</v>
      </c>
      <c r="C12" s="295">
        <v>4</v>
      </c>
      <c r="D12" s="296" t="s">
        <v>476</v>
      </c>
    </row>
    <row r="13" spans="2:6" ht="32.25" customHeight="1" x14ac:dyDescent="0.2">
      <c r="B13" s="10" t="s">
        <v>80</v>
      </c>
      <c r="C13" s="11">
        <v>4</v>
      </c>
      <c r="D13" s="91" t="s">
        <v>477</v>
      </c>
    </row>
    <row r="14" spans="2:6" ht="17.25" customHeight="1" x14ac:dyDescent="0.2">
      <c r="B14" s="56"/>
      <c r="C14" s="56"/>
      <c r="D14" s="89"/>
    </row>
    <row r="15" spans="2:6" ht="32.25" customHeight="1" x14ac:dyDescent="0.2">
      <c r="B15" s="294" t="s">
        <v>17</v>
      </c>
      <c r="C15" s="295">
        <v>5</v>
      </c>
      <c r="D15" s="297" t="s">
        <v>3</v>
      </c>
    </row>
    <row r="16" spans="2:6" ht="47.25" customHeight="1" x14ac:dyDescent="0.2">
      <c r="B16" s="12" t="s">
        <v>80</v>
      </c>
      <c r="C16" s="84">
        <v>5</v>
      </c>
      <c r="D16" s="92" t="s">
        <v>472</v>
      </c>
    </row>
    <row r="17" spans="2:4" ht="17.25" customHeight="1" x14ac:dyDescent="0.2">
      <c r="B17" s="56"/>
      <c r="C17" s="56"/>
      <c r="D17" s="89"/>
    </row>
    <row r="18" spans="2:4" ht="32.25" customHeight="1" x14ac:dyDescent="0.2">
      <c r="B18" s="294" t="s">
        <v>17</v>
      </c>
      <c r="C18" s="295">
        <v>6</v>
      </c>
      <c r="D18" s="297" t="s">
        <v>4</v>
      </c>
    </row>
    <row r="19" spans="2:4" ht="64.5" customHeight="1" x14ac:dyDescent="0.2">
      <c r="B19" s="12" t="s">
        <v>80</v>
      </c>
      <c r="C19" s="84">
        <v>6</v>
      </c>
      <c r="D19" s="92" t="s">
        <v>5</v>
      </c>
    </row>
    <row r="20" spans="2:4" ht="17.25" customHeight="1" x14ac:dyDescent="0.2">
      <c r="B20" s="56"/>
      <c r="C20" s="56"/>
      <c r="D20" s="89"/>
    </row>
    <row r="21" spans="2:4" ht="32.25" customHeight="1" x14ac:dyDescent="0.2">
      <c r="B21" s="294" t="s">
        <v>17</v>
      </c>
      <c r="C21" s="295">
        <v>7</v>
      </c>
      <c r="D21" s="297" t="s">
        <v>6</v>
      </c>
    </row>
    <row r="22" spans="2:4" ht="60.75" customHeight="1" x14ac:dyDescent="0.2">
      <c r="B22" s="1177" t="s">
        <v>80</v>
      </c>
      <c r="C22" s="976">
        <v>7</v>
      </c>
      <c r="D22" s="93" t="s">
        <v>243</v>
      </c>
    </row>
    <row r="23" spans="2:4" ht="60.75" customHeight="1" x14ac:dyDescent="0.2">
      <c r="B23" s="1178"/>
      <c r="C23" s="1179"/>
      <c r="D23" s="95" t="s">
        <v>21</v>
      </c>
    </row>
    <row r="24" spans="2:4" ht="18" customHeight="1" x14ac:dyDescent="0.2">
      <c r="B24" s="56"/>
      <c r="C24" s="56"/>
      <c r="D24" s="89"/>
    </row>
    <row r="25" spans="2:4" ht="47.25" customHeight="1" x14ac:dyDescent="0.2">
      <c r="B25" s="294" t="s">
        <v>17</v>
      </c>
      <c r="C25" s="295">
        <v>8</v>
      </c>
      <c r="D25" s="297" t="s">
        <v>7</v>
      </c>
    </row>
    <row r="26" spans="2:4" ht="75" customHeight="1" x14ac:dyDescent="0.2">
      <c r="B26" s="1177" t="s">
        <v>80</v>
      </c>
      <c r="C26" s="976">
        <v>8</v>
      </c>
      <c r="D26" s="93" t="s">
        <v>18</v>
      </c>
    </row>
    <row r="27" spans="2:4" ht="80.25" customHeight="1" x14ac:dyDescent="0.2">
      <c r="B27" s="1178"/>
      <c r="C27" s="1179"/>
      <c r="D27" s="91" t="s">
        <v>19</v>
      </c>
    </row>
    <row r="28" spans="2:4" ht="18" customHeight="1" x14ac:dyDescent="0.2">
      <c r="B28" s="56"/>
      <c r="C28" s="56"/>
      <c r="D28" s="89"/>
    </row>
    <row r="29" spans="2:4" ht="18" customHeight="1" x14ac:dyDescent="0.2">
      <c r="B29" s="56"/>
      <c r="C29" s="56"/>
      <c r="D29" s="89"/>
    </row>
    <row r="30" spans="2:4" ht="30.75" customHeight="1" x14ac:dyDescent="0.2">
      <c r="B30" s="294" t="s">
        <v>17</v>
      </c>
      <c r="C30" s="295">
        <v>9</v>
      </c>
      <c r="D30" s="297" t="s">
        <v>8</v>
      </c>
    </row>
    <row r="31" spans="2:4" ht="59.25" customHeight="1" x14ac:dyDescent="0.2">
      <c r="B31" s="12" t="s">
        <v>80</v>
      </c>
      <c r="C31" s="84">
        <v>9</v>
      </c>
      <c r="D31" s="92" t="s">
        <v>9</v>
      </c>
    </row>
    <row r="32" spans="2:4" ht="18" customHeight="1" x14ac:dyDescent="0.2">
      <c r="B32" s="56"/>
      <c r="C32" s="56"/>
      <c r="D32" s="89"/>
    </row>
    <row r="33" spans="2:4" ht="30.75" customHeight="1" x14ac:dyDescent="0.2">
      <c r="B33" s="294" t="s">
        <v>17</v>
      </c>
      <c r="C33" s="295">
        <v>10</v>
      </c>
      <c r="D33" s="297" t="s">
        <v>10</v>
      </c>
    </row>
    <row r="34" spans="2:4" ht="45" customHeight="1" x14ac:dyDescent="0.2">
      <c r="B34" s="12" t="s">
        <v>80</v>
      </c>
      <c r="C34" s="84">
        <v>10</v>
      </c>
      <c r="D34" s="92" t="s">
        <v>11</v>
      </c>
    </row>
    <row r="35" spans="2:4" ht="18" customHeight="1" x14ac:dyDescent="0.2">
      <c r="B35" s="56"/>
      <c r="C35" s="56"/>
      <c r="D35" s="89"/>
    </row>
    <row r="36" spans="2:4" ht="30.75" customHeight="1" x14ac:dyDescent="0.2">
      <c r="B36" s="294" t="s">
        <v>17</v>
      </c>
      <c r="C36" s="295">
        <v>11</v>
      </c>
      <c r="D36" s="297" t="s">
        <v>20</v>
      </c>
    </row>
    <row r="37" spans="2:4" ht="19.5" customHeight="1" x14ac:dyDescent="0.2">
      <c r="B37" s="10" t="s">
        <v>80</v>
      </c>
      <c r="C37" s="11">
        <v>11</v>
      </c>
      <c r="D37" s="94" t="s">
        <v>12</v>
      </c>
    </row>
    <row r="38" spans="2:4" ht="18" customHeight="1" x14ac:dyDescent="0.2">
      <c r="B38" s="56"/>
      <c r="C38" s="56"/>
      <c r="D38" s="89"/>
    </row>
    <row r="39" spans="2:4" ht="31.5" customHeight="1" x14ac:dyDescent="0.2">
      <c r="B39" s="294" t="s">
        <v>17</v>
      </c>
      <c r="C39" s="295">
        <v>12</v>
      </c>
      <c r="D39" s="297" t="s">
        <v>13</v>
      </c>
    </row>
    <row r="40" spans="2:4" ht="30.75" customHeight="1" x14ac:dyDescent="0.2">
      <c r="B40" s="12" t="s">
        <v>80</v>
      </c>
      <c r="C40" s="84">
        <v>12</v>
      </c>
      <c r="D40" s="92" t="s">
        <v>14</v>
      </c>
    </row>
    <row r="41" spans="2:4" ht="18" customHeight="1" x14ac:dyDescent="0.2">
      <c r="B41" s="56"/>
      <c r="C41" s="56"/>
      <c r="D41" s="89"/>
    </row>
    <row r="42" spans="2:4" ht="21.75" customHeight="1" x14ac:dyDescent="0.2">
      <c r="B42" s="294" t="s">
        <v>17</v>
      </c>
      <c r="C42" s="295">
        <v>13</v>
      </c>
      <c r="D42" s="296" t="s">
        <v>15</v>
      </c>
    </row>
    <row r="43" spans="2:4" ht="32.25" customHeight="1" x14ac:dyDescent="0.2">
      <c r="B43" s="10" t="s">
        <v>80</v>
      </c>
      <c r="C43" s="11">
        <v>13</v>
      </c>
      <c r="D43" s="91" t="s">
        <v>16</v>
      </c>
    </row>
    <row r="44" spans="2:4" ht="14.4" x14ac:dyDescent="0.2">
      <c r="B44" s="56"/>
      <c r="C44" s="56"/>
      <c r="D44" s="89"/>
    </row>
    <row r="45" spans="2:4" ht="30.6" customHeight="1" x14ac:dyDescent="0.2">
      <c r="B45" s="294" t="s">
        <v>17</v>
      </c>
      <c r="C45" s="295">
        <v>14</v>
      </c>
      <c r="D45" s="297" t="s">
        <v>473</v>
      </c>
    </row>
    <row r="46" spans="2:4" ht="22.5" customHeight="1" x14ac:dyDescent="0.2">
      <c r="B46" s="12" t="s">
        <v>80</v>
      </c>
      <c r="C46" s="84">
        <v>14</v>
      </c>
      <c r="D46" s="92" t="s">
        <v>474</v>
      </c>
    </row>
    <row r="48" spans="2:4" ht="72.599999999999994" customHeight="1" x14ac:dyDescent="0.2">
      <c r="B48" s="294" t="s">
        <v>17</v>
      </c>
      <c r="C48" s="295">
        <v>15</v>
      </c>
      <c r="D48" s="297" t="s">
        <v>735</v>
      </c>
    </row>
    <row r="49" spans="2:4" ht="43.5" customHeight="1" x14ac:dyDescent="0.2">
      <c r="B49" s="12" t="s">
        <v>80</v>
      </c>
      <c r="C49" s="84">
        <v>15</v>
      </c>
      <c r="D49" s="92" t="s">
        <v>720</v>
      </c>
    </row>
  </sheetData>
  <sheetProtection password="DD49" sheet="1"/>
  <mergeCells count="4">
    <mergeCell ref="B22:B23"/>
    <mergeCell ref="C22:C23"/>
    <mergeCell ref="B26:B27"/>
    <mergeCell ref="C26:C27"/>
  </mergeCells>
  <phoneticPr fontId="2"/>
  <pageMargins left="0.7" right="0.7" top="0.75" bottom="0.75" header="0.3" footer="0.3"/>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B1:X22"/>
  <sheetViews>
    <sheetView topLeftCell="A13" workbookViewId="0">
      <selection activeCell="I22" sqref="I22"/>
    </sheetView>
  </sheetViews>
  <sheetFormatPr defaultColWidth="9" defaultRowHeight="12" x14ac:dyDescent="0.15"/>
  <cols>
    <col min="1" max="1" width="2.21875" style="567" customWidth="1"/>
    <col min="2" max="14" width="11.21875" style="567" customWidth="1"/>
    <col min="15" max="16384" width="9" style="567"/>
  </cols>
  <sheetData>
    <row r="1" spans="2:24" ht="12.75" customHeight="1" x14ac:dyDescent="0.15"/>
    <row r="2" spans="2:24" s="568" customFormat="1" x14ac:dyDescent="0.15">
      <c r="B2" s="1182" t="s">
        <v>488</v>
      </c>
      <c r="C2" s="1182"/>
      <c r="D2" s="1182"/>
      <c r="E2" s="1182"/>
      <c r="F2" s="1182"/>
      <c r="G2" s="1182"/>
      <c r="H2" s="1182"/>
      <c r="I2" s="1180" t="s">
        <v>486</v>
      </c>
      <c r="J2" s="1180"/>
      <c r="K2" s="1180"/>
      <c r="L2" s="1181" t="s">
        <v>487</v>
      </c>
      <c r="M2" s="1181"/>
      <c r="N2" s="1181"/>
    </row>
    <row r="3" spans="2:24" s="571" customFormat="1" x14ac:dyDescent="0.15">
      <c r="B3" s="569" t="s">
        <v>45</v>
      </c>
      <c r="C3" s="569" t="s">
        <v>478</v>
      </c>
      <c r="D3" s="569" t="s">
        <v>479</v>
      </c>
      <c r="E3" s="569" t="s">
        <v>480</v>
      </c>
      <c r="F3" s="569" t="s">
        <v>248</v>
      </c>
      <c r="G3" s="569" t="s">
        <v>481</v>
      </c>
      <c r="H3" s="569" t="s">
        <v>482</v>
      </c>
      <c r="I3" s="569" t="s">
        <v>485</v>
      </c>
      <c r="J3" s="569" t="s">
        <v>483</v>
      </c>
      <c r="K3" s="569" t="s">
        <v>250</v>
      </c>
      <c r="L3" s="570" t="s">
        <v>484</v>
      </c>
      <c r="M3" s="569" t="s">
        <v>158</v>
      </c>
      <c r="N3" s="569" t="s">
        <v>250</v>
      </c>
    </row>
    <row r="4" spans="2:24" s="574" customFormat="1" x14ac:dyDescent="0.15">
      <c r="B4" s="572" t="str">
        <f>基本情報!G5</f>
        <v>医療法人■■会</v>
      </c>
      <c r="C4" s="572" t="str">
        <f>基本情報!G9</f>
        <v>◇◇◇◇病院</v>
      </c>
      <c r="D4" s="572" t="str">
        <f>基本情報!G6</f>
        <v>理事長　大阪太郎</v>
      </c>
      <c r="E4" s="572" t="str">
        <f>基本情報!G3</f>
        <v>540-○○○○</v>
      </c>
      <c r="F4" s="572" t="str">
        <f>基本情報!G4</f>
        <v>大阪市中央区大手前○－○</v>
      </c>
      <c r="G4" s="572" t="str">
        <f>基本情報!G7</f>
        <v>590-○○○○</v>
      </c>
      <c r="H4" s="572" t="str">
        <f>基本情報!G8</f>
        <v>堺市堺区○○町○－○</v>
      </c>
      <c r="I4" s="572" t="str">
        <f>基本情報!G10</f>
        <v>総務係長　　□□□□</v>
      </c>
      <c r="J4" s="572" t="str">
        <f>基本情報!G11</f>
        <v>06-△△△△-△△△△</v>
      </c>
      <c r="K4" s="573" t="str">
        <f>基本情報!G12</f>
        <v>*******@***.**.jp</v>
      </c>
      <c r="L4" s="572" t="str">
        <f>基本情報!G13</f>
        <v>■■■■</v>
      </c>
      <c r="M4" s="572" t="str">
        <f>基本情報!G14</f>
        <v>□□□□</v>
      </c>
      <c r="N4" s="573" t="str">
        <f>基本情報!G15</f>
        <v>*******@***.**.jp</v>
      </c>
    </row>
    <row r="5" spans="2:24" ht="12.6" thickBot="1" x14ac:dyDescent="0.2"/>
    <row r="6" spans="2:24" ht="12.6" thickBot="1" x14ac:dyDescent="0.2">
      <c r="B6" s="575" t="str">
        <f>TEXT(B4,)</f>
        <v>医療法人■■会</v>
      </c>
      <c r="C6" s="576" t="str">
        <f t="shared" ref="C6:M6" si="0">TEXT(C4,)</f>
        <v>◇◇◇◇病院</v>
      </c>
      <c r="D6" s="576" t="str">
        <f t="shared" si="0"/>
        <v>理事長　大阪太郎</v>
      </c>
      <c r="E6" s="576" t="str">
        <f t="shared" si="0"/>
        <v>540-○○○○</v>
      </c>
      <c r="F6" s="576" t="str">
        <f t="shared" si="0"/>
        <v>大阪市中央区大手前○－○</v>
      </c>
      <c r="G6" s="576" t="str">
        <f>ASC(G4)</f>
        <v>590-○○○○</v>
      </c>
      <c r="H6" s="576" t="str">
        <f t="shared" si="0"/>
        <v>堺市堺区○○町○－○</v>
      </c>
      <c r="I6" s="576" t="str">
        <f t="shared" si="0"/>
        <v>総務係長　　□□□□</v>
      </c>
      <c r="J6" s="576" t="str">
        <f>ASC(J4)</f>
        <v>06-△△△△-△△△△</v>
      </c>
      <c r="K6" s="576" t="str">
        <f>ASC(K4)</f>
        <v>*******@***.**.jp</v>
      </c>
      <c r="L6" s="576" t="str">
        <f t="shared" si="0"/>
        <v>■■■■</v>
      </c>
      <c r="M6" s="576" t="str">
        <f t="shared" si="0"/>
        <v>□□□□</v>
      </c>
      <c r="N6" s="577" t="str">
        <f>ASC(N4)</f>
        <v>*******@***.**.jp</v>
      </c>
    </row>
    <row r="8" spans="2:24" ht="36" x14ac:dyDescent="0.15">
      <c r="B8" s="578" t="s">
        <v>61</v>
      </c>
      <c r="C8" s="578" t="s">
        <v>489</v>
      </c>
      <c r="D8" s="578" t="s">
        <v>490</v>
      </c>
      <c r="E8" s="578" t="s">
        <v>416</v>
      </c>
      <c r="F8" s="578" t="s">
        <v>252</v>
      </c>
      <c r="G8" s="578" t="s">
        <v>491</v>
      </c>
      <c r="H8" s="578" t="s">
        <v>595</v>
      </c>
      <c r="I8" s="578" t="s">
        <v>492</v>
      </c>
      <c r="J8" s="578" t="s">
        <v>493</v>
      </c>
    </row>
    <row r="9" spans="2:24" x14ac:dyDescent="0.15">
      <c r="B9" s="579">
        <f>'（別紙1）精算書'!A8</f>
        <v>3172554</v>
      </c>
      <c r="C9" s="579">
        <f>'（別紙1）精算書'!B8</f>
        <v>0</v>
      </c>
      <c r="D9" s="579">
        <f>'（別紙1）精算書'!D8</f>
        <v>3172554</v>
      </c>
      <c r="E9" s="579">
        <f>'（別紙1）精算書'!B14</f>
        <v>30</v>
      </c>
      <c r="F9" s="579">
        <f>'（別紙1）精算書'!C14</f>
        <v>5</v>
      </c>
      <c r="G9" s="579">
        <f>'（別紙5）受入名簿'!K65</f>
        <v>92.5</v>
      </c>
      <c r="H9" s="579">
        <f>'（別紙1）精算書'!B19</f>
        <v>1</v>
      </c>
      <c r="I9" s="580">
        <f>'（様式2）実績報告'!M2</f>
        <v>4</v>
      </c>
      <c r="J9" s="580">
        <f>'（様式2）実績報告'!O2</f>
        <v>1</v>
      </c>
    </row>
    <row r="10" spans="2:24" ht="12.6" thickBot="1" x14ac:dyDescent="0.2">
      <c r="B10" s="581"/>
      <c r="C10" s="581"/>
      <c r="D10" s="581"/>
      <c r="E10" s="581"/>
      <c r="F10" s="581"/>
      <c r="G10" s="581"/>
      <c r="H10" s="581"/>
    </row>
    <row r="11" spans="2:24" ht="12.6" thickBot="1" x14ac:dyDescent="0.2">
      <c r="B11" s="582" t="str">
        <f t="shared" ref="B11:J11" si="1">ASC(B9)</f>
        <v>3172554</v>
      </c>
      <c r="C11" s="583" t="str">
        <f t="shared" si="1"/>
        <v>0</v>
      </c>
      <c r="D11" s="583" t="str">
        <f t="shared" si="1"/>
        <v>3172554</v>
      </c>
      <c r="E11" s="583" t="str">
        <f t="shared" si="1"/>
        <v>30</v>
      </c>
      <c r="F11" s="583" t="str">
        <f t="shared" si="1"/>
        <v>5</v>
      </c>
      <c r="G11" s="583" t="str">
        <f t="shared" si="1"/>
        <v>92.5</v>
      </c>
      <c r="H11" s="583" t="str">
        <f t="shared" si="1"/>
        <v>1</v>
      </c>
      <c r="I11" s="583" t="str">
        <f t="shared" si="1"/>
        <v>4</v>
      </c>
      <c r="J11" s="584" t="str">
        <f t="shared" si="1"/>
        <v>1</v>
      </c>
    </row>
    <row r="13" spans="2:24" ht="13.5" customHeight="1" x14ac:dyDescent="0.15">
      <c r="B13" s="1206" t="s">
        <v>231</v>
      </c>
      <c r="C13" s="1192" t="s">
        <v>281</v>
      </c>
      <c r="D13" s="1183" t="s">
        <v>282</v>
      </c>
      <c r="E13" s="1183" t="s">
        <v>84</v>
      </c>
      <c r="F13" s="1183" t="s">
        <v>283</v>
      </c>
      <c r="G13" s="1209" t="s">
        <v>284</v>
      </c>
      <c r="H13" s="1203" t="s">
        <v>596</v>
      </c>
      <c r="I13" s="1195" t="s">
        <v>286</v>
      </c>
      <c r="J13" s="1186" t="s">
        <v>597</v>
      </c>
      <c r="K13" s="1189" t="s">
        <v>85</v>
      </c>
      <c r="L13" s="1190"/>
      <c r="M13" s="1190"/>
      <c r="N13" s="1190"/>
      <c r="O13" s="1190"/>
      <c r="P13" s="1191"/>
      <c r="Q13" s="1192" t="s">
        <v>86</v>
      </c>
      <c r="R13" s="1192" t="s">
        <v>87</v>
      </c>
      <c r="S13" s="1189" t="s">
        <v>88</v>
      </c>
      <c r="T13" s="1190"/>
      <c r="U13" s="1190"/>
      <c r="V13" s="1190"/>
      <c r="W13" s="1190"/>
      <c r="X13" s="1191"/>
    </row>
    <row r="14" spans="2:24" ht="27" customHeight="1" x14ac:dyDescent="0.15">
      <c r="B14" s="1207"/>
      <c r="C14" s="1193"/>
      <c r="D14" s="1185"/>
      <c r="E14" s="1185"/>
      <c r="F14" s="1185"/>
      <c r="G14" s="1210"/>
      <c r="H14" s="1204"/>
      <c r="I14" s="1196"/>
      <c r="J14" s="1187"/>
      <c r="K14" s="1198" t="s">
        <v>287</v>
      </c>
      <c r="L14" s="1199"/>
      <c r="M14" s="1198" t="s">
        <v>288</v>
      </c>
      <c r="N14" s="1199"/>
      <c r="O14" s="1198" t="s">
        <v>289</v>
      </c>
      <c r="P14" s="1199"/>
      <c r="Q14" s="1193"/>
      <c r="R14" s="1193"/>
      <c r="S14" s="1200" t="s">
        <v>290</v>
      </c>
      <c r="T14" s="1201"/>
      <c r="U14" s="1202"/>
      <c r="V14" s="1183" t="s">
        <v>291</v>
      </c>
      <c r="W14" s="1183" t="s">
        <v>25</v>
      </c>
      <c r="X14" s="1185" t="s">
        <v>292</v>
      </c>
    </row>
    <row r="15" spans="2:24" ht="36" x14ac:dyDescent="0.15">
      <c r="B15" s="1208"/>
      <c r="C15" s="1194"/>
      <c r="D15" s="1184"/>
      <c r="E15" s="1184"/>
      <c r="F15" s="1184"/>
      <c r="G15" s="1211"/>
      <c r="H15" s="1205"/>
      <c r="I15" s="1197"/>
      <c r="J15" s="1188"/>
      <c r="K15" s="551" t="s">
        <v>89</v>
      </c>
      <c r="L15" s="551" t="s">
        <v>90</v>
      </c>
      <c r="M15" s="551" t="s">
        <v>89</v>
      </c>
      <c r="N15" s="551" t="s">
        <v>90</v>
      </c>
      <c r="O15" s="551" t="s">
        <v>89</v>
      </c>
      <c r="P15" s="551" t="s">
        <v>90</v>
      </c>
      <c r="Q15" s="1194"/>
      <c r="R15" s="1194"/>
      <c r="S15" s="466" t="s">
        <v>293</v>
      </c>
      <c r="T15" s="466" t="s">
        <v>294</v>
      </c>
      <c r="U15" s="466" t="s">
        <v>295</v>
      </c>
      <c r="V15" s="1184"/>
      <c r="W15" s="1184"/>
      <c r="X15" s="1184"/>
    </row>
    <row r="16" spans="2:24" x14ac:dyDescent="0.15">
      <c r="B16" s="585"/>
      <c r="C16" s="586"/>
      <c r="D16" s="586"/>
      <c r="E16" s="587" t="s">
        <v>91</v>
      </c>
      <c r="F16" s="587" t="s">
        <v>92</v>
      </c>
      <c r="G16" s="588" t="s">
        <v>92</v>
      </c>
      <c r="H16" s="589" t="s">
        <v>93</v>
      </c>
      <c r="I16" s="590"/>
      <c r="J16" s="591"/>
      <c r="K16" s="587" t="s">
        <v>92</v>
      </c>
      <c r="L16" s="587" t="s">
        <v>92</v>
      </c>
      <c r="M16" s="587" t="s">
        <v>92</v>
      </c>
      <c r="N16" s="592" t="s">
        <v>92</v>
      </c>
      <c r="O16" s="592" t="s">
        <v>92</v>
      </c>
      <c r="P16" s="592" t="s">
        <v>92</v>
      </c>
      <c r="Q16" s="587"/>
      <c r="R16" s="592"/>
      <c r="S16" s="592" t="s">
        <v>92</v>
      </c>
      <c r="T16" s="593" t="s">
        <v>296</v>
      </c>
      <c r="U16" s="593" t="s">
        <v>93</v>
      </c>
      <c r="V16" s="593" t="s">
        <v>94</v>
      </c>
      <c r="W16" s="587" t="s">
        <v>95</v>
      </c>
      <c r="X16" s="587"/>
    </row>
    <row r="17" spans="2:24" x14ac:dyDescent="0.15">
      <c r="B17" s="594" t="str">
        <f>'（別紙2）研修実績報告'!A8</f>
        <v>病院</v>
      </c>
      <c r="C17" s="594" t="str">
        <f>'（別紙2）研修実績報告'!B8</f>
        <v>◇◇◇◇病院</v>
      </c>
      <c r="D17" s="594" t="str">
        <f>'（別紙2）研修実績報告'!C8</f>
        <v>医療法人</v>
      </c>
      <c r="E17" s="595">
        <f>'（別紙2）研修実績報告'!A16</f>
        <v>299</v>
      </c>
      <c r="F17" s="595">
        <f>'（別紙2）研修実績報告'!B16</f>
        <v>450</v>
      </c>
      <c r="G17" s="595">
        <f>'（別紙2）研修実績報告'!C16</f>
        <v>30</v>
      </c>
      <c r="H17" s="596">
        <f>'（別紙2）研修実績報告'!D16</f>
        <v>5</v>
      </c>
      <c r="I17" s="597" t="str">
        <f>'（別紙2）研修実績報告'!F8</f>
        <v>令和5年度</v>
      </c>
      <c r="J17" s="597" t="str">
        <f>'（別紙2）研修実績報告'!G8</f>
        <v>有</v>
      </c>
      <c r="K17" s="595">
        <f>'（別紙2）研修実績報告'!A24</f>
        <v>1</v>
      </c>
      <c r="L17" s="595">
        <f>'（別紙2）研修実績報告'!B24</f>
        <v>1</v>
      </c>
      <c r="M17" s="595">
        <f>'（別紙2）研修実績報告'!C24</f>
        <v>1</v>
      </c>
      <c r="N17" s="595">
        <f>'（別紙2）研修実績報告'!D24</f>
        <v>9</v>
      </c>
      <c r="O17" s="595">
        <f>'（別紙2）研修実績報告'!E24</f>
        <v>0</v>
      </c>
      <c r="P17" s="595">
        <f>'（別紙2）研修実績報告'!F24</f>
        <v>30</v>
      </c>
      <c r="Q17" s="598" t="str">
        <f>'（別紙2）研修実績報告'!F16</f>
        <v>有</v>
      </c>
      <c r="R17" s="599" t="str">
        <f>'（別紙2）研修実績報告'!G16</f>
        <v>有</v>
      </c>
      <c r="S17" s="595">
        <f>'（別紙2）研修実績報告'!A32</f>
        <v>5</v>
      </c>
      <c r="T17" s="595">
        <f>'（別紙2）研修実績報告'!B32</f>
        <v>5</v>
      </c>
      <c r="U17" s="595">
        <f>'（別紙2）研修実績報告'!C32</f>
        <v>0</v>
      </c>
      <c r="V17" s="595">
        <f>'（別紙2）研修実績報告'!D32</f>
        <v>4</v>
      </c>
      <c r="W17" s="600">
        <f>'（別紙2）研修実績報告'!E32</f>
        <v>4</v>
      </c>
      <c r="X17" s="600" t="str">
        <f>'（別紙2）研修実績報告'!F32</f>
        <v>ＨＰ上での公募</v>
      </c>
    </row>
    <row r="20" spans="2:24" x14ac:dyDescent="0.15">
      <c r="B20" s="601" t="s">
        <v>513</v>
      </c>
      <c r="C20" s="601"/>
      <c r="D20" s="601"/>
      <c r="E20" s="601"/>
      <c r="F20" s="601"/>
      <c r="G20" s="601"/>
      <c r="H20" s="601"/>
    </row>
    <row r="21" spans="2:24" x14ac:dyDescent="0.15">
      <c r="B21" s="602" t="s">
        <v>45</v>
      </c>
      <c r="C21" s="602" t="s">
        <v>514</v>
      </c>
      <c r="D21" s="602" t="s">
        <v>309</v>
      </c>
      <c r="E21" s="602" t="s">
        <v>304</v>
      </c>
      <c r="F21" s="602" t="s">
        <v>515</v>
      </c>
      <c r="G21" s="602" t="s">
        <v>516</v>
      </c>
      <c r="H21" s="602" t="s">
        <v>517</v>
      </c>
    </row>
    <row r="22" spans="2:24" x14ac:dyDescent="0.15">
      <c r="B22" s="603" t="str">
        <f>口座振替依頼書!K7</f>
        <v>医療法人■■会</v>
      </c>
      <c r="C22" s="603">
        <f>口座振替依頼書!E26</f>
        <v>0</v>
      </c>
      <c r="D22" s="603">
        <f>口座振替依頼書!E29</f>
        <v>0</v>
      </c>
      <c r="E22" s="603">
        <f>口座振替依頼書!E17</f>
        <v>0</v>
      </c>
      <c r="F22" s="603">
        <f>口座振替依頼書!M17</f>
        <v>0</v>
      </c>
      <c r="G22" s="603">
        <f>口座振替依頼書!E20</f>
        <v>0</v>
      </c>
      <c r="H22" s="604">
        <f>口座振替依頼書!E23</f>
        <v>0</v>
      </c>
    </row>
  </sheetData>
  <sheetProtection password="DD49" sheet="1"/>
  <mergeCells count="23">
    <mergeCell ref="X14:X15"/>
    <mergeCell ref="J13:J15"/>
    <mergeCell ref="K13:P13"/>
    <mergeCell ref="Q13:Q15"/>
    <mergeCell ref="R13:R15"/>
    <mergeCell ref="S13:X13"/>
    <mergeCell ref="K14:L14"/>
    <mergeCell ref="M14:N14"/>
    <mergeCell ref="O14:P14"/>
    <mergeCell ref="S14:U14"/>
    <mergeCell ref="I2:K2"/>
    <mergeCell ref="L2:N2"/>
    <mergeCell ref="B2:H2"/>
    <mergeCell ref="V14:V15"/>
    <mergeCell ref="W14:W15"/>
    <mergeCell ref="I13:I15"/>
    <mergeCell ref="H13:H15"/>
    <mergeCell ref="B13:B15"/>
    <mergeCell ref="C13:C15"/>
    <mergeCell ref="D13:D15"/>
    <mergeCell ref="E13:E15"/>
    <mergeCell ref="F13:F15"/>
    <mergeCell ref="G13:G15"/>
  </mergeCells>
  <phoneticPr fontId="2"/>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N48"/>
  <sheetViews>
    <sheetView view="pageBreakPreview" topLeftCell="D1" zoomScale="85" zoomScaleNormal="100" zoomScaleSheetLayoutView="85" workbookViewId="0">
      <selection activeCell="K23" sqref="K23"/>
    </sheetView>
  </sheetViews>
  <sheetFormatPr defaultColWidth="9" defaultRowHeight="24" customHeight="1" x14ac:dyDescent="0.2"/>
  <cols>
    <col min="1" max="1" width="2.44140625" style="97" customWidth="1"/>
    <col min="2" max="2" width="2.6640625" style="97" customWidth="1"/>
    <col min="3" max="4" width="30.88671875" style="97" customWidth="1"/>
    <col min="5" max="6" width="2.6640625" style="97" customWidth="1"/>
    <col min="7" max="7" width="7.6640625" style="97" customWidth="1"/>
    <col min="8" max="8" width="36.44140625" style="97" customWidth="1"/>
    <col min="9" max="9" width="30.6640625" style="97" customWidth="1"/>
    <col min="10" max="10" width="10.44140625" style="97" customWidth="1"/>
    <col min="11" max="11" width="46.88671875" style="468" customWidth="1"/>
    <col min="12" max="12" width="10" style="97" customWidth="1"/>
    <col min="13" max="13" width="44.77734375" style="97" bestFit="1" customWidth="1"/>
    <col min="14" max="14" width="11.44140625" style="97" bestFit="1" customWidth="1"/>
    <col min="15" max="16384" width="9" style="97"/>
  </cols>
  <sheetData>
    <row r="1" spans="2:14" ht="24" customHeight="1" x14ac:dyDescent="0.2">
      <c r="C1" s="97" t="s">
        <v>153</v>
      </c>
    </row>
    <row r="2" spans="2:14" ht="36.75" customHeight="1" x14ac:dyDescent="0.2">
      <c r="I2" s="930" t="s">
        <v>676</v>
      </c>
      <c r="J2" s="931"/>
    </row>
    <row r="3" spans="2:14" ht="21.9" customHeight="1" thickBot="1" x14ac:dyDescent="0.25">
      <c r="B3" s="384"/>
      <c r="C3" s="915" t="s">
        <v>529</v>
      </c>
      <c r="D3" s="915"/>
      <c r="E3" s="662"/>
      <c r="F3" s="164"/>
      <c r="G3" s="912" t="s">
        <v>664</v>
      </c>
      <c r="H3" s="912"/>
      <c r="I3" s="913"/>
      <c r="J3" s="665"/>
      <c r="K3" s="469" t="s">
        <v>532</v>
      </c>
      <c r="L3"/>
      <c r="M3"/>
      <c r="N3" s="423"/>
    </row>
    <row r="4" spans="2:14" ht="21.9" customHeight="1" thickBot="1" x14ac:dyDescent="0.25">
      <c r="B4" s="384"/>
      <c r="C4" s="915" t="s">
        <v>526</v>
      </c>
      <c r="D4" s="915"/>
      <c r="E4" s="662"/>
      <c r="F4" s="164"/>
      <c r="G4" s="912" t="s">
        <v>665</v>
      </c>
      <c r="H4" s="912"/>
      <c r="I4" s="913"/>
      <c r="J4" s="665"/>
      <c r="K4" s="469" t="s">
        <v>532</v>
      </c>
      <c r="L4" s="421"/>
      <c r="M4" s="422" t="s">
        <v>196</v>
      </c>
      <c r="N4" s="423"/>
    </row>
    <row r="5" spans="2:14" ht="21.9" customHeight="1" x14ac:dyDescent="0.2">
      <c r="B5" s="384"/>
      <c r="C5" s="915" t="s">
        <v>527</v>
      </c>
      <c r="D5" s="915"/>
      <c r="E5" s="662"/>
      <c r="F5" s="164"/>
      <c r="G5" s="912" t="s">
        <v>666</v>
      </c>
      <c r="H5" s="912"/>
      <c r="I5" s="913"/>
      <c r="J5" s="665"/>
      <c r="K5" s="469" t="s">
        <v>532</v>
      </c>
      <c r="L5" s="916" t="s">
        <v>231</v>
      </c>
      <c r="M5" s="424" t="s">
        <v>197</v>
      </c>
      <c r="N5" s="425"/>
    </row>
    <row r="6" spans="2:14" ht="33" customHeight="1" x14ac:dyDescent="0.2">
      <c r="B6" s="384"/>
      <c r="C6" s="915" t="s">
        <v>528</v>
      </c>
      <c r="D6" s="915"/>
      <c r="E6" s="662"/>
      <c r="F6" s="164"/>
      <c r="G6" s="912" t="s">
        <v>667</v>
      </c>
      <c r="H6" s="912"/>
      <c r="I6" s="913"/>
      <c r="J6" s="665"/>
      <c r="K6" s="470" t="s">
        <v>533</v>
      </c>
      <c r="L6" s="916"/>
      <c r="M6" s="426" t="s">
        <v>198</v>
      </c>
      <c r="N6" s="427"/>
    </row>
    <row r="7" spans="2:14" ht="27" customHeight="1" x14ac:dyDescent="0.2">
      <c r="B7" s="384"/>
      <c r="C7" s="915" t="s">
        <v>530</v>
      </c>
      <c r="D7" s="915"/>
      <c r="E7" s="662"/>
      <c r="F7" s="164"/>
      <c r="G7" s="912" t="s">
        <v>668</v>
      </c>
      <c r="H7" s="912"/>
      <c r="I7" s="913"/>
      <c r="J7" s="665"/>
      <c r="L7" s="916"/>
      <c r="M7" s="428" t="s">
        <v>199</v>
      </c>
      <c r="N7" s="429"/>
    </row>
    <row r="8" spans="2:14" ht="21.9" customHeight="1" x14ac:dyDescent="0.2">
      <c r="B8" s="384"/>
      <c r="C8" s="914" t="s">
        <v>249</v>
      </c>
      <c r="D8" s="914"/>
      <c r="E8" s="662"/>
      <c r="F8" s="164"/>
      <c r="G8" s="912" t="s">
        <v>669</v>
      </c>
      <c r="H8" s="912"/>
      <c r="I8" s="913"/>
      <c r="J8" s="665"/>
      <c r="L8" s="916"/>
      <c r="M8" s="428" t="s">
        <v>200</v>
      </c>
      <c r="N8" s="429"/>
    </row>
    <row r="9" spans="2:14" ht="28.5" customHeight="1" thickBot="1" x14ac:dyDescent="0.25">
      <c r="B9" s="384"/>
      <c r="C9" s="915" t="s">
        <v>74</v>
      </c>
      <c r="D9" s="915"/>
      <c r="E9" s="662"/>
      <c r="F9" s="164"/>
      <c r="G9" s="912" t="s">
        <v>670</v>
      </c>
      <c r="H9" s="912"/>
      <c r="I9" s="913"/>
      <c r="J9" s="665"/>
      <c r="L9" s="917"/>
      <c r="M9" s="430" t="s">
        <v>201</v>
      </c>
      <c r="N9" s="429"/>
    </row>
    <row r="10" spans="2:14" ht="21.9" customHeight="1" thickBot="1" x14ac:dyDescent="0.25">
      <c r="B10" s="384"/>
      <c r="C10" s="932" t="s">
        <v>155</v>
      </c>
      <c r="D10" s="932"/>
      <c r="E10" s="660"/>
      <c r="F10" s="164"/>
      <c r="G10" s="912" t="s">
        <v>671</v>
      </c>
      <c r="H10" s="912"/>
      <c r="I10" s="913"/>
      <c r="J10" s="665"/>
      <c r="L10" s="380"/>
      <c r="M10" s="431"/>
      <c r="N10" s="431"/>
    </row>
    <row r="11" spans="2:14" ht="21.9" customHeight="1" thickBot="1" x14ac:dyDescent="0.25">
      <c r="B11" s="384"/>
      <c r="C11" s="932" t="s">
        <v>156</v>
      </c>
      <c r="D11" s="932"/>
      <c r="E11" s="660"/>
      <c r="F11" s="164"/>
      <c r="G11" s="912" t="s">
        <v>672</v>
      </c>
      <c r="H11" s="912"/>
      <c r="I11" s="913"/>
      <c r="J11" s="665"/>
      <c r="L11" s="421"/>
      <c r="M11" s="432" t="s">
        <v>202</v>
      </c>
      <c r="N11" s="433" t="s">
        <v>203</v>
      </c>
    </row>
    <row r="12" spans="2:14" ht="21.9" customHeight="1" x14ac:dyDescent="0.2">
      <c r="B12" s="384"/>
      <c r="C12" s="915" t="s">
        <v>154</v>
      </c>
      <c r="D12" s="915"/>
      <c r="E12" s="662"/>
      <c r="F12" s="164"/>
      <c r="G12" s="947" t="s">
        <v>673</v>
      </c>
      <c r="H12" s="947"/>
      <c r="I12" s="948"/>
      <c r="J12" s="665"/>
      <c r="L12" s="936" t="s">
        <v>232</v>
      </c>
      <c r="M12" s="434" t="s">
        <v>470</v>
      </c>
      <c r="N12" s="435" t="s">
        <v>470</v>
      </c>
    </row>
    <row r="13" spans="2:14" ht="21.9" customHeight="1" x14ac:dyDescent="0.2">
      <c r="B13" s="384"/>
      <c r="C13" s="915" t="s">
        <v>157</v>
      </c>
      <c r="D13" s="915"/>
      <c r="E13" s="662"/>
      <c r="F13" s="164"/>
      <c r="G13" s="912" t="s">
        <v>674</v>
      </c>
      <c r="H13" s="912"/>
      <c r="I13" s="913"/>
      <c r="J13" s="665"/>
      <c r="L13" s="916"/>
      <c r="M13" s="436" t="s">
        <v>204</v>
      </c>
      <c r="N13" s="437" t="s">
        <v>205</v>
      </c>
    </row>
    <row r="14" spans="2:14" ht="21.9" customHeight="1" x14ac:dyDescent="0.2">
      <c r="B14" s="384"/>
      <c r="C14" s="932" t="s">
        <v>158</v>
      </c>
      <c r="D14" s="932"/>
      <c r="E14" s="660"/>
      <c r="F14" s="164"/>
      <c r="G14" s="912" t="s">
        <v>675</v>
      </c>
      <c r="H14" s="912"/>
      <c r="I14" s="913"/>
      <c r="J14" s="665"/>
      <c r="L14" s="916"/>
      <c r="M14" s="436" t="s">
        <v>206</v>
      </c>
      <c r="N14" s="437" t="s">
        <v>205</v>
      </c>
    </row>
    <row r="15" spans="2:14" ht="21.9" customHeight="1" x14ac:dyDescent="0.2">
      <c r="B15" s="384"/>
      <c r="C15" s="915" t="s">
        <v>154</v>
      </c>
      <c r="D15" s="915"/>
      <c r="E15" s="662"/>
      <c r="F15" s="164"/>
      <c r="G15" s="947" t="s">
        <v>673</v>
      </c>
      <c r="H15" s="947"/>
      <c r="I15" s="948"/>
      <c r="J15" s="665"/>
      <c r="L15" s="916"/>
      <c r="M15" s="436" t="s">
        <v>207</v>
      </c>
      <c r="N15" s="438" t="s">
        <v>208</v>
      </c>
    </row>
    <row r="16" spans="2:14" ht="27" customHeight="1" x14ac:dyDescent="0.2">
      <c r="B16" s="384"/>
      <c r="C16" s="915" t="s">
        <v>727</v>
      </c>
      <c r="D16" s="915"/>
      <c r="E16" s="662"/>
      <c r="F16" s="164"/>
      <c r="G16" s="947" t="s">
        <v>728</v>
      </c>
      <c r="H16" s="947"/>
      <c r="I16" s="948"/>
      <c r="J16" s="665"/>
      <c r="L16" s="916"/>
      <c r="M16" s="436" t="s">
        <v>209</v>
      </c>
      <c r="N16" s="438" t="s">
        <v>210</v>
      </c>
    </row>
    <row r="17" spans="2:14" ht="21.9" customHeight="1" x14ac:dyDescent="0.2">
      <c r="L17" s="916"/>
      <c r="M17" s="436" t="s">
        <v>211</v>
      </c>
      <c r="N17" s="438" t="s">
        <v>212</v>
      </c>
    </row>
    <row r="18" spans="2:14" ht="21.9" customHeight="1" x14ac:dyDescent="0.2">
      <c r="B18" s="162"/>
      <c r="C18" s="163"/>
      <c r="D18" s="105"/>
      <c r="E18" s="163"/>
      <c r="F18" s="384"/>
      <c r="G18" s="937" t="s">
        <v>531</v>
      </c>
      <c r="H18" s="938"/>
      <c r="I18" s="389" t="s">
        <v>75</v>
      </c>
      <c r="J18" s="124"/>
      <c r="L18" s="916"/>
      <c r="M18" s="436" t="s">
        <v>213</v>
      </c>
      <c r="N18" s="438" t="s">
        <v>214</v>
      </c>
    </row>
    <row r="19" spans="2:14" ht="21.9" customHeight="1" x14ac:dyDescent="0.2">
      <c r="B19" s="162"/>
      <c r="C19" s="939" t="s">
        <v>195</v>
      </c>
      <c r="D19" s="939"/>
      <c r="E19" s="163"/>
      <c r="F19" s="942"/>
      <c r="G19" s="921" t="s">
        <v>197</v>
      </c>
      <c r="H19" s="922"/>
      <c r="I19" s="928"/>
      <c r="J19" s="663"/>
      <c r="L19" s="916"/>
      <c r="M19" s="436" t="s">
        <v>215</v>
      </c>
      <c r="N19" s="437" t="s">
        <v>216</v>
      </c>
    </row>
    <row r="20" spans="2:14" ht="41.25" customHeight="1" x14ac:dyDescent="0.2">
      <c r="B20" s="385"/>
      <c r="C20" s="944" t="s">
        <v>518</v>
      </c>
      <c r="D20" s="944"/>
      <c r="E20" s="386"/>
      <c r="F20" s="949"/>
      <c r="G20" s="950"/>
      <c r="H20" s="951"/>
      <c r="I20" s="929"/>
      <c r="J20" s="663"/>
      <c r="L20" s="916"/>
      <c r="M20" s="436" t="s">
        <v>217</v>
      </c>
      <c r="N20" s="438" t="s">
        <v>218</v>
      </c>
    </row>
    <row r="21" spans="2:14" ht="21.9" customHeight="1" x14ac:dyDescent="0.2">
      <c r="B21" s="218"/>
      <c r="C21" s="920" t="s">
        <v>233</v>
      </c>
      <c r="D21" s="920"/>
      <c r="E21" s="219"/>
      <c r="F21" s="385"/>
      <c r="G21" s="945" t="s">
        <v>223</v>
      </c>
      <c r="H21" s="946"/>
      <c r="I21" s="451" t="str">
        <f>IF(G21="","",VLOOKUP(G21,M12:N28,2,))</f>
        <v>医療法人</v>
      </c>
      <c r="J21" s="664"/>
      <c r="L21" s="916"/>
      <c r="M21" s="436" t="s">
        <v>219</v>
      </c>
      <c r="N21" s="438" t="s">
        <v>220</v>
      </c>
    </row>
    <row r="22" spans="2:14" ht="21.9" customHeight="1" x14ac:dyDescent="0.2">
      <c r="B22" s="218"/>
      <c r="C22" s="920" t="s">
        <v>520</v>
      </c>
      <c r="D22" s="920"/>
      <c r="E22" s="219"/>
      <c r="F22" s="385"/>
      <c r="G22" s="945" t="s">
        <v>742</v>
      </c>
      <c r="H22" s="946"/>
      <c r="I22" s="451"/>
      <c r="J22" s="664"/>
      <c r="L22" s="916"/>
      <c r="M22" s="436" t="s">
        <v>221</v>
      </c>
      <c r="N22" s="438" t="s">
        <v>222</v>
      </c>
    </row>
    <row r="23" spans="2:14" ht="21.9" customHeight="1" x14ac:dyDescent="0.2">
      <c r="B23" s="220"/>
      <c r="C23" s="941" t="s">
        <v>234</v>
      </c>
      <c r="D23" s="941"/>
      <c r="E23" s="221"/>
      <c r="F23" s="942"/>
      <c r="G23" s="921" t="s">
        <v>185</v>
      </c>
      <c r="H23" s="922"/>
      <c r="I23" s="918"/>
      <c r="J23" s="663"/>
      <c r="L23" s="916"/>
      <c r="M23" s="436" t="s">
        <v>223</v>
      </c>
      <c r="N23" s="438" t="s">
        <v>223</v>
      </c>
    </row>
    <row r="24" spans="2:14" ht="30.75" customHeight="1" x14ac:dyDescent="0.2">
      <c r="B24" s="387"/>
      <c r="C24" s="940" t="s">
        <v>525</v>
      </c>
      <c r="D24" s="940"/>
      <c r="E24" s="388"/>
      <c r="F24" s="943"/>
      <c r="G24" s="923"/>
      <c r="H24" s="924"/>
      <c r="I24" s="919"/>
      <c r="J24" s="663"/>
      <c r="L24" s="916"/>
      <c r="M24" s="436" t="s">
        <v>273</v>
      </c>
      <c r="N24" s="438" t="s">
        <v>224</v>
      </c>
    </row>
    <row r="25" spans="2:14" ht="24" customHeight="1" x14ac:dyDescent="0.2">
      <c r="G25" s="97" t="s">
        <v>538</v>
      </c>
      <c r="L25" s="916"/>
      <c r="M25" s="436" t="s">
        <v>274</v>
      </c>
      <c r="N25" s="438" t="s">
        <v>225</v>
      </c>
    </row>
    <row r="26" spans="2:14" ht="21.9" customHeight="1" x14ac:dyDescent="0.2">
      <c r="B26" s="214"/>
      <c r="C26" s="935" t="s">
        <v>496</v>
      </c>
      <c r="D26" s="935"/>
      <c r="E26" s="232"/>
      <c r="F26" s="215"/>
      <c r="G26" s="381" t="s">
        <v>498</v>
      </c>
      <c r="H26" s="450"/>
      <c r="L26" s="916"/>
      <c r="M26" s="436" t="s">
        <v>226</v>
      </c>
      <c r="N26" s="438" t="s">
        <v>190</v>
      </c>
    </row>
    <row r="27" spans="2:14" ht="21.9" customHeight="1" x14ac:dyDescent="0.2">
      <c r="B27" s="218"/>
      <c r="C27" s="934" t="s">
        <v>23</v>
      </c>
      <c r="D27" s="934"/>
      <c r="E27" s="233"/>
      <c r="F27" s="219"/>
      <c r="G27" s="382" t="s">
        <v>498</v>
      </c>
      <c r="H27" s="450"/>
      <c r="L27" s="916"/>
      <c r="M27" s="436" t="s">
        <v>227</v>
      </c>
      <c r="N27" s="438" t="s">
        <v>227</v>
      </c>
    </row>
    <row r="28" spans="2:14" ht="21.9" customHeight="1" thickBot="1" x14ac:dyDescent="0.25">
      <c r="B28" s="216"/>
      <c r="C28" s="933" t="s">
        <v>24</v>
      </c>
      <c r="D28" s="933"/>
      <c r="E28" s="234"/>
      <c r="F28" s="217"/>
      <c r="G28" s="383" t="s">
        <v>498</v>
      </c>
      <c r="H28" s="450"/>
      <c r="L28" s="917"/>
      <c r="M28" s="439" t="s">
        <v>228</v>
      </c>
      <c r="N28" s="440" t="s">
        <v>229</v>
      </c>
    </row>
    <row r="29" spans="2:14" ht="24" customHeight="1" thickBot="1" x14ac:dyDescent="0.25">
      <c r="L29" s="441"/>
      <c r="M29" s="380"/>
      <c r="N29" s="380"/>
    </row>
    <row r="30" spans="2:14" ht="24" customHeight="1" thickBot="1" x14ac:dyDescent="0.25">
      <c r="G30" s="97" t="s">
        <v>498</v>
      </c>
      <c r="L30" s="421"/>
      <c r="M30" s="422" t="s">
        <v>230</v>
      </c>
      <c r="N30" s="380"/>
    </row>
    <row r="31" spans="2:14" ht="24" customHeight="1" x14ac:dyDescent="0.2">
      <c r="G31" s="97" t="s">
        <v>499</v>
      </c>
      <c r="L31" s="838" t="s">
        <v>184</v>
      </c>
      <c r="M31" s="442" t="s">
        <v>598</v>
      </c>
      <c r="N31" s="443"/>
    </row>
    <row r="32" spans="2:14" ht="24" customHeight="1" x14ac:dyDescent="0.2">
      <c r="L32" s="839"/>
      <c r="M32" s="444" t="s">
        <v>494</v>
      </c>
      <c r="N32" s="443"/>
    </row>
    <row r="33" spans="12:14" ht="24" customHeight="1" x14ac:dyDescent="0.2">
      <c r="L33" s="839"/>
      <c r="M33" s="444" t="s">
        <v>495</v>
      </c>
      <c r="N33" s="443"/>
    </row>
    <row r="34" spans="12:14" ht="24" customHeight="1" x14ac:dyDescent="0.2">
      <c r="L34" s="839"/>
      <c r="M34" s="444" t="s">
        <v>523</v>
      </c>
      <c r="N34" s="443"/>
    </row>
    <row r="35" spans="12:14" ht="24" customHeight="1" x14ac:dyDescent="0.2">
      <c r="L35" s="839"/>
      <c r="M35" s="444" t="s">
        <v>524</v>
      </c>
      <c r="N35" s="443"/>
    </row>
    <row r="36" spans="12:14" ht="24" customHeight="1" x14ac:dyDescent="0.2">
      <c r="L36" s="839"/>
      <c r="M36" s="444" t="s">
        <v>599</v>
      </c>
      <c r="N36" s="443"/>
    </row>
    <row r="37" spans="12:14" ht="24" customHeight="1" x14ac:dyDescent="0.2">
      <c r="L37" s="839"/>
      <c r="M37" s="801" t="s">
        <v>730</v>
      </c>
      <c r="N37" s="802"/>
    </row>
    <row r="38" spans="12:14" ht="24" customHeight="1" x14ac:dyDescent="0.2">
      <c r="L38" s="839"/>
      <c r="M38" s="801" t="s">
        <v>742</v>
      </c>
      <c r="N38" s="380"/>
    </row>
    <row r="39" spans="12:14" ht="24" customHeight="1" thickBot="1" x14ac:dyDescent="0.25">
      <c r="L39" s="840"/>
      <c r="M39" s="445" t="s">
        <v>22</v>
      </c>
      <c r="N39" s="380"/>
    </row>
    <row r="40" spans="12:14" ht="24" customHeight="1" x14ac:dyDescent="0.2">
      <c r="L40" s="841"/>
      <c r="M40" s="842"/>
      <c r="N40" s="380"/>
    </row>
    <row r="41" spans="12:14" ht="24" customHeight="1" thickBot="1" x14ac:dyDescent="0.25">
      <c r="L41" s="380"/>
      <c r="M41" s="431"/>
      <c r="N41" s="448" t="s">
        <v>376</v>
      </c>
    </row>
    <row r="42" spans="12:14" ht="24" customHeight="1" thickBot="1" x14ac:dyDescent="0.25">
      <c r="L42" s="446"/>
      <c r="M42" s="422" t="s">
        <v>230</v>
      </c>
      <c r="N42" s="448" t="s">
        <v>377</v>
      </c>
    </row>
    <row r="43" spans="12:14" ht="24" customHeight="1" x14ac:dyDescent="0.2">
      <c r="L43" s="925" t="s">
        <v>365</v>
      </c>
      <c r="M43" s="447" t="s">
        <v>185</v>
      </c>
      <c r="N43" s="448" t="s">
        <v>373</v>
      </c>
    </row>
    <row r="44" spans="12:14" ht="24" customHeight="1" x14ac:dyDescent="0.2">
      <c r="L44" s="926"/>
      <c r="M44" s="449" t="s">
        <v>186</v>
      </c>
      <c r="N44" s="448" t="s">
        <v>378</v>
      </c>
    </row>
    <row r="45" spans="12:14" ht="24" customHeight="1" x14ac:dyDescent="0.2">
      <c r="L45" s="926"/>
      <c r="M45" s="449" t="s">
        <v>187</v>
      </c>
      <c r="N45" s="448" t="s">
        <v>374</v>
      </c>
    </row>
    <row r="46" spans="12:14" ht="24" customHeight="1" x14ac:dyDescent="0.2">
      <c r="L46" s="926"/>
      <c r="M46" s="449" t="s">
        <v>188</v>
      </c>
      <c r="N46" s="448" t="s">
        <v>375</v>
      </c>
    </row>
    <row r="47" spans="12:14" ht="24" customHeight="1" x14ac:dyDescent="0.2">
      <c r="L47" s="926"/>
      <c r="M47" s="449" t="s">
        <v>189</v>
      </c>
    </row>
    <row r="48" spans="12:14" ht="24" customHeight="1" thickBot="1" x14ac:dyDescent="0.25">
      <c r="L48" s="927"/>
      <c r="M48" s="445" t="s">
        <v>190</v>
      </c>
    </row>
  </sheetData>
  <protectedRanges>
    <protectedRange sqref="G3:J15" name="範囲1"/>
    <protectedRange sqref="G24 G20" name="範囲1_1"/>
    <protectedRange sqref="G26" name="範囲1_2"/>
    <protectedRange sqref="G16:J16" name="範囲1_3"/>
  </protectedRanges>
  <mergeCells count="50">
    <mergeCell ref="G22:H22"/>
    <mergeCell ref="G21:H21"/>
    <mergeCell ref="C15:D15"/>
    <mergeCell ref="G15:I15"/>
    <mergeCell ref="G6:I6"/>
    <mergeCell ref="F19:F20"/>
    <mergeCell ref="C16:D16"/>
    <mergeCell ref="G16:I16"/>
    <mergeCell ref="G19:H20"/>
    <mergeCell ref="G10:I10"/>
    <mergeCell ref="G9:I9"/>
    <mergeCell ref="G12:I12"/>
    <mergeCell ref="L43:L48"/>
    <mergeCell ref="I19:I20"/>
    <mergeCell ref="I2:J2"/>
    <mergeCell ref="C4:D4"/>
    <mergeCell ref="C5:D5"/>
    <mergeCell ref="C6:D6"/>
    <mergeCell ref="C9:D9"/>
    <mergeCell ref="C14:D14"/>
    <mergeCell ref="G4:I4"/>
    <mergeCell ref="C28:D28"/>
    <mergeCell ref="C27:D27"/>
    <mergeCell ref="C26:D26"/>
    <mergeCell ref="L12:L28"/>
    <mergeCell ref="G13:I13"/>
    <mergeCell ref="G18:H18"/>
    <mergeCell ref="C19:D19"/>
    <mergeCell ref="I23:I24"/>
    <mergeCell ref="C7:D7"/>
    <mergeCell ref="G14:I14"/>
    <mergeCell ref="C21:D21"/>
    <mergeCell ref="G11:I11"/>
    <mergeCell ref="G23:H24"/>
    <mergeCell ref="C24:D24"/>
    <mergeCell ref="C23:D23"/>
    <mergeCell ref="C22:D22"/>
    <mergeCell ref="F23:F24"/>
    <mergeCell ref="G8:I8"/>
    <mergeCell ref="C11:D11"/>
    <mergeCell ref="C12:D12"/>
    <mergeCell ref="C13:D13"/>
    <mergeCell ref="C10:D10"/>
    <mergeCell ref="C20:D20"/>
    <mergeCell ref="G5:I5"/>
    <mergeCell ref="C8:D8"/>
    <mergeCell ref="C3:D3"/>
    <mergeCell ref="G7:I7"/>
    <mergeCell ref="L5:L9"/>
    <mergeCell ref="G3:I3"/>
  </mergeCells>
  <phoneticPr fontId="2"/>
  <dataValidations count="8">
    <dataValidation imeMode="halfAlpha" allowBlank="1" showInputMessage="1" showErrorMessage="1" sqref="G11:I12 G15:I15" xr:uid="{00000000-0002-0000-0100-000000000000}"/>
    <dataValidation type="list" allowBlank="1" showInputMessage="1" showErrorMessage="1" sqref="G26:G28" xr:uid="{00000000-0002-0000-0100-000001000000}">
      <formula1>$G$30:$G$31</formula1>
    </dataValidation>
    <dataValidation type="list" allowBlank="1" showInputMessage="1" showErrorMessage="1" sqref="J3:J16" xr:uid="{00000000-0002-0000-0100-000002000000}">
      <formula1>"変更あり"</formula1>
    </dataValidation>
    <dataValidation type="list" allowBlank="1" showInputMessage="1" showErrorMessage="1" sqref="G23:H24" xr:uid="{00000000-0002-0000-0100-000003000000}">
      <formula1>$M$43:$M$48</formula1>
    </dataValidation>
    <dataValidation type="list" allowBlank="1" showInputMessage="1" showErrorMessage="1" sqref="G21:H21" xr:uid="{00000000-0002-0000-0100-000004000000}">
      <formula1>$M$12:$M$28</formula1>
    </dataValidation>
    <dataValidation type="list" allowBlank="1" showInputMessage="1" showErrorMessage="1" sqref="G19:H20" xr:uid="{00000000-0002-0000-0100-000005000000}">
      <formula1>$L$5:$L$9</formula1>
    </dataValidation>
    <dataValidation type="list" imeMode="halfAlpha" allowBlank="1" showInputMessage="1" showErrorMessage="1" sqref="G16:I16" xr:uid="{00000000-0002-0000-0100-000006000000}">
      <formula1>"口座変更します,口座の変更はありません"</formula1>
    </dataValidation>
    <dataValidation type="list" allowBlank="1" showInputMessage="1" showErrorMessage="1" sqref="G22:H22" xr:uid="{00000000-0002-0000-0100-000007000000}">
      <formula1>$M$31:$M$39</formula1>
    </dataValidation>
  </dataValidations>
  <pageMargins left="0.25" right="0.25" top="0.75" bottom="0.75" header="0.3" footer="0.3"/>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X40"/>
  <sheetViews>
    <sheetView view="pageBreakPreview" zoomScaleNormal="75" zoomScaleSheetLayoutView="100" workbookViewId="0">
      <pane xSplit="5" ySplit="7" topLeftCell="F8" activePane="bottomRight" state="frozen"/>
      <selection activeCell="F15" sqref="F15"/>
      <selection pane="topRight" activeCell="F15" sqref="F15"/>
      <selection pane="bottomLeft" activeCell="F15" sqref="F15"/>
      <selection pane="bottomRight" activeCell="F8" sqref="F8"/>
    </sheetView>
  </sheetViews>
  <sheetFormatPr defaultColWidth="9" defaultRowHeight="10.8" x14ac:dyDescent="0.15"/>
  <cols>
    <col min="1" max="1" width="2.44140625" style="173" customWidth="1"/>
    <col min="2" max="2" width="4.109375" style="173" customWidth="1"/>
    <col min="3" max="3" width="15.6640625" style="173" customWidth="1"/>
    <col min="4" max="4" width="18.88671875" style="173" customWidth="1"/>
    <col min="5" max="5" width="8.77734375" style="173" customWidth="1"/>
    <col min="6" max="6" width="11" style="173" customWidth="1"/>
    <col min="7" max="7" width="9.88671875" style="173" customWidth="1"/>
    <col min="8" max="9" width="10.77734375" style="173" customWidth="1"/>
    <col min="10" max="10" width="8.6640625" style="173" bestFit="1" customWidth="1"/>
    <col min="11" max="12" width="11.44140625" style="173" customWidth="1"/>
    <col min="13" max="13" width="8.33203125" style="173" customWidth="1"/>
    <col min="14" max="14" width="9.44140625" style="173" customWidth="1"/>
    <col min="15" max="15" width="10.6640625" style="173" customWidth="1"/>
    <col min="16" max="16" width="11.33203125" style="173" customWidth="1"/>
    <col min="17" max="17" width="13.109375" style="173" customWidth="1"/>
    <col min="18" max="21" width="12.109375" style="173" customWidth="1"/>
    <col min="22" max="22" width="14.6640625" style="173" customWidth="1"/>
    <col min="23" max="23" width="3.21875" style="173" customWidth="1"/>
    <col min="24" max="24" width="3.33203125" style="173" bestFit="1" customWidth="1"/>
    <col min="25" max="16384" width="9" style="173"/>
  </cols>
  <sheetData>
    <row r="1" spans="1:24" ht="14.25" customHeight="1" x14ac:dyDescent="0.15">
      <c r="A1" s="173" t="s">
        <v>326</v>
      </c>
      <c r="V1" s="174" t="s">
        <v>275</v>
      </c>
    </row>
    <row r="2" spans="1:24" ht="14.25" customHeight="1" x14ac:dyDescent="0.15">
      <c r="R2" s="1223"/>
      <c r="S2" s="1223"/>
      <c r="T2" s="1223"/>
      <c r="U2" s="1223"/>
      <c r="V2" s="1223"/>
    </row>
    <row r="3" spans="1:24" ht="15" customHeight="1" x14ac:dyDescent="0.15">
      <c r="A3" s="1224" t="s">
        <v>253</v>
      </c>
      <c r="B3" s="1225"/>
      <c r="C3" s="175"/>
      <c r="D3" s="176"/>
      <c r="E3" s="175"/>
      <c r="F3" s="265"/>
      <c r="G3" s="265"/>
      <c r="H3" s="265"/>
      <c r="I3" s="265"/>
      <c r="J3" s="1229" t="s">
        <v>254</v>
      </c>
      <c r="K3" s="1230"/>
      <c r="L3" s="1230"/>
      <c r="M3" s="1230"/>
      <c r="N3" s="1230"/>
      <c r="O3" s="1230"/>
      <c r="P3" s="1231"/>
      <c r="Q3" s="353"/>
      <c r="R3" s="265"/>
      <c r="S3" s="265"/>
      <c r="T3" s="265"/>
      <c r="U3" s="265"/>
      <c r="V3" s="175"/>
    </row>
    <row r="4" spans="1:24" ht="15" customHeight="1" x14ac:dyDescent="0.15">
      <c r="A4" s="1226"/>
      <c r="B4" s="1227"/>
      <c r="C4" s="1215" t="s">
        <v>255</v>
      </c>
      <c r="D4" s="1232" t="s">
        <v>256</v>
      </c>
      <c r="E4" s="1233" t="s">
        <v>257</v>
      </c>
      <c r="F4" s="1214" t="s">
        <v>258</v>
      </c>
      <c r="G4" s="1234" t="s">
        <v>327</v>
      </c>
      <c r="H4" s="1214" t="s">
        <v>259</v>
      </c>
      <c r="I4" s="1235" t="s">
        <v>328</v>
      </c>
      <c r="J4" s="1215" t="s">
        <v>276</v>
      </c>
      <c r="K4" s="177" t="s">
        <v>277</v>
      </c>
      <c r="L4" s="178" t="s">
        <v>67</v>
      </c>
      <c r="M4" s="1218" t="s">
        <v>278</v>
      </c>
      <c r="N4" s="1219"/>
      <c r="O4" s="1220"/>
      <c r="P4" s="1221" t="s">
        <v>260</v>
      </c>
      <c r="Q4" s="1212" t="s">
        <v>441</v>
      </c>
      <c r="R4" s="1215" t="s">
        <v>444</v>
      </c>
      <c r="S4" s="1215" t="s">
        <v>279</v>
      </c>
      <c r="T4" s="1215" t="s">
        <v>445</v>
      </c>
      <c r="U4" s="1215" t="s">
        <v>446</v>
      </c>
      <c r="V4" s="1222" t="s">
        <v>280</v>
      </c>
    </row>
    <row r="5" spans="1:24" ht="15" customHeight="1" x14ac:dyDescent="0.15">
      <c r="A5" s="1226"/>
      <c r="B5" s="1227"/>
      <c r="C5" s="1215"/>
      <c r="D5" s="1232"/>
      <c r="E5" s="1233"/>
      <c r="F5" s="1214"/>
      <c r="G5" s="1234"/>
      <c r="H5" s="1214"/>
      <c r="I5" s="1236"/>
      <c r="J5" s="1215"/>
      <c r="K5" s="266" t="s">
        <v>261</v>
      </c>
      <c r="L5" s="266" t="s">
        <v>261</v>
      </c>
      <c r="M5" s="264" t="s">
        <v>262</v>
      </c>
      <c r="N5" s="264" t="s">
        <v>263</v>
      </c>
      <c r="O5" s="266" t="s">
        <v>261</v>
      </c>
      <c r="P5" s="1213"/>
      <c r="Q5" s="1213"/>
      <c r="R5" s="1215"/>
      <c r="S5" s="1215"/>
      <c r="T5" s="1215"/>
      <c r="U5" s="1215"/>
      <c r="V5" s="1222"/>
    </row>
    <row r="6" spans="1:24" s="182" customFormat="1" ht="15" customHeight="1" x14ac:dyDescent="0.2">
      <c r="A6" s="1228"/>
      <c r="B6" s="1220"/>
      <c r="C6" s="179"/>
      <c r="D6" s="179"/>
      <c r="E6" s="179"/>
      <c r="F6" s="180" t="s">
        <v>264</v>
      </c>
      <c r="G6" s="180" t="s">
        <v>265</v>
      </c>
      <c r="H6" s="181" t="s">
        <v>266</v>
      </c>
      <c r="I6" s="180" t="s">
        <v>267</v>
      </c>
      <c r="J6" s="181"/>
      <c r="K6" s="181"/>
      <c r="L6" s="181"/>
      <c r="M6" s="181"/>
      <c r="N6" s="181"/>
      <c r="O6" s="181"/>
      <c r="P6" s="181" t="s">
        <v>329</v>
      </c>
      <c r="Q6" s="181" t="s">
        <v>442</v>
      </c>
      <c r="R6" s="181" t="s">
        <v>443</v>
      </c>
      <c r="S6" s="181" t="s">
        <v>330</v>
      </c>
      <c r="T6" s="181" t="s">
        <v>331</v>
      </c>
      <c r="U6" s="181" t="s">
        <v>332</v>
      </c>
      <c r="V6" s="181"/>
      <c r="X6" s="182" t="s">
        <v>372</v>
      </c>
    </row>
    <row r="7" spans="1:24" x14ac:dyDescent="0.15">
      <c r="A7" s="183"/>
      <c r="B7" s="184"/>
      <c r="C7" s="267"/>
      <c r="D7" s="185"/>
      <c r="E7" s="185"/>
      <c r="F7" s="186" t="s">
        <v>268</v>
      </c>
      <c r="G7" s="186" t="s">
        <v>268</v>
      </c>
      <c r="H7" s="186" t="s">
        <v>268</v>
      </c>
      <c r="I7" s="186" t="s">
        <v>268</v>
      </c>
      <c r="J7" s="186" t="s">
        <v>92</v>
      </c>
      <c r="K7" s="186" t="s">
        <v>268</v>
      </c>
      <c r="L7" s="186" t="s">
        <v>268</v>
      </c>
      <c r="M7" s="186" t="s">
        <v>269</v>
      </c>
      <c r="N7" s="186" t="s">
        <v>92</v>
      </c>
      <c r="O7" s="186" t="s">
        <v>270</v>
      </c>
      <c r="P7" s="186" t="s">
        <v>270</v>
      </c>
      <c r="Q7" s="186" t="s">
        <v>270</v>
      </c>
      <c r="R7" s="186" t="s">
        <v>268</v>
      </c>
      <c r="S7" s="186" t="s">
        <v>270</v>
      </c>
      <c r="T7" s="186" t="s">
        <v>268</v>
      </c>
      <c r="U7" s="186" t="s">
        <v>268</v>
      </c>
      <c r="V7" s="1216" t="s">
        <v>333</v>
      </c>
    </row>
    <row r="8" spans="1:24" s="182" customFormat="1" ht="21" customHeight="1" x14ac:dyDescent="0.2">
      <c r="A8" s="301"/>
      <c r="B8" s="291"/>
      <c r="C8" s="302" t="str">
        <f>'（別紙2）研修実績報告'!A8</f>
        <v>病院</v>
      </c>
      <c r="D8" s="300" t="str">
        <f>'（別紙2）研修実績報告'!B8</f>
        <v>◇◇◇◇病院</v>
      </c>
      <c r="E8" s="303" t="str">
        <f>'（別紙2）研修実績報告'!C8</f>
        <v>医療法人</v>
      </c>
      <c r="F8" s="304">
        <f>'（別紙1）精算書'!A8</f>
        <v>3172554</v>
      </c>
      <c r="G8" s="304">
        <f>'（別紙1）精算書'!B8</f>
        <v>0</v>
      </c>
      <c r="H8" s="305">
        <f>F8-G8</f>
        <v>3172554</v>
      </c>
      <c r="I8" s="304">
        <f>'（別紙1）精算書'!D8</f>
        <v>3172554</v>
      </c>
      <c r="J8" s="304">
        <f>'（別紙1）精算書'!B14</f>
        <v>30</v>
      </c>
      <c r="K8" s="306">
        <f>'（別紙1）精算書'!D14</f>
        <v>776000</v>
      </c>
      <c r="L8" s="305">
        <f>ROUNDDOWN(IF(J8&gt;70,70,J8)/5,0)*215000</f>
        <v>1290000</v>
      </c>
      <c r="M8" s="304">
        <f>'（別紙1）精算書'!G14</f>
        <v>92.5</v>
      </c>
      <c r="N8" s="305">
        <f>IF(ROUNDDOWN(M8/40,0)&gt;30,30,ROUNDDOWN(M8/40,0))</f>
        <v>2</v>
      </c>
      <c r="O8" s="305">
        <f>IF(N8&lt;1,0,IF((1&lt;=N8)*OR(N8&lt;=4),113000,IF((5&lt;=N8)*OR(N8&lt;=9),226000,IF((10&lt;=N8)*OR(N8&lt;=14),566000,IF((15&lt;=N8)*OR(N8&lt;=19),849000,1132000+(N8-20)*45000)))))</f>
        <v>113000</v>
      </c>
      <c r="P8" s="305">
        <f>K8+L8+O8</f>
        <v>2179000</v>
      </c>
      <c r="Q8" s="305">
        <f>'（別紙1）精算書'!D19</f>
        <v>20000</v>
      </c>
      <c r="R8" s="305">
        <f>MIN(H8,I8,P8)+Q8</f>
        <v>2199000</v>
      </c>
      <c r="S8" s="304">
        <f>ROUNDDOWN(R8/2*0.6963,-3)</f>
        <v>765000</v>
      </c>
      <c r="T8" s="305">
        <f>ROUNDDOWN(R8*1/2,-3)</f>
        <v>1099000</v>
      </c>
      <c r="U8" s="305">
        <f>T8</f>
        <v>1099000</v>
      </c>
      <c r="V8" s="1217"/>
      <c r="X8" s="308" t="str">
        <f>IF(S8='（別紙1）精算書'!E8,"○","×")</f>
        <v>×</v>
      </c>
    </row>
    <row r="9" spans="1:24" s="269" customFormat="1" ht="21" customHeight="1" x14ac:dyDescent="0.15">
      <c r="C9" s="270"/>
      <c r="D9" s="270"/>
      <c r="E9" s="270"/>
      <c r="F9" s="271" t="s">
        <v>334</v>
      </c>
      <c r="H9" s="272"/>
      <c r="I9" s="272"/>
      <c r="J9" s="272"/>
      <c r="K9" s="272"/>
      <c r="L9" s="272"/>
      <c r="M9" s="272"/>
      <c r="N9" s="272"/>
      <c r="O9" s="272"/>
      <c r="P9" s="272"/>
      <c r="Q9" s="272"/>
      <c r="R9" s="272"/>
      <c r="S9" s="272"/>
      <c r="T9" s="272"/>
      <c r="U9" s="272"/>
      <c r="V9" s="273"/>
    </row>
    <row r="10" spans="1:24" ht="15.75" customHeight="1" x14ac:dyDescent="0.15">
      <c r="A10" s="269"/>
      <c r="B10" s="269"/>
      <c r="C10" s="269"/>
      <c r="D10" s="274"/>
      <c r="E10" s="274"/>
      <c r="F10" s="187" t="s">
        <v>335</v>
      </c>
    </row>
    <row r="11" spans="1:24" s="277" customFormat="1" ht="15.75" customHeight="1" x14ac:dyDescent="0.15">
      <c r="A11" s="269"/>
      <c r="B11" s="269"/>
      <c r="C11" s="307"/>
      <c r="D11" s="275"/>
      <c r="E11" s="275"/>
      <c r="F11" s="276" t="s">
        <v>336</v>
      </c>
      <c r="G11" s="269"/>
      <c r="H11" s="269"/>
      <c r="I11" s="269"/>
      <c r="J11" s="269"/>
      <c r="K11" s="269"/>
      <c r="L11" s="269"/>
      <c r="M11" s="269"/>
      <c r="N11" s="269"/>
      <c r="O11" s="269"/>
      <c r="P11" s="269"/>
      <c r="Q11" s="269"/>
      <c r="R11" s="269"/>
      <c r="S11" s="269"/>
      <c r="T11" s="269"/>
      <c r="U11" s="269"/>
      <c r="V11" s="269"/>
      <c r="W11" s="269"/>
    </row>
    <row r="12" spans="1:24" s="277" customFormat="1" ht="15.75" customHeight="1" x14ac:dyDescent="0.15">
      <c r="A12" s="269"/>
      <c r="B12" s="269"/>
      <c r="C12" s="307"/>
      <c r="D12" s="275"/>
      <c r="E12" s="275"/>
      <c r="F12" s="276" t="s">
        <v>337</v>
      </c>
      <c r="G12" s="269"/>
      <c r="H12" s="269"/>
      <c r="I12" s="269"/>
      <c r="J12" s="269"/>
      <c r="K12" s="269"/>
      <c r="L12" s="269"/>
      <c r="M12" s="269"/>
      <c r="N12" s="269"/>
      <c r="O12" s="269"/>
      <c r="P12" s="269"/>
      <c r="Q12" s="269"/>
      <c r="R12" s="269"/>
      <c r="S12" s="269"/>
      <c r="T12" s="269"/>
      <c r="U12" s="269"/>
      <c r="V12" s="269"/>
      <c r="W12" s="269"/>
    </row>
    <row r="13" spans="1:24" s="277" customFormat="1" ht="15.75" customHeight="1" x14ac:dyDescent="0.15">
      <c r="A13" s="269"/>
      <c r="B13" s="269"/>
      <c r="C13" s="269"/>
      <c r="D13" s="275"/>
      <c r="E13" s="275"/>
      <c r="F13" s="278" t="s">
        <v>338</v>
      </c>
      <c r="G13" s="269"/>
      <c r="H13" s="269"/>
      <c r="I13" s="269"/>
      <c r="J13" s="269"/>
      <c r="K13" s="269"/>
      <c r="L13" s="269"/>
      <c r="M13" s="269"/>
      <c r="N13" s="269"/>
      <c r="O13" s="269"/>
      <c r="P13" s="269"/>
      <c r="Q13" s="269"/>
      <c r="R13" s="269"/>
      <c r="S13" s="269"/>
      <c r="T13" s="269"/>
      <c r="U13" s="269"/>
      <c r="V13" s="269"/>
      <c r="W13" s="269"/>
    </row>
    <row r="14" spans="1:24" s="277" customFormat="1" ht="15.75" customHeight="1" x14ac:dyDescent="0.15">
      <c r="A14" s="269"/>
      <c r="B14" s="269"/>
      <c r="C14" s="269"/>
      <c r="D14" s="275"/>
      <c r="E14" s="275"/>
      <c r="F14" s="276" t="s">
        <v>339</v>
      </c>
      <c r="G14" s="269"/>
      <c r="H14" s="269"/>
      <c r="I14" s="269"/>
      <c r="J14" s="269"/>
      <c r="K14" s="269"/>
      <c r="L14" s="269"/>
      <c r="M14" s="269"/>
      <c r="N14" s="269"/>
      <c r="O14" s="269"/>
      <c r="P14" s="269"/>
      <c r="Q14" s="269"/>
      <c r="R14" s="269"/>
      <c r="S14" s="269"/>
      <c r="T14" s="269"/>
      <c r="U14" s="269"/>
      <c r="V14" s="269"/>
      <c r="W14" s="269"/>
    </row>
    <row r="15" spans="1:24" s="277" customFormat="1" ht="15.75" customHeight="1" x14ac:dyDescent="0.15">
      <c r="A15" s="269"/>
      <c r="B15" s="269"/>
      <c r="C15" s="269"/>
      <c r="D15" s="275"/>
      <c r="E15" s="275"/>
      <c r="F15" s="276" t="s">
        <v>340</v>
      </c>
      <c r="G15" s="269"/>
      <c r="H15" s="269"/>
      <c r="I15" s="269"/>
      <c r="J15" s="269"/>
      <c r="K15" s="269"/>
      <c r="L15" s="269"/>
      <c r="M15" s="269"/>
      <c r="N15" s="269"/>
      <c r="O15" s="269"/>
      <c r="P15" s="269"/>
      <c r="Q15" s="269"/>
      <c r="R15" s="269"/>
      <c r="S15" s="269"/>
      <c r="T15" s="269"/>
      <c r="U15" s="269"/>
      <c r="V15" s="269"/>
      <c r="W15" s="269"/>
    </row>
    <row r="16" spans="1:24" ht="15.75" customHeight="1" x14ac:dyDescent="0.15">
      <c r="A16" s="269"/>
      <c r="B16" s="269"/>
      <c r="C16" s="269"/>
      <c r="D16" s="274"/>
      <c r="E16" s="274"/>
      <c r="F16" s="279" t="s">
        <v>341</v>
      </c>
      <c r="W16" s="269"/>
    </row>
    <row r="17" spans="1:23" ht="15.75" customHeight="1" x14ac:dyDescent="0.15">
      <c r="A17" s="269"/>
      <c r="B17" s="269"/>
      <c r="C17" s="269"/>
      <c r="D17" s="274"/>
      <c r="E17" s="274"/>
      <c r="F17" s="279" t="s">
        <v>342</v>
      </c>
      <c r="W17" s="269"/>
    </row>
    <row r="18" spans="1:23" ht="15.75" customHeight="1" x14ac:dyDescent="0.15">
      <c r="C18" s="280"/>
      <c r="D18" s="274"/>
      <c r="E18" s="274"/>
      <c r="F18" s="279" t="s">
        <v>343</v>
      </c>
    </row>
    <row r="19" spans="1:23" ht="15.75" customHeight="1" x14ac:dyDescent="0.15">
      <c r="C19" s="280"/>
      <c r="F19" s="279" t="s">
        <v>344</v>
      </c>
    </row>
    <row r="20" spans="1:23" ht="15.75" customHeight="1" x14ac:dyDescent="0.15">
      <c r="C20" s="280"/>
      <c r="F20" s="279" t="s">
        <v>345</v>
      </c>
    </row>
    <row r="21" spans="1:23" ht="15.75" customHeight="1" x14ac:dyDescent="0.15">
      <c r="C21" s="280"/>
      <c r="F21" s="281" t="s">
        <v>346</v>
      </c>
    </row>
    <row r="23" spans="1:23" x14ac:dyDescent="0.15">
      <c r="D23" s="282" t="s">
        <v>197</v>
      </c>
      <c r="E23" s="268" t="s">
        <v>347</v>
      </c>
    </row>
    <row r="24" spans="1:23" x14ac:dyDescent="0.15">
      <c r="D24" s="282" t="s">
        <v>198</v>
      </c>
      <c r="E24" s="268" t="s">
        <v>348</v>
      </c>
    </row>
    <row r="25" spans="1:23" x14ac:dyDescent="0.15">
      <c r="D25" s="282" t="s">
        <v>199</v>
      </c>
      <c r="E25" s="268" t="s">
        <v>349</v>
      </c>
    </row>
    <row r="26" spans="1:23" x14ac:dyDescent="0.15">
      <c r="D26" s="282" t="s">
        <v>200</v>
      </c>
      <c r="E26" s="268" t="s">
        <v>350</v>
      </c>
    </row>
    <row r="27" spans="1:23" x14ac:dyDescent="0.15">
      <c r="D27" s="282" t="s">
        <v>201</v>
      </c>
      <c r="E27" s="268" t="s">
        <v>351</v>
      </c>
    </row>
    <row r="28" spans="1:23" x14ac:dyDescent="0.15">
      <c r="D28" s="182"/>
      <c r="E28" s="283" t="s">
        <v>352</v>
      </c>
    </row>
    <row r="29" spans="1:23" x14ac:dyDescent="0.15">
      <c r="E29" s="268" t="s">
        <v>353</v>
      </c>
    </row>
    <row r="30" spans="1:23" x14ac:dyDescent="0.15">
      <c r="E30" s="283" t="s">
        <v>354</v>
      </c>
    </row>
    <row r="31" spans="1:23" x14ac:dyDescent="0.15">
      <c r="E31" s="268" t="s">
        <v>355</v>
      </c>
    </row>
    <row r="32" spans="1:23" x14ac:dyDescent="0.15">
      <c r="E32" s="268" t="s">
        <v>356</v>
      </c>
    </row>
    <row r="33" spans="5:5" x14ac:dyDescent="0.15">
      <c r="E33" s="268" t="s">
        <v>357</v>
      </c>
    </row>
    <row r="34" spans="5:5" x14ac:dyDescent="0.15">
      <c r="E34" s="268" t="s">
        <v>358</v>
      </c>
    </row>
    <row r="35" spans="5:5" x14ac:dyDescent="0.15">
      <c r="E35" s="268" t="s">
        <v>359</v>
      </c>
    </row>
    <row r="36" spans="5:5" x14ac:dyDescent="0.15">
      <c r="E36" s="268" t="s">
        <v>360</v>
      </c>
    </row>
    <row r="37" spans="5:5" x14ac:dyDescent="0.15">
      <c r="E37" s="268" t="s">
        <v>361</v>
      </c>
    </row>
    <row r="38" spans="5:5" x14ac:dyDescent="0.15">
      <c r="E38" s="268" t="s">
        <v>362</v>
      </c>
    </row>
    <row r="39" spans="5:5" x14ac:dyDescent="0.15">
      <c r="E39" s="268" t="s">
        <v>363</v>
      </c>
    </row>
    <row r="40" spans="5:5" x14ac:dyDescent="0.15">
      <c r="E40" s="268" t="s">
        <v>364</v>
      </c>
    </row>
  </sheetData>
  <sheetProtection password="C7FC" sheet="1"/>
  <mergeCells count="20">
    <mergeCell ref="R2:V2"/>
    <mergeCell ref="A3:B6"/>
    <mergeCell ref="J3:P3"/>
    <mergeCell ref="C4:C5"/>
    <mergeCell ref="D4:D5"/>
    <mergeCell ref="E4:E5"/>
    <mergeCell ref="G4:G5"/>
    <mergeCell ref="H4:H5"/>
    <mergeCell ref="I4:I5"/>
    <mergeCell ref="V7:V8"/>
    <mergeCell ref="J4:J5"/>
    <mergeCell ref="M4:O4"/>
    <mergeCell ref="P4:P5"/>
    <mergeCell ref="S4:S5"/>
    <mergeCell ref="V4:V5"/>
    <mergeCell ref="Q4:Q5"/>
    <mergeCell ref="F4:F5"/>
    <mergeCell ref="T4:T5"/>
    <mergeCell ref="U4:U5"/>
    <mergeCell ref="R4:R5"/>
  </mergeCells>
  <phoneticPr fontId="2"/>
  <dataValidations count="2">
    <dataValidation type="list" allowBlank="1" showInputMessage="1" showErrorMessage="1" sqref="C8" xr:uid="{00000000-0002-0000-1300-000000000000}">
      <formula1>$D$23:$D$27</formula1>
    </dataValidation>
    <dataValidation type="list" allowBlank="1" showInputMessage="1" showErrorMessage="1" sqref="E8" xr:uid="{00000000-0002-0000-1300-000001000000}">
      <formula1>$E$23:$E$40</formula1>
    </dataValidation>
  </dataValidations>
  <printOptions horizontalCentered="1" headings="1"/>
  <pageMargins left="0.19685039370078741" right="0.15748031496062992" top="0.6692913385826772" bottom="0.31496062992125984" header="0.51181102362204722" footer="0.27559055118110237"/>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S24"/>
  <sheetViews>
    <sheetView view="pageBreakPreview" zoomScaleNormal="100" workbookViewId="0">
      <selection activeCell="H23" sqref="H23:P23"/>
    </sheetView>
  </sheetViews>
  <sheetFormatPr defaultColWidth="9" defaultRowHeight="13.2" x14ac:dyDescent="0.2"/>
  <cols>
    <col min="1" max="1" width="2.88671875" style="473" customWidth="1"/>
    <col min="2" max="2" width="5.44140625" style="473" bestFit="1" customWidth="1"/>
    <col min="3" max="3" width="5" style="473" customWidth="1"/>
    <col min="4" max="4" width="12.77734375" style="473" customWidth="1"/>
    <col min="5" max="5" width="8.77734375" style="473" customWidth="1"/>
    <col min="6" max="7" width="1.21875" style="473" customWidth="1"/>
    <col min="8" max="8" width="4.21875" style="473" customWidth="1"/>
    <col min="9" max="9" width="2.33203125" style="473" customWidth="1"/>
    <col min="10" max="10" width="14.33203125" style="473" customWidth="1"/>
    <col min="11" max="16" width="4.6640625" style="473" customWidth="1"/>
    <col min="17" max="17" width="2.44140625" style="473" customWidth="1"/>
    <col min="18" max="18" width="4.109375" style="473" customWidth="1"/>
    <col min="19" max="16384" width="9" style="473"/>
  </cols>
  <sheetData>
    <row r="1" spans="1:19" ht="30" customHeight="1" x14ac:dyDescent="0.2">
      <c r="A1" s="189" t="s">
        <v>640</v>
      </c>
      <c r="B1" s="189"/>
      <c r="C1" s="189"/>
      <c r="D1" s="189"/>
      <c r="E1" s="189"/>
      <c r="F1" s="189"/>
      <c r="G1" s="189"/>
      <c r="H1" s="189"/>
      <c r="I1" s="189"/>
      <c r="J1" s="189"/>
      <c r="K1" s="189"/>
      <c r="L1" s="189"/>
      <c r="M1" s="189"/>
      <c r="N1" s="189"/>
      <c r="O1" s="189"/>
      <c r="P1" s="189"/>
      <c r="Q1" s="189"/>
    </row>
    <row r="2" spans="1:19" ht="30" customHeight="1" x14ac:dyDescent="0.2">
      <c r="A2" s="189"/>
      <c r="B2" s="189"/>
      <c r="C2" s="189"/>
      <c r="D2" s="189"/>
      <c r="E2" s="189"/>
      <c r="F2" s="189"/>
      <c r="G2" s="189"/>
      <c r="H2" s="189"/>
      <c r="I2" s="189"/>
      <c r="J2" s="190" t="s">
        <v>497</v>
      </c>
      <c r="K2" s="379">
        <v>7</v>
      </c>
      <c r="L2" s="191" t="s">
        <v>297</v>
      </c>
      <c r="M2" s="379">
        <v>4</v>
      </c>
      <c r="N2" s="191" t="s">
        <v>49</v>
      </c>
      <c r="O2" s="379">
        <v>1</v>
      </c>
      <c r="P2" s="192" t="s">
        <v>50</v>
      </c>
      <c r="Q2" s="189"/>
      <c r="S2" s="474" t="s">
        <v>539</v>
      </c>
    </row>
    <row r="3" spans="1:19" ht="30" customHeight="1" x14ac:dyDescent="0.2">
      <c r="A3" s="189" t="s">
        <v>298</v>
      </c>
      <c r="B3" s="189"/>
      <c r="C3" s="189"/>
      <c r="D3" s="189"/>
      <c r="E3" s="189"/>
      <c r="F3" s="189"/>
      <c r="G3" s="189"/>
      <c r="H3" s="189"/>
      <c r="I3" s="189"/>
      <c r="J3" s="189"/>
      <c r="K3" s="189"/>
      <c r="L3" s="189"/>
      <c r="M3" s="189"/>
      <c r="N3" s="189"/>
      <c r="O3" s="189"/>
      <c r="P3" s="189"/>
      <c r="Q3" s="189"/>
    </row>
    <row r="4" spans="1:19" ht="30" customHeight="1" x14ac:dyDescent="0.2">
      <c r="A4" s="189"/>
      <c r="B4" s="959" t="str">
        <f>IF(基本情報!G6="","",IF(H21=0,"！注意！補助金（精算額）が『0円』になっています。金額を確認してください。",""))</f>
        <v/>
      </c>
      <c r="C4" s="959"/>
      <c r="D4" s="959"/>
      <c r="E4" s="959"/>
      <c r="F4" s="959"/>
      <c r="G4" s="959"/>
      <c r="H4" s="959"/>
      <c r="I4" s="959"/>
      <c r="J4" s="959"/>
      <c r="K4" s="959"/>
      <c r="L4" s="959"/>
      <c r="M4" s="959"/>
      <c r="N4" s="959"/>
      <c r="O4" s="959"/>
      <c r="P4" s="959"/>
      <c r="Q4" s="189"/>
    </row>
    <row r="5" spans="1:19" ht="30" customHeight="1" x14ac:dyDescent="0.2">
      <c r="A5" s="189"/>
      <c r="B5" s="959" t="str">
        <f>IF(基本情報!G6="","",IF(H20=0,"！注意！交付決定額が『0円』になっています。別紙１に入力してください。",""))</f>
        <v/>
      </c>
      <c r="C5" s="959"/>
      <c r="D5" s="959"/>
      <c r="E5" s="959"/>
      <c r="F5" s="959"/>
      <c r="G5" s="959"/>
      <c r="H5" s="959"/>
      <c r="I5" s="959"/>
      <c r="J5" s="959"/>
      <c r="K5" s="959"/>
      <c r="L5" s="959"/>
      <c r="M5" s="959"/>
      <c r="N5" s="959"/>
      <c r="O5" s="959"/>
      <c r="P5" s="959"/>
      <c r="Q5" s="189"/>
    </row>
    <row r="6" spans="1:19" ht="23.25" customHeight="1" x14ac:dyDescent="0.2">
      <c r="A6" s="189"/>
      <c r="B6" s="189"/>
      <c r="C6" s="189"/>
      <c r="D6" s="972" t="s">
        <v>534</v>
      </c>
      <c r="E6" s="972"/>
      <c r="F6" s="972"/>
      <c r="G6" s="972"/>
      <c r="H6" s="972"/>
      <c r="I6" s="193"/>
      <c r="J6" s="958" t="str">
        <f>IF(基本情報!G4="",基本情報!G8,基本情報!G4)</f>
        <v>大阪市中央区大手前○－○</v>
      </c>
      <c r="K6" s="958"/>
      <c r="L6" s="958"/>
      <c r="M6" s="958"/>
      <c r="N6" s="958"/>
      <c r="O6" s="958"/>
      <c r="P6" s="958"/>
      <c r="Q6" s="193"/>
      <c r="S6" s="474" t="s">
        <v>535</v>
      </c>
    </row>
    <row r="7" spans="1:19" ht="23.25" customHeight="1" x14ac:dyDescent="0.2">
      <c r="A7" s="189"/>
      <c r="B7" s="189"/>
      <c r="C7" s="189"/>
      <c r="D7" s="956" t="s">
        <v>536</v>
      </c>
      <c r="E7" s="956"/>
      <c r="F7" s="956"/>
      <c r="G7" s="956"/>
      <c r="H7" s="956"/>
      <c r="J7" s="963" t="str">
        <f>IF(基本情報!G5="","",基本情報!G5)</f>
        <v>医療法人■■会</v>
      </c>
      <c r="K7" s="963"/>
      <c r="L7" s="963"/>
      <c r="M7" s="963"/>
      <c r="N7" s="963"/>
      <c r="O7" s="963"/>
      <c r="P7" s="963"/>
      <c r="Q7" s="263"/>
      <c r="S7" s="474" t="s">
        <v>535</v>
      </c>
    </row>
    <row r="8" spans="1:19" ht="23.25" customHeight="1" x14ac:dyDescent="0.2">
      <c r="A8" s="189"/>
      <c r="B8" s="189"/>
      <c r="C8" s="189"/>
      <c r="D8" s="955" t="s">
        <v>537</v>
      </c>
      <c r="E8" s="955"/>
      <c r="F8" s="955"/>
      <c r="G8" s="955"/>
      <c r="H8" s="955"/>
      <c r="I8" s="195"/>
      <c r="J8" s="958" t="str">
        <f>IF(基本情報!G6="","",基本情報!G6)</f>
        <v>理事長　大阪太郎</v>
      </c>
      <c r="K8" s="958"/>
      <c r="L8" s="958"/>
      <c r="M8" s="958"/>
      <c r="N8" s="958"/>
      <c r="O8" s="958"/>
      <c r="P8" s="471"/>
      <c r="Q8" s="194"/>
      <c r="S8" s="474" t="s">
        <v>535</v>
      </c>
    </row>
    <row r="9" spans="1:19" ht="23.25" customHeight="1" x14ac:dyDescent="0.2">
      <c r="A9" s="189"/>
      <c r="B9" s="189"/>
      <c r="C9" s="189"/>
      <c r="D9" s="956" t="s">
        <v>74</v>
      </c>
      <c r="E9" s="956"/>
      <c r="F9" s="956"/>
      <c r="G9" s="956"/>
      <c r="H9" s="956"/>
      <c r="I9" s="193"/>
      <c r="J9" s="958" t="str">
        <f>IF(基本情報!G9="","",基本情報!G9)</f>
        <v>◇◇◇◇病院</v>
      </c>
      <c r="K9" s="958"/>
      <c r="L9" s="958"/>
      <c r="M9" s="958"/>
      <c r="N9" s="958"/>
      <c r="O9" s="958"/>
      <c r="P9" s="958"/>
      <c r="Q9" s="196"/>
      <c r="S9" s="474" t="s">
        <v>535</v>
      </c>
    </row>
    <row r="10" spans="1:19" ht="18" customHeight="1" x14ac:dyDescent="0.2">
      <c r="A10" s="189"/>
      <c r="B10" s="189"/>
      <c r="C10" s="189"/>
      <c r="D10" s="189"/>
      <c r="E10" s="189"/>
      <c r="F10" s="189"/>
      <c r="G10" s="189"/>
      <c r="H10" s="189"/>
      <c r="I10" s="189"/>
      <c r="J10" s="189"/>
      <c r="K10" s="189"/>
      <c r="L10" s="189"/>
      <c r="M10" s="189"/>
      <c r="N10" s="189"/>
      <c r="O10" s="189"/>
      <c r="P10" s="189"/>
      <c r="Q10" s="189"/>
    </row>
    <row r="11" spans="1:19" ht="30" customHeight="1" x14ac:dyDescent="0.2">
      <c r="A11" s="959" t="s">
        <v>745</v>
      </c>
      <c r="B11" s="959"/>
      <c r="C11" s="959"/>
      <c r="D11" s="959"/>
      <c r="E11" s="959"/>
      <c r="F11" s="959"/>
      <c r="G11" s="959"/>
      <c r="H11" s="959"/>
      <c r="I11" s="959"/>
      <c r="J11" s="959"/>
      <c r="K11" s="959"/>
      <c r="L11" s="959"/>
      <c r="M11" s="959"/>
      <c r="N11" s="959"/>
      <c r="O11" s="959"/>
      <c r="P11" s="959"/>
      <c r="Q11" s="959"/>
    </row>
    <row r="12" spans="1:19" ht="15.75" customHeight="1" x14ac:dyDescent="0.2">
      <c r="A12" s="960"/>
      <c r="B12" s="960"/>
      <c r="C12" s="960"/>
      <c r="D12" s="960"/>
      <c r="E12" s="960"/>
      <c r="F12" s="960"/>
      <c r="G12" s="960"/>
      <c r="H12" s="960"/>
      <c r="I12" s="960"/>
      <c r="J12" s="960"/>
      <c r="K12" s="960"/>
      <c r="L12" s="960"/>
      <c r="M12" s="960"/>
      <c r="N12" s="960"/>
      <c r="O12" s="960"/>
      <c r="P12" s="960"/>
      <c r="Q12" s="960"/>
    </row>
    <row r="13" spans="1:19" ht="24" customHeight="1" x14ac:dyDescent="0.2">
      <c r="A13" s="189" t="s">
        <v>299</v>
      </c>
      <c r="B13" s="189" t="s">
        <v>628</v>
      </c>
      <c r="C13" s="472"/>
      <c r="D13" s="189"/>
      <c r="E13" s="189"/>
      <c r="F13" s="189"/>
      <c r="G13" s="189"/>
      <c r="H13" s="189"/>
      <c r="I13" s="189"/>
      <c r="J13" s="189"/>
      <c r="K13" s="189"/>
      <c r="L13" s="189"/>
      <c r="M13" s="189"/>
      <c r="N13" s="189"/>
      <c r="O13" s="189"/>
      <c r="P13" s="189"/>
      <c r="Q13" s="189"/>
    </row>
    <row r="14" spans="1:19" ht="24" customHeight="1" x14ac:dyDescent="0.2">
      <c r="A14" s="189"/>
      <c r="B14" s="189"/>
      <c r="C14" s="189"/>
      <c r="D14" s="189"/>
      <c r="E14" s="189"/>
      <c r="F14" s="189"/>
      <c r="G14" s="189"/>
      <c r="H14" s="189"/>
      <c r="I14" s="189"/>
      <c r="J14" s="189"/>
      <c r="K14" s="189"/>
      <c r="L14" s="189"/>
      <c r="M14" s="189"/>
      <c r="N14" s="189"/>
      <c r="O14" s="189"/>
      <c r="P14" s="189"/>
      <c r="Q14" s="189"/>
    </row>
    <row r="15" spans="1:19" ht="15.75" customHeight="1" x14ac:dyDescent="0.2">
      <c r="A15" s="189"/>
      <c r="B15" s="189"/>
      <c r="C15" s="189"/>
      <c r="D15" s="189"/>
      <c r="E15" s="189"/>
      <c r="F15" s="189"/>
      <c r="G15" s="189"/>
      <c r="H15" s="189"/>
      <c r="I15" s="189"/>
      <c r="J15" s="189"/>
      <c r="K15" s="189"/>
      <c r="L15" s="189"/>
      <c r="M15" s="189"/>
      <c r="N15" s="189"/>
      <c r="O15" s="189"/>
      <c r="P15" s="189"/>
      <c r="Q15" s="189"/>
    </row>
    <row r="16" spans="1:19" ht="30" customHeight="1" x14ac:dyDescent="0.2">
      <c r="A16" s="961" t="s">
        <v>300</v>
      </c>
      <c r="B16" s="961"/>
      <c r="C16" s="961"/>
      <c r="D16" s="961"/>
      <c r="E16" s="961"/>
      <c r="F16" s="961"/>
      <c r="G16" s="961"/>
      <c r="H16" s="961"/>
      <c r="I16" s="961"/>
      <c r="J16" s="961"/>
      <c r="K16" s="961"/>
      <c r="L16" s="961"/>
      <c r="M16" s="961"/>
      <c r="N16" s="961"/>
      <c r="O16" s="961"/>
      <c r="P16" s="961"/>
      <c r="Q16" s="961"/>
    </row>
    <row r="17" spans="1:19" ht="15.75" customHeight="1" x14ac:dyDescent="0.2">
      <c r="A17" s="205"/>
      <c r="B17" s="205"/>
      <c r="C17" s="205"/>
      <c r="D17" s="205"/>
      <c r="E17" s="205"/>
      <c r="F17" s="205"/>
      <c r="G17" s="205"/>
      <c r="H17" s="205"/>
      <c r="I17" s="205"/>
      <c r="J17" s="205"/>
      <c r="K17" s="205"/>
      <c r="L17" s="205"/>
      <c r="M17" s="205"/>
      <c r="N17" s="205"/>
      <c r="O17" s="205"/>
      <c r="P17" s="205"/>
      <c r="Q17" s="205"/>
    </row>
    <row r="18" spans="1:19" ht="35.25" customHeight="1" x14ac:dyDescent="0.2">
      <c r="A18" s="198">
        <v>1</v>
      </c>
      <c r="B18" s="952" t="s">
        <v>629</v>
      </c>
      <c r="C18" s="952"/>
      <c r="D18" s="957"/>
      <c r="E18" s="957"/>
      <c r="F18" s="199"/>
      <c r="G18" s="200"/>
      <c r="H18" s="953" t="s">
        <v>630</v>
      </c>
      <c r="I18" s="953"/>
      <c r="J18" s="953"/>
      <c r="K18" s="962"/>
      <c r="L18" s="962"/>
      <c r="M18" s="962"/>
      <c r="N18" s="962"/>
      <c r="O18" s="962"/>
      <c r="P18" s="962"/>
      <c r="Q18" s="199"/>
    </row>
    <row r="19" spans="1:19" ht="30" customHeight="1" x14ac:dyDescent="0.2">
      <c r="A19" s="198">
        <v>2</v>
      </c>
      <c r="B19" s="952" t="s">
        <v>631</v>
      </c>
      <c r="C19" s="952"/>
      <c r="D19" s="952"/>
      <c r="E19" s="952"/>
      <c r="F19" s="199"/>
      <c r="G19" s="203"/>
      <c r="H19" s="666" t="s">
        <v>632</v>
      </c>
      <c r="I19" s="667"/>
      <c r="J19" s="667"/>
      <c r="K19" s="668"/>
      <c r="L19" s="669"/>
      <c r="M19" s="669"/>
      <c r="N19" s="669"/>
      <c r="O19" s="669"/>
      <c r="P19" s="669"/>
      <c r="Q19" s="201"/>
    </row>
    <row r="20" spans="1:19" ht="30" customHeight="1" x14ac:dyDescent="0.2">
      <c r="A20" s="198">
        <v>3</v>
      </c>
      <c r="B20" s="952" t="s">
        <v>633</v>
      </c>
      <c r="C20" s="952"/>
      <c r="D20" s="952"/>
      <c r="E20" s="952"/>
      <c r="F20" s="199"/>
      <c r="G20" s="200"/>
      <c r="H20" s="968">
        <f>'（別紙1）精算書'!D23</f>
        <v>1099000</v>
      </c>
      <c r="I20" s="968"/>
      <c r="J20" s="968"/>
      <c r="K20" s="315" t="s">
        <v>44</v>
      </c>
      <c r="L20" s="957"/>
      <c r="M20" s="964"/>
      <c r="N20" s="964"/>
      <c r="O20" s="964"/>
      <c r="P20" s="964"/>
      <c r="Q20" s="965"/>
      <c r="S20" s="474" t="s">
        <v>634</v>
      </c>
    </row>
    <row r="21" spans="1:19" ht="30" customHeight="1" x14ac:dyDescent="0.2">
      <c r="A21" s="198">
        <v>4</v>
      </c>
      <c r="B21" s="952" t="s">
        <v>636</v>
      </c>
      <c r="C21" s="952"/>
      <c r="D21" s="952"/>
      <c r="E21" s="952"/>
      <c r="F21" s="199"/>
      <c r="G21" s="200"/>
      <c r="H21" s="968">
        <f>'（別紙1）精算書'!G23</f>
        <v>1099000</v>
      </c>
      <c r="I21" s="968"/>
      <c r="J21" s="968"/>
      <c r="K21" s="315" t="s">
        <v>44</v>
      </c>
      <c r="L21" s="969"/>
      <c r="M21" s="970"/>
      <c r="N21" s="970"/>
      <c r="O21" s="970"/>
      <c r="P21" s="970"/>
      <c r="Q21" s="971"/>
      <c r="S21" s="474" t="s">
        <v>652</v>
      </c>
    </row>
    <row r="22" spans="1:19" ht="30" customHeight="1" x14ac:dyDescent="0.2">
      <c r="A22" s="198">
        <v>5</v>
      </c>
      <c r="B22" s="952" t="s">
        <v>635</v>
      </c>
      <c r="C22" s="952"/>
      <c r="D22" s="952"/>
      <c r="E22" s="952"/>
      <c r="F22" s="199"/>
      <c r="G22" s="200"/>
      <c r="H22" s="966" t="s">
        <v>746</v>
      </c>
      <c r="I22" s="967"/>
      <c r="J22" s="967"/>
      <c r="K22" s="967"/>
      <c r="L22" s="164"/>
      <c r="M22" s="164"/>
      <c r="N22" s="164"/>
      <c r="O22" s="164"/>
      <c r="P22" s="164"/>
      <c r="Q22" s="166"/>
    </row>
    <row r="23" spans="1:19" ht="35.25" customHeight="1" x14ac:dyDescent="0.2">
      <c r="A23" s="202">
        <v>6</v>
      </c>
      <c r="B23" s="952" t="s">
        <v>301</v>
      </c>
      <c r="C23" s="952"/>
      <c r="D23" s="952"/>
      <c r="E23" s="952"/>
      <c r="F23" s="197"/>
      <c r="G23" s="200"/>
      <c r="H23" s="953" t="s">
        <v>637</v>
      </c>
      <c r="I23" s="953"/>
      <c r="J23" s="953"/>
      <c r="K23" s="953"/>
      <c r="L23" s="953"/>
      <c r="M23" s="953"/>
      <c r="N23" s="953"/>
      <c r="O23" s="953"/>
      <c r="P23" s="953"/>
      <c r="Q23" s="204"/>
    </row>
    <row r="24" spans="1:19" ht="30" customHeight="1" x14ac:dyDescent="0.2">
      <c r="A24" s="198">
        <v>7</v>
      </c>
      <c r="B24" s="952" t="s">
        <v>638</v>
      </c>
      <c r="C24" s="952"/>
      <c r="D24" s="952"/>
      <c r="E24" s="952"/>
      <c r="F24" s="197"/>
      <c r="G24" s="200"/>
      <c r="H24" s="953" t="s">
        <v>639</v>
      </c>
      <c r="I24" s="953"/>
      <c r="J24" s="953"/>
      <c r="K24" s="953"/>
      <c r="L24" s="953"/>
      <c r="M24" s="953"/>
      <c r="N24" s="953"/>
      <c r="O24" s="953"/>
      <c r="P24" s="953"/>
      <c r="Q24" s="954"/>
    </row>
  </sheetData>
  <protectedRanges>
    <protectedRange password="E6F0" sqref="M2 O2" name="範囲1"/>
  </protectedRanges>
  <mergeCells count="28">
    <mergeCell ref="B20:E20"/>
    <mergeCell ref="H20:J20"/>
    <mergeCell ref="B21:E21"/>
    <mergeCell ref="B4:P4"/>
    <mergeCell ref="B19:E19"/>
    <mergeCell ref="H18:P18"/>
    <mergeCell ref="J6:P6"/>
    <mergeCell ref="J8:O8"/>
    <mergeCell ref="B5:P5"/>
    <mergeCell ref="J7:P7"/>
    <mergeCell ref="D6:H6"/>
    <mergeCell ref="D7:H7"/>
    <mergeCell ref="B24:E24"/>
    <mergeCell ref="H24:Q24"/>
    <mergeCell ref="B23:E23"/>
    <mergeCell ref="H23:P23"/>
    <mergeCell ref="D8:H8"/>
    <mergeCell ref="D9:H9"/>
    <mergeCell ref="B18:E18"/>
    <mergeCell ref="J9:P9"/>
    <mergeCell ref="A11:Q11"/>
    <mergeCell ref="A12:Q12"/>
    <mergeCell ref="A16:Q16"/>
    <mergeCell ref="L20:Q20"/>
    <mergeCell ref="H22:K22"/>
    <mergeCell ref="H21:J21"/>
    <mergeCell ref="L21:Q21"/>
    <mergeCell ref="B22:E22"/>
  </mergeCells>
  <phoneticPr fontId="2"/>
  <conditionalFormatting sqref="B4:P5">
    <cfRule type="containsText" dxfId="7" priority="1" stopIfTrue="1" operator="containsText" text="！注意！補助金額が『0円』になっています。金額を確認してください。">
      <formula>NOT(ISERROR(SEARCH("！注意！補助金額が『0円』になっています。金額を確認してください。",B4)))</formula>
    </cfRule>
  </conditionalFormatting>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pageSetUpPr fitToPage="1"/>
  </sheetPr>
  <dimension ref="A1:K27"/>
  <sheetViews>
    <sheetView tabSelected="1" view="pageBreakPreview" topLeftCell="A16" zoomScale="80" zoomScaleNormal="100" zoomScaleSheetLayoutView="80" workbookViewId="0">
      <selection activeCell="E9" sqref="E9"/>
    </sheetView>
  </sheetViews>
  <sheetFormatPr defaultColWidth="17.33203125" defaultRowHeight="23.25" customHeight="1" x14ac:dyDescent="0.2"/>
  <cols>
    <col min="1" max="10" width="25.6640625" style="97" customWidth="1"/>
    <col min="11" max="16384" width="17.33203125" style="97"/>
  </cols>
  <sheetData>
    <row r="1" spans="1:11" ht="23.25" customHeight="1" x14ac:dyDescent="0.2">
      <c r="A1" s="97" t="s">
        <v>166</v>
      </c>
    </row>
    <row r="2" spans="1:11" ht="23.25" customHeight="1" x14ac:dyDescent="0.2">
      <c r="A2" s="995" t="s">
        <v>641</v>
      </c>
      <c r="B2" s="995"/>
      <c r="C2" s="995"/>
      <c r="D2" s="995"/>
      <c r="E2" s="995"/>
      <c r="F2" s="99"/>
    </row>
    <row r="3" spans="1:11" ht="14.25" customHeight="1" x14ac:dyDescent="0.2">
      <c r="A3" s="98"/>
      <c r="B3" s="98"/>
      <c r="C3" s="98"/>
      <c r="D3" s="98"/>
      <c r="E3" s="98"/>
      <c r="F3" s="98"/>
      <c r="G3" s="98"/>
      <c r="H3" s="98"/>
      <c r="I3" s="98"/>
    </row>
    <row r="4" spans="1:11" ht="23.25" customHeight="1" x14ac:dyDescent="0.2">
      <c r="A4" s="99"/>
      <c r="B4" s="99"/>
      <c r="D4" s="100" t="s">
        <v>578</v>
      </c>
      <c r="E4" s="991" t="str">
        <f>IF(基本情報!G9="","",基本情報!G9)</f>
        <v>◇◇◇◇病院</v>
      </c>
      <c r="F4" s="992"/>
      <c r="G4" s="992"/>
      <c r="H4" s="993"/>
      <c r="K4" s="474" t="s">
        <v>535</v>
      </c>
    </row>
    <row r="5" spans="1:11" ht="29.25" customHeight="1" thickBot="1" x14ac:dyDescent="0.25"/>
    <row r="6" spans="1:11" ht="26.25" customHeight="1" x14ac:dyDescent="0.2">
      <c r="A6" s="101" t="s">
        <v>61</v>
      </c>
      <c r="B6" s="101" t="s">
        <v>79</v>
      </c>
      <c r="C6" s="492" t="s">
        <v>76</v>
      </c>
      <c r="D6" s="843" t="s">
        <v>642</v>
      </c>
      <c r="E6" s="998" t="s">
        <v>403</v>
      </c>
    </row>
    <row r="7" spans="1:11" ht="20.100000000000001" customHeight="1" x14ac:dyDescent="0.2">
      <c r="A7" s="102" t="s">
        <v>80</v>
      </c>
      <c r="B7" s="107" t="s">
        <v>81</v>
      </c>
      <c r="C7" s="491" t="s">
        <v>82</v>
      </c>
      <c r="D7" s="844" t="s">
        <v>83</v>
      </c>
      <c r="E7" s="999"/>
    </row>
    <row r="8" spans="1:11" ht="40.5" customHeight="1" thickBot="1" x14ac:dyDescent="0.25">
      <c r="A8" s="605">
        <v>3172554</v>
      </c>
      <c r="B8" s="658">
        <v>0</v>
      </c>
      <c r="C8" s="846">
        <f>A8-B8</f>
        <v>3172554</v>
      </c>
      <c r="D8" s="845">
        <f>'（別紙6）実支出内訳'!G93</f>
        <v>3172554</v>
      </c>
      <c r="E8" s="501">
        <v>0</v>
      </c>
    </row>
    <row r="9" spans="1:11" ht="41.25" customHeight="1" thickBot="1" x14ac:dyDescent="0.25">
      <c r="A9" s="488" t="s">
        <v>555</v>
      </c>
      <c r="B9" s="488" t="s">
        <v>555</v>
      </c>
      <c r="C9" s="476" t="s">
        <v>552</v>
      </c>
      <c r="D9" s="476" t="s">
        <v>645</v>
      </c>
      <c r="E9" s="488" t="s">
        <v>555</v>
      </c>
    </row>
    <row r="10" spans="1:11" ht="20.100000000000001" customHeight="1" thickBot="1" x14ac:dyDescent="0.25">
      <c r="A10" s="1002" t="s">
        <v>747</v>
      </c>
      <c r="B10" s="974" t="s">
        <v>753</v>
      </c>
      <c r="C10" s="975"/>
      <c r="D10" s="975"/>
      <c r="E10" s="975"/>
      <c r="F10" s="975"/>
      <c r="G10" s="975"/>
      <c r="H10" s="975"/>
      <c r="I10" s="975"/>
      <c r="J10" s="976"/>
    </row>
    <row r="11" spans="1:11" ht="20.100000000000001" customHeight="1" x14ac:dyDescent="0.2">
      <c r="A11" s="1003"/>
      <c r="B11" s="985" t="s">
        <v>135</v>
      </c>
      <c r="C11" s="980"/>
      <c r="D11" s="980"/>
      <c r="E11" s="980"/>
      <c r="F11" s="981"/>
      <c r="G11" s="943" t="s">
        <v>73</v>
      </c>
      <c r="H11" s="996"/>
      <c r="I11" s="997"/>
      <c r="J11" s="851" t="s">
        <v>751</v>
      </c>
    </row>
    <row r="12" spans="1:11" ht="20.100000000000001" customHeight="1" x14ac:dyDescent="0.2">
      <c r="A12" s="847" t="s">
        <v>748</v>
      </c>
      <c r="B12" s="105" t="s">
        <v>272</v>
      </c>
      <c r="C12" s="166"/>
      <c r="D12" s="106" t="s">
        <v>77</v>
      </c>
      <c r="E12" s="104" t="s">
        <v>57</v>
      </c>
      <c r="F12" s="106" t="s">
        <v>56</v>
      </c>
      <c r="G12" s="105" t="s">
        <v>134</v>
      </c>
      <c r="H12" s="104" t="s">
        <v>78</v>
      </c>
      <c r="I12" s="101" t="s">
        <v>176</v>
      </c>
      <c r="J12" s="973" t="s">
        <v>752</v>
      </c>
    </row>
    <row r="13" spans="1:11" ht="20.100000000000001" customHeight="1" x14ac:dyDescent="0.2">
      <c r="A13" s="848" t="s">
        <v>749</v>
      </c>
      <c r="B13" s="484"/>
      <c r="C13" s="293" t="s">
        <v>582</v>
      </c>
      <c r="D13" s="103" t="s">
        <v>136</v>
      </c>
      <c r="E13" s="107" t="s">
        <v>137</v>
      </c>
      <c r="F13" s="103" t="s">
        <v>138</v>
      </c>
      <c r="G13" s="484"/>
      <c r="H13" s="107"/>
      <c r="I13" s="107" t="s">
        <v>139</v>
      </c>
      <c r="J13" s="973"/>
    </row>
    <row r="14" spans="1:11" ht="40.5" customHeight="1" thickBot="1" x14ac:dyDescent="0.25">
      <c r="A14" s="1237">
        <f>SUM('（別紙6）実支出内訳'!G48,'（別紙6）実支出内訳'!G55,'（別紙6）実支出内訳'!G88)</f>
        <v>3161400</v>
      </c>
      <c r="B14" s="531">
        <f>'（別紙2）研修実績報告'!C16</f>
        <v>30</v>
      </c>
      <c r="C14" s="529">
        <f>'（別紙2）研修実績報告'!D16</f>
        <v>5</v>
      </c>
      <c r="D14" s="530">
        <f>IF(AND(B14=1,C14=0),440000,IF(AND(B14=1,C14&gt;=0),586000,IF(AND(B14&gt;=1,C14=0),630000,IF(AND(B14&gt;1,C14&gt;=0),776000,0))))</f>
        <v>776000</v>
      </c>
      <c r="E14" s="529">
        <f>ROUNDDOWN(IF(B14&gt;70,70,B14)/5,0)*215000</f>
        <v>1290000</v>
      </c>
      <c r="F14" s="850">
        <f>SUM(D14:E14)</f>
        <v>2066000</v>
      </c>
      <c r="G14" s="531">
        <f>IF('（別紙5）受入名簿'!K65&gt;=40,'（別紙5）受入名簿'!K65,0)</f>
        <v>92.5</v>
      </c>
      <c r="H14" s="529">
        <f>IF(ROUNDDOWN(G14/40,0)&gt;30,30,ROUNDDOWN(G14/40,0))</f>
        <v>2</v>
      </c>
      <c r="I14" s="529">
        <f>IF(H14&lt;1,0,IF((1&lt;=H14)*OR(H14&lt;=4),113000,IF((5&lt;=H14)*OR(H14&lt;=9),226000,IF((10&lt;=H14)*OR(H14&lt;=14),566000,IF((15&lt;=H14)*OR(H14&lt;=19),849000,1132000+(H14-20)*45000)))))</f>
        <v>113000</v>
      </c>
      <c r="J14" s="852">
        <f>+F14+I14</f>
        <v>2179000</v>
      </c>
    </row>
    <row r="15" spans="1:11" ht="179.25" customHeight="1" thickBot="1" x14ac:dyDescent="0.25">
      <c r="A15" s="849" t="s">
        <v>750</v>
      </c>
      <c r="B15" s="503" t="s">
        <v>556</v>
      </c>
      <c r="C15" s="503" t="s">
        <v>556</v>
      </c>
      <c r="D15" s="504" t="s">
        <v>713</v>
      </c>
      <c r="E15" s="504" t="s">
        <v>714</v>
      </c>
      <c r="F15" s="503" t="s">
        <v>553</v>
      </c>
      <c r="G15" s="504" t="s">
        <v>559</v>
      </c>
      <c r="H15" s="504" t="s">
        <v>554</v>
      </c>
      <c r="I15" s="504" t="s">
        <v>715</v>
      </c>
      <c r="J15" s="504"/>
    </row>
    <row r="16" spans="1:11" ht="29.4" thickTop="1" x14ac:dyDescent="0.2">
      <c r="A16" s="854" t="s">
        <v>754</v>
      </c>
      <c r="B16" s="982" t="s">
        <v>757</v>
      </c>
      <c r="C16" s="983"/>
      <c r="D16" s="984"/>
      <c r="E16" s="986"/>
      <c r="F16" s="856" t="s">
        <v>759</v>
      </c>
      <c r="G16" s="837" t="s">
        <v>760</v>
      </c>
      <c r="H16" s="859" t="s">
        <v>761</v>
      </c>
      <c r="I16" s="505"/>
      <c r="J16" s="505"/>
    </row>
    <row r="17" spans="1:8" ht="20.100000000000001" customHeight="1" thickBot="1" x14ac:dyDescent="0.25">
      <c r="A17" s="977" t="s">
        <v>755</v>
      </c>
      <c r="B17" s="979" t="s">
        <v>399</v>
      </c>
      <c r="C17" s="980"/>
      <c r="D17" s="981"/>
      <c r="E17" s="986"/>
      <c r="F17" s="987" t="s">
        <v>762</v>
      </c>
      <c r="G17" s="989" t="s">
        <v>763</v>
      </c>
      <c r="H17" s="1000" t="s">
        <v>764</v>
      </c>
    </row>
    <row r="18" spans="1:8" ht="20.100000000000001" customHeight="1" x14ac:dyDescent="0.2">
      <c r="A18" s="978"/>
      <c r="B18" s="293" t="s">
        <v>396</v>
      </c>
      <c r="C18" s="483" t="s">
        <v>397</v>
      </c>
      <c r="D18" s="493" t="s">
        <v>758</v>
      </c>
      <c r="E18" s="986"/>
      <c r="F18" s="988"/>
      <c r="G18" s="990"/>
      <c r="H18" s="1001"/>
    </row>
    <row r="19" spans="1:8" ht="40.5" customHeight="1" thickBot="1" x14ac:dyDescent="0.25">
      <c r="A19" s="855">
        <f>'（別紙6）実支出内訳'!G92</f>
        <v>11154</v>
      </c>
      <c r="B19" s="532">
        <f>'（別紙2）研修実績報告'!H32</f>
        <v>1</v>
      </c>
      <c r="C19" s="853">
        <v>20000</v>
      </c>
      <c r="D19" s="533">
        <f>+B19*C19</f>
        <v>20000</v>
      </c>
      <c r="E19" s="986"/>
      <c r="F19" s="857">
        <f>+MIN(A14,J14)</f>
        <v>2179000</v>
      </c>
      <c r="G19" s="858">
        <f>+IF(A19="",0,MIN(A19,D19))</f>
        <v>11154</v>
      </c>
      <c r="H19" s="860">
        <f>+SUM(F19,G19)</f>
        <v>2190154</v>
      </c>
    </row>
    <row r="20" spans="1:8" ht="90" customHeight="1" thickTop="1" thickBot="1" x14ac:dyDescent="0.25">
      <c r="A20" s="849" t="s">
        <v>756</v>
      </c>
      <c r="B20" s="503" t="s">
        <v>556</v>
      </c>
      <c r="C20" s="804"/>
      <c r="D20" s="504"/>
      <c r="E20" s="504"/>
      <c r="F20" s="502"/>
    </row>
    <row r="21" spans="1:8" ht="30" customHeight="1" thickTop="1" x14ac:dyDescent="0.2">
      <c r="B21" s="494" t="s">
        <v>191</v>
      </c>
      <c r="C21" s="494" t="s">
        <v>192</v>
      </c>
      <c r="D21" s="494" t="s">
        <v>643</v>
      </c>
      <c r="E21" s="495" t="s">
        <v>647</v>
      </c>
      <c r="F21" s="495" t="s">
        <v>646</v>
      </c>
      <c r="G21" s="495" t="s">
        <v>648</v>
      </c>
    </row>
    <row r="22" spans="1:8" ht="20.100000000000001" customHeight="1" x14ac:dyDescent="0.2">
      <c r="B22" s="496" t="s">
        <v>557</v>
      </c>
      <c r="C22" s="497" t="s">
        <v>558</v>
      </c>
      <c r="D22" s="497" t="s">
        <v>644</v>
      </c>
      <c r="E22" s="670" t="s">
        <v>649</v>
      </c>
      <c r="F22" s="498" t="s">
        <v>650</v>
      </c>
      <c r="G22" s="498" t="s">
        <v>651</v>
      </c>
    </row>
    <row r="23" spans="1:8" ht="40.5" customHeight="1" thickBot="1" x14ac:dyDescent="0.25">
      <c r="B23" s="499">
        <f>MIN(C8,D8,E19)</f>
        <v>3172554</v>
      </c>
      <c r="C23" s="499">
        <f>ROUNDDOWN(B23*1/2,-3)</f>
        <v>1586000</v>
      </c>
      <c r="D23" s="671">
        <v>1099000</v>
      </c>
      <c r="E23" s="500">
        <f>+MIN(C23,D23)</f>
        <v>1099000</v>
      </c>
      <c r="F23" s="500">
        <v>0</v>
      </c>
      <c r="G23" s="500">
        <f>+E23-F23</f>
        <v>1099000</v>
      </c>
    </row>
    <row r="24" spans="1:8" ht="92.25" customHeight="1" thickTop="1" x14ac:dyDescent="0.2">
      <c r="B24" s="861" t="s">
        <v>765</v>
      </c>
      <c r="C24" s="485" t="s">
        <v>553</v>
      </c>
      <c r="D24" s="488" t="s">
        <v>555</v>
      </c>
      <c r="E24" s="994"/>
      <c r="F24" s="994"/>
      <c r="G24" s="994"/>
      <c r="H24" s="994"/>
    </row>
    <row r="25" spans="1:8" ht="23.25" customHeight="1" x14ac:dyDescent="0.2">
      <c r="A25" s="489"/>
    </row>
    <row r="26" spans="1:8" ht="23.25" customHeight="1" x14ac:dyDescent="0.2">
      <c r="A26" s="489"/>
    </row>
    <row r="27" spans="1:8" ht="23.25" customHeight="1" x14ac:dyDescent="0.2">
      <c r="A27" s="489"/>
    </row>
  </sheetData>
  <sheetProtection algorithmName="SHA-512" hashValue="a5jG7D3QnqlVZsGs1IaSQhdvLJ+zMafus1nPx+vEAfS9UN2Dkh844cqJOcUaFdjQfd5BtVoBLmP0ZaAknz5A8A==" saltValue="wSL/BD1WtRTY5oy7t+uzYQ==" spinCount="100000" sheet="1" objects="1" scenarios="1"/>
  <protectedRanges>
    <protectedRange sqref="E8" name="範囲1"/>
  </protectedRanges>
  <mergeCells count="16">
    <mergeCell ref="E4:H4"/>
    <mergeCell ref="E24:H24"/>
    <mergeCell ref="A2:E2"/>
    <mergeCell ref="G11:I11"/>
    <mergeCell ref="E6:E7"/>
    <mergeCell ref="H17:H18"/>
    <mergeCell ref="A10:A11"/>
    <mergeCell ref="J12:J13"/>
    <mergeCell ref="B10:J10"/>
    <mergeCell ref="A17:A18"/>
    <mergeCell ref="B17:D17"/>
    <mergeCell ref="B16:D16"/>
    <mergeCell ref="B11:F11"/>
    <mergeCell ref="E16:E19"/>
    <mergeCell ref="F17:F18"/>
    <mergeCell ref="G17:G18"/>
  </mergeCells>
  <phoneticPr fontId="2"/>
  <dataValidations count="1">
    <dataValidation imeMode="off" allowBlank="1" showInputMessage="1" showErrorMessage="1" sqref="A8:B8 E8 C19" xr:uid="{00000000-0002-0000-0300-000000000000}"/>
  </dataValidations>
  <pageMargins left="0.70866141732283472" right="0.31496062992125984" top="0.55118110236220474" bottom="0.15748031496062992" header="0.31496062992125984" footer="0.31496062992125984"/>
  <pageSetup paperSize="9" scale="52"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AC57"/>
  <sheetViews>
    <sheetView view="pageBreakPreview" topLeftCell="A25" zoomScale="80" zoomScaleNormal="100" zoomScaleSheetLayoutView="80" workbookViewId="0">
      <selection activeCell="G26" sqref="G26"/>
    </sheetView>
  </sheetViews>
  <sheetFormatPr defaultColWidth="7.109375" defaultRowHeight="23.25" customHeight="1" x14ac:dyDescent="0.2"/>
  <cols>
    <col min="1" max="9" width="20.6640625" style="97" customWidth="1"/>
    <col min="10" max="11" width="11.6640625" style="97" customWidth="1"/>
    <col min="12" max="16" width="8.21875" style="97" customWidth="1"/>
    <col min="17" max="17" width="10.109375" style="97" customWidth="1"/>
    <col min="18" max="18" width="8.77734375" style="97" customWidth="1"/>
    <col min="19" max="21" width="7.109375" style="97" customWidth="1"/>
    <col min="22" max="22" width="8.88671875" style="97" customWidth="1"/>
    <col min="23" max="24" width="7.109375" style="97" customWidth="1"/>
    <col min="25" max="25" width="12.21875" style="97" customWidth="1"/>
    <col min="26" max="26" width="65.21875" style="97" customWidth="1"/>
    <col min="27" max="16384" width="7.109375" style="97"/>
  </cols>
  <sheetData>
    <row r="1" spans="1:29" ht="23.25" customHeight="1" x14ac:dyDescent="0.2">
      <c r="A1" s="97" t="s">
        <v>167</v>
      </c>
    </row>
    <row r="2" spans="1:29" ht="23.25" customHeight="1" x14ac:dyDescent="0.2">
      <c r="A2" s="507" t="s">
        <v>653</v>
      </c>
      <c r="B2" s="507"/>
      <c r="C2" s="507"/>
      <c r="D2" s="507"/>
      <c r="E2" s="507"/>
      <c r="F2" s="507"/>
      <c r="G2" s="507"/>
      <c r="H2" s="507"/>
      <c r="I2" s="507"/>
      <c r="J2" s="507"/>
      <c r="K2" s="507"/>
      <c r="L2" s="507"/>
      <c r="M2" s="507"/>
      <c r="N2" s="507"/>
      <c r="O2" s="507"/>
      <c r="P2" s="507"/>
      <c r="Q2" s="507"/>
      <c r="R2" s="507"/>
      <c r="S2" s="110"/>
      <c r="T2" s="110"/>
      <c r="U2" s="110"/>
      <c r="V2" s="110"/>
      <c r="W2" s="110"/>
      <c r="X2" s="110"/>
      <c r="Y2" s="110"/>
      <c r="Z2" s="110"/>
    </row>
    <row r="3" spans="1:29" ht="23.25" customHeight="1" x14ac:dyDescent="0.2">
      <c r="A3" s="507"/>
      <c r="B3" s="507"/>
      <c r="C3" s="507"/>
      <c r="I3" s="507"/>
      <c r="J3" s="507"/>
      <c r="K3" s="507"/>
      <c r="L3" s="507"/>
      <c r="M3" s="507"/>
      <c r="N3" s="507"/>
      <c r="O3" s="507"/>
      <c r="P3" s="507"/>
      <c r="Q3" s="507"/>
      <c r="R3" s="507"/>
      <c r="S3" s="110"/>
      <c r="T3" s="110"/>
      <c r="U3" s="110"/>
      <c r="V3" s="110"/>
      <c r="W3" s="110"/>
      <c r="X3" s="110"/>
      <c r="Y3" s="110"/>
      <c r="Z3" s="110"/>
    </row>
    <row r="4" spans="1:29" ht="33.75" customHeight="1" x14ac:dyDescent="0.2">
      <c r="C4" s="100" t="s">
        <v>147</v>
      </c>
      <c r="D4" s="991" t="str">
        <f>IF(基本情報!G9="","",基本情報!G9)</f>
        <v>◇◇◇◇病院</v>
      </c>
      <c r="E4" s="1025"/>
      <c r="F4" s="1025"/>
      <c r="G4" s="1025"/>
      <c r="H4" s="1026"/>
    </row>
    <row r="5" spans="1:29" ht="23.25" customHeight="1" x14ac:dyDescent="0.2">
      <c r="Z5" s="490" t="str">
        <f>IF(E24+F24=0,"実地指導者数が記入されていません！必ず記入してください。","")</f>
        <v/>
      </c>
      <c r="AA5" s="526"/>
      <c r="AB5" s="526"/>
      <c r="AC5" s="526"/>
    </row>
    <row r="6" spans="1:29" ht="23.25" customHeight="1" x14ac:dyDescent="0.2">
      <c r="A6" s="1013" t="s">
        <v>195</v>
      </c>
      <c r="B6" s="1013" t="s">
        <v>251</v>
      </c>
      <c r="C6" s="1030" t="s">
        <v>233</v>
      </c>
      <c r="F6" s="1009" t="s">
        <v>520</v>
      </c>
      <c r="G6" s="1009" t="s">
        <v>496</v>
      </c>
      <c r="Z6" s="490"/>
      <c r="AA6" s="526"/>
      <c r="AB6" s="526"/>
      <c r="AC6" s="526"/>
    </row>
    <row r="7" spans="1:29" ht="23.25" customHeight="1" x14ac:dyDescent="0.2">
      <c r="A7" s="1014"/>
      <c r="B7" s="1014"/>
      <c r="C7" s="1031"/>
      <c r="F7" s="1010"/>
      <c r="G7" s="1010"/>
      <c r="Z7" s="490"/>
      <c r="AA7" s="526"/>
      <c r="AB7" s="526"/>
      <c r="AC7" s="526"/>
    </row>
    <row r="8" spans="1:29" ht="50.1" customHeight="1" x14ac:dyDescent="0.2">
      <c r="A8" s="535" t="str">
        <f>基本情報!G19</f>
        <v>病院</v>
      </c>
      <c r="B8" s="536" t="str">
        <f>基本情報!G9</f>
        <v>◇◇◇◇病院</v>
      </c>
      <c r="C8" s="537" t="str">
        <f>基本情報!G21</f>
        <v>医療法人</v>
      </c>
      <c r="F8" s="538" t="str">
        <f>基本情報!G22</f>
        <v>令和5年度</v>
      </c>
      <c r="G8" s="538" t="str">
        <f>基本情報!G26</f>
        <v>有</v>
      </c>
      <c r="Z8" s="490"/>
      <c r="AA8" s="526"/>
      <c r="AB8" s="526"/>
      <c r="AC8" s="526"/>
    </row>
    <row r="9" spans="1:29" ht="23.25" customHeight="1" x14ac:dyDescent="0.2">
      <c r="A9" s="508" t="s">
        <v>535</v>
      </c>
      <c r="B9" s="508" t="s">
        <v>535</v>
      </c>
      <c r="C9" s="508" t="s">
        <v>535</v>
      </c>
      <c r="F9" s="508" t="s">
        <v>535</v>
      </c>
      <c r="G9" s="508" t="s">
        <v>535</v>
      </c>
      <c r="Z9" s="490"/>
      <c r="AA9" s="526"/>
      <c r="AB9" s="526"/>
      <c r="AC9" s="526"/>
    </row>
    <row r="10" spans="1:29" ht="38.25" customHeight="1" x14ac:dyDescent="0.2">
      <c r="Z10" s="490"/>
      <c r="AA10" s="526"/>
      <c r="AB10" s="526"/>
      <c r="AC10" s="526"/>
    </row>
    <row r="11" spans="1:29" s="121" customFormat="1" ht="18" customHeight="1" x14ac:dyDescent="0.2">
      <c r="A11" s="1011" t="s">
        <v>560</v>
      </c>
      <c r="B11" s="1011" t="s">
        <v>283</v>
      </c>
      <c r="C11" s="1039" t="s">
        <v>561</v>
      </c>
      <c r="D11" s="486"/>
      <c r="E11" s="545"/>
      <c r="F11" s="1011" t="s">
        <v>313</v>
      </c>
      <c r="G11" s="1011" t="s">
        <v>314</v>
      </c>
      <c r="W11" s="526"/>
      <c r="X11" s="526"/>
      <c r="Y11" s="526"/>
      <c r="Z11" s="526"/>
    </row>
    <row r="12" spans="1:29" s="121" customFormat="1" ht="18" customHeight="1" x14ac:dyDescent="0.2">
      <c r="A12" s="1012"/>
      <c r="B12" s="1012"/>
      <c r="C12" s="1012"/>
      <c r="D12" s="1035" t="s">
        <v>581</v>
      </c>
      <c r="E12" s="545"/>
      <c r="F12" s="1012"/>
      <c r="G12" s="1012"/>
      <c r="W12" s="526"/>
      <c r="X12" s="526"/>
      <c r="Y12" s="526"/>
      <c r="Z12" s="526"/>
    </row>
    <row r="13" spans="1:29" s="121" customFormat="1" ht="18" customHeight="1" x14ac:dyDescent="0.2">
      <c r="A13" s="1012"/>
      <c r="B13" s="1012"/>
      <c r="C13" s="1012"/>
      <c r="D13" s="1036"/>
      <c r="E13" s="545"/>
      <c r="F13" s="1012"/>
      <c r="G13" s="1012"/>
      <c r="W13" s="526"/>
      <c r="X13" s="526"/>
      <c r="Y13" s="526"/>
      <c r="Z13" s="526"/>
    </row>
    <row r="14" spans="1:29" s="121" customFormat="1" ht="18" customHeight="1" x14ac:dyDescent="0.2">
      <c r="A14" s="1037" t="s">
        <v>404</v>
      </c>
      <c r="B14" s="1038"/>
      <c r="C14" s="1038"/>
      <c r="D14" s="1038"/>
      <c r="E14" s="542"/>
      <c r="F14" s="1024"/>
      <c r="G14" s="1024"/>
      <c r="W14" s="526"/>
      <c r="X14" s="526"/>
      <c r="Y14" s="526"/>
      <c r="Z14" s="526"/>
    </row>
    <row r="15" spans="1:29" s="100" customFormat="1" ht="17.25" customHeight="1" x14ac:dyDescent="0.2">
      <c r="A15" s="513" t="s">
        <v>91</v>
      </c>
      <c r="B15" s="513" t="s">
        <v>92</v>
      </c>
      <c r="C15" s="513" t="s">
        <v>92</v>
      </c>
      <c r="D15" s="540" t="s">
        <v>93</v>
      </c>
      <c r="E15" s="543"/>
      <c r="F15" s="513"/>
      <c r="G15" s="513"/>
      <c r="W15" s="526"/>
      <c r="X15" s="526"/>
      <c r="Y15" s="526"/>
      <c r="Z15" s="526"/>
    </row>
    <row r="16" spans="1:29" s="121" customFormat="1" ht="50.1" customHeight="1" x14ac:dyDescent="0.2">
      <c r="A16" s="509">
        <v>299</v>
      </c>
      <c r="B16" s="509">
        <v>450</v>
      </c>
      <c r="C16" s="510">
        <f>'（別紙4）新人名簿'!E127</f>
        <v>30</v>
      </c>
      <c r="D16" s="541">
        <f>'（別紙4）新人名簿'!K127</f>
        <v>5</v>
      </c>
      <c r="E16" s="544"/>
      <c r="F16" s="512" t="str">
        <f>基本情報!G27</f>
        <v>有</v>
      </c>
      <c r="G16" s="512" t="str">
        <f>基本情報!G28</f>
        <v>有</v>
      </c>
      <c r="R16" s="454"/>
      <c r="W16" s="116"/>
    </row>
    <row r="17" spans="1:27" ht="228.75" customHeight="1" x14ac:dyDescent="0.2">
      <c r="A17" s="508" t="s">
        <v>577</v>
      </c>
      <c r="B17" s="508" t="s">
        <v>565</v>
      </c>
      <c r="C17" s="508" t="s">
        <v>566</v>
      </c>
      <c r="D17" s="508" t="s">
        <v>574</v>
      </c>
      <c r="E17" s="508"/>
      <c r="F17" s="508" t="s">
        <v>535</v>
      </c>
      <c r="G17" s="508" t="s">
        <v>535</v>
      </c>
      <c r="I17" s="113"/>
      <c r="J17" s="113"/>
      <c r="K17" s="113"/>
      <c r="L17" s="1004"/>
      <c r="M17" s="1004"/>
      <c r="N17" s="116"/>
      <c r="O17" s="116"/>
      <c r="P17" s="113"/>
      <c r="Q17" s="113"/>
      <c r="R17" s="117"/>
      <c r="S17" s="117"/>
      <c r="T17" s="113"/>
      <c r="U17" s="113"/>
      <c r="V17" s="115"/>
      <c r="W17" s="118"/>
    </row>
    <row r="18" spans="1:27" ht="38.25" customHeight="1" x14ac:dyDescent="0.2">
      <c r="D18" s="113"/>
      <c r="E18" s="113"/>
      <c r="F18" s="113"/>
      <c r="G18" s="113"/>
      <c r="H18" s="113"/>
      <c r="I18" s="114"/>
      <c r="J18" s="114"/>
      <c r="K18" s="113"/>
      <c r="L18" s="113"/>
      <c r="M18" s="113"/>
      <c r="N18" s="113"/>
      <c r="O18" s="506"/>
      <c r="P18" s="506"/>
      <c r="Q18" s="116"/>
      <c r="R18" s="116"/>
      <c r="S18" s="113"/>
      <c r="T18" s="113"/>
      <c r="U18" s="117"/>
      <c r="V18" s="117"/>
      <c r="W18" s="113"/>
      <c r="X18" s="113"/>
      <c r="Y18" s="115"/>
      <c r="Z18" s="118"/>
    </row>
    <row r="19" spans="1:27" ht="18" customHeight="1" x14ac:dyDescent="0.2">
      <c r="A19" s="1017" t="s">
        <v>85</v>
      </c>
      <c r="B19" s="1018"/>
      <c r="C19" s="1018"/>
      <c r="D19" s="1018"/>
      <c r="E19" s="1018"/>
      <c r="F19" s="1019"/>
      <c r="I19" s="113"/>
      <c r="N19" s="506"/>
      <c r="O19" s="116"/>
      <c r="P19" s="116"/>
      <c r="Q19" s="113"/>
      <c r="R19" s="113"/>
      <c r="S19" s="117"/>
      <c r="T19" s="117"/>
      <c r="U19" s="113"/>
      <c r="V19" s="113"/>
      <c r="W19" s="115"/>
      <c r="X19" s="118"/>
    </row>
    <row r="20" spans="1:27" ht="18" customHeight="1" x14ac:dyDescent="0.2">
      <c r="A20" s="1032" t="s">
        <v>567</v>
      </c>
      <c r="B20" s="1033"/>
      <c r="C20" s="1033"/>
      <c r="D20" s="1033"/>
      <c r="E20" s="1033"/>
      <c r="F20" s="1034"/>
      <c r="I20" s="113"/>
      <c r="N20" s="506"/>
      <c r="O20" s="116"/>
      <c r="P20" s="116"/>
      <c r="Q20" s="113"/>
      <c r="R20" s="113"/>
      <c r="S20" s="117"/>
      <c r="T20" s="117"/>
      <c r="U20" s="113"/>
      <c r="V20" s="113"/>
      <c r="W20" s="115"/>
      <c r="X20" s="118"/>
    </row>
    <row r="21" spans="1:27" ht="18" customHeight="1" x14ac:dyDescent="0.2">
      <c r="A21" s="1015" t="s">
        <v>96</v>
      </c>
      <c r="B21" s="1016"/>
      <c r="C21" s="1015" t="s">
        <v>97</v>
      </c>
      <c r="D21" s="1016"/>
      <c r="E21" s="1015" t="s">
        <v>98</v>
      </c>
      <c r="F21" s="1016"/>
      <c r="I21" s="113"/>
      <c r="N21" s="506"/>
      <c r="O21" s="116"/>
      <c r="P21" s="116"/>
      <c r="Q21" s="113"/>
      <c r="R21" s="113"/>
      <c r="S21" s="117"/>
      <c r="T21" s="117"/>
      <c r="U21" s="113"/>
      <c r="V21" s="113"/>
      <c r="W21" s="115"/>
      <c r="X21" s="118"/>
    </row>
    <row r="22" spans="1:27" ht="18" customHeight="1" x14ac:dyDescent="0.2">
      <c r="A22" s="254" t="s">
        <v>89</v>
      </c>
      <c r="B22" s="255" t="s">
        <v>90</v>
      </c>
      <c r="C22" s="254" t="s">
        <v>89</v>
      </c>
      <c r="D22" s="255" t="s">
        <v>90</v>
      </c>
      <c r="E22" s="254" t="s">
        <v>89</v>
      </c>
      <c r="F22" s="255" t="s">
        <v>90</v>
      </c>
      <c r="I22" s="113"/>
      <c r="N22" s="506"/>
      <c r="O22" s="116"/>
      <c r="P22" s="116"/>
      <c r="Q22" s="113"/>
      <c r="R22" s="113"/>
      <c r="S22" s="117"/>
      <c r="T22" s="117"/>
      <c r="U22" s="113"/>
      <c r="V22" s="113"/>
      <c r="W22" s="115"/>
      <c r="X22" s="118"/>
    </row>
    <row r="23" spans="1:27" ht="18" customHeight="1" x14ac:dyDescent="0.2">
      <c r="A23" s="515" t="s">
        <v>92</v>
      </c>
      <c r="B23" s="516" t="s">
        <v>92</v>
      </c>
      <c r="C23" s="515" t="s">
        <v>92</v>
      </c>
      <c r="D23" s="516" t="s">
        <v>92</v>
      </c>
      <c r="E23" s="515" t="s">
        <v>92</v>
      </c>
      <c r="F23" s="516" t="s">
        <v>92</v>
      </c>
      <c r="I23" s="113"/>
      <c r="N23" s="506"/>
      <c r="O23" s="116"/>
      <c r="P23" s="116"/>
      <c r="Q23" s="113"/>
      <c r="R23" s="113"/>
      <c r="S23" s="117"/>
      <c r="T23" s="117"/>
      <c r="U23" s="113"/>
      <c r="V23" s="113"/>
      <c r="W23" s="115"/>
      <c r="X23" s="118"/>
    </row>
    <row r="24" spans="1:27" ht="50.1" customHeight="1" x14ac:dyDescent="0.2">
      <c r="A24" s="517">
        <f>'（別紙7）研修責任者明細'!G22</f>
        <v>1</v>
      </c>
      <c r="B24" s="518">
        <f>'（別紙7）研修責任者明細'!G23</f>
        <v>1</v>
      </c>
      <c r="C24" s="517">
        <f>'（別紙8）教育担当者明細'!G82</f>
        <v>1</v>
      </c>
      <c r="D24" s="518">
        <f>'（別紙8）教育担当者明細'!G83</f>
        <v>9</v>
      </c>
      <c r="E24" s="519">
        <v>0</v>
      </c>
      <c r="F24" s="520">
        <v>30</v>
      </c>
      <c r="I24" s="113"/>
      <c r="N24" s="506"/>
      <c r="O24" s="116"/>
      <c r="P24" s="116"/>
      <c r="Q24" s="113"/>
      <c r="R24" s="113"/>
      <c r="S24" s="117"/>
      <c r="T24" s="117"/>
      <c r="U24" s="113"/>
      <c r="V24" s="113"/>
      <c r="W24" s="115"/>
      <c r="X24" s="118"/>
    </row>
    <row r="25" spans="1:27" ht="75" customHeight="1" x14ac:dyDescent="0.2">
      <c r="A25" s="508" t="s">
        <v>569</v>
      </c>
      <c r="B25" s="508" t="s">
        <v>568</v>
      </c>
      <c r="C25" s="508" t="s">
        <v>570</v>
      </c>
      <c r="D25" s="508" t="s">
        <v>571</v>
      </c>
      <c r="E25" s="508" t="s">
        <v>555</v>
      </c>
      <c r="F25" s="508" t="s">
        <v>555</v>
      </c>
      <c r="I25" s="114"/>
      <c r="J25" s="113"/>
      <c r="K25" s="113"/>
      <c r="L25" s="113"/>
      <c r="M25" s="113"/>
      <c r="N25" s="506"/>
      <c r="O25" s="506"/>
      <c r="P25" s="116"/>
      <c r="Q25" s="116"/>
      <c r="R25" s="113"/>
      <c r="S25" s="113"/>
      <c r="T25" s="117"/>
      <c r="U25" s="117"/>
      <c r="V25" s="113"/>
      <c r="W25" s="113"/>
      <c r="X25" s="115"/>
      <c r="Y25" s="118"/>
    </row>
    <row r="26" spans="1:27" ht="39" customHeight="1" x14ac:dyDescent="0.2">
      <c r="D26" s="113"/>
      <c r="E26" s="113"/>
      <c r="F26" s="113"/>
      <c r="G26" s="113"/>
      <c r="H26" s="113"/>
      <c r="I26" s="114"/>
      <c r="J26" s="114"/>
      <c r="K26" s="113"/>
      <c r="L26" s="113"/>
      <c r="M26" s="113"/>
      <c r="N26" s="113"/>
      <c r="O26" s="506"/>
      <c r="P26" s="506"/>
      <c r="Q26" s="116"/>
      <c r="R26" s="116"/>
      <c r="S26" s="113"/>
      <c r="T26" s="113"/>
      <c r="U26" s="117"/>
      <c r="V26" s="117"/>
      <c r="W26" s="113"/>
      <c r="X26" s="113"/>
      <c r="Y26" s="115"/>
      <c r="Z26" s="118"/>
    </row>
    <row r="27" spans="1:27" ht="33" customHeight="1" x14ac:dyDescent="0.2">
      <c r="A27" s="1005" t="s">
        <v>88</v>
      </c>
      <c r="B27" s="1006"/>
      <c r="C27" s="1006"/>
      <c r="D27" s="1006"/>
      <c r="E27" s="1006"/>
      <c r="F27" s="1007"/>
      <c r="G27" s="461"/>
      <c r="H27" s="525" t="s">
        <v>399</v>
      </c>
      <c r="I27" s="522"/>
      <c r="J27" s="522"/>
      <c r="M27" s="113"/>
      <c r="S27" s="460"/>
      <c r="T27" s="116"/>
      <c r="U27" s="113"/>
      <c r="V27" s="117"/>
      <c r="W27" s="117"/>
      <c r="X27" s="113"/>
      <c r="Y27" s="113"/>
      <c r="Z27" s="115"/>
      <c r="AA27" s="118"/>
    </row>
    <row r="28" spans="1:27" ht="18" customHeight="1" x14ac:dyDescent="0.2">
      <c r="A28" s="1008" t="s">
        <v>654</v>
      </c>
      <c r="B28" s="1022" t="s">
        <v>78</v>
      </c>
      <c r="C28" s="1023"/>
      <c r="D28" s="1008" t="s">
        <v>572</v>
      </c>
      <c r="E28" s="1008" t="s">
        <v>25</v>
      </c>
      <c r="F28" s="1011" t="s">
        <v>292</v>
      </c>
      <c r="G28" s="462"/>
      <c r="H28" s="1020" t="s">
        <v>400</v>
      </c>
      <c r="I28" s="523"/>
      <c r="J28" s="523"/>
      <c r="M28" s="394"/>
      <c r="S28" s="460"/>
      <c r="AA28" s="118"/>
    </row>
    <row r="29" spans="1:27" ht="18" customHeight="1" x14ac:dyDescent="0.2">
      <c r="A29" s="1008"/>
      <c r="B29" s="1028" t="s">
        <v>135</v>
      </c>
      <c r="C29" s="165"/>
      <c r="D29" s="1008"/>
      <c r="E29" s="1008"/>
      <c r="F29" s="1012"/>
      <c r="G29" s="462"/>
      <c r="H29" s="1021"/>
      <c r="I29" s="397"/>
      <c r="J29" s="397"/>
      <c r="M29" s="395"/>
      <c r="S29" s="460"/>
      <c r="T29" s="116"/>
      <c r="U29" s="113"/>
      <c r="V29" s="117"/>
      <c r="W29" s="117"/>
      <c r="X29" s="113"/>
      <c r="Y29" s="113"/>
      <c r="Z29" s="115"/>
      <c r="AA29" s="118"/>
    </row>
    <row r="30" spans="1:27" ht="18" customHeight="1" x14ac:dyDescent="0.2">
      <c r="A30" s="1008"/>
      <c r="B30" s="1029"/>
      <c r="C30" s="546" t="s">
        <v>579</v>
      </c>
      <c r="D30" s="1008"/>
      <c r="E30" s="1008"/>
      <c r="F30" s="1024"/>
      <c r="G30" s="462"/>
      <c r="H30" s="106" t="s">
        <v>505</v>
      </c>
      <c r="I30" s="397"/>
      <c r="J30" s="397"/>
      <c r="M30" s="397"/>
      <c r="S30" s="460"/>
      <c r="T30" s="116"/>
      <c r="U30" s="113"/>
      <c r="V30" s="117"/>
      <c r="W30" s="117"/>
      <c r="X30" s="113"/>
      <c r="Y30" s="113"/>
      <c r="Z30" s="115"/>
      <c r="AA30" s="118"/>
    </row>
    <row r="31" spans="1:27" ht="18" customHeight="1" x14ac:dyDescent="0.2">
      <c r="A31" s="513" t="s">
        <v>92</v>
      </c>
      <c r="B31" s="543" t="s">
        <v>92</v>
      </c>
      <c r="C31" s="513" t="s">
        <v>92</v>
      </c>
      <c r="D31" s="514" t="s">
        <v>94</v>
      </c>
      <c r="E31" s="514" t="s">
        <v>95</v>
      </c>
      <c r="F31" s="514"/>
      <c r="G31" s="463"/>
      <c r="H31" s="534" t="s">
        <v>47</v>
      </c>
      <c r="I31" s="398"/>
      <c r="J31" s="398"/>
      <c r="M31" s="398"/>
      <c r="S31" s="460"/>
      <c r="T31" s="116"/>
      <c r="U31" s="113"/>
      <c r="V31" s="117"/>
      <c r="W31" s="117"/>
      <c r="X31" s="113"/>
      <c r="Y31" s="113"/>
      <c r="Z31" s="115"/>
      <c r="AA31" s="118"/>
    </row>
    <row r="32" spans="1:27" ht="50.1" customHeight="1" x14ac:dyDescent="0.2">
      <c r="A32" s="510">
        <f>B32</f>
        <v>5</v>
      </c>
      <c r="B32" s="541">
        <f>'（別紙5）受入名簿'!D66</f>
        <v>5</v>
      </c>
      <c r="C32" s="510">
        <f>'（別紙5）受入名簿'!M66</f>
        <v>0</v>
      </c>
      <c r="D32" s="509">
        <v>4</v>
      </c>
      <c r="E32" s="509">
        <v>4</v>
      </c>
      <c r="F32" s="521" t="str">
        <f>基本情報!G23</f>
        <v>ＨＰ上での公募</v>
      </c>
      <c r="G32" s="464"/>
      <c r="H32" s="511">
        <f>'（別紙11）研修責任者フォローアップ研修参加名簿 '!E127</f>
        <v>1</v>
      </c>
      <c r="I32" s="524"/>
      <c r="J32" s="524"/>
      <c r="M32" s="452"/>
      <c r="S32" s="460"/>
    </row>
    <row r="33" spans="1:21" ht="69" customHeight="1" x14ac:dyDescent="0.2">
      <c r="A33" s="508" t="s">
        <v>580</v>
      </c>
      <c r="B33" s="508" t="s">
        <v>573</v>
      </c>
      <c r="C33" s="508" t="s">
        <v>575</v>
      </c>
      <c r="D33" s="508" t="s">
        <v>555</v>
      </c>
      <c r="E33" s="508" t="s">
        <v>555</v>
      </c>
      <c r="F33" s="508" t="s">
        <v>535</v>
      </c>
      <c r="G33" s="464"/>
      <c r="H33" s="508" t="s">
        <v>576</v>
      </c>
      <c r="I33" s="317"/>
      <c r="J33" s="465"/>
      <c r="K33" s="465"/>
      <c r="L33" s="465"/>
      <c r="M33" s="452"/>
      <c r="N33" s="453"/>
      <c r="O33" s="460"/>
      <c r="P33" s="460"/>
      <c r="Q33" s="460"/>
      <c r="R33" s="460"/>
      <c r="S33" s="460"/>
    </row>
    <row r="34" spans="1:21" s="380" customFormat="1" ht="31.5" customHeight="1" x14ac:dyDescent="0.2"/>
    <row r="35" spans="1:21" s="380" customFormat="1" ht="31.5" customHeight="1" x14ac:dyDescent="0.2"/>
    <row r="36" spans="1:21" ht="17.25" customHeight="1" x14ac:dyDescent="0.2">
      <c r="A36" s="487" t="s">
        <v>310</v>
      </c>
      <c r="B36" s="1027" t="s">
        <v>716</v>
      </c>
      <c r="C36" s="1027"/>
      <c r="D36" s="1027"/>
      <c r="E36" s="1027"/>
      <c r="F36" s="1027"/>
      <c r="G36" s="1027"/>
      <c r="H36" s="1027"/>
      <c r="I36" s="1027"/>
      <c r="J36" s="1027"/>
      <c r="K36" s="1027"/>
      <c r="L36" s="1027"/>
      <c r="M36" s="1027"/>
      <c r="N36" s="1027"/>
      <c r="O36" s="1027"/>
      <c r="P36" s="1027"/>
      <c r="Q36" s="1027"/>
      <c r="R36" s="1027"/>
    </row>
    <row r="37" spans="1:21" ht="17.25" customHeight="1" x14ac:dyDescent="0.2">
      <c r="A37" s="487">
        <v>2</v>
      </c>
      <c r="B37" s="1027" t="s">
        <v>237</v>
      </c>
      <c r="C37" s="1027"/>
      <c r="D37" s="1027"/>
      <c r="E37" s="1027"/>
      <c r="F37" s="1027"/>
      <c r="G37" s="1027"/>
      <c r="H37" s="1027"/>
      <c r="I37" s="1027"/>
      <c r="J37" s="1027"/>
      <c r="K37" s="1027"/>
      <c r="L37" s="1027"/>
      <c r="M37" s="1027"/>
      <c r="N37" s="1027"/>
      <c r="O37" s="1027"/>
      <c r="P37" s="1027"/>
      <c r="Q37" s="1027"/>
      <c r="R37" s="1027"/>
    </row>
    <row r="38" spans="1:21" ht="33.75" customHeight="1" x14ac:dyDescent="0.2">
      <c r="A38" s="527">
        <v>3</v>
      </c>
      <c r="B38" s="1027" t="s">
        <v>562</v>
      </c>
      <c r="C38" s="1027"/>
      <c r="D38" s="1027"/>
      <c r="E38" s="1027"/>
      <c r="F38" s="1027"/>
      <c r="G38" s="1027"/>
      <c r="H38" s="1027"/>
      <c r="I38" s="1027"/>
      <c r="J38" s="1027"/>
      <c r="K38" s="1027"/>
      <c r="L38" s="1027"/>
      <c r="M38" s="1027"/>
      <c r="N38" s="1027"/>
      <c r="O38" s="1027"/>
      <c r="P38" s="1027"/>
      <c r="Q38" s="1027"/>
      <c r="R38" s="1027"/>
    </row>
    <row r="39" spans="1:21" ht="33.75" customHeight="1" x14ac:dyDescent="0.2">
      <c r="A39" s="527">
        <v>4</v>
      </c>
      <c r="B39" s="1027" t="s">
        <v>563</v>
      </c>
      <c r="C39" s="1027"/>
      <c r="D39" s="1027"/>
      <c r="E39" s="1027"/>
      <c r="F39" s="1027"/>
      <c r="G39" s="1027"/>
      <c r="H39" s="1027"/>
      <c r="I39" s="1027"/>
      <c r="J39" s="1027"/>
      <c r="K39" s="1027"/>
      <c r="L39" s="1027"/>
      <c r="M39" s="1027"/>
      <c r="N39" s="1027"/>
      <c r="O39" s="1027"/>
      <c r="P39" s="1027"/>
      <c r="Q39" s="1027"/>
      <c r="R39" s="1027"/>
    </row>
    <row r="40" spans="1:21" ht="17.25" customHeight="1" x14ac:dyDescent="0.2">
      <c r="A40" s="528">
        <v>5</v>
      </c>
      <c r="B40" s="1027" t="s">
        <v>564</v>
      </c>
      <c r="C40" s="1027"/>
      <c r="D40" s="1027"/>
      <c r="E40" s="1027"/>
      <c r="F40" s="1027"/>
      <c r="G40" s="1027"/>
      <c r="H40" s="1027"/>
      <c r="I40" s="1027"/>
      <c r="J40" s="1027"/>
      <c r="K40" s="1027"/>
      <c r="L40" s="1027"/>
      <c r="M40" s="1027"/>
      <c r="N40" s="1027"/>
      <c r="O40" s="1027"/>
      <c r="P40" s="1027"/>
      <c r="Q40" s="1027"/>
      <c r="R40" s="1027"/>
    </row>
    <row r="41" spans="1:21" ht="17.25" customHeight="1" x14ac:dyDescent="0.2">
      <c r="A41" s="528">
        <v>6</v>
      </c>
      <c r="B41" s="1027" t="s">
        <v>99</v>
      </c>
      <c r="C41" s="1027"/>
      <c r="D41" s="1027"/>
      <c r="E41" s="1027"/>
      <c r="F41" s="1027"/>
      <c r="G41" s="1027"/>
      <c r="H41" s="1027"/>
      <c r="I41" s="1027"/>
      <c r="J41" s="1027"/>
      <c r="K41" s="1027"/>
      <c r="L41" s="1027"/>
      <c r="M41" s="1027"/>
      <c r="N41" s="1027"/>
      <c r="O41" s="1027"/>
      <c r="P41" s="1027"/>
      <c r="Q41" s="1027"/>
      <c r="R41" s="1027"/>
    </row>
    <row r="42" spans="1:21" ht="17.25" customHeight="1" x14ac:dyDescent="0.2">
      <c r="A42" s="487">
        <v>7</v>
      </c>
      <c r="B42" s="1027" t="s">
        <v>655</v>
      </c>
      <c r="C42" s="1027"/>
      <c r="D42" s="1027"/>
      <c r="E42" s="1027"/>
      <c r="F42" s="1027"/>
      <c r="G42" s="1027"/>
      <c r="H42" s="1027"/>
      <c r="I42" s="1027"/>
      <c r="J42" s="1027"/>
      <c r="K42" s="1027"/>
      <c r="L42" s="1027"/>
      <c r="M42" s="1027"/>
      <c r="N42" s="1027"/>
      <c r="O42" s="1027"/>
      <c r="P42" s="1027"/>
      <c r="Q42" s="1027"/>
      <c r="R42" s="1027"/>
      <c r="S42" s="167"/>
      <c r="T42" s="167"/>
      <c r="U42" s="167"/>
    </row>
    <row r="43" spans="1:21" ht="17.25" customHeight="1" x14ac:dyDescent="0.2">
      <c r="A43" s="487">
        <v>8</v>
      </c>
      <c r="B43" s="1027" t="s">
        <v>239</v>
      </c>
      <c r="C43" s="1027"/>
      <c r="D43" s="1027"/>
      <c r="E43" s="1027"/>
      <c r="F43" s="1027"/>
      <c r="G43" s="1027"/>
      <c r="H43" s="1027"/>
      <c r="I43" s="1027"/>
      <c r="J43" s="1027"/>
      <c r="K43" s="1027"/>
      <c r="L43" s="1027"/>
      <c r="M43" s="1027"/>
      <c r="N43" s="1027"/>
      <c r="O43" s="1027"/>
      <c r="P43" s="1027"/>
      <c r="Q43" s="1027"/>
      <c r="R43" s="1027"/>
      <c r="S43" s="167"/>
      <c r="T43" s="167"/>
      <c r="U43" s="167"/>
    </row>
    <row r="44" spans="1:21" ht="23.25" customHeight="1" x14ac:dyDescent="0.2">
      <c r="D44" s="120"/>
      <c r="E44" s="98"/>
    </row>
    <row r="45" spans="1:21" ht="23.25" customHeight="1" x14ac:dyDescent="0.2">
      <c r="D45" s="120"/>
      <c r="F45" s="119"/>
      <c r="G45" s="119"/>
      <c r="H45" s="119"/>
    </row>
    <row r="46" spans="1:21" ht="23.25" customHeight="1" x14ac:dyDescent="0.2">
      <c r="E46" s="98"/>
      <c r="F46" s="119"/>
      <c r="G46" s="119"/>
      <c r="H46" s="119"/>
    </row>
    <row r="47" spans="1:21" ht="23.25" customHeight="1" x14ac:dyDescent="0.2">
      <c r="E47" s="98"/>
    </row>
    <row r="48" spans="1:21" ht="23.25" customHeight="1" x14ac:dyDescent="0.2">
      <c r="E48" s="121"/>
    </row>
    <row r="49" spans="5:10" ht="23.25" customHeight="1" x14ac:dyDescent="0.2">
      <c r="E49" s="121"/>
    </row>
    <row r="52" spans="5:10" ht="23.25" customHeight="1" x14ac:dyDescent="0.2">
      <c r="E52" s="122"/>
      <c r="F52" s="123"/>
      <c r="G52" s="123"/>
      <c r="H52" s="123"/>
      <c r="I52" s="123"/>
      <c r="J52" s="123"/>
    </row>
    <row r="53" spans="5:10" ht="23.25" customHeight="1" x14ac:dyDescent="0.2">
      <c r="E53" s="122"/>
      <c r="F53" s="123"/>
      <c r="G53" s="123"/>
      <c r="H53" s="123"/>
      <c r="I53" s="123"/>
      <c r="J53" s="123"/>
    </row>
    <row r="54" spans="5:10" ht="23.25" customHeight="1" x14ac:dyDescent="0.2">
      <c r="E54" s="122"/>
      <c r="F54" s="123"/>
      <c r="G54" s="123"/>
      <c r="H54" s="123"/>
      <c r="I54" s="123"/>
      <c r="J54" s="123"/>
    </row>
    <row r="55" spans="5:10" ht="23.25" customHeight="1" x14ac:dyDescent="0.2">
      <c r="E55" s="122"/>
      <c r="F55" s="123"/>
      <c r="G55" s="123"/>
      <c r="H55" s="123"/>
      <c r="I55" s="123"/>
      <c r="J55" s="123"/>
    </row>
    <row r="56" spans="5:10" ht="23.25" customHeight="1" x14ac:dyDescent="0.2">
      <c r="E56" s="122"/>
      <c r="F56" s="123"/>
      <c r="G56" s="123"/>
      <c r="H56" s="123"/>
      <c r="I56" s="123"/>
      <c r="J56" s="123"/>
    </row>
    <row r="57" spans="5:10" ht="23.25" customHeight="1" x14ac:dyDescent="0.2">
      <c r="E57" s="122"/>
      <c r="F57" s="123"/>
      <c r="G57" s="123"/>
      <c r="H57" s="123"/>
      <c r="I57" s="123"/>
      <c r="J57" s="123"/>
    </row>
  </sheetData>
  <sheetProtection password="DD49" sheet="1" formatCells="0"/>
  <protectedRanges>
    <protectedRange sqref="X15:Y15 H32:J32 P33:Q33 M32 I33:N33" name="範囲1_1"/>
    <protectedRange sqref="A16:E16 E24:F24 W16 D32:E32" name="範囲1"/>
  </protectedRanges>
  <mergeCells count="35">
    <mergeCell ref="B43:R43"/>
    <mergeCell ref="B40:R40"/>
    <mergeCell ref="B41:R41"/>
    <mergeCell ref="D12:D13"/>
    <mergeCell ref="A14:D14"/>
    <mergeCell ref="G11:G14"/>
    <mergeCell ref="A21:B21"/>
    <mergeCell ref="C11:C13"/>
    <mergeCell ref="E21:F21"/>
    <mergeCell ref="B11:B13"/>
    <mergeCell ref="D4:H4"/>
    <mergeCell ref="B42:R42"/>
    <mergeCell ref="B29:B30"/>
    <mergeCell ref="D28:D30"/>
    <mergeCell ref="F28:F30"/>
    <mergeCell ref="C6:C7"/>
    <mergeCell ref="B38:R38"/>
    <mergeCell ref="A20:F20"/>
    <mergeCell ref="B39:R39"/>
    <mergeCell ref="B36:R36"/>
    <mergeCell ref="B37:R37"/>
    <mergeCell ref="L17:M17"/>
    <mergeCell ref="A27:F27"/>
    <mergeCell ref="A28:A30"/>
    <mergeCell ref="G6:G7"/>
    <mergeCell ref="A11:A13"/>
    <mergeCell ref="F6:F7"/>
    <mergeCell ref="B6:B7"/>
    <mergeCell ref="C21:D21"/>
    <mergeCell ref="A19:F19"/>
    <mergeCell ref="H28:H29"/>
    <mergeCell ref="A6:A7"/>
    <mergeCell ref="E28:E30"/>
    <mergeCell ref="B28:C28"/>
    <mergeCell ref="F11:F14"/>
  </mergeCells>
  <phoneticPr fontId="2"/>
  <conditionalFormatting sqref="N19:N24 N25:O25 O26:P26 O18:P18 L17:M17 Z5:Z10">
    <cfRule type="containsText" dxfId="6" priority="3" stopIfTrue="1" operator="containsText" text="実地指導者数が記入されていません！必ず記入してください。,↑↑↑">
      <formula>NOT(ISERROR(SEARCH("実地指導者数が記入されていません！必ず記入してください。,↑↑↑",L5)))</formula>
    </cfRule>
  </conditionalFormatting>
  <conditionalFormatting sqref="O33:S33 S27:S32 W11:Z15 Z5:AC10">
    <cfRule type="containsText" dxfId="5" priority="2" stopIfTrue="1" operator="containsText" text="実地指導者数が記入されていません！必ず記入してください。">
      <formula>NOT(ISERROR(SEARCH("実地指導者数が記入されていません！必ず記入してください。",O5)))</formula>
    </cfRule>
  </conditionalFormatting>
  <dataValidations count="2">
    <dataValidation allowBlank="1" showInputMessage="1" showErrorMessage="1" error="入力禁止です。" sqref="B32:C32" xr:uid="{00000000-0002-0000-0400-000000000000}"/>
    <dataValidation imeMode="off" allowBlank="1" showInputMessage="1" showErrorMessage="1" sqref="A16:B16" xr:uid="{00000000-0002-0000-0400-000001000000}"/>
  </dataValidations>
  <printOptions horizontalCentered="1"/>
  <pageMargins left="0.25" right="0.25" top="0.75" bottom="0.75" header="0.3" footer="0.3"/>
  <pageSetup paperSize="9" scale="5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Y40"/>
  <sheetViews>
    <sheetView view="pageBreakPreview" zoomScale="80" zoomScaleNormal="100" zoomScaleSheetLayoutView="80" workbookViewId="0">
      <selection activeCell="I17" sqref="I17:K17"/>
    </sheetView>
  </sheetViews>
  <sheetFormatPr defaultColWidth="7.109375" defaultRowHeight="23.25" customHeight="1" x14ac:dyDescent="0.2"/>
  <cols>
    <col min="1" max="1" width="8.44140625" style="97" customWidth="1"/>
    <col min="2" max="2" width="21.21875" style="97" customWidth="1"/>
    <col min="3" max="3" width="12.77734375" style="97" customWidth="1"/>
    <col min="4" max="8" width="11.21875" style="97" customWidth="1"/>
    <col min="9" max="9" width="12.33203125" style="97" customWidth="1"/>
    <col min="10" max="10" width="12.21875" style="97" customWidth="1"/>
    <col min="11" max="16" width="8.21875" style="97" customWidth="1"/>
    <col min="17" max="17" width="10.109375" style="97" customWidth="1"/>
    <col min="18" max="18" width="8.77734375" style="97" customWidth="1"/>
    <col min="19" max="20" width="7.109375" style="97" customWidth="1"/>
    <col min="21" max="21" width="8.88671875" style="97" customWidth="1"/>
    <col min="22" max="23" width="7.109375" style="97" customWidth="1"/>
    <col min="24" max="24" width="12.21875" style="97" customWidth="1"/>
    <col min="25" max="25" width="9.21875" style="97" customWidth="1"/>
    <col min="26" max="16384" width="7.109375" style="97"/>
  </cols>
  <sheetData>
    <row r="1" spans="1:25" ht="23.25" customHeight="1" x14ac:dyDescent="0.2">
      <c r="A1" s="97" t="s">
        <v>167</v>
      </c>
    </row>
    <row r="2" spans="1:25" ht="23.25" customHeight="1" x14ac:dyDescent="0.2">
      <c r="A2" s="1040" t="s">
        <v>194</v>
      </c>
      <c r="B2" s="1040"/>
      <c r="C2" s="1040"/>
      <c r="D2" s="1040"/>
      <c r="E2" s="1040"/>
      <c r="F2" s="1040"/>
      <c r="G2" s="1040"/>
      <c r="H2" s="1040"/>
      <c r="I2" s="1040"/>
      <c r="J2" s="1040"/>
      <c r="K2" s="1040"/>
      <c r="L2" s="1040"/>
      <c r="M2" s="1040"/>
      <c r="N2" s="1040"/>
      <c r="O2" s="1040"/>
      <c r="P2" s="1040"/>
      <c r="Q2" s="1040"/>
      <c r="R2" s="1040"/>
      <c r="S2" s="110"/>
      <c r="T2" s="110"/>
      <c r="U2" s="110"/>
      <c r="V2" s="110"/>
      <c r="W2" s="110"/>
      <c r="X2" s="110"/>
      <c r="Y2" s="110"/>
    </row>
    <row r="3" spans="1:25" ht="23.25" customHeight="1" x14ac:dyDescent="0.2">
      <c r="L3" s="1041" t="s">
        <v>147</v>
      </c>
      <c r="M3" s="1041"/>
      <c r="N3" s="1042" t="str">
        <f>IF(基本情報!G9="","",基本情報!G9)</f>
        <v>◇◇◇◇病院</v>
      </c>
      <c r="O3" s="1043"/>
      <c r="P3" s="1043"/>
      <c r="Q3" s="1043"/>
      <c r="R3" s="1043"/>
    </row>
    <row r="5" spans="1:25" s="121" customFormat="1" ht="35.1" customHeight="1" x14ac:dyDescent="0.2">
      <c r="A5" s="1013" t="s">
        <v>235</v>
      </c>
      <c r="B5" s="1013" t="s">
        <v>251</v>
      </c>
      <c r="C5" s="1030" t="s">
        <v>236</v>
      </c>
      <c r="D5" s="1011" t="s">
        <v>311</v>
      </c>
      <c r="E5" s="1011" t="s">
        <v>283</v>
      </c>
      <c r="F5" s="1011" t="s">
        <v>284</v>
      </c>
      <c r="G5" s="1011" t="s">
        <v>325</v>
      </c>
      <c r="H5" s="1011" t="s">
        <v>285</v>
      </c>
      <c r="I5" s="1011" t="s">
        <v>312</v>
      </c>
      <c r="J5" s="1011" t="s">
        <v>500</v>
      </c>
      <c r="K5" s="1017" t="s">
        <v>85</v>
      </c>
      <c r="L5" s="1018"/>
      <c r="M5" s="1018"/>
      <c r="N5" s="1018"/>
      <c r="O5" s="1018"/>
      <c r="P5" s="1019"/>
      <c r="Q5" s="1011" t="s">
        <v>313</v>
      </c>
      <c r="R5" s="1011" t="s">
        <v>314</v>
      </c>
      <c r="Y5" s="403"/>
    </row>
    <row r="6" spans="1:25" s="121" customFormat="1" ht="35.1" customHeight="1" x14ac:dyDescent="0.2">
      <c r="A6" s="1014"/>
      <c r="B6" s="1014"/>
      <c r="C6" s="1031"/>
      <c r="D6" s="1012"/>
      <c r="E6" s="1012"/>
      <c r="F6" s="1012"/>
      <c r="G6" s="1012"/>
      <c r="H6" s="1012"/>
      <c r="I6" s="1012"/>
      <c r="J6" s="1012"/>
      <c r="K6" s="1046"/>
      <c r="L6" s="1047"/>
      <c r="M6" s="1047"/>
      <c r="N6" s="1047"/>
      <c r="O6" s="1047"/>
      <c r="P6" s="1048"/>
      <c r="Q6" s="1012"/>
      <c r="R6" s="1012"/>
      <c r="Y6" s="403"/>
    </row>
    <row r="7" spans="1:25" s="121" customFormat="1" ht="35.1" customHeight="1" x14ac:dyDescent="0.2">
      <c r="A7" s="1014"/>
      <c r="B7" s="1014"/>
      <c r="C7" s="1031"/>
      <c r="D7" s="1012"/>
      <c r="E7" s="1012"/>
      <c r="F7" s="1012"/>
      <c r="G7" s="1012"/>
      <c r="H7" s="1012"/>
      <c r="I7" s="1012"/>
      <c r="J7" s="1012"/>
      <c r="K7" s="1015" t="s">
        <v>96</v>
      </c>
      <c r="L7" s="1016"/>
      <c r="M7" s="1015" t="s">
        <v>97</v>
      </c>
      <c r="N7" s="1016"/>
      <c r="O7" s="1015" t="s">
        <v>98</v>
      </c>
      <c r="P7" s="1016"/>
      <c r="Q7" s="1012"/>
      <c r="R7" s="1012"/>
      <c r="Y7" s="403"/>
    </row>
    <row r="8" spans="1:25" s="121" customFormat="1" ht="35.1" customHeight="1" x14ac:dyDescent="0.2">
      <c r="A8" s="1044"/>
      <c r="B8" s="1044"/>
      <c r="C8" s="1045"/>
      <c r="D8" s="1022" t="s">
        <v>404</v>
      </c>
      <c r="E8" s="1049"/>
      <c r="F8" s="1049"/>
      <c r="G8" s="1049"/>
      <c r="H8" s="1023"/>
      <c r="I8" s="1024"/>
      <c r="J8" s="1024"/>
      <c r="K8" s="254" t="s">
        <v>89</v>
      </c>
      <c r="L8" s="255" t="s">
        <v>90</v>
      </c>
      <c r="M8" s="254" t="s">
        <v>89</v>
      </c>
      <c r="N8" s="255" t="s">
        <v>90</v>
      </c>
      <c r="O8" s="254" t="s">
        <v>89</v>
      </c>
      <c r="P8" s="255" t="s">
        <v>90</v>
      </c>
      <c r="Q8" s="1024"/>
      <c r="R8" s="1024"/>
      <c r="Y8" s="403"/>
    </row>
    <row r="9" spans="1:25" s="100" customFormat="1" ht="23.25" customHeight="1" x14ac:dyDescent="0.2">
      <c r="A9" s="206"/>
      <c r="B9" s="206"/>
      <c r="C9" s="207"/>
      <c r="D9" s="111" t="s">
        <v>91</v>
      </c>
      <c r="E9" s="111" t="s">
        <v>92</v>
      </c>
      <c r="F9" s="111" t="s">
        <v>92</v>
      </c>
      <c r="G9" s="112" t="s">
        <v>93</v>
      </c>
      <c r="H9" s="112" t="s">
        <v>93</v>
      </c>
      <c r="I9" s="112"/>
      <c r="J9" s="112"/>
      <c r="K9" s="256" t="s">
        <v>92</v>
      </c>
      <c r="L9" s="257" t="s">
        <v>92</v>
      </c>
      <c r="M9" s="256" t="s">
        <v>92</v>
      </c>
      <c r="N9" s="257" t="s">
        <v>92</v>
      </c>
      <c r="O9" s="256" t="s">
        <v>92</v>
      </c>
      <c r="P9" s="257" t="s">
        <v>92</v>
      </c>
      <c r="Q9" s="111"/>
      <c r="R9" s="111"/>
      <c r="Y9" s="404"/>
    </row>
    <row r="10" spans="1:25" s="121" customFormat="1" ht="80.25" customHeight="1" x14ac:dyDescent="0.2">
      <c r="A10" s="258" t="str">
        <f>基本情報!G19</f>
        <v>病院</v>
      </c>
      <c r="B10" s="316" t="str">
        <f>基本情報!G9</f>
        <v>◇◇◇◇病院</v>
      </c>
      <c r="C10" s="231" t="str">
        <f>基本情報!I21</f>
        <v>医療法人</v>
      </c>
      <c r="D10" s="354"/>
      <c r="E10" s="354"/>
      <c r="F10" s="393">
        <f>'（別紙4）新人名簿'!E127</f>
        <v>30</v>
      </c>
      <c r="G10" s="393">
        <f>'（別紙4）新人名簿'!K127</f>
        <v>5</v>
      </c>
      <c r="H10" s="393">
        <f>G10</f>
        <v>5</v>
      </c>
      <c r="I10" s="259" t="str">
        <f>基本情報!G22</f>
        <v>令和5年度</v>
      </c>
      <c r="J10" s="259" t="str">
        <f>基本情報!G26</f>
        <v>有</v>
      </c>
      <c r="K10" s="260">
        <f>'（別紙7）研修責任者明細'!G22</f>
        <v>1</v>
      </c>
      <c r="L10" s="261">
        <f>'（別紙7）研修責任者明細'!G23</f>
        <v>1</v>
      </c>
      <c r="M10" s="260">
        <f>'（別紙8）教育担当者明細'!G82</f>
        <v>1</v>
      </c>
      <c r="N10" s="261">
        <f>'（別紙8）教育担当者明細'!G83</f>
        <v>9</v>
      </c>
      <c r="O10" s="355"/>
      <c r="P10" s="356"/>
      <c r="Q10" s="61" t="str">
        <f>基本情報!G27</f>
        <v>有</v>
      </c>
      <c r="R10" s="61" t="str">
        <f>基本情報!G28</f>
        <v>有</v>
      </c>
      <c r="T10" s="454">
        <f>SUM(O10:P10)</f>
        <v>0</v>
      </c>
      <c r="Y10" s="116"/>
    </row>
    <row r="11" spans="1:25" ht="25.5" customHeight="1" thickBot="1" x14ac:dyDescent="0.25">
      <c r="D11" s="113"/>
      <c r="E11" s="113"/>
      <c r="F11" s="113"/>
      <c r="G11" s="113"/>
      <c r="H11" s="113"/>
      <c r="I11" s="114"/>
      <c r="J11" s="114"/>
      <c r="K11" s="113"/>
      <c r="L11" s="113"/>
      <c r="M11" s="113"/>
      <c r="N11" s="113"/>
      <c r="O11" s="1050" t="str">
        <f>IF(T10=0,"↑↑↑","")</f>
        <v>↑↑↑</v>
      </c>
      <c r="P11" s="1050"/>
      <c r="Q11" s="116"/>
      <c r="R11" s="116"/>
      <c r="S11" s="113"/>
      <c r="T11" s="117"/>
      <c r="U11" s="117"/>
      <c r="V11" s="113"/>
      <c r="W11" s="113"/>
      <c r="X11" s="115"/>
      <c r="Y11" s="118"/>
    </row>
    <row r="12" spans="1:25" ht="24.75" customHeight="1" x14ac:dyDescent="0.2">
      <c r="B12" s="1005" t="s">
        <v>88</v>
      </c>
      <c r="C12" s="1006"/>
      <c r="D12" s="1006"/>
      <c r="E12" s="1006"/>
      <c r="F12" s="1006"/>
      <c r="G12" s="1007"/>
      <c r="H12" s="113"/>
      <c r="I12" s="1051" t="s">
        <v>399</v>
      </c>
      <c r="J12" s="1052"/>
      <c r="K12" s="1053"/>
      <c r="L12" s="113"/>
      <c r="M12" s="113"/>
      <c r="N12" s="1054" t="str">
        <f>IF(T10=0,"実地指導者数が記入されていません！必ず記入してください。","")</f>
        <v>実地指導者数が記入されていません！必ず記入してください。</v>
      </c>
      <c r="O12" s="1054"/>
      <c r="P12" s="1054"/>
      <c r="Q12" s="1054"/>
      <c r="R12" s="116"/>
      <c r="S12" s="113"/>
      <c r="T12" s="117"/>
      <c r="U12" s="117"/>
      <c r="V12" s="113"/>
      <c r="W12" s="113"/>
      <c r="X12" s="115"/>
      <c r="Y12" s="118"/>
    </row>
    <row r="13" spans="1:25" ht="23.25" customHeight="1" x14ac:dyDescent="0.2">
      <c r="B13" s="1008" t="s">
        <v>290</v>
      </c>
      <c r="C13" s="1022" t="s">
        <v>193</v>
      </c>
      <c r="D13" s="1023"/>
      <c r="E13" s="1008" t="s">
        <v>291</v>
      </c>
      <c r="F13" s="1008" t="s">
        <v>316</v>
      </c>
      <c r="G13" s="1011" t="s">
        <v>317</v>
      </c>
      <c r="H13" s="397"/>
      <c r="I13" s="1055" t="s">
        <v>400</v>
      </c>
      <c r="J13" s="1056"/>
      <c r="K13" s="1057"/>
      <c r="L13" s="394"/>
      <c r="M13" s="394"/>
      <c r="N13" s="1054"/>
      <c r="O13" s="1054"/>
      <c r="P13" s="1054"/>
      <c r="Q13" s="1054"/>
      <c r="Y13" s="118"/>
    </row>
    <row r="14" spans="1:25" ht="25.5" customHeight="1" x14ac:dyDescent="0.2">
      <c r="B14" s="1008"/>
      <c r="C14" s="1058" t="s">
        <v>504</v>
      </c>
      <c r="D14" s="1060" t="s">
        <v>315</v>
      </c>
      <c r="E14" s="1008"/>
      <c r="F14" s="1008"/>
      <c r="G14" s="1012"/>
      <c r="H14" s="397"/>
      <c r="I14" s="985" t="s">
        <v>505</v>
      </c>
      <c r="J14" s="980"/>
      <c r="K14" s="1061"/>
      <c r="L14" s="395"/>
      <c r="M14" s="395"/>
      <c r="N14" s="1054"/>
      <c r="O14" s="1054"/>
      <c r="P14" s="1054"/>
      <c r="Q14" s="1054"/>
      <c r="R14" s="116"/>
      <c r="S14" s="113"/>
      <c r="T14" s="117"/>
      <c r="U14" s="117"/>
      <c r="V14" s="113"/>
      <c r="W14" s="113"/>
      <c r="X14" s="115"/>
      <c r="Y14" s="118"/>
    </row>
    <row r="15" spans="1:25" ht="25.5" customHeight="1" x14ac:dyDescent="0.2">
      <c r="B15" s="1008"/>
      <c r="C15" s="1059"/>
      <c r="D15" s="1060"/>
      <c r="E15" s="1008"/>
      <c r="F15" s="1008"/>
      <c r="G15" s="1024"/>
      <c r="H15" s="117"/>
      <c r="I15" s="1062"/>
      <c r="J15" s="996"/>
      <c r="K15" s="1063"/>
      <c r="L15" s="397"/>
      <c r="M15" s="397"/>
      <c r="N15" s="1054"/>
      <c r="O15" s="1054"/>
      <c r="P15" s="1054"/>
      <c r="Q15" s="1054"/>
      <c r="R15" s="116"/>
      <c r="S15" s="113"/>
      <c r="T15" s="117"/>
      <c r="U15" s="117"/>
      <c r="V15" s="113"/>
      <c r="W15" s="113"/>
      <c r="X15" s="115"/>
      <c r="Y15" s="118"/>
    </row>
    <row r="16" spans="1:25" ht="18.75" customHeight="1" x14ac:dyDescent="0.2">
      <c r="B16" s="111" t="s">
        <v>92</v>
      </c>
      <c r="C16" s="256" t="s">
        <v>92</v>
      </c>
      <c r="D16" s="257" t="s">
        <v>92</v>
      </c>
      <c r="E16" s="112" t="s">
        <v>94</v>
      </c>
      <c r="F16" s="112" t="s">
        <v>95</v>
      </c>
      <c r="G16" s="112"/>
      <c r="H16" s="396"/>
      <c r="I16" s="1064" t="s">
        <v>47</v>
      </c>
      <c r="J16" s="1065"/>
      <c r="K16" s="1066"/>
      <c r="L16" s="398"/>
      <c r="M16" s="398"/>
      <c r="N16" s="1054"/>
      <c r="O16" s="1054"/>
      <c r="P16" s="1054"/>
      <c r="Q16" s="1054"/>
      <c r="R16" s="116"/>
      <c r="S16" s="113"/>
      <c r="T16" s="117"/>
      <c r="U16" s="117"/>
      <c r="V16" s="113"/>
      <c r="W16" s="113"/>
      <c r="X16" s="115"/>
      <c r="Y16" s="118"/>
    </row>
    <row r="17" spans="1:20" ht="49.5" customHeight="1" thickBot="1" x14ac:dyDescent="0.25">
      <c r="B17" s="262">
        <f>C17+D17</f>
        <v>5</v>
      </c>
      <c r="C17" s="260">
        <f>'（別紙5）受入名簿'!D66</f>
        <v>5</v>
      </c>
      <c r="D17" s="261">
        <f>'（別紙5）受入名簿'!M66</f>
        <v>0</v>
      </c>
      <c r="E17" s="357"/>
      <c r="F17" s="357"/>
      <c r="G17" s="390" t="str">
        <f>基本情報!G23</f>
        <v>ＨＰ上での公募</v>
      </c>
      <c r="H17" s="317"/>
      <c r="I17" s="1067"/>
      <c r="J17" s="1068"/>
      <c r="K17" s="1069"/>
      <c r="L17" s="452"/>
      <c r="M17" s="453"/>
      <c r="N17" s="1054"/>
      <c r="O17" s="1054"/>
      <c r="P17" s="1054"/>
      <c r="Q17" s="1054"/>
    </row>
    <row r="18" spans="1:20" s="380" customFormat="1" ht="31.5" customHeight="1" x14ac:dyDescent="0.2"/>
    <row r="19" spans="1:20" ht="17.25" customHeight="1" x14ac:dyDescent="0.2">
      <c r="A19" s="208" t="s">
        <v>310</v>
      </c>
      <c r="B19" s="1070" t="s">
        <v>449</v>
      </c>
      <c r="C19" s="1070"/>
      <c r="D19" s="1070"/>
      <c r="E19" s="1070"/>
      <c r="F19" s="1070"/>
      <c r="G19" s="1070"/>
      <c r="H19" s="1070"/>
      <c r="I19" s="1070"/>
      <c r="J19" s="1070"/>
      <c r="K19" s="1070"/>
      <c r="L19" s="1070"/>
      <c r="M19" s="1070"/>
      <c r="N19" s="1070"/>
      <c r="O19" s="1070"/>
      <c r="P19" s="1070"/>
      <c r="Q19" s="1070"/>
      <c r="R19" s="1070"/>
    </row>
    <row r="20" spans="1:20" ht="17.25" customHeight="1" x14ac:dyDescent="0.2">
      <c r="A20" s="208">
        <v>2</v>
      </c>
      <c r="B20" s="1070" t="s">
        <v>237</v>
      </c>
      <c r="C20" s="1070"/>
      <c r="D20" s="1070"/>
      <c r="E20" s="1070"/>
      <c r="F20" s="1070"/>
      <c r="G20" s="1070"/>
      <c r="H20" s="1070"/>
      <c r="I20" s="1070"/>
      <c r="J20" s="1070"/>
      <c r="K20" s="1070"/>
      <c r="L20" s="1070"/>
      <c r="M20" s="1070"/>
      <c r="N20" s="1070"/>
      <c r="O20" s="1070"/>
      <c r="P20" s="1070"/>
      <c r="Q20" s="1070"/>
      <c r="R20" s="1070"/>
    </row>
    <row r="21" spans="1:20" ht="33.75" customHeight="1" x14ac:dyDescent="0.2">
      <c r="A21" s="399">
        <v>3</v>
      </c>
      <c r="B21" s="1070" t="s">
        <v>502</v>
      </c>
      <c r="C21" s="1070"/>
      <c r="D21" s="1070"/>
      <c r="E21" s="1070"/>
      <c r="F21" s="1070"/>
      <c r="G21" s="1070"/>
      <c r="H21" s="1070"/>
      <c r="I21" s="1070"/>
      <c r="J21" s="1070"/>
      <c r="K21" s="1070"/>
      <c r="L21" s="1070"/>
      <c r="M21" s="1070"/>
      <c r="N21" s="1070"/>
      <c r="O21" s="1070"/>
      <c r="P21" s="1070"/>
      <c r="Q21" s="1070"/>
      <c r="R21" s="1070"/>
    </row>
    <row r="22" spans="1:20" ht="33.75" customHeight="1" x14ac:dyDescent="0.2">
      <c r="A22" s="399">
        <v>4</v>
      </c>
      <c r="B22" s="1070" t="s">
        <v>503</v>
      </c>
      <c r="C22" s="1070"/>
      <c r="D22" s="1070"/>
      <c r="E22" s="1070"/>
      <c r="F22" s="1070"/>
      <c r="G22" s="1070"/>
      <c r="H22" s="1070"/>
      <c r="I22" s="1070"/>
      <c r="J22" s="1070"/>
      <c r="K22" s="1070"/>
      <c r="L22" s="1070"/>
      <c r="M22" s="1070"/>
      <c r="N22" s="1070"/>
      <c r="O22" s="1070"/>
      <c r="P22" s="1070"/>
      <c r="Q22" s="1070"/>
      <c r="R22" s="1070"/>
    </row>
    <row r="23" spans="1:20" ht="17.25" customHeight="1" x14ac:dyDescent="0.2">
      <c r="A23" s="209">
        <v>5</v>
      </c>
      <c r="B23" s="1070" t="s">
        <v>501</v>
      </c>
      <c r="C23" s="1070"/>
      <c r="D23" s="1070"/>
      <c r="E23" s="1070"/>
      <c r="F23" s="1070"/>
      <c r="G23" s="1070"/>
      <c r="H23" s="1070"/>
      <c r="I23" s="1070"/>
      <c r="J23" s="1070"/>
      <c r="K23" s="1070"/>
      <c r="L23" s="1070"/>
      <c r="M23" s="1070"/>
      <c r="N23" s="1070"/>
      <c r="O23" s="1070"/>
      <c r="P23" s="1070"/>
      <c r="Q23" s="1070"/>
      <c r="R23" s="1070"/>
    </row>
    <row r="24" spans="1:20" ht="17.25" customHeight="1" x14ac:dyDescent="0.2">
      <c r="A24" s="209">
        <v>6</v>
      </c>
      <c r="B24" s="1070" t="s">
        <v>99</v>
      </c>
      <c r="C24" s="1070"/>
      <c r="D24" s="1070"/>
      <c r="E24" s="1070"/>
      <c r="F24" s="1070"/>
      <c r="G24" s="1070"/>
      <c r="H24" s="1070"/>
      <c r="I24" s="1070"/>
      <c r="J24" s="1070"/>
      <c r="K24" s="1070"/>
      <c r="L24" s="1070"/>
      <c r="M24" s="1070"/>
      <c r="N24" s="1070"/>
      <c r="O24" s="1070"/>
      <c r="P24" s="1070"/>
      <c r="Q24" s="1070"/>
      <c r="R24" s="1070"/>
    </row>
    <row r="25" spans="1:20" ht="17.25" customHeight="1" x14ac:dyDescent="0.2">
      <c r="A25" s="208">
        <v>7</v>
      </c>
      <c r="B25" s="1070" t="s">
        <v>238</v>
      </c>
      <c r="C25" s="1070"/>
      <c r="D25" s="1070"/>
      <c r="E25" s="1070"/>
      <c r="F25" s="1070"/>
      <c r="G25" s="1070"/>
      <c r="H25" s="1070"/>
      <c r="I25" s="1070"/>
      <c r="J25" s="1070"/>
      <c r="K25" s="1070"/>
      <c r="L25" s="1070"/>
      <c r="M25" s="1070"/>
      <c r="N25" s="1070"/>
      <c r="O25" s="1070"/>
      <c r="P25" s="1070"/>
      <c r="Q25" s="1070"/>
      <c r="R25" s="1070"/>
      <c r="S25" s="167"/>
      <c r="T25" s="167"/>
    </row>
    <row r="26" spans="1:20" ht="17.25" customHeight="1" x14ac:dyDescent="0.2">
      <c r="A26" s="208">
        <v>8</v>
      </c>
      <c r="B26" s="1070" t="s">
        <v>239</v>
      </c>
      <c r="C26" s="1070"/>
      <c r="D26" s="1070"/>
      <c r="E26" s="1070"/>
      <c r="F26" s="1070"/>
      <c r="G26" s="1070"/>
      <c r="H26" s="1070"/>
      <c r="I26" s="1070"/>
      <c r="J26" s="1070"/>
      <c r="K26" s="1070"/>
      <c r="L26" s="1070"/>
      <c r="M26" s="1070"/>
      <c r="N26" s="1070"/>
      <c r="O26" s="1070"/>
      <c r="P26" s="1070"/>
      <c r="Q26" s="1070"/>
      <c r="R26" s="1070"/>
      <c r="S26" s="167"/>
      <c r="T26" s="167"/>
    </row>
    <row r="27" spans="1:20" ht="23.25" customHeight="1" x14ac:dyDescent="0.2">
      <c r="D27" s="120"/>
      <c r="E27" s="98"/>
    </row>
    <row r="28" spans="1:20" ht="23.25" customHeight="1" x14ac:dyDescent="0.2">
      <c r="D28" s="120"/>
      <c r="F28" s="119"/>
      <c r="G28" s="119"/>
      <c r="H28" s="119"/>
    </row>
    <row r="29" spans="1:20" ht="23.25" customHeight="1" x14ac:dyDescent="0.2">
      <c r="E29" s="98"/>
      <c r="F29" s="119"/>
      <c r="G29" s="119"/>
      <c r="H29" s="119"/>
    </row>
    <row r="30" spans="1:20" ht="23.25" customHeight="1" x14ac:dyDescent="0.2">
      <c r="E30" s="98"/>
    </row>
    <row r="31" spans="1:20" ht="23.25" customHeight="1" x14ac:dyDescent="0.2">
      <c r="E31" s="121"/>
    </row>
    <row r="32" spans="1:20" ht="23.25" customHeight="1" x14ac:dyDescent="0.2">
      <c r="E32" s="121"/>
    </row>
    <row r="35" spans="5:10" ht="23.25" customHeight="1" x14ac:dyDescent="0.2">
      <c r="E35" s="122"/>
      <c r="F35" s="123"/>
      <c r="G35" s="123"/>
      <c r="H35" s="123"/>
      <c r="I35" s="123"/>
      <c r="J35" s="123"/>
    </row>
    <row r="36" spans="5:10" ht="23.25" customHeight="1" x14ac:dyDescent="0.2">
      <c r="E36" s="122"/>
      <c r="F36" s="123"/>
      <c r="G36" s="123"/>
      <c r="H36" s="123"/>
      <c r="I36" s="123"/>
      <c r="J36" s="123"/>
    </row>
    <row r="37" spans="5:10" ht="23.25" customHeight="1" x14ac:dyDescent="0.2">
      <c r="E37" s="122"/>
      <c r="F37" s="123"/>
      <c r="G37" s="123"/>
      <c r="H37" s="123"/>
      <c r="I37" s="123"/>
      <c r="J37" s="123"/>
    </row>
    <row r="38" spans="5:10" ht="23.25" customHeight="1" x14ac:dyDescent="0.2">
      <c r="E38" s="122"/>
      <c r="F38" s="123"/>
      <c r="G38" s="123"/>
      <c r="H38" s="123"/>
      <c r="I38" s="123"/>
      <c r="J38" s="123"/>
    </row>
    <row r="39" spans="5:10" ht="23.25" customHeight="1" x14ac:dyDescent="0.2">
      <c r="E39" s="122"/>
      <c r="F39" s="123"/>
      <c r="G39" s="123"/>
      <c r="H39" s="123"/>
      <c r="I39" s="123"/>
      <c r="J39" s="123"/>
    </row>
    <row r="40" spans="5:10" ht="23.25" customHeight="1" x14ac:dyDescent="0.2">
      <c r="E40" s="122"/>
      <c r="F40" s="123"/>
      <c r="G40" s="123"/>
      <c r="H40" s="123"/>
      <c r="I40" s="123"/>
      <c r="J40" s="123"/>
    </row>
  </sheetData>
  <sheetProtection formatCells="0"/>
  <protectedRanges>
    <protectedRange sqref="H17:M17 O17:P17" name="範囲1_1"/>
    <protectedRange sqref="D10:H10 O10:P10 E17:F17 Y10" name="範囲1"/>
  </protectedRanges>
  <mergeCells count="43">
    <mergeCell ref="B19:R19"/>
    <mergeCell ref="B26:R26"/>
    <mergeCell ref="B20:R20"/>
    <mergeCell ref="B21:R21"/>
    <mergeCell ref="B22:R22"/>
    <mergeCell ref="B23:R23"/>
    <mergeCell ref="B24:R24"/>
    <mergeCell ref="B25:R25"/>
    <mergeCell ref="B12:G12"/>
    <mergeCell ref="I12:K12"/>
    <mergeCell ref="N12:Q17"/>
    <mergeCell ref="B13:B15"/>
    <mergeCell ref="C13:D13"/>
    <mergeCell ref="E13:E15"/>
    <mergeCell ref="F13:F15"/>
    <mergeCell ref="G13:G15"/>
    <mergeCell ref="I13:K13"/>
    <mergeCell ref="C14:C15"/>
    <mergeCell ref="D14:D15"/>
    <mergeCell ref="I14:K15"/>
    <mergeCell ref="I16:K16"/>
    <mergeCell ref="I17:K17"/>
    <mergeCell ref="K7:L7"/>
    <mergeCell ref="M7:N7"/>
    <mergeCell ref="O7:P7"/>
    <mergeCell ref="D8:H8"/>
    <mergeCell ref="O11:P11"/>
    <mergeCell ref="A2:R2"/>
    <mergeCell ref="L3:M3"/>
    <mergeCell ref="N3:R3"/>
    <mergeCell ref="A5:A8"/>
    <mergeCell ref="B5:B8"/>
    <mergeCell ref="C5:C8"/>
    <mergeCell ref="D5:D7"/>
    <mergeCell ref="E5:E7"/>
    <mergeCell ref="F5:F7"/>
    <mergeCell ref="G5:G7"/>
    <mergeCell ref="H5:H7"/>
    <mergeCell ref="I5:I8"/>
    <mergeCell ref="J5:J8"/>
    <mergeCell ref="K5:P6"/>
    <mergeCell ref="Q5:Q8"/>
    <mergeCell ref="R5:R8"/>
  </mergeCells>
  <phoneticPr fontId="2"/>
  <conditionalFormatting sqref="O11:P11 N12">
    <cfRule type="containsText" dxfId="4" priority="3" stopIfTrue="1" operator="containsText" text="実地指導者数が記入されていません！必ず記入してください。,↑↑↑">
      <formula>NOT(ISERROR(SEARCH("実地指導者数が記入されていません！必ず記入してください。,↑↑↑",N11)))</formula>
    </cfRule>
  </conditionalFormatting>
  <conditionalFormatting sqref="N12">
    <cfRule type="containsText" dxfId="3" priority="2" stopIfTrue="1" operator="containsText" text="実地指導者数が記入されていません！必ず記入してください。">
      <formula>NOT(ISERROR(SEARCH("実地指導者数が記入されていません！必ず記入してください。",N12)))</formula>
    </cfRule>
  </conditionalFormatting>
  <conditionalFormatting sqref="N12:Q17">
    <cfRule type="containsText" dxfId="2" priority="1" stopIfTrue="1" operator="containsText" text="実地指導者数が記入されていません！必ず記入してください。">
      <formula>NOT(ISERROR(SEARCH("実地指導者数が記入されていません！必ず記入してください。",N12)))</formula>
    </cfRule>
  </conditionalFormatting>
  <dataValidations count="1">
    <dataValidation allowBlank="1" showInputMessage="1" showErrorMessage="1" error="入力禁止です。" sqref="C17:D17" xr:uid="{00000000-0002-0000-0500-000000000000}"/>
  </dataValidations>
  <printOptions horizontalCentered="1"/>
  <pageMargins left="0.25" right="0.25" top="0.75" bottom="0.75" header="0.3" footer="0.3"/>
  <pageSetup paperSize="9" scale="7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B1:U93"/>
  <sheetViews>
    <sheetView view="pageBreakPreview" zoomScale="85" zoomScaleNormal="75" zoomScaleSheetLayoutView="85" workbookViewId="0">
      <pane ySplit="9" topLeftCell="A28" activePane="bottomLeft" state="frozen"/>
      <selection activeCell="L1" sqref="L1:R1"/>
      <selection pane="bottomLeft" activeCell="W30" sqref="W30"/>
    </sheetView>
  </sheetViews>
  <sheetFormatPr defaultColWidth="9" defaultRowHeight="14.4" x14ac:dyDescent="0.2"/>
  <cols>
    <col min="1" max="1" width="2.21875" style="58" customWidth="1"/>
    <col min="2" max="2" width="2.109375" style="58" customWidth="1"/>
    <col min="3" max="3" width="4.33203125" style="58" customWidth="1"/>
    <col min="4" max="4" width="3.33203125" style="58" customWidth="1"/>
    <col min="5" max="5" width="4.77734375" style="58" customWidth="1"/>
    <col min="6" max="6" width="3.6640625" style="58" customWidth="1"/>
    <col min="7" max="7" width="1.109375" style="58" customWidth="1"/>
    <col min="8" max="8" width="7.109375" style="58" customWidth="1"/>
    <col min="9" max="9" width="5.88671875" style="58" customWidth="1"/>
    <col min="10" max="10" width="35" style="58" customWidth="1"/>
    <col min="11" max="11" width="10.109375" style="58" customWidth="1"/>
    <col min="12" max="12" width="10.21875" style="58" customWidth="1"/>
    <col min="13" max="13" width="2" style="58" customWidth="1"/>
    <col min="14" max="14" width="6.88671875" style="58" customWidth="1"/>
    <col min="15" max="15" width="5.33203125" style="58" customWidth="1"/>
    <col min="16" max="16" width="7.88671875" style="58" bestFit="1" customWidth="1"/>
    <col min="17" max="17" width="12.77734375" style="58" customWidth="1"/>
    <col min="18" max="18" width="5.44140625" style="58" customWidth="1"/>
    <col min="19" max="19" width="9" style="58"/>
    <col min="20" max="20" width="3.21875" style="58" customWidth="1"/>
    <col min="21" max="21" width="0" style="58" hidden="1" customWidth="1"/>
    <col min="22" max="16384" width="9" style="58"/>
  </cols>
  <sheetData>
    <row r="1" spans="2:21" x14ac:dyDescent="0.2">
      <c r="B1" s="58" t="s">
        <v>168</v>
      </c>
    </row>
    <row r="2" spans="2:21" ht="19.5" customHeight="1" x14ac:dyDescent="0.2">
      <c r="C2" s="1080" t="s">
        <v>623</v>
      </c>
      <c r="D2" s="1080"/>
      <c r="E2" s="1080"/>
      <c r="F2" s="1080"/>
      <c r="G2" s="1080"/>
      <c r="H2" s="1080"/>
      <c r="I2" s="1080"/>
      <c r="J2" s="1080"/>
      <c r="K2" s="62"/>
      <c r="L2" s="62"/>
      <c r="M2" s="62"/>
      <c r="N2" s="62"/>
      <c r="O2" s="62"/>
      <c r="P2" s="62"/>
      <c r="Q2" s="62"/>
    </row>
    <row r="3" spans="2:21" ht="19.5" customHeight="1" x14ac:dyDescent="0.2">
      <c r="I3" s="63" t="s">
        <v>147</v>
      </c>
      <c r="J3" s="1071" t="str">
        <f>IF(基本情報!G9="","",基本情報!G9)</f>
        <v>◇◇◇◇病院</v>
      </c>
      <c r="K3" s="1072"/>
      <c r="L3" s="1072"/>
      <c r="M3" s="1072"/>
      <c r="N3" s="1072"/>
      <c r="O3" s="1072"/>
      <c r="P3" s="1072"/>
      <c r="Q3" s="1073"/>
    </row>
    <row r="4" spans="2:21" ht="24.75" customHeight="1" x14ac:dyDescent="0.2">
      <c r="J4" s="1082" t="str">
        <f>IF(AND(S5="○",P93=0),"※注意※ 助産師研修に「○」を記入してください！","")</f>
        <v/>
      </c>
      <c r="K4" s="1082"/>
      <c r="L4" s="1082"/>
      <c r="M4" s="1082"/>
      <c r="N4" s="1082"/>
      <c r="O4" s="1082"/>
      <c r="P4" s="1082"/>
      <c r="Q4" s="391"/>
    </row>
    <row r="5" spans="2:21" ht="24.75" customHeight="1" x14ac:dyDescent="0.35">
      <c r="P5" s="392" t="str">
        <f>IF(AND(S5="○",P93=0),"⇓","")</f>
        <v/>
      </c>
      <c r="S5" s="124" t="str">
        <f>IF('（別紙4）新人名簿'!K127&gt;0,"○","")</f>
        <v>○</v>
      </c>
    </row>
    <row r="6" spans="2:21" x14ac:dyDescent="0.2">
      <c r="B6" s="64"/>
      <c r="C6" s="65"/>
      <c r="D6" s="65"/>
      <c r="E6" s="65"/>
      <c r="F6" s="59"/>
      <c r="G6" s="65"/>
      <c r="H6" s="65"/>
      <c r="I6" s="65"/>
      <c r="J6" s="66"/>
      <c r="K6" s="65"/>
      <c r="L6" s="1077" t="s">
        <v>28</v>
      </c>
      <c r="M6" s="1078"/>
      <c r="N6" s="1078"/>
      <c r="O6" s="1079"/>
      <c r="P6" s="241"/>
      <c r="Q6" s="66"/>
    </row>
    <row r="7" spans="2:21" x14ac:dyDescent="0.2">
      <c r="B7" s="67"/>
      <c r="C7" s="1074" t="s">
        <v>127</v>
      </c>
      <c r="D7" s="1074"/>
      <c r="E7" s="1074"/>
      <c r="F7" s="1075"/>
      <c r="G7" s="1076" t="s">
        <v>27</v>
      </c>
      <c r="H7" s="1074"/>
      <c r="I7" s="1075"/>
      <c r="J7" s="1081" t="s">
        <v>245</v>
      </c>
      <c r="K7" s="58" t="s">
        <v>29</v>
      </c>
      <c r="L7" s="210" t="s">
        <v>656</v>
      </c>
      <c r="M7" s="64"/>
      <c r="N7" s="65"/>
      <c r="O7" s="59"/>
      <c r="P7" s="1081" t="s">
        <v>319</v>
      </c>
      <c r="Q7" s="1081" t="s">
        <v>75</v>
      </c>
    </row>
    <row r="8" spans="2:21" x14ac:dyDescent="0.2">
      <c r="B8" s="67"/>
      <c r="C8" s="1074"/>
      <c r="D8" s="1074"/>
      <c r="E8" s="1074"/>
      <c r="F8" s="1075"/>
      <c r="G8" s="1076"/>
      <c r="H8" s="1074"/>
      <c r="I8" s="1075"/>
      <c r="J8" s="1081"/>
      <c r="K8" s="68" t="s">
        <v>128</v>
      </c>
      <c r="L8" s="210" t="s">
        <v>32</v>
      </c>
      <c r="M8" s="1076" t="s">
        <v>27</v>
      </c>
      <c r="N8" s="1074"/>
      <c r="O8" s="1075"/>
      <c r="P8" s="1081"/>
      <c r="Q8" s="1081"/>
      <c r="S8" s="77">
        <f>SUM(S10:S91)</f>
        <v>92</v>
      </c>
    </row>
    <row r="9" spans="2:21" x14ac:dyDescent="0.2">
      <c r="B9" s="69"/>
      <c r="C9" s="70"/>
      <c r="D9" s="70"/>
      <c r="E9" s="70"/>
      <c r="F9" s="71"/>
      <c r="G9" s="70"/>
      <c r="H9" s="70"/>
      <c r="I9" s="70"/>
      <c r="J9" s="72"/>
      <c r="K9" s="73" t="s">
        <v>47</v>
      </c>
      <c r="L9" s="74" t="s">
        <v>47</v>
      </c>
      <c r="M9" s="74"/>
      <c r="N9" s="73"/>
      <c r="O9" s="75"/>
      <c r="P9" s="75"/>
      <c r="Q9" s="72"/>
      <c r="S9" s="124"/>
    </row>
    <row r="10" spans="2:21" ht="24" customHeight="1" x14ac:dyDescent="0.2">
      <c r="B10" s="242"/>
      <c r="C10" s="358">
        <v>4</v>
      </c>
      <c r="D10" s="243" t="s">
        <v>49</v>
      </c>
      <c r="E10" s="672" t="s">
        <v>677</v>
      </c>
      <c r="F10" s="253" t="s">
        <v>50</v>
      </c>
      <c r="G10" s="244"/>
      <c r="H10" s="360">
        <v>8</v>
      </c>
      <c r="I10" s="239" t="s">
        <v>60</v>
      </c>
      <c r="J10" s="367" t="s">
        <v>678</v>
      </c>
      <c r="K10" s="368">
        <v>30</v>
      </c>
      <c r="L10" s="369"/>
      <c r="M10" s="245"/>
      <c r="N10" s="365"/>
      <c r="O10" s="236" t="s">
        <v>60</v>
      </c>
      <c r="P10" s="400"/>
      <c r="Q10" s="367"/>
      <c r="S10" s="76">
        <f>ROUNDDOWN(L10*N10,1)</f>
        <v>0</v>
      </c>
      <c r="U10" s="58" t="s">
        <v>321</v>
      </c>
    </row>
    <row r="11" spans="2:21" ht="24" customHeight="1" x14ac:dyDescent="0.2">
      <c r="B11" s="246"/>
      <c r="C11" s="359"/>
      <c r="D11" s="240" t="s">
        <v>49</v>
      </c>
      <c r="E11" s="359" t="s">
        <v>679</v>
      </c>
      <c r="F11" s="237" t="s">
        <v>50</v>
      </c>
      <c r="G11" s="247"/>
      <c r="H11" s="361">
        <v>8</v>
      </c>
      <c r="I11" s="240" t="s">
        <v>60</v>
      </c>
      <c r="J11" s="362" t="s">
        <v>680</v>
      </c>
      <c r="K11" s="363">
        <v>30</v>
      </c>
      <c r="L11" s="364"/>
      <c r="M11" s="248"/>
      <c r="N11" s="366"/>
      <c r="O11" s="237" t="s">
        <v>60</v>
      </c>
      <c r="P11" s="401"/>
      <c r="Q11" s="362"/>
      <c r="S11" s="76">
        <f t="shared" ref="S11:S74" si="0">ROUNDDOWN(L11*N11,1)</f>
        <v>0</v>
      </c>
    </row>
    <row r="12" spans="2:21" ht="24" customHeight="1" x14ac:dyDescent="0.2">
      <c r="B12" s="246"/>
      <c r="C12" s="359"/>
      <c r="D12" s="240" t="s">
        <v>49</v>
      </c>
      <c r="E12" s="359" t="s">
        <v>679</v>
      </c>
      <c r="F12" s="237" t="s">
        <v>50</v>
      </c>
      <c r="G12" s="247"/>
      <c r="H12" s="361">
        <v>8</v>
      </c>
      <c r="I12" s="240" t="s">
        <v>60</v>
      </c>
      <c r="J12" s="362" t="s">
        <v>681</v>
      </c>
      <c r="K12" s="363">
        <v>30</v>
      </c>
      <c r="L12" s="364"/>
      <c r="M12" s="248"/>
      <c r="N12" s="366"/>
      <c r="O12" s="237" t="s">
        <v>60</v>
      </c>
      <c r="P12" s="401"/>
      <c r="Q12" s="362"/>
      <c r="S12" s="76">
        <f t="shared" si="0"/>
        <v>0</v>
      </c>
    </row>
    <row r="13" spans="2:21" ht="24" customHeight="1" x14ac:dyDescent="0.2">
      <c r="B13" s="246"/>
      <c r="C13" s="359"/>
      <c r="D13" s="240" t="s">
        <v>49</v>
      </c>
      <c r="E13" s="359" t="s">
        <v>679</v>
      </c>
      <c r="F13" s="237" t="s">
        <v>50</v>
      </c>
      <c r="G13" s="247"/>
      <c r="H13" s="361">
        <v>8</v>
      </c>
      <c r="I13" s="240" t="s">
        <v>60</v>
      </c>
      <c r="J13" s="362" t="s">
        <v>681</v>
      </c>
      <c r="K13" s="363">
        <v>30</v>
      </c>
      <c r="L13" s="364">
        <v>5</v>
      </c>
      <c r="M13" s="248"/>
      <c r="N13" s="366">
        <v>8</v>
      </c>
      <c r="O13" s="237" t="s">
        <v>60</v>
      </c>
      <c r="P13" s="401"/>
      <c r="Q13" s="362"/>
      <c r="S13" s="76">
        <f t="shared" si="0"/>
        <v>40</v>
      </c>
    </row>
    <row r="14" spans="2:21" ht="24" customHeight="1" x14ac:dyDescent="0.2">
      <c r="B14" s="246"/>
      <c r="C14" s="359"/>
      <c r="D14" s="240" t="s">
        <v>49</v>
      </c>
      <c r="E14" s="359" t="s">
        <v>679</v>
      </c>
      <c r="F14" s="237" t="s">
        <v>50</v>
      </c>
      <c r="G14" s="247"/>
      <c r="H14" s="361">
        <v>4</v>
      </c>
      <c r="I14" s="240" t="s">
        <v>60</v>
      </c>
      <c r="J14" s="362" t="s">
        <v>681</v>
      </c>
      <c r="K14" s="363">
        <v>30</v>
      </c>
      <c r="L14" s="364"/>
      <c r="M14" s="248"/>
      <c r="N14" s="366"/>
      <c r="O14" s="237" t="s">
        <v>60</v>
      </c>
      <c r="P14" s="401"/>
      <c r="Q14" s="362"/>
      <c r="S14" s="76">
        <f t="shared" si="0"/>
        <v>0</v>
      </c>
    </row>
    <row r="15" spans="2:21" ht="24" customHeight="1" x14ac:dyDescent="0.2">
      <c r="B15" s="246"/>
      <c r="C15" s="359">
        <v>5</v>
      </c>
      <c r="D15" s="240" t="s">
        <v>49</v>
      </c>
      <c r="E15" s="359" t="s">
        <v>679</v>
      </c>
      <c r="F15" s="237" t="s">
        <v>50</v>
      </c>
      <c r="G15" s="247"/>
      <c r="H15" s="361">
        <v>8</v>
      </c>
      <c r="I15" s="240" t="s">
        <v>60</v>
      </c>
      <c r="J15" s="362" t="s">
        <v>681</v>
      </c>
      <c r="K15" s="363">
        <v>30</v>
      </c>
      <c r="L15" s="364"/>
      <c r="M15" s="248"/>
      <c r="N15" s="366"/>
      <c r="O15" s="237" t="s">
        <v>60</v>
      </c>
      <c r="P15" s="401"/>
      <c r="Q15" s="362"/>
      <c r="S15" s="76">
        <f t="shared" si="0"/>
        <v>0</v>
      </c>
    </row>
    <row r="16" spans="2:21" ht="24" customHeight="1" x14ac:dyDescent="0.2">
      <c r="B16" s="246"/>
      <c r="C16" s="359"/>
      <c r="D16" s="240" t="s">
        <v>49</v>
      </c>
      <c r="E16" s="359" t="s">
        <v>679</v>
      </c>
      <c r="F16" s="237" t="s">
        <v>50</v>
      </c>
      <c r="G16" s="247"/>
      <c r="H16" s="361">
        <v>4</v>
      </c>
      <c r="I16" s="240" t="s">
        <v>60</v>
      </c>
      <c r="J16" s="362" t="s">
        <v>681</v>
      </c>
      <c r="K16" s="363">
        <v>5</v>
      </c>
      <c r="L16" s="364">
        <v>3</v>
      </c>
      <c r="M16" s="248"/>
      <c r="N16" s="366">
        <v>4</v>
      </c>
      <c r="O16" s="237" t="s">
        <v>60</v>
      </c>
      <c r="P16" s="401" t="s">
        <v>682</v>
      </c>
      <c r="Q16" s="362"/>
      <c r="S16" s="76">
        <f t="shared" si="0"/>
        <v>12</v>
      </c>
    </row>
    <row r="17" spans="2:19" ht="24" customHeight="1" x14ac:dyDescent="0.2">
      <c r="B17" s="246"/>
      <c r="C17" s="359">
        <v>6</v>
      </c>
      <c r="D17" s="240" t="s">
        <v>49</v>
      </c>
      <c r="E17" s="359" t="s">
        <v>679</v>
      </c>
      <c r="F17" s="237" t="s">
        <v>50</v>
      </c>
      <c r="G17" s="247"/>
      <c r="H17" s="361">
        <v>4</v>
      </c>
      <c r="I17" s="240" t="s">
        <v>60</v>
      </c>
      <c r="J17" s="362" t="s">
        <v>681</v>
      </c>
      <c r="K17" s="363">
        <v>30</v>
      </c>
      <c r="L17" s="364">
        <v>5</v>
      </c>
      <c r="M17" s="248"/>
      <c r="N17" s="366">
        <v>4</v>
      </c>
      <c r="O17" s="237" t="s">
        <v>60</v>
      </c>
      <c r="P17" s="401"/>
      <c r="Q17" s="362"/>
      <c r="S17" s="76">
        <f t="shared" si="0"/>
        <v>20</v>
      </c>
    </row>
    <row r="18" spans="2:19" ht="24" customHeight="1" x14ac:dyDescent="0.2">
      <c r="B18" s="246"/>
      <c r="C18" s="359">
        <v>8</v>
      </c>
      <c r="D18" s="240" t="s">
        <v>49</v>
      </c>
      <c r="E18" s="359" t="s">
        <v>679</v>
      </c>
      <c r="F18" s="237" t="s">
        <v>50</v>
      </c>
      <c r="G18" s="247"/>
      <c r="H18" s="361">
        <v>4</v>
      </c>
      <c r="I18" s="240" t="s">
        <v>60</v>
      </c>
      <c r="J18" s="362" t="s">
        <v>681</v>
      </c>
      <c r="K18" s="363">
        <v>30</v>
      </c>
      <c r="L18" s="364">
        <v>5</v>
      </c>
      <c r="M18" s="248"/>
      <c r="N18" s="366">
        <v>4</v>
      </c>
      <c r="O18" s="237" t="s">
        <v>60</v>
      </c>
      <c r="P18" s="401"/>
      <c r="Q18" s="362"/>
      <c r="S18" s="76">
        <f t="shared" si="0"/>
        <v>20</v>
      </c>
    </row>
    <row r="19" spans="2:19" ht="24" customHeight="1" x14ac:dyDescent="0.2">
      <c r="B19" s="246"/>
      <c r="C19" s="359">
        <v>9</v>
      </c>
      <c r="D19" s="240" t="s">
        <v>49</v>
      </c>
      <c r="E19" s="359" t="s">
        <v>679</v>
      </c>
      <c r="F19" s="237" t="s">
        <v>50</v>
      </c>
      <c r="G19" s="247"/>
      <c r="H19" s="361">
        <v>4</v>
      </c>
      <c r="I19" s="240" t="s">
        <v>60</v>
      </c>
      <c r="J19" s="362" t="s">
        <v>681</v>
      </c>
      <c r="K19" s="363">
        <v>30</v>
      </c>
      <c r="L19" s="364"/>
      <c r="M19" s="248"/>
      <c r="N19" s="366"/>
      <c r="O19" s="237" t="s">
        <v>60</v>
      </c>
      <c r="P19" s="401"/>
      <c r="Q19" s="362"/>
      <c r="S19" s="76">
        <f t="shared" si="0"/>
        <v>0</v>
      </c>
    </row>
    <row r="20" spans="2:19" ht="24" customHeight="1" x14ac:dyDescent="0.2">
      <c r="B20" s="246"/>
      <c r="C20" s="359"/>
      <c r="D20" s="240" t="s">
        <v>49</v>
      </c>
      <c r="E20" s="359" t="s">
        <v>679</v>
      </c>
      <c r="F20" s="237" t="s">
        <v>50</v>
      </c>
      <c r="G20" s="247"/>
      <c r="H20" s="361">
        <v>4</v>
      </c>
      <c r="I20" s="240" t="s">
        <v>60</v>
      </c>
      <c r="J20" s="362" t="s">
        <v>681</v>
      </c>
      <c r="K20" s="363">
        <v>30</v>
      </c>
      <c r="L20" s="364"/>
      <c r="M20" s="248"/>
      <c r="N20" s="366"/>
      <c r="O20" s="237" t="s">
        <v>60</v>
      </c>
      <c r="P20" s="401"/>
      <c r="Q20" s="362"/>
      <c r="S20" s="76">
        <f t="shared" si="0"/>
        <v>0</v>
      </c>
    </row>
    <row r="21" spans="2:19" ht="24" customHeight="1" x14ac:dyDescent="0.2">
      <c r="B21" s="246"/>
      <c r="C21" s="359">
        <v>10</v>
      </c>
      <c r="D21" s="240" t="s">
        <v>49</v>
      </c>
      <c r="E21" s="359" t="s">
        <v>679</v>
      </c>
      <c r="F21" s="237" t="s">
        <v>50</v>
      </c>
      <c r="G21" s="247"/>
      <c r="H21" s="361">
        <v>8</v>
      </c>
      <c r="I21" s="240" t="s">
        <v>60</v>
      </c>
      <c r="J21" s="362" t="s">
        <v>681</v>
      </c>
      <c r="K21" s="363">
        <v>5</v>
      </c>
      <c r="L21" s="364"/>
      <c r="M21" s="248"/>
      <c r="N21" s="366"/>
      <c r="O21" s="237" t="s">
        <v>60</v>
      </c>
      <c r="P21" s="401" t="s">
        <v>682</v>
      </c>
      <c r="Q21" s="362"/>
      <c r="S21" s="76">
        <f t="shared" si="0"/>
        <v>0</v>
      </c>
    </row>
    <row r="22" spans="2:19" ht="24" customHeight="1" x14ac:dyDescent="0.2">
      <c r="B22" s="246"/>
      <c r="C22" s="359"/>
      <c r="D22" s="240" t="s">
        <v>49</v>
      </c>
      <c r="E22" s="359" t="s">
        <v>679</v>
      </c>
      <c r="F22" s="237" t="s">
        <v>50</v>
      </c>
      <c r="G22" s="247"/>
      <c r="H22" s="361">
        <v>4</v>
      </c>
      <c r="I22" s="240" t="s">
        <v>60</v>
      </c>
      <c r="J22" s="362" t="s">
        <v>681</v>
      </c>
      <c r="K22" s="363">
        <v>30</v>
      </c>
      <c r="L22" s="364"/>
      <c r="M22" s="248"/>
      <c r="N22" s="366"/>
      <c r="O22" s="237" t="s">
        <v>60</v>
      </c>
      <c r="P22" s="401"/>
      <c r="Q22" s="362"/>
      <c r="S22" s="76">
        <f t="shared" si="0"/>
        <v>0</v>
      </c>
    </row>
    <row r="23" spans="2:19" ht="24" customHeight="1" x14ac:dyDescent="0.2">
      <c r="B23" s="246"/>
      <c r="C23" s="359">
        <v>11</v>
      </c>
      <c r="D23" s="240" t="s">
        <v>49</v>
      </c>
      <c r="E23" s="359" t="s">
        <v>679</v>
      </c>
      <c r="F23" s="237" t="s">
        <v>50</v>
      </c>
      <c r="G23" s="247"/>
      <c r="H23" s="361">
        <v>4</v>
      </c>
      <c r="I23" s="240" t="s">
        <v>60</v>
      </c>
      <c r="J23" s="362" t="s">
        <v>681</v>
      </c>
      <c r="K23" s="363">
        <v>30</v>
      </c>
      <c r="L23" s="364"/>
      <c r="M23" s="248"/>
      <c r="N23" s="366"/>
      <c r="O23" s="237" t="s">
        <v>60</v>
      </c>
      <c r="P23" s="401"/>
      <c r="Q23" s="362"/>
      <c r="S23" s="76">
        <f t="shared" si="0"/>
        <v>0</v>
      </c>
    </row>
    <row r="24" spans="2:19" ht="24" customHeight="1" x14ac:dyDescent="0.2">
      <c r="B24" s="246"/>
      <c r="C24" s="359">
        <v>12</v>
      </c>
      <c r="D24" s="240" t="s">
        <v>49</v>
      </c>
      <c r="E24" s="359" t="s">
        <v>679</v>
      </c>
      <c r="F24" s="237" t="s">
        <v>50</v>
      </c>
      <c r="G24" s="247"/>
      <c r="H24" s="361">
        <v>4</v>
      </c>
      <c r="I24" s="240" t="s">
        <v>60</v>
      </c>
      <c r="J24" s="362" t="s">
        <v>681</v>
      </c>
      <c r="K24" s="363">
        <v>5</v>
      </c>
      <c r="L24" s="364"/>
      <c r="M24" s="248"/>
      <c r="N24" s="366"/>
      <c r="O24" s="237" t="s">
        <v>60</v>
      </c>
      <c r="P24" s="401" t="s">
        <v>682</v>
      </c>
      <c r="Q24" s="362"/>
      <c r="S24" s="76">
        <f t="shared" si="0"/>
        <v>0</v>
      </c>
    </row>
    <row r="25" spans="2:19" ht="24" customHeight="1" x14ac:dyDescent="0.2">
      <c r="B25" s="246"/>
      <c r="C25" s="359"/>
      <c r="D25" s="240" t="s">
        <v>49</v>
      </c>
      <c r="E25" s="359" t="s">
        <v>679</v>
      </c>
      <c r="F25" s="237" t="s">
        <v>50</v>
      </c>
      <c r="G25" s="247"/>
      <c r="H25" s="361">
        <v>4</v>
      </c>
      <c r="I25" s="240" t="s">
        <v>60</v>
      </c>
      <c r="J25" s="362" t="s">
        <v>681</v>
      </c>
      <c r="K25" s="363">
        <v>30</v>
      </c>
      <c r="L25" s="364"/>
      <c r="M25" s="248"/>
      <c r="N25" s="366"/>
      <c r="O25" s="237" t="s">
        <v>60</v>
      </c>
      <c r="P25" s="401"/>
      <c r="Q25" s="362"/>
      <c r="S25" s="76">
        <f t="shared" si="0"/>
        <v>0</v>
      </c>
    </row>
    <row r="26" spans="2:19" ht="24" customHeight="1" x14ac:dyDescent="0.2">
      <c r="B26" s="246"/>
      <c r="C26" s="359">
        <v>1</v>
      </c>
      <c r="D26" s="240" t="s">
        <v>49</v>
      </c>
      <c r="E26" s="359" t="s">
        <v>679</v>
      </c>
      <c r="F26" s="237" t="s">
        <v>50</v>
      </c>
      <c r="G26" s="247"/>
      <c r="H26" s="361">
        <v>4</v>
      </c>
      <c r="I26" s="240" t="s">
        <v>60</v>
      </c>
      <c r="J26" s="362" t="s">
        <v>681</v>
      </c>
      <c r="K26" s="363">
        <v>30</v>
      </c>
      <c r="L26" s="364"/>
      <c r="M26" s="248"/>
      <c r="N26" s="366"/>
      <c r="O26" s="237" t="s">
        <v>60</v>
      </c>
      <c r="P26" s="401"/>
      <c r="Q26" s="362"/>
      <c r="S26" s="76">
        <f t="shared" si="0"/>
        <v>0</v>
      </c>
    </row>
    <row r="27" spans="2:19" ht="24" customHeight="1" x14ac:dyDescent="0.2">
      <c r="B27" s="246"/>
      <c r="C27" s="359">
        <v>2</v>
      </c>
      <c r="D27" s="240" t="s">
        <v>49</v>
      </c>
      <c r="E27" s="359" t="s">
        <v>679</v>
      </c>
      <c r="F27" s="237" t="s">
        <v>50</v>
      </c>
      <c r="G27" s="247"/>
      <c r="H27" s="361">
        <v>4</v>
      </c>
      <c r="I27" s="240" t="s">
        <v>60</v>
      </c>
      <c r="J27" s="362" t="s">
        <v>681</v>
      </c>
      <c r="K27" s="363">
        <v>30</v>
      </c>
      <c r="L27" s="364"/>
      <c r="M27" s="248"/>
      <c r="N27" s="366"/>
      <c r="O27" s="237" t="s">
        <v>60</v>
      </c>
      <c r="P27" s="401" t="s">
        <v>682</v>
      </c>
      <c r="Q27" s="362"/>
      <c r="S27" s="76">
        <f t="shared" si="0"/>
        <v>0</v>
      </c>
    </row>
    <row r="28" spans="2:19" ht="24" customHeight="1" x14ac:dyDescent="0.2">
      <c r="B28" s="246"/>
      <c r="C28" s="359">
        <v>3</v>
      </c>
      <c r="D28" s="240" t="s">
        <v>49</v>
      </c>
      <c r="E28" s="359" t="s">
        <v>679</v>
      </c>
      <c r="F28" s="237" t="s">
        <v>50</v>
      </c>
      <c r="G28" s="247"/>
      <c r="H28" s="361">
        <v>4</v>
      </c>
      <c r="I28" s="240" t="s">
        <v>60</v>
      </c>
      <c r="J28" s="362" t="s">
        <v>681</v>
      </c>
      <c r="K28" s="363">
        <v>30</v>
      </c>
      <c r="L28" s="364"/>
      <c r="M28" s="248"/>
      <c r="N28" s="366"/>
      <c r="O28" s="237" t="s">
        <v>60</v>
      </c>
      <c r="P28" s="401"/>
      <c r="Q28" s="362"/>
      <c r="S28" s="76">
        <f t="shared" si="0"/>
        <v>0</v>
      </c>
    </row>
    <row r="29" spans="2:19" ht="24" customHeight="1" x14ac:dyDescent="0.2">
      <c r="B29" s="246"/>
      <c r="C29" s="359"/>
      <c r="D29" s="240" t="s">
        <v>49</v>
      </c>
      <c r="E29" s="359"/>
      <c r="F29" s="237" t="s">
        <v>50</v>
      </c>
      <c r="G29" s="247"/>
      <c r="H29" s="361"/>
      <c r="I29" s="240" t="s">
        <v>60</v>
      </c>
      <c r="J29" s="362"/>
      <c r="K29" s="363"/>
      <c r="L29" s="364"/>
      <c r="M29" s="248"/>
      <c r="N29" s="366"/>
      <c r="O29" s="237" t="s">
        <v>60</v>
      </c>
      <c r="P29" s="401"/>
      <c r="Q29" s="362"/>
      <c r="S29" s="76">
        <f t="shared" si="0"/>
        <v>0</v>
      </c>
    </row>
    <row r="30" spans="2:19" ht="24" customHeight="1" x14ac:dyDescent="0.2">
      <c r="B30" s="246"/>
      <c r="C30" s="359"/>
      <c r="D30" s="240" t="s">
        <v>49</v>
      </c>
      <c r="E30" s="359"/>
      <c r="F30" s="237" t="s">
        <v>50</v>
      </c>
      <c r="G30" s="247"/>
      <c r="H30" s="361"/>
      <c r="I30" s="240" t="s">
        <v>60</v>
      </c>
      <c r="J30" s="362"/>
      <c r="K30" s="363"/>
      <c r="L30" s="364"/>
      <c r="M30" s="248"/>
      <c r="N30" s="366"/>
      <c r="O30" s="237" t="s">
        <v>60</v>
      </c>
      <c r="P30" s="401"/>
      <c r="Q30" s="362"/>
      <c r="S30" s="76">
        <f t="shared" si="0"/>
        <v>0</v>
      </c>
    </row>
    <row r="31" spans="2:19" ht="24" customHeight="1" x14ac:dyDescent="0.2">
      <c r="B31" s="246"/>
      <c r="C31" s="359"/>
      <c r="D31" s="240" t="s">
        <v>49</v>
      </c>
      <c r="E31" s="359"/>
      <c r="F31" s="237" t="s">
        <v>50</v>
      </c>
      <c r="G31" s="247"/>
      <c r="H31" s="361"/>
      <c r="I31" s="240" t="s">
        <v>60</v>
      </c>
      <c r="J31" s="362"/>
      <c r="K31" s="363"/>
      <c r="L31" s="364"/>
      <c r="M31" s="248"/>
      <c r="N31" s="366"/>
      <c r="O31" s="237" t="s">
        <v>60</v>
      </c>
      <c r="P31" s="401"/>
      <c r="Q31" s="362"/>
      <c r="S31" s="76">
        <f t="shared" si="0"/>
        <v>0</v>
      </c>
    </row>
    <row r="32" spans="2:19" ht="24" customHeight="1" x14ac:dyDescent="0.2">
      <c r="B32" s="246"/>
      <c r="C32" s="359"/>
      <c r="D32" s="240" t="s">
        <v>49</v>
      </c>
      <c r="E32" s="359"/>
      <c r="F32" s="237" t="s">
        <v>50</v>
      </c>
      <c r="G32" s="247"/>
      <c r="H32" s="361"/>
      <c r="I32" s="240" t="s">
        <v>60</v>
      </c>
      <c r="J32" s="362"/>
      <c r="K32" s="363"/>
      <c r="L32" s="364"/>
      <c r="M32" s="248"/>
      <c r="N32" s="366"/>
      <c r="O32" s="237" t="s">
        <v>60</v>
      </c>
      <c r="P32" s="401"/>
      <c r="Q32" s="362"/>
      <c r="S32" s="76">
        <f t="shared" si="0"/>
        <v>0</v>
      </c>
    </row>
    <row r="33" spans="2:19" ht="24" customHeight="1" x14ac:dyDescent="0.2">
      <c r="B33" s="246"/>
      <c r="C33" s="359"/>
      <c r="D33" s="240" t="s">
        <v>49</v>
      </c>
      <c r="E33" s="359"/>
      <c r="F33" s="237" t="s">
        <v>50</v>
      </c>
      <c r="G33" s="247"/>
      <c r="H33" s="361"/>
      <c r="I33" s="240" t="s">
        <v>60</v>
      </c>
      <c r="J33" s="362"/>
      <c r="K33" s="363"/>
      <c r="L33" s="364"/>
      <c r="M33" s="248"/>
      <c r="N33" s="366"/>
      <c r="O33" s="237" t="s">
        <v>60</v>
      </c>
      <c r="P33" s="401"/>
      <c r="Q33" s="362"/>
      <c r="S33" s="76">
        <f t="shared" si="0"/>
        <v>0</v>
      </c>
    </row>
    <row r="34" spans="2:19" ht="24" customHeight="1" x14ac:dyDescent="0.2">
      <c r="B34" s="246"/>
      <c r="C34" s="359"/>
      <c r="D34" s="240" t="s">
        <v>49</v>
      </c>
      <c r="E34" s="359"/>
      <c r="F34" s="237" t="s">
        <v>50</v>
      </c>
      <c r="G34" s="247"/>
      <c r="H34" s="361"/>
      <c r="I34" s="240" t="s">
        <v>60</v>
      </c>
      <c r="J34" s="362"/>
      <c r="K34" s="363"/>
      <c r="L34" s="364"/>
      <c r="M34" s="248"/>
      <c r="N34" s="366"/>
      <c r="O34" s="237" t="s">
        <v>60</v>
      </c>
      <c r="P34" s="401"/>
      <c r="Q34" s="362"/>
      <c r="S34" s="76">
        <f t="shared" si="0"/>
        <v>0</v>
      </c>
    </row>
    <row r="35" spans="2:19" ht="24" customHeight="1" x14ac:dyDescent="0.2">
      <c r="B35" s="246"/>
      <c r="C35" s="359"/>
      <c r="D35" s="240" t="s">
        <v>49</v>
      </c>
      <c r="E35" s="359"/>
      <c r="F35" s="237" t="s">
        <v>50</v>
      </c>
      <c r="G35" s="247"/>
      <c r="H35" s="361"/>
      <c r="I35" s="240" t="s">
        <v>60</v>
      </c>
      <c r="J35" s="362"/>
      <c r="K35" s="363"/>
      <c r="L35" s="364"/>
      <c r="M35" s="248"/>
      <c r="N35" s="366"/>
      <c r="O35" s="237" t="s">
        <v>60</v>
      </c>
      <c r="P35" s="401"/>
      <c r="Q35" s="362"/>
      <c r="S35" s="76">
        <f t="shared" si="0"/>
        <v>0</v>
      </c>
    </row>
    <row r="36" spans="2:19" ht="24" customHeight="1" x14ac:dyDescent="0.2">
      <c r="B36" s="246"/>
      <c r="C36" s="359"/>
      <c r="D36" s="240" t="s">
        <v>49</v>
      </c>
      <c r="E36" s="359"/>
      <c r="F36" s="237" t="s">
        <v>50</v>
      </c>
      <c r="G36" s="247"/>
      <c r="H36" s="361"/>
      <c r="I36" s="240" t="s">
        <v>60</v>
      </c>
      <c r="J36" s="362"/>
      <c r="K36" s="363"/>
      <c r="L36" s="364"/>
      <c r="M36" s="248"/>
      <c r="N36" s="366"/>
      <c r="O36" s="237" t="s">
        <v>60</v>
      </c>
      <c r="P36" s="401"/>
      <c r="Q36" s="362"/>
      <c r="S36" s="76">
        <f t="shared" si="0"/>
        <v>0</v>
      </c>
    </row>
    <row r="37" spans="2:19" ht="24" customHeight="1" x14ac:dyDescent="0.2">
      <c r="B37" s="246"/>
      <c r="C37" s="359"/>
      <c r="D37" s="240" t="s">
        <v>49</v>
      </c>
      <c r="E37" s="359"/>
      <c r="F37" s="237" t="s">
        <v>50</v>
      </c>
      <c r="G37" s="247"/>
      <c r="H37" s="361"/>
      <c r="I37" s="240" t="s">
        <v>60</v>
      </c>
      <c r="J37" s="362"/>
      <c r="K37" s="363"/>
      <c r="L37" s="364"/>
      <c r="M37" s="248"/>
      <c r="N37" s="366"/>
      <c r="O37" s="237" t="s">
        <v>60</v>
      </c>
      <c r="P37" s="401"/>
      <c r="Q37" s="362"/>
      <c r="S37" s="76">
        <f t="shared" si="0"/>
        <v>0</v>
      </c>
    </row>
    <row r="38" spans="2:19" ht="24" customHeight="1" x14ac:dyDescent="0.2">
      <c r="B38" s="246"/>
      <c r="C38" s="359"/>
      <c r="D38" s="240" t="s">
        <v>49</v>
      </c>
      <c r="E38" s="359"/>
      <c r="F38" s="237" t="s">
        <v>50</v>
      </c>
      <c r="G38" s="247"/>
      <c r="H38" s="361"/>
      <c r="I38" s="240" t="s">
        <v>60</v>
      </c>
      <c r="J38" s="362"/>
      <c r="K38" s="363"/>
      <c r="L38" s="364"/>
      <c r="M38" s="248"/>
      <c r="N38" s="366"/>
      <c r="O38" s="237" t="s">
        <v>60</v>
      </c>
      <c r="P38" s="401"/>
      <c r="Q38" s="362"/>
      <c r="S38" s="76">
        <f t="shared" si="0"/>
        <v>0</v>
      </c>
    </row>
    <row r="39" spans="2:19" ht="24" customHeight="1" x14ac:dyDescent="0.2">
      <c r="B39" s="246"/>
      <c r="C39" s="359"/>
      <c r="D39" s="240" t="s">
        <v>49</v>
      </c>
      <c r="E39" s="359"/>
      <c r="F39" s="237" t="s">
        <v>50</v>
      </c>
      <c r="G39" s="247"/>
      <c r="H39" s="361"/>
      <c r="I39" s="240" t="s">
        <v>60</v>
      </c>
      <c r="J39" s="362"/>
      <c r="K39" s="363"/>
      <c r="L39" s="364"/>
      <c r="M39" s="248"/>
      <c r="N39" s="366"/>
      <c r="O39" s="237" t="s">
        <v>60</v>
      </c>
      <c r="P39" s="401"/>
      <c r="Q39" s="362"/>
      <c r="S39" s="76">
        <f t="shared" si="0"/>
        <v>0</v>
      </c>
    </row>
    <row r="40" spans="2:19" ht="24" customHeight="1" x14ac:dyDescent="0.2">
      <c r="B40" s="246"/>
      <c r="C40" s="359"/>
      <c r="D40" s="240" t="s">
        <v>49</v>
      </c>
      <c r="E40" s="359"/>
      <c r="F40" s="237" t="s">
        <v>50</v>
      </c>
      <c r="G40" s="247"/>
      <c r="H40" s="361"/>
      <c r="I40" s="240" t="s">
        <v>60</v>
      </c>
      <c r="J40" s="362"/>
      <c r="K40" s="363"/>
      <c r="L40" s="364"/>
      <c r="M40" s="248"/>
      <c r="N40" s="366"/>
      <c r="O40" s="237" t="s">
        <v>60</v>
      </c>
      <c r="P40" s="401"/>
      <c r="Q40" s="362"/>
      <c r="S40" s="76">
        <f t="shared" si="0"/>
        <v>0</v>
      </c>
    </row>
    <row r="41" spans="2:19" ht="24" customHeight="1" x14ac:dyDescent="0.2">
      <c r="B41" s="246"/>
      <c r="C41" s="359"/>
      <c r="D41" s="240" t="s">
        <v>49</v>
      </c>
      <c r="E41" s="359"/>
      <c r="F41" s="237" t="s">
        <v>50</v>
      </c>
      <c r="G41" s="247"/>
      <c r="H41" s="361"/>
      <c r="I41" s="240" t="s">
        <v>60</v>
      </c>
      <c r="J41" s="362"/>
      <c r="K41" s="363"/>
      <c r="L41" s="364"/>
      <c r="M41" s="248"/>
      <c r="N41" s="366"/>
      <c r="O41" s="237" t="s">
        <v>60</v>
      </c>
      <c r="P41" s="401"/>
      <c r="Q41" s="362"/>
      <c r="S41" s="76">
        <f t="shared" si="0"/>
        <v>0</v>
      </c>
    </row>
    <row r="42" spans="2:19" ht="24" customHeight="1" x14ac:dyDescent="0.2">
      <c r="B42" s="246"/>
      <c r="C42" s="359"/>
      <c r="D42" s="240" t="s">
        <v>49</v>
      </c>
      <c r="E42" s="359"/>
      <c r="F42" s="237" t="s">
        <v>50</v>
      </c>
      <c r="G42" s="247"/>
      <c r="H42" s="361"/>
      <c r="I42" s="240" t="s">
        <v>60</v>
      </c>
      <c r="J42" s="362"/>
      <c r="K42" s="363"/>
      <c r="L42" s="364"/>
      <c r="M42" s="248"/>
      <c r="N42" s="366"/>
      <c r="O42" s="237" t="s">
        <v>60</v>
      </c>
      <c r="P42" s="401"/>
      <c r="Q42" s="362"/>
      <c r="S42" s="76">
        <f t="shared" si="0"/>
        <v>0</v>
      </c>
    </row>
    <row r="43" spans="2:19" ht="24" customHeight="1" x14ac:dyDescent="0.2">
      <c r="B43" s="246"/>
      <c r="C43" s="359"/>
      <c r="D43" s="240" t="s">
        <v>49</v>
      </c>
      <c r="E43" s="359"/>
      <c r="F43" s="237" t="s">
        <v>50</v>
      </c>
      <c r="G43" s="247"/>
      <c r="H43" s="361"/>
      <c r="I43" s="240" t="s">
        <v>60</v>
      </c>
      <c r="J43" s="362"/>
      <c r="K43" s="363"/>
      <c r="L43" s="364"/>
      <c r="M43" s="248"/>
      <c r="N43" s="366"/>
      <c r="O43" s="237" t="s">
        <v>60</v>
      </c>
      <c r="P43" s="401"/>
      <c r="Q43" s="362"/>
      <c r="S43" s="76">
        <f t="shared" si="0"/>
        <v>0</v>
      </c>
    </row>
    <row r="44" spans="2:19" ht="24" customHeight="1" x14ac:dyDescent="0.2">
      <c r="B44" s="246"/>
      <c r="C44" s="359"/>
      <c r="D44" s="240" t="s">
        <v>49</v>
      </c>
      <c r="E44" s="359"/>
      <c r="F44" s="237" t="s">
        <v>50</v>
      </c>
      <c r="G44" s="247"/>
      <c r="H44" s="361"/>
      <c r="I44" s="240" t="s">
        <v>60</v>
      </c>
      <c r="J44" s="362"/>
      <c r="K44" s="363"/>
      <c r="L44" s="364"/>
      <c r="M44" s="248"/>
      <c r="N44" s="366"/>
      <c r="O44" s="237" t="s">
        <v>60</v>
      </c>
      <c r="P44" s="401"/>
      <c r="Q44" s="362"/>
      <c r="S44" s="76">
        <f t="shared" si="0"/>
        <v>0</v>
      </c>
    </row>
    <row r="45" spans="2:19" ht="24" customHeight="1" x14ac:dyDescent="0.2">
      <c r="B45" s="246"/>
      <c r="C45" s="359"/>
      <c r="D45" s="240" t="s">
        <v>49</v>
      </c>
      <c r="E45" s="359"/>
      <c r="F45" s="237" t="s">
        <v>50</v>
      </c>
      <c r="G45" s="247"/>
      <c r="H45" s="361"/>
      <c r="I45" s="240" t="s">
        <v>60</v>
      </c>
      <c r="J45" s="362"/>
      <c r="K45" s="363"/>
      <c r="L45" s="364"/>
      <c r="M45" s="248"/>
      <c r="N45" s="366"/>
      <c r="O45" s="237" t="s">
        <v>60</v>
      </c>
      <c r="P45" s="401"/>
      <c r="Q45" s="362"/>
      <c r="S45" s="76">
        <f t="shared" si="0"/>
        <v>0</v>
      </c>
    </row>
    <row r="46" spans="2:19" ht="24" customHeight="1" x14ac:dyDescent="0.2">
      <c r="B46" s="246"/>
      <c r="C46" s="359"/>
      <c r="D46" s="240" t="s">
        <v>49</v>
      </c>
      <c r="E46" s="359"/>
      <c r="F46" s="237" t="s">
        <v>50</v>
      </c>
      <c r="G46" s="247"/>
      <c r="H46" s="361"/>
      <c r="I46" s="240" t="s">
        <v>60</v>
      </c>
      <c r="J46" s="362"/>
      <c r="K46" s="363"/>
      <c r="L46" s="364"/>
      <c r="M46" s="248"/>
      <c r="N46" s="366"/>
      <c r="O46" s="237" t="s">
        <v>60</v>
      </c>
      <c r="P46" s="401"/>
      <c r="Q46" s="362"/>
      <c r="S46" s="76">
        <f t="shared" si="0"/>
        <v>0</v>
      </c>
    </row>
    <row r="47" spans="2:19" ht="24" customHeight="1" x14ac:dyDescent="0.2">
      <c r="B47" s="246"/>
      <c r="C47" s="359"/>
      <c r="D47" s="240" t="s">
        <v>49</v>
      </c>
      <c r="E47" s="359"/>
      <c r="F47" s="237" t="s">
        <v>50</v>
      </c>
      <c r="G47" s="247"/>
      <c r="H47" s="361"/>
      <c r="I47" s="240" t="s">
        <v>60</v>
      </c>
      <c r="J47" s="362"/>
      <c r="K47" s="363"/>
      <c r="L47" s="364"/>
      <c r="M47" s="248"/>
      <c r="N47" s="366"/>
      <c r="O47" s="237" t="s">
        <v>60</v>
      </c>
      <c r="P47" s="401"/>
      <c r="Q47" s="362"/>
      <c r="S47" s="76">
        <f t="shared" si="0"/>
        <v>0</v>
      </c>
    </row>
    <row r="48" spans="2:19" ht="24" customHeight="1" x14ac:dyDescent="0.2">
      <c r="B48" s="246"/>
      <c r="C48" s="359"/>
      <c r="D48" s="240" t="s">
        <v>49</v>
      </c>
      <c r="E48" s="359"/>
      <c r="F48" s="237" t="s">
        <v>50</v>
      </c>
      <c r="G48" s="247"/>
      <c r="H48" s="361"/>
      <c r="I48" s="240" t="s">
        <v>60</v>
      </c>
      <c r="J48" s="362"/>
      <c r="K48" s="363"/>
      <c r="L48" s="364"/>
      <c r="M48" s="248"/>
      <c r="N48" s="366"/>
      <c r="O48" s="237" t="s">
        <v>60</v>
      </c>
      <c r="P48" s="401"/>
      <c r="Q48" s="362"/>
      <c r="S48" s="76">
        <f t="shared" si="0"/>
        <v>0</v>
      </c>
    </row>
    <row r="49" spans="2:19" ht="24" customHeight="1" x14ac:dyDescent="0.2">
      <c r="B49" s="246"/>
      <c r="C49" s="359"/>
      <c r="D49" s="240" t="s">
        <v>30</v>
      </c>
      <c r="E49" s="359"/>
      <c r="F49" s="237" t="s">
        <v>31</v>
      </c>
      <c r="G49" s="247"/>
      <c r="H49" s="361"/>
      <c r="I49" s="240" t="s">
        <v>60</v>
      </c>
      <c r="J49" s="362"/>
      <c r="K49" s="363"/>
      <c r="L49" s="364"/>
      <c r="M49" s="248"/>
      <c r="N49" s="366"/>
      <c r="O49" s="237" t="s">
        <v>60</v>
      </c>
      <c r="P49" s="401"/>
      <c r="Q49" s="362"/>
      <c r="S49" s="76">
        <f t="shared" si="0"/>
        <v>0</v>
      </c>
    </row>
    <row r="50" spans="2:19" ht="24" customHeight="1" x14ac:dyDescent="0.2">
      <c r="B50" s="246"/>
      <c r="C50" s="359"/>
      <c r="D50" s="240" t="s">
        <v>30</v>
      </c>
      <c r="E50" s="359"/>
      <c r="F50" s="237" t="s">
        <v>31</v>
      </c>
      <c r="G50" s="247"/>
      <c r="H50" s="361"/>
      <c r="I50" s="240" t="s">
        <v>60</v>
      </c>
      <c r="J50" s="362"/>
      <c r="K50" s="363"/>
      <c r="L50" s="364"/>
      <c r="M50" s="248"/>
      <c r="N50" s="366"/>
      <c r="O50" s="237" t="s">
        <v>60</v>
      </c>
      <c r="P50" s="401"/>
      <c r="Q50" s="362"/>
      <c r="S50" s="76">
        <f t="shared" si="0"/>
        <v>0</v>
      </c>
    </row>
    <row r="51" spans="2:19" ht="24" customHeight="1" x14ac:dyDescent="0.2">
      <c r="B51" s="246"/>
      <c r="C51" s="359"/>
      <c r="D51" s="240" t="s">
        <v>30</v>
      </c>
      <c r="E51" s="359"/>
      <c r="F51" s="237" t="s">
        <v>31</v>
      </c>
      <c r="G51" s="247"/>
      <c r="H51" s="361"/>
      <c r="I51" s="240" t="s">
        <v>60</v>
      </c>
      <c r="J51" s="362"/>
      <c r="K51" s="363"/>
      <c r="L51" s="364"/>
      <c r="M51" s="248"/>
      <c r="N51" s="366"/>
      <c r="O51" s="237" t="s">
        <v>60</v>
      </c>
      <c r="P51" s="401"/>
      <c r="Q51" s="362"/>
      <c r="S51" s="76">
        <f t="shared" si="0"/>
        <v>0</v>
      </c>
    </row>
    <row r="52" spans="2:19" ht="24" customHeight="1" x14ac:dyDescent="0.2">
      <c r="B52" s="246"/>
      <c r="C52" s="359"/>
      <c r="D52" s="240" t="s">
        <v>30</v>
      </c>
      <c r="E52" s="359"/>
      <c r="F52" s="237" t="s">
        <v>31</v>
      </c>
      <c r="G52" s="247"/>
      <c r="H52" s="361"/>
      <c r="I52" s="240" t="s">
        <v>60</v>
      </c>
      <c r="J52" s="362"/>
      <c r="K52" s="363"/>
      <c r="L52" s="364"/>
      <c r="M52" s="248"/>
      <c r="N52" s="366"/>
      <c r="O52" s="237" t="s">
        <v>60</v>
      </c>
      <c r="P52" s="401"/>
      <c r="Q52" s="362"/>
      <c r="S52" s="76">
        <f t="shared" si="0"/>
        <v>0</v>
      </c>
    </row>
    <row r="53" spans="2:19" ht="24" customHeight="1" x14ac:dyDescent="0.2">
      <c r="B53" s="246"/>
      <c r="C53" s="359"/>
      <c r="D53" s="240" t="s">
        <v>30</v>
      </c>
      <c r="E53" s="359"/>
      <c r="F53" s="237" t="s">
        <v>31</v>
      </c>
      <c r="G53" s="247"/>
      <c r="H53" s="361"/>
      <c r="I53" s="240" t="s">
        <v>60</v>
      </c>
      <c r="J53" s="362"/>
      <c r="K53" s="363"/>
      <c r="L53" s="364"/>
      <c r="M53" s="248"/>
      <c r="N53" s="366"/>
      <c r="O53" s="237" t="s">
        <v>60</v>
      </c>
      <c r="P53" s="401"/>
      <c r="Q53" s="362"/>
      <c r="S53" s="76">
        <f t="shared" si="0"/>
        <v>0</v>
      </c>
    </row>
    <row r="54" spans="2:19" ht="24" customHeight="1" x14ac:dyDescent="0.2">
      <c r="B54" s="246"/>
      <c r="C54" s="359"/>
      <c r="D54" s="240" t="s">
        <v>30</v>
      </c>
      <c r="E54" s="359"/>
      <c r="F54" s="237" t="s">
        <v>31</v>
      </c>
      <c r="G54" s="247"/>
      <c r="H54" s="361"/>
      <c r="I54" s="240" t="s">
        <v>60</v>
      </c>
      <c r="J54" s="362"/>
      <c r="K54" s="363"/>
      <c r="L54" s="364"/>
      <c r="M54" s="248"/>
      <c r="N54" s="366"/>
      <c r="O54" s="237" t="s">
        <v>60</v>
      </c>
      <c r="P54" s="401"/>
      <c r="Q54" s="362"/>
      <c r="S54" s="76">
        <f t="shared" si="0"/>
        <v>0</v>
      </c>
    </row>
    <row r="55" spans="2:19" ht="24" customHeight="1" x14ac:dyDescent="0.2">
      <c r="B55" s="246"/>
      <c r="C55" s="359"/>
      <c r="D55" s="240" t="s">
        <v>30</v>
      </c>
      <c r="E55" s="359"/>
      <c r="F55" s="237" t="s">
        <v>31</v>
      </c>
      <c r="G55" s="247"/>
      <c r="H55" s="361"/>
      <c r="I55" s="240" t="s">
        <v>60</v>
      </c>
      <c r="J55" s="362"/>
      <c r="K55" s="363"/>
      <c r="L55" s="364"/>
      <c r="M55" s="248"/>
      <c r="N55" s="366"/>
      <c r="O55" s="237" t="s">
        <v>60</v>
      </c>
      <c r="P55" s="401"/>
      <c r="Q55" s="362"/>
      <c r="S55" s="76">
        <f t="shared" si="0"/>
        <v>0</v>
      </c>
    </row>
    <row r="56" spans="2:19" ht="24" customHeight="1" x14ac:dyDescent="0.2">
      <c r="B56" s="246"/>
      <c r="C56" s="359"/>
      <c r="D56" s="240" t="s">
        <v>30</v>
      </c>
      <c r="E56" s="359"/>
      <c r="F56" s="237" t="s">
        <v>31</v>
      </c>
      <c r="G56" s="247"/>
      <c r="H56" s="361"/>
      <c r="I56" s="240" t="s">
        <v>60</v>
      </c>
      <c r="J56" s="362"/>
      <c r="K56" s="363"/>
      <c r="L56" s="364"/>
      <c r="M56" s="248"/>
      <c r="N56" s="366"/>
      <c r="O56" s="237" t="s">
        <v>60</v>
      </c>
      <c r="P56" s="401"/>
      <c r="Q56" s="362"/>
      <c r="S56" s="76">
        <f t="shared" si="0"/>
        <v>0</v>
      </c>
    </row>
    <row r="57" spans="2:19" ht="24" customHeight="1" x14ac:dyDescent="0.2">
      <c r="B57" s="246"/>
      <c r="C57" s="359"/>
      <c r="D57" s="240" t="s">
        <v>30</v>
      </c>
      <c r="E57" s="359"/>
      <c r="F57" s="237" t="s">
        <v>31</v>
      </c>
      <c r="G57" s="247"/>
      <c r="H57" s="361"/>
      <c r="I57" s="240" t="s">
        <v>60</v>
      </c>
      <c r="J57" s="362"/>
      <c r="K57" s="363"/>
      <c r="L57" s="364"/>
      <c r="M57" s="248"/>
      <c r="N57" s="366"/>
      <c r="O57" s="237" t="s">
        <v>60</v>
      </c>
      <c r="P57" s="401"/>
      <c r="Q57" s="362"/>
      <c r="S57" s="76">
        <f t="shared" si="0"/>
        <v>0</v>
      </c>
    </row>
    <row r="58" spans="2:19" ht="24" customHeight="1" x14ac:dyDescent="0.2">
      <c r="B58" s="246"/>
      <c r="C58" s="359"/>
      <c r="D58" s="240" t="s">
        <v>30</v>
      </c>
      <c r="E58" s="359"/>
      <c r="F58" s="237" t="s">
        <v>31</v>
      </c>
      <c r="G58" s="247"/>
      <c r="H58" s="361"/>
      <c r="I58" s="240" t="s">
        <v>60</v>
      </c>
      <c r="J58" s="362"/>
      <c r="K58" s="363"/>
      <c r="L58" s="364"/>
      <c r="M58" s="248"/>
      <c r="N58" s="366"/>
      <c r="O58" s="237" t="s">
        <v>60</v>
      </c>
      <c r="P58" s="401"/>
      <c r="Q58" s="362"/>
      <c r="S58" s="76">
        <f t="shared" si="0"/>
        <v>0</v>
      </c>
    </row>
    <row r="59" spans="2:19" ht="24" customHeight="1" x14ac:dyDescent="0.2">
      <c r="B59" s="246"/>
      <c r="C59" s="359"/>
      <c r="D59" s="240" t="s">
        <v>30</v>
      </c>
      <c r="E59" s="359"/>
      <c r="F59" s="237" t="s">
        <v>31</v>
      </c>
      <c r="G59" s="247"/>
      <c r="H59" s="361"/>
      <c r="I59" s="240" t="s">
        <v>60</v>
      </c>
      <c r="J59" s="362"/>
      <c r="K59" s="363"/>
      <c r="L59" s="364"/>
      <c r="M59" s="248"/>
      <c r="N59" s="366"/>
      <c r="O59" s="237" t="s">
        <v>60</v>
      </c>
      <c r="P59" s="401"/>
      <c r="Q59" s="362"/>
      <c r="S59" s="76">
        <f t="shared" si="0"/>
        <v>0</v>
      </c>
    </row>
    <row r="60" spans="2:19" ht="24" customHeight="1" x14ac:dyDescent="0.2">
      <c r="B60" s="246"/>
      <c r="C60" s="359"/>
      <c r="D60" s="240" t="s">
        <v>30</v>
      </c>
      <c r="E60" s="359"/>
      <c r="F60" s="237" t="s">
        <v>31</v>
      </c>
      <c r="G60" s="247"/>
      <c r="H60" s="361"/>
      <c r="I60" s="240" t="s">
        <v>60</v>
      </c>
      <c r="J60" s="362"/>
      <c r="K60" s="363"/>
      <c r="L60" s="364"/>
      <c r="M60" s="248"/>
      <c r="N60" s="366"/>
      <c r="O60" s="237" t="s">
        <v>60</v>
      </c>
      <c r="P60" s="401"/>
      <c r="Q60" s="362"/>
      <c r="S60" s="76">
        <f t="shared" si="0"/>
        <v>0</v>
      </c>
    </row>
    <row r="61" spans="2:19" ht="24" customHeight="1" x14ac:dyDescent="0.2">
      <c r="B61" s="246"/>
      <c r="C61" s="359"/>
      <c r="D61" s="240" t="s">
        <v>30</v>
      </c>
      <c r="E61" s="359"/>
      <c r="F61" s="237" t="s">
        <v>31</v>
      </c>
      <c r="G61" s="247"/>
      <c r="H61" s="361"/>
      <c r="I61" s="240" t="s">
        <v>60</v>
      </c>
      <c r="J61" s="362"/>
      <c r="K61" s="363"/>
      <c r="L61" s="364"/>
      <c r="M61" s="248"/>
      <c r="N61" s="366"/>
      <c r="O61" s="237" t="s">
        <v>60</v>
      </c>
      <c r="P61" s="401"/>
      <c r="Q61" s="362"/>
      <c r="S61" s="76">
        <f t="shared" si="0"/>
        <v>0</v>
      </c>
    </row>
    <row r="62" spans="2:19" ht="24" customHeight="1" x14ac:dyDescent="0.2">
      <c r="B62" s="246"/>
      <c r="C62" s="359"/>
      <c r="D62" s="240" t="s">
        <v>30</v>
      </c>
      <c r="E62" s="359"/>
      <c r="F62" s="237" t="s">
        <v>31</v>
      </c>
      <c r="G62" s="247"/>
      <c r="H62" s="361"/>
      <c r="I62" s="240" t="s">
        <v>60</v>
      </c>
      <c r="J62" s="362"/>
      <c r="K62" s="363"/>
      <c r="L62" s="364"/>
      <c r="M62" s="248"/>
      <c r="N62" s="366"/>
      <c r="O62" s="237" t="s">
        <v>60</v>
      </c>
      <c r="P62" s="401"/>
      <c r="Q62" s="362"/>
      <c r="S62" s="76">
        <f t="shared" si="0"/>
        <v>0</v>
      </c>
    </row>
    <row r="63" spans="2:19" ht="24" customHeight="1" x14ac:dyDescent="0.2">
      <c r="B63" s="246"/>
      <c r="C63" s="359"/>
      <c r="D63" s="240" t="s">
        <v>30</v>
      </c>
      <c r="E63" s="359"/>
      <c r="F63" s="237" t="s">
        <v>31</v>
      </c>
      <c r="G63" s="247"/>
      <c r="H63" s="361"/>
      <c r="I63" s="240" t="s">
        <v>60</v>
      </c>
      <c r="J63" s="362"/>
      <c r="K63" s="363"/>
      <c r="L63" s="364"/>
      <c r="M63" s="248"/>
      <c r="N63" s="366"/>
      <c r="O63" s="237" t="s">
        <v>60</v>
      </c>
      <c r="P63" s="401"/>
      <c r="Q63" s="362"/>
      <c r="S63" s="76">
        <f t="shared" si="0"/>
        <v>0</v>
      </c>
    </row>
    <row r="64" spans="2:19" ht="24" customHeight="1" x14ac:dyDescent="0.2">
      <c r="B64" s="246"/>
      <c r="C64" s="359"/>
      <c r="D64" s="240" t="s">
        <v>30</v>
      </c>
      <c r="E64" s="359"/>
      <c r="F64" s="237" t="s">
        <v>31</v>
      </c>
      <c r="G64" s="247"/>
      <c r="H64" s="361"/>
      <c r="I64" s="240" t="s">
        <v>60</v>
      </c>
      <c r="J64" s="362"/>
      <c r="K64" s="363"/>
      <c r="L64" s="364"/>
      <c r="M64" s="248"/>
      <c r="N64" s="366"/>
      <c r="O64" s="237" t="s">
        <v>60</v>
      </c>
      <c r="P64" s="401"/>
      <c r="Q64" s="362"/>
      <c r="S64" s="76">
        <f t="shared" si="0"/>
        <v>0</v>
      </c>
    </row>
    <row r="65" spans="2:19" ht="24" customHeight="1" x14ac:dyDescent="0.2">
      <c r="B65" s="246"/>
      <c r="C65" s="359"/>
      <c r="D65" s="240" t="s">
        <v>30</v>
      </c>
      <c r="E65" s="359"/>
      <c r="F65" s="237" t="s">
        <v>31</v>
      </c>
      <c r="G65" s="247"/>
      <c r="H65" s="361"/>
      <c r="I65" s="240" t="s">
        <v>60</v>
      </c>
      <c r="J65" s="362"/>
      <c r="K65" s="363"/>
      <c r="L65" s="364"/>
      <c r="M65" s="248"/>
      <c r="N65" s="366"/>
      <c r="O65" s="237" t="s">
        <v>60</v>
      </c>
      <c r="P65" s="401"/>
      <c r="Q65" s="362"/>
      <c r="S65" s="76">
        <f t="shared" si="0"/>
        <v>0</v>
      </c>
    </row>
    <row r="66" spans="2:19" ht="24" customHeight="1" x14ac:dyDescent="0.2">
      <c r="B66" s="246"/>
      <c r="C66" s="359"/>
      <c r="D66" s="240" t="s">
        <v>30</v>
      </c>
      <c r="E66" s="359"/>
      <c r="F66" s="237" t="s">
        <v>31</v>
      </c>
      <c r="G66" s="247"/>
      <c r="H66" s="361"/>
      <c r="I66" s="240" t="s">
        <v>60</v>
      </c>
      <c r="J66" s="362"/>
      <c r="K66" s="363"/>
      <c r="L66" s="364"/>
      <c r="M66" s="248"/>
      <c r="N66" s="366"/>
      <c r="O66" s="237" t="s">
        <v>60</v>
      </c>
      <c r="P66" s="401"/>
      <c r="Q66" s="362"/>
      <c r="S66" s="76">
        <f t="shared" si="0"/>
        <v>0</v>
      </c>
    </row>
    <row r="67" spans="2:19" ht="24" customHeight="1" x14ac:dyDescent="0.2">
      <c r="B67" s="246"/>
      <c r="C67" s="359"/>
      <c r="D67" s="240" t="s">
        <v>30</v>
      </c>
      <c r="E67" s="359"/>
      <c r="F67" s="237" t="s">
        <v>31</v>
      </c>
      <c r="G67" s="247"/>
      <c r="H67" s="361"/>
      <c r="I67" s="240" t="s">
        <v>60</v>
      </c>
      <c r="J67" s="362"/>
      <c r="K67" s="363"/>
      <c r="L67" s="364"/>
      <c r="M67" s="248"/>
      <c r="N67" s="366"/>
      <c r="O67" s="237" t="s">
        <v>60</v>
      </c>
      <c r="P67" s="401"/>
      <c r="Q67" s="362"/>
      <c r="S67" s="76">
        <f t="shared" si="0"/>
        <v>0</v>
      </c>
    </row>
    <row r="68" spans="2:19" ht="24" customHeight="1" x14ac:dyDescent="0.2">
      <c r="B68" s="246"/>
      <c r="C68" s="359"/>
      <c r="D68" s="240" t="s">
        <v>30</v>
      </c>
      <c r="E68" s="359"/>
      <c r="F68" s="237" t="s">
        <v>31</v>
      </c>
      <c r="G68" s="247"/>
      <c r="H68" s="361"/>
      <c r="I68" s="240" t="s">
        <v>60</v>
      </c>
      <c r="J68" s="362"/>
      <c r="K68" s="363"/>
      <c r="L68" s="364"/>
      <c r="M68" s="248"/>
      <c r="N68" s="366"/>
      <c r="O68" s="237" t="s">
        <v>60</v>
      </c>
      <c r="P68" s="401"/>
      <c r="Q68" s="362"/>
      <c r="S68" s="76">
        <f t="shared" si="0"/>
        <v>0</v>
      </c>
    </row>
    <row r="69" spans="2:19" ht="24" customHeight="1" x14ac:dyDescent="0.2">
      <c r="B69" s="246"/>
      <c r="C69" s="359"/>
      <c r="D69" s="240" t="s">
        <v>30</v>
      </c>
      <c r="E69" s="359"/>
      <c r="F69" s="237" t="s">
        <v>31</v>
      </c>
      <c r="G69" s="247"/>
      <c r="H69" s="361"/>
      <c r="I69" s="240" t="s">
        <v>60</v>
      </c>
      <c r="J69" s="362"/>
      <c r="K69" s="363"/>
      <c r="L69" s="364"/>
      <c r="M69" s="248"/>
      <c r="N69" s="366"/>
      <c r="O69" s="237" t="s">
        <v>60</v>
      </c>
      <c r="P69" s="401"/>
      <c r="Q69" s="362"/>
      <c r="S69" s="76">
        <f t="shared" si="0"/>
        <v>0</v>
      </c>
    </row>
    <row r="70" spans="2:19" ht="24" customHeight="1" x14ac:dyDescent="0.2">
      <c r="B70" s="246"/>
      <c r="C70" s="359"/>
      <c r="D70" s="240" t="s">
        <v>30</v>
      </c>
      <c r="E70" s="359"/>
      <c r="F70" s="237" t="s">
        <v>31</v>
      </c>
      <c r="G70" s="247"/>
      <c r="H70" s="361"/>
      <c r="I70" s="240" t="s">
        <v>60</v>
      </c>
      <c r="J70" s="362"/>
      <c r="K70" s="363"/>
      <c r="L70" s="364"/>
      <c r="M70" s="248"/>
      <c r="N70" s="366"/>
      <c r="O70" s="237" t="s">
        <v>60</v>
      </c>
      <c r="P70" s="401"/>
      <c r="Q70" s="362"/>
      <c r="S70" s="76">
        <f t="shared" si="0"/>
        <v>0</v>
      </c>
    </row>
    <row r="71" spans="2:19" ht="24" customHeight="1" x14ac:dyDescent="0.2">
      <c r="B71" s="246"/>
      <c r="C71" s="359"/>
      <c r="D71" s="240" t="s">
        <v>30</v>
      </c>
      <c r="E71" s="359"/>
      <c r="F71" s="237" t="s">
        <v>31</v>
      </c>
      <c r="G71" s="247"/>
      <c r="H71" s="361"/>
      <c r="I71" s="240" t="s">
        <v>60</v>
      </c>
      <c r="J71" s="362"/>
      <c r="K71" s="363"/>
      <c r="L71" s="364"/>
      <c r="M71" s="248"/>
      <c r="N71" s="366"/>
      <c r="O71" s="237" t="s">
        <v>60</v>
      </c>
      <c r="P71" s="401"/>
      <c r="Q71" s="362"/>
      <c r="S71" s="76">
        <f t="shared" si="0"/>
        <v>0</v>
      </c>
    </row>
    <row r="72" spans="2:19" ht="24" customHeight="1" x14ac:dyDescent="0.2">
      <c r="B72" s="246"/>
      <c r="C72" s="359"/>
      <c r="D72" s="240" t="s">
        <v>30</v>
      </c>
      <c r="E72" s="359"/>
      <c r="F72" s="237" t="s">
        <v>31</v>
      </c>
      <c r="G72" s="247"/>
      <c r="H72" s="361"/>
      <c r="I72" s="240" t="s">
        <v>60</v>
      </c>
      <c r="J72" s="362"/>
      <c r="K72" s="363"/>
      <c r="L72" s="364"/>
      <c r="M72" s="248"/>
      <c r="N72" s="366"/>
      <c r="O72" s="237" t="s">
        <v>60</v>
      </c>
      <c r="P72" s="401"/>
      <c r="Q72" s="362"/>
      <c r="S72" s="76">
        <f t="shared" si="0"/>
        <v>0</v>
      </c>
    </row>
    <row r="73" spans="2:19" ht="24" customHeight="1" x14ac:dyDescent="0.2">
      <c r="B73" s="246"/>
      <c r="C73" s="359"/>
      <c r="D73" s="240" t="s">
        <v>30</v>
      </c>
      <c r="E73" s="359"/>
      <c r="F73" s="237" t="s">
        <v>31</v>
      </c>
      <c r="G73" s="247"/>
      <c r="H73" s="361"/>
      <c r="I73" s="240" t="s">
        <v>60</v>
      </c>
      <c r="J73" s="362"/>
      <c r="K73" s="363"/>
      <c r="L73" s="364"/>
      <c r="M73" s="248"/>
      <c r="N73" s="366"/>
      <c r="O73" s="237" t="s">
        <v>60</v>
      </c>
      <c r="P73" s="401"/>
      <c r="Q73" s="362"/>
      <c r="S73" s="76">
        <f t="shared" si="0"/>
        <v>0</v>
      </c>
    </row>
    <row r="74" spans="2:19" ht="24" customHeight="1" x14ac:dyDescent="0.2">
      <c r="B74" s="246"/>
      <c r="C74" s="359"/>
      <c r="D74" s="240" t="s">
        <v>30</v>
      </c>
      <c r="E74" s="359"/>
      <c r="F74" s="237" t="s">
        <v>31</v>
      </c>
      <c r="G74" s="247"/>
      <c r="H74" s="361"/>
      <c r="I74" s="240" t="s">
        <v>60</v>
      </c>
      <c r="J74" s="362"/>
      <c r="K74" s="363"/>
      <c r="L74" s="364"/>
      <c r="M74" s="248"/>
      <c r="N74" s="366"/>
      <c r="O74" s="237" t="s">
        <v>60</v>
      </c>
      <c r="P74" s="401"/>
      <c r="Q74" s="362"/>
      <c r="S74" s="76">
        <f t="shared" si="0"/>
        <v>0</v>
      </c>
    </row>
    <row r="75" spans="2:19" ht="24" customHeight="1" x14ac:dyDescent="0.2">
      <c r="B75" s="246"/>
      <c r="C75" s="359"/>
      <c r="D75" s="240" t="s">
        <v>30</v>
      </c>
      <c r="E75" s="359"/>
      <c r="F75" s="237" t="s">
        <v>31</v>
      </c>
      <c r="G75" s="247"/>
      <c r="H75" s="361"/>
      <c r="I75" s="240" t="s">
        <v>60</v>
      </c>
      <c r="J75" s="362"/>
      <c r="K75" s="363"/>
      <c r="L75" s="364"/>
      <c r="M75" s="248"/>
      <c r="N75" s="366"/>
      <c r="O75" s="237" t="s">
        <v>60</v>
      </c>
      <c r="P75" s="401"/>
      <c r="Q75" s="362"/>
      <c r="S75" s="76">
        <f t="shared" ref="S75:S91" si="1">ROUNDDOWN(L75*N75,1)</f>
        <v>0</v>
      </c>
    </row>
    <row r="76" spans="2:19" ht="24" customHeight="1" x14ac:dyDescent="0.2">
      <c r="B76" s="246"/>
      <c r="C76" s="359"/>
      <c r="D76" s="240" t="s">
        <v>30</v>
      </c>
      <c r="E76" s="359"/>
      <c r="F76" s="237" t="s">
        <v>31</v>
      </c>
      <c r="G76" s="247"/>
      <c r="H76" s="361"/>
      <c r="I76" s="240" t="s">
        <v>60</v>
      </c>
      <c r="J76" s="362"/>
      <c r="K76" s="363"/>
      <c r="L76" s="364"/>
      <c r="M76" s="248"/>
      <c r="N76" s="366"/>
      <c r="O76" s="237" t="s">
        <v>60</v>
      </c>
      <c r="P76" s="401"/>
      <c r="Q76" s="362"/>
      <c r="S76" s="76">
        <f t="shared" si="1"/>
        <v>0</v>
      </c>
    </row>
    <row r="77" spans="2:19" ht="24" customHeight="1" x14ac:dyDescent="0.2">
      <c r="B77" s="246"/>
      <c r="C77" s="359"/>
      <c r="D77" s="240" t="s">
        <v>30</v>
      </c>
      <c r="E77" s="359"/>
      <c r="F77" s="237" t="s">
        <v>31</v>
      </c>
      <c r="G77" s="247"/>
      <c r="H77" s="361"/>
      <c r="I77" s="240" t="s">
        <v>60</v>
      </c>
      <c r="J77" s="362"/>
      <c r="K77" s="363"/>
      <c r="L77" s="364"/>
      <c r="M77" s="248"/>
      <c r="N77" s="366"/>
      <c r="O77" s="237" t="s">
        <v>60</v>
      </c>
      <c r="P77" s="401"/>
      <c r="Q77" s="362"/>
      <c r="S77" s="76">
        <f t="shared" si="1"/>
        <v>0</v>
      </c>
    </row>
    <row r="78" spans="2:19" ht="24" customHeight="1" x14ac:dyDescent="0.2">
      <c r="B78" s="246"/>
      <c r="C78" s="359"/>
      <c r="D78" s="240" t="s">
        <v>30</v>
      </c>
      <c r="E78" s="359"/>
      <c r="F78" s="237" t="s">
        <v>31</v>
      </c>
      <c r="G78" s="247"/>
      <c r="H78" s="361"/>
      <c r="I78" s="240" t="s">
        <v>60</v>
      </c>
      <c r="J78" s="362"/>
      <c r="K78" s="363"/>
      <c r="L78" s="364"/>
      <c r="M78" s="248"/>
      <c r="N78" s="366"/>
      <c r="O78" s="237" t="s">
        <v>60</v>
      </c>
      <c r="P78" s="401"/>
      <c r="Q78" s="362"/>
      <c r="S78" s="76">
        <f t="shared" si="1"/>
        <v>0</v>
      </c>
    </row>
    <row r="79" spans="2:19" ht="24" customHeight="1" x14ac:dyDescent="0.2">
      <c r="B79" s="246"/>
      <c r="C79" s="359"/>
      <c r="D79" s="240" t="s">
        <v>30</v>
      </c>
      <c r="E79" s="359"/>
      <c r="F79" s="237" t="s">
        <v>31</v>
      </c>
      <c r="G79" s="247"/>
      <c r="H79" s="361"/>
      <c r="I79" s="240" t="s">
        <v>60</v>
      </c>
      <c r="J79" s="362"/>
      <c r="K79" s="363"/>
      <c r="L79" s="364"/>
      <c r="M79" s="248"/>
      <c r="N79" s="366"/>
      <c r="O79" s="237" t="s">
        <v>60</v>
      </c>
      <c r="P79" s="401"/>
      <c r="Q79" s="362"/>
      <c r="S79" s="76">
        <f t="shared" si="1"/>
        <v>0</v>
      </c>
    </row>
    <row r="80" spans="2:19" ht="24" customHeight="1" x14ac:dyDescent="0.2">
      <c r="B80" s="246"/>
      <c r="C80" s="359"/>
      <c r="D80" s="240" t="s">
        <v>30</v>
      </c>
      <c r="E80" s="359"/>
      <c r="F80" s="237" t="s">
        <v>31</v>
      </c>
      <c r="G80" s="247"/>
      <c r="H80" s="361"/>
      <c r="I80" s="240" t="s">
        <v>60</v>
      </c>
      <c r="J80" s="362"/>
      <c r="K80" s="363"/>
      <c r="L80" s="364"/>
      <c r="M80" s="248"/>
      <c r="N80" s="366"/>
      <c r="O80" s="237" t="s">
        <v>60</v>
      </c>
      <c r="P80" s="401"/>
      <c r="Q80" s="362"/>
      <c r="S80" s="76">
        <f t="shared" si="1"/>
        <v>0</v>
      </c>
    </row>
    <row r="81" spans="2:19" ht="24" customHeight="1" x14ac:dyDescent="0.2">
      <c r="B81" s="246"/>
      <c r="C81" s="359"/>
      <c r="D81" s="240" t="s">
        <v>30</v>
      </c>
      <c r="E81" s="359"/>
      <c r="F81" s="237" t="s">
        <v>31</v>
      </c>
      <c r="G81" s="247"/>
      <c r="H81" s="361"/>
      <c r="I81" s="240" t="s">
        <v>60</v>
      </c>
      <c r="J81" s="362"/>
      <c r="K81" s="363"/>
      <c r="L81" s="364"/>
      <c r="M81" s="248"/>
      <c r="N81" s="366"/>
      <c r="O81" s="237" t="s">
        <v>60</v>
      </c>
      <c r="P81" s="401"/>
      <c r="Q81" s="362"/>
      <c r="S81" s="76">
        <f t="shared" si="1"/>
        <v>0</v>
      </c>
    </row>
    <row r="82" spans="2:19" ht="24" customHeight="1" x14ac:dyDescent="0.2">
      <c r="B82" s="246"/>
      <c r="C82" s="359"/>
      <c r="D82" s="240" t="s">
        <v>30</v>
      </c>
      <c r="E82" s="359"/>
      <c r="F82" s="237" t="s">
        <v>31</v>
      </c>
      <c r="G82" s="247"/>
      <c r="H82" s="361"/>
      <c r="I82" s="240" t="s">
        <v>60</v>
      </c>
      <c r="J82" s="362"/>
      <c r="K82" s="363"/>
      <c r="L82" s="364"/>
      <c r="M82" s="248"/>
      <c r="N82" s="366"/>
      <c r="O82" s="237" t="s">
        <v>60</v>
      </c>
      <c r="P82" s="401"/>
      <c r="Q82" s="362"/>
      <c r="S82" s="76">
        <f t="shared" si="1"/>
        <v>0</v>
      </c>
    </row>
    <row r="83" spans="2:19" ht="24" customHeight="1" x14ac:dyDescent="0.2">
      <c r="B83" s="246"/>
      <c r="C83" s="359"/>
      <c r="D83" s="240" t="s">
        <v>30</v>
      </c>
      <c r="E83" s="359"/>
      <c r="F83" s="237" t="s">
        <v>31</v>
      </c>
      <c r="G83" s="247"/>
      <c r="H83" s="361"/>
      <c r="I83" s="240" t="s">
        <v>60</v>
      </c>
      <c r="J83" s="362"/>
      <c r="K83" s="363"/>
      <c r="L83" s="364"/>
      <c r="M83" s="248"/>
      <c r="N83" s="366"/>
      <c r="O83" s="237" t="s">
        <v>60</v>
      </c>
      <c r="P83" s="401"/>
      <c r="Q83" s="362"/>
      <c r="S83" s="76">
        <f>ROUNDDOWN(L83*N83,1)</f>
        <v>0</v>
      </c>
    </row>
    <row r="84" spans="2:19" ht="24" customHeight="1" x14ac:dyDescent="0.2">
      <c r="B84" s="246"/>
      <c r="C84" s="359"/>
      <c r="D84" s="240" t="s">
        <v>30</v>
      </c>
      <c r="E84" s="359"/>
      <c r="F84" s="237" t="s">
        <v>31</v>
      </c>
      <c r="G84" s="247"/>
      <c r="H84" s="361"/>
      <c r="I84" s="240" t="s">
        <v>60</v>
      </c>
      <c r="J84" s="362"/>
      <c r="K84" s="363"/>
      <c r="L84" s="364"/>
      <c r="M84" s="248"/>
      <c r="N84" s="366"/>
      <c r="O84" s="237" t="s">
        <v>60</v>
      </c>
      <c r="P84" s="401"/>
      <c r="Q84" s="362"/>
      <c r="S84" s="76">
        <f>ROUNDDOWN(L84*N84,1)</f>
        <v>0</v>
      </c>
    </row>
    <row r="85" spans="2:19" ht="24" customHeight="1" x14ac:dyDescent="0.2">
      <c r="B85" s="246"/>
      <c r="C85" s="359"/>
      <c r="D85" s="240" t="s">
        <v>30</v>
      </c>
      <c r="E85" s="359"/>
      <c r="F85" s="237" t="s">
        <v>31</v>
      </c>
      <c r="G85" s="247"/>
      <c r="H85" s="361"/>
      <c r="I85" s="240" t="s">
        <v>60</v>
      </c>
      <c r="J85" s="362"/>
      <c r="K85" s="363"/>
      <c r="L85" s="364"/>
      <c r="M85" s="248"/>
      <c r="N85" s="366"/>
      <c r="O85" s="237" t="s">
        <v>60</v>
      </c>
      <c r="P85" s="401"/>
      <c r="Q85" s="362"/>
      <c r="S85" s="76">
        <f>ROUNDDOWN(L85*N85,1)</f>
        <v>0</v>
      </c>
    </row>
    <row r="86" spans="2:19" ht="24" customHeight="1" x14ac:dyDescent="0.2">
      <c r="B86" s="246"/>
      <c r="C86" s="359"/>
      <c r="D86" s="240" t="s">
        <v>30</v>
      </c>
      <c r="E86" s="359"/>
      <c r="F86" s="237" t="s">
        <v>31</v>
      </c>
      <c r="G86" s="247"/>
      <c r="H86" s="361"/>
      <c r="I86" s="240" t="s">
        <v>60</v>
      </c>
      <c r="J86" s="362"/>
      <c r="K86" s="363"/>
      <c r="L86" s="364"/>
      <c r="M86" s="248"/>
      <c r="N86" s="366"/>
      <c r="O86" s="237" t="s">
        <v>60</v>
      </c>
      <c r="P86" s="401"/>
      <c r="Q86" s="362"/>
      <c r="S86" s="76">
        <f t="shared" si="1"/>
        <v>0</v>
      </c>
    </row>
    <row r="87" spans="2:19" ht="24" customHeight="1" x14ac:dyDescent="0.2">
      <c r="B87" s="246"/>
      <c r="C87" s="359"/>
      <c r="D87" s="240" t="s">
        <v>30</v>
      </c>
      <c r="E87" s="359"/>
      <c r="F87" s="237" t="s">
        <v>31</v>
      </c>
      <c r="G87" s="247"/>
      <c r="H87" s="361"/>
      <c r="I87" s="240" t="s">
        <v>60</v>
      </c>
      <c r="J87" s="362"/>
      <c r="K87" s="363"/>
      <c r="L87" s="364"/>
      <c r="M87" s="248"/>
      <c r="N87" s="366"/>
      <c r="O87" s="237" t="s">
        <v>60</v>
      </c>
      <c r="P87" s="401"/>
      <c r="Q87" s="362"/>
      <c r="S87" s="76">
        <f t="shared" si="1"/>
        <v>0</v>
      </c>
    </row>
    <row r="88" spans="2:19" ht="24" customHeight="1" x14ac:dyDescent="0.2">
      <c r="B88" s="246"/>
      <c r="C88" s="359"/>
      <c r="D88" s="240" t="s">
        <v>30</v>
      </c>
      <c r="E88" s="359"/>
      <c r="F88" s="237" t="s">
        <v>31</v>
      </c>
      <c r="G88" s="247"/>
      <c r="H88" s="361"/>
      <c r="I88" s="240" t="s">
        <v>60</v>
      </c>
      <c r="J88" s="362"/>
      <c r="K88" s="363"/>
      <c r="L88" s="364"/>
      <c r="M88" s="248"/>
      <c r="N88" s="366"/>
      <c r="O88" s="237" t="s">
        <v>60</v>
      </c>
      <c r="P88" s="401"/>
      <c r="Q88" s="362"/>
      <c r="S88" s="76">
        <f t="shared" si="1"/>
        <v>0</v>
      </c>
    </row>
    <row r="89" spans="2:19" ht="24" customHeight="1" x14ac:dyDescent="0.2">
      <c r="B89" s="246"/>
      <c r="C89" s="359"/>
      <c r="D89" s="240" t="s">
        <v>30</v>
      </c>
      <c r="E89" s="359"/>
      <c r="F89" s="237" t="s">
        <v>31</v>
      </c>
      <c r="G89" s="247"/>
      <c r="H89" s="361"/>
      <c r="I89" s="240" t="s">
        <v>60</v>
      </c>
      <c r="J89" s="362"/>
      <c r="K89" s="363"/>
      <c r="L89" s="364"/>
      <c r="M89" s="248"/>
      <c r="N89" s="366"/>
      <c r="O89" s="237" t="s">
        <v>60</v>
      </c>
      <c r="P89" s="401"/>
      <c r="Q89" s="362"/>
      <c r="S89" s="76">
        <f>ROUNDDOWN(L89*N89,1)</f>
        <v>0</v>
      </c>
    </row>
    <row r="90" spans="2:19" ht="24" customHeight="1" x14ac:dyDescent="0.2">
      <c r="B90" s="246"/>
      <c r="C90" s="359"/>
      <c r="D90" s="240" t="s">
        <v>30</v>
      </c>
      <c r="E90" s="359"/>
      <c r="F90" s="237" t="s">
        <v>31</v>
      </c>
      <c r="G90" s="247"/>
      <c r="H90" s="361"/>
      <c r="I90" s="240" t="s">
        <v>60</v>
      </c>
      <c r="J90" s="362"/>
      <c r="K90" s="363"/>
      <c r="L90" s="364"/>
      <c r="M90" s="248"/>
      <c r="N90" s="366"/>
      <c r="O90" s="237" t="s">
        <v>60</v>
      </c>
      <c r="P90" s="401"/>
      <c r="Q90" s="362"/>
      <c r="S90" s="76">
        <f t="shared" si="1"/>
        <v>0</v>
      </c>
    </row>
    <row r="91" spans="2:19" ht="24" customHeight="1" x14ac:dyDescent="0.2">
      <c r="B91" s="249"/>
      <c r="C91" s="375"/>
      <c r="D91" s="250" t="s">
        <v>30</v>
      </c>
      <c r="E91" s="375"/>
      <c r="F91" s="238" t="s">
        <v>31</v>
      </c>
      <c r="G91" s="251"/>
      <c r="H91" s="376"/>
      <c r="I91" s="250" t="s">
        <v>60</v>
      </c>
      <c r="J91" s="374"/>
      <c r="K91" s="377"/>
      <c r="L91" s="370"/>
      <c r="M91" s="252"/>
      <c r="N91" s="378"/>
      <c r="O91" s="238" t="s">
        <v>60</v>
      </c>
      <c r="P91" s="402"/>
      <c r="Q91" s="374"/>
      <c r="S91" s="76">
        <f t="shared" si="1"/>
        <v>0</v>
      </c>
    </row>
    <row r="93" spans="2:19" x14ac:dyDescent="0.2">
      <c r="P93" s="124">
        <f>COUNTA(P10:P91)</f>
        <v>4</v>
      </c>
    </row>
  </sheetData>
  <sheetProtection password="DD49" sheet="1" formatCells="0" formatRows="0" insertRows="0" deleteRows="0" autoFilter="0"/>
  <protectedRanges>
    <protectedRange sqref="C10:C91 E10:E91 H10:H91 J10:L91 N10:N91 P10:Q91" name="範囲1"/>
  </protectedRanges>
  <mergeCells count="10">
    <mergeCell ref="J3:Q3"/>
    <mergeCell ref="C7:F8"/>
    <mergeCell ref="M8:O8"/>
    <mergeCell ref="L6:O6"/>
    <mergeCell ref="C2:J2"/>
    <mergeCell ref="Q7:Q8"/>
    <mergeCell ref="P7:P8"/>
    <mergeCell ref="J7:J8"/>
    <mergeCell ref="G7:I8"/>
    <mergeCell ref="J4:P4"/>
  </mergeCells>
  <phoneticPr fontId="2"/>
  <conditionalFormatting sqref="J4:P4">
    <cfRule type="containsText" dxfId="1" priority="2" stopIfTrue="1" operator="containsText" text="※注意※ 助産師研修に「○」を記入してください！">
      <formula>NOT(ISERROR(SEARCH("※注意※ 助産師研修に「○」を記入してください！",J4)))</formula>
    </cfRule>
  </conditionalFormatting>
  <conditionalFormatting sqref="P5">
    <cfRule type="containsText" dxfId="0" priority="1" stopIfTrue="1" operator="containsText" text="⇓">
      <formula>NOT(ISERROR(SEARCH("⇓",P5)))</formula>
    </cfRule>
  </conditionalFormatting>
  <dataValidations count="2">
    <dataValidation type="list" allowBlank="1" showInputMessage="1" showErrorMessage="1" sqref="P10:P91" xr:uid="{00000000-0002-0000-0600-000000000000}">
      <formula1>$U$10:$U$11</formula1>
    </dataValidation>
    <dataValidation imeMode="off" allowBlank="1" showInputMessage="1" showErrorMessage="1" sqref="C10:H91 K10:N91" xr:uid="{00000000-0002-0000-0600-000001000000}"/>
  </dataValidations>
  <printOptions horizontalCentered="1"/>
  <pageMargins left="0.25" right="0.25" top="0.75" bottom="0.75" header="0.3" footer="0.3"/>
  <pageSetup paperSize="9" scale="81" fitToHeight="0" orientation="portrait" r:id="rId1"/>
  <headerFooter alignWithMargins="0">
    <oddFooter>&amp;C&amp;P/&amp;N</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C1:N127"/>
  <sheetViews>
    <sheetView view="pageBreakPreview" zoomScaleNormal="100" zoomScaleSheetLayoutView="100" workbookViewId="0">
      <pane ySplit="5" topLeftCell="A6" activePane="bottomLeft" state="frozen"/>
      <selection activeCell="L1" sqref="L1:R1"/>
      <selection pane="bottomLeft" activeCell="J7" sqref="J7:J35"/>
    </sheetView>
  </sheetViews>
  <sheetFormatPr defaultColWidth="9" defaultRowHeight="18" customHeight="1" x14ac:dyDescent="0.2"/>
  <cols>
    <col min="1" max="2" width="2" style="1" customWidth="1"/>
    <col min="3" max="3" width="5.109375" style="1" customWidth="1"/>
    <col min="4" max="4" width="1.6640625" style="1" customWidth="1"/>
    <col min="5" max="5" width="20.109375" style="1" customWidth="1"/>
    <col min="6" max="6" width="1.109375" style="1" customWidth="1"/>
    <col min="7" max="7" width="11.109375" style="1" customWidth="1"/>
    <col min="8" max="8" width="6.77734375" style="1" customWidth="1"/>
    <col min="9" max="9" width="11.77734375" style="1" customWidth="1"/>
    <col min="10" max="10" width="16.44140625" style="1" customWidth="1"/>
    <col min="11" max="11" width="9.21875" style="1" customWidth="1"/>
    <col min="12" max="12" width="12.6640625" style="1" customWidth="1"/>
    <col min="13" max="13" width="9" style="1"/>
    <col min="14" max="14" width="3.44140625" style="1" hidden="1" customWidth="1"/>
    <col min="15" max="16384" width="9" style="1"/>
  </cols>
  <sheetData>
    <row r="1" spans="3:14" ht="18" customHeight="1" x14ac:dyDescent="0.2">
      <c r="C1" s="1" t="s">
        <v>169</v>
      </c>
    </row>
    <row r="2" spans="3:14" ht="120.75" customHeight="1" x14ac:dyDescent="0.2">
      <c r="C2" s="1086" t="s">
        <v>718</v>
      </c>
      <c r="D2" s="1087"/>
      <c r="E2" s="1087"/>
      <c r="F2" s="1087"/>
      <c r="G2" s="1087"/>
      <c r="H2" s="1087"/>
      <c r="I2" s="1087"/>
      <c r="J2" s="1087"/>
      <c r="K2" s="1087"/>
      <c r="L2" s="1087"/>
      <c r="N2" s="1" t="s">
        <v>320</v>
      </c>
    </row>
    <row r="3" spans="3:14" ht="18" customHeight="1" x14ac:dyDescent="0.2">
      <c r="H3" s="3" t="s">
        <v>152</v>
      </c>
      <c r="I3" s="1083" t="str">
        <f>IF(基本情報!G9="","",基本情報!G9)</f>
        <v>◇◇◇◇病院</v>
      </c>
      <c r="J3" s="1084"/>
      <c r="K3" s="1084"/>
      <c r="L3" s="1085"/>
      <c r="N3" s="1" t="s">
        <v>318</v>
      </c>
    </row>
    <row r="5" spans="3:14" ht="28.5" customHeight="1" x14ac:dyDescent="0.2">
      <c r="C5" s="46" t="s">
        <v>140</v>
      </c>
      <c r="D5" s="12"/>
      <c r="E5" s="34" t="s">
        <v>118</v>
      </c>
      <c r="F5" s="47"/>
      <c r="G5" s="750" t="s">
        <v>719</v>
      </c>
      <c r="H5" s="46" t="s">
        <v>129</v>
      </c>
      <c r="I5" s="46" t="s">
        <v>130</v>
      </c>
      <c r="J5" s="46" t="s">
        <v>131</v>
      </c>
      <c r="K5" s="46" t="s">
        <v>319</v>
      </c>
      <c r="L5" s="46" t="s">
        <v>75</v>
      </c>
      <c r="M5" s="547" t="s">
        <v>583</v>
      </c>
      <c r="N5" s="1" t="s">
        <v>321</v>
      </c>
    </row>
    <row r="6" spans="3:14" ht="18" customHeight="1" x14ac:dyDescent="0.2">
      <c r="C6" s="45">
        <v>1</v>
      </c>
      <c r="D6" s="48"/>
      <c r="E6" s="768" t="s">
        <v>683</v>
      </c>
      <c r="F6" s="769"/>
      <c r="G6" s="794" t="str">
        <f>IF(COUNTIF($E$6:$E$1000,E6)&gt;1,"同じ名前あり","")</f>
        <v>同じ名前あり</v>
      </c>
      <c r="H6" s="770">
        <v>22</v>
      </c>
      <c r="I6" s="771" t="s">
        <v>684</v>
      </c>
      <c r="J6" s="772">
        <v>45387</v>
      </c>
      <c r="K6" s="795" t="s">
        <v>682</v>
      </c>
      <c r="L6" s="773"/>
      <c r="M6" s="548" t="str">
        <f>IF(COUNTIF($I$6:$I$1000,I6)&gt;1,"登録番号に重複者あり","")</f>
        <v>登録番号に重複者あり</v>
      </c>
    </row>
    <row r="7" spans="3:14" ht="18" customHeight="1" x14ac:dyDescent="0.2">
      <c r="C7" s="45">
        <v>2</v>
      </c>
      <c r="D7" s="48"/>
      <c r="E7" s="768" t="s">
        <v>685</v>
      </c>
      <c r="F7" s="774"/>
      <c r="G7" s="794" t="str">
        <f t="shared" ref="G7:G70" si="0">IF(COUNTIF($E$6:$E$1000,E7)&gt;1,"同じ名前あり","")</f>
        <v>同じ名前あり</v>
      </c>
      <c r="H7" s="770">
        <v>25</v>
      </c>
      <c r="I7" s="771" t="s">
        <v>686</v>
      </c>
      <c r="J7" s="772">
        <v>45387</v>
      </c>
      <c r="K7" s="795" t="s">
        <v>682</v>
      </c>
      <c r="L7" s="773"/>
      <c r="M7" s="548" t="str">
        <f t="shared" ref="M7:M70" si="1">IF(COUNTIF($I$6:$I$1000,I7)&gt;1,"登録番号に重複者あり","")</f>
        <v>登録番号に重複者あり</v>
      </c>
    </row>
    <row r="8" spans="3:14" ht="18" customHeight="1" x14ac:dyDescent="0.2">
      <c r="C8" s="45">
        <v>3</v>
      </c>
      <c r="D8" s="48"/>
      <c r="E8" s="768" t="s">
        <v>685</v>
      </c>
      <c r="F8" s="774"/>
      <c r="G8" s="794" t="str">
        <f t="shared" si="0"/>
        <v>同じ名前あり</v>
      </c>
      <c r="H8" s="770">
        <v>22</v>
      </c>
      <c r="I8" s="771" t="s">
        <v>686</v>
      </c>
      <c r="J8" s="772">
        <v>45387</v>
      </c>
      <c r="K8" s="795" t="s">
        <v>682</v>
      </c>
      <c r="L8" s="773"/>
      <c r="M8" s="548" t="str">
        <f t="shared" si="1"/>
        <v>登録番号に重複者あり</v>
      </c>
    </row>
    <row r="9" spans="3:14" ht="18" customHeight="1" x14ac:dyDescent="0.2">
      <c r="C9" s="45">
        <v>4</v>
      </c>
      <c r="D9" s="48"/>
      <c r="E9" s="768" t="s">
        <v>685</v>
      </c>
      <c r="F9" s="774"/>
      <c r="G9" s="794" t="str">
        <f t="shared" si="0"/>
        <v>同じ名前あり</v>
      </c>
      <c r="H9" s="770">
        <v>23</v>
      </c>
      <c r="I9" s="771" t="s">
        <v>686</v>
      </c>
      <c r="J9" s="772">
        <v>45387</v>
      </c>
      <c r="K9" s="795" t="s">
        <v>682</v>
      </c>
      <c r="L9" s="773"/>
      <c r="M9" s="548" t="str">
        <f t="shared" si="1"/>
        <v>登録番号に重複者あり</v>
      </c>
    </row>
    <row r="10" spans="3:14" ht="18" customHeight="1" x14ac:dyDescent="0.2">
      <c r="C10" s="45">
        <v>5</v>
      </c>
      <c r="D10" s="48"/>
      <c r="E10" s="768" t="s">
        <v>685</v>
      </c>
      <c r="F10" s="774"/>
      <c r="G10" s="794" t="str">
        <f t="shared" si="0"/>
        <v>同じ名前あり</v>
      </c>
      <c r="H10" s="770">
        <v>23</v>
      </c>
      <c r="I10" s="771" t="s">
        <v>686</v>
      </c>
      <c r="J10" s="772">
        <v>45387</v>
      </c>
      <c r="K10" s="795" t="s">
        <v>682</v>
      </c>
      <c r="L10" s="773"/>
      <c r="M10" s="548" t="str">
        <f t="shared" si="1"/>
        <v>登録番号に重複者あり</v>
      </c>
    </row>
    <row r="11" spans="3:14" ht="18" customHeight="1" x14ac:dyDescent="0.2">
      <c r="C11" s="45">
        <v>6</v>
      </c>
      <c r="D11" s="48"/>
      <c r="E11" s="768" t="s">
        <v>685</v>
      </c>
      <c r="F11" s="774"/>
      <c r="G11" s="794" t="str">
        <f t="shared" si="0"/>
        <v>同じ名前あり</v>
      </c>
      <c r="H11" s="770">
        <v>23</v>
      </c>
      <c r="I11" s="771" t="s">
        <v>686</v>
      </c>
      <c r="J11" s="772">
        <v>45387</v>
      </c>
      <c r="K11" s="795"/>
      <c r="L11" s="773"/>
      <c r="M11" s="548" t="str">
        <f t="shared" si="1"/>
        <v>登録番号に重複者あり</v>
      </c>
    </row>
    <row r="12" spans="3:14" ht="18" customHeight="1" x14ac:dyDescent="0.2">
      <c r="C12" s="45">
        <v>7</v>
      </c>
      <c r="D12" s="48"/>
      <c r="E12" s="768" t="s">
        <v>685</v>
      </c>
      <c r="F12" s="774"/>
      <c r="G12" s="794" t="str">
        <f t="shared" si="0"/>
        <v>同じ名前あり</v>
      </c>
      <c r="H12" s="770">
        <v>23</v>
      </c>
      <c r="I12" s="771" t="s">
        <v>686</v>
      </c>
      <c r="J12" s="772">
        <v>45387</v>
      </c>
      <c r="K12" s="795"/>
      <c r="L12" s="773"/>
      <c r="M12" s="548" t="str">
        <f t="shared" si="1"/>
        <v>登録番号に重複者あり</v>
      </c>
    </row>
    <row r="13" spans="3:14" ht="18" customHeight="1" x14ac:dyDescent="0.2">
      <c r="C13" s="45">
        <v>8</v>
      </c>
      <c r="D13" s="48"/>
      <c r="E13" s="768" t="s">
        <v>685</v>
      </c>
      <c r="F13" s="774"/>
      <c r="G13" s="794" t="str">
        <f t="shared" si="0"/>
        <v>同じ名前あり</v>
      </c>
      <c r="H13" s="770">
        <v>22</v>
      </c>
      <c r="I13" s="771" t="s">
        <v>686</v>
      </c>
      <c r="J13" s="772">
        <v>45387</v>
      </c>
      <c r="K13" s="795"/>
      <c r="L13" s="773"/>
      <c r="M13" s="548" t="str">
        <f t="shared" si="1"/>
        <v>登録番号に重複者あり</v>
      </c>
    </row>
    <row r="14" spans="3:14" ht="18" customHeight="1" x14ac:dyDescent="0.2">
      <c r="C14" s="45">
        <v>9</v>
      </c>
      <c r="D14" s="48"/>
      <c r="E14" s="768" t="s">
        <v>685</v>
      </c>
      <c r="F14" s="774"/>
      <c r="G14" s="794" t="str">
        <f t="shared" si="0"/>
        <v>同じ名前あり</v>
      </c>
      <c r="H14" s="770">
        <v>21</v>
      </c>
      <c r="I14" s="771" t="s">
        <v>686</v>
      </c>
      <c r="J14" s="772">
        <v>45387</v>
      </c>
      <c r="K14" s="795"/>
      <c r="L14" s="773"/>
      <c r="M14" s="548" t="str">
        <f t="shared" si="1"/>
        <v>登録番号に重複者あり</v>
      </c>
    </row>
    <row r="15" spans="3:14" ht="18" customHeight="1" x14ac:dyDescent="0.2">
      <c r="C15" s="45">
        <v>10</v>
      </c>
      <c r="D15" s="48"/>
      <c r="E15" s="768" t="s">
        <v>685</v>
      </c>
      <c r="F15" s="774"/>
      <c r="G15" s="794" t="str">
        <f t="shared" si="0"/>
        <v>同じ名前あり</v>
      </c>
      <c r="H15" s="770">
        <v>23</v>
      </c>
      <c r="I15" s="771" t="s">
        <v>686</v>
      </c>
      <c r="J15" s="772">
        <v>45387</v>
      </c>
      <c r="K15" s="795"/>
      <c r="L15" s="773"/>
      <c r="M15" s="548" t="str">
        <f t="shared" si="1"/>
        <v>登録番号に重複者あり</v>
      </c>
    </row>
    <row r="16" spans="3:14" ht="18" customHeight="1" x14ac:dyDescent="0.2">
      <c r="C16" s="45">
        <v>11</v>
      </c>
      <c r="D16" s="48"/>
      <c r="E16" s="768" t="s">
        <v>685</v>
      </c>
      <c r="F16" s="774"/>
      <c r="G16" s="794" t="str">
        <f t="shared" si="0"/>
        <v>同じ名前あり</v>
      </c>
      <c r="H16" s="770">
        <v>23</v>
      </c>
      <c r="I16" s="771" t="s">
        <v>686</v>
      </c>
      <c r="J16" s="772">
        <v>45387</v>
      </c>
      <c r="K16" s="795"/>
      <c r="L16" s="773"/>
      <c r="M16" s="548" t="str">
        <f t="shared" si="1"/>
        <v>登録番号に重複者あり</v>
      </c>
    </row>
    <row r="17" spans="3:13" ht="18" customHeight="1" x14ac:dyDescent="0.2">
      <c r="C17" s="45">
        <v>12</v>
      </c>
      <c r="D17" s="48"/>
      <c r="E17" s="768" t="s">
        <v>685</v>
      </c>
      <c r="F17" s="774"/>
      <c r="G17" s="794" t="str">
        <f t="shared" si="0"/>
        <v>同じ名前あり</v>
      </c>
      <c r="H17" s="770">
        <v>23</v>
      </c>
      <c r="I17" s="771" t="s">
        <v>686</v>
      </c>
      <c r="J17" s="772">
        <v>45387</v>
      </c>
      <c r="K17" s="795"/>
      <c r="L17" s="773"/>
      <c r="M17" s="548" t="str">
        <f t="shared" si="1"/>
        <v>登録番号に重複者あり</v>
      </c>
    </row>
    <row r="18" spans="3:13" ht="18" customHeight="1" x14ac:dyDescent="0.2">
      <c r="C18" s="45">
        <v>13</v>
      </c>
      <c r="D18" s="48"/>
      <c r="E18" s="768" t="s">
        <v>685</v>
      </c>
      <c r="F18" s="774"/>
      <c r="G18" s="794" t="str">
        <f t="shared" si="0"/>
        <v>同じ名前あり</v>
      </c>
      <c r="H18" s="770">
        <v>23</v>
      </c>
      <c r="I18" s="771" t="s">
        <v>686</v>
      </c>
      <c r="J18" s="772">
        <v>45387</v>
      </c>
      <c r="K18" s="795"/>
      <c r="L18" s="773"/>
      <c r="M18" s="548" t="str">
        <f t="shared" si="1"/>
        <v>登録番号に重複者あり</v>
      </c>
    </row>
    <row r="19" spans="3:13" ht="18" customHeight="1" x14ac:dyDescent="0.2">
      <c r="C19" s="45">
        <v>14</v>
      </c>
      <c r="D19" s="48"/>
      <c r="E19" s="768" t="s">
        <v>685</v>
      </c>
      <c r="F19" s="774"/>
      <c r="G19" s="794" t="str">
        <f t="shared" si="0"/>
        <v>同じ名前あり</v>
      </c>
      <c r="H19" s="770">
        <v>23</v>
      </c>
      <c r="I19" s="771" t="s">
        <v>686</v>
      </c>
      <c r="J19" s="772">
        <v>45387</v>
      </c>
      <c r="K19" s="795"/>
      <c r="L19" s="773"/>
      <c r="M19" s="548" t="str">
        <f t="shared" si="1"/>
        <v>登録番号に重複者あり</v>
      </c>
    </row>
    <row r="20" spans="3:13" ht="18" customHeight="1" x14ac:dyDescent="0.2">
      <c r="C20" s="45">
        <v>15</v>
      </c>
      <c r="D20" s="48"/>
      <c r="E20" s="768" t="s">
        <v>685</v>
      </c>
      <c r="F20" s="774"/>
      <c r="G20" s="794" t="str">
        <f t="shared" si="0"/>
        <v>同じ名前あり</v>
      </c>
      <c r="H20" s="770">
        <v>23</v>
      </c>
      <c r="I20" s="771" t="s">
        <v>686</v>
      </c>
      <c r="J20" s="772">
        <v>45387</v>
      </c>
      <c r="K20" s="795"/>
      <c r="L20" s="773"/>
      <c r="M20" s="548" t="str">
        <f t="shared" si="1"/>
        <v>登録番号に重複者あり</v>
      </c>
    </row>
    <row r="21" spans="3:13" ht="18" customHeight="1" x14ac:dyDescent="0.2">
      <c r="C21" s="45">
        <v>16</v>
      </c>
      <c r="D21" s="48"/>
      <c r="E21" s="768" t="s">
        <v>685</v>
      </c>
      <c r="F21" s="774"/>
      <c r="G21" s="794" t="str">
        <f t="shared" si="0"/>
        <v>同じ名前あり</v>
      </c>
      <c r="H21" s="770">
        <v>23</v>
      </c>
      <c r="I21" s="771" t="s">
        <v>686</v>
      </c>
      <c r="J21" s="772">
        <v>45387</v>
      </c>
      <c r="K21" s="795"/>
      <c r="L21" s="773"/>
      <c r="M21" s="548" t="str">
        <f t="shared" si="1"/>
        <v>登録番号に重複者あり</v>
      </c>
    </row>
    <row r="22" spans="3:13" ht="18" customHeight="1" x14ac:dyDescent="0.2">
      <c r="C22" s="45">
        <v>17</v>
      </c>
      <c r="D22" s="48"/>
      <c r="E22" s="768" t="s">
        <v>685</v>
      </c>
      <c r="F22" s="774"/>
      <c r="G22" s="794" t="str">
        <f t="shared" si="0"/>
        <v>同じ名前あり</v>
      </c>
      <c r="H22" s="770">
        <v>23</v>
      </c>
      <c r="I22" s="771" t="s">
        <v>686</v>
      </c>
      <c r="J22" s="772">
        <v>45387</v>
      </c>
      <c r="K22" s="795"/>
      <c r="L22" s="773"/>
      <c r="M22" s="548" t="str">
        <f t="shared" si="1"/>
        <v>登録番号に重複者あり</v>
      </c>
    </row>
    <row r="23" spans="3:13" ht="18" customHeight="1" x14ac:dyDescent="0.2">
      <c r="C23" s="45">
        <v>18</v>
      </c>
      <c r="D23" s="48"/>
      <c r="E23" s="768" t="s">
        <v>685</v>
      </c>
      <c r="F23" s="774"/>
      <c r="G23" s="794" t="str">
        <f t="shared" si="0"/>
        <v>同じ名前あり</v>
      </c>
      <c r="H23" s="770">
        <v>21</v>
      </c>
      <c r="I23" s="771" t="s">
        <v>686</v>
      </c>
      <c r="J23" s="772">
        <v>45387</v>
      </c>
      <c r="K23" s="795"/>
      <c r="L23" s="773"/>
      <c r="M23" s="548" t="str">
        <f t="shared" si="1"/>
        <v>登録番号に重複者あり</v>
      </c>
    </row>
    <row r="24" spans="3:13" ht="18" customHeight="1" x14ac:dyDescent="0.2">
      <c r="C24" s="45">
        <v>19</v>
      </c>
      <c r="D24" s="48"/>
      <c r="E24" s="768" t="s">
        <v>685</v>
      </c>
      <c r="F24" s="774"/>
      <c r="G24" s="794" t="str">
        <f t="shared" si="0"/>
        <v>同じ名前あり</v>
      </c>
      <c r="H24" s="770">
        <v>21</v>
      </c>
      <c r="I24" s="771" t="s">
        <v>686</v>
      </c>
      <c r="J24" s="772">
        <v>45387</v>
      </c>
      <c r="K24" s="795"/>
      <c r="L24" s="773"/>
      <c r="M24" s="548" t="str">
        <f t="shared" si="1"/>
        <v>登録番号に重複者あり</v>
      </c>
    </row>
    <row r="25" spans="3:13" ht="18" customHeight="1" x14ac:dyDescent="0.2">
      <c r="C25" s="45">
        <v>20</v>
      </c>
      <c r="D25" s="48"/>
      <c r="E25" s="768" t="s">
        <v>685</v>
      </c>
      <c r="F25" s="774"/>
      <c r="G25" s="794" t="str">
        <f t="shared" si="0"/>
        <v>同じ名前あり</v>
      </c>
      <c r="H25" s="770">
        <v>21</v>
      </c>
      <c r="I25" s="771" t="s">
        <v>686</v>
      </c>
      <c r="J25" s="772">
        <v>45387</v>
      </c>
      <c r="K25" s="795"/>
      <c r="L25" s="773"/>
      <c r="M25" s="548" t="str">
        <f t="shared" si="1"/>
        <v>登録番号に重複者あり</v>
      </c>
    </row>
    <row r="26" spans="3:13" ht="18" customHeight="1" x14ac:dyDescent="0.2">
      <c r="C26" s="45">
        <v>21</v>
      </c>
      <c r="D26" s="48"/>
      <c r="E26" s="768" t="s">
        <v>685</v>
      </c>
      <c r="F26" s="774"/>
      <c r="G26" s="794" t="str">
        <f t="shared" si="0"/>
        <v>同じ名前あり</v>
      </c>
      <c r="H26" s="770">
        <v>21</v>
      </c>
      <c r="I26" s="771" t="s">
        <v>686</v>
      </c>
      <c r="J26" s="772">
        <v>45387</v>
      </c>
      <c r="K26" s="795"/>
      <c r="L26" s="773"/>
      <c r="M26" s="548" t="str">
        <f t="shared" si="1"/>
        <v>登録番号に重複者あり</v>
      </c>
    </row>
    <row r="27" spans="3:13" ht="18" customHeight="1" x14ac:dyDescent="0.2">
      <c r="C27" s="45">
        <v>22</v>
      </c>
      <c r="D27" s="48"/>
      <c r="E27" s="768" t="s">
        <v>685</v>
      </c>
      <c r="F27" s="774"/>
      <c r="G27" s="794" t="str">
        <f t="shared" si="0"/>
        <v>同じ名前あり</v>
      </c>
      <c r="H27" s="770">
        <v>21</v>
      </c>
      <c r="I27" s="771" t="s">
        <v>686</v>
      </c>
      <c r="J27" s="772">
        <v>45387</v>
      </c>
      <c r="K27" s="795"/>
      <c r="L27" s="773"/>
      <c r="M27" s="548" t="str">
        <f t="shared" si="1"/>
        <v>登録番号に重複者あり</v>
      </c>
    </row>
    <row r="28" spans="3:13" ht="18" customHeight="1" x14ac:dyDescent="0.2">
      <c r="C28" s="45">
        <v>23</v>
      </c>
      <c r="D28" s="48"/>
      <c r="E28" s="768" t="s">
        <v>685</v>
      </c>
      <c r="F28" s="774"/>
      <c r="G28" s="794" t="str">
        <f t="shared" si="0"/>
        <v>同じ名前あり</v>
      </c>
      <c r="H28" s="770">
        <v>21</v>
      </c>
      <c r="I28" s="771" t="s">
        <v>686</v>
      </c>
      <c r="J28" s="772">
        <v>45387</v>
      </c>
      <c r="K28" s="795"/>
      <c r="L28" s="773"/>
      <c r="M28" s="548" t="str">
        <f t="shared" si="1"/>
        <v>登録番号に重複者あり</v>
      </c>
    </row>
    <row r="29" spans="3:13" ht="18" customHeight="1" x14ac:dyDescent="0.2">
      <c r="C29" s="45">
        <v>24</v>
      </c>
      <c r="D29" s="48"/>
      <c r="E29" s="768" t="s">
        <v>685</v>
      </c>
      <c r="F29" s="774"/>
      <c r="G29" s="794" t="str">
        <f t="shared" si="0"/>
        <v>同じ名前あり</v>
      </c>
      <c r="H29" s="770">
        <v>21</v>
      </c>
      <c r="I29" s="771" t="s">
        <v>686</v>
      </c>
      <c r="J29" s="772">
        <v>45387</v>
      </c>
      <c r="K29" s="795"/>
      <c r="L29" s="773"/>
      <c r="M29" s="548" t="str">
        <f t="shared" si="1"/>
        <v>登録番号に重複者あり</v>
      </c>
    </row>
    <row r="30" spans="3:13" ht="18" customHeight="1" x14ac:dyDescent="0.2">
      <c r="C30" s="45">
        <v>25</v>
      </c>
      <c r="D30" s="48"/>
      <c r="E30" s="768" t="s">
        <v>685</v>
      </c>
      <c r="F30" s="774"/>
      <c r="G30" s="794" t="str">
        <f t="shared" si="0"/>
        <v>同じ名前あり</v>
      </c>
      <c r="H30" s="770">
        <v>21</v>
      </c>
      <c r="I30" s="771" t="s">
        <v>686</v>
      </c>
      <c r="J30" s="772">
        <v>45387</v>
      </c>
      <c r="K30" s="795"/>
      <c r="L30" s="773"/>
      <c r="M30" s="548" t="str">
        <f t="shared" si="1"/>
        <v>登録番号に重複者あり</v>
      </c>
    </row>
    <row r="31" spans="3:13" ht="18" customHeight="1" x14ac:dyDescent="0.2">
      <c r="C31" s="45">
        <v>26</v>
      </c>
      <c r="D31" s="48"/>
      <c r="E31" s="749" t="s">
        <v>685</v>
      </c>
      <c r="F31" s="774"/>
      <c r="G31" s="794" t="str">
        <f t="shared" si="0"/>
        <v>同じ名前あり</v>
      </c>
      <c r="H31" s="770">
        <v>21</v>
      </c>
      <c r="I31" s="771" t="s">
        <v>686</v>
      </c>
      <c r="J31" s="772">
        <v>45387</v>
      </c>
      <c r="K31" s="795"/>
      <c r="L31" s="773"/>
      <c r="M31" s="548" t="str">
        <f t="shared" si="1"/>
        <v>登録番号に重複者あり</v>
      </c>
    </row>
    <row r="32" spans="3:13" ht="18" customHeight="1" x14ac:dyDescent="0.2">
      <c r="C32" s="45">
        <v>27</v>
      </c>
      <c r="D32" s="48"/>
      <c r="E32" s="749" t="s">
        <v>685</v>
      </c>
      <c r="F32" s="774"/>
      <c r="G32" s="794" t="str">
        <f t="shared" si="0"/>
        <v>同じ名前あり</v>
      </c>
      <c r="H32" s="770">
        <v>21</v>
      </c>
      <c r="I32" s="771" t="s">
        <v>686</v>
      </c>
      <c r="J32" s="772">
        <v>45387</v>
      </c>
      <c r="K32" s="795"/>
      <c r="L32" s="773"/>
      <c r="M32" s="548" t="str">
        <f t="shared" si="1"/>
        <v>登録番号に重複者あり</v>
      </c>
    </row>
    <row r="33" spans="3:13" ht="18" customHeight="1" x14ac:dyDescent="0.2">
      <c r="C33" s="45">
        <v>28</v>
      </c>
      <c r="D33" s="48"/>
      <c r="E33" s="749" t="s">
        <v>685</v>
      </c>
      <c r="F33" s="774"/>
      <c r="G33" s="794" t="str">
        <f t="shared" si="0"/>
        <v>同じ名前あり</v>
      </c>
      <c r="H33" s="770">
        <v>21</v>
      </c>
      <c r="I33" s="771" t="s">
        <v>686</v>
      </c>
      <c r="J33" s="772">
        <v>45387</v>
      </c>
      <c r="K33" s="795"/>
      <c r="L33" s="773"/>
      <c r="M33" s="548" t="str">
        <f t="shared" si="1"/>
        <v>登録番号に重複者あり</v>
      </c>
    </row>
    <row r="34" spans="3:13" ht="18" customHeight="1" x14ac:dyDescent="0.2">
      <c r="C34" s="45">
        <v>29</v>
      </c>
      <c r="D34" s="48"/>
      <c r="E34" s="749" t="s">
        <v>685</v>
      </c>
      <c r="F34" s="774"/>
      <c r="G34" s="794" t="str">
        <f t="shared" si="0"/>
        <v>同じ名前あり</v>
      </c>
      <c r="H34" s="770">
        <v>21</v>
      </c>
      <c r="I34" s="771" t="s">
        <v>686</v>
      </c>
      <c r="J34" s="772">
        <v>45387</v>
      </c>
      <c r="K34" s="795"/>
      <c r="L34" s="773"/>
      <c r="M34" s="548" t="str">
        <f t="shared" si="1"/>
        <v>登録番号に重複者あり</v>
      </c>
    </row>
    <row r="35" spans="3:13" ht="18" customHeight="1" x14ac:dyDescent="0.2">
      <c r="C35" s="45">
        <v>30</v>
      </c>
      <c r="D35" s="48"/>
      <c r="E35" s="749" t="s">
        <v>685</v>
      </c>
      <c r="F35" s="774"/>
      <c r="G35" s="794" t="str">
        <f t="shared" si="0"/>
        <v>同じ名前あり</v>
      </c>
      <c r="H35" s="770">
        <v>22</v>
      </c>
      <c r="I35" s="771" t="s">
        <v>686</v>
      </c>
      <c r="J35" s="772">
        <v>45387</v>
      </c>
      <c r="K35" s="795"/>
      <c r="L35" s="773"/>
      <c r="M35" s="548" t="str">
        <f t="shared" si="1"/>
        <v>登録番号に重複者あり</v>
      </c>
    </row>
    <row r="36" spans="3:13" ht="18" customHeight="1" x14ac:dyDescent="0.2">
      <c r="C36" s="45">
        <v>31</v>
      </c>
      <c r="D36" s="48"/>
      <c r="E36" s="749"/>
      <c r="F36" s="774"/>
      <c r="G36" s="794" t="str">
        <f t="shared" si="0"/>
        <v/>
      </c>
      <c r="H36" s="770"/>
      <c r="I36" s="771"/>
      <c r="J36" s="772"/>
      <c r="K36" s="795"/>
      <c r="L36" s="773"/>
      <c r="M36" s="548" t="str">
        <f t="shared" si="1"/>
        <v/>
      </c>
    </row>
    <row r="37" spans="3:13" ht="18" customHeight="1" x14ac:dyDescent="0.2">
      <c r="C37" s="45">
        <v>32</v>
      </c>
      <c r="D37" s="48"/>
      <c r="E37" s="749"/>
      <c r="F37" s="774"/>
      <c r="G37" s="794" t="str">
        <f t="shared" si="0"/>
        <v/>
      </c>
      <c r="H37" s="770"/>
      <c r="I37" s="771"/>
      <c r="J37" s="772"/>
      <c r="K37" s="795"/>
      <c r="L37" s="773"/>
      <c r="M37" s="548" t="str">
        <f t="shared" si="1"/>
        <v/>
      </c>
    </row>
    <row r="38" spans="3:13" ht="18" customHeight="1" x14ac:dyDescent="0.2">
      <c r="C38" s="45">
        <v>33</v>
      </c>
      <c r="D38" s="48"/>
      <c r="E38" s="749"/>
      <c r="F38" s="774"/>
      <c r="G38" s="794" t="str">
        <f t="shared" si="0"/>
        <v/>
      </c>
      <c r="H38" s="770"/>
      <c r="I38" s="771"/>
      <c r="J38" s="772"/>
      <c r="K38" s="795"/>
      <c r="L38" s="773"/>
      <c r="M38" s="548" t="str">
        <f t="shared" si="1"/>
        <v/>
      </c>
    </row>
    <row r="39" spans="3:13" ht="18" customHeight="1" x14ac:dyDescent="0.2">
      <c r="C39" s="45">
        <v>34</v>
      </c>
      <c r="D39" s="48"/>
      <c r="E39" s="749"/>
      <c r="F39" s="774"/>
      <c r="G39" s="794" t="str">
        <f t="shared" si="0"/>
        <v/>
      </c>
      <c r="H39" s="770"/>
      <c r="I39" s="771"/>
      <c r="J39" s="772"/>
      <c r="K39" s="795"/>
      <c r="L39" s="773"/>
      <c r="M39" s="548" t="str">
        <f t="shared" si="1"/>
        <v/>
      </c>
    </row>
    <row r="40" spans="3:13" ht="18" customHeight="1" x14ac:dyDescent="0.2">
      <c r="C40" s="45">
        <v>35</v>
      </c>
      <c r="D40" s="48"/>
      <c r="E40" s="749"/>
      <c r="F40" s="774"/>
      <c r="G40" s="794" t="str">
        <f t="shared" si="0"/>
        <v/>
      </c>
      <c r="H40" s="770"/>
      <c r="I40" s="771"/>
      <c r="J40" s="772"/>
      <c r="K40" s="795"/>
      <c r="L40" s="773"/>
      <c r="M40" s="548" t="str">
        <f t="shared" si="1"/>
        <v/>
      </c>
    </row>
    <row r="41" spans="3:13" ht="18" customHeight="1" x14ac:dyDescent="0.2">
      <c r="C41" s="45">
        <v>36</v>
      </c>
      <c r="D41" s="48"/>
      <c r="E41" s="749"/>
      <c r="F41" s="774"/>
      <c r="G41" s="794" t="str">
        <f t="shared" si="0"/>
        <v/>
      </c>
      <c r="H41" s="770"/>
      <c r="I41" s="771"/>
      <c r="J41" s="772"/>
      <c r="K41" s="795"/>
      <c r="L41" s="773"/>
      <c r="M41" s="548" t="str">
        <f t="shared" si="1"/>
        <v/>
      </c>
    </row>
    <row r="42" spans="3:13" ht="18" customHeight="1" x14ac:dyDescent="0.2">
      <c r="C42" s="45">
        <v>37</v>
      </c>
      <c r="D42" s="48"/>
      <c r="E42" s="749"/>
      <c r="F42" s="774"/>
      <c r="G42" s="794" t="str">
        <f t="shared" si="0"/>
        <v/>
      </c>
      <c r="H42" s="770"/>
      <c r="I42" s="771"/>
      <c r="J42" s="772"/>
      <c r="K42" s="795"/>
      <c r="L42" s="773"/>
      <c r="M42" s="548" t="str">
        <f t="shared" si="1"/>
        <v/>
      </c>
    </row>
    <row r="43" spans="3:13" ht="18" customHeight="1" x14ac:dyDescent="0.2">
      <c r="C43" s="45">
        <v>38</v>
      </c>
      <c r="D43" s="48"/>
      <c r="E43" s="749"/>
      <c r="F43" s="774"/>
      <c r="G43" s="794" t="str">
        <f t="shared" si="0"/>
        <v/>
      </c>
      <c r="H43" s="770"/>
      <c r="I43" s="771"/>
      <c r="J43" s="772"/>
      <c r="K43" s="795"/>
      <c r="L43" s="773"/>
      <c r="M43" s="548" t="str">
        <f t="shared" si="1"/>
        <v/>
      </c>
    </row>
    <row r="44" spans="3:13" ht="18" customHeight="1" x14ac:dyDescent="0.2">
      <c r="C44" s="45">
        <v>39</v>
      </c>
      <c r="D44" s="48"/>
      <c r="E44" s="749"/>
      <c r="F44" s="774"/>
      <c r="G44" s="794" t="str">
        <f t="shared" si="0"/>
        <v/>
      </c>
      <c r="H44" s="770"/>
      <c r="I44" s="771"/>
      <c r="J44" s="772"/>
      <c r="K44" s="795"/>
      <c r="L44" s="773"/>
      <c r="M44" s="548" t="str">
        <f t="shared" si="1"/>
        <v/>
      </c>
    </row>
    <row r="45" spans="3:13" ht="18" customHeight="1" x14ac:dyDescent="0.2">
      <c r="C45" s="45">
        <v>40</v>
      </c>
      <c r="D45" s="48"/>
      <c r="E45" s="749"/>
      <c r="F45" s="774"/>
      <c r="G45" s="794" t="str">
        <f t="shared" si="0"/>
        <v/>
      </c>
      <c r="H45" s="770"/>
      <c r="I45" s="771"/>
      <c r="J45" s="772"/>
      <c r="K45" s="795"/>
      <c r="L45" s="773"/>
      <c r="M45" s="548" t="str">
        <f t="shared" si="1"/>
        <v/>
      </c>
    </row>
    <row r="46" spans="3:13" ht="18" customHeight="1" x14ac:dyDescent="0.2">
      <c r="C46" s="45">
        <v>41</v>
      </c>
      <c r="D46" s="775"/>
      <c r="E46" s="796"/>
      <c r="F46" s="769"/>
      <c r="G46" s="794" t="str">
        <f t="shared" si="0"/>
        <v/>
      </c>
      <c r="H46" s="797"/>
      <c r="I46" s="798"/>
      <c r="J46" s="799"/>
      <c r="K46" s="795"/>
      <c r="L46" s="800"/>
      <c r="M46" s="548" t="str">
        <f t="shared" si="1"/>
        <v/>
      </c>
    </row>
    <row r="47" spans="3:13" ht="18" customHeight="1" x14ac:dyDescent="0.2">
      <c r="C47" s="45">
        <v>42</v>
      </c>
      <c r="D47" s="775"/>
      <c r="E47" s="796"/>
      <c r="F47" s="774"/>
      <c r="G47" s="794" t="str">
        <f t="shared" si="0"/>
        <v/>
      </c>
      <c r="H47" s="797"/>
      <c r="I47" s="798"/>
      <c r="J47" s="799"/>
      <c r="K47" s="795"/>
      <c r="L47" s="800"/>
      <c r="M47" s="548" t="str">
        <f t="shared" si="1"/>
        <v/>
      </c>
    </row>
    <row r="48" spans="3:13" ht="18" customHeight="1" x14ac:dyDescent="0.2">
      <c r="C48" s="45">
        <v>43</v>
      </c>
      <c r="D48" s="775"/>
      <c r="E48" s="796"/>
      <c r="F48" s="774"/>
      <c r="G48" s="794" t="str">
        <f t="shared" si="0"/>
        <v/>
      </c>
      <c r="H48" s="797"/>
      <c r="I48" s="798"/>
      <c r="J48" s="799"/>
      <c r="K48" s="795"/>
      <c r="L48" s="800"/>
      <c r="M48" s="548" t="str">
        <f t="shared" si="1"/>
        <v/>
      </c>
    </row>
    <row r="49" spans="3:13" ht="18" customHeight="1" x14ac:dyDescent="0.2">
      <c r="C49" s="45">
        <v>44</v>
      </c>
      <c r="D49" s="775"/>
      <c r="E49" s="796"/>
      <c r="F49" s="774"/>
      <c r="G49" s="794" t="str">
        <f t="shared" si="0"/>
        <v/>
      </c>
      <c r="H49" s="797"/>
      <c r="I49" s="798"/>
      <c r="J49" s="799"/>
      <c r="K49" s="795"/>
      <c r="L49" s="800"/>
      <c r="M49" s="548" t="str">
        <f t="shared" si="1"/>
        <v/>
      </c>
    </row>
    <row r="50" spans="3:13" ht="18" customHeight="1" x14ac:dyDescent="0.2">
      <c r="C50" s="45">
        <v>45</v>
      </c>
      <c r="D50" s="775"/>
      <c r="E50" s="796"/>
      <c r="F50" s="774"/>
      <c r="G50" s="794" t="str">
        <f t="shared" si="0"/>
        <v/>
      </c>
      <c r="H50" s="797"/>
      <c r="I50" s="798"/>
      <c r="J50" s="799"/>
      <c r="K50" s="795"/>
      <c r="L50" s="800"/>
      <c r="M50" s="548" t="str">
        <f t="shared" si="1"/>
        <v/>
      </c>
    </row>
    <row r="51" spans="3:13" ht="18" customHeight="1" x14ac:dyDescent="0.2">
      <c r="C51" s="45">
        <v>46</v>
      </c>
      <c r="D51" s="775"/>
      <c r="E51" s="796"/>
      <c r="F51" s="774"/>
      <c r="G51" s="794" t="str">
        <f t="shared" si="0"/>
        <v/>
      </c>
      <c r="H51" s="797"/>
      <c r="I51" s="798"/>
      <c r="J51" s="799"/>
      <c r="K51" s="795"/>
      <c r="L51" s="800"/>
      <c r="M51" s="548" t="str">
        <f t="shared" si="1"/>
        <v/>
      </c>
    </row>
    <row r="52" spans="3:13" ht="18" customHeight="1" x14ac:dyDescent="0.2">
      <c r="C52" s="45">
        <v>47</v>
      </c>
      <c r="D52" s="775"/>
      <c r="E52" s="796"/>
      <c r="F52" s="774"/>
      <c r="G52" s="794" t="str">
        <f t="shared" si="0"/>
        <v/>
      </c>
      <c r="H52" s="797"/>
      <c r="I52" s="798"/>
      <c r="J52" s="799"/>
      <c r="K52" s="795"/>
      <c r="L52" s="800"/>
      <c r="M52" s="548" t="str">
        <f t="shared" si="1"/>
        <v/>
      </c>
    </row>
    <row r="53" spans="3:13" ht="18" customHeight="1" x14ac:dyDescent="0.2">
      <c r="C53" s="45">
        <v>48</v>
      </c>
      <c r="D53" s="775"/>
      <c r="E53" s="796"/>
      <c r="F53" s="774"/>
      <c r="G53" s="794" t="str">
        <f t="shared" si="0"/>
        <v/>
      </c>
      <c r="H53" s="797"/>
      <c r="I53" s="798"/>
      <c r="J53" s="799"/>
      <c r="K53" s="795"/>
      <c r="L53" s="800"/>
      <c r="M53" s="548" t="str">
        <f t="shared" si="1"/>
        <v/>
      </c>
    </row>
    <row r="54" spans="3:13" ht="18" customHeight="1" x14ac:dyDescent="0.2">
      <c r="C54" s="45">
        <v>49</v>
      </c>
      <c r="D54" s="775"/>
      <c r="E54" s="796"/>
      <c r="F54" s="774"/>
      <c r="G54" s="794" t="str">
        <f t="shared" si="0"/>
        <v/>
      </c>
      <c r="H54" s="797"/>
      <c r="I54" s="798"/>
      <c r="J54" s="799"/>
      <c r="K54" s="795"/>
      <c r="L54" s="800"/>
      <c r="M54" s="548" t="str">
        <f t="shared" si="1"/>
        <v/>
      </c>
    </row>
    <row r="55" spans="3:13" ht="18" customHeight="1" x14ac:dyDescent="0.2">
      <c r="C55" s="45">
        <v>50</v>
      </c>
      <c r="D55" s="775"/>
      <c r="E55" s="796"/>
      <c r="F55" s="774"/>
      <c r="G55" s="794" t="str">
        <f t="shared" si="0"/>
        <v/>
      </c>
      <c r="H55" s="797"/>
      <c r="I55" s="798"/>
      <c r="J55" s="799"/>
      <c r="K55" s="795"/>
      <c r="L55" s="800"/>
      <c r="M55" s="548" t="str">
        <f t="shared" si="1"/>
        <v/>
      </c>
    </row>
    <row r="56" spans="3:13" ht="18" customHeight="1" x14ac:dyDescent="0.2">
      <c r="C56" s="45">
        <v>51</v>
      </c>
      <c r="D56" s="775"/>
      <c r="E56" s="796"/>
      <c r="F56" s="774"/>
      <c r="G56" s="794" t="str">
        <f t="shared" si="0"/>
        <v/>
      </c>
      <c r="H56" s="797"/>
      <c r="I56" s="798"/>
      <c r="J56" s="799"/>
      <c r="K56" s="795"/>
      <c r="L56" s="800"/>
      <c r="M56" s="548" t="str">
        <f t="shared" si="1"/>
        <v/>
      </c>
    </row>
    <row r="57" spans="3:13" ht="18" customHeight="1" x14ac:dyDescent="0.2">
      <c r="C57" s="45">
        <v>52</v>
      </c>
      <c r="D57" s="775"/>
      <c r="E57" s="796"/>
      <c r="F57" s="774"/>
      <c r="G57" s="794" t="str">
        <f t="shared" si="0"/>
        <v/>
      </c>
      <c r="H57" s="797"/>
      <c r="I57" s="798"/>
      <c r="J57" s="799"/>
      <c r="K57" s="795"/>
      <c r="L57" s="800"/>
      <c r="M57" s="548" t="str">
        <f t="shared" si="1"/>
        <v/>
      </c>
    </row>
    <row r="58" spans="3:13" ht="18" customHeight="1" x14ac:dyDescent="0.2">
      <c r="C58" s="45">
        <v>53</v>
      </c>
      <c r="D58" s="775"/>
      <c r="E58" s="796"/>
      <c r="F58" s="774"/>
      <c r="G58" s="794" t="str">
        <f t="shared" si="0"/>
        <v/>
      </c>
      <c r="H58" s="797"/>
      <c r="I58" s="798"/>
      <c r="J58" s="799"/>
      <c r="K58" s="795"/>
      <c r="L58" s="800"/>
      <c r="M58" s="548" t="str">
        <f t="shared" si="1"/>
        <v/>
      </c>
    </row>
    <row r="59" spans="3:13" ht="18" customHeight="1" x14ac:dyDescent="0.2">
      <c r="C59" s="45">
        <v>54</v>
      </c>
      <c r="D59" s="775"/>
      <c r="E59" s="796"/>
      <c r="F59" s="774"/>
      <c r="G59" s="794" t="str">
        <f t="shared" si="0"/>
        <v/>
      </c>
      <c r="H59" s="797"/>
      <c r="I59" s="798"/>
      <c r="J59" s="799"/>
      <c r="K59" s="795"/>
      <c r="L59" s="800"/>
      <c r="M59" s="548" t="str">
        <f t="shared" si="1"/>
        <v/>
      </c>
    </row>
    <row r="60" spans="3:13" ht="18" customHeight="1" x14ac:dyDescent="0.2">
      <c r="C60" s="45">
        <v>55</v>
      </c>
      <c r="D60" s="775"/>
      <c r="E60" s="796"/>
      <c r="F60" s="774"/>
      <c r="G60" s="794" t="str">
        <f t="shared" si="0"/>
        <v/>
      </c>
      <c r="H60" s="797"/>
      <c r="I60" s="798"/>
      <c r="J60" s="799"/>
      <c r="K60" s="795"/>
      <c r="L60" s="800"/>
      <c r="M60" s="548" t="str">
        <f t="shared" si="1"/>
        <v/>
      </c>
    </row>
    <row r="61" spans="3:13" ht="18" customHeight="1" x14ac:dyDescent="0.2">
      <c r="C61" s="45">
        <v>56</v>
      </c>
      <c r="D61" s="775"/>
      <c r="E61" s="796"/>
      <c r="F61" s="774"/>
      <c r="G61" s="794" t="str">
        <f t="shared" si="0"/>
        <v/>
      </c>
      <c r="H61" s="797"/>
      <c r="I61" s="798"/>
      <c r="J61" s="799"/>
      <c r="K61" s="795"/>
      <c r="L61" s="800"/>
      <c r="M61" s="548" t="str">
        <f t="shared" si="1"/>
        <v/>
      </c>
    </row>
    <row r="62" spans="3:13" ht="18" customHeight="1" x14ac:dyDescent="0.2">
      <c r="C62" s="45">
        <v>57</v>
      </c>
      <c r="D62" s="775"/>
      <c r="E62" s="796"/>
      <c r="F62" s="774"/>
      <c r="G62" s="794" t="str">
        <f t="shared" si="0"/>
        <v/>
      </c>
      <c r="H62" s="797"/>
      <c r="I62" s="798"/>
      <c r="J62" s="799"/>
      <c r="K62" s="795"/>
      <c r="L62" s="800"/>
      <c r="M62" s="548" t="str">
        <f t="shared" si="1"/>
        <v/>
      </c>
    </row>
    <row r="63" spans="3:13" ht="18" customHeight="1" x14ac:dyDescent="0.2">
      <c r="C63" s="45">
        <v>58</v>
      </c>
      <c r="D63" s="775"/>
      <c r="E63" s="796"/>
      <c r="F63" s="774"/>
      <c r="G63" s="794" t="str">
        <f t="shared" si="0"/>
        <v/>
      </c>
      <c r="H63" s="797"/>
      <c r="I63" s="798"/>
      <c r="J63" s="799"/>
      <c r="K63" s="795"/>
      <c r="L63" s="800"/>
      <c r="M63" s="548" t="str">
        <f t="shared" si="1"/>
        <v/>
      </c>
    </row>
    <row r="64" spans="3:13" ht="18" customHeight="1" x14ac:dyDescent="0.2">
      <c r="C64" s="45">
        <v>59</v>
      </c>
      <c r="D64" s="775"/>
      <c r="E64" s="796"/>
      <c r="F64" s="774"/>
      <c r="G64" s="794" t="str">
        <f t="shared" si="0"/>
        <v/>
      </c>
      <c r="H64" s="797"/>
      <c r="I64" s="798"/>
      <c r="J64" s="799"/>
      <c r="K64" s="795"/>
      <c r="L64" s="800"/>
      <c r="M64" s="548" t="str">
        <f t="shared" si="1"/>
        <v/>
      </c>
    </row>
    <row r="65" spans="3:13" ht="18" customHeight="1" x14ac:dyDescent="0.2">
      <c r="C65" s="45">
        <v>60</v>
      </c>
      <c r="D65" s="775"/>
      <c r="E65" s="796"/>
      <c r="F65" s="774"/>
      <c r="G65" s="794" t="str">
        <f t="shared" si="0"/>
        <v/>
      </c>
      <c r="H65" s="797"/>
      <c r="I65" s="798"/>
      <c r="J65" s="799"/>
      <c r="K65" s="795"/>
      <c r="L65" s="800"/>
      <c r="M65" s="548" t="str">
        <f t="shared" si="1"/>
        <v/>
      </c>
    </row>
    <row r="66" spans="3:13" ht="18" customHeight="1" x14ac:dyDescent="0.2">
      <c r="C66" s="45">
        <v>61</v>
      </c>
      <c r="D66" s="775"/>
      <c r="E66" s="796"/>
      <c r="F66" s="774"/>
      <c r="G66" s="794" t="str">
        <f t="shared" si="0"/>
        <v/>
      </c>
      <c r="H66" s="797"/>
      <c r="I66" s="798"/>
      <c r="J66" s="799"/>
      <c r="K66" s="795"/>
      <c r="L66" s="800"/>
      <c r="M66" s="548" t="str">
        <f t="shared" si="1"/>
        <v/>
      </c>
    </row>
    <row r="67" spans="3:13" ht="18" customHeight="1" x14ac:dyDescent="0.2">
      <c r="C67" s="45">
        <v>62</v>
      </c>
      <c r="D67" s="775"/>
      <c r="E67" s="796"/>
      <c r="F67" s="774"/>
      <c r="G67" s="794" t="str">
        <f t="shared" si="0"/>
        <v/>
      </c>
      <c r="H67" s="797"/>
      <c r="I67" s="798"/>
      <c r="J67" s="799"/>
      <c r="K67" s="795"/>
      <c r="L67" s="800"/>
      <c r="M67" s="548" t="str">
        <f t="shared" si="1"/>
        <v/>
      </c>
    </row>
    <row r="68" spans="3:13" ht="18" customHeight="1" x14ac:dyDescent="0.2">
      <c r="C68" s="45">
        <v>63</v>
      </c>
      <c r="D68" s="775"/>
      <c r="E68" s="796"/>
      <c r="F68" s="774"/>
      <c r="G68" s="794" t="str">
        <f t="shared" si="0"/>
        <v/>
      </c>
      <c r="H68" s="797"/>
      <c r="I68" s="798"/>
      <c r="J68" s="799"/>
      <c r="K68" s="795"/>
      <c r="L68" s="800"/>
      <c r="M68" s="548" t="str">
        <f t="shared" si="1"/>
        <v/>
      </c>
    </row>
    <row r="69" spans="3:13" ht="18" customHeight="1" x14ac:dyDescent="0.2">
      <c r="C69" s="45">
        <v>64</v>
      </c>
      <c r="D69" s="775"/>
      <c r="E69" s="796"/>
      <c r="F69" s="774"/>
      <c r="G69" s="794" t="str">
        <f t="shared" si="0"/>
        <v/>
      </c>
      <c r="H69" s="797"/>
      <c r="I69" s="798"/>
      <c r="J69" s="799"/>
      <c r="K69" s="795"/>
      <c r="L69" s="800"/>
      <c r="M69" s="548" t="str">
        <f t="shared" si="1"/>
        <v/>
      </c>
    </row>
    <row r="70" spans="3:13" ht="18" customHeight="1" x14ac:dyDescent="0.2">
      <c r="C70" s="45">
        <v>65</v>
      </c>
      <c r="D70" s="775"/>
      <c r="E70" s="796"/>
      <c r="F70" s="774"/>
      <c r="G70" s="794" t="str">
        <f t="shared" si="0"/>
        <v/>
      </c>
      <c r="H70" s="797"/>
      <c r="I70" s="798"/>
      <c r="J70" s="799"/>
      <c r="K70" s="795"/>
      <c r="L70" s="800"/>
      <c r="M70" s="548" t="str">
        <f t="shared" si="1"/>
        <v/>
      </c>
    </row>
    <row r="71" spans="3:13" ht="18" customHeight="1" x14ac:dyDescent="0.2">
      <c r="C71" s="45">
        <v>66</v>
      </c>
      <c r="D71" s="775"/>
      <c r="E71" s="796"/>
      <c r="F71" s="774"/>
      <c r="G71" s="794" t="str">
        <f t="shared" ref="G71:G125" si="2">IF(COUNTIF($E$6:$E$1000,E71)&gt;1,"同じ名前あり","")</f>
        <v/>
      </c>
      <c r="H71" s="797"/>
      <c r="I71" s="798"/>
      <c r="J71" s="799"/>
      <c r="K71" s="795"/>
      <c r="L71" s="800"/>
      <c r="M71" s="548" t="str">
        <f t="shared" ref="M71:M125" si="3">IF(COUNTIF($I$6:$I$1000,I71)&gt;1,"登録番号に重複者あり","")</f>
        <v/>
      </c>
    </row>
    <row r="72" spans="3:13" ht="18" customHeight="1" x14ac:dyDescent="0.2">
      <c r="C72" s="45">
        <v>67</v>
      </c>
      <c r="D72" s="775"/>
      <c r="E72" s="796"/>
      <c r="F72" s="774"/>
      <c r="G72" s="794" t="str">
        <f t="shared" si="2"/>
        <v/>
      </c>
      <c r="H72" s="797"/>
      <c r="I72" s="798"/>
      <c r="J72" s="799"/>
      <c r="K72" s="795"/>
      <c r="L72" s="800"/>
      <c r="M72" s="548" t="str">
        <f t="shared" si="3"/>
        <v/>
      </c>
    </row>
    <row r="73" spans="3:13" ht="18" customHeight="1" x14ac:dyDescent="0.2">
      <c r="C73" s="45">
        <v>68</v>
      </c>
      <c r="D73" s="775"/>
      <c r="E73" s="796"/>
      <c r="F73" s="774"/>
      <c r="G73" s="794" t="str">
        <f t="shared" si="2"/>
        <v/>
      </c>
      <c r="H73" s="797"/>
      <c r="I73" s="798"/>
      <c r="J73" s="799"/>
      <c r="K73" s="795"/>
      <c r="L73" s="800"/>
      <c r="M73" s="548" t="str">
        <f t="shared" si="3"/>
        <v/>
      </c>
    </row>
    <row r="74" spans="3:13" ht="18" customHeight="1" x14ac:dyDescent="0.2">
      <c r="C74" s="45">
        <v>69</v>
      </c>
      <c r="D74" s="775"/>
      <c r="E74" s="796"/>
      <c r="F74" s="774"/>
      <c r="G74" s="794" t="str">
        <f t="shared" si="2"/>
        <v/>
      </c>
      <c r="H74" s="797"/>
      <c r="I74" s="798"/>
      <c r="J74" s="799"/>
      <c r="K74" s="795"/>
      <c r="L74" s="800"/>
      <c r="M74" s="548" t="str">
        <f t="shared" si="3"/>
        <v/>
      </c>
    </row>
    <row r="75" spans="3:13" ht="18" customHeight="1" x14ac:dyDescent="0.2">
      <c r="C75" s="45">
        <v>70</v>
      </c>
      <c r="D75" s="775"/>
      <c r="E75" s="796"/>
      <c r="F75" s="774"/>
      <c r="G75" s="794" t="str">
        <f t="shared" si="2"/>
        <v/>
      </c>
      <c r="H75" s="797"/>
      <c r="I75" s="798"/>
      <c r="J75" s="799"/>
      <c r="K75" s="795"/>
      <c r="L75" s="800"/>
      <c r="M75" s="548" t="str">
        <f t="shared" si="3"/>
        <v/>
      </c>
    </row>
    <row r="76" spans="3:13" ht="18" customHeight="1" x14ac:dyDescent="0.2">
      <c r="C76" s="45">
        <v>71</v>
      </c>
      <c r="D76" s="775"/>
      <c r="E76" s="796"/>
      <c r="F76" s="774"/>
      <c r="G76" s="794" t="str">
        <f t="shared" si="2"/>
        <v/>
      </c>
      <c r="H76" s="797"/>
      <c r="I76" s="798"/>
      <c r="J76" s="799"/>
      <c r="K76" s="795"/>
      <c r="L76" s="800"/>
      <c r="M76" s="548" t="str">
        <f t="shared" si="3"/>
        <v/>
      </c>
    </row>
    <row r="77" spans="3:13" ht="18" customHeight="1" x14ac:dyDescent="0.2">
      <c r="C77" s="45">
        <v>72</v>
      </c>
      <c r="D77" s="775"/>
      <c r="E77" s="796"/>
      <c r="F77" s="774"/>
      <c r="G77" s="794" t="str">
        <f t="shared" si="2"/>
        <v/>
      </c>
      <c r="H77" s="797"/>
      <c r="I77" s="798"/>
      <c r="J77" s="799"/>
      <c r="K77" s="795"/>
      <c r="L77" s="800"/>
      <c r="M77" s="548" t="str">
        <f t="shared" si="3"/>
        <v/>
      </c>
    </row>
    <row r="78" spans="3:13" ht="18" customHeight="1" x14ac:dyDescent="0.2">
      <c r="C78" s="45">
        <v>73</v>
      </c>
      <c r="D78" s="775"/>
      <c r="E78" s="796"/>
      <c r="F78" s="774"/>
      <c r="G78" s="794" t="str">
        <f t="shared" si="2"/>
        <v/>
      </c>
      <c r="H78" s="797"/>
      <c r="I78" s="798"/>
      <c r="J78" s="799"/>
      <c r="K78" s="795"/>
      <c r="L78" s="800"/>
      <c r="M78" s="548" t="str">
        <f t="shared" si="3"/>
        <v/>
      </c>
    </row>
    <row r="79" spans="3:13" ht="18" customHeight="1" x14ac:dyDescent="0.2">
      <c r="C79" s="45">
        <v>74</v>
      </c>
      <c r="D79" s="775"/>
      <c r="E79" s="796"/>
      <c r="F79" s="774"/>
      <c r="G79" s="794" t="str">
        <f t="shared" si="2"/>
        <v/>
      </c>
      <c r="H79" s="797"/>
      <c r="I79" s="798"/>
      <c r="J79" s="799"/>
      <c r="K79" s="795"/>
      <c r="L79" s="800"/>
      <c r="M79" s="548" t="str">
        <f t="shared" si="3"/>
        <v/>
      </c>
    </row>
    <row r="80" spans="3:13" ht="18" customHeight="1" x14ac:dyDescent="0.2">
      <c r="C80" s="45">
        <v>75</v>
      </c>
      <c r="D80" s="775"/>
      <c r="E80" s="796"/>
      <c r="F80" s="774"/>
      <c r="G80" s="794" t="str">
        <f t="shared" si="2"/>
        <v/>
      </c>
      <c r="H80" s="797"/>
      <c r="I80" s="798"/>
      <c r="J80" s="799"/>
      <c r="K80" s="795"/>
      <c r="L80" s="800"/>
      <c r="M80" s="548" t="str">
        <f t="shared" si="3"/>
        <v/>
      </c>
    </row>
    <row r="81" spans="3:13" ht="18" customHeight="1" x14ac:dyDescent="0.2">
      <c r="C81" s="45">
        <v>76</v>
      </c>
      <c r="D81" s="775"/>
      <c r="E81" s="796"/>
      <c r="F81" s="774"/>
      <c r="G81" s="794" t="str">
        <f t="shared" si="2"/>
        <v/>
      </c>
      <c r="H81" s="797"/>
      <c r="I81" s="798"/>
      <c r="J81" s="799"/>
      <c r="K81" s="795"/>
      <c r="L81" s="800"/>
      <c r="M81" s="548" t="str">
        <f t="shared" si="3"/>
        <v/>
      </c>
    </row>
    <row r="82" spans="3:13" ht="18" customHeight="1" x14ac:dyDescent="0.2">
      <c r="C82" s="45">
        <v>77</v>
      </c>
      <c r="D82" s="775"/>
      <c r="E82" s="796"/>
      <c r="F82" s="774"/>
      <c r="G82" s="794" t="str">
        <f t="shared" si="2"/>
        <v/>
      </c>
      <c r="H82" s="797"/>
      <c r="I82" s="798"/>
      <c r="J82" s="799"/>
      <c r="K82" s="795"/>
      <c r="L82" s="800"/>
      <c r="M82" s="548" t="str">
        <f t="shared" si="3"/>
        <v/>
      </c>
    </row>
    <row r="83" spans="3:13" ht="18" customHeight="1" x14ac:dyDescent="0.2">
      <c r="C83" s="45">
        <v>78</v>
      </c>
      <c r="D83" s="775"/>
      <c r="E83" s="796"/>
      <c r="F83" s="774"/>
      <c r="G83" s="794" t="str">
        <f t="shared" si="2"/>
        <v/>
      </c>
      <c r="H83" s="797"/>
      <c r="I83" s="798"/>
      <c r="J83" s="799"/>
      <c r="K83" s="795"/>
      <c r="L83" s="800"/>
      <c r="M83" s="548" t="str">
        <f t="shared" si="3"/>
        <v/>
      </c>
    </row>
    <row r="84" spans="3:13" ht="18" customHeight="1" x14ac:dyDescent="0.2">
      <c r="C84" s="45">
        <v>79</v>
      </c>
      <c r="D84" s="775"/>
      <c r="E84" s="796"/>
      <c r="F84" s="774"/>
      <c r="G84" s="794" t="str">
        <f t="shared" si="2"/>
        <v/>
      </c>
      <c r="H84" s="797"/>
      <c r="I84" s="798"/>
      <c r="J84" s="799"/>
      <c r="K84" s="795"/>
      <c r="L84" s="800"/>
      <c r="M84" s="548" t="str">
        <f t="shared" si="3"/>
        <v/>
      </c>
    </row>
    <row r="85" spans="3:13" ht="18" customHeight="1" x14ac:dyDescent="0.2">
      <c r="C85" s="45">
        <v>80</v>
      </c>
      <c r="D85" s="775"/>
      <c r="E85" s="796"/>
      <c r="F85" s="774"/>
      <c r="G85" s="794" t="str">
        <f t="shared" si="2"/>
        <v/>
      </c>
      <c r="H85" s="797"/>
      <c r="I85" s="798"/>
      <c r="J85" s="799"/>
      <c r="K85" s="795"/>
      <c r="L85" s="800"/>
      <c r="M85" s="548" t="str">
        <f t="shared" si="3"/>
        <v/>
      </c>
    </row>
    <row r="86" spans="3:13" ht="18" customHeight="1" x14ac:dyDescent="0.2">
      <c r="C86" s="45">
        <v>81</v>
      </c>
      <c r="D86" s="775"/>
      <c r="E86" s="796"/>
      <c r="F86" s="769"/>
      <c r="G86" s="794" t="str">
        <f t="shared" si="2"/>
        <v/>
      </c>
      <c r="H86" s="797"/>
      <c r="I86" s="798"/>
      <c r="J86" s="799"/>
      <c r="K86" s="795"/>
      <c r="L86" s="800"/>
      <c r="M86" s="548" t="str">
        <f t="shared" si="3"/>
        <v/>
      </c>
    </row>
    <row r="87" spans="3:13" ht="18" customHeight="1" x14ac:dyDescent="0.2">
      <c r="C87" s="45">
        <v>82</v>
      </c>
      <c r="D87" s="775"/>
      <c r="E87" s="796"/>
      <c r="F87" s="774"/>
      <c r="G87" s="794" t="str">
        <f t="shared" si="2"/>
        <v/>
      </c>
      <c r="H87" s="797"/>
      <c r="I87" s="798"/>
      <c r="J87" s="799"/>
      <c r="K87" s="795"/>
      <c r="L87" s="800"/>
      <c r="M87" s="548" t="str">
        <f t="shared" si="3"/>
        <v/>
      </c>
    </row>
    <row r="88" spans="3:13" ht="18" customHeight="1" x14ac:dyDescent="0.2">
      <c r="C88" s="45">
        <v>83</v>
      </c>
      <c r="D88" s="775"/>
      <c r="E88" s="796"/>
      <c r="F88" s="774"/>
      <c r="G88" s="794" t="str">
        <f t="shared" si="2"/>
        <v/>
      </c>
      <c r="H88" s="797"/>
      <c r="I88" s="798"/>
      <c r="J88" s="799"/>
      <c r="K88" s="795"/>
      <c r="L88" s="800"/>
      <c r="M88" s="548" t="str">
        <f t="shared" si="3"/>
        <v/>
      </c>
    </row>
    <row r="89" spans="3:13" ht="18" customHeight="1" x14ac:dyDescent="0.2">
      <c r="C89" s="45">
        <v>84</v>
      </c>
      <c r="D89" s="775"/>
      <c r="E89" s="796"/>
      <c r="F89" s="774"/>
      <c r="G89" s="794" t="str">
        <f t="shared" si="2"/>
        <v/>
      </c>
      <c r="H89" s="797"/>
      <c r="I89" s="798"/>
      <c r="J89" s="799"/>
      <c r="K89" s="795"/>
      <c r="L89" s="800"/>
      <c r="M89" s="548" t="str">
        <f t="shared" si="3"/>
        <v/>
      </c>
    </row>
    <row r="90" spans="3:13" ht="18" customHeight="1" x14ac:dyDescent="0.2">
      <c r="C90" s="45">
        <v>85</v>
      </c>
      <c r="D90" s="775"/>
      <c r="E90" s="796"/>
      <c r="F90" s="774"/>
      <c r="G90" s="794" t="str">
        <f t="shared" si="2"/>
        <v/>
      </c>
      <c r="H90" s="797"/>
      <c r="I90" s="798"/>
      <c r="J90" s="799"/>
      <c r="K90" s="795"/>
      <c r="L90" s="800"/>
      <c r="M90" s="548" t="str">
        <f t="shared" si="3"/>
        <v/>
      </c>
    </row>
    <row r="91" spans="3:13" ht="18" customHeight="1" x14ac:dyDescent="0.2">
      <c r="C91" s="45">
        <v>86</v>
      </c>
      <c r="D91" s="775"/>
      <c r="E91" s="796"/>
      <c r="F91" s="774"/>
      <c r="G91" s="794" t="str">
        <f t="shared" si="2"/>
        <v/>
      </c>
      <c r="H91" s="797"/>
      <c r="I91" s="798"/>
      <c r="J91" s="799"/>
      <c r="K91" s="795"/>
      <c r="L91" s="800"/>
      <c r="M91" s="548" t="str">
        <f t="shared" si="3"/>
        <v/>
      </c>
    </row>
    <row r="92" spans="3:13" ht="18" customHeight="1" x14ac:dyDescent="0.2">
      <c r="C92" s="45">
        <v>87</v>
      </c>
      <c r="D92" s="775"/>
      <c r="E92" s="796"/>
      <c r="F92" s="774"/>
      <c r="G92" s="794" t="str">
        <f t="shared" si="2"/>
        <v/>
      </c>
      <c r="H92" s="797"/>
      <c r="I92" s="798"/>
      <c r="J92" s="799"/>
      <c r="K92" s="795"/>
      <c r="L92" s="800"/>
      <c r="M92" s="548" t="str">
        <f t="shared" si="3"/>
        <v/>
      </c>
    </row>
    <row r="93" spans="3:13" ht="18" customHeight="1" x14ac:dyDescent="0.2">
      <c r="C93" s="45">
        <v>88</v>
      </c>
      <c r="D93" s="775"/>
      <c r="E93" s="796"/>
      <c r="F93" s="774"/>
      <c r="G93" s="794" t="str">
        <f t="shared" si="2"/>
        <v/>
      </c>
      <c r="H93" s="797"/>
      <c r="I93" s="798"/>
      <c r="J93" s="799"/>
      <c r="K93" s="795"/>
      <c r="L93" s="800"/>
      <c r="M93" s="548" t="str">
        <f t="shared" si="3"/>
        <v/>
      </c>
    </row>
    <row r="94" spans="3:13" ht="18" customHeight="1" x14ac:dyDescent="0.2">
      <c r="C94" s="45">
        <v>89</v>
      </c>
      <c r="D94" s="775"/>
      <c r="E94" s="796"/>
      <c r="F94" s="774"/>
      <c r="G94" s="794" t="str">
        <f t="shared" si="2"/>
        <v/>
      </c>
      <c r="H94" s="797"/>
      <c r="I94" s="798"/>
      <c r="J94" s="799"/>
      <c r="K94" s="795"/>
      <c r="L94" s="800"/>
      <c r="M94" s="548" t="str">
        <f t="shared" si="3"/>
        <v/>
      </c>
    </row>
    <row r="95" spans="3:13" ht="18" customHeight="1" x14ac:dyDescent="0.2">
      <c r="C95" s="45">
        <v>90</v>
      </c>
      <c r="D95" s="775"/>
      <c r="E95" s="796"/>
      <c r="F95" s="774"/>
      <c r="G95" s="794" t="str">
        <f t="shared" si="2"/>
        <v/>
      </c>
      <c r="H95" s="797"/>
      <c r="I95" s="798"/>
      <c r="J95" s="799"/>
      <c r="K95" s="795"/>
      <c r="L95" s="800"/>
      <c r="M95" s="548" t="str">
        <f t="shared" si="3"/>
        <v/>
      </c>
    </row>
    <row r="96" spans="3:13" ht="18" customHeight="1" x14ac:dyDescent="0.2">
      <c r="C96" s="45">
        <v>91</v>
      </c>
      <c r="D96" s="775"/>
      <c r="E96" s="796"/>
      <c r="F96" s="774"/>
      <c r="G96" s="794" t="str">
        <f t="shared" si="2"/>
        <v/>
      </c>
      <c r="H96" s="797"/>
      <c r="I96" s="798"/>
      <c r="J96" s="799"/>
      <c r="K96" s="795"/>
      <c r="L96" s="800"/>
      <c r="M96" s="548" t="str">
        <f t="shared" si="3"/>
        <v/>
      </c>
    </row>
    <row r="97" spans="3:13" ht="18" customHeight="1" x14ac:dyDescent="0.2">
      <c r="C97" s="45">
        <v>92</v>
      </c>
      <c r="D97" s="775"/>
      <c r="E97" s="796"/>
      <c r="F97" s="774"/>
      <c r="G97" s="794" t="str">
        <f t="shared" si="2"/>
        <v/>
      </c>
      <c r="H97" s="797"/>
      <c r="I97" s="798"/>
      <c r="J97" s="799"/>
      <c r="K97" s="795"/>
      <c r="L97" s="800"/>
      <c r="M97" s="548" t="str">
        <f t="shared" si="3"/>
        <v/>
      </c>
    </row>
    <row r="98" spans="3:13" ht="18" customHeight="1" x14ac:dyDescent="0.2">
      <c r="C98" s="45">
        <v>93</v>
      </c>
      <c r="D98" s="775"/>
      <c r="E98" s="796"/>
      <c r="F98" s="774"/>
      <c r="G98" s="794" t="str">
        <f t="shared" si="2"/>
        <v/>
      </c>
      <c r="H98" s="797"/>
      <c r="I98" s="798"/>
      <c r="J98" s="799"/>
      <c r="K98" s="795"/>
      <c r="L98" s="800"/>
      <c r="M98" s="548" t="str">
        <f t="shared" si="3"/>
        <v/>
      </c>
    </row>
    <row r="99" spans="3:13" ht="18" customHeight="1" x14ac:dyDescent="0.2">
      <c r="C99" s="45">
        <v>94</v>
      </c>
      <c r="D99" s="775"/>
      <c r="E99" s="796"/>
      <c r="F99" s="774"/>
      <c r="G99" s="794" t="str">
        <f t="shared" si="2"/>
        <v/>
      </c>
      <c r="H99" s="797"/>
      <c r="I99" s="798"/>
      <c r="J99" s="799"/>
      <c r="K99" s="795"/>
      <c r="L99" s="800"/>
      <c r="M99" s="548" t="str">
        <f t="shared" si="3"/>
        <v/>
      </c>
    </row>
    <row r="100" spans="3:13" ht="18" customHeight="1" x14ac:dyDescent="0.2">
      <c r="C100" s="45">
        <v>95</v>
      </c>
      <c r="D100" s="775"/>
      <c r="E100" s="796"/>
      <c r="F100" s="774"/>
      <c r="G100" s="794" t="str">
        <f t="shared" si="2"/>
        <v/>
      </c>
      <c r="H100" s="797"/>
      <c r="I100" s="798"/>
      <c r="J100" s="799"/>
      <c r="K100" s="795"/>
      <c r="L100" s="800"/>
      <c r="M100" s="548" t="str">
        <f t="shared" si="3"/>
        <v/>
      </c>
    </row>
    <row r="101" spans="3:13" ht="18" customHeight="1" x14ac:dyDescent="0.2">
      <c r="C101" s="45">
        <v>96</v>
      </c>
      <c r="D101" s="775"/>
      <c r="E101" s="796"/>
      <c r="F101" s="774"/>
      <c r="G101" s="794" t="str">
        <f t="shared" si="2"/>
        <v/>
      </c>
      <c r="H101" s="797"/>
      <c r="I101" s="798"/>
      <c r="J101" s="799"/>
      <c r="K101" s="795"/>
      <c r="L101" s="800"/>
      <c r="M101" s="548" t="str">
        <f t="shared" si="3"/>
        <v/>
      </c>
    </row>
    <row r="102" spans="3:13" ht="18" customHeight="1" x14ac:dyDescent="0.2">
      <c r="C102" s="45">
        <v>97</v>
      </c>
      <c r="D102" s="775"/>
      <c r="E102" s="796"/>
      <c r="F102" s="774"/>
      <c r="G102" s="794" t="str">
        <f t="shared" si="2"/>
        <v/>
      </c>
      <c r="H102" s="797"/>
      <c r="I102" s="798"/>
      <c r="J102" s="799"/>
      <c r="K102" s="795"/>
      <c r="L102" s="800"/>
      <c r="M102" s="548" t="str">
        <f t="shared" si="3"/>
        <v/>
      </c>
    </row>
    <row r="103" spans="3:13" ht="18" customHeight="1" x14ac:dyDescent="0.2">
      <c r="C103" s="45">
        <v>98</v>
      </c>
      <c r="D103" s="775"/>
      <c r="E103" s="796"/>
      <c r="F103" s="774"/>
      <c r="G103" s="794" t="str">
        <f t="shared" si="2"/>
        <v/>
      </c>
      <c r="H103" s="797"/>
      <c r="I103" s="798"/>
      <c r="J103" s="799"/>
      <c r="K103" s="795"/>
      <c r="L103" s="800"/>
      <c r="M103" s="548" t="str">
        <f t="shared" si="3"/>
        <v/>
      </c>
    </row>
    <row r="104" spans="3:13" ht="18" customHeight="1" x14ac:dyDescent="0.2">
      <c r="C104" s="45">
        <v>99</v>
      </c>
      <c r="D104" s="775"/>
      <c r="E104" s="796"/>
      <c r="F104" s="774"/>
      <c r="G104" s="794" t="str">
        <f t="shared" si="2"/>
        <v/>
      </c>
      <c r="H104" s="797"/>
      <c r="I104" s="798"/>
      <c r="J104" s="799"/>
      <c r="K104" s="795"/>
      <c r="L104" s="800"/>
      <c r="M104" s="548" t="str">
        <f t="shared" si="3"/>
        <v/>
      </c>
    </row>
    <row r="105" spans="3:13" ht="18" customHeight="1" x14ac:dyDescent="0.2">
      <c r="C105" s="45">
        <v>100</v>
      </c>
      <c r="D105" s="775"/>
      <c r="E105" s="796"/>
      <c r="F105" s="774"/>
      <c r="G105" s="794" t="str">
        <f t="shared" si="2"/>
        <v/>
      </c>
      <c r="H105" s="797"/>
      <c r="I105" s="798"/>
      <c r="J105" s="799"/>
      <c r="K105" s="795"/>
      <c r="L105" s="800"/>
      <c r="M105" s="548" t="str">
        <f t="shared" si="3"/>
        <v/>
      </c>
    </row>
    <row r="106" spans="3:13" ht="18" customHeight="1" x14ac:dyDescent="0.2">
      <c r="C106" s="45">
        <v>101</v>
      </c>
      <c r="D106" s="775"/>
      <c r="E106" s="796"/>
      <c r="F106" s="774"/>
      <c r="G106" s="794" t="str">
        <f t="shared" si="2"/>
        <v/>
      </c>
      <c r="H106" s="797"/>
      <c r="I106" s="798"/>
      <c r="J106" s="799"/>
      <c r="K106" s="795"/>
      <c r="L106" s="800"/>
      <c r="M106" s="548" t="str">
        <f t="shared" si="3"/>
        <v/>
      </c>
    </row>
    <row r="107" spans="3:13" ht="18" customHeight="1" x14ac:dyDescent="0.2">
      <c r="C107" s="45">
        <v>102</v>
      </c>
      <c r="D107" s="775"/>
      <c r="E107" s="796"/>
      <c r="F107" s="774"/>
      <c r="G107" s="794" t="str">
        <f t="shared" si="2"/>
        <v/>
      </c>
      <c r="H107" s="797"/>
      <c r="I107" s="798"/>
      <c r="J107" s="799"/>
      <c r="K107" s="795"/>
      <c r="L107" s="800"/>
      <c r="M107" s="548" t="str">
        <f t="shared" si="3"/>
        <v/>
      </c>
    </row>
    <row r="108" spans="3:13" ht="18" customHeight="1" x14ac:dyDescent="0.2">
      <c r="C108" s="45">
        <v>103</v>
      </c>
      <c r="D108" s="775"/>
      <c r="E108" s="796"/>
      <c r="F108" s="774"/>
      <c r="G108" s="794" t="str">
        <f t="shared" si="2"/>
        <v/>
      </c>
      <c r="H108" s="797"/>
      <c r="I108" s="798"/>
      <c r="J108" s="799"/>
      <c r="K108" s="795"/>
      <c r="L108" s="800"/>
      <c r="M108" s="548" t="str">
        <f t="shared" si="3"/>
        <v/>
      </c>
    </row>
    <row r="109" spans="3:13" ht="18" customHeight="1" x14ac:dyDescent="0.2">
      <c r="C109" s="45">
        <v>104</v>
      </c>
      <c r="D109" s="775"/>
      <c r="E109" s="796"/>
      <c r="F109" s="774"/>
      <c r="G109" s="794" t="str">
        <f t="shared" si="2"/>
        <v/>
      </c>
      <c r="H109" s="797"/>
      <c r="I109" s="798"/>
      <c r="J109" s="799"/>
      <c r="K109" s="795"/>
      <c r="L109" s="800"/>
      <c r="M109" s="548" t="str">
        <f t="shared" si="3"/>
        <v/>
      </c>
    </row>
    <row r="110" spans="3:13" ht="18" customHeight="1" x14ac:dyDescent="0.2">
      <c r="C110" s="45">
        <v>105</v>
      </c>
      <c r="D110" s="775"/>
      <c r="E110" s="796"/>
      <c r="F110" s="774"/>
      <c r="G110" s="794" t="str">
        <f t="shared" si="2"/>
        <v/>
      </c>
      <c r="H110" s="797"/>
      <c r="I110" s="798"/>
      <c r="J110" s="799"/>
      <c r="K110" s="795"/>
      <c r="L110" s="800"/>
      <c r="M110" s="548" t="str">
        <f t="shared" si="3"/>
        <v/>
      </c>
    </row>
    <row r="111" spans="3:13" ht="18" customHeight="1" x14ac:dyDescent="0.2">
      <c r="C111" s="45">
        <v>106</v>
      </c>
      <c r="D111" s="775"/>
      <c r="E111" s="796"/>
      <c r="F111" s="774"/>
      <c r="G111" s="794" t="str">
        <f t="shared" si="2"/>
        <v/>
      </c>
      <c r="H111" s="797"/>
      <c r="I111" s="798"/>
      <c r="J111" s="799"/>
      <c r="K111" s="795"/>
      <c r="L111" s="800"/>
      <c r="M111" s="548" t="str">
        <f t="shared" si="3"/>
        <v/>
      </c>
    </row>
    <row r="112" spans="3:13" ht="18" customHeight="1" x14ac:dyDescent="0.2">
      <c r="C112" s="45">
        <v>107</v>
      </c>
      <c r="D112" s="775"/>
      <c r="E112" s="796"/>
      <c r="F112" s="774"/>
      <c r="G112" s="794" t="str">
        <f t="shared" si="2"/>
        <v/>
      </c>
      <c r="H112" s="797"/>
      <c r="I112" s="798"/>
      <c r="J112" s="799"/>
      <c r="K112" s="795"/>
      <c r="L112" s="800"/>
      <c r="M112" s="548" t="str">
        <f t="shared" si="3"/>
        <v/>
      </c>
    </row>
    <row r="113" spans="3:13" ht="18" customHeight="1" x14ac:dyDescent="0.2">
      <c r="C113" s="45">
        <v>108</v>
      </c>
      <c r="D113" s="775"/>
      <c r="E113" s="796"/>
      <c r="F113" s="774"/>
      <c r="G113" s="794" t="str">
        <f t="shared" si="2"/>
        <v/>
      </c>
      <c r="H113" s="797"/>
      <c r="I113" s="798"/>
      <c r="J113" s="799"/>
      <c r="K113" s="795"/>
      <c r="L113" s="800"/>
      <c r="M113" s="548" t="str">
        <f t="shared" si="3"/>
        <v/>
      </c>
    </row>
    <row r="114" spans="3:13" ht="18" customHeight="1" x14ac:dyDescent="0.2">
      <c r="C114" s="45">
        <v>109</v>
      </c>
      <c r="D114" s="775"/>
      <c r="E114" s="796"/>
      <c r="F114" s="774"/>
      <c r="G114" s="794" t="str">
        <f t="shared" si="2"/>
        <v/>
      </c>
      <c r="H114" s="797"/>
      <c r="I114" s="798"/>
      <c r="J114" s="799"/>
      <c r="K114" s="795"/>
      <c r="L114" s="800"/>
      <c r="M114" s="548" t="str">
        <f t="shared" si="3"/>
        <v/>
      </c>
    </row>
    <row r="115" spans="3:13" ht="18" customHeight="1" x14ac:dyDescent="0.2">
      <c r="C115" s="45">
        <v>110</v>
      </c>
      <c r="D115" s="775"/>
      <c r="E115" s="796"/>
      <c r="F115" s="774"/>
      <c r="G115" s="794" t="str">
        <f t="shared" si="2"/>
        <v/>
      </c>
      <c r="H115" s="797"/>
      <c r="I115" s="798"/>
      <c r="J115" s="799"/>
      <c r="K115" s="795"/>
      <c r="L115" s="800"/>
      <c r="M115" s="548" t="str">
        <f t="shared" si="3"/>
        <v/>
      </c>
    </row>
    <row r="116" spans="3:13" ht="18" customHeight="1" x14ac:dyDescent="0.2">
      <c r="C116" s="45">
        <v>111</v>
      </c>
      <c r="D116" s="775"/>
      <c r="E116" s="796"/>
      <c r="F116" s="774"/>
      <c r="G116" s="794" t="str">
        <f t="shared" si="2"/>
        <v/>
      </c>
      <c r="H116" s="797"/>
      <c r="I116" s="798"/>
      <c r="J116" s="799"/>
      <c r="K116" s="795"/>
      <c r="L116" s="800"/>
      <c r="M116" s="548" t="str">
        <f t="shared" si="3"/>
        <v/>
      </c>
    </row>
    <row r="117" spans="3:13" ht="18" customHeight="1" x14ac:dyDescent="0.2">
      <c r="C117" s="45">
        <v>112</v>
      </c>
      <c r="D117" s="775"/>
      <c r="E117" s="796"/>
      <c r="F117" s="774"/>
      <c r="G117" s="794" t="str">
        <f t="shared" si="2"/>
        <v/>
      </c>
      <c r="H117" s="797"/>
      <c r="I117" s="798"/>
      <c r="J117" s="799"/>
      <c r="K117" s="795"/>
      <c r="L117" s="800"/>
      <c r="M117" s="548" t="str">
        <f t="shared" si="3"/>
        <v/>
      </c>
    </row>
    <row r="118" spans="3:13" ht="18" customHeight="1" x14ac:dyDescent="0.2">
      <c r="C118" s="45">
        <v>113</v>
      </c>
      <c r="D118" s="775"/>
      <c r="E118" s="796"/>
      <c r="F118" s="774"/>
      <c r="G118" s="794" t="str">
        <f t="shared" si="2"/>
        <v/>
      </c>
      <c r="H118" s="797"/>
      <c r="I118" s="798"/>
      <c r="J118" s="799"/>
      <c r="K118" s="795"/>
      <c r="L118" s="800"/>
      <c r="M118" s="548" t="str">
        <f t="shared" si="3"/>
        <v/>
      </c>
    </row>
    <row r="119" spans="3:13" ht="18" customHeight="1" x14ac:dyDescent="0.2">
      <c r="C119" s="45">
        <v>114</v>
      </c>
      <c r="D119" s="775"/>
      <c r="E119" s="796"/>
      <c r="F119" s="774"/>
      <c r="G119" s="794" t="str">
        <f t="shared" si="2"/>
        <v/>
      </c>
      <c r="H119" s="797"/>
      <c r="I119" s="798"/>
      <c r="J119" s="799"/>
      <c r="K119" s="795"/>
      <c r="L119" s="800"/>
      <c r="M119" s="548" t="str">
        <f t="shared" si="3"/>
        <v/>
      </c>
    </row>
    <row r="120" spans="3:13" ht="18" customHeight="1" x14ac:dyDescent="0.2">
      <c r="C120" s="45">
        <v>115</v>
      </c>
      <c r="D120" s="775"/>
      <c r="E120" s="796"/>
      <c r="F120" s="774"/>
      <c r="G120" s="794" t="str">
        <f t="shared" si="2"/>
        <v/>
      </c>
      <c r="H120" s="797"/>
      <c r="I120" s="798"/>
      <c r="J120" s="799"/>
      <c r="K120" s="795"/>
      <c r="L120" s="800"/>
      <c r="M120" s="548" t="str">
        <f t="shared" si="3"/>
        <v/>
      </c>
    </row>
    <row r="121" spans="3:13" ht="18" customHeight="1" x14ac:dyDescent="0.2">
      <c r="C121" s="45">
        <v>116</v>
      </c>
      <c r="D121" s="775"/>
      <c r="E121" s="796"/>
      <c r="F121" s="774"/>
      <c r="G121" s="794" t="str">
        <f t="shared" si="2"/>
        <v/>
      </c>
      <c r="H121" s="797"/>
      <c r="I121" s="798"/>
      <c r="J121" s="799"/>
      <c r="K121" s="795"/>
      <c r="L121" s="800"/>
      <c r="M121" s="548" t="str">
        <f t="shared" si="3"/>
        <v/>
      </c>
    </row>
    <row r="122" spans="3:13" ht="18" customHeight="1" x14ac:dyDescent="0.2">
      <c r="C122" s="45">
        <v>117</v>
      </c>
      <c r="D122" s="775"/>
      <c r="E122" s="796"/>
      <c r="F122" s="774"/>
      <c r="G122" s="794" t="str">
        <f t="shared" si="2"/>
        <v/>
      </c>
      <c r="H122" s="797"/>
      <c r="I122" s="798"/>
      <c r="J122" s="799"/>
      <c r="K122" s="795"/>
      <c r="L122" s="800"/>
      <c r="M122" s="548" t="str">
        <f t="shared" si="3"/>
        <v/>
      </c>
    </row>
    <row r="123" spans="3:13" ht="18" customHeight="1" x14ac:dyDescent="0.2">
      <c r="C123" s="45">
        <v>118</v>
      </c>
      <c r="D123" s="775"/>
      <c r="E123" s="796"/>
      <c r="F123" s="774"/>
      <c r="G123" s="794" t="str">
        <f t="shared" si="2"/>
        <v/>
      </c>
      <c r="H123" s="797"/>
      <c r="I123" s="798"/>
      <c r="J123" s="799"/>
      <c r="K123" s="795"/>
      <c r="L123" s="800"/>
      <c r="M123" s="548" t="str">
        <f t="shared" si="3"/>
        <v/>
      </c>
    </row>
    <row r="124" spans="3:13" ht="18" customHeight="1" x14ac:dyDescent="0.2">
      <c r="C124" s="45">
        <v>119</v>
      </c>
      <c r="D124" s="775"/>
      <c r="E124" s="796"/>
      <c r="F124" s="774"/>
      <c r="G124" s="794" t="str">
        <f t="shared" si="2"/>
        <v/>
      </c>
      <c r="H124" s="797"/>
      <c r="I124" s="798"/>
      <c r="J124" s="799"/>
      <c r="K124" s="795"/>
      <c r="L124" s="800"/>
      <c r="M124" s="548" t="str">
        <f t="shared" si="3"/>
        <v/>
      </c>
    </row>
    <row r="125" spans="3:13" ht="18" customHeight="1" x14ac:dyDescent="0.2">
      <c r="C125" s="45">
        <v>120</v>
      </c>
      <c r="D125" s="775"/>
      <c r="E125" s="796"/>
      <c r="F125" s="774"/>
      <c r="G125" s="794" t="str">
        <f t="shared" si="2"/>
        <v/>
      </c>
      <c r="H125" s="797"/>
      <c r="I125" s="798"/>
      <c r="J125" s="799"/>
      <c r="K125" s="795"/>
      <c r="L125" s="800"/>
      <c r="M125" s="548" t="str">
        <f t="shared" si="3"/>
        <v/>
      </c>
    </row>
    <row r="126" spans="3:13" ht="18" customHeight="1" x14ac:dyDescent="0.2">
      <c r="C126" s="2"/>
    </row>
    <row r="127" spans="3:13" ht="18" customHeight="1" x14ac:dyDescent="0.2">
      <c r="E127" s="1">
        <f>COUNTA(E6:E125)</f>
        <v>30</v>
      </c>
      <c r="K127" s="1">
        <f>COUNTA(K6:K125)</f>
        <v>5</v>
      </c>
    </row>
  </sheetData>
  <sheetProtection password="DD49" sheet="1" formatCells="0" formatRows="0" insertRows="0"/>
  <protectedRanges>
    <protectedRange sqref="E6:E125 H6:L125" name="範囲1"/>
  </protectedRanges>
  <mergeCells count="2">
    <mergeCell ref="I3:L3"/>
    <mergeCell ref="C2:L2"/>
  </mergeCells>
  <phoneticPr fontId="2"/>
  <dataValidations count="2">
    <dataValidation type="list" allowBlank="1" showInputMessage="1" showErrorMessage="1" sqref="K6:K125" xr:uid="{00000000-0002-0000-0700-000000000000}">
      <formula1>$N$5:$N$6</formula1>
    </dataValidation>
    <dataValidation imeMode="off" allowBlank="1" showInputMessage="1" showErrorMessage="1" sqref="H6:I125" xr:uid="{00000000-0002-0000-0700-000001000000}"/>
  </dataValidations>
  <pageMargins left="0.62992125984251968" right="0.23622047244094491" top="0.74803149606299213" bottom="0.74803149606299213" header="0.31496062992125984" footer="0.31496062992125984"/>
  <pageSetup paperSize="9" scale="87" fitToWidth="0" fitToHeight="0" orientation="portrait" r:id="rId1"/>
  <headerFooter alignWithMargins="0">
    <oddFooter>&amp;C&amp;P/&amp;N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pageSetUpPr fitToPage="1"/>
  </sheetPr>
  <dimension ref="B1:O66"/>
  <sheetViews>
    <sheetView view="pageBreakPreview" zoomScaleNormal="100" zoomScaleSheetLayoutView="100" workbookViewId="0">
      <pane ySplit="4" topLeftCell="A5" activePane="bottomLeft" state="frozen"/>
      <selection activeCell="L1" sqref="L1:R1"/>
      <selection pane="bottomLeft" activeCell="I6" sqref="I6:I9"/>
    </sheetView>
  </sheetViews>
  <sheetFormatPr defaultColWidth="9" defaultRowHeight="18" customHeight="1" x14ac:dyDescent="0.2"/>
  <cols>
    <col min="1" max="1" width="3.21875" style="1" customWidth="1"/>
    <col min="2" max="2" width="6.109375" style="1" customWidth="1"/>
    <col min="3" max="3" width="1.44140625" style="1" customWidth="1"/>
    <col min="4" max="4" width="17.6640625" style="1" customWidth="1"/>
    <col min="5" max="5" width="1.44140625" style="1" customWidth="1"/>
    <col min="6" max="6" width="9.6640625" style="1" customWidth="1"/>
    <col min="7" max="7" width="9.77734375" style="1" customWidth="1"/>
    <col min="8" max="8" width="13.6640625" style="1" customWidth="1"/>
    <col min="9" max="9" width="15.33203125" style="1" customWidth="1"/>
    <col min="10" max="10" width="32.88671875" style="1" customWidth="1"/>
    <col min="11" max="11" width="10.44140625" style="1" customWidth="1"/>
    <col min="12" max="12" width="6" style="1" customWidth="1"/>
    <col min="13" max="13" width="9" style="1"/>
    <col min="14" max="14" width="19.33203125" style="1" customWidth="1"/>
    <col min="15" max="15" width="4" style="1" hidden="1" customWidth="1"/>
    <col min="16" max="16384" width="9" style="1"/>
  </cols>
  <sheetData>
    <row r="1" spans="2:15" ht="15" customHeight="1" x14ac:dyDescent="0.2">
      <c r="B1" s="1" t="s">
        <v>170</v>
      </c>
    </row>
    <row r="2" spans="2:15" ht="61.5" customHeight="1" x14ac:dyDescent="0.2">
      <c r="B2" s="1096" t="s">
        <v>687</v>
      </c>
      <c r="C2" s="1097"/>
      <c r="D2" s="1097"/>
      <c r="E2" s="1097"/>
      <c r="F2" s="1097"/>
      <c r="G2" s="1097"/>
      <c r="H2" s="1097"/>
      <c r="I2" s="1097"/>
      <c r="J2" s="1097"/>
      <c r="K2" s="1097"/>
      <c r="L2" s="1097"/>
      <c r="M2" s="1097"/>
    </row>
    <row r="3" spans="2:15" ht="29.25" customHeight="1" x14ac:dyDescent="0.2">
      <c r="B3" s="1098" t="str">
        <f>+IF(J66=K66,"","勤務先名称又は時間数に空欄があります")</f>
        <v/>
      </c>
      <c r="C3" s="1098"/>
      <c r="D3" s="1098"/>
      <c r="E3" s="1098"/>
      <c r="F3" s="1098"/>
      <c r="G3" s="1098"/>
      <c r="H3" s="1099"/>
      <c r="I3" s="46" t="s">
        <v>74</v>
      </c>
      <c r="J3" s="1093" t="str">
        <f>IF(基本情報!G9="","",基本情報!G9)</f>
        <v>◇◇◇◇病院</v>
      </c>
      <c r="K3" s="1094"/>
      <c r="L3" s="1094"/>
      <c r="M3" s="1095"/>
      <c r="O3" s="1" t="s">
        <v>320</v>
      </c>
    </row>
    <row r="4" spans="2:15" ht="18" customHeight="1" x14ac:dyDescent="0.2">
      <c r="B4" s="46" t="s">
        <v>140</v>
      </c>
      <c r="C4" s="49"/>
      <c r="D4" s="34" t="s">
        <v>118</v>
      </c>
      <c r="E4" s="50"/>
      <c r="F4" s="751" t="s">
        <v>717</v>
      </c>
      <c r="G4" s="46" t="s">
        <v>129</v>
      </c>
      <c r="H4" s="46" t="s">
        <v>130</v>
      </c>
      <c r="I4" s="46" t="s">
        <v>131</v>
      </c>
      <c r="J4" s="46" t="s">
        <v>132</v>
      </c>
      <c r="K4" s="1091" t="s">
        <v>133</v>
      </c>
      <c r="L4" s="1092"/>
      <c r="M4" s="46" t="s">
        <v>319</v>
      </c>
      <c r="N4" s="547" t="s">
        <v>583</v>
      </c>
      <c r="O4" s="1" t="s">
        <v>318</v>
      </c>
    </row>
    <row r="5" spans="2:15" ht="18" customHeight="1" x14ac:dyDescent="0.2">
      <c r="B5" s="785">
        <v>1</v>
      </c>
      <c r="C5" s="791"/>
      <c r="D5" s="617" t="s">
        <v>683</v>
      </c>
      <c r="E5" s="774"/>
      <c r="F5" s="786" t="str">
        <f>IF(COUNTIF($D$5:$D$1000,D5)&gt;1,"同じ名前あり","")</f>
        <v>同じ名前あり</v>
      </c>
      <c r="G5" s="770">
        <v>24</v>
      </c>
      <c r="H5" s="787">
        <v>2000000</v>
      </c>
      <c r="I5" s="788">
        <v>45397</v>
      </c>
      <c r="J5" s="789" t="s">
        <v>688</v>
      </c>
      <c r="K5" s="792">
        <v>20</v>
      </c>
      <c r="L5" s="96" t="s">
        <v>60</v>
      </c>
      <c r="M5" s="790"/>
      <c r="N5" s="549" t="str">
        <f>IF(COUNTIF($H$5:$H$10000,H5)&gt;1,"登録番号重複あり","")</f>
        <v/>
      </c>
      <c r="O5" s="1" t="s">
        <v>322</v>
      </c>
    </row>
    <row r="6" spans="2:15" ht="18" customHeight="1" x14ac:dyDescent="0.2">
      <c r="B6" s="785">
        <v>2</v>
      </c>
      <c r="C6" s="791"/>
      <c r="D6" s="617" t="s">
        <v>683</v>
      </c>
      <c r="E6" s="774"/>
      <c r="F6" s="786" t="str">
        <f t="shared" ref="F6:F64" si="0">IF(COUNTIF($D$5:$D$1000,D6)&gt;1,"同じ名前あり","")</f>
        <v>同じ名前あり</v>
      </c>
      <c r="G6" s="770">
        <v>22</v>
      </c>
      <c r="H6" s="787">
        <v>2000001</v>
      </c>
      <c r="I6" s="788">
        <v>45397</v>
      </c>
      <c r="J6" s="789" t="s">
        <v>688</v>
      </c>
      <c r="K6" s="792">
        <v>20</v>
      </c>
      <c r="L6" s="96" t="s">
        <v>60</v>
      </c>
      <c r="M6" s="790"/>
      <c r="N6" s="549" t="str">
        <f t="shared" ref="N6:N64" si="1">IF(COUNTIF($H$5:$H$10000,H6)&gt;1,"登録番号重複あり","")</f>
        <v/>
      </c>
    </row>
    <row r="7" spans="2:15" ht="18" customHeight="1" x14ac:dyDescent="0.2">
      <c r="B7" s="785">
        <v>3</v>
      </c>
      <c r="C7" s="791"/>
      <c r="D7" s="617" t="s">
        <v>683</v>
      </c>
      <c r="E7" s="774"/>
      <c r="F7" s="786" t="str">
        <f t="shared" si="0"/>
        <v>同じ名前あり</v>
      </c>
      <c r="G7" s="770">
        <v>22</v>
      </c>
      <c r="H7" s="787">
        <v>2000002</v>
      </c>
      <c r="I7" s="788">
        <v>45397</v>
      </c>
      <c r="J7" s="789" t="s">
        <v>688</v>
      </c>
      <c r="K7" s="792">
        <v>20</v>
      </c>
      <c r="L7" s="96" t="s">
        <v>60</v>
      </c>
      <c r="M7" s="790"/>
      <c r="N7" s="549" t="str">
        <f t="shared" si="1"/>
        <v/>
      </c>
    </row>
    <row r="8" spans="2:15" ht="18" customHeight="1" x14ac:dyDescent="0.2">
      <c r="B8" s="785">
        <v>4</v>
      </c>
      <c r="C8" s="791"/>
      <c r="D8" s="617" t="s">
        <v>683</v>
      </c>
      <c r="E8" s="774"/>
      <c r="F8" s="786" t="str">
        <f t="shared" si="0"/>
        <v>同じ名前あり</v>
      </c>
      <c r="G8" s="770">
        <v>21</v>
      </c>
      <c r="H8" s="787">
        <v>2000003</v>
      </c>
      <c r="I8" s="788">
        <v>45397</v>
      </c>
      <c r="J8" s="789" t="s">
        <v>689</v>
      </c>
      <c r="K8" s="792">
        <v>16.5</v>
      </c>
      <c r="L8" s="96" t="s">
        <v>60</v>
      </c>
      <c r="M8" s="790"/>
      <c r="N8" s="549" t="str">
        <f t="shared" si="1"/>
        <v/>
      </c>
    </row>
    <row r="9" spans="2:15" ht="18" customHeight="1" x14ac:dyDescent="0.2">
      <c r="B9" s="785">
        <v>5</v>
      </c>
      <c r="C9" s="791"/>
      <c r="D9" s="617" t="s">
        <v>683</v>
      </c>
      <c r="E9" s="774"/>
      <c r="F9" s="786" t="str">
        <f t="shared" si="0"/>
        <v>同じ名前あり</v>
      </c>
      <c r="G9" s="770">
        <v>22</v>
      </c>
      <c r="H9" s="787">
        <v>2000004</v>
      </c>
      <c r="I9" s="788">
        <v>45397</v>
      </c>
      <c r="J9" s="789" t="s">
        <v>689</v>
      </c>
      <c r="K9" s="792">
        <v>16</v>
      </c>
      <c r="L9" s="96" t="s">
        <v>60</v>
      </c>
      <c r="M9" s="790"/>
      <c r="N9" s="549" t="str">
        <f t="shared" si="1"/>
        <v/>
      </c>
    </row>
    <row r="10" spans="2:15" ht="18" customHeight="1" x14ac:dyDescent="0.2">
      <c r="B10" s="785">
        <v>6</v>
      </c>
      <c r="C10" s="791"/>
      <c r="D10" s="617"/>
      <c r="E10" s="774"/>
      <c r="F10" s="786" t="str">
        <f t="shared" si="0"/>
        <v/>
      </c>
      <c r="G10" s="770"/>
      <c r="H10" s="787"/>
      <c r="I10" s="788"/>
      <c r="J10" s="789"/>
      <c r="K10" s="792"/>
      <c r="L10" s="96" t="s">
        <v>60</v>
      </c>
      <c r="M10" s="790"/>
      <c r="N10" s="549" t="str">
        <f t="shared" si="1"/>
        <v/>
      </c>
    </row>
    <row r="11" spans="2:15" ht="18" customHeight="1" x14ac:dyDescent="0.2">
      <c r="B11" s="785">
        <v>7</v>
      </c>
      <c r="C11" s="791"/>
      <c r="D11" s="617"/>
      <c r="E11" s="774"/>
      <c r="F11" s="786" t="str">
        <f t="shared" si="0"/>
        <v/>
      </c>
      <c r="G11" s="770"/>
      <c r="H11" s="787"/>
      <c r="I11" s="788"/>
      <c r="J11" s="789"/>
      <c r="K11" s="792"/>
      <c r="L11" s="96" t="s">
        <v>60</v>
      </c>
      <c r="M11" s="790"/>
      <c r="N11" s="549" t="str">
        <f t="shared" si="1"/>
        <v/>
      </c>
    </row>
    <row r="12" spans="2:15" ht="18" customHeight="1" x14ac:dyDescent="0.2">
      <c r="B12" s="785">
        <v>8</v>
      </c>
      <c r="C12" s="791"/>
      <c r="D12" s="617"/>
      <c r="E12" s="774"/>
      <c r="F12" s="786" t="str">
        <f t="shared" si="0"/>
        <v/>
      </c>
      <c r="G12" s="770"/>
      <c r="H12" s="787"/>
      <c r="I12" s="788"/>
      <c r="J12" s="789"/>
      <c r="K12" s="792"/>
      <c r="L12" s="96" t="s">
        <v>60</v>
      </c>
      <c r="M12" s="790"/>
      <c r="N12" s="549" t="str">
        <f t="shared" si="1"/>
        <v/>
      </c>
    </row>
    <row r="13" spans="2:15" ht="18" customHeight="1" x14ac:dyDescent="0.2">
      <c r="B13" s="785">
        <v>9</v>
      </c>
      <c r="C13" s="791"/>
      <c r="D13" s="617"/>
      <c r="E13" s="774"/>
      <c r="F13" s="786" t="str">
        <f t="shared" si="0"/>
        <v/>
      </c>
      <c r="G13" s="770"/>
      <c r="H13" s="787"/>
      <c r="I13" s="788"/>
      <c r="J13" s="789"/>
      <c r="K13" s="792"/>
      <c r="L13" s="96" t="s">
        <v>60</v>
      </c>
      <c r="M13" s="790"/>
      <c r="N13" s="549" t="str">
        <f t="shared" si="1"/>
        <v/>
      </c>
    </row>
    <row r="14" spans="2:15" ht="18" customHeight="1" x14ac:dyDescent="0.2">
      <c r="B14" s="785">
        <v>10</v>
      </c>
      <c r="C14" s="791"/>
      <c r="D14" s="617"/>
      <c r="E14" s="774"/>
      <c r="F14" s="786" t="str">
        <f t="shared" si="0"/>
        <v/>
      </c>
      <c r="G14" s="770"/>
      <c r="H14" s="787"/>
      <c r="I14" s="788"/>
      <c r="J14" s="789"/>
      <c r="K14" s="792"/>
      <c r="L14" s="96" t="s">
        <v>60</v>
      </c>
      <c r="M14" s="790"/>
      <c r="N14" s="549" t="str">
        <f t="shared" si="1"/>
        <v/>
      </c>
    </row>
    <row r="15" spans="2:15" ht="18" customHeight="1" x14ac:dyDescent="0.2">
      <c r="B15" s="785">
        <v>11</v>
      </c>
      <c r="C15" s="791"/>
      <c r="D15" s="793"/>
      <c r="E15" s="774"/>
      <c r="F15" s="786" t="str">
        <f t="shared" si="0"/>
        <v/>
      </c>
      <c r="G15" s="770"/>
      <c r="H15" s="787"/>
      <c r="I15" s="788"/>
      <c r="J15" s="789"/>
      <c r="K15" s="792"/>
      <c r="L15" s="96" t="s">
        <v>60</v>
      </c>
      <c r="M15" s="790"/>
      <c r="N15" s="549" t="str">
        <f t="shared" si="1"/>
        <v/>
      </c>
    </row>
    <row r="16" spans="2:15" ht="18" customHeight="1" x14ac:dyDescent="0.2">
      <c r="B16" s="785">
        <v>12</v>
      </c>
      <c r="C16" s="791"/>
      <c r="D16" s="793"/>
      <c r="E16" s="774"/>
      <c r="F16" s="786" t="str">
        <f t="shared" si="0"/>
        <v/>
      </c>
      <c r="G16" s="770"/>
      <c r="H16" s="787"/>
      <c r="I16" s="788"/>
      <c r="J16" s="789"/>
      <c r="K16" s="792"/>
      <c r="L16" s="96" t="s">
        <v>60</v>
      </c>
      <c r="M16" s="790"/>
      <c r="N16" s="549" t="str">
        <f t="shared" si="1"/>
        <v/>
      </c>
    </row>
    <row r="17" spans="2:14" ht="18" customHeight="1" x14ac:dyDescent="0.2">
      <c r="B17" s="785">
        <v>13</v>
      </c>
      <c r="C17" s="791"/>
      <c r="D17" s="793"/>
      <c r="E17" s="774"/>
      <c r="F17" s="786" t="str">
        <f t="shared" si="0"/>
        <v/>
      </c>
      <c r="G17" s="770"/>
      <c r="H17" s="787"/>
      <c r="I17" s="788"/>
      <c r="J17" s="789"/>
      <c r="K17" s="792"/>
      <c r="L17" s="96" t="s">
        <v>60</v>
      </c>
      <c r="M17" s="790"/>
      <c r="N17" s="549" t="str">
        <f t="shared" si="1"/>
        <v/>
      </c>
    </row>
    <row r="18" spans="2:14" ht="18" customHeight="1" x14ac:dyDescent="0.2">
      <c r="B18" s="785">
        <v>14</v>
      </c>
      <c r="C18" s="791"/>
      <c r="D18" s="793"/>
      <c r="E18" s="774"/>
      <c r="F18" s="786" t="str">
        <f t="shared" si="0"/>
        <v/>
      </c>
      <c r="G18" s="770"/>
      <c r="H18" s="787"/>
      <c r="I18" s="788"/>
      <c r="J18" s="789"/>
      <c r="K18" s="792"/>
      <c r="L18" s="96" t="s">
        <v>60</v>
      </c>
      <c r="M18" s="790"/>
      <c r="N18" s="549" t="str">
        <f t="shared" si="1"/>
        <v/>
      </c>
    </row>
    <row r="19" spans="2:14" ht="18" customHeight="1" x14ac:dyDescent="0.2">
      <c r="B19" s="785">
        <v>15</v>
      </c>
      <c r="C19" s="791"/>
      <c r="D19" s="793"/>
      <c r="E19" s="774"/>
      <c r="F19" s="786" t="str">
        <f t="shared" si="0"/>
        <v/>
      </c>
      <c r="G19" s="770"/>
      <c r="H19" s="787"/>
      <c r="I19" s="788"/>
      <c r="J19" s="789"/>
      <c r="K19" s="792"/>
      <c r="L19" s="96" t="s">
        <v>60</v>
      </c>
      <c r="M19" s="790"/>
      <c r="N19" s="549" t="str">
        <f t="shared" si="1"/>
        <v/>
      </c>
    </row>
    <row r="20" spans="2:14" ht="18" customHeight="1" x14ac:dyDescent="0.2">
      <c r="B20" s="785">
        <v>16</v>
      </c>
      <c r="C20" s="791"/>
      <c r="D20" s="793"/>
      <c r="E20" s="774"/>
      <c r="F20" s="786" t="str">
        <f t="shared" si="0"/>
        <v/>
      </c>
      <c r="G20" s="770"/>
      <c r="H20" s="787"/>
      <c r="I20" s="788"/>
      <c r="J20" s="789"/>
      <c r="K20" s="792"/>
      <c r="L20" s="96" t="s">
        <v>60</v>
      </c>
      <c r="M20" s="790"/>
      <c r="N20" s="549" t="str">
        <f t="shared" si="1"/>
        <v/>
      </c>
    </row>
    <row r="21" spans="2:14" ht="18" customHeight="1" x14ac:dyDescent="0.2">
      <c r="B21" s="785">
        <v>17</v>
      </c>
      <c r="C21" s="791"/>
      <c r="D21" s="793"/>
      <c r="E21" s="774"/>
      <c r="F21" s="786" t="str">
        <f t="shared" si="0"/>
        <v/>
      </c>
      <c r="G21" s="770"/>
      <c r="H21" s="787"/>
      <c r="I21" s="788"/>
      <c r="J21" s="789"/>
      <c r="K21" s="792"/>
      <c r="L21" s="96" t="s">
        <v>60</v>
      </c>
      <c r="M21" s="790"/>
      <c r="N21" s="549" t="str">
        <f t="shared" si="1"/>
        <v/>
      </c>
    </row>
    <row r="22" spans="2:14" ht="18" customHeight="1" x14ac:dyDescent="0.2">
      <c r="B22" s="785">
        <v>18</v>
      </c>
      <c r="C22" s="791"/>
      <c r="D22" s="793"/>
      <c r="E22" s="774"/>
      <c r="F22" s="786" t="str">
        <f t="shared" si="0"/>
        <v/>
      </c>
      <c r="G22" s="770"/>
      <c r="H22" s="787"/>
      <c r="I22" s="788"/>
      <c r="J22" s="789"/>
      <c r="K22" s="792"/>
      <c r="L22" s="96" t="s">
        <v>60</v>
      </c>
      <c r="M22" s="790"/>
      <c r="N22" s="549" t="str">
        <f t="shared" si="1"/>
        <v/>
      </c>
    </row>
    <row r="23" spans="2:14" ht="18" customHeight="1" x14ac:dyDescent="0.2">
      <c r="B23" s="785">
        <v>19</v>
      </c>
      <c r="C23" s="791"/>
      <c r="D23" s="793"/>
      <c r="E23" s="774"/>
      <c r="F23" s="786" t="str">
        <f t="shared" si="0"/>
        <v/>
      </c>
      <c r="G23" s="770"/>
      <c r="H23" s="787"/>
      <c r="I23" s="788"/>
      <c r="J23" s="789"/>
      <c r="K23" s="792"/>
      <c r="L23" s="96" t="s">
        <v>60</v>
      </c>
      <c r="M23" s="790"/>
      <c r="N23" s="549" t="str">
        <f t="shared" si="1"/>
        <v/>
      </c>
    </row>
    <row r="24" spans="2:14" ht="18" customHeight="1" x14ac:dyDescent="0.2">
      <c r="B24" s="785">
        <v>20</v>
      </c>
      <c r="C24" s="791"/>
      <c r="D24" s="793"/>
      <c r="E24" s="774"/>
      <c r="F24" s="786" t="str">
        <f t="shared" si="0"/>
        <v/>
      </c>
      <c r="G24" s="770"/>
      <c r="H24" s="787"/>
      <c r="I24" s="788"/>
      <c r="J24" s="789"/>
      <c r="K24" s="792"/>
      <c r="L24" s="96" t="s">
        <v>60</v>
      </c>
      <c r="M24" s="790"/>
      <c r="N24" s="549" t="str">
        <f t="shared" si="1"/>
        <v/>
      </c>
    </row>
    <row r="25" spans="2:14" ht="18" customHeight="1" x14ac:dyDescent="0.2">
      <c r="B25" s="785">
        <v>21</v>
      </c>
      <c r="C25" s="791"/>
      <c r="D25" s="793"/>
      <c r="E25" s="774"/>
      <c r="F25" s="786" t="str">
        <f t="shared" si="0"/>
        <v/>
      </c>
      <c r="G25" s="770"/>
      <c r="H25" s="787"/>
      <c r="I25" s="788"/>
      <c r="J25" s="789"/>
      <c r="K25" s="792"/>
      <c r="L25" s="96" t="s">
        <v>60</v>
      </c>
      <c r="M25" s="790"/>
      <c r="N25" s="549" t="str">
        <f t="shared" si="1"/>
        <v/>
      </c>
    </row>
    <row r="26" spans="2:14" ht="18" customHeight="1" x14ac:dyDescent="0.2">
      <c r="B26" s="785">
        <v>22</v>
      </c>
      <c r="C26" s="791"/>
      <c r="D26" s="793"/>
      <c r="E26" s="774"/>
      <c r="F26" s="786" t="str">
        <f t="shared" si="0"/>
        <v/>
      </c>
      <c r="G26" s="770"/>
      <c r="H26" s="787"/>
      <c r="I26" s="788"/>
      <c r="J26" s="789"/>
      <c r="K26" s="792"/>
      <c r="L26" s="96" t="s">
        <v>60</v>
      </c>
      <c r="M26" s="790"/>
      <c r="N26" s="549" t="str">
        <f t="shared" si="1"/>
        <v/>
      </c>
    </row>
    <row r="27" spans="2:14" ht="18" customHeight="1" x14ac:dyDescent="0.2">
      <c r="B27" s="785">
        <v>23</v>
      </c>
      <c r="C27" s="791"/>
      <c r="D27" s="793"/>
      <c r="E27" s="774"/>
      <c r="F27" s="786" t="str">
        <f t="shared" si="0"/>
        <v/>
      </c>
      <c r="G27" s="770"/>
      <c r="H27" s="787"/>
      <c r="I27" s="788"/>
      <c r="J27" s="789"/>
      <c r="K27" s="792"/>
      <c r="L27" s="96" t="s">
        <v>60</v>
      </c>
      <c r="M27" s="790"/>
      <c r="N27" s="549" t="str">
        <f t="shared" si="1"/>
        <v/>
      </c>
    </row>
    <row r="28" spans="2:14" ht="18" customHeight="1" x14ac:dyDescent="0.2">
      <c r="B28" s="785">
        <v>24</v>
      </c>
      <c r="C28" s="791"/>
      <c r="D28" s="793"/>
      <c r="E28" s="774"/>
      <c r="F28" s="786" t="str">
        <f t="shared" si="0"/>
        <v/>
      </c>
      <c r="G28" s="770"/>
      <c r="H28" s="787"/>
      <c r="I28" s="788"/>
      <c r="J28" s="789"/>
      <c r="K28" s="792"/>
      <c r="L28" s="96" t="s">
        <v>60</v>
      </c>
      <c r="M28" s="790"/>
      <c r="N28" s="549" t="str">
        <f t="shared" si="1"/>
        <v/>
      </c>
    </row>
    <row r="29" spans="2:14" ht="18" customHeight="1" x14ac:dyDescent="0.2">
      <c r="B29" s="785">
        <v>25</v>
      </c>
      <c r="C29" s="791"/>
      <c r="D29" s="793"/>
      <c r="E29" s="774"/>
      <c r="F29" s="786" t="str">
        <f t="shared" si="0"/>
        <v/>
      </c>
      <c r="G29" s="770"/>
      <c r="H29" s="787"/>
      <c r="I29" s="788"/>
      <c r="J29" s="789"/>
      <c r="K29" s="792"/>
      <c r="L29" s="96" t="s">
        <v>60</v>
      </c>
      <c r="M29" s="790"/>
      <c r="N29" s="549" t="str">
        <f t="shared" si="1"/>
        <v/>
      </c>
    </row>
    <row r="30" spans="2:14" ht="18" customHeight="1" x14ac:dyDescent="0.2">
      <c r="B30" s="785">
        <v>26</v>
      </c>
      <c r="C30" s="791"/>
      <c r="D30" s="793"/>
      <c r="E30" s="774"/>
      <c r="F30" s="786" t="str">
        <f t="shared" si="0"/>
        <v/>
      </c>
      <c r="G30" s="770"/>
      <c r="H30" s="787"/>
      <c r="I30" s="788"/>
      <c r="J30" s="789"/>
      <c r="K30" s="792"/>
      <c r="L30" s="96" t="s">
        <v>60</v>
      </c>
      <c r="M30" s="790"/>
      <c r="N30" s="549" t="str">
        <f t="shared" si="1"/>
        <v/>
      </c>
    </row>
    <row r="31" spans="2:14" ht="18" customHeight="1" x14ac:dyDescent="0.2">
      <c r="B31" s="785">
        <v>27</v>
      </c>
      <c r="C31" s="791"/>
      <c r="D31" s="793"/>
      <c r="E31" s="774"/>
      <c r="F31" s="786" t="str">
        <f t="shared" si="0"/>
        <v/>
      </c>
      <c r="G31" s="770"/>
      <c r="H31" s="787"/>
      <c r="I31" s="788"/>
      <c r="J31" s="789"/>
      <c r="K31" s="792"/>
      <c r="L31" s="96" t="s">
        <v>60</v>
      </c>
      <c r="M31" s="790"/>
      <c r="N31" s="549" t="str">
        <f t="shared" si="1"/>
        <v/>
      </c>
    </row>
    <row r="32" spans="2:14" ht="18" customHeight="1" x14ac:dyDescent="0.2">
      <c r="B32" s="785">
        <v>28</v>
      </c>
      <c r="C32" s="791"/>
      <c r="D32" s="793"/>
      <c r="E32" s="774"/>
      <c r="F32" s="786" t="str">
        <f t="shared" si="0"/>
        <v/>
      </c>
      <c r="G32" s="770"/>
      <c r="H32" s="787"/>
      <c r="I32" s="788"/>
      <c r="J32" s="789"/>
      <c r="K32" s="792"/>
      <c r="L32" s="96" t="s">
        <v>60</v>
      </c>
      <c r="M32" s="790"/>
      <c r="N32" s="549" t="str">
        <f t="shared" si="1"/>
        <v/>
      </c>
    </row>
    <row r="33" spans="2:14" ht="18" customHeight="1" x14ac:dyDescent="0.2">
      <c r="B33" s="785">
        <v>29</v>
      </c>
      <c r="C33" s="791"/>
      <c r="D33" s="793"/>
      <c r="E33" s="774"/>
      <c r="F33" s="786" t="str">
        <f t="shared" si="0"/>
        <v/>
      </c>
      <c r="G33" s="770"/>
      <c r="H33" s="787"/>
      <c r="I33" s="788"/>
      <c r="J33" s="789"/>
      <c r="K33" s="792"/>
      <c r="L33" s="96" t="s">
        <v>60</v>
      </c>
      <c r="M33" s="790"/>
      <c r="N33" s="549" t="str">
        <f t="shared" si="1"/>
        <v/>
      </c>
    </row>
    <row r="34" spans="2:14" ht="18" customHeight="1" x14ac:dyDescent="0.2">
      <c r="B34" s="785">
        <v>30</v>
      </c>
      <c r="C34" s="791"/>
      <c r="D34" s="793"/>
      <c r="E34" s="774"/>
      <c r="F34" s="786" t="str">
        <f t="shared" si="0"/>
        <v/>
      </c>
      <c r="G34" s="770"/>
      <c r="H34" s="787"/>
      <c r="I34" s="788"/>
      <c r="J34" s="789"/>
      <c r="K34" s="792"/>
      <c r="L34" s="96" t="s">
        <v>60</v>
      </c>
      <c r="M34" s="790"/>
      <c r="N34" s="549" t="str">
        <f t="shared" si="1"/>
        <v/>
      </c>
    </row>
    <row r="35" spans="2:14" ht="18" customHeight="1" x14ac:dyDescent="0.2">
      <c r="B35" s="785">
        <v>31</v>
      </c>
      <c r="C35" s="791"/>
      <c r="D35" s="793"/>
      <c r="E35" s="774"/>
      <c r="F35" s="786" t="str">
        <f t="shared" si="0"/>
        <v/>
      </c>
      <c r="G35" s="770"/>
      <c r="H35" s="787"/>
      <c r="I35" s="788"/>
      <c r="J35" s="789"/>
      <c r="K35" s="792"/>
      <c r="L35" s="96" t="s">
        <v>60</v>
      </c>
      <c r="M35" s="790"/>
      <c r="N35" s="549" t="str">
        <f t="shared" si="1"/>
        <v/>
      </c>
    </row>
    <row r="36" spans="2:14" ht="18" customHeight="1" x14ac:dyDescent="0.2">
      <c r="B36" s="785">
        <v>32</v>
      </c>
      <c r="C36" s="791"/>
      <c r="D36" s="793"/>
      <c r="E36" s="774"/>
      <c r="F36" s="786" t="str">
        <f t="shared" si="0"/>
        <v/>
      </c>
      <c r="G36" s="770"/>
      <c r="H36" s="787"/>
      <c r="I36" s="788"/>
      <c r="J36" s="789"/>
      <c r="K36" s="792"/>
      <c r="L36" s="96" t="s">
        <v>60</v>
      </c>
      <c r="M36" s="790"/>
      <c r="N36" s="549" t="str">
        <f t="shared" si="1"/>
        <v/>
      </c>
    </row>
    <row r="37" spans="2:14" ht="18" customHeight="1" x14ac:dyDescent="0.2">
      <c r="B37" s="785">
        <v>33</v>
      </c>
      <c r="C37" s="791"/>
      <c r="D37" s="793"/>
      <c r="E37" s="774"/>
      <c r="F37" s="786" t="str">
        <f t="shared" si="0"/>
        <v/>
      </c>
      <c r="G37" s="770"/>
      <c r="H37" s="787"/>
      <c r="I37" s="788"/>
      <c r="J37" s="789"/>
      <c r="K37" s="792"/>
      <c r="L37" s="96" t="s">
        <v>60</v>
      </c>
      <c r="M37" s="790"/>
      <c r="N37" s="549" t="str">
        <f t="shared" si="1"/>
        <v/>
      </c>
    </row>
    <row r="38" spans="2:14" ht="18" customHeight="1" x14ac:dyDescent="0.2">
      <c r="B38" s="785">
        <v>34</v>
      </c>
      <c r="C38" s="791"/>
      <c r="D38" s="793"/>
      <c r="E38" s="774"/>
      <c r="F38" s="786" t="str">
        <f t="shared" si="0"/>
        <v/>
      </c>
      <c r="G38" s="770"/>
      <c r="H38" s="787"/>
      <c r="I38" s="788"/>
      <c r="J38" s="789"/>
      <c r="K38" s="792"/>
      <c r="L38" s="96" t="s">
        <v>60</v>
      </c>
      <c r="M38" s="790"/>
      <c r="N38" s="549" t="str">
        <f t="shared" si="1"/>
        <v/>
      </c>
    </row>
    <row r="39" spans="2:14" ht="18" customHeight="1" x14ac:dyDescent="0.2">
      <c r="B39" s="785">
        <v>35</v>
      </c>
      <c r="C39" s="791"/>
      <c r="D39" s="793"/>
      <c r="E39" s="774"/>
      <c r="F39" s="786" t="str">
        <f t="shared" si="0"/>
        <v/>
      </c>
      <c r="G39" s="770"/>
      <c r="H39" s="787"/>
      <c r="I39" s="788"/>
      <c r="J39" s="789"/>
      <c r="K39" s="792"/>
      <c r="L39" s="96" t="s">
        <v>60</v>
      </c>
      <c r="M39" s="790"/>
      <c r="N39" s="549" t="str">
        <f t="shared" si="1"/>
        <v/>
      </c>
    </row>
    <row r="40" spans="2:14" ht="18" customHeight="1" x14ac:dyDescent="0.2">
      <c r="B40" s="785">
        <v>36</v>
      </c>
      <c r="C40" s="791"/>
      <c r="D40" s="793"/>
      <c r="E40" s="774"/>
      <c r="F40" s="786" t="str">
        <f t="shared" si="0"/>
        <v/>
      </c>
      <c r="G40" s="770"/>
      <c r="H40" s="787"/>
      <c r="I40" s="788"/>
      <c r="J40" s="789"/>
      <c r="K40" s="792"/>
      <c r="L40" s="96" t="s">
        <v>60</v>
      </c>
      <c r="M40" s="790"/>
      <c r="N40" s="549" t="str">
        <f t="shared" si="1"/>
        <v/>
      </c>
    </row>
    <row r="41" spans="2:14" ht="18" customHeight="1" x14ac:dyDescent="0.2">
      <c r="B41" s="785">
        <v>37</v>
      </c>
      <c r="C41" s="791"/>
      <c r="D41" s="793"/>
      <c r="E41" s="774"/>
      <c r="F41" s="786" t="str">
        <f t="shared" si="0"/>
        <v/>
      </c>
      <c r="G41" s="770"/>
      <c r="H41" s="787"/>
      <c r="I41" s="788"/>
      <c r="J41" s="789"/>
      <c r="K41" s="792"/>
      <c r="L41" s="96" t="s">
        <v>60</v>
      </c>
      <c r="M41" s="790"/>
      <c r="N41" s="549" t="str">
        <f t="shared" si="1"/>
        <v/>
      </c>
    </row>
    <row r="42" spans="2:14" ht="18" customHeight="1" x14ac:dyDescent="0.2">
      <c r="B42" s="785">
        <v>38</v>
      </c>
      <c r="C42" s="791"/>
      <c r="D42" s="793"/>
      <c r="E42" s="774"/>
      <c r="F42" s="786" t="str">
        <f t="shared" si="0"/>
        <v/>
      </c>
      <c r="G42" s="770"/>
      <c r="H42" s="787"/>
      <c r="I42" s="788"/>
      <c r="J42" s="789"/>
      <c r="K42" s="792"/>
      <c r="L42" s="96" t="s">
        <v>60</v>
      </c>
      <c r="M42" s="790"/>
      <c r="N42" s="549" t="str">
        <f t="shared" si="1"/>
        <v/>
      </c>
    </row>
    <row r="43" spans="2:14" ht="18" customHeight="1" x14ac:dyDescent="0.2">
      <c r="B43" s="785">
        <v>39</v>
      </c>
      <c r="C43" s="791"/>
      <c r="D43" s="793"/>
      <c r="E43" s="774"/>
      <c r="F43" s="786" t="str">
        <f t="shared" si="0"/>
        <v/>
      </c>
      <c r="G43" s="770"/>
      <c r="H43" s="787"/>
      <c r="I43" s="788"/>
      <c r="J43" s="789"/>
      <c r="K43" s="792"/>
      <c r="L43" s="96" t="s">
        <v>60</v>
      </c>
      <c r="M43" s="790"/>
      <c r="N43" s="549" t="str">
        <f t="shared" si="1"/>
        <v/>
      </c>
    </row>
    <row r="44" spans="2:14" ht="18" customHeight="1" x14ac:dyDescent="0.2">
      <c r="B44" s="785">
        <v>40</v>
      </c>
      <c r="C44" s="791"/>
      <c r="D44" s="793"/>
      <c r="E44" s="774"/>
      <c r="F44" s="786" t="str">
        <f t="shared" si="0"/>
        <v/>
      </c>
      <c r="G44" s="770"/>
      <c r="H44" s="787"/>
      <c r="I44" s="788"/>
      <c r="J44" s="789"/>
      <c r="K44" s="792"/>
      <c r="L44" s="96" t="s">
        <v>60</v>
      </c>
      <c r="M44" s="790"/>
      <c r="N44" s="549" t="str">
        <f t="shared" si="1"/>
        <v/>
      </c>
    </row>
    <row r="45" spans="2:14" ht="18" customHeight="1" x14ac:dyDescent="0.2">
      <c r="B45" s="785">
        <v>41</v>
      </c>
      <c r="C45" s="791"/>
      <c r="D45" s="793"/>
      <c r="E45" s="774"/>
      <c r="F45" s="786" t="str">
        <f t="shared" si="0"/>
        <v/>
      </c>
      <c r="G45" s="770"/>
      <c r="H45" s="787"/>
      <c r="I45" s="788"/>
      <c r="J45" s="789"/>
      <c r="K45" s="792"/>
      <c r="L45" s="96" t="s">
        <v>60</v>
      </c>
      <c r="M45" s="790"/>
      <c r="N45" s="549" t="str">
        <f t="shared" si="1"/>
        <v/>
      </c>
    </row>
    <row r="46" spans="2:14" ht="18" customHeight="1" x14ac:dyDescent="0.2">
      <c r="B46" s="785">
        <v>42</v>
      </c>
      <c r="C46" s="791"/>
      <c r="D46" s="793"/>
      <c r="E46" s="774"/>
      <c r="F46" s="786" t="str">
        <f t="shared" si="0"/>
        <v/>
      </c>
      <c r="G46" s="770"/>
      <c r="H46" s="787"/>
      <c r="I46" s="788"/>
      <c r="J46" s="789"/>
      <c r="K46" s="792"/>
      <c r="L46" s="96" t="s">
        <v>60</v>
      </c>
      <c r="M46" s="790"/>
      <c r="N46" s="549" t="str">
        <f t="shared" si="1"/>
        <v/>
      </c>
    </row>
    <row r="47" spans="2:14" ht="18" customHeight="1" x14ac:dyDescent="0.2">
      <c r="B47" s="785">
        <v>43</v>
      </c>
      <c r="C47" s="791"/>
      <c r="D47" s="793"/>
      <c r="E47" s="774"/>
      <c r="F47" s="786" t="str">
        <f t="shared" si="0"/>
        <v/>
      </c>
      <c r="G47" s="770"/>
      <c r="H47" s="787"/>
      <c r="I47" s="788"/>
      <c r="J47" s="789"/>
      <c r="K47" s="792"/>
      <c r="L47" s="96" t="s">
        <v>60</v>
      </c>
      <c r="M47" s="790"/>
      <c r="N47" s="549" t="str">
        <f t="shared" si="1"/>
        <v/>
      </c>
    </row>
    <row r="48" spans="2:14" ht="18" customHeight="1" x14ac:dyDescent="0.2">
      <c r="B48" s="785">
        <v>44</v>
      </c>
      <c r="C48" s="791"/>
      <c r="D48" s="793"/>
      <c r="E48" s="774"/>
      <c r="F48" s="786" t="str">
        <f t="shared" si="0"/>
        <v/>
      </c>
      <c r="G48" s="770"/>
      <c r="H48" s="787"/>
      <c r="I48" s="788"/>
      <c r="J48" s="789"/>
      <c r="K48" s="792"/>
      <c r="L48" s="96" t="s">
        <v>60</v>
      </c>
      <c r="M48" s="790"/>
      <c r="N48" s="549" t="str">
        <f t="shared" si="1"/>
        <v/>
      </c>
    </row>
    <row r="49" spans="2:14" ht="18" customHeight="1" x14ac:dyDescent="0.2">
      <c r="B49" s="785">
        <v>45</v>
      </c>
      <c r="C49" s="791"/>
      <c r="D49" s="793"/>
      <c r="E49" s="774"/>
      <c r="F49" s="786" t="str">
        <f t="shared" si="0"/>
        <v/>
      </c>
      <c r="G49" s="770"/>
      <c r="H49" s="787"/>
      <c r="I49" s="788"/>
      <c r="J49" s="789"/>
      <c r="K49" s="792"/>
      <c r="L49" s="96" t="s">
        <v>60</v>
      </c>
      <c r="M49" s="790"/>
      <c r="N49" s="549" t="str">
        <f t="shared" si="1"/>
        <v/>
      </c>
    </row>
    <row r="50" spans="2:14" ht="18" customHeight="1" x14ac:dyDescent="0.2">
      <c r="B50" s="785">
        <v>46</v>
      </c>
      <c r="C50" s="791"/>
      <c r="D50" s="793"/>
      <c r="E50" s="774"/>
      <c r="F50" s="786" t="str">
        <f t="shared" si="0"/>
        <v/>
      </c>
      <c r="G50" s="770"/>
      <c r="H50" s="787"/>
      <c r="I50" s="788"/>
      <c r="J50" s="789"/>
      <c r="K50" s="792"/>
      <c r="L50" s="96" t="s">
        <v>60</v>
      </c>
      <c r="M50" s="790"/>
      <c r="N50" s="549" t="str">
        <f t="shared" si="1"/>
        <v/>
      </c>
    </row>
    <row r="51" spans="2:14" ht="18" customHeight="1" x14ac:dyDescent="0.2">
      <c r="B51" s="785">
        <v>47</v>
      </c>
      <c r="C51" s="791"/>
      <c r="D51" s="793"/>
      <c r="E51" s="774"/>
      <c r="F51" s="786" t="str">
        <f t="shared" si="0"/>
        <v/>
      </c>
      <c r="G51" s="770"/>
      <c r="H51" s="787"/>
      <c r="I51" s="788"/>
      <c r="J51" s="789"/>
      <c r="K51" s="792"/>
      <c r="L51" s="96" t="s">
        <v>60</v>
      </c>
      <c r="M51" s="790"/>
      <c r="N51" s="549" t="str">
        <f t="shared" si="1"/>
        <v/>
      </c>
    </row>
    <row r="52" spans="2:14" ht="18" customHeight="1" x14ac:dyDescent="0.2">
      <c r="B52" s="785">
        <v>48</v>
      </c>
      <c r="C52" s="791"/>
      <c r="D52" s="793"/>
      <c r="E52" s="774"/>
      <c r="F52" s="786" t="str">
        <f t="shared" si="0"/>
        <v/>
      </c>
      <c r="G52" s="770"/>
      <c r="H52" s="787"/>
      <c r="I52" s="788"/>
      <c r="J52" s="789"/>
      <c r="K52" s="792"/>
      <c r="L52" s="96" t="s">
        <v>60</v>
      </c>
      <c r="M52" s="790"/>
      <c r="N52" s="549" t="str">
        <f t="shared" si="1"/>
        <v/>
      </c>
    </row>
    <row r="53" spans="2:14" ht="18" customHeight="1" x14ac:dyDescent="0.2">
      <c r="B53" s="785">
        <v>49</v>
      </c>
      <c r="C53" s="791"/>
      <c r="D53" s="793"/>
      <c r="E53" s="774"/>
      <c r="F53" s="786" t="str">
        <f t="shared" si="0"/>
        <v/>
      </c>
      <c r="G53" s="770"/>
      <c r="H53" s="787"/>
      <c r="I53" s="788"/>
      <c r="J53" s="789"/>
      <c r="K53" s="792"/>
      <c r="L53" s="96" t="s">
        <v>60</v>
      </c>
      <c r="M53" s="790"/>
      <c r="N53" s="549" t="str">
        <f t="shared" si="1"/>
        <v/>
      </c>
    </row>
    <row r="54" spans="2:14" ht="18" customHeight="1" x14ac:dyDescent="0.2">
      <c r="B54" s="785">
        <v>50</v>
      </c>
      <c r="C54" s="791"/>
      <c r="D54" s="793"/>
      <c r="E54" s="774"/>
      <c r="F54" s="786" t="str">
        <f t="shared" si="0"/>
        <v/>
      </c>
      <c r="G54" s="770"/>
      <c r="H54" s="787"/>
      <c r="I54" s="788"/>
      <c r="J54" s="789"/>
      <c r="K54" s="792"/>
      <c r="L54" s="96" t="s">
        <v>60</v>
      </c>
      <c r="M54" s="790"/>
      <c r="N54" s="549" t="str">
        <f t="shared" si="1"/>
        <v/>
      </c>
    </row>
    <row r="55" spans="2:14" ht="18" customHeight="1" x14ac:dyDescent="0.2">
      <c r="B55" s="785">
        <v>51</v>
      </c>
      <c r="C55" s="791"/>
      <c r="D55" s="793"/>
      <c r="E55" s="774"/>
      <c r="F55" s="786" t="str">
        <f t="shared" si="0"/>
        <v/>
      </c>
      <c r="G55" s="770"/>
      <c r="H55" s="787"/>
      <c r="I55" s="788"/>
      <c r="J55" s="789"/>
      <c r="K55" s="792"/>
      <c r="L55" s="96" t="s">
        <v>60</v>
      </c>
      <c r="M55" s="790"/>
      <c r="N55" s="549" t="str">
        <f t="shared" si="1"/>
        <v/>
      </c>
    </row>
    <row r="56" spans="2:14" ht="18" customHeight="1" x14ac:dyDescent="0.2">
      <c r="B56" s="785">
        <v>52</v>
      </c>
      <c r="C56" s="791"/>
      <c r="D56" s="793"/>
      <c r="E56" s="774"/>
      <c r="F56" s="786" t="str">
        <f t="shared" si="0"/>
        <v/>
      </c>
      <c r="G56" s="770"/>
      <c r="H56" s="787"/>
      <c r="I56" s="788"/>
      <c r="J56" s="789"/>
      <c r="K56" s="792"/>
      <c r="L56" s="96" t="s">
        <v>60</v>
      </c>
      <c r="M56" s="790"/>
      <c r="N56" s="549" t="str">
        <f t="shared" si="1"/>
        <v/>
      </c>
    </row>
    <row r="57" spans="2:14" ht="18" customHeight="1" x14ac:dyDescent="0.2">
      <c r="B57" s="785">
        <v>53</v>
      </c>
      <c r="C57" s="791"/>
      <c r="D57" s="793"/>
      <c r="E57" s="774"/>
      <c r="F57" s="786" t="str">
        <f t="shared" si="0"/>
        <v/>
      </c>
      <c r="G57" s="770"/>
      <c r="H57" s="787"/>
      <c r="I57" s="788"/>
      <c r="J57" s="789"/>
      <c r="K57" s="792"/>
      <c r="L57" s="96" t="s">
        <v>60</v>
      </c>
      <c r="M57" s="790"/>
      <c r="N57" s="549" t="str">
        <f t="shared" si="1"/>
        <v/>
      </c>
    </row>
    <row r="58" spans="2:14" ht="18" customHeight="1" x14ac:dyDescent="0.2">
      <c r="B58" s="785">
        <v>54</v>
      </c>
      <c r="C58" s="791"/>
      <c r="D58" s="793"/>
      <c r="E58" s="774"/>
      <c r="F58" s="786" t="str">
        <f t="shared" si="0"/>
        <v/>
      </c>
      <c r="G58" s="770"/>
      <c r="H58" s="787"/>
      <c r="I58" s="788"/>
      <c r="J58" s="789"/>
      <c r="K58" s="792"/>
      <c r="L58" s="96" t="s">
        <v>60</v>
      </c>
      <c r="M58" s="790"/>
      <c r="N58" s="549" t="str">
        <f t="shared" si="1"/>
        <v/>
      </c>
    </row>
    <row r="59" spans="2:14" ht="18" customHeight="1" x14ac:dyDescent="0.2">
      <c r="B59" s="785">
        <v>55</v>
      </c>
      <c r="C59" s="791"/>
      <c r="D59" s="793"/>
      <c r="E59" s="774"/>
      <c r="F59" s="786" t="str">
        <f t="shared" si="0"/>
        <v/>
      </c>
      <c r="G59" s="770"/>
      <c r="H59" s="787"/>
      <c r="I59" s="788"/>
      <c r="J59" s="789"/>
      <c r="K59" s="792"/>
      <c r="L59" s="96" t="s">
        <v>60</v>
      </c>
      <c r="M59" s="790"/>
      <c r="N59" s="549" t="str">
        <f t="shared" si="1"/>
        <v/>
      </c>
    </row>
    <row r="60" spans="2:14" ht="18" customHeight="1" x14ac:dyDescent="0.2">
      <c r="B60" s="785">
        <v>56</v>
      </c>
      <c r="C60" s="791"/>
      <c r="D60" s="793"/>
      <c r="E60" s="774"/>
      <c r="F60" s="786" t="str">
        <f t="shared" si="0"/>
        <v/>
      </c>
      <c r="G60" s="770"/>
      <c r="H60" s="787"/>
      <c r="I60" s="788"/>
      <c r="J60" s="789"/>
      <c r="K60" s="792"/>
      <c r="L60" s="96" t="s">
        <v>60</v>
      </c>
      <c r="M60" s="790"/>
      <c r="N60" s="549" t="str">
        <f t="shared" si="1"/>
        <v/>
      </c>
    </row>
    <row r="61" spans="2:14" ht="18" customHeight="1" x14ac:dyDescent="0.2">
      <c r="B61" s="785">
        <v>57</v>
      </c>
      <c r="C61" s="791"/>
      <c r="D61" s="793"/>
      <c r="E61" s="774"/>
      <c r="F61" s="786" t="str">
        <f t="shared" si="0"/>
        <v/>
      </c>
      <c r="G61" s="770"/>
      <c r="H61" s="787"/>
      <c r="I61" s="788"/>
      <c r="J61" s="789"/>
      <c r="K61" s="792"/>
      <c r="L61" s="96" t="s">
        <v>60</v>
      </c>
      <c r="M61" s="790"/>
      <c r="N61" s="549" t="str">
        <f t="shared" si="1"/>
        <v/>
      </c>
    </row>
    <row r="62" spans="2:14" ht="18" customHeight="1" x14ac:dyDescent="0.2">
      <c r="B62" s="785">
        <v>58</v>
      </c>
      <c r="C62" s="791"/>
      <c r="D62" s="793"/>
      <c r="E62" s="774"/>
      <c r="F62" s="786" t="str">
        <f t="shared" si="0"/>
        <v/>
      </c>
      <c r="G62" s="770"/>
      <c r="H62" s="787"/>
      <c r="I62" s="788"/>
      <c r="J62" s="789"/>
      <c r="K62" s="792"/>
      <c r="L62" s="96" t="s">
        <v>60</v>
      </c>
      <c r="M62" s="790"/>
      <c r="N62" s="549" t="str">
        <f t="shared" si="1"/>
        <v/>
      </c>
    </row>
    <row r="63" spans="2:14" ht="18" customHeight="1" x14ac:dyDescent="0.2">
      <c r="B63" s="785">
        <v>59</v>
      </c>
      <c r="C63" s="791"/>
      <c r="D63" s="793"/>
      <c r="E63" s="774"/>
      <c r="F63" s="786" t="str">
        <f t="shared" si="0"/>
        <v/>
      </c>
      <c r="G63" s="770"/>
      <c r="H63" s="787"/>
      <c r="I63" s="788"/>
      <c r="J63" s="789"/>
      <c r="K63" s="792"/>
      <c r="L63" s="96" t="s">
        <v>60</v>
      </c>
      <c r="M63" s="790"/>
      <c r="N63" s="549" t="str">
        <f t="shared" si="1"/>
        <v/>
      </c>
    </row>
    <row r="64" spans="2:14" ht="18" customHeight="1" x14ac:dyDescent="0.2">
      <c r="B64" s="785">
        <v>60</v>
      </c>
      <c r="C64" s="791"/>
      <c r="D64" s="793"/>
      <c r="E64" s="774"/>
      <c r="F64" s="786" t="str">
        <f t="shared" si="0"/>
        <v/>
      </c>
      <c r="G64" s="770"/>
      <c r="H64" s="787"/>
      <c r="I64" s="788"/>
      <c r="J64" s="789"/>
      <c r="K64" s="792"/>
      <c r="L64" s="96" t="s">
        <v>60</v>
      </c>
      <c r="M64" s="790"/>
      <c r="N64" s="549" t="str">
        <f t="shared" si="1"/>
        <v/>
      </c>
    </row>
    <row r="65" spans="2:13" ht="18" customHeight="1" x14ac:dyDescent="0.2">
      <c r="B65" s="1088" t="s">
        <v>72</v>
      </c>
      <c r="C65" s="1089"/>
      <c r="D65" s="1089"/>
      <c r="E65" s="1089"/>
      <c r="F65" s="1089"/>
      <c r="G65" s="1089"/>
      <c r="H65" s="1089"/>
      <c r="I65" s="1089"/>
      <c r="J65" s="1090"/>
      <c r="K65" s="673">
        <f>SUM(K5:K64)</f>
        <v>92.5</v>
      </c>
      <c r="L65" s="96" t="s">
        <v>60</v>
      </c>
      <c r="M65" s="60"/>
    </row>
    <row r="66" spans="2:13" ht="18" customHeight="1" x14ac:dyDescent="0.2">
      <c r="D66" s="1">
        <f>COUNTA(D5:D64)</f>
        <v>5</v>
      </c>
      <c r="J66" s="1">
        <f>COUNTA(J5:J64)</f>
        <v>5</v>
      </c>
      <c r="K66" s="1">
        <f>COUNTA(K5:K64)</f>
        <v>5</v>
      </c>
      <c r="M66" s="1">
        <f>COUNTA(M5:M64)</f>
        <v>0</v>
      </c>
    </row>
  </sheetData>
  <sheetProtection password="DD49" sheet="1" insertRows="0" autoFilter="0"/>
  <protectedRanges>
    <protectedRange sqref="D10:D64 G10:K64 M5:M64" name="範囲1"/>
    <protectedRange sqref="D5:D9 G5:K9" name="範囲1_1"/>
  </protectedRanges>
  <mergeCells count="5">
    <mergeCell ref="B65:J65"/>
    <mergeCell ref="K4:L4"/>
    <mergeCell ref="J3:M3"/>
    <mergeCell ref="B2:M2"/>
    <mergeCell ref="B3:H3"/>
  </mergeCells>
  <phoneticPr fontId="2"/>
  <dataValidations count="2">
    <dataValidation type="list" allowBlank="1" showInputMessage="1" showErrorMessage="1" sqref="M5:M64" xr:uid="{00000000-0002-0000-0800-000000000000}">
      <formula1>$O$5:$O$6</formula1>
    </dataValidation>
    <dataValidation imeMode="off" allowBlank="1" showInputMessage="1" showErrorMessage="1" sqref="K10:K64 G10:H64" xr:uid="{00000000-0002-0000-0800-000001000000}"/>
  </dataValidations>
  <pageMargins left="0.25" right="0.25" top="0.75" bottom="0.75" header="0.3" footer="0.3"/>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記入要領 </vt:lpstr>
      <vt:lpstr>基本情報</vt:lpstr>
      <vt:lpstr>（様式2）実績報告</vt:lpstr>
      <vt:lpstr>（別紙1）精算書</vt:lpstr>
      <vt:lpstr>（別紙2）研修実績報告</vt:lpstr>
      <vt:lpstr>（別紙2）研修事業計画 (2)</vt:lpstr>
      <vt:lpstr>（別紙3）研修内容</vt:lpstr>
      <vt:lpstr>（別紙4）新人名簿</vt:lpstr>
      <vt:lpstr>（別紙5）受入名簿</vt:lpstr>
      <vt:lpstr>（別紙6）実支出内訳</vt:lpstr>
      <vt:lpstr>（別紙7）研修責任者明細</vt:lpstr>
      <vt:lpstr>（別紙8）教育担当者明細</vt:lpstr>
      <vt:lpstr>（別紙9）受入研修（教育担当者)明細 </vt:lpstr>
      <vt:lpstr>（別紙10）決算書</vt:lpstr>
      <vt:lpstr>（別紙11）研修責任者フォローアップ研修参加名簿 </vt:lpstr>
      <vt:lpstr>口座振替依頼書</vt:lpstr>
      <vt:lpstr>支出説明</vt:lpstr>
      <vt:lpstr>Q&amp;A </vt:lpstr>
      <vt:lpstr>【大阪府作業用】</vt:lpstr>
      <vt:lpstr>補助金所要額まとめ（予備）</vt:lpstr>
      <vt:lpstr>'（別紙1）精算書'!Print_Area</vt:lpstr>
      <vt:lpstr>'（別紙10）決算書'!Print_Area</vt:lpstr>
      <vt:lpstr>'（別紙11）研修責任者フォローアップ研修参加名簿 '!Print_Area</vt:lpstr>
      <vt:lpstr>'（別紙2）研修事業計画 (2)'!Print_Area</vt:lpstr>
      <vt:lpstr>'（別紙2）研修実績報告'!Print_Area</vt:lpstr>
      <vt:lpstr>'（別紙3）研修内容'!Print_Area</vt:lpstr>
      <vt:lpstr>'（別紙4）新人名簿'!Print_Area</vt:lpstr>
      <vt:lpstr>'（別紙5）受入名簿'!Print_Area</vt:lpstr>
      <vt:lpstr>'（別紙6）実支出内訳'!Print_Area</vt:lpstr>
      <vt:lpstr>'（別紙7）研修責任者明細'!Print_Area</vt:lpstr>
      <vt:lpstr>'（別紙8）教育担当者明細'!Print_Area</vt:lpstr>
      <vt:lpstr>'（別紙9）受入研修（教育担当者)明細 '!Print_Area</vt:lpstr>
      <vt:lpstr>'（様式2）実績報告'!Print_Area</vt:lpstr>
      <vt:lpstr>基本情報!Print_Area</vt:lpstr>
      <vt:lpstr>'記入要領 '!Print_Area</vt:lpstr>
      <vt:lpstr>口座振替依頼書!Print_Area</vt:lpstr>
      <vt:lpstr>支出説明!Print_Area</vt:lpstr>
      <vt:lpstr>'補助金所要額まとめ（予備）'!Print_Area</vt:lpstr>
      <vt:lpstr>'（別紙11）研修責任者フォローアップ研修参加名簿 '!Print_Titles</vt:lpstr>
      <vt:lpstr>'（別紙3）研修内容'!Print_Titles</vt:lpstr>
      <vt:lpstr>'（別紙4）新人名簿'!Print_Titles</vt:lpstr>
      <vt:lpstr>'補助金所要額まとめ（予備）'!Print_Titles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大阪府;看護グループ</dc:creator>
  <cp:lastModifiedBy>湯谷　健一</cp:lastModifiedBy>
  <cp:lastPrinted>2025-03-28T09:09:23Z</cp:lastPrinted>
  <dcterms:created xsi:type="dcterms:W3CDTF">1997-01-08T22:48:59Z</dcterms:created>
  <dcterms:modified xsi:type="dcterms:W3CDTF">2025-03-28T09:17:24Z</dcterms:modified>
</cp:coreProperties>
</file>