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2 看護Ｌ\2 院内保育運営補助金★\R7年度\08_実績報告\01_依頼\"/>
    </mc:Choice>
  </mc:AlternateContent>
  <xr:revisionPtr revIDLastSave="0" documentId="13_ncr:1_{925A3C83-2BDA-403D-9C97-EB90788F9A5D}" xr6:coauthVersionLast="47" xr6:coauthVersionMax="47" xr10:uidLastSave="{00000000-0000-0000-0000-000000000000}"/>
  <bookViews>
    <workbookView xWindow="-108" yWindow="-108" windowWidth="23256" windowHeight="12456" tabRatio="710" xr2:uid="{00000000-000D-0000-FFFF-FFFF00000000}"/>
  </bookViews>
  <sheets>
    <sheet name="記入要領" sheetId="29" r:id="rId1"/>
    <sheet name="会計科目" sheetId="30" r:id="rId2"/>
    <sheet name="基本情報" sheetId="45" r:id="rId3"/>
    <sheet name="様式4" sheetId="37" r:id="rId4"/>
    <sheet name="別紙1" sheetId="4" r:id="rId5"/>
    <sheet name="別紙2-(1)" sheetId="18" r:id="rId6"/>
    <sheet name="別紙2-(2)" sheetId="19" r:id="rId7"/>
    <sheet name="別紙2-(3)" sheetId="34" r:id="rId8"/>
    <sheet name="別紙2-(4)" sheetId="2" r:id="rId9"/>
    <sheet name="別紙2-(5)" sheetId="41" r:id="rId10"/>
    <sheet name="口座振替依頼書" sheetId="38" r:id="rId11"/>
    <sheet name="【作業用】" sheetId="48" r:id="rId12"/>
  </sheets>
  <externalReferences>
    <externalReference r:id="rId13"/>
    <externalReference r:id="rId14"/>
  </externalReferences>
  <definedNames>
    <definedName name="_xlnm._FilterDatabase" localSheetId="4" hidden="1">別紙1!$J$7:$J$10</definedName>
    <definedName name="DATAAREA">[1]H8所要!$A$4:$BI$121</definedName>
    <definedName name="DATAAREA_2">#REF!</definedName>
    <definedName name="FILTER_AREA">[1]H8所要!$A$3:$BI$121</definedName>
    <definedName name="_xlnm.Print_Area" localSheetId="1">会計科目!$A$1:$D$34</definedName>
    <definedName name="_xlnm.Print_Area" localSheetId="2">基本情報!$A$1:$J$36</definedName>
    <definedName name="_xlnm.Print_Area" localSheetId="0">記入要領!$A$1:$J$35</definedName>
    <definedName name="_xlnm.Print_Area" localSheetId="4">別紙1!$A$1:$T$28</definedName>
    <definedName name="_xlnm.Print_Area" localSheetId="5">'別紙2-(1)'!$A$1:$AK$41</definedName>
    <definedName name="_xlnm.Print_Area" localSheetId="6">'別紙2-(2)'!$A$1:$AG$121</definedName>
    <definedName name="_xlnm.Print_Area" localSheetId="7">'別紙2-(3)'!$A$1:$AF$111</definedName>
    <definedName name="_xlnm.Print_Area" localSheetId="8">'別紙2-(4)'!$A$2:$AI$120</definedName>
    <definedName name="_xlnm.Print_Area" localSheetId="9">'別紙2-(5)'!$A$1:$I$51</definedName>
    <definedName name="TEMP">[2]Sheet1!$A$2:$H$91</definedName>
    <definedName name="条件1" localSheetId="7">#REF!</definedName>
    <definedName name="条件1">#REF!</definedName>
    <definedName name="条件2" localSheetId="7">#REF!</definedName>
    <definedName name="条件2">#REF!</definedName>
    <definedName name="条件3" localSheetId="7">#REF!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0" i="19" l="1"/>
  <c r="U130" i="19"/>
  <c r="AC130" i="19"/>
  <c r="AA130" i="19"/>
  <c r="Y130" i="19"/>
  <c r="W130" i="19"/>
  <c r="S130" i="19"/>
  <c r="Q130" i="19"/>
  <c r="O130" i="19"/>
  <c r="M130" i="19"/>
  <c r="K130" i="19"/>
  <c r="I130" i="19"/>
  <c r="E12" i="48"/>
  <c r="G7" i="48"/>
  <c r="AB12" i="48"/>
  <c r="AC12" i="48"/>
  <c r="U12" i="48"/>
  <c r="R12" i="48"/>
  <c r="O12" i="48"/>
  <c r="L12" i="48"/>
  <c r="I12" i="48"/>
  <c r="I26" i="37"/>
  <c r="O22" i="18"/>
  <c r="D38" i="41"/>
  <c r="G16" i="48"/>
  <c r="F16" i="48"/>
  <c r="E16" i="48"/>
  <c r="D16" i="48"/>
  <c r="C16" i="48"/>
  <c r="B16" i="48"/>
  <c r="N7" i="48"/>
  <c r="M7" i="48"/>
  <c r="L7" i="48"/>
  <c r="K7" i="48"/>
  <c r="J7" i="48"/>
  <c r="I7" i="48"/>
  <c r="H7" i="48"/>
  <c r="F7" i="48"/>
  <c r="E7" i="48"/>
  <c r="D7" i="48"/>
  <c r="C7" i="48"/>
  <c r="B7" i="48"/>
  <c r="A16" i="48"/>
  <c r="A7" i="48"/>
  <c r="X18" i="2"/>
  <c r="Y18" i="2"/>
  <c r="Z18" i="2"/>
  <c r="AA18" i="2"/>
  <c r="AB18" i="2"/>
  <c r="AC18" i="2"/>
  <c r="AD18" i="2"/>
  <c r="AE18" i="2"/>
  <c r="AF18" i="2"/>
  <c r="AG18" i="2"/>
  <c r="AH18" i="2"/>
  <c r="AI18" i="2"/>
  <c r="X21" i="2"/>
  <c r="Y21" i="2"/>
  <c r="Z21" i="2"/>
  <c r="AA21" i="2"/>
  <c r="AB21" i="2"/>
  <c r="AC21" i="2"/>
  <c r="AD21" i="2"/>
  <c r="AE21" i="2"/>
  <c r="AF21" i="2"/>
  <c r="AG21" i="2"/>
  <c r="AH21" i="2"/>
  <c r="AI21" i="2"/>
  <c r="X24" i="2"/>
  <c r="Y24" i="2"/>
  <c r="Z24" i="2"/>
  <c r="AA24" i="2"/>
  <c r="AB24" i="2"/>
  <c r="AC24" i="2"/>
  <c r="AD24" i="2"/>
  <c r="AE24" i="2"/>
  <c r="AF24" i="2"/>
  <c r="AG24" i="2"/>
  <c r="AH24" i="2"/>
  <c r="AI24" i="2"/>
  <c r="X27" i="2"/>
  <c r="Y27" i="2"/>
  <c r="Z27" i="2"/>
  <c r="AA27" i="2"/>
  <c r="AB27" i="2"/>
  <c r="AC27" i="2"/>
  <c r="AD27" i="2"/>
  <c r="AE27" i="2"/>
  <c r="AF27" i="2"/>
  <c r="AG27" i="2"/>
  <c r="AH27" i="2"/>
  <c r="AI27" i="2"/>
  <c r="X30" i="2"/>
  <c r="Y30" i="2"/>
  <c r="Z30" i="2"/>
  <c r="AA30" i="2"/>
  <c r="AB30" i="2"/>
  <c r="AC30" i="2"/>
  <c r="AD30" i="2"/>
  <c r="AE30" i="2"/>
  <c r="AF30" i="2"/>
  <c r="AG30" i="2"/>
  <c r="AH30" i="2"/>
  <c r="AI30" i="2"/>
  <c r="X33" i="2"/>
  <c r="Y33" i="2"/>
  <c r="Z33" i="2"/>
  <c r="AA33" i="2"/>
  <c r="AB33" i="2"/>
  <c r="AC33" i="2"/>
  <c r="AD33" i="2"/>
  <c r="AE33" i="2"/>
  <c r="AF33" i="2"/>
  <c r="AG33" i="2"/>
  <c r="AH33" i="2"/>
  <c r="AI33" i="2"/>
  <c r="X36" i="2"/>
  <c r="Y36" i="2"/>
  <c r="Z36" i="2"/>
  <c r="AA36" i="2"/>
  <c r="AB36" i="2"/>
  <c r="AC36" i="2"/>
  <c r="AD36" i="2"/>
  <c r="AE36" i="2"/>
  <c r="AF36" i="2"/>
  <c r="AG36" i="2"/>
  <c r="AH36" i="2"/>
  <c r="AI36" i="2"/>
  <c r="X39" i="2"/>
  <c r="Y39" i="2"/>
  <c r="Z39" i="2"/>
  <c r="AA39" i="2"/>
  <c r="AB39" i="2"/>
  <c r="AC39" i="2"/>
  <c r="AD39" i="2"/>
  <c r="AE39" i="2"/>
  <c r="AF39" i="2"/>
  <c r="AG39" i="2"/>
  <c r="AH39" i="2"/>
  <c r="AI39" i="2"/>
  <c r="X42" i="2"/>
  <c r="Y42" i="2"/>
  <c r="Z42" i="2"/>
  <c r="AA42" i="2"/>
  <c r="AB42" i="2"/>
  <c r="AC42" i="2"/>
  <c r="AD42" i="2"/>
  <c r="AE42" i="2"/>
  <c r="AF42" i="2"/>
  <c r="AG42" i="2"/>
  <c r="AH42" i="2"/>
  <c r="AI42" i="2"/>
  <c r="X45" i="2"/>
  <c r="Y45" i="2"/>
  <c r="Z45" i="2"/>
  <c r="AA45" i="2"/>
  <c r="AB45" i="2"/>
  <c r="AC45" i="2"/>
  <c r="AD45" i="2"/>
  <c r="AE45" i="2"/>
  <c r="W45" i="2"/>
  <c r="Q45" i="2"/>
  <c r="M45" i="2"/>
  <c r="AF45" i="2"/>
  <c r="AG45" i="2"/>
  <c r="AH45" i="2"/>
  <c r="AI45" i="2"/>
  <c r="X48" i="2"/>
  <c r="Y48" i="2"/>
  <c r="Z48" i="2"/>
  <c r="AA48" i="2"/>
  <c r="AB48" i="2"/>
  <c r="AC48" i="2"/>
  <c r="AD48" i="2"/>
  <c r="AE48" i="2"/>
  <c r="AF48" i="2"/>
  <c r="AG48" i="2"/>
  <c r="AH48" i="2"/>
  <c r="AI48" i="2"/>
  <c r="X51" i="2"/>
  <c r="Y51" i="2"/>
  <c r="Z51" i="2"/>
  <c r="AA51" i="2"/>
  <c r="AB51" i="2"/>
  <c r="AC51" i="2"/>
  <c r="AD51" i="2"/>
  <c r="AE51" i="2"/>
  <c r="AF51" i="2"/>
  <c r="AG51" i="2"/>
  <c r="AH51" i="2"/>
  <c r="AI51" i="2"/>
  <c r="X54" i="2"/>
  <c r="Y54" i="2"/>
  <c r="Z54" i="2"/>
  <c r="AA54" i="2"/>
  <c r="AB54" i="2"/>
  <c r="AC54" i="2"/>
  <c r="AD54" i="2"/>
  <c r="AE54" i="2"/>
  <c r="AF54" i="2"/>
  <c r="AG54" i="2"/>
  <c r="AH54" i="2"/>
  <c r="AI54" i="2"/>
  <c r="X57" i="2"/>
  <c r="Y57" i="2"/>
  <c r="Z57" i="2"/>
  <c r="AA57" i="2"/>
  <c r="AB57" i="2"/>
  <c r="AC57" i="2"/>
  <c r="AD57" i="2"/>
  <c r="AE57" i="2"/>
  <c r="AF57" i="2"/>
  <c r="AG57" i="2"/>
  <c r="AH57" i="2"/>
  <c r="AI57" i="2"/>
  <c r="X60" i="2"/>
  <c r="Y60" i="2"/>
  <c r="Z60" i="2"/>
  <c r="AA60" i="2"/>
  <c r="AB60" i="2"/>
  <c r="AC60" i="2"/>
  <c r="AD60" i="2"/>
  <c r="AE60" i="2"/>
  <c r="AF60" i="2"/>
  <c r="AG60" i="2"/>
  <c r="AH60" i="2"/>
  <c r="AI60" i="2"/>
  <c r="X63" i="2"/>
  <c r="Y63" i="2"/>
  <c r="Z63" i="2"/>
  <c r="AA63" i="2"/>
  <c r="AB63" i="2"/>
  <c r="AC63" i="2"/>
  <c r="AD63" i="2"/>
  <c r="AE63" i="2"/>
  <c r="AF63" i="2"/>
  <c r="AG63" i="2"/>
  <c r="AH63" i="2"/>
  <c r="AI63" i="2"/>
  <c r="X66" i="2"/>
  <c r="Y66" i="2"/>
  <c r="Z66" i="2"/>
  <c r="AA66" i="2"/>
  <c r="AB66" i="2"/>
  <c r="AC66" i="2"/>
  <c r="AD66" i="2"/>
  <c r="AE66" i="2"/>
  <c r="AF66" i="2"/>
  <c r="AG66" i="2"/>
  <c r="AH66" i="2"/>
  <c r="AI66" i="2"/>
  <c r="X69" i="2"/>
  <c r="Y69" i="2"/>
  <c r="Z69" i="2"/>
  <c r="AA69" i="2"/>
  <c r="AB69" i="2"/>
  <c r="AC69" i="2"/>
  <c r="AD69" i="2"/>
  <c r="AE69" i="2"/>
  <c r="AF69" i="2"/>
  <c r="AG69" i="2"/>
  <c r="AH69" i="2"/>
  <c r="AI69" i="2"/>
  <c r="X72" i="2"/>
  <c r="Y72" i="2"/>
  <c r="Z72" i="2"/>
  <c r="AA72" i="2"/>
  <c r="AB72" i="2"/>
  <c r="AC72" i="2"/>
  <c r="AD72" i="2"/>
  <c r="AE72" i="2"/>
  <c r="AF72" i="2"/>
  <c r="AG72" i="2"/>
  <c r="AH72" i="2"/>
  <c r="AI72" i="2"/>
  <c r="X75" i="2"/>
  <c r="Y75" i="2"/>
  <c r="Z75" i="2"/>
  <c r="AA75" i="2"/>
  <c r="AB75" i="2"/>
  <c r="AC75" i="2"/>
  <c r="AD75" i="2"/>
  <c r="AE75" i="2"/>
  <c r="AF75" i="2"/>
  <c r="AG75" i="2"/>
  <c r="AH75" i="2"/>
  <c r="AI75" i="2"/>
  <c r="X78" i="2"/>
  <c r="Y78" i="2"/>
  <c r="Z78" i="2"/>
  <c r="AA78" i="2"/>
  <c r="AB78" i="2"/>
  <c r="AC78" i="2"/>
  <c r="AD78" i="2"/>
  <c r="AE78" i="2"/>
  <c r="AF78" i="2"/>
  <c r="AG78" i="2"/>
  <c r="AH78" i="2"/>
  <c r="AI78" i="2"/>
  <c r="X81" i="2"/>
  <c r="Y81" i="2"/>
  <c r="W81" i="2"/>
  <c r="Q81" i="2"/>
  <c r="M81" i="2"/>
  <c r="Z81" i="2"/>
  <c r="AA81" i="2"/>
  <c r="AB81" i="2"/>
  <c r="AC81" i="2"/>
  <c r="AD81" i="2"/>
  <c r="AE81" i="2"/>
  <c r="AF81" i="2"/>
  <c r="AG81" i="2"/>
  <c r="AH81" i="2"/>
  <c r="AI81" i="2"/>
  <c r="X84" i="2"/>
  <c r="Y84" i="2"/>
  <c r="Z84" i="2"/>
  <c r="AA84" i="2"/>
  <c r="AB84" i="2"/>
  <c r="AC84" i="2"/>
  <c r="AD84" i="2"/>
  <c r="AE84" i="2"/>
  <c r="AF84" i="2"/>
  <c r="AG84" i="2"/>
  <c r="AH84" i="2"/>
  <c r="AI84" i="2"/>
  <c r="X87" i="2"/>
  <c r="Y87" i="2"/>
  <c r="W87" i="2"/>
  <c r="Q87" i="2"/>
  <c r="M87" i="2"/>
  <c r="Z87" i="2"/>
  <c r="AA87" i="2"/>
  <c r="AB87" i="2"/>
  <c r="AC87" i="2"/>
  <c r="AD87" i="2"/>
  <c r="AE87" i="2"/>
  <c r="AF87" i="2"/>
  <c r="AG87" i="2"/>
  <c r="AH87" i="2"/>
  <c r="AI87" i="2"/>
  <c r="X90" i="2"/>
  <c r="Y90" i="2"/>
  <c r="Z90" i="2"/>
  <c r="AA90" i="2"/>
  <c r="AB90" i="2"/>
  <c r="AC90" i="2"/>
  <c r="AD90" i="2"/>
  <c r="AE90" i="2"/>
  <c r="AF90" i="2"/>
  <c r="AG90" i="2"/>
  <c r="AH90" i="2"/>
  <c r="AI90" i="2"/>
  <c r="X93" i="2"/>
  <c r="Y93" i="2"/>
  <c r="Z93" i="2"/>
  <c r="AA93" i="2"/>
  <c r="AB93" i="2"/>
  <c r="AC93" i="2"/>
  <c r="AD93" i="2"/>
  <c r="AE93" i="2"/>
  <c r="AF93" i="2"/>
  <c r="AG93" i="2"/>
  <c r="AH93" i="2"/>
  <c r="AI93" i="2"/>
  <c r="X96" i="2"/>
  <c r="Y96" i="2"/>
  <c r="Z96" i="2"/>
  <c r="AA96" i="2"/>
  <c r="AB96" i="2"/>
  <c r="AC96" i="2"/>
  <c r="AD96" i="2"/>
  <c r="AE96" i="2"/>
  <c r="AF96" i="2"/>
  <c r="AG96" i="2"/>
  <c r="AH96" i="2"/>
  <c r="AI96" i="2"/>
  <c r="X99" i="2"/>
  <c r="Y99" i="2"/>
  <c r="Z99" i="2"/>
  <c r="AA99" i="2"/>
  <c r="AB99" i="2"/>
  <c r="AC99" i="2"/>
  <c r="AD99" i="2"/>
  <c r="AE99" i="2"/>
  <c r="AF99" i="2"/>
  <c r="AG99" i="2"/>
  <c r="AH99" i="2"/>
  <c r="AI99" i="2"/>
  <c r="X102" i="2"/>
  <c r="Y102" i="2"/>
  <c r="Z102" i="2"/>
  <c r="AA102" i="2"/>
  <c r="AB102" i="2"/>
  <c r="AC102" i="2"/>
  <c r="AD102" i="2"/>
  <c r="AE102" i="2"/>
  <c r="AF102" i="2"/>
  <c r="AG102" i="2"/>
  <c r="AH102" i="2"/>
  <c r="AI102" i="2"/>
  <c r="X105" i="2"/>
  <c r="Y105" i="2"/>
  <c r="Z105" i="2"/>
  <c r="AA105" i="2"/>
  <c r="AB105" i="2"/>
  <c r="AC105" i="2"/>
  <c r="AD105" i="2"/>
  <c r="AE105" i="2"/>
  <c r="AF105" i="2"/>
  <c r="AG105" i="2"/>
  <c r="AH105" i="2"/>
  <c r="AI105" i="2"/>
  <c r="X108" i="2"/>
  <c r="Y108" i="2"/>
  <c r="Z108" i="2"/>
  <c r="AA108" i="2"/>
  <c r="AB108" i="2"/>
  <c r="AC108" i="2"/>
  <c r="AD108" i="2"/>
  <c r="AE108" i="2"/>
  <c r="AF108" i="2"/>
  <c r="AG108" i="2"/>
  <c r="AH108" i="2"/>
  <c r="AI108" i="2"/>
  <c r="X111" i="2"/>
  <c r="Y111" i="2"/>
  <c r="Z111" i="2"/>
  <c r="AA111" i="2"/>
  <c r="AB111" i="2"/>
  <c r="AC111" i="2"/>
  <c r="AD111" i="2"/>
  <c r="AE111" i="2"/>
  <c r="AF111" i="2"/>
  <c r="AG111" i="2"/>
  <c r="AH111" i="2"/>
  <c r="AI111" i="2"/>
  <c r="X114" i="2"/>
  <c r="Y114" i="2"/>
  <c r="Z114" i="2"/>
  <c r="AA114" i="2"/>
  <c r="AB114" i="2"/>
  <c r="AC114" i="2"/>
  <c r="AD114" i="2"/>
  <c r="AE114" i="2"/>
  <c r="AF114" i="2"/>
  <c r="AG114" i="2"/>
  <c r="AH114" i="2"/>
  <c r="AI114" i="2"/>
  <c r="AI12" i="2"/>
  <c r="AI15" i="2"/>
  <c r="F7" i="19"/>
  <c r="AF108" i="34"/>
  <c r="J5" i="2"/>
  <c r="E5" i="18"/>
  <c r="W16" i="2"/>
  <c r="W19" i="2"/>
  <c r="W22" i="2"/>
  <c r="W25" i="2"/>
  <c r="W28" i="2"/>
  <c r="W31" i="2"/>
  <c r="W34" i="2"/>
  <c r="W37" i="2"/>
  <c r="W40" i="2"/>
  <c r="W43" i="2"/>
  <c r="W46" i="2"/>
  <c r="W49" i="2"/>
  <c r="W52" i="2"/>
  <c r="W55" i="2"/>
  <c r="W58" i="2"/>
  <c r="W61" i="2"/>
  <c r="W64" i="2"/>
  <c r="W67" i="2"/>
  <c r="W70" i="2"/>
  <c r="W73" i="2"/>
  <c r="W76" i="2"/>
  <c r="W79" i="2"/>
  <c r="W82" i="2"/>
  <c r="W85" i="2"/>
  <c r="W88" i="2"/>
  <c r="W91" i="2"/>
  <c r="W94" i="2"/>
  <c r="W97" i="2"/>
  <c r="W100" i="2"/>
  <c r="W103" i="2"/>
  <c r="W106" i="2"/>
  <c r="W109" i="2"/>
  <c r="W112" i="2"/>
  <c r="W13" i="2"/>
  <c r="D37" i="41"/>
  <c r="D36" i="41"/>
  <c r="F24" i="41"/>
  <c r="E24" i="41"/>
  <c r="D24" i="41"/>
  <c r="F20" i="41"/>
  <c r="E20" i="41"/>
  <c r="D21" i="41"/>
  <c r="D22" i="41"/>
  <c r="D23" i="41"/>
  <c r="D25" i="41"/>
  <c r="D26" i="41"/>
  <c r="D27" i="41"/>
  <c r="D28" i="41"/>
  <c r="D29" i="41"/>
  <c r="D30" i="41"/>
  <c r="D31" i="41"/>
  <c r="D32" i="41"/>
  <c r="D33" i="41"/>
  <c r="D34" i="41"/>
  <c r="D35" i="41"/>
  <c r="C3" i="41"/>
  <c r="I16" i="41"/>
  <c r="J1" i="18"/>
  <c r="G115" i="2"/>
  <c r="H115" i="2"/>
  <c r="G116" i="2"/>
  <c r="H116" i="2"/>
  <c r="F116" i="2"/>
  <c r="F115" i="2"/>
  <c r="D20" i="41"/>
  <c r="H28" i="41"/>
  <c r="BK126" i="19"/>
  <c r="H38" i="18"/>
  <c r="BK125" i="19"/>
  <c r="H37" i="18"/>
  <c r="AW11" i="2"/>
  <c r="BK124" i="19"/>
  <c r="H36" i="18"/>
  <c r="BK123" i="19"/>
  <c r="H35" i="18"/>
  <c r="AU11" i="2"/>
  <c r="BK122" i="19"/>
  <c r="H34" i="18"/>
  <c r="AT11" i="2"/>
  <c r="BK121" i="19"/>
  <c r="H33" i="18"/>
  <c r="BK120" i="19"/>
  <c r="H32" i="18"/>
  <c r="BK119" i="19"/>
  <c r="H31" i="18"/>
  <c r="AQ11" i="2"/>
  <c r="BK118" i="19"/>
  <c r="H30" i="18"/>
  <c r="BK117" i="19"/>
  <c r="H29" i="18"/>
  <c r="BK116" i="19"/>
  <c r="H28" i="18"/>
  <c r="BK115" i="19"/>
  <c r="H27" i="18"/>
  <c r="AM11" i="2"/>
  <c r="O24" i="45"/>
  <c r="H4" i="41"/>
  <c r="H3" i="41"/>
  <c r="B8" i="34"/>
  <c r="C8" i="34"/>
  <c r="D8" i="34"/>
  <c r="E8" i="34"/>
  <c r="F8" i="34"/>
  <c r="B9" i="34"/>
  <c r="C9" i="34"/>
  <c r="D9" i="34"/>
  <c r="E9" i="34"/>
  <c r="F9" i="34"/>
  <c r="B10" i="34"/>
  <c r="C10" i="34"/>
  <c r="D10" i="34"/>
  <c r="E10" i="34"/>
  <c r="F10" i="34"/>
  <c r="B11" i="34"/>
  <c r="C11" i="34"/>
  <c r="D11" i="34"/>
  <c r="E11" i="34"/>
  <c r="F11" i="34"/>
  <c r="B12" i="34"/>
  <c r="C12" i="34"/>
  <c r="D12" i="34"/>
  <c r="E12" i="34"/>
  <c r="F12" i="34"/>
  <c r="B13" i="34"/>
  <c r="C13" i="34"/>
  <c r="D13" i="34"/>
  <c r="E13" i="34"/>
  <c r="F13" i="34"/>
  <c r="B14" i="34"/>
  <c r="C14" i="34"/>
  <c r="D14" i="34"/>
  <c r="E14" i="34"/>
  <c r="F14" i="34"/>
  <c r="B15" i="34"/>
  <c r="C15" i="34"/>
  <c r="D15" i="34"/>
  <c r="E15" i="34"/>
  <c r="F15" i="34"/>
  <c r="B16" i="34"/>
  <c r="C16" i="34"/>
  <c r="D16" i="34"/>
  <c r="E16" i="34"/>
  <c r="F16" i="34"/>
  <c r="B17" i="34"/>
  <c r="C17" i="34"/>
  <c r="D17" i="34"/>
  <c r="E17" i="34"/>
  <c r="F17" i="34"/>
  <c r="B18" i="34"/>
  <c r="C18" i="34"/>
  <c r="D18" i="34"/>
  <c r="E18" i="34"/>
  <c r="F18" i="34"/>
  <c r="B19" i="34"/>
  <c r="C19" i="34"/>
  <c r="D19" i="34"/>
  <c r="E19" i="34"/>
  <c r="F19" i="34"/>
  <c r="B20" i="34"/>
  <c r="C20" i="34"/>
  <c r="D20" i="34"/>
  <c r="E20" i="34"/>
  <c r="F20" i="34"/>
  <c r="B21" i="34"/>
  <c r="C21" i="34"/>
  <c r="D21" i="34"/>
  <c r="E21" i="34"/>
  <c r="F21" i="34"/>
  <c r="B22" i="34"/>
  <c r="C22" i="34"/>
  <c r="D22" i="34"/>
  <c r="E22" i="34"/>
  <c r="F22" i="34"/>
  <c r="B23" i="34"/>
  <c r="C23" i="34"/>
  <c r="D23" i="34"/>
  <c r="E23" i="34"/>
  <c r="F23" i="34"/>
  <c r="B24" i="34"/>
  <c r="C24" i="34"/>
  <c r="D24" i="34"/>
  <c r="E24" i="34"/>
  <c r="F24" i="34"/>
  <c r="B25" i="34"/>
  <c r="C25" i="34"/>
  <c r="D25" i="34"/>
  <c r="E25" i="34"/>
  <c r="F25" i="34"/>
  <c r="B26" i="34"/>
  <c r="C26" i="34"/>
  <c r="D26" i="34"/>
  <c r="E26" i="34"/>
  <c r="F26" i="34"/>
  <c r="B27" i="34"/>
  <c r="C27" i="34"/>
  <c r="D27" i="34"/>
  <c r="E27" i="34"/>
  <c r="F27" i="34"/>
  <c r="B28" i="34"/>
  <c r="C28" i="34"/>
  <c r="D28" i="34"/>
  <c r="E28" i="34"/>
  <c r="F28" i="34"/>
  <c r="B29" i="34"/>
  <c r="C29" i="34"/>
  <c r="D29" i="34"/>
  <c r="E29" i="34"/>
  <c r="F29" i="34"/>
  <c r="B30" i="34"/>
  <c r="C30" i="34"/>
  <c r="D30" i="34"/>
  <c r="E30" i="34"/>
  <c r="F30" i="34"/>
  <c r="B31" i="34"/>
  <c r="C31" i="34"/>
  <c r="D31" i="34"/>
  <c r="E31" i="34"/>
  <c r="F31" i="34"/>
  <c r="B32" i="34"/>
  <c r="C32" i="34"/>
  <c r="D32" i="34"/>
  <c r="E32" i="34"/>
  <c r="F32" i="34"/>
  <c r="B33" i="34"/>
  <c r="C33" i="34"/>
  <c r="D33" i="34"/>
  <c r="E33" i="34"/>
  <c r="F33" i="34"/>
  <c r="B34" i="34"/>
  <c r="C34" i="34"/>
  <c r="D34" i="34"/>
  <c r="E34" i="34"/>
  <c r="F34" i="34"/>
  <c r="B35" i="34"/>
  <c r="C35" i="34"/>
  <c r="D35" i="34"/>
  <c r="E35" i="34"/>
  <c r="F35" i="34"/>
  <c r="B36" i="34"/>
  <c r="C36" i="34"/>
  <c r="D36" i="34"/>
  <c r="E36" i="34"/>
  <c r="F36" i="34"/>
  <c r="B37" i="34"/>
  <c r="C37" i="34"/>
  <c r="D37" i="34"/>
  <c r="E37" i="34"/>
  <c r="F37" i="34"/>
  <c r="B38" i="34"/>
  <c r="C38" i="34"/>
  <c r="D38" i="34"/>
  <c r="E38" i="34"/>
  <c r="F38" i="34"/>
  <c r="B39" i="34"/>
  <c r="C39" i="34"/>
  <c r="D39" i="34"/>
  <c r="E39" i="34"/>
  <c r="F39" i="34"/>
  <c r="B40" i="34"/>
  <c r="C40" i="34"/>
  <c r="D40" i="34"/>
  <c r="E40" i="34"/>
  <c r="F40" i="34"/>
  <c r="B41" i="34"/>
  <c r="C41" i="34"/>
  <c r="D41" i="34"/>
  <c r="E41" i="34"/>
  <c r="F41" i="34"/>
  <c r="B42" i="34"/>
  <c r="C42" i="34"/>
  <c r="D42" i="34"/>
  <c r="E42" i="34"/>
  <c r="F42" i="34"/>
  <c r="B43" i="34"/>
  <c r="C43" i="34"/>
  <c r="D43" i="34"/>
  <c r="E43" i="34"/>
  <c r="F43" i="34"/>
  <c r="B44" i="34"/>
  <c r="C44" i="34"/>
  <c r="D44" i="34"/>
  <c r="E44" i="34"/>
  <c r="F44" i="34"/>
  <c r="B45" i="34"/>
  <c r="C45" i="34"/>
  <c r="D45" i="34"/>
  <c r="E45" i="34"/>
  <c r="F45" i="34"/>
  <c r="B46" i="34"/>
  <c r="C46" i="34"/>
  <c r="D46" i="34"/>
  <c r="E46" i="34"/>
  <c r="F46" i="34"/>
  <c r="B47" i="34"/>
  <c r="C47" i="34"/>
  <c r="D47" i="34"/>
  <c r="E47" i="34"/>
  <c r="F47" i="34"/>
  <c r="B48" i="34"/>
  <c r="C48" i="34"/>
  <c r="D48" i="34"/>
  <c r="E48" i="34"/>
  <c r="F48" i="34"/>
  <c r="B49" i="34"/>
  <c r="C49" i="34"/>
  <c r="D49" i="34"/>
  <c r="E49" i="34"/>
  <c r="F49" i="34"/>
  <c r="B50" i="34"/>
  <c r="C50" i="34"/>
  <c r="D50" i="34"/>
  <c r="E50" i="34"/>
  <c r="F50" i="34"/>
  <c r="B51" i="34"/>
  <c r="C51" i="34"/>
  <c r="D51" i="34"/>
  <c r="E51" i="34"/>
  <c r="F51" i="34"/>
  <c r="B52" i="34"/>
  <c r="C52" i="34"/>
  <c r="D52" i="34"/>
  <c r="E52" i="34"/>
  <c r="F52" i="34"/>
  <c r="B53" i="34"/>
  <c r="C53" i="34"/>
  <c r="D53" i="34"/>
  <c r="E53" i="34"/>
  <c r="F53" i="34"/>
  <c r="B54" i="34"/>
  <c r="C54" i="34"/>
  <c r="D54" i="34"/>
  <c r="E54" i="34"/>
  <c r="F54" i="34"/>
  <c r="B55" i="34"/>
  <c r="C55" i="34"/>
  <c r="D55" i="34"/>
  <c r="E55" i="34"/>
  <c r="F55" i="34"/>
  <c r="B56" i="34"/>
  <c r="C56" i="34"/>
  <c r="D56" i="34"/>
  <c r="E56" i="34"/>
  <c r="F56" i="34"/>
  <c r="B57" i="34"/>
  <c r="C57" i="34"/>
  <c r="D57" i="34"/>
  <c r="E57" i="34"/>
  <c r="F57" i="34"/>
  <c r="B58" i="34"/>
  <c r="C58" i="34"/>
  <c r="D58" i="34"/>
  <c r="E58" i="34"/>
  <c r="F58" i="34"/>
  <c r="B59" i="34"/>
  <c r="C59" i="34"/>
  <c r="D59" i="34"/>
  <c r="E59" i="34"/>
  <c r="F59" i="34"/>
  <c r="B60" i="34"/>
  <c r="C60" i="34"/>
  <c r="D60" i="34"/>
  <c r="E60" i="34"/>
  <c r="F60" i="34"/>
  <c r="B61" i="34"/>
  <c r="C61" i="34"/>
  <c r="D61" i="34"/>
  <c r="E61" i="34"/>
  <c r="F61" i="34"/>
  <c r="B62" i="34"/>
  <c r="C62" i="34"/>
  <c r="D62" i="34"/>
  <c r="E62" i="34"/>
  <c r="F62" i="34"/>
  <c r="B63" i="34"/>
  <c r="C63" i="34"/>
  <c r="D63" i="34"/>
  <c r="E63" i="34"/>
  <c r="F63" i="34"/>
  <c r="B64" i="34"/>
  <c r="C64" i="34"/>
  <c r="D64" i="34"/>
  <c r="E64" i="34"/>
  <c r="F64" i="34"/>
  <c r="B65" i="34"/>
  <c r="C65" i="34"/>
  <c r="D65" i="34"/>
  <c r="E65" i="34"/>
  <c r="F65" i="34"/>
  <c r="B66" i="34"/>
  <c r="C66" i="34"/>
  <c r="D66" i="34"/>
  <c r="E66" i="34"/>
  <c r="F66" i="34"/>
  <c r="B67" i="34"/>
  <c r="C67" i="34"/>
  <c r="D67" i="34"/>
  <c r="E67" i="34"/>
  <c r="F67" i="34"/>
  <c r="B68" i="34"/>
  <c r="C68" i="34"/>
  <c r="D68" i="34"/>
  <c r="E68" i="34"/>
  <c r="F68" i="34"/>
  <c r="B69" i="34"/>
  <c r="C69" i="34"/>
  <c r="D69" i="34"/>
  <c r="E69" i="34"/>
  <c r="F69" i="34"/>
  <c r="B70" i="34"/>
  <c r="C70" i="34"/>
  <c r="D70" i="34"/>
  <c r="E70" i="34"/>
  <c r="F70" i="34"/>
  <c r="B71" i="34"/>
  <c r="C71" i="34"/>
  <c r="D71" i="34"/>
  <c r="E71" i="34"/>
  <c r="F71" i="34"/>
  <c r="B72" i="34"/>
  <c r="C72" i="34"/>
  <c r="D72" i="34"/>
  <c r="E72" i="34"/>
  <c r="F72" i="34"/>
  <c r="B73" i="34"/>
  <c r="C73" i="34"/>
  <c r="D73" i="34"/>
  <c r="E73" i="34"/>
  <c r="F73" i="34"/>
  <c r="B74" i="34"/>
  <c r="C74" i="34"/>
  <c r="D74" i="34"/>
  <c r="E74" i="34"/>
  <c r="F74" i="34"/>
  <c r="B75" i="34"/>
  <c r="C75" i="34"/>
  <c r="D75" i="34"/>
  <c r="E75" i="34"/>
  <c r="F75" i="34"/>
  <c r="B76" i="34"/>
  <c r="C76" i="34"/>
  <c r="D76" i="34"/>
  <c r="E76" i="34"/>
  <c r="F76" i="34"/>
  <c r="B77" i="34"/>
  <c r="C77" i="34"/>
  <c r="D77" i="34"/>
  <c r="E77" i="34"/>
  <c r="F77" i="34"/>
  <c r="B78" i="34"/>
  <c r="C78" i="34"/>
  <c r="D78" i="34"/>
  <c r="E78" i="34"/>
  <c r="F78" i="34"/>
  <c r="B79" i="34"/>
  <c r="C79" i="34"/>
  <c r="D79" i="34"/>
  <c r="E79" i="34"/>
  <c r="F79" i="34"/>
  <c r="B80" i="34"/>
  <c r="C80" i="34"/>
  <c r="D80" i="34"/>
  <c r="E80" i="34"/>
  <c r="F80" i="34"/>
  <c r="B81" i="34"/>
  <c r="C81" i="34"/>
  <c r="D81" i="34"/>
  <c r="E81" i="34"/>
  <c r="F81" i="34"/>
  <c r="B82" i="34"/>
  <c r="C82" i="34"/>
  <c r="D82" i="34"/>
  <c r="E82" i="34"/>
  <c r="F82" i="34"/>
  <c r="B83" i="34"/>
  <c r="C83" i="34"/>
  <c r="D83" i="34"/>
  <c r="E83" i="34"/>
  <c r="F83" i="34"/>
  <c r="B84" i="34"/>
  <c r="C84" i="34"/>
  <c r="D84" i="34"/>
  <c r="E84" i="34"/>
  <c r="F84" i="34"/>
  <c r="B85" i="34"/>
  <c r="C85" i="34"/>
  <c r="D85" i="34"/>
  <c r="E85" i="34"/>
  <c r="F85" i="34"/>
  <c r="B86" i="34"/>
  <c r="C86" i="34"/>
  <c r="D86" i="34"/>
  <c r="E86" i="34"/>
  <c r="F86" i="34"/>
  <c r="B87" i="34"/>
  <c r="C87" i="34"/>
  <c r="D87" i="34"/>
  <c r="E87" i="34"/>
  <c r="F87" i="34"/>
  <c r="B88" i="34"/>
  <c r="C88" i="34"/>
  <c r="D88" i="34"/>
  <c r="E88" i="34"/>
  <c r="F88" i="34"/>
  <c r="B89" i="34"/>
  <c r="C89" i="34"/>
  <c r="D89" i="34"/>
  <c r="E89" i="34"/>
  <c r="F89" i="34"/>
  <c r="B90" i="34"/>
  <c r="C90" i="34"/>
  <c r="D90" i="34"/>
  <c r="E90" i="34"/>
  <c r="F90" i="34"/>
  <c r="B91" i="34"/>
  <c r="C91" i="34"/>
  <c r="D91" i="34"/>
  <c r="E91" i="34"/>
  <c r="F91" i="34"/>
  <c r="B92" i="34"/>
  <c r="C92" i="34"/>
  <c r="D92" i="34"/>
  <c r="E92" i="34"/>
  <c r="F92" i="34"/>
  <c r="B93" i="34"/>
  <c r="C93" i="34"/>
  <c r="D93" i="34"/>
  <c r="E93" i="34"/>
  <c r="F93" i="34"/>
  <c r="B94" i="34"/>
  <c r="C94" i="34"/>
  <c r="D94" i="34"/>
  <c r="E94" i="34"/>
  <c r="F94" i="34"/>
  <c r="B95" i="34"/>
  <c r="C95" i="34"/>
  <c r="D95" i="34"/>
  <c r="E95" i="34"/>
  <c r="F95" i="34"/>
  <c r="B96" i="34"/>
  <c r="C96" i="34"/>
  <c r="D96" i="34"/>
  <c r="E96" i="34"/>
  <c r="F96" i="34"/>
  <c r="B97" i="34"/>
  <c r="C97" i="34"/>
  <c r="D97" i="34"/>
  <c r="E97" i="34"/>
  <c r="F97" i="34"/>
  <c r="B98" i="34"/>
  <c r="C98" i="34"/>
  <c r="D98" i="34"/>
  <c r="E98" i="34"/>
  <c r="F98" i="34"/>
  <c r="B99" i="34"/>
  <c r="C99" i="34"/>
  <c r="D99" i="34"/>
  <c r="E99" i="34"/>
  <c r="F99" i="34"/>
  <c r="B100" i="34"/>
  <c r="C100" i="34"/>
  <c r="D100" i="34"/>
  <c r="E100" i="34"/>
  <c r="F100" i="34"/>
  <c r="B101" i="34"/>
  <c r="C101" i="34"/>
  <c r="D101" i="34"/>
  <c r="E101" i="34"/>
  <c r="F101" i="34"/>
  <c r="B102" i="34"/>
  <c r="C102" i="34"/>
  <c r="D102" i="34"/>
  <c r="E102" i="34"/>
  <c r="F102" i="34"/>
  <c r="B103" i="34"/>
  <c r="C103" i="34"/>
  <c r="D103" i="34"/>
  <c r="E103" i="34"/>
  <c r="F103" i="34"/>
  <c r="B104" i="34"/>
  <c r="C104" i="34"/>
  <c r="D104" i="34"/>
  <c r="E104" i="34"/>
  <c r="F104" i="34"/>
  <c r="B105" i="34"/>
  <c r="C105" i="34"/>
  <c r="D105" i="34"/>
  <c r="E105" i="34"/>
  <c r="F105" i="34"/>
  <c r="B106" i="34"/>
  <c r="C106" i="34"/>
  <c r="D106" i="34"/>
  <c r="E106" i="34"/>
  <c r="F106" i="34"/>
  <c r="C7" i="34"/>
  <c r="D7" i="34"/>
  <c r="E7" i="34"/>
  <c r="F7" i="34"/>
  <c r="B7" i="34"/>
  <c r="AF8" i="34"/>
  <c r="AF9" i="34"/>
  <c r="AF10" i="34"/>
  <c r="AF11" i="34"/>
  <c r="AF12" i="34"/>
  <c r="AF13" i="34"/>
  <c r="AF14" i="34"/>
  <c r="AF15" i="34"/>
  <c r="AF16" i="34"/>
  <c r="AF17" i="34"/>
  <c r="AF18" i="34"/>
  <c r="AF19" i="34"/>
  <c r="AF20" i="34"/>
  <c r="AF21" i="34"/>
  <c r="AF22" i="34"/>
  <c r="AF23" i="34"/>
  <c r="AF24" i="34"/>
  <c r="AF25" i="34"/>
  <c r="AF26" i="34"/>
  <c r="AF27" i="34"/>
  <c r="AF28" i="34"/>
  <c r="AF29" i="34"/>
  <c r="AF30" i="34"/>
  <c r="AF31" i="34"/>
  <c r="AF32" i="34"/>
  <c r="AF33" i="34"/>
  <c r="AF34" i="34"/>
  <c r="AF35" i="34"/>
  <c r="AF36" i="34"/>
  <c r="AF37" i="34"/>
  <c r="AF38" i="34"/>
  <c r="AF39" i="34"/>
  <c r="AF40" i="34"/>
  <c r="AF41" i="34"/>
  <c r="AF42" i="34"/>
  <c r="AF43" i="34"/>
  <c r="AF44" i="34"/>
  <c r="AF45" i="34"/>
  <c r="AF46" i="34"/>
  <c r="AF47" i="34"/>
  <c r="AF48" i="34"/>
  <c r="AF49" i="34"/>
  <c r="AF50" i="34"/>
  <c r="AF51" i="34"/>
  <c r="AF52" i="34"/>
  <c r="AF53" i="34"/>
  <c r="AF54" i="34"/>
  <c r="AF55" i="34"/>
  <c r="AF56" i="34"/>
  <c r="AF57" i="34"/>
  <c r="AF58" i="34"/>
  <c r="AF59" i="34"/>
  <c r="AF60" i="34"/>
  <c r="AF61" i="34"/>
  <c r="AF62" i="34"/>
  <c r="AF63" i="34"/>
  <c r="AF64" i="34"/>
  <c r="AF65" i="34"/>
  <c r="AF66" i="34"/>
  <c r="AF67" i="34"/>
  <c r="AF68" i="34"/>
  <c r="AF69" i="34"/>
  <c r="AF70" i="34"/>
  <c r="AF71" i="34"/>
  <c r="AF72" i="34"/>
  <c r="AF73" i="34"/>
  <c r="AF74" i="34"/>
  <c r="AF75" i="34"/>
  <c r="AF76" i="34"/>
  <c r="AF77" i="34"/>
  <c r="AF78" i="34"/>
  <c r="AF79" i="34"/>
  <c r="AF80" i="34"/>
  <c r="AF81" i="34"/>
  <c r="AF82" i="34"/>
  <c r="AF83" i="34"/>
  <c r="AF84" i="34"/>
  <c r="AF85" i="34"/>
  <c r="AF86" i="34"/>
  <c r="AF87" i="34"/>
  <c r="AF88" i="34"/>
  <c r="AF89" i="34"/>
  <c r="AF90" i="34"/>
  <c r="AF91" i="34"/>
  <c r="AF92" i="34"/>
  <c r="AF93" i="34"/>
  <c r="AF94" i="34"/>
  <c r="AF95" i="34"/>
  <c r="AF96" i="34"/>
  <c r="AF97" i="34"/>
  <c r="AF98" i="34"/>
  <c r="AF99" i="34"/>
  <c r="AF100" i="34"/>
  <c r="AF101" i="34"/>
  <c r="AF102" i="34"/>
  <c r="AF103" i="34"/>
  <c r="AF104" i="34"/>
  <c r="AF105" i="34"/>
  <c r="AF106" i="34"/>
  <c r="AF7" i="34"/>
  <c r="AE13" i="19"/>
  <c r="AG13" i="19"/>
  <c r="AE14" i="19"/>
  <c r="AG14" i="19"/>
  <c r="AE15" i="19"/>
  <c r="AG15" i="19"/>
  <c r="AE16" i="19"/>
  <c r="AG16" i="19"/>
  <c r="AE17" i="19"/>
  <c r="AE18" i="19"/>
  <c r="AG18" i="19"/>
  <c r="AE19" i="19"/>
  <c r="AG19" i="19"/>
  <c r="AE20" i="19"/>
  <c r="AG20" i="19"/>
  <c r="AE21" i="19"/>
  <c r="AE22" i="19"/>
  <c r="AE23" i="19"/>
  <c r="AG23" i="19"/>
  <c r="AE24" i="19"/>
  <c r="AG24" i="19"/>
  <c r="AE25" i="19"/>
  <c r="AE26" i="19"/>
  <c r="AG26" i="19"/>
  <c r="AE27" i="19"/>
  <c r="AG27" i="19"/>
  <c r="AE28" i="19"/>
  <c r="AG28" i="19"/>
  <c r="AE29" i="19"/>
  <c r="AE30" i="19"/>
  <c r="AG30" i="19"/>
  <c r="AE31" i="19"/>
  <c r="AG31" i="19"/>
  <c r="AE32" i="19"/>
  <c r="AG32" i="19"/>
  <c r="AE33" i="19"/>
  <c r="AE34" i="19"/>
  <c r="AG34" i="19"/>
  <c r="AE35" i="19"/>
  <c r="AG35" i="19"/>
  <c r="AE36" i="19"/>
  <c r="AG36" i="19"/>
  <c r="AE37" i="19"/>
  <c r="AE38" i="19"/>
  <c r="AG38" i="19"/>
  <c r="AE39" i="19"/>
  <c r="AE40" i="19"/>
  <c r="AG40" i="19"/>
  <c r="AE41" i="19"/>
  <c r="AE42" i="19"/>
  <c r="AE43" i="19"/>
  <c r="AG43" i="19"/>
  <c r="AE44" i="19"/>
  <c r="AG44" i="19"/>
  <c r="AE45" i="19"/>
  <c r="AE46" i="19"/>
  <c r="AG46" i="19"/>
  <c r="AE47" i="19"/>
  <c r="AG47" i="19"/>
  <c r="AE48" i="19"/>
  <c r="AG48" i="19"/>
  <c r="AE49" i="19"/>
  <c r="AE50" i="19"/>
  <c r="AE51" i="19"/>
  <c r="AG51" i="19"/>
  <c r="AE52" i="19"/>
  <c r="AG52" i="19"/>
  <c r="AE53" i="19"/>
  <c r="AG53" i="19"/>
  <c r="AE54" i="19"/>
  <c r="AG54" i="19"/>
  <c r="AE55" i="19"/>
  <c r="AG55" i="19"/>
  <c r="AE56" i="19"/>
  <c r="AG56" i="19"/>
  <c r="AE57" i="19"/>
  <c r="AG57" i="19"/>
  <c r="AE58" i="19"/>
  <c r="AE59" i="19"/>
  <c r="AG59" i="19"/>
  <c r="AE60" i="19"/>
  <c r="AG60" i="19"/>
  <c r="AE61" i="19"/>
  <c r="AG61" i="19"/>
  <c r="AE62" i="19"/>
  <c r="AE63" i="19"/>
  <c r="AG63" i="19"/>
  <c r="AE64" i="19"/>
  <c r="AG64" i="19"/>
  <c r="AE65" i="19"/>
  <c r="AE66" i="19"/>
  <c r="AE67" i="19"/>
  <c r="AG67" i="19"/>
  <c r="AE68" i="19"/>
  <c r="AG68" i="19"/>
  <c r="AE69" i="19"/>
  <c r="AE70" i="19"/>
  <c r="AE71" i="19"/>
  <c r="AG71" i="19"/>
  <c r="AE72" i="19"/>
  <c r="AG72" i="19"/>
  <c r="AE73" i="19"/>
  <c r="AE74" i="19"/>
  <c r="AE75" i="19"/>
  <c r="AG75" i="19"/>
  <c r="AE76" i="19"/>
  <c r="AG76" i="19"/>
  <c r="AE77" i="19"/>
  <c r="AE78" i="19"/>
  <c r="AE79" i="19"/>
  <c r="AE80" i="19"/>
  <c r="AG80" i="19"/>
  <c r="AE81" i="19"/>
  <c r="AE82" i="19"/>
  <c r="AE83" i="19"/>
  <c r="AG83" i="19"/>
  <c r="AE84" i="19"/>
  <c r="AG84" i="19"/>
  <c r="AE85" i="19"/>
  <c r="AE86" i="19"/>
  <c r="AE87" i="19"/>
  <c r="AG87" i="19"/>
  <c r="AE88" i="19"/>
  <c r="AG88" i="19"/>
  <c r="AE89" i="19"/>
  <c r="AE90" i="19"/>
  <c r="AE91" i="19"/>
  <c r="AG91" i="19"/>
  <c r="AE92" i="19"/>
  <c r="AG92" i="19"/>
  <c r="AE93" i="19"/>
  <c r="AE94" i="19"/>
  <c r="AE95" i="19"/>
  <c r="AG95" i="19"/>
  <c r="AE96" i="19"/>
  <c r="AG96" i="19"/>
  <c r="AE97" i="19"/>
  <c r="AE98" i="19"/>
  <c r="AG98" i="19"/>
  <c r="AE99" i="19"/>
  <c r="AE100" i="19"/>
  <c r="AG100" i="19"/>
  <c r="AE101" i="19"/>
  <c r="AE102" i="19"/>
  <c r="AE103" i="19"/>
  <c r="AE104" i="19"/>
  <c r="AG104" i="19"/>
  <c r="AE105" i="19"/>
  <c r="AE106" i="19"/>
  <c r="AG106" i="19"/>
  <c r="AE107" i="19"/>
  <c r="AE108" i="19"/>
  <c r="AG108" i="19"/>
  <c r="AE10" i="19"/>
  <c r="AE11" i="19"/>
  <c r="AG11" i="19"/>
  <c r="AE12" i="19"/>
  <c r="AE9" i="19"/>
  <c r="AG9" i="19"/>
  <c r="E27" i="45"/>
  <c r="AA1" i="34"/>
  <c r="AA1" i="19"/>
  <c r="AE5" i="2"/>
  <c r="D115" i="2"/>
  <c r="E4" i="18"/>
  <c r="E3" i="18"/>
  <c r="P39" i="18"/>
  <c r="P40" i="18"/>
  <c r="Q39" i="18"/>
  <c r="G22" i="4"/>
  <c r="M12" i="48"/>
  <c r="F128" i="19"/>
  <c r="K19" i="18"/>
  <c r="D128" i="19"/>
  <c r="I19" i="18"/>
  <c r="E128" i="19"/>
  <c r="J19" i="18"/>
  <c r="L19" i="18"/>
  <c r="C128" i="19"/>
  <c r="H19" i="18"/>
  <c r="I114" i="19"/>
  <c r="K114" i="19"/>
  <c r="M114" i="19"/>
  <c r="O114" i="19"/>
  <c r="Q114" i="19"/>
  <c r="S114" i="19"/>
  <c r="U114" i="19"/>
  <c r="W114" i="19"/>
  <c r="Y114" i="19"/>
  <c r="AA114" i="19"/>
  <c r="AC114" i="19"/>
  <c r="I109" i="19"/>
  <c r="K109" i="19"/>
  <c r="M109" i="19"/>
  <c r="O109" i="19"/>
  <c r="Q109" i="19"/>
  <c r="S109" i="19"/>
  <c r="U109" i="19"/>
  <c r="W109" i="19"/>
  <c r="Y109" i="19"/>
  <c r="AA109" i="19"/>
  <c r="AC109" i="19"/>
  <c r="G114" i="19"/>
  <c r="G109" i="19"/>
  <c r="C126" i="19"/>
  <c r="H17" i="18"/>
  <c r="D125" i="19"/>
  <c r="I16" i="18"/>
  <c r="E125" i="19"/>
  <c r="J16" i="18"/>
  <c r="F125" i="19"/>
  <c r="K16" i="18"/>
  <c r="D126" i="19"/>
  <c r="I17" i="18"/>
  <c r="E126" i="19"/>
  <c r="J17" i="18"/>
  <c r="F126" i="19"/>
  <c r="K17" i="18"/>
  <c r="K15" i="18"/>
  <c r="D127" i="19"/>
  <c r="I18" i="18"/>
  <c r="E127" i="19"/>
  <c r="J18" i="18"/>
  <c r="F127" i="19"/>
  <c r="K18" i="18"/>
  <c r="C127" i="19"/>
  <c r="H18" i="18"/>
  <c r="C125" i="19"/>
  <c r="H16" i="18"/>
  <c r="AI10" i="19"/>
  <c r="AK10" i="19"/>
  <c r="AM10" i="19"/>
  <c r="AL8" i="34"/>
  <c r="AO10" i="19"/>
  <c r="AN8" i="34"/>
  <c r="AQ10" i="19"/>
  <c r="AS10" i="19"/>
  <c r="AU10" i="19"/>
  <c r="AW10" i="19"/>
  <c r="AV8" i="34"/>
  <c r="AY10" i="19"/>
  <c r="AX8" i="34"/>
  <c r="BA10" i="19"/>
  <c r="BC10" i="19"/>
  <c r="BE10" i="19"/>
  <c r="BD8" i="34"/>
  <c r="AI11" i="19"/>
  <c r="AH9" i="34"/>
  <c r="G117" i="19"/>
  <c r="AK11" i="19"/>
  <c r="AJ9" i="34"/>
  <c r="AE9" i="34"/>
  <c r="BN116" i="19"/>
  <c r="L28" i="18"/>
  <c r="AM11" i="19"/>
  <c r="AL9" i="34"/>
  <c r="BI117" i="19"/>
  <c r="E29" i="18"/>
  <c r="AO11" i="19"/>
  <c r="AN9" i="34"/>
  <c r="AQ11" i="19"/>
  <c r="AP9" i="34"/>
  <c r="BI119" i="19"/>
  <c r="E31" i="18"/>
  <c r="AS11" i="19"/>
  <c r="AR9" i="34"/>
  <c r="BN120" i="19"/>
  <c r="L32" i="18"/>
  <c r="AU11" i="19"/>
  <c r="S117" i="19"/>
  <c r="AW11" i="19"/>
  <c r="AV9" i="34"/>
  <c r="AY11" i="19"/>
  <c r="BI123" i="19"/>
  <c r="E35" i="18"/>
  <c r="BA11" i="19"/>
  <c r="BN124" i="19"/>
  <c r="L36" i="18"/>
  <c r="L39" i="18"/>
  <c r="L40" i="18"/>
  <c r="BC11" i="19"/>
  <c r="BB9" i="34"/>
  <c r="AA112" i="19"/>
  <c r="BE11" i="19"/>
  <c r="BD9" i="34"/>
  <c r="AI12" i="19"/>
  <c r="AH10" i="34"/>
  <c r="AK12" i="19"/>
  <c r="AM12" i="19"/>
  <c r="AL10" i="34"/>
  <c r="AE10" i="34"/>
  <c r="AO12" i="19"/>
  <c r="AN10" i="34"/>
  <c r="AQ12" i="19"/>
  <c r="AS12" i="19"/>
  <c r="AU12" i="19"/>
  <c r="AW12" i="19"/>
  <c r="AY12" i="19"/>
  <c r="AX10" i="34"/>
  <c r="BA12" i="19"/>
  <c r="BC12" i="19"/>
  <c r="BB10" i="34"/>
  <c r="BE12" i="19"/>
  <c r="BD10" i="34"/>
  <c r="AI13" i="19"/>
  <c r="AH11" i="34"/>
  <c r="AK13" i="19"/>
  <c r="AJ11" i="34"/>
  <c r="AM13" i="19"/>
  <c r="AL11" i="34"/>
  <c r="AO13" i="19"/>
  <c r="AN11" i="34"/>
  <c r="AQ13" i="19"/>
  <c r="AP11" i="34"/>
  <c r="AS13" i="19"/>
  <c r="AR11" i="34"/>
  <c r="AU13" i="19"/>
  <c r="AT11" i="34"/>
  <c r="AW13" i="19"/>
  <c r="AV11" i="34"/>
  <c r="AY13" i="19"/>
  <c r="AX11" i="34"/>
  <c r="AX107" i="34"/>
  <c r="W108" i="34"/>
  <c r="BA13" i="19"/>
  <c r="AZ11" i="34"/>
  <c r="BC13" i="19"/>
  <c r="BB11" i="34"/>
  <c r="BE13" i="19"/>
  <c r="BD11" i="34"/>
  <c r="AI14" i="19"/>
  <c r="AH12" i="34"/>
  <c r="AK14" i="19"/>
  <c r="AJ12" i="34"/>
  <c r="AM14" i="19"/>
  <c r="AL12" i="34"/>
  <c r="AO14" i="19"/>
  <c r="AN12" i="34"/>
  <c r="AQ14" i="19"/>
  <c r="AP12" i="34"/>
  <c r="AS14" i="19"/>
  <c r="AR12" i="34"/>
  <c r="AU14" i="19"/>
  <c r="AT12" i="34"/>
  <c r="AW14" i="19"/>
  <c r="AV12" i="34"/>
  <c r="AY14" i="19"/>
  <c r="AX12" i="34"/>
  <c r="BA14" i="19"/>
  <c r="AZ12" i="34"/>
  <c r="BC14" i="19"/>
  <c r="BB12" i="34"/>
  <c r="BE14" i="19"/>
  <c r="BD12" i="34"/>
  <c r="AI15" i="19"/>
  <c r="AH13" i="34"/>
  <c r="AK15" i="19"/>
  <c r="AJ13" i="34"/>
  <c r="AM15" i="19"/>
  <c r="AL13" i="34"/>
  <c r="AO15" i="19"/>
  <c r="AN13" i="34"/>
  <c r="AQ15" i="19"/>
  <c r="AP13" i="34"/>
  <c r="AS15" i="19"/>
  <c r="AU15" i="19"/>
  <c r="AT13" i="34"/>
  <c r="AW15" i="19"/>
  <c r="AV13" i="34"/>
  <c r="AY15" i="19"/>
  <c r="AX13" i="34"/>
  <c r="BA15" i="19"/>
  <c r="BC15" i="19"/>
  <c r="BB13" i="34"/>
  <c r="BE15" i="19"/>
  <c r="AI16" i="19"/>
  <c r="AH14" i="34"/>
  <c r="AK16" i="19"/>
  <c r="AJ14" i="34"/>
  <c r="AM16" i="19"/>
  <c r="AL14" i="34"/>
  <c r="AO16" i="19"/>
  <c r="AN14" i="34"/>
  <c r="AQ16" i="19"/>
  <c r="AS16" i="19"/>
  <c r="AR14" i="34"/>
  <c r="AU16" i="19"/>
  <c r="AT14" i="34"/>
  <c r="AW16" i="19"/>
  <c r="AV14" i="34"/>
  <c r="AY16" i="19"/>
  <c r="AX14" i="34"/>
  <c r="BA16" i="19"/>
  <c r="AZ14" i="34"/>
  <c r="BC16" i="19"/>
  <c r="BB14" i="34"/>
  <c r="BE16" i="19"/>
  <c r="BD14" i="34"/>
  <c r="AI17" i="19"/>
  <c r="AH15" i="34"/>
  <c r="AK17" i="19"/>
  <c r="AM17" i="19"/>
  <c r="AL15" i="34"/>
  <c r="AO17" i="19"/>
  <c r="AN15" i="34"/>
  <c r="AQ17" i="19"/>
  <c r="AP15" i="34"/>
  <c r="AS17" i="19"/>
  <c r="AR15" i="34"/>
  <c r="AU17" i="19"/>
  <c r="AT15" i="34"/>
  <c r="AW17" i="19"/>
  <c r="AV15" i="34"/>
  <c r="AY17" i="19"/>
  <c r="AX15" i="34"/>
  <c r="BA17" i="19"/>
  <c r="AZ15" i="34"/>
  <c r="BC17" i="19"/>
  <c r="BB15" i="34"/>
  <c r="BE17" i="19"/>
  <c r="BD15" i="34"/>
  <c r="AI18" i="19"/>
  <c r="AH16" i="34"/>
  <c r="AK18" i="19"/>
  <c r="AJ16" i="34"/>
  <c r="AM18" i="19"/>
  <c r="AL16" i="34"/>
  <c r="AO18" i="19"/>
  <c r="AN16" i="34"/>
  <c r="AQ18" i="19"/>
  <c r="AP16" i="34"/>
  <c r="AS18" i="19"/>
  <c r="AR16" i="34"/>
  <c r="AE16" i="34"/>
  <c r="AU18" i="19"/>
  <c r="AT16" i="34"/>
  <c r="AW18" i="19"/>
  <c r="AV16" i="34"/>
  <c r="AY18" i="19"/>
  <c r="AX16" i="34"/>
  <c r="BA18" i="19"/>
  <c r="AZ16" i="34"/>
  <c r="BC18" i="19"/>
  <c r="BB16" i="34"/>
  <c r="BE18" i="19"/>
  <c r="BD16" i="34"/>
  <c r="AI19" i="19"/>
  <c r="AH17" i="34"/>
  <c r="AK19" i="19"/>
  <c r="AJ17" i="34"/>
  <c r="AM19" i="19"/>
  <c r="AL17" i="34"/>
  <c r="AO19" i="19"/>
  <c r="AN17" i="34"/>
  <c r="AQ19" i="19"/>
  <c r="AP17" i="34"/>
  <c r="AS19" i="19"/>
  <c r="AR17" i="34"/>
  <c r="AU19" i="19"/>
  <c r="AT17" i="34"/>
  <c r="AW19" i="19"/>
  <c r="AV17" i="34"/>
  <c r="AY19" i="19"/>
  <c r="AX17" i="34"/>
  <c r="BA19" i="19"/>
  <c r="AZ17" i="34"/>
  <c r="BC19" i="19"/>
  <c r="BB17" i="34"/>
  <c r="BE19" i="19"/>
  <c r="BD17" i="34"/>
  <c r="AI20" i="19"/>
  <c r="AH18" i="34"/>
  <c r="AK20" i="19"/>
  <c r="AJ18" i="34"/>
  <c r="AM20" i="19"/>
  <c r="AL18" i="34"/>
  <c r="AO20" i="19"/>
  <c r="AN18" i="34"/>
  <c r="AQ20" i="19"/>
  <c r="AP18" i="34"/>
  <c r="AS20" i="19"/>
  <c r="AR18" i="34"/>
  <c r="AU20" i="19"/>
  <c r="AT18" i="34"/>
  <c r="AW20" i="19"/>
  <c r="AV18" i="34"/>
  <c r="AY20" i="19"/>
  <c r="AX18" i="34"/>
  <c r="BA20" i="19"/>
  <c r="AZ18" i="34"/>
  <c r="BC20" i="19"/>
  <c r="BB18" i="34"/>
  <c r="BE20" i="19"/>
  <c r="BD18" i="34"/>
  <c r="AI21" i="19"/>
  <c r="AH19" i="34"/>
  <c r="AK21" i="19"/>
  <c r="AJ19" i="34"/>
  <c r="AM21" i="19"/>
  <c r="AL19" i="34"/>
  <c r="AO21" i="19"/>
  <c r="AN19" i="34"/>
  <c r="AQ21" i="19"/>
  <c r="AP19" i="34"/>
  <c r="AS21" i="19"/>
  <c r="AU21" i="19"/>
  <c r="AT19" i="34"/>
  <c r="AW21" i="19"/>
  <c r="AV19" i="34"/>
  <c r="AY21" i="19"/>
  <c r="AX19" i="34"/>
  <c r="BA21" i="19"/>
  <c r="AZ19" i="34"/>
  <c r="BC21" i="19"/>
  <c r="BB19" i="34"/>
  <c r="BE21" i="19"/>
  <c r="BD19" i="34"/>
  <c r="AI22" i="19"/>
  <c r="AH20" i="34"/>
  <c r="AK22" i="19"/>
  <c r="AJ20" i="34"/>
  <c r="AM22" i="19"/>
  <c r="AL20" i="34"/>
  <c r="AO22" i="19"/>
  <c r="AN20" i="34"/>
  <c r="AQ22" i="19"/>
  <c r="AP20" i="34"/>
  <c r="AS22" i="19"/>
  <c r="AR20" i="34"/>
  <c r="AU22" i="19"/>
  <c r="AT20" i="34"/>
  <c r="AW22" i="19"/>
  <c r="AV20" i="34"/>
  <c r="AY22" i="19"/>
  <c r="AX20" i="34"/>
  <c r="BA22" i="19"/>
  <c r="AZ20" i="34"/>
  <c r="BC22" i="19"/>
  <c r="BB20" i="34"/>
  <c r="BE22" i="19"/>
  <c r="BD20" i="34"/>
  <c r="AI23" i="19"/>
  <c r="AH21" i="34"/>
  <c r="AK23" i="19"/>
  <c r="AJ21" i="34"/>
  <c r="AM23" i="19"/>
  <c r="AL21" i="34"/>
  <c r="AO23" i="19"/>
  <c r="AN21" i="34"/>
  <c r="AQ23" i="19"/>
  <c r="AP21" i="34"/>
  <c r="AS23" i="19"/>
  <c r="AR21" i="34"/>
  <c r="AU23" i="19"/>
  <c r="AT21" i="34"/>
  <c r="AW23" i="19"/>
  <c r="AV21" i="34"/>
  <c r="AY23" i="19"/>
  <c r="AX21" i="34"/>
  <c r="BA23" i="19"/>
  <c r="AZ21" i="34"/>
  <c r="BC23" i="19"/>
  <c r="BB21" i="34"/>
  <c r="BE23" i="19"/>
  <c r="BD21" i="34"/>
  <c r="AI24" i="19"/>
  <c r="AH22" i="34"/>
  <c r="AK24" i="19"/>
  <c r="AJ22" i="34"/>
  <c r="AM24" i="19"/>
  <c r="AL22" i="34"/>
  <c r="AO24" i="19"/>
  <c r="AN22" i="34"/>
  <c r="AQ24" i="19"/>
  <c r="AP22" i="34"/>
  <c r="AS24" i="19"/>
  <c r="AR22" i="34"/>
  <c r="AU24" i="19"/>
  <c r="AT22" i="34"/>
  <c r="AW24" i="19"/>
  <c r="AV22" i="34"/>
  <c r="AY24" i="19"/>
  <c r="AX22" i="34"/>
  <c r="BA24" i="19"/>
  <c r="AZ22" i="34"/>
  <c r="BC24" i="19"/>
  <c r="BB22" i="34"/>
  <c r="BE24" i="19"/>
  <c r="BD22" i="34"/>
  <c r="AI25" i="19"/>
  <c r="AH23" i="34"/>
  <c r="AK25" i="19"/>
  <c r="AJ23" i="34"/>
  <c r="AM25" i="19"/>
  <c r="AL23" i="34"/>
  <c r="AO25" i="19"/>
  <c r="AN23" i="34"/>
  <c r="AQ25" i="19"/>
  <c r="AP23" i="34"/>
  <c r="AS25" i="19"/>
  <c r="AR23" i="34"/>
  <c r="AU25" i="19"/>
  <c r="AT23" i="34"/>
  <c r="AW25" i="19"/>
  <c r="AV23" i="34"/>
  <c r="AY25" i="19"/>
  <c r="AX23" i="34"/>
  <c r="BA25" i="19"/>
  <c r="AZ23" i="34"/>
  <c r="BC25" i="19"/>
  <c r="BB23" i="34"/>
  <c r="BE25" i="19"/>
  <c r="BD23" i="34"/>
  <c r="AI26" i="19"/>
  <c r="AH24" i="34"/>
  <c r="AK26" i="19"/>
  <c r="AJ24" i="34"/>
  <c r="AM26" i="19"/>
  <c r="AL24" i="34"/>
  <c r="AO26" i="19"/>
  <c r="AN24" i="34"/>
  <c r="AQ26" i="19"/>
  <c r="AP24" i="34"/>
  <c r="AS26" i="19"/>
  <c r="AR24" i="34"/>
  <c r="AU26" i="19"/>
  <c r="AT24" i="34"/>
  <c r="AW26" i="19"/>
  <c r="AV24" i="34"/>
  <c r="AY26" i="19"/>
  <c r="AX24" i="34"/>
  <c r="BA26" i="19"/>
  <c r="AZ24" i="34"/>
  <c r="BC26" i="19"/>
  <c r="BB24" i="34"/>
  <c r="BE26" i="19"/>
  <c r="BD24" i="34"/>
  <c r="AI27" i="19"/>
  <c r="AH25" i="34"/>
  <c r="AK27" i="19"/>
  <c r="AJ25" i="34"/>
  <c r="AM27" i="19"/>
  <c r="AL25" i="34"/>
  <c r="AO27" i="19"/>
  <c r="AN25" i="34"/>
  <c r="AQ27" i="19"/>
  <c r="AP25" i="34"/>
  <c r="AS27" i="19"/>
  <c r="AR25" i="34"/>
  <c r="AU27" i="19"/>
  <c r="AT25" i="34"/>
  <c r="AW27" i="19"/>
  <c r="AV25" i="34"/>
  <c r="AY27" i="19"/>
  <c r="AX25" i="34"/>
  <c r="BA27" i="19"/>
  <c r="AZ25" i="34"/>
  <c r="BC27" i="19"/>
  <c r="BB25" i="34"/>
  <c r="BE27" i="19"/>
  <c r="BD25" i="34"/>
  <c r="AI28" i="19"/>
  <c r="AH26" i="34"/>
  <c r="AK28" i="19"/>
  <c r="AJ26" i="34"/>
  <c r="AM28" i="19"/>
  <c r="AL26" i="34"/>
  <c r="AO28" i="19"/>
  <c r="AN26" i="34"/>
  <c r="AQ28" i="19"/>
  <c r="AP26" i="34"/>
  <c r="AS28" i="19"/>
  <c r="AR26" i="34"/>
  <c r="AU28" i="19"/>
  <c r="AT26" i="34"/>
  <c r="AW28" i="19"/>
  <c r="AV26" i="34"/>
  <c r="AY28" i="19"/>
  <c r="AX26" i="34"/>
  <c r="BA28" i="19"/>
  <c r="AZ26" i="34"/>
  <c r="BC28" i="19"/>
  <c r="BB26" i="34"/>
  <c r="BE28" i="19"/>
  <c r="BD26" i="34"/>
  <c r="AI29" i="19"/>
  <c r="AH27" i="34"/>
  <c r="AK29" i="19"/>
  <c r="AJ27" i="34"/>
  <c r="AM29" i="19"/>
  <c r="AL27" i="34"/>
  <c r="AO29" i="19"/>
  <c r="AN27" i="34"/>
  <c r="AQ29" i="19"/>
  <c r="AP27" i="34"/>
  <c r="AS29" i="19"/>
  <c r="AR27" i="34"/>
  <c r="AU29" i="19"/>
  <c r="AT27" i="34"/>
  <c r="AW29" i="19"/>
  <c r="AV27" i="34"/>
  <c r="AY29" i="19"/>
  <c r="AX27" i="34"/>
  <c r="BA29" i="19"/>
  <c r="AZ27" i="34"/>
  <c r="BC29" i="19"/>
  <c r="BB27" i="34"/>
  <c r="BE29" i="19"/>
  <c r="BD27" i="34"/>
  <c r="AI30" i="19"/>
  <c r="AH28" i="34"/>
  <c r="AK30" i="19"/>
  <c r="AJ28" i="34"/>
  <c r="AM30" i="19"/>
  <c r="AL28" i="34"/>
  <c r="AO30" i="19"/>
  <c r="AN28" i="34"/>
  <c r="AQ30" i="19"/>
  <c r="AP28" i="34"/>
  <c r="AS30" i="19"/>
  <c r="AR28" i="34"/>
  <c r="AU30" i="19"/>
  <c r="AT28" i="34"/>
  <c r="AW30" i="19"/>
  <c r="AV28" i="34"/>
  <c r="AY30" i="19"/>
  <c r="AX28" i="34"/>
  <c r="BA30" i="19"/>
  <c r="AZ28" i="34"/>
  <c r="BC30" i="19"/>
  <c r="BB28" i="34"/>
  <c r="BE30" i="19"/>
  <c r="BD28" i="34"/>
  <c r="AI31" i="19"/>
  <c r="AK31" i="19"/>
  <c r="AJ29" i="34"/>
  <c r="AM31" i="19"/>
  <c r="AL29" i="34"/>
  <c r="BM117" i="19"/>
  <c r="K29" i="18"/>
  <c r="AO31" i="19"/>
  <c r="AN29" i="34"/>
  <c r="AQ31" i="19"/>
  <c r="BM119" i="19"/>
  <c r="K31" i="18"/>
  <c r="AS31" i="19"/>
  <c r="AR29" i="34"/>
  <c r="AU31" i="19"/>
  <c r="AT29" i="34"/>
  <c r="AW31" i="19"/>
  <c r="AY31" i="19"/>
  <c r="BM123" i="19"/>
  <c r="K35" i="18"/>
  <c r="BA31" i="19"/>
  <c r="BM124" i="19"/>
  <c r="K36" i="18"/>
  <c r="BC31" i="19"/>
  <c r="BM125" i="19"/>
  <c r="K37" i="18"/>
  <c r="BB29" i="34"/>
  <c r="BE31" i="19"/>
  <c r="BD29" i="34"/>
  <c r="AI32" i="19"/>
  <c r="AH30" i="34"/>
  <c r="AK32" i="19"/>
  <c r="AJ30" i="34"/>
  <c r="AM32" i="19"/>
  <c r="AL30" i="34"/>
  <c r="AO32" i="19"/>
  <c r="AN30" i="34"/>
  <c r="AQ32" i="19"/>
  <c r="AP30" i="34"/>
  <c r="AS32" i="19"/>
  <c r="AR30" i="34"/>
  <c r="AU32" i="19"/>
  <c r="AT30" i="34"/>
  <c r="AW32" i="19"/>
  <c r="AV30" i="34"/>
  <c r="AY32" i="19"/>
  <c r="AX30" i="34"/>
  <c r="BA32" i="19"/>
  <c r="AZ30" i="34"/>
  <c r="BC32" i="19"/>
  <c r="BB30" i="34"/>
  <c r="BE32" i="19"/>
  <c r="BD30" i="34"/>
  <c r="AI33" i="19"/>
  <c r="AH31" i="34"/>
  <c r="AK33" i="19"/>
  <c r="AJ31" i="34"/>
  <c r="AM33" i="19"/>
  <c r="AL31" i="34"/>
  <c r="AO33" i="19"/>
  <c r="AN31" i="34"/>
  <c r="AQ33" i="19"/>
  <c r="AP31" i="34"/>
  <c r="AS33" i="19"/>
  <c r="AR31" i="34"/>
  <c r="AU33" i="19"/>
  <c r="AT31" i="34"/>
  <c r="AW33" i="19"/>
  <c r="AV31" i="34"/>
  <c r="AY33" i="19"/>
  <c r="AX31" i="34"/>
  <c r="BA33" i="19"/>
  <c r="AZ31" i="34"/>
  <c r="BC33" i="19"/>
  <c r="BB31" i="34"/>
  <c r="BE33" i="19"/>
  <c r="BD31" i="34"/>
  <c r="AI34" i="19"/>
  <c r="AH32" i="34"/>
  <c r="AK34" i="19"/>
  <c r="AJ32" i="34"/>
  <c r="AM34" i="19"/>
  <c r="AL32" i="34"/>
  <c r="AO34" i="19"/>
  <c r="AN32" i="34"/>
  <c r="AQ34" i="19"/>
  <c r="AP32" i="34"/>
  <c r="AS34" i="19"/>
  <c r="AR32" i="34"/>
  <c r="AU34" i="19"/>
  <c r="AT32" i="34"/>
  <c r="AW34" i="19"/>
  <c r="AV32" i="34"/>
  <c r="AY34" i="19"/>
  <c r="AX32" i="34"/>
  <c r="BA34" i="19"/>
  <c r="AZ32" i="34"/>
  <c r="BC34" i="19"/>
  <c r="BE34" i="19"/>
  <c r="BD32" i="34"/>
  <c r="AI35" i="19"/>
  <c r="AH33" i="34"/>
  <c r="AK35" i="19"/>
  <c r="AJ33" i="34"/>
  <c r="AM35" i="19"/>
  <c r="AL33" i="34"/>
  <c r="AO35" i="19"/>
  <c r="AN33" i="34"/>
  <c r="AQ35" i="19"/>
  <c r="AP33" i="34"/>
  <c r="AS35" i="19"/>
  <c r="AR33" i="34"/>
  <c r="AU35" i="19"/>
  <c r="AT33" i="34"/>
  <c r="AW35" i="19"/>
  <c r="AV33" i="34"/>
  <c r="AY35" i="19"/>
  <c r="AX33" i="34"/>
  <c r="BA35" i="19"/>
  <c r="AZ33" i="34"/>
  <c r="BC35" i="19"/>
  <c r="BB33" i="34"/>
  <c r="BE35" i="19"/>
  <c r="BD33" i="34"/>
  <c r="AI36" i="19"/>
  <c r="AH34" i="34"/>
  <c r="AK36" i="19"/>
  <c r="AJ34" i="34"/>
  <c r="AM36" i="19"/>
  <c r="AL34" i="34"/>
  <c r="AO36" i="19"/>
  <c r="AN34" i="34"/>
  <c r="AQ36" i="19"/>
  <c r="AP34" i="34"/>
  <c r="AS36" i="19"/>
  <c r="AR34" i="34"/>
  <c r="AU36" i="19"/>
  <c r="AT34" i="34"/>
  <c r="AW36" i="19"/>
  <c r="AV34" i="34"/>
  <c r="AY36" i="19"/>
  <c r="AX34" i="34"/>
  <c r="BA36" i="19"/>
  <c r="AZ34" i="34"/>
  <c r="BC36" i="19"/>
  <c r="BB34" i="34"/>
  <c r="BE36" i="19"/>
  <c r="BD34" i="34"/>
  <c r="AI37" i="19"/>
  <c r="AH35" i="34"/>
  <c r="AK37" i="19"/>
  <c r="AJ35" i="34"/>
  <c r="AM37" i="19"/>
  <c r="AL35" i="34"/>
  <c r="AO37" i="19"/>
  <c r="AN35" i="34"/>
  <c r="AQ37" i="19"/>
  <c r="AP35" i="34"/>
  <c r="AS37" i="19"/>
  <c r="AR35" i="34"/>
  <c r="AU37" i="19"/>
  <c r="AT35" i="34"/>
  <c r="AW37" i="19"/>
  <c r="AV35" i="34"/>
  <c r="AY37" i="19"/>
  <c r="AX35" i="34"/>
  <c r="BA37" i="19"/>
  <c r="AZ35" i="34"/>
  <c r="BC37" i="19"/>
  <c r="BB35" i="34"/>
  <c r="BE37" i="19"/>
  <c r="BD35" i="34"/>
  <c r="AI38" i="19"/>
  <c r="AH36" i="34"/>
  <c r="AK38" i="19"/>
  <c r="AJ36" i="34"/>
  <c r="AM38" i="19"/>
  <c r="AL36" i="34"/>
  <c r="AO38" i="19"/>
  <c r="AN36" i="34"/>
  <c r="AQ38" i="19"/>
  <c r="AP36" i="34"/>
  <c r="AS38" i="19"/>
  <c r="AR36" i="34"/>
  <c r="AU38" i="19"/>
  <c r="AT36" i="34"/>
  <c r="AW38" i="19"/>
  <c r="AV36" i="34"/>
  <c r="AY38" i="19"/>
  <c r="AX36" i="34"/>
  <c r="BA38" i="19"/>
  <c r="AZ36" i="34"/>
  <c r="BC38" i="19"/>
  <c r="BB36" i="34"/>
  <c r="BE38" i="19"/>
  <c r="BD36" i="34"/>
  <c r="AI39" i="19"/>
  <c r="AH37" i="34"/>
  <c r="AK39" i="19"/>
  <c r="AJ37" i="34"/>
  <c r="AM39" i="19"/>
  <c r="AO39" i="19"/>
  <c r="AN37" i="34"/>
  <c r="AQ39" i="19"/>
  <c r="AP37" i="34"/>
  <c r="AS39" i="19"/>
  <c r="AR37" i="34"/>
  <c r="AU39" i="19"/>
  <c r="AT37" i="34"/>
  <c r="AW39" i="19"/>
  <c r="AV37" i="34"/>
  <c r="AY39" i="19"/>
  <c r="AX37" i="34"/>
  <c r="BA39" i="19"/>
  <c r="AZ37" i="34"/>
  <c r="BC39" i="19"/>
  <c r="BB37" i="34"/>
  <c r="BE39" i="19"/>
  <c r="BD37" i="34"/>
  <c r="AI40" i="19"/>
  <c r="AH38" i="34"/>
  <c r="AE38" i="34"/>
  <c r="AK40" i="19"/>
  <c r="AJ38" i="34"/>
  <c r="AM40" i="19"/>
  <c r="AL38" i="34"/>
  <c r="AO40" i="19"/>
  <c r="AN38" i="34"/>
  <c r="AQ40" i="19"/>
  <c r="AP38" i="34"/>
  <c r="AS40" i="19"/>
  <c r="AR38" i="34"/>
  <c r="AU40" i="19"/>
  <c r="AT38" i="34"/>
  <c r="AW40" i="19"/>
  <c r="AV38" i="34"/>
  <c r="AY40" i="19"/>
  <c r="AX38" i="34"/>
  <c r="BA40" i="19"/>
  <c r="AZ38" i="34"/>
  <c r="BC40" i="19"/>
  <c r="BB38" i="34"/>
  <c r="BE40" i="19"/>
  <c r="BD38" i="34"/>
  <c r="AI41" i="19"/>
  <c r="AH39" i="34"/>
  <c r="AK41" i="19"/>
  <c r="AJ39" i="34"/>
  <c r="AM41" i="19"/>
  <c r="AL39" i="34"/>
  <c r="AO41" i="19"/>
  <c r="AN39" i="34"/>
  <c r="AQ41" i="19"/>
  <c r="AP39" i="34"/>
  <c r="AS41" i="19"/>
  <c r="AR39" i="34"/>
  <c r="AU41" i="19"/>
  <c r="AT39" i="34"/>
  <c r="AW41" i="19"/>
  <c r="AV39" i="34"/>
  <c r="AY41" i="19"/>
  <c r="AX39" i="34"/>
  <c r="BA41" i="19"/>
  <c r="AZ39" i="34"/>
  <c r="BC41" i="19"/>
  <c r="BB39" i="34"/>
  <c r="BE41" i="19"/>
  <c r="BD39" i="34"/>
  <c r="AI42" i="19"/>
  <c r="AH40" i="34"/>
  <c r="AK42" i="19"/>
  <c r="AJ40" i="34"/>
  <c r="AM42" i="19"/>
  <c r="AL40" i="34"/>
  <c r="AO42" i="19"/>
  <c r="AN40" i="34"/>
  <c r="AQ42" i="19"/>
  <c r="AP40" i="34"/>
  <c r="AS42" i="19"/>
  <c r="AR40" i="34"/>
  <c r="AU42" i="19"/>
  <c r="AT40" i="34"/>
  <c r="AW42" i="19"/>
  <c r="AV40" i="34"/>
  <c r="AY42" i="19"/>
  <c r="AX40" i="34"/>
  <c r="BA42" i="19"/>
  <c r="AZ40" i="34"/>
  <c r="BC42" i="19"/>
  <c r="BB40" i="34"/>
  <c r="BE42" i="19"/>
  <c r="BD40" i="34"/>
  <c r="AI43" i="19"/>
  <c r="AH41" i="34"/>
  <c r="AK43" i="19"/>
  <c r="AJ41" i="34"/>
  <c r="AM43" i="19"/>
  <c r="AL41" i="34"/>
  <c r="AO43" i="19"/>
  <c r="AN41" i="34"/>
  <c r="AQ43" i="19"/>
  <c r="AP41" i="34"/>
  <c r="AS43" i="19"/>
  <c r="AR41" i="34"/>
  <c r="AU43" i="19"/>
  <c r="AT41" i="34"/>
  <c r="AW43" i="19"/>
  <c r="AV41" i="34"/>
  <c r="AY43" i="19"/>
  <c r="AX41" i="34"/>
  <c r="BA43" i="19"/>
  <c r="AZ41" i="34"/>
  <c r="BC43" i="19"/>
  <c r="BB41" i="34"/>
  <c r="BE43" i="19"/>
  <c r="BD41" i="34"/>
  <c r="AI44" i="19"/>
  <c r="AH42" i="34"/>
  <c r="AK44" i="19"/>
  <c r="AJ42" i="34"/>
  <c r="AM44" i="19"/>
  <c r="AL42" i="34"/>
  <c r="AO44" i="19"/>
  <c r="AN42" i="34"/>
  <c r="AQ44" i="19"/>
  <c r="AP42" i="34"/>
  <c r="AS44" i="19"/>
  <c r="AR42" i="34"/>
  <c r="AU44" i="19"/>
  <c r="AT42" i="34"/>
  <c r="AW44" i="19"/>
  <c r="AV42" i="34"/>
  <c r="AY44" i="19"/>
  <c r="AX42" i="34"/>
  <c r="BA44" i="19"/>
  <c r="AZ42" i="34"/>
  <c r="BC44" i="19"/>
  <c r="BB42" i="34"/>
  <c r="BE44" i="19"/>
  <c r="BD42" i="34"/>
  <c r="AI45" i="19"/>
  <c r="AH43" i="34"/>
  <c r="AK45" i="19"/>
  <c r="AJ43" i="34"/>
  <c r="AM45" i="19"/>
  <c r="AL43" i="34"/>
  <c r="AO45" i="19"/>
  <c r="AN43" i="34"/>
  <c r="AQ45" i="19"/>
  <c r="AP43" i="34"/>
  <c r="AS45" i="19"/>
  <c r="AR43" i="34"/>
  <c r="AU45" i="19"/>
  <c r="AT43" i="34"/>
  <c r="AW45" i="19"/>
  <c r="AV43" i="34"/>
  <c r="AY45" i="19"/>
  <c r="AX43" i="34"/>
  <c r="BA45" i="19"/>
  <c r="AZ43" i="34"/>
  <c r="BC45" i="19"/>
  <c r="BB43" i="34"/>
  <c r="BE45" i="19"/>
  <c r="BD43" i="34"/>
  <c r="AI46" i="19"/>
  <c r="AH44" i="34"/>
  <c r="AK46" i="19"/>
  <c r="AJ44" i="34"/>
  <c r="AM46" i="19"/>
  <c r="AL44" i="34"/>
  <c r="AO46" i="19"/>
  <c r="AN44" i="34"/>
  <c r="AQ46" i="19"/>
  <c r="AP44" i="34"/>
  <c r="AS46" i="19"/>
  <c r="AR44" i="34"/>
  <c r="AU46" i="19"/>
  <c r="AT44" i="34"/>
  <c r="AW46" i="19"/>
  <c r="AV44" i="34"/>
  <c r="AY46" i="19"/>
  <c r="AX44" i="34"/>
  <c r="BA46" i="19"/>
  <c r="AZ44" i="34"/>
  <c r="BC46" i="19"/>
  <c r="BB44" i="34"/>
  <c r="BE46" i="19"/>
  <c r="BD44" i="34"/>
  <c r="AI47" i="19"/>
  <c r="AH45" i="34"/>
  <c r="AK47" i="19"/>
  <c r="AJ45" i="34"/>
  <c r="AM47" i="19"/>
  <c r="AL45" i="34"/>
  <c r="AO47" i="19"/>
  <c r="AN45" i="34"/>
  <c r="AQ47" i="19"/>
  <c r="AP45" i="34"/>
  <c r="AS47" i="19"/>
  <c r="AR45" i="34"/>
  <c r="AU47" i="19"/>
  <c r="AT45" i="34"/>
  <c r="AW47" i="19"/>
  <c r="AV45" i="34"/>
  <c r="AY47" i="19"/>
  <c r="AX45" i="34"/>
  <c r="BA47" i="19"/>
  <c r="AZ45" i="34"/>
  <c r="BC47" i="19"/>
  <c r="BB45" i="34"/>
  <c r="BE47" i="19"/>
  <c r="BD45" i="34"/>
  <c r="AI48" i="19"/>
  <c r="AH46" i="34"/>
  <c r="AK48" i="19"/>
  <c r="AJ46" i="34"/>
  <c r="AM48" i="19"/>
  <c r="AL46" i="34"/>
  <c r="AO48" i="19"/>
  <c r="AN46" i="34"/>
  <c r="AQ48" i="19"/>
  <c r="AP46" i="34"/>
  <c r="AS48" i="19"/>
  <c r="AR46" i="34"/>
  <c r="AU48" i="19"/>
  <c r="AT46" i="34"/>
  <c r="AW48" i="19"/>
  <c r="AV46" i="34"/>
  <c r="AY48" i="19"/>
  <c r="AX46" i="34"/>
  <c r="BA48" i="19"/>
  <c r="AZ46" i="34"/>
  <c r="BC48" i="19"/>
  <c r="BB46" i="34"/>
  <c r="BE48" i="19"/>
  <c r="BD46" i="34"/>
  <c r="AI49" i="19"/>
  <c r="AH47" i="34"/>
  <c r="AK49" i="19"/>
  <c r="AJ47" i="34"/>
  <c r="AM49" i="19"/>
  <c r="AL47" i="34"/>
  <c r="AO49" i="19"/>
  <c r="AN47" i="34"/>
  <c r="AQ49" i="19"/>
  <c r="AP47" i="34"/>
  <c r="AE47" i="34"/>
  <c r="AS49" i="19"/>
  <c r="AR47" i="34"/>
  <c r="AU49" i="19"/>
  <c r="AT47" i="34"/>
  <c r="AW49" i="19"/>
  <c r="AV47" i="34"/>
  <c r="AY49" i="19"/>
  <c r="AX47" i="34"/>
  <c r="BA49" i="19"/>
  <c r="AZ47" i="34"/>
  <c r="BC49" i="19"/>
  <c r="BB47" i="34"/>
  <c r="AA107" i="34"/>
  <c r="BE49" i="19"/>
  <c r="BD47" i="34"/>
  <c r="AI50" i="19"/>
  <c r="AH48" i="34"/>
  <c r="AK50" i="19"/>
  <c r="AJ48" i="34"/>
  <c r="AM50" i="19"/>
  <c r="AL48" i="34"/>
  <c r="AO50" i="19"/>
  <c r="AN48" i="34"/>
  <c r="AQ50" i="19"/>
  <c r="AP48" i="34"/>
  <c r="AE48" i="34"/>
  <c r="AS50" i="19"/>
  <c r="AR48" i="34"/>
  <c r="AU50" i="19"/>
  <c r="AT48" i="34"/>
  <c r="AW50" i="19"/>
  <c r="AV48" i="34"/>
  <c r="AY50" i="19"/>
  <c r="AX48" i="34"/>
  <c r="BA50" i="19"/>
  <c r="AZ48" i="34"/>
  <c r="BC50" i="19"/>
  <c r="BB48" i="34"/>
  <c r="BE50" i="19"/>
  <c r="BD48" i="34"/>
  <c r="AI51" i="19"/>
  <c r="AH49" i="34"/>
  <c r="AK51" i="19"/>
  <c r="AJ49" i="34"/>
  <c r="AM51" i="19"/>
  <c r="AL49" i="34"/>
  <c r="AO51" i="19"/>
  <c r="AN49" i="34"/>
  <c r="AQ51" i="19"/>
  <c r="AP49" i="34"/>
  <c r="AS51" i="19"/>
  <c r="AR49" i="34"/>
  <c r="AU51" i="19"/>
  <c r="AT49" i="34"/>
  <c r="AW51" i="19"/>
  <c r="AV49" i="34"/>
  <c r="AY51" i="19"/>
  <c r="AX49" i="34"/>
  <c r="BA51" i="19"/>
  <c r="AZ49" i="34"/>
  <c r="BC51" i="19"/>
  <c r="BB49" i="34"/>
  <c r="BE51" i="19"/>
  <c r="BD49" i="34"/>
  <c r="AI52" i="19"/>
  <c r="AH50" i="34"/>
  <c r="AK52" i="19"/>
  <c r="AJ50" i="34"/>
  <c r="AM52" i="19"/>
  <c r="AL50" i="34"/>
  <c r="AO52" i="19"/>
  <c r="AN50" i="34"/>
  <c r="AQ52" i="19"/>
  <c r="AP50" i="34"/>
  <c r="AS52" i="19"/>
  <c r="AR50" i="34"/>
  <c r="AU52" i="19"/>
  <c r="AT50" i="34"/>
  <c r="AW52" i="19"/>
  <c r="AV50" i="34"/>
  <c r="AY52" i="19"/>
  <c r="AX50" i="34"/>
  <c r="BA52" i="19"/>
  <c r="AZ50" i="34"/>
  <c r="BC52" i="19"/>
  <c r="BB50" i="34"/>
  <c r="BE52" i="19"/>
  <c r="BD50" i="34"/>
  <c r="AI53" i="19"/>
  <c r="AH51" i="34"/>
  <c r="AK53" i="19"/>
  <c r="AJ51" i="34"/>
  <c r="AM53" i="19"/>
  <c r="AL51" i="34"/>
  <c r="AO53" i="19"/>
  <c r="AN51" i="34"/>
  <c r="AQ53" i="19"/>
  <c r="AP51" i="34"/>
  <c r="AS53" i="19"/>
  <c r="AR51" i="34"/>
  <c r="AU53" i="19"/>
  <c r="AT51" i="34"/>
  <c r="AW53" i="19"/>
  <c r="AV51" i="34"/>
  <c r="AY53" i="19"/>
  <c r="AX51" i="34"/>
  <c r="BA53" i="19"/>
  <c r="AZ51" i="34"/>
  <c r="BC53" i="19"/>
  <c r="BB51" i="34"/>
  <c r="BE53" i="19"/>
  <c r="BD51" i="34"/>
  <c r="AI54" i="19"/>
  <c r="AH52" i="34"/>
  <c r="AK54" i="19"/>
  <c r="AJ52" i="34"/>
  <c r="AM54" i="19"/>
  <c r="AL52" i="34"/>
  <c r="AO54" i="19"/>
  <c r="AN52" i="34"/>
  <c r="AQ54" i="19"/>
  <c r="AP52" i="34"/>
  <c r="AS54" i="19"/>
  <c r="AR52" i="34"/>
  <c r="AU54" i="19"/>
  <c r="AT52" i="34"/>
  <c r="AW54" i="19"/>
  <c r="AV52" i="34"/>
  <c r="AY54" i="19"/>
  <c r="AX52" i="34"/>
  <c r="BA54" i="19"/>
  <c r="AZ52" i="34"/>
  <c r="BC54" i="19"/>
  <c r="BB52" i="34"/>
  <c r="BE54" i="19"/>
  <c r="BD52" i="34"/>
  <c r="AI55" i="19"/>
  <c r="AH53" i="34"/>
  <c r="AK55" i="19"/>
  <c r="AJ53" i="34"/>
  <c r="AM55" i="19"/>
  <c r="AL53" i="34"/>
  <c r="AO55" i="19"/>
  <c r="AN53" i="34"/>
  <c r="AQ55" i="19"/>
  <c r="AP53" i="34"/>
  <c r="AS55" i="19"/>
  <c r="AR53" i="34"/>
  <c r="AU55" i="19"/>
  <c r="AT53" i="34"/>
  <c r="AW55" i="19"/>
  <c r="AV53" i="34"/>
  <c r="AY55" i="19"/>
  <c r="AX53" i="34"/>
  <c r="BA55" i="19"/>
  <c r="AZ53" i="34"/>
  <c r="BC55" i="19"/>
  <c r="BB53" i="34"/>
  <c r="BE55" i="19"/>
  <c r="BD53" i="34"/>
  <c r="AI56" i="19"/>
  <c r="AH54" i="34"/>
  <c r="AK56" i="19"/>
  <c r="AJ54" i="34"/>
  <c r="AM56" i="19"/>
  <c r="AL54" i="34"/>
  <c r="AO56" i="19"/>
  <c r="AN54" i="34"/>
  <c r="AQ56" i="19"/>
  <c r="AP54" i="34"/>
  <c r="AS56" i="19"/>
  <c r="AR54" i="34"/>
  <c r="AU56" i="19"/>
  <c r="AT54" i="34"/>
  <c r="AW56" i="19"/>
  <c r="AV54" i="34"/>
  <c r="AY56" i="19"/>
  <c r="AX54" i="34"/>
  <c r="BA56" i="19"/>
  <c r="AZ54" i="34"/>
  <c r="BC56" i="19"/>
  <c r="BB54" i="34"/>
  <c r="BE56" i="19"/>
  <c r="BD54" i="34"/>
  <c r="AI57" i="19"/>
  <c r="AH55" i="34"/>
  <c r="AK57" i="19"/>
  <c r="AJ55" i="34"/>
  <c r="AM57" i="19"/>
  <c r="AL55" i="34"/>
  <c r="AO57" i="19"/>
  <c r="AN55" i="34"/>
  <c r="AQ57" i="19"/>
  <c r="AP55" i="34"/>
  <c r="AS57" i="19"/>
  <c r="AR55" i="34"/>
  <c r="AU57" i="19"/>
  <c r="AT55" i="34"/>
  <c r="AW57" i="19"/>
  <c r="AV55" i="34"/>
  <c r="AY57" i="19"/>
  <c r="AX55" i="34"/>
  <c r="BA57" i="19"/>
  <c r="AZ55" i="34"/>
  <c r="BC57" i="19"/>
  <c r="BB55" i="34"/>
  <c r="BE57" i="19"/>
  <c r="BD55" i="34"/>
  <c r="AI58" i="19"/>
  <c r="AH56" i="34"/>
  <c r="AK58" i="19"/>
  <c r="AJ56" i="34"/>
  <c r="AM58" i="19"/>
  <c r="AL56" i="34"/>
  <c r="AO58" i="19"/>
  <c r="AN56" i="34"/>
  <c r="AQ58" i="19"/>
  <c r="AP56" i="34"/>
  <c r="AS58" i="19"/>
  <c r="AR56" i="34"/>
  <c r="AU58" i="19"/>
  <c r="AT56" i="34"/>
  <c r="AW58" i="19"/>
  <c r="AV56" i="34"/>
  <c r="AY58" i="19"/>
  <c r="AX56" i="34"/>
  <c r="BA58" i="19"/>
  <c r="AZ56" i="34"/>
  <c r="BC58" i="19"/>
  <c r="BB56" i="34"/>
  <c r="BE58" i="19"/>
  <c r="BD56" i="34"/>
  <c r="AI59" i="19"/>
  <c r="AH57" i="34"/>
  <c r="AK59" i="19"/>
  <c r="AJ57" i="34"/>
  <c r="AM59" i="19"/>
  <c r="AL57" i="34"/>
  <c r="AO59" i="19"/>
  <c r="AN57" i="34"/>
  <c r="AQ59" i="19"/>
  <c r="AP57" i="34"/>
  <c r="AS59" i="19"/>
  <c r="AR57" i="34"/>
  <c r="AU59" i="19"/>
  <c r="AT57" i="34"/>
  <c r="AW59" i="19"/>
  <c r="AV57" i="34"/>
  <c r="AY59" i="19"/>
  <c r="AX57" i="34"/>
  <c r="BA59" i="19"/>
  <c r="AZ57" i="34"/>
  <c r="BC59" i="19"/>
  <c r="BB57" i="34"/>
  <c r="BE59" i="19"/>
  <c r="BD57" i="34"/>
  <c r="AI60" i="19"/>
  <c r="AH58" i="34"/>
  <c r="AK60" i="19"/>
  <c r="AJ58" i="34"/>
  <c r="AM60" i="19"/>
  <c r="AL58" i="34"/>
  <c r="AO60" i="19"/>
  <c r="AN58" i="34"/>
  <c r="AQ60" i="19"/>
  <c r="AP58" i="34"/>
  <c r="AS60" i="19"/>
  <c r="AR58" i="34"/>
  <c r="AU60" i="19"/>
  <c r="AT58" i="34"/>
  <c r="AW60" i="19"/>
  <c r="AV58" i="34"/>
  <c r="AY60" i="19"/>
  <c r="AX58" i="34"/>
  <c r="BA60" i="19"/>
  <c r="AZ58" i="34"/>
  <c r="BC60" i="19"/>
  <c r="BB58" i="34"/>
  <c r="BE60" i="19"/>
  <c r="BD58" i="34"/>
  <c r="AE58" i="34"/>
  <c r="AI61" i="19"/>
  <c r="AH59" i="34"/>
  <c r="AK61" i="19"/>
  <c r="AJ59" i="34"/>
  <c r="AM61" i="19"/>
  <c r="AL59" i="34"/>
  <c r="AO61" i="19"/>
  <c r="AN59" i="34"/>
  <c r="AQ61" i="19"/>
  <c r="AP59" i="34"/>
  <c r="AS61" i="19"/>
  <c r="AR59" i="34"/>
  <c r="AU61" i="19"/>
  <c r="AT59" i="34"/>
  <c r="AW61" i="19"/>
  <c r="AV59" i="34"/>
  <c r="AY61" i="19"/>
  <c r="AX59" i="34"/>
  <c r="BA61" i="19"/>
  <c r="AZ59" i="34"/>
  <c r="BC61" i="19"/>
  <c r="BB59" i="34"/>
  <c r="BE61" i="19"/>
  <c r="BD59" i="34"/>
  <c r="AI62" i="19"/>
  <c r="AH60" i="34"/>
  <c r="AK62" i="19"/>
  <c r="AJ60" i="34"/>
  <c r="AM62" i="19"/>
  <c r="AL60" i="34"/>
  <c r="AO62" i="19"/>
  <c r="AN60" i="34"/>
  <c r="AQ62" i="19"/>
  <c r="AP60" i="34"/>
  <c r="AS62" i="19"/>
  <c r="AR60" i="34"/>
  <c r="AU62" i="19"/>
  <c r="AT60" i="34"/>
  <c r="AW62" i="19"/>
  <c r="AV60" i="34"/>
  <c r="AY62" i="19"/>
  <c r="AX60" i="34"/>
  <c r="BA62" i="19"/>
  <c r="AZ60" i="34"/>
  <c r="BC62" i="19"/>
  <c r="BB60" i="34"/>
  <c r="BE62" i="19"/>
  <c r="AI63" i="19"/>
  <c r="AH61" i="34"/>
  <c r="AK63" i="19"/>
  <c r="AJ61" i="34"/>
  <c r="AM63" i="19"/>
  <c r="AL61" i="34"/>
  <c r="AO63" i="19"/>
  <c r="AN61" i="34"/>
  <c r="AQ63" i="19"/>
  <c r="AP61" i="34"/>
  <c r="AS63" i="19"/>
  <c r="AR61" i="34"/>
  <c r="AU63" i="19"/>
  <c r="AT61" i="34"/>
  <c r="AW63" i="19"/>
  <c r="AV61" i="34"/>
  <c r="AY63" i="19"/>
  <c r="AX61" i="34"/>
  <c r="BA63" i="19"/>
  <c r="AZ61" i="34"/>
  <c r="BC63" i="19"/>
  <c r="BB61" i="34"/>
  <c r="BE63" i="19"/>
  <c r="BD61" i="34"/>
  <c r="AI64" i="19"/>
  <c r="AH62" i="34"/>
  <c r="AK64" i="19"/>
  <c r="AJ62" i="34"/>
  <c r="AM64" i="19"/>
  <c r="AL62" i="34"/>
  <c r="AO64" i="19"/>
  <c r="AN62" i="34"/>
  <c r="AQ64" i="19"/>
  <c r="AP62" i="34"/>
  <c r="AS64" i="19"/>
  <c r="AR62" i="34"/>
  <c r="AU64" i="19"/>
  <c r="AT62" i="34"/>
  <c r="AW64" i="19"/>
  <c r="AV62" i="34"/>
  <c r="AY64" i="19"/>
  <c r="AX62" i="34"/>
  <c r="BA64" i="19"/>
  <c r="AZ62" i="34"/>
  <c r="BC64" i="19"/>
  <c r="BB62" i="34"/>
  <c r="BE64" i="19"/>
  <c r="BD62" i="34"/>
  <c r="AI65" i="19"/>
  <c r="AH63" i="34"/>
  <c r="AK65" i="19"/>
  <c r="AJ63" i="34"/>
  <c r="AM65" i="19"/>
  <c r="AL63" i="34"/>
  <c r="AO65" i="19"/>
  <c r="AN63" i="34"/>
  <c r="AE63" i="34"/>
  <c r="AQ65" i="19"/>
  <c r="AP63" i="34"/>
  <c r="AS65" i="19"/>
  <c r="AR63" i="34"/>
  <c r="AU65" i="19"/>
  <c r="AT63" i="34"/>
  <c r="AW65" i="19"/>
  <c r="AV63" i="34"/>
  <c r="AY65" i="19"/>
  <c r="AX63" i="34"/>
  <c r="BA65" i="19"/>
  <c r="AZ63" i="34"/>
  <c r="BC65" i="19"/>
  <c r="BB63" i="34"/>
  <c r="BE65" i="19"/>
  <c r="BD63" i="34"/>
  <c r="AI66" i="19"/>
  <c r="AH64" i="34"/>
  <c r="AK66" i="19"/>
  <c r="AJ64" i="34"/>
  <c r="AM66" i="19"/>
  <c r="AL64" i="34"/>
  <c r="AO66" i="19"/>
  <c r="AN64" i="34"/>
  <c r="AQ66" i="19"/>
  <c r="AP64" i="34"/>
  <c r="AS66" i="19"/>
  <c r="AR64" i="34"/>
  <c r="AU66" i="19"/>
  <c r="AT64" i="34"/>
  <c r="AW66" i="19"/>
  <c r="AV64" i="34"/>
  <c r="AY66" i="19"/>
  <c r="AX64" i="34"/>
  <c r="BA66" i="19"/>
  <c r="AZ64" i="34"/>
  <c r="AE64" i="34"/>
  <c r="BC66" i="19"/>
  <c r="BB64" i="34"/>
  <c r="BE66" i="19"/>
  <c r="BD64" i="34"/>
  <c r="AI67" i="19"/>
  <c r="AH65" i="34"/>
  <c r="AK67" i="19"/>
  <c r="AJ65" i="34"/>
  <c r="AM67" i="19"/>
  <c r="AL65" i="34"/>
  <c r="AO67" i="19"/>
  <c r="AN65" i="34"/>
  <c r="AQ67" i="19"/>
  <c r="AP65" i="34"/>
  <c r="AS67" i="19"/>
  <c r="AR65" i="34"/>
  <c r="AU67" i="19"/>
  <c r="AT65" i="34"/>
  <c r="AW67" i="19"/>
  <c r="AV65" i="34"/>
  <c r="AY67" i="19"/>
  <c r="AX65" i="34"/>
  <c r="BA67" i="19"/>
  <c r="AZ65" i="34"/>
  <c r="BC67" i="19"/>
  <c r="BB65" i="34"/>
  <c r="BE67" i="19"/>
  <c r="BD65" i="34"/>
  <c r="AI68" i="19"/>
  <c r="AH66" i="34"/>
  <c r="AK68" i="19"/>
  <c r="AJ66" i="34"/>
  <c r="AM68" i="19"/>
  <c r="AL66" i="34"/>
  <c r="AO68" i="19"/>
  <c r="AN66" i="34"/>
  <c r="AQ68" i="19"/>
  <c r="AP66" i="34"/>
  <c r="AS68" i="19"/>
  <c r="AR66" i="34"/>
  <c r="AU68" i="19"/>
  <c r="AT66" i="34"/>
  <c r="AW68" i="19"/>
  <c r="AV66" i="34"/>
  <c r="AY68" i="19"/>
  <c r="AX66" i="34"/>
  <c r="BA68" i="19"/>
  <c r="AZ66" i="34"/>
  <c r="BC68" i="19"/>
  <c r="BB66" i="34"/>
  <c r="BE68" i="19"/>
  <c r="BD66" i="34"/>
  <c r="AI69" i="19"/>
  <c r="AH67" i="34"/>
  <c r="AK69" i="19"/>
  <c r="AJ67" i="34"/>
  <c r="AM69" i="19"/>
  <c r="AL67" i="34"/>
  <c r="AO69" i="19"/>
  <c r="AN67" i="34"/>
  <c r="AQ69" i="19"/>
  <c r="AP67" i="34"/>
  <c r="AS69" i="19"/>
  <c r="AR67" i="34"/>
  <c r="AU69" i="19"/>
  <c r="AT67" i="34"/>
  <c r="AW69" i="19"/>
  <c r="AV67" i="34"/>
  <c r="AY69" i="19"/>
  <c r="AX67" i="34"/>
  <c r="BA69" i="19"/>
  <c r="AZ67" i="34"/>
  <c r="BC69" i="19"/>
  <c r="BB67" i="34"/>
  <c r="BE69" i="19"/>
  <c r="BD67" i="34"/>
  <c r="AI70" i="19"/>
  <c r="AH68" i="34"/>
  <c r="AK70" i="19"/>
  <c r="AJ68" i="34"/>
  <c r="AM70" i="19"/>
  <c r="AL68" i="34"/>
  <c r="AO70" i="19"/>
  <c r="AN68" i="34"/>
  <c r="AQ70" i="19"/>
  <c r="AP68" i="34"/>
  <c r="AS70" i="19"/>
  <c r="AR68" i="34"/>
  <c r="AU70" i="19"/>
  <c r="AT68" i="34"/>
  <c r="AW70" i="19"/>
  <c r="AV68" i="34"/>
  <c r="AY70" i="19"/>
  <c r="AX68" i="34"/>
  <c r="BA70" i="19"/>
  <c r="AZ68" i="34"/>
  <c r="BC70" i="19"/>
  <c r="BB68" i="34"/>
  <c r="BE70" i="19"/>
  <c r="BD68" i="34"/>
  <c r="AI71" i="19"/>
  <c r="AH69" i="34"/>
  <c r="AK71" i="19"/>
  <c r="AJ69" i="34"/>
  <c r="AM71" i="19"/>
  <c r="AL69" i="34"/>
  <c r="AO71" i="19"/>
  <c r="AN69" i="34"/>
  <c r="AQ71" i="19"/>
  <c r="AP69" i="34"/>
  <c r="AS71" i="19"/>
  <c r="AR69" i="34"/>
  <c r="AU71" i="19"/>
  <c r="AT69" i="34"/>
  <c r="AW71" i="19"/>
  <c r="AV69" i="34"/>
  <c r="AY71" i="19"/>
  <c r="AX69" i="34"/>
  <c r="BA71" i="19"/>
  <c r="AZ69" i="34"/>
  <c r="BC71" i="19"/>
  <c r="BB69" i="34"/>
  <c r="BE71" i="19"/>
  <c r="BD69" i="34"/>
  <c r="AI72" i="19"/>
  <c r="AH70" i="34"/>
  <c r="AK72" i="19"/>
  <c r="AJ70" i="34"/>
  <c r="AM72" i="19"/>
  <c r="AL70" i="34"/>
  <c r="AO72" i="19"/>
  <c r="AN70" i="34"/>
  <c r="AQ72" i="19"/>
  <c r="AP70" i="34"/>
  <c r="AS72" i="19"/>
  <c r="AR70" i="34"/>
  <c r="AU72" i="19"/>
  <c r="AT70" i="34"/>
  <c r="AW72" i="19"/>
  <c r="AV70" i="34"/>
  <c r="AY72" i="19"/>
  <c r="AX70" i="34"/>
  <c r="BA72" i="19"/>
  <c r="AZ70" i="34"/>
  <c r="BC72" i="19"/>
  <c r="BB70" i="34"/>
  <c r="BE72" i="19"/>
  <c r="BD70" i="34"/>
  <c r="AI73" i="19"/>
  <c r="AH71" i="34"/>
  <c r="AK73" i="19"/>
  <c r="AJ71" i="34"/>
  <c r="AM73" i="19"/>
  <c r="AL71" i="34"/>
  <c r="AO73" i="19"/>
  <c r="AN71" i="34"/>
  <c r="AQ73" i="19"/>
  <c r="AP71" i="34"/>
  <c r="AS73" i="19"/>
  <c r="AR71" i="34"/>
  <c r="AU73" i="19"/>
  <c r="AT71" i="34"/>
  <c r="AW73" i="19"/>
  <c r="AV71" i="34"/>
  <c r="AY73" i="19"/>
  <c r="AX71" i="34"/>
  <c r="BA73" i="19"/>
  <c r="AZ71" i="34"/>
  <c r="BC73" i="19"/>
  <c r="BB71" i="34"/>
  <c r="BE73" i="19"/>
  <c r="BD71" i="34"/>
  <c r="AI74" i="19"/>
  <c r="AH72" i="34"/>
  <c r="AK74" i="19"/>
  <c r="AJ72" i="34"/>
  <c r="AM74" i="19"/>
  <c r="AL72" i="34"/>
  <c r="AO74" i="19"/>
  <c r="AN72" i="34"/>
  <c r="AQ74" i="19"/>
  <c r="AP72" i="34"/>
  <c r="AS74" i="19"/>
  <c r="AR72" i="34"/>
  <c r="AU74" i="19"/>
  <c r="AT72" i="34"/>
  <c r="AW74" i="19"/>
  <c r="AV72" i="34"/>
  <c r="AY74" i="19"/>
  <c r="AX72" i="34"/>
  <c r="BA74" i="19"/>
  <c r="AZ72" i="34"/>
  <c r="BC74" i="19"/>
  <c r="BB72" i="34"/>
  <c r="BE74" i="19"/>
  <c r="BD72" i="34"/>
  <c r="AI75" i="19"/>
  <c r="AH73" i="34"/>
  <c r="AK75" i="19"/>
  <c r="AJ73" i="34"/>
  <c r="AM75" i="19"/>
  <c r="AL73" i="34"/>
  <c r="AO75" i="19"/>
  <c r="AN73" i="34"/>
  <c r="AQ75" i="19"/>
  <c r="AP73" i="34"/>
  <c r="AS75" i="19"/>
  <c r="AR73" i="34"/>
  <c r="AU75" i="19"/>
  <c r="AT73" i="34"/>
  <c r="AW75" i="19"/>
  <c r="AV73" i="34"/>
  <c r="AY75" i="19"/>
  <c r="AX73" i="34"/>
  <c r="BA75" i="19"/>
  <c r="AZ73" i="34"/>
  <c r="BC75" i="19"/>
  <c r="BB73" i="34"/>
  <c r="BE75" i="19"/>
  <c r="BD73" i="34"/>
  <c r="AI76" i="19"/>
  <c r="AH74" i="34"/>
  <c r="AK76" i="19"/>
  <c r="AJ74" i="34"/>
  <c r="AM76" i="19"/>
  <c r="AL74" i="34"/>
  <c r="AO76" i="19"/>
  <c r="AN74" i="34"/>
  <c r="AQ76" i="19"/>
  <c r="AP74" i="34"/>
  <c r="AS76" i="19"/>
  <c r="AR74" i="34"/>
  <c r="AU76" i="19"/>
  <c r="AT74" i="34"/>
  <c r="AW76" i="19"/>
  <c r="AV74" i="34"/>
  <c r="AY76" i="19"/>
  <c r="AX74" i="34"/>
  <c r="BA76" i="19"/>
  <c r="AZ74" i="34"/>
  <c r="BC76" i="19"/>
  <c r="BB74" i="34"/>
  <c r="BE76" i="19"/>
  <c r="BD74" i="34"/>
  <c r="AI77" i="19"/>
  <c r="AH75" i="34"/>
  <c r="AK77" i="19"/>
  <c r="AJ75" i="34"/>
  <c r="AM77" i="19"/>
  <c r="AL75" i="34"/>
  <c r="AO77" i="19"/>
  <c r="AN75" i="34"/>
  <c r="AQ77" i="19"/>
  <c r="AP75" i="34"/>
  <c r="AS77" i="19"/>
  <c r="AR75" i="34"/>
  <c r="AU77" i="19"/>
  <c r="AT75" i="34"/>
  <c r="AW77" i="19"/>
  <c r="AV75" i="34"/>
  <c r="AY77" i="19"/>
  <c r="AX75" i="34"/>
  <c r="BA77" i="19"/>
  <c r="AZ75" i="34"/>
  <c r="BC77" i="19"/>
  <c r="BB75" i="34"/>
  <c r="BE77" i="19"/>
  <c r="BD75" i="34"/>
  <c r="AI78" i="19"/>
  <c r="AH76" i="34"/>
  <c r="AK78" i="19"/>
  <c r="AJ76" i="34"/>
  <c r="AM78" i="19"/>
  <c r="AL76" i="34"/>
  <c r="AO78" i="19"/>
  <c r="AN76" i="34"/>
  <c r="AQ78" i="19"/>
  <c r="AP76" i="34"/>
  <c r="AS78" i="19"/>
  <c r="AR76" i="34"/>
  <c r="AU78" i="19"/>
  <c r="AT76" i="34"/>
  <c r="AW78" i="19"/>
  <c r="AV76" i="34"/>
  <c r="AY78" i="19"/>
  <c r="AX76" i="34"/>
  <c r="BA78" i="19"/>
  <c r="AZ76" i="34"/>
  <c r="BC78" i="19"/>
  <c r="BB76" i="34"/>
  <c r="BE78" i="19"/>
  <c r="BD76" i="34"/>
  <c r="AI79" i="19"/>
  <c r="AH77" i="34"/>
  <c r="AK79" i="19"/>
  <c r="AJ77" i="34"/>
  <c r="AM79" i="19"/>
  <c r="AL77" i="34"/>
  <c r="AO79" i="19"/>
  <c r="AN77" i="34"/>
  <c r="AQ79" i="19"/>
  <c r="AP77" i="34"/>
  <c r="AS79" i="19"/>
  <c r="AR77" i="34"/>
  <c r="AU79" i="19"/>
  <c r="AT77" i="34"/>
  <c r="AW79" i="19"/>
  <c r="AV77" i="34"/>
  <c r="AY79" i="19"/>
  <c r="AX77" i="34"/>
  <c r="BA79" i="19"/>
  <c r="AZ77" i="34"/>
  <c r="BC79" i="19"/>
  <c r="BB77" i="34"/>
  <c r="BE79" i="19"/>
  <c r="BD77" i="34"/>
  <c r="AI80" i="19"/>
  <c r="AH78" i="34"/>
  <c r="AK80" i="19"/>
  <c r="AJ78" i="34"/>
  <c r="AM80" i="19"/>
  <c r="AL78" i="34"/>
  <c r="AO80" i="19"/>
  <c r="AN78" i="34"/>
  <c r="AQ80" i="19"/>
  <c r="AP78" i="34"/>
  <c r="AS80" i="19"/>
  <c r="AR78" i="34"/>
  <c r="AU80" i="19"/>
  <c r="AT78" i="34"/>
  <c r="AW80" i="19"/>
  <c r="AV78" i="34"/>
  <c r="AY80" i="19"/>
  <c r="AX78" i="34"/>
  <c r="BA80" i="19"/>
  <c r="AZ78" i="34"/>
  <c r="BC80" i="19"/>
  <c r="BB78" i="34"/>
  <c r="BE80" i="19"/>
  <c r="BD78" i="34"/>
  <c r="AI81" i="19"/>
  <c r="AH79" i="34"/>
  <c r="AK81" i="19"/>
  <c r="AJ79" i="34"/>
  <c r="AM81" i="19"/>
  <c r="AL79" i="34"/>
  <c r="AO81" i="19"/>
  <c r="AN79" i="34"/>
  <c r="AQ81" i="19"/>
  <c r="AP79" i="34"/>
  <c r="AS81" i="19"/>
  <c r="AR79" i="34"/>
  <c r="AU81" i="19"/>
  <c r="AT79" i="34"/>
  <c r="AW81" i="19"/>
  <c r="AV79" i="34"/>
  <c r="AY81" i="19"/>
  <c r="AX79" i="34"/>
  <c r="BA81" i="19"/>
  <c r="AZ79" i="34"/>
  <c r="BC81" i="19"/>
  <c r="BB79" i="34"/>
  <c r="BE81" i="19"/>
  <c r="BD79" i="34"/>
  <c r="AI82" i="19"/>
  <c r="AH80" i="34"/>
  <c r="AK82" i="19"/>
  <c r="AJ80" i="34"/>
  <c r="AM82" i="19"/>
  <c r="AL80" i="34"/>
  <c r="AO82" i="19"/>
  <c r="AN80" i="34"/>
  <c r="AQ82" i="19"/>
  <c r="AP80" i="34"/>
  <c r="AS82" i="19"/>
  <c r="AR80" i="34"/>
  <c r="AU82" i="19"/>
  <c r="AT80" i="34"/>
  <c r="AW82" i="19"/>
  <c r="AV80" i="34"/>
  <c r="AY82" i="19"/>
  <c r="AX80" i="34"/>
  <c r="BA82" i="19"/>
  <c r="AZ80" i="34"/>
  <c r="BC82" i="19"/>
  <c r="BB80" i="34"/>
  <c r="BE82" i="19"/>
  <c r="BD80" i="34"/>
  <c r="AI83" i="19"/>
  <c r="AH81" i="34"/>
  <c r="AK83" i="19"/>
  <c r="AJ81" i="34"/>
  <c r="AM83" i="19"/>
  <c r="AL81" i="34"/>
  <c r="AO83" i="19"/>
  <c r="AN81" i="34"/>
  <c r="AQ83" i="19"/>
  <c r="AP81" i="34"/>
  <c r="AS83" i="19"/>
  <c r="AR81" i="34"/>
  <c r="AU83" i="19"/>
  <c r="AT81" i="34"/>
  <c r="AW83" i="19"/>
  <c r="AV81" i="34"/>
  <c r="AY83" i="19"/>
  <c r="AX81" i="34"/>
  <c r="BA83" i="19"/>
  <c r="AZ81" i="34"/>
  <c r="BC83" i="19"/>
  <c r="BB81" i="34"/>
  <c r="BE83" i="19"/>
  <c r="BD81" i="34"/>
  <c r="AI84" i="19"/>
  <c r="AH82" i="34"/>
  <c r="AK84" i="19"/>
  <c r="AJ82" i="34"/>
  <c r="AM84" i="19"/>
  <c r="AL82" i="34"/>
  <c r="AE82" i="34"/>
  <c r="AO84" i="19"/>
  <c r="AN82" i="34"/>
  <c r="AQ84" i="19"/>
  <c r="AP82" i="34"/>
  <c r="AS84" i="19"/>
  <c r="AR82" i="34"/>
  <c r="AU84" i="19"/>
  <c r="AT82" i="34"/>
  <c r="AW84" i="19"/>
  <c r="AV82" i="34"/>
  <c r="AY84" i="19"/>
  <c r="AX82" i="34"/>
  <c r="BA84" i="19"/>
  <c r="AZ82" i="34"/>
  <c r="BC84" i="19"/>
  <c r="BB82" i="34"/>
  <c r="BE84" i="19"/>
  <c r="BD82" i="34"/>
  <c r="AI85" i="19"/>
  <c r="AH83" i="34"/>
  <c r="AK85" i="19"/>
  <c r="AJ83" i="34"/>
  <c r="AM85" i="19"/>
  <c r="AL83" i="34"/>
  <c r="AO85" i="19"/>
  <c r="AN83" i="34"/>
  <c r="AQ85" i="19"/>
  <c r="AP83" i="34"/>
  <c r="AS85" i="19"/>
  <c r="AR83" i="34"/>
  <c r="AU85" i="19"/>
  <c r="AT83" i="34"/>
  <c r="AW85" i="19"/>
  <c r="AV83" i="34"/>
  <c r="AY85" i="19"/>
  <c r="AX83" i="34"/>
  <c r="BA85" i="19"/>
  <c r="AZ83" i="34"/>
  <c r="BC85" i="19"/>
  <c r="BB83" i="34"/>
  <c r="BE85" i="19"/>
  <c r="BD83" i="34"/>
  <c r="AI86" i="19"/>
  <c r="AH84" i="34"/>
  <c r="AK86" i="19"/>
  <c r="AJ84" i="34"/>
  <c r="AM86" i="19"/>
  <c r="AL84" i="34"/>
  <c r="AO86" i="19"/>
  <c r="AN84" i="34"/>
  <c r="AQ86" i="19"/>
  <c r="AP84" i="34"/>
  <c r="AS86" i="19"/>
  <c r="AR84" i="34"/>
  <c r="AU86" i="19"/>
  <c r="AT84" i="34"/>
  <c r="AW86" i="19"/>
  <c r="AV84" i="34"/>
  <c r="AY86" i="19"/>
  <c r="AX84" i="34"/>
  <c r="BA86" i="19"/>
  <c r="AZ84" i="34"/>
  <c r="BC86" i="19"/>
  <c r="BB84" i="34"/>
  <c r="BE86" i="19"/>
  <c r="BD84" i="34"/>
  <c r="AI87" i="19"/>
  <c r="AH85" i="34"/>
  <c r="AK87" i="19"/>
  <c r="AJ85" i="34"/>
  <c r="AM87" i="19"/>
  <c r="AL85" i="34"/>
  <c r="AO87" i="19"/>
  <c r="AN85" i="34"/>
  <c r="AQ87" i="19"/>
  <c r="AP85" i="34"/>
  <c r="AS87" i="19"/>
  <c r="AR85" i="34"/>
  <c r="AU87" i="19"/>
  <c r="AT85" i="34"/>
  <c r="AW87" i="19"/>
  <c r="AV85" i="34"/>
  <c r="AY87" i="19"/>
  <c r="AX85" i="34"/>
  <c r="BA87" i="19"/>
  <c r="AZ85" i="34"/>
  <c r="BC87" i="19"/>
  <c r="BB85" i="34"/>
  <c r="BE87" i="19"/>
  <c r="BD85" i="34"/>
  <c r="AI88" i="19"/>
  <c r="AH86" i="34"/>
  <c r="AK88" i="19"/>
  <c r="AJ86" i="34"/>
  <c r="AM88" i="19"/>
  <c r="AL86" i="34"/>
  <c r="AO88" i="19"/>
  <c r="AN86" i="34"/>
  <c r="AQ88" i="19"/>
  <c r="AP86" i="34"/>
  <c r="AS88" i="19"/>
  <c r="AR86" i="34"/>
  <c r="AU88" i="19"/>
  <c r="AT86" i="34"/>
  <c r="AW88" i="19"/>
  <c r="AV86" i="34"/>
  <c r="AY88" i="19"/>
  <c r="AX86" i="34"/>
  <c r="BA88" i="19"/>
  <c r="AZ86" i="34"/>
  <c r="BC88" i="19"/>
  <c r="BB86" i="34"/>
  <c r="BE88" i="19"/>
  <c r="BD86" i="34"/>
  <c r="AI89" i="19"/>
  <c r="AH87" i="34"/>
  <c r="AK89" i="19"/>
  <c r="AJ87" i="34"/>
  <c r="AM89" i="19"/>
  <c r="AL87" i="34"/>
  <c r="AO89" i="19"/>
  <c r="AN87" i="34"/>
  <c r="AQ89" i="19"/>
  <c r="AP87" i="34"/>
  <c r="AS89" i="19"/>
  <c r="AR87" i="34"/>
  <c r="AU89" i="19"/>
  <c r="AT87" i="34"/>
  <c r="AW89" i="19"/>
  <c r="AV87" i="34"/>
  <c r="AY89" i="19"/>
  <c r="AX87" i="34"/>
  <c r="BA89" i="19"/>
  <c r="AZ87" i="34"/>
  <c r="BC89" i="19"/>
  <c r="BB87" i="34"/>
  <c r="BE89" i="19"/>
  <c r="BD87" i="34"/>
  <c r="AI90" i="19"/>
  <c r="AH88" i="34"/>
  <c r="AK90" i="19"/>
  <c r="AJ88" i="34"/>
  <c r="AM90" i="19"/>
  <c r="AL88" i="34"/>
  <c r="AO90" i="19"/>
  <c r="AN88" i="34"/>
  <c r="AQ90" i="19"/>
  <c r="AP88" i="34"/>
  <c r="AS90" i="19"/>
  <c r="AR88" i="34"/>
  <c r="AU90" i="19"/>
  <c r="AT88" i="34"/>
  <c r="AW90" i="19"/>
  <c r="AV88" i="34"/>
  <c r="AY90" i="19"/>
  <c r="AX88" i="34"/>
  <c r="BA90" i="19"/>
  <c r="AZ88" i="34"/>
  <c r="BC90" i="19"/>
  <c r="BB88" i="34"/>
  <c r="BE90" i="19"/>
  <c r="BD88" i="34"/>
  <c r="AI91" i="19"/>
  <c r="AH89" i="34"/>
  <c r="AK91" i="19"/>
  <c r="AJ89" i="34"/>
  <c r="AM91" i="19"/>
  <c r="AL89" i="34"/>
  <c r="AO91" i="19"/>
  <c r="AN89" i="34"/>
  <c r="AQ91" i="19"/>
  <c r="AP89" i="34"/>
  <c r="AS91" i="19"/>
  <c r="AR89" i="34"/>
  <c r="AU91" i="19"/>
  <c r="AT89" i="34"/>
  <c r="AW91" i="19"/>
  <c r="AV89" i="34"/>
  <c r="AY91" i="19"/>
  <c r="AX89" i="34"/>
  <c r="BA91" i="19"/>
  <c r="AZ89" i="34"/>
  <c r="BC91" i="19"/>
  <c r="BB89" i="34"/>
  <c r="BE91" i="19"/>
  <c r="BD89" i="34"/>
  <c r="AI92" i="19"/>
  <c r="AH90" i="34"/>
  <c r="AK92" i="19"/>
  <c r="AJ90" i="34"/>
  <c r="AM92" i="19"/>
  <c r="AL90" i="34"/>
  <c r="AO92" i="19"/>
  <c r="AN90" i="34"/>
  <c r="AQ92" i="19"/>
  <c r="AP90" i="34"/>
  <c r="AS92" i="19"/>
  <c r="AR90" i="34"/>
  <c r="AU92" i="19"/>
  <c r="AT90" i="34"/>
  <c r="AW92" i="19"/>
  <c r="AV90" i="34"/>
  <c r="AY92" i="19"/>
  <c r="AX90" i="34"/>
  <c r="BA92" i="19"/>
  <c r="AZ90" i="34"/>
  <c r="BC92" i="19"/>
  <c r="BB90" i="34"/>
  <c r="BE92" i="19"/>
  <c r="BD90" i="34"/>
  <c r="AI93" i="19"/>
  <c r="AH91" i="34"/>
  <c r="AK93" i="19"/>
  <c r="AJ91" i="34"/>
  <c r="AM93" i="19"/>
  <c r="AL91" i="34"/>
  <c r="AO93" i="19"/>
  <c r="AN91" i="34"/>
  <c r="AQ93" i="19"/>
  <c r="AP91" i="34"/>
  <c r="AS93" i="19"/>
  <c r="AR91" i="34"/>
  <c r="AU93" i="19"/>
  <c r="AT91" i="34"/>
  <c r="AW93" i="19"/>
  <c r="AV91" i="34"/>
  <c r="AY93" i="19"/>
  <c r="AX91" i="34"/>
  <c r="BA93" i="19"/>
  <c r="AZ91" i="34"/>
  <c r="BC93" i="19"/>
  <c r="BB91" i="34"/>
  <c r="BE93" i="19"/>
  <c r="BD91" i="34"/>
  <c r="AI94" i="19"/>
  <c r="AH92" i="34"/>
  <c r="AK94" i="19"/>
  <c r="AJ92" i="34"/>
  <c r="AM94" i="19"/>
  <c r="AL92" i="34"/>
  <c r="AO94" i="19"/>
  <c r="AN92" i="34"/>
  <c r="AQ94" i="19"/>
  <c r="AP92" i="34"/>
  <c r="AS94" i="19"/>
  <c r="AR92" i="34"/>
  <c r="AU94" i="19"/>
  <c r="AT92" i="34"/>
  <c r="AW94" i="19"/>
  <c r="AV92" i="34"/>
  <c r="AY94" i="19"/>
  <c r="AX92" i="34"/>
  <c r="BA94" i="19"/>
  <c r="AZ92" i="34"/>
  <c r="BC94" i="19"/>
  <c r="BB92" i="34"/>
  <c r="BE94" i="19"/>
  <c r="BD92" i="34"/>
  <c r="AI95" i="19"/>
  <c r="AH93" i="34"/>
  <c r="AK95" i="19"/>
  <c r="AJ93" i="34"/>
  <c r="AM95" i="19"/>
  <c r="AL93" i="34"/>
  <c r="AO95" i="19"/>
  <c r="AN93" i="34"/>
  <c r="AQ95" i="19"/>
  <c r="AP93" i="34"/>
  <c r="AS95" i="19"/>
  <c r="AR93" i="34"/>
  <c r="AU95" i="19"/>
  <c r="AT93" i="34"/>
  <c r="AW95" i="19"/>
  <c r="AV93" i="34"/>
  <c r="AE93" i="34"/>
  <c r="AY95" i="19"/>
  <c r="AX93" i="34"/>
  <c r="BA95" i="19"/>
  <c r="AZ93" i="34"/>
  <c r="BC95" i="19"/>
  <c r="BB93" i="34"/>
  <c r="BE95" i="19"/>
  <c r="BD93" i="34"/>
  <c r="AI96" i="19"/>
  <c r="AH94" i="34"/>
  <c r="AK96" i="19"/>
  <c r="AJ94" i="34"/>
  <c r="AM96" i="19"/>
  <c r="AL94" i="34"/>
  <c r="AO96" i="19"/>
  <c r="AN94" i="34"/>
  <c r="AQ96" i="19"/>
  <c r="AP94" i="34"/>
  <c r="AS96" i="19"/>
  <c r="AR94" i="34"/>
  <c r="AU96" i="19"/>
  <c r="AT94" i="34"/>
  <c r="AW96" i="19"/>
  <c r="AV94" i="34"/>
  <c r="AY96" i="19"/>
  <c r="AX94" i="34"/>
  <c r="BA96" i="19"/>
  <c r="AZ94" i="34"/>
  <c r="BC96" i="19"/>
  <c r="BB94" i="34"/>
  <c r="BE96" i="19"/>
  <c r="BD94" i="34"/>
  <c r="AI97" i="19"/>
  <c r="AH95" i="34"/>
  <c r="AK97" i="19"/>
  <c r="AJ95" i="34"/>
  <c r="AM97" i="19"/>
  <c r="AL95" i="34"/>
  <c r="AO97" i="19"/>
  <c r="AN95" i="34"/>
  <c r="AQ97" i="19"/>
  <c r="AP95" i="34"/>
  <c r="AS97" i="19"/>
  <c r="AR95" i="34"/>
  <c r="AU97" i="19"/>
  <c r="AT95" i="34"/>
  <c r="AW97" i="19"/>
  <c r="AV95" i="34"/>
  <c r="AY97" i="19"/>
  <c r="AX95" i="34"/>
  <c r="BA97" i="19"/>
  <c r="AZ95" i="34"/>
  <c r="BC97" i="19"/>
  <c r="BB95" i="34"/>
  <c r="BE97" i="19"/>
  <c r="BD95" i="34"/>
  <c r="AI98" i="19"/>
  <c r="AH96" i="34"/>
  <c r="AK98" i="19"/>
  <c r="AJ96" i="34"/>
  <c r="AM98" i="19"/>
  <c r="AL96" i="34"/>
  <c r="AO98" i="19"/>
  <c r="AN96" i="34"/>
  <c r="AE96" i="34"/>
  <c r="AQ98" i="19"/>
  <c r="AP96" i="34"/>
  <c r="AS98" i="19"/>
  <c r="AR96" i="34"/>
  <c r="AU98" i="19"/>
  <c r="AT96" i="34"/>
  <c r="AW98" i="19"/>
  <c r="AV96" i="34"/>
  <c r="AY98" i="19"/>
  <c r="AX96" i="34"/>
  <c r="BA98" i="19"/>
  <c r="AZ96" i="34"/>
  <c r="BC98" i="19"/>
  <c r="BB96" i="34"/>
  <c r="BE98" i="19"/>
  <c r="BD96" i="34"/>
  <c r="AI99" i="19"/>
  <c r="AH97" i="34"/>
  <c r="AK99" i="19"/>
  <c r="AJ97" i="34"/>
  <c r="AM99" i="19"/>
  <c r="AL97" i="34"/>
  <c r="AO99" i="19"/>
  <c r="AN97" i="34"/>
  <c r="AQ99" i="19"/>
  <c r="AP97" i="34"/>
  <c r="AS99" i="19"/>
  <c r="AR97" i="34"/>
  <c r="AU99" i="19"/>
  <c r="AT97" i="34"/>
  <c r="AW99" i="19"/>
  <c r="AV97" i="34"/>
  <c r="AY99" i="19"/>
  <c r="AX97" i="34"/>
  <c r="BA99" i="19"/>
  <c r="AZ97" i="34"/>
  <c r="BC99" i="19"/>
  <c r="BB97" i="34"/>
  <c r="BE99" i="19"/>
  <c r="BD97" i="34"/>
  <c r="AI100" i="19"/>
  <c r="AH98" i="34"/>
  <c r="AK100" i="19"/>
  <c r="AJ98" i="34"/>
  <c r="AM100" i="19"/>
  <c r="AL98" i="34"/>
  <c r="AO100" i="19"/>
  <c r="AN98" i="34"/>
  <c r="AQ100" i="19"/>
  <c r="AP98" i="34"/>
  <c r="AS100" i="19"/>
  <c r="AR98" i="34"/>
  <c r="AU100" i="19"/>
  <c r="AT98" i="34"/>
  <c r="AW100" i="19"/>
  <c r="AV98" i="34"/>
  <c r="AY100" i="19"/>
  <c r="AX98" i="34"/>
  <c r="BA100" i="19"/>
  <c r="AZ98" i="34"/>
  <c r="BC100" i="19"/>
  <c r="BB98" i="34"/>
  <c r="BE100" i="19"/>
  <c r="BD98" i="34"/>
  <c r="AI101" i="19"/>
  <c r="AH99" i="34"/>
  <c r="AK101" i="19"/>
  <c r="AJ99" i="34"/>
  <c r="AM101" i="19"/>
  <c r="AL99" i="34"/>
  <c r="AO101" i="19"/>
  <c r="AN99" i="34"/>
  <c r="AQ101" i="19"/>
  <c r="AP99" i="34"/>
  <c r="AS101" i="19"/>
  <c r="AR99" i="34"/>
  <c r="AU101" i="19"/>
  <c r="AT99" i="34"/>
  <c r="AW101" i="19"/>
  <c r="AV99" i="34"/>
  <c r="AY101" i="19"/>
  <c r="AX99" i="34"/>
  <c r="BA101" i="19"/>
  <c r="AZ99" i="34"/>
  <c r="BC101" i="19"/>
  <c r="BB99" i="34"/>
  <c r="BE101" i="19"/>
  <c r="BD99" i="34"/>
  <c r="AI102" i="19"/>
  <c r="AH100" i="34"/>
  <c r="AK102" i="19"/>
  <c r="AJ100" i="34"/>
  <c r="AM102" i="19"/>
  <c r="AL100" i="34"/>
  <c r="AO102" i="19"/>
  <c r="AN100" i="34"/>
  <c r="AQ102" i="19"/>
  <c r="AP100" i="34"/>
  <c r="AE100" i="34"/>
  <c r="AS102" i="19"/>
  <c r="AR100" i="34"/>
  <c r="AU102" i="19"/>
  <c r="AT100" i="34"/>
  <c r="AW102" i="19"/>
  <c r="AV100" i="34"/>
  <c r="AY102" i="19"/>
  <c r="AX100" i="34"/>
  <c r="BA102" i="19"/>
  <c r="AZ100" i="34"/>
  <c r="BC102" i="19"/>
  <c r="BB100" i="34"/>
  <c r="BE102" i="19"/>
  <c r="BD100" i="34"/>
  <c r="AI103" i="19"/>
  <c r="AH101" i="34"/>
  <c r="AK103" i="19"/>
  <c r="AJ101" i="34"/>
  <c r="AE101" i="34"/>
  <c r="AM103" i="19"/>
  <c r="AL101" i="34"/>
  <c r="AO103" i="19"/>
  <c r="AN101" i="34"/>
  <c r="AQ103" i="19"/>
  <c r="AP101" i="34"/>
  <c r="AS103" i="19"/>
  <c r="AR101" i="34"/>
  <c r="AU103" i="19"/>
  <c r="AT101" i="34"/>
  <c r="AW103" i="19"/>
  <c r="AV101" i="34"/>
  <c r="AY103" i="19"/>
  <c r="AX101" i="34"/>
  <c r="BA103" i="19"/>
  <c r="AZ101" i="34"/>
  <c r="BC103" i="19"/>
  <c r="BB101" i="34"/>
  <c r="BE103" i="19"/>
  <c r="BD101" i="34"/>
  <c r="AI104" i="19"/>
  <c r="AH102" i="34"/>
  <c r="AK104" i="19"/>
  <c r="AJ102" i="34"/>
  <c r="AM104" i="19"/>
  <c r="AL102" i="34"/>
  <c r="AO104" i="19"/>
  <c r="AN102" i="34"/>
  <c r="AQ104" i="19"/>
  <c r="AP102" i="34"/>
  <c r="AS104" i="19"/>
  <c r="AR102" i="34"/>
  <c r="AU104" i="19"/>
  <c r="AT102" i="34"/>
  <c r="AW104" i="19"/>
  <c r="AV102" i="34"/>
  <c r="AY104" i="19"/>
  <c r="AX102" i="34"/>
  <c r="BA104" i="19"/>
  <c r="AZ102" i="34"/>
  <c r="BC104" i="19"/>
  <c r="BB102" i="34"/>
  <c r="BE104" i="19"/>
  <c r="BD102" i="34"/>
  <c r="AI105" i="19"/>
  <c r="AH103" i="34"/>
  <c r="AK105" i="19"/>
  <c r="AJ103" i="34"/>
  <c r="AM105" i="19"/>
  <c r="AL103" i="34"/>
  <c r="AO105" i="19"/>
  <c r="AN103" i="34"/>
  <c r="AQ105" i="19"/>
  <c r="AP103" i="34"/>
  <c r="AS105" i="19"/>
  <c r="AR103" i="34"/>
  <c r="AU105" i="19"/>
  <c r="AT103" i="34"/>
  <c r="AW105" i="19"/>
  <c r="AV103" i="34"/>
  <c r="AY105" i="19"/>
  <c r="AX103" i="34"/>
  <c r="BA105" i="19"/>
  <c r="AZ103" i="34"/>
  <c r="BC105" i="19"/>
  <c r="BB103" i="34"/>
  <c r="BE105" i="19"/>
  <c r="BD103" i="34"/>
  <c r="AI106" i="19"/>
  <c r="AH104" i="34"/>
  <c r="AK106" i="19"/>
  <c r="AJ104" i="34"/>
  <c r="AM106" i="19"/>
  <c r="AL104" i="34"/>
  <c r="AO106" i="19"/>
  <c r="AN104" i="34"/>
  <c r="AQ106" i="19"/>
  <c r="AP104" i="34"/>
  <c r="AS106" i="19"/>
  <c r="AR104" i="34"/>
  <c r="AU106" i="19"/>
  <c r="AT104" i="34"/>
  <c r="AW106" i="19"/>
  <c r="AV104" i="34"/>
  <c r="AY106" i="19"/>
  <c r="AX104" i="34"/>
  <c r="BA106" i="19"/>
  <c r="AZ104" i="34"/>
  <c r="BC106" i="19"/>
  <c r="BB104" i="34"/>
  <c r="BE106" i="19"/>
  <c r="BD104" i="34"/>
  <c r="AI107" i="19"/>
  <c r="AH105" i="34"/>
  <c r="AK107" i="19"/>
  <c r="AJ105" i="34"/>
  <c r="AM107" i="19"/>
  <c r="AL105" i="34"/>
  <c r="AO107" i="19"/>
  <c r="AN105" i="34"/>
  <c r="AQ107" i="19"/>
  <c r="AP105" i="34"/>
  <c r="AS107" i="19"/>
  <c r="AR105" i="34"/>
  <c r="AU107" i="19"/>
  <c r="AT105" i="34"/>
  <c r="AW107" i="19"/>
  <c r="AV105" i="34"/>
  <c r="AY107" i="19"/>
  <c r="AX105" i="34"/>
  <c r="BA107" i="19"/>
  <c r="AZ105" i="34"/>
  <c r="BC107" i="19"/>
  <c r="BB105" i="34"/>
  <c r="BE107" i="19"/>
  <c r="BD105" i="34"/>
  <c r="AI108" i="19"/>
  <c r="AH106" i="34"/>
  <c r="AK108" i="19"/>
  <c r="AJ106" i="34"/>
  <c r="AM108" i="19"/>
  <c r="AL106" i="34"/>
  <c r="AO108" i="19"/>
  <c r="AN106" i="34"/>
  <c r="AQ108" i="19"/>
  <c r="AP106" i="34"/>
  <c r="AS108" i="19"/>
  <c r="AR106" i="34"/>
  <c r="AU108" i="19"/>
  <c r="AT106" i="34"/>
  <c r="AW108" i="19"/>
  <c r="AV106" i="34"/>
  <c r="AE106" i="34"/>
  <c r="AY108" i="19"/>
  <c r="AX106" i="34"/>
  <c r="BA108" i="19"/>
  <c r="AZ106" i="34"/>
  <c r="BC108" i="19"/>
  <c r="BB106" i="34"/>
  <c r="BE108" i="19"/>
  <c r="BD106" i="34"/>
  <c r="BE9" i="19"/>
  <c r="BC9" i="19"/>
  <c r="BA9" i="19"/>
  <c r="AZ7" i="34"/>
  <c r="AY9" i="19"/>
  <c r="AX7" i="34"/>
  <c r="AW9" i="19"/>
  <c r="AV7" i="34"/>
  <c r="AU9" i="19"/>
  <c r="AT7" i="34"/>
  <c r="AS9" i="19"/>
  <c r="AR7" i="34"/>
  <c r="AQ9" i="19"/>
  <c r="O115" i="19"/>
  <c r="AO9" i="19"/>
  <c r="AM9" i="19"/>
  <c r="AL7" i="34"/>
  <c r="AK9" i="19"/>
  <c r="AJ7" i="34"/>
  <c r="AI9" i="19"/>
  <c r="G110" i="19"/>
  <c r="U15" i="2"/>
  <c r="U14" i="2"/>
  <c r="W11" i="2"/>
  <c r="W10" i="2"/>
  <c r="AL13" i="2"/>
  <c r="AL16" i="2"/>
  <c r="AL19" i="2"/>
  <c r="AL22" i="2"/>
  <c r="AL25" i="2"/>
  <c r="AL28" i="2"/>
  <c r="AL31" i="2"/>
  <c r="AL34" i="2"/>
  <c r="AL37" i="2"/>
  <c r="AL40" i="2"/>
  <c r="AL43" i="2"/>
  <c r="AL46" i="2"/>
  <c r="AL49" i="2"/>
  <c r="AL52" i="2"/>
  <c r="AL55" i="2"/>
  <c r="AL58" i="2"/>
  <c r="AL61" i="2"/>
  <c r="AL64" i="2"/>
  <c r="AL67" i="2"/>
  <c r="AL70" i="2"/>
  <c r="AL73" i="2"/>
  <c r="AL76" i="2"/>
  <c r="AL79" i="2"/>
  <c r="AL82" i="2"/>
  <c r="AL85" i="2"/>
  <c r="AL88" i="2"/>
  <c r="AL91" i="2"/>
  <c r="AL94" i="2"/>
  <c r="AL97" i="2"/>
  <c r="AL100" i="2"/>
  <c r="AL103" i="2"/>
  <c r="AL106" i="2"/>
  <c r="AL109" i="2"/>
  <c r="AL112" i="2"/>
  <c r="AL10" i="2"/>
  <c r="AZ13" i="2"/>
  <c r="BA13" i="2"/>
  <c r="BB13" i="2"/>
  <c r="BC13" i="2"/>
  <c r="BD13" i="2"/>
  <c r="BE13" i="2"/>
  <c r="BF13" i="2"/>
  <c r="BG13" i="2"/>
  <c r="BH13" i="2"/>
  <c r="BI13" i="2"/>
  <c r="BJ13" i="2"/>
  <c r="BK13" i="2"/>
  <c r="AZ16" i="2"/>
  <c r="BA16" i="2"/>
  <c r="BB16" i="2"/>
  <c r="BC16" i="2"/>
  <c r="BD16" i="2"/>
  <c r="BE16" i="2"/>
  <c r="BF16" i="2"/>
  <c r="BG16" i="2"/>
  <c r="BH16" i="2"/>
  <c r="BI16" i="2"/>
  <c r="BJ16" i="2"/>
  <c r="BK16" i="2"/>
  <c r="AZ19" i="2"/>
  <c r="BA19" i="2"/>
  <c r="BB19" i="2"/>
  <c r="BC19" i="2"/>
  <c r="BD19" i="2"/>
  <c r="BE19" i="2"/>
  <c r="BF19" i="2"/>
  <c r="BG19" i="2"/>
  <c r="BH19" i="2"/>
  <c r="BI19" i="2"/>
  <c r="BJ19" i="2"/>
  <c r="BK19" i="2"/>
  <c r="AZ22" i="2"/>
  <c r="BA22" i="2"/>
  <c r="BB22" i="2"/>
  <c r="BC22" i="2"/>
  <c r="BD22" i="2"/>
  <c r="BE22" i="2"/>
  <c r="BF22" i="2"/>
  <c r="BG22" i="2"/>
  <c r="BH22" i="2"/>
  <c r="BI22" i="2"/>
  <c r="BJ22" i="2"/>
  <c r="BK22" i="2"/>
  <c r="AZ25" i="2"/>
  <c r="BA25" i="2"/>
  <c r="BB25" i="2"/>
  <c r="BC25" i="2"/>
  <c r="BD25" i="2"/>
  <c r="BE25" i="2"/>
  <c r="BF25" i="2"/>
  <c r="BG25" i="2"/>
  <c r="BH25" i="2"/>
  <c r="BI25" i="2"/>
  <c r="BJ25" i="2"/>
  <c r="BK25" i="2"/>
  <c r="AZ28" i="2"/>
  <c r="BA28" i="2"/>
  <c r="BB28" i="2"/>
  <c r="BC28" i="2"/>
  <c r="BD28" i="2"/>
  <c r="BE28" i="2"/>
  <c r="BF28" i="2"/>
  <c r="BG28" i="2"/>
  <c r="BH28" i="2"/>
  <c r="BI28" i="2"/>
  <c r="BJ28" i="2"/>
  <c r="BK28" i="2"/>
  <c r="AZ31" i="2"/>
  <c r="BA31" i="2"/>
  <c r="BB31" i="2"/>
  <c r="BC31" i="2"/>
  <c r="BD31" i="2"/>
  <c r="BE31" i="2"/>
  <c r="BF31" i="2"/>
  <c r="BG31" i="2"/>
  <c r="BH31" i="2"/>
  <c r="BI31" i="2"/>
  <c r="BJ31" i="2"/>
  <c r="BK31" i="2"/>
  <c r="AZ34" i="2"/>
  <c r="BA34" i="2"/>
  <c r="BB34" i="2"/>
  <c r="BC34" i="2"/>
  <c r="BD34" i="2"/>
  <c r="BE34" i="2"/>
  <c r="BF34" i="2"/>
  <c r="BG34" i="2"/>
  <c r="BH34" i="2"/>
  <c r="BI34" i="2"/>
  <c r="BJ34" i="2"/>
  <c r="BK34" i="2"/>
  <c r="AZ37" i="2"/>
  <c r="BA37" i="2"/>
  <c r="BB37" i="2"/>
  <c r="BC37" i="2"/>
  <c r="BD37" i="2"/>
  <c r="BE37" i="2"/>
  <c r="BF37" i="2"/>
  <c r="BG37" i="2"/>
  <c r="BH37" i="2"/>
  <c r="BI37" i="2"/>
  <c r="BJ37" i="2"/>
  <c r="BK37" i="2"/>
  <c r="AZ40" i="2"/>
  <c r="BA40" i="2"/>
  <c r="BB40" i="2"/>
  <c r="BC40" i="2"/>
  <c r="BD40" i="2"/>
  <c r="BE40" i="2"/>
  <c r="BF40" i="2"/>
  <c r="BG40" i="2"/>
  <c r="BH40" i="2"/>
  <c r="BI40" i="2"/>
  <c r="BJ40" i="2"/>
  <c r="BK40" i="2"/>
  <c r="AZ43" i="2"/>
  <c r="BA43" i="2"/>
  <c r="BB43" i="2"/>
  <c r="BC43" i="2"/>
  <c r="BD43" i="2"/>
  <c r="BE43" i="2"/>
  <c r="BF43" i="2"/>
  <c r="BG43" i="2"/>
  <c r="BH43" i="2"/>
  <c r="BI43" i="2"/>
  <c r="BJ43" i="2"/>
  <c r="BK43" i="2"/>
  <c r="AZ46" i="2"/>
  <c r="BA46" i="2"/>
  <c r="BB46" i="2"/>
  <c r="BC46" i="2"/>
  <c r="BD46" i="2"/>
  <c r="BE46" i="2"/>
  <c r="BF46" i="2"/>
  <c r="BG46" i="2"/>
  <c r="BH46" i="2"/>
  <c r="BI46" i="2"/>
  <c r="BJ46" i="2"/>
  <c r="BK46" i="2"/>
  <c r="AZ49" i="2"/>
  <c r="BA49" i="2"/>
  <c r="BB49" i="2"/>
  <c r="BC49" i="2"/>
  <c r="BD49" i="2"/>
  <c r="BE49" i="2"/>
  <c r="BF49" i="2"/>
  <c r="BG49" i="2"/>
  <c r="BH49" i="2"/>
  <c r="BI49" i="2"/>
  <c r="BJ49" i="2"/>
  <c r="BK49" i="2"/>
  <c r="AZ52" i="2"/>
  <c r="BA52" i="2"/>
  <c r="BB52" i="2"/>
  <c r="BC52" i="2"/>
  <c r="BD52" i="2"/>
  <c r="BE52" i="2"/>
  <c r="BF52" i="2"/>
  <c r="BG52" i="2"/>
  <c r="BH52" i="2"/>
  <c r="BI52" i="2"/>
  <c r="BJ52" i="2"/>
  <c r="BK52" i="2"/>
  <c r="AZ55" i="2"/>
  <c r="BA55" i="2"/>
  <c r="BB55" i="2"/>
  <c r="BC55" i="2"/>
  <c r="BD55" i="2"/>
  <c r="BE55" i="2"/>
  <c r="BF55" i="2"/>
  <c r="BG55" i="2"/>
  <c r="BH55" i="2"/>
  <c r="BI55" i="2"/>
  <c r="BJ55" i="2"/>
  <c r="BK55" i="2"/>
  <c r="AZ58" i="2"/>
  <c r="BA58" i="2"/>
  <c r="BB58" i="2"/>
  <c r="BC58" i="2"/>
  <c r="BD58" i="2"/>
  <c r="BE58" i="2"/>
  <c r="BF58" i="2"/>
  <c r="BG58" i="2"/>
  <c r="BH58" i="2"/>
  <c r="BI58" i="2"/>
  <c r="BJ58" i="2"/>
  <c r="BK58" i="2"/>
  <c r="AZ61" i="2"/>
  <c r="BA61" i="2"/>
  <c r="BB61" i="2"/>
  <c r="BC61" i="2"/>
  <c r="BD61" i="2"/>
  <c r="BE61" i="2"/>
  <c r="BF61" i="2"/>
  <c r="BG61" i="2"/>
  <c r="BH61" i="2"/>
  <c r="BI61" i="2"/>
  <c r="BJ61" i="2"/>
  <c r="BK61" i="2"/>
  <c r="AZ64" i="2"/>
  <c r="BA64" i="2"/>
  <c r="BB64" i="2"/>
  <c r="BC64" i="2"/>
  <c r="BD64" i="2"/>
  <c r="BE64" i="2"/>
  <c r="BF64" i="2"/>
  <c r="BG64" i="2"/>
  <c r="BH64" i="2"/>
  <c r="BI64" i="2"/>
  <c r="BJ64" i="2"/>
  <c r="BK64" i="2"/>
  <c r="AZ67" i="2"/>
  <c r="BA67" i="2"/>
  <c r="BB67" i="2"/>
  <c r="BC67" i="2"/>
  <c r="BD67" i="2"/>
  <c r="BE67" i="2"/>
  <c r="BF67" i="2"/>
  <c r="BG67" i="2"/>
  <c r="BH67" i="2"/>
  <c r="BI67" i="2"/>
  <c r="BJ67" i="2"/>
  <c r="BK67" i="2"/>
  <c r="AZ70" i="2"/>
  <c r="BA70" i="2"/>
  <c r="BB70" i="2"/>
  <c r="BC70" i="2"/>
  <c r="BD70" i="2"/>
  <c r="BE70" i="2"/>
  <c r="BF70" i="2"/>
  <c r="BG70" i="2"/>
  <c r="BH70" i="2"/>
  <c r="BI70" i="2"/>
  <c r="BJ70" i="2"/>
  <c r="BK70" i="2"/>
  <c r="AZ73" i="2"/>
  <c r="BA73" i="2"/>
  <c r="BB73" i="2"/>
  <c r="BC73" i="2"/>
  <c r="BD73" i="2"/>
  <c r="BE73" i="2"/>
  <c r="BF73" i="2"/>
  <c r="BG73" i="2"/>
  <c r="BH73" i="2"/>
  <c r="BI73" i="2"/>
  <c r="BJ73" i="2"/>
  <c r="BK73" i="2"/>
  <c r="AZ76" i="2"/>
  <c r="BA76" i="2"/>
  <c r="BB76" i="2"/>
  <c r="BC76" i="2"/>
  <c r="BD76" i="2"/>
  <c r="BE76" i="2"/>
  <c r="BF76" i="2"/>
  <c r="BG76" i="2"/>
  <c r="BH76" i="2"/>
  <c r="BI76" i="2"/>
  <c r="BJ76" i="2"/>
  <c r="BK76" i="2"/>
  <c r="AZ79" i="2"/>
  <c r="BA79" i="2"/>
  <c r="BB79" i="2"/>
  <c r="BC79" i="2"/>
  <c r="BD79" i="2"/>
  <c r="BE79" i="2"/>
  <c r="BF79" i="2"/>
  <c r="BG79" i="2"/>
  <c r="BH79" i="2"/>
  <c r="BI79" i="2"/>
  <c r="BJ79" i="2"/>
  <c r="BK79" i="2"/>
  <c r="AZ82" i="2"/>
  <c r="BA82" i="2"/>
  <c r="BB82" i="2"/>
  <c r="BC82" i="2"/>
  <c r="BD82" i="2"/>
  <c r="BE82" i="2"/>
  <c r="BF82" i="2"/>
  <c r="BG82" i="2"/>
  <c r="BH82" i="2"/>
  <c r="BI82" i="2"/>
  <c r="BJ82" i="2"/>
  <c r="BK82" i="2"/>
  <c r="AZ85" i="2"/>
  <c r="BA85" i="2"/>
  <c r="BB85" i="2"/>
  <c r="BC85" i="2"/>
  <c r="BD85" i="2"/>
  <c r="BE85" i="2"/>
  <c r="BF85" i="2"/>
  <c r="BG85" i="2"/>
  <c r="BH85" i="2"/>
  <c r="BI85" i="2"/>
  <c r="BJ85" i="2"/>
  <c r="BK85" i="2"/>
  <c r="AZ88" i="2"/>
  <c r="BA88" i="2"/>
  <c r="BB88" i="2"/>
  <c r="BC88" i="2"/>
  <c r="BD88" i="2"/>
  <c r="BE88" i="2"/>
  <c r="BF88" i="2"/>
  <c r="BG88" i="2"/>
  <c r="BH88" i="2"/>
  <c r="BI88" i="2"/>
  <c r="BJ88" i="2"/>
  <c r="BK88" i="2"/>
  <c r="AZ91" i="2"/>
  <c r="BA91" i="2"/>
  <c r="BB91" i="2"/>
  <c r="BC91" i="2"/>
  <c r="BD91" i="2"/>
  <c r="BE91" i="2"/>
  <c r="BF91" i="2"/>
  <c r="BG91" i="2"/>
  <c r="BH91" i="2"/>
  <c r="BI91" i="2"/>
  <c r="BJ91" i="2"/>
  <c r="BK91" i="2"/>
  <c r="AZ94" i="2"/>
  <c r="BA94" i="2"/>
  <c r="BB94" i="2"/>
  <c r="BC94" i="2"/>
  <c r="BD94" i="2"/>
  <c r="BE94" i="2"/>
  <c r="BF94" i="2"/>
  <c r="BG94" i="2"/>
  <c r="BH94" i="2"/>
  <c r="BI94" i="2"/>
  <c r="BJ94" i="2"/>
  <c r="BK94" i="2"/>
  <c r="AZ97" i="2"/>
  <c r="BA97" i="2"/>
  <c r="BB97" i="2"/>
  <c r="BC97" i="2"/>
  <c r="BD97" i="2"/>
  <c r="BE97" i="2"/>
  <c r="BF97" i="2"/>
  <c r="BG97" i="2"/>
  <c r="BH97" i="2"/>
  <c r="BI97" i="2"/>
  <c r="BJ97" i="2"/>
  <c r="BK97" i="2"/>
  <c r="AZ100" i="2"/>
  <c r="BA100" i="2"/>
  <c r="BB100" i="2"/>
  <c r="BC100" i="2"/>
  <c r="BD100" i="2"/>
  <c r="BE100" i="2"/>
  <c r="BF100" i="2"/>
  <c r="BG100" i="2"/>
  <c r="BH100" i="2"/>
  <c r="BI100" i="2"/>
  <c r="BJ100" i="2"/>
  <c r="BK100" i="2"/>
  <c r="AZ103" i="2"/>
  <c r="BA103" i="2"/>
  <c r="BB103" i="2"/>
  <c r="BC103" i="2"/>
  <c r="BD103" i="2"/>
  <c r="BE103" i="2"/>
  <c r="BF103" i="2"/>
  <c r="BG103" i="2"/>
  <c r="BH103" i="2"/>
  <c r="BI103" i="2"/>
  <c r="BJ103" i="2"/>
  <c r="BK103" i="2"/>
  <c r="AZ106" i="2"/>
  <c r="BA106" i="2"/>
  <c r="BB106" i="2"/>
  <c r="BC106" i="2"/>
  <c r="BD106" i="2"/>
  <c r="BE106" i="2"/>
  <c r="BF106" i="2"/>
  <c r="BG106" i="2"/>
  <c r="BH106" i="2"/>
  <c r="BI106" i="2"/>
  <c r="BJ106" i="2"/>
  <c r="BK106" i="2"/>
  <c r="AZ109" i="2"/>
  <c r="BA109" i="2"/>
  <c r="BB109" i="2"/>
  <c r="BC109" i="2"/>
  <c r="BD109" i="2"/>
  <c r="BE109" i="2"/>
  <c r="BF109" i="2"/>
  <c r="BG109" i="2"/>
  <c r="BH109" i="2"/>
  <c r="BI109" i="2"/>
  <c r="BJ109" i="2"/>
  <c r="BK109" i="2"/>
  <c r="AZ112" i="2"/>
  <c r="BA112" i="2"/>
  <c r="BB112" i="2"/>
  <c r="BC112" i="2"/>
  <c r="BD112" i="2"/>
  <c r="BE112" i="2"/>
  <c r="BF112" i="2"/>
  <c r="BG112" i="2"/>
  <c r="BH112" i="2"/>
  <c r="BI112" i="2"/>
  <c r="BJ112" i="2"/>
  <c r="BK112" i="2"/>
  <c r="BK10" i="2"/>
  <c r="BA10" i="2"/>
  <c r="BB10" i="2"/>
  <c r="BC10" i="2"/>
  <c r="BD10" i="2"/>
  <c r="BE10" i="2"/>
  <c r="BF10" i="2"/>
  <c r="BG10" i="2"/>
  <c r="BH10" i="2"/>
  <c r="BI10" i="2"/>
  <c r="BJ10" i="2"/>
  <c r="AZ10" i="2"/>
  <c r="AM31" i="2"/>
  <c r="X32" i="2"/>
  <c r="AN31" i="2"/>
  <c r="Y32" i="2"/>
  <c r="AO31" i="2"/>
  <c r="Z32" i="2"/>
  <c r="AP31" i="2"/>
  <c r="AA32" i="2"/>
  <c r="AQ31" i="2"/>
  <c r="AB32" i="2"/>
  <c r="AR31" i="2"/>
  <c r="AC32" i="2"/>
  <c r="AS31" i="2"/>
  <c r="AD32" i="2"/>
  <c r="AT31" i="2"/>
  <c r="AE32" i="2"/>
  <c r="AU31" i="2"/>
  <c r="AF32" i="2"/>
  <c r="AV31" i="2"/>
  <c r="AG32" i="2"/>
  <c r="AW31" i="2"/>
  <c r="AH32" i="2"/>
  <c r="AX31" i="2"/>
  <c r="AI32" i="2"/>
  <c r="AM34" i="2"/>
  <c r="X35" i="2"/>
  <c r="AN34" i="2"/>
  <c r="Y35" i="2"/>
  <c r="AO34" i="2"/>
  <c r="Z35" i="2"/>
  <c r="AP34" i="2"/>
  <c r="AA35" i="2"/>
  <c r="AQ34" i="2"/>
  <c r="AB35" i="2"/>
  <c r="AR34" i="2"/>
  <c r="AC35" i="2"/>
  <c r="AS34" i="2"/>
  <c r="AD35" i="2"/>
  <c r="AT34" i="2"/>
  <c r="AE35" i="2"/>
  <c r="AU34" i="2"/>
  <c r="AF35" i="2"/>
  <c r="AV34" i="2"/>
  <c r="AG35" i="2"/>
  <c r="AW34" i="2"/>
  <c r="AH35" i="2"/>
  <c r="AX34" i="2"/>
  <c r="AI35" i="2"/>
  <c r="AM37" i="2"/>
  <c r="X38" i="2"/>
  <c r="AN37" i="2"/>
  <c r="Y38" i="2"/>
  <c r="AO37" i="2"/>
  <c r="Z38" i="2"/>
  <c r="AP37" i="2"/>
  <c r="AA38" i="2"/>
  <c r="AQ37" i="2"/>
  <c r="AB38" i="2"/>
  <c r="AR37" i="2"/>
  <c r="AC38" i="2"/>
  <c r="AS37" i="2"/>
  <c r="AD38" i="2"/>
  <c r="AT37" i="2"/>
  <c r="AE38" i="2"/>
  <c r="AU37" i="2"/>
  <c r="AF38" i="2"/>
  <c r="AV37" i="2"/>
  <c r="AG38" i="2"/>
  <c r="AW37" i="2"/>
  <c r="AH38" i="2"/>
  <c r="AX37" i="2"/>
  <c r="AI38" i="2"/>
  <c r="W38" i="2"/>
  <c r="AM40" i="2"/>
  <c r="X41" i="2"/>
  <c r="AN40" i="2"/>
  <c r="Y41" i="2"/>
  <c r="AO40" i="2"/>
  <c r="Z41" i="2"/>
  <c r="AP40" i="2"/>
  <c r="AA41" i="2"/>
  <c r="AQ40" i="2"/>
  <c r="AB41" i="2"/>
  <c r="AR40" i="2"/>
  <c r="AC41" i="2"/>
  <c r="AS40" i="2"/>
  <c r="AD41" i="2"/>
  <c r="AT40" i="2"/>
  <c r="AE41" i="2"/>
  <c r="AU40" i="2"/>
  <c r="AF41" i="2"/>
  <c r="AV40" i="2"/>
  <c r="AG41" i="2"/>
  <c r="AW40" i="2"/>
  <c r="AH41" i="2"/>
  <c r="AX40" i="2"/>
  <c r="AI41" i="2"/>
  <c r="W41" i="2"/>
  <c r="AM43" i="2"/>
  <c r="X44" i="2"/>
  <c r="AN43" i="2"/>
  <c r="Y44" i="2"/>
  <c r="AO43" i="2"/>
  <c r="Z44" i="2"/>
  <c r="AP43" i="2"/>
  <c r="AA44" i="2"/>
  <c r="AQ43" i="2"/>
  <c r="AB44" i="2"/>
  <c r="AR43" i="2"/>
  <c r="AC44" i="2"/>
  <c r="AS43" i="2"/>
  <c r="AD44" i="2"/>
  <c r="AT43" i="2"/>
  <c r="AE44" i="2"/>
  <c r="AU43" i="2"/>
  <c r="AF44" i="2"/>
  <c r="AV43" i="2"/>
  <c r="AG44" i="2"/>
  <c r="AW43" i="2"/>
  <c r="AH44" i="2"/>
  <c r="AX43" i="2"/>
  <c r="AI44" i="2"/>
  <c r="W44" i="2"/>
  <c r="AM46" i="2"/>
  <c r="X47" i="2"/>
  <c r="AN46" i="2"/>
  <c r="Y47" i="2"/>
  <c r="AO46" i="2"/>
  <c r="Z47" i="2"/>
  <c r="AP46" i="2"/>
  <c r="AA47" i="2"/>
  <c r="AQ46" i="2"/>
  <c r="AB47" i="2"/>
  <c r="AR46" i="2"/>
  <c r="AC47" i="2"/>
  <c r="AS46" i="2"/>
  <c r="AD47" i="2"/>
  <c r="AT46" i="2"/>
  <c r="AE47" i="2"/>
  <c r="AU46" i="2"/>
  <c r="AF47" i="2"/>
  <c r="AV46" i="2"/>
  <c r="AG47" i="2"/>
  <c r="AW46" i="2"/>
  <c r="AH47" i="2"/>
  <c r="AX46" i="2"/>
  <c r="AI47" i="2"/>
  <c r="AM49" i="2"/>
  <c r="X50" i="2"/>
  <c r="AN49" i="2"/>
  <c r="Y50" i="2"/>
  <c r="AO49" i="2"/>
  <c r="Z50" i="2"/>
  <c r="AP49" i="2"/>
  <c r="AA50" i="2"/>
  <c r="AQ49" i="2"/>
  <c r="AB50" i="2"/>
  <c r="AR49" i="2"/>
  <c r="AC50" i="2"/>
  <c r="AS49" i="2"/>
  <c r="AD50" i="2"/>
  <c r="AT49" i="2"/>
  <c r="AE50" i="2"/>
  <c r="AU49" i="2"/>
  <c r="AF50" i="2"/>
  <c r="AV49" i="2"/>
  <c r="AG50" i="2"/>
  <c r="AW49" i="2"/>
  <c r="AH50" i="2"/>
  <c r="AX49" i="2"/>
  <c r="AI50" i="2"/>
  <c r="AM52" i="2"/>
  <c r="X53" i="2"/>
  <c r="AN52" i="2"/>
  <c r="Y53" i="2"/>
  <c r="AO52" i="2"/>
  <c r="Z53" i="2"/>
  <c r="AP52" i="2"/>
  <c r="AA53" i="2"/>
  <c r="AQ52" i="2"/>
  <c r="AB53" i="2"/>
  <c r="AR52" i="2"/>
  <c r="AC53" i="2"/>
  <c r="AS52" i="2"/>
  <c r="AD53" i="2"/>
  <c r="AT52" i="2"/>
  <c r="AE53" i="2"/>
  <c r="AU52" i="2"/>
  <c r="AF53" i="2"/>
  <c r="AV52" i="2"/>
  <c r="AG53" i="2"/>
  <c r="AW52" i="2"/>
  <c r="AH53" i="2"/>
  <c r="AX52" i="2"/>
  <c r="AI53" i="2"/>
  <c r="W53" i="2"/>
  <c r="AM55" i="2"/>
  <c r="X56" i="2"/>
  <c r="AN55" i="2"/>
  <c r="Y56" i="2"/>
  <c r="AO55" i="2"/>
  <c r="Z56" i="2"/>
  <c r="AP55" i="2"/>
  <c r="AA56" i="2"/>
  <c r="AQ55" i="2"/>
  <c r="AB56" i="2"/>
  <c r="AR55" i="2"/>
  <c r="AC56" i="2"/>
  <c r="AS55" i="2"/>
  <c r="AD56" i="2"/>
  <c r="AT55" i="2"/>
  <c r="AE56" i="2"/>
  <c r="AU55" i="2"/>
  <c r="AF56" i="2"/>
  <c r="AV55" i="2"/>
  <c r="AG56" i="2"/>
  <c r="AW55" i="2"/>
  <c r="AH56" i="2"/>
  <c r="AX55" i="2"/>
  <c r="AI56" i="2"/>
  <c r="AM58" i="2"/>
  <c r="X59" i="2"/>
  <c r="W59" i="2"/>
  <c r="AN58" i="2"/>
  <c r="Y59" i="2"/>
  <c r="AO58" i="2"/>
  <c r="Z59" i="2"/>
  <c r="AP58" i="2"/>
  <c r="AA59" i="2"/>
  <c r="AQ58" i="2"/>
  <c r="AB59" i="2"/>
  <c r="AR58" i="2"/>
  <c r="AC59" i="2"/>
  <c r="AS58" i="2"/>
  <c r="AD59" i="2"/>
  <c r="AT58" i="2"/>
  <c r="AE59" i="2"/>
  <c r="AU58" i="2"/>
  <c r="AF59" i="2"/>
  <c r="AV58" i="2"/>
  <c r="AG59" i="2"/>
  <c r="AW58" i="2"/>
  <c r="AH59" i="2"/>
  <c r="AX58" i="2"/>
  <c r="AI59" i="2"/>
  <c r="AM61" i="2"/>
  <c r="X62" i="2"/>
  <c r="AN61" i="2"/>
  <c r="Y62" i="2"/>
  <c r="AO61" i="2"/>
  <c r="Z62" i="2"/>
  <c r="AP61" i="2"/>
  <c r="AA62" i="2"/>
  <c r="AQ61" i="2"/>
  <c r="AB62" i="2"/>
  <c r="AR61" i="2"/>
  <c r="AC62" i="2"/>
  <c r="AS61" i="2"/>
  <c r="AD62" i="2"/>
  <c r="AT61" i="2"/>
  <c r="AE62" i="2"/>
  <c r="AU61" i="2"/>
  <c r="AF62" i="2"/>
  <c r="AV61" i="2"/>
  <c r="AG62" i="2"/>
  <c r="AW61" i="2"/>
  <c r="AH62" i="2"/>
  <c r="AX61" i="2"/>
  <c r="AI62" i="2"/>
  <c r="AM64" i="2"/>
  <c r="X65" i="2"/>
  <c r="AN64" i="2"/>
  <c r="Y65" i="2"/>
  <c r="AO64" i="2"/>
  <c r="Z65" i="2"/>
  <c r="AP64" i="2"/>
  <c r="AA65" i="2"/>
  <c r="AQ64" i="2"/>
  <c r="AB65" i="2"/>
  <c r="AR64" i="2"/>
  <c r="AC65" i="2"/>
  <c r="AS64" i="2"/>
  <c r="AD65" i="2"/>
  <c r="AT64" i="2"/>
  <c r="AE65" i="2"/>
  <c r="AU64" i="2"/>
  <c r="AF65" i="2"/>
  <c r="AV64" i="2"/>
  <c r="AG65" i="2"/>
  <c r="AW64" i="2"/>
  <c r="AH65" i="2"/>
  <c r="AX64" i="2"/>
  <c r="AI65" i="2"/>
  <c r="AM67" i="2"/>
  <c r="X68" i="2"/>
  <c r="AN67" i="2"/>
  <c r="Y68" i="2"/>
  <c r="AO67" i="2"/>
  <c r="Z68" i="2"/>
  <c r="AP67" i="2"/>
  <c r="AA68" i="2"/>
  <c r="AQ67" i="2"/>
  <c r="AB68" i="2"/>
  <c r="AR67" i="2"/>
  <c r="AC68" i="2"/>
  <c r="AS67" i="2"/>
  <c r="AD68" i="2"/>
  <c r="AT67" i="2"/>
  <c r="AE68" i="2"/>
  <c r="AU67" i="2"/>
  <c r="AF68" i="2"/>
  <c r="AV67" i="2"/>
  <c r="AG68" i="2"/>
  <c r="AW67" i="2"/>
  <c r="AH68" i="2"/>
  <c r="AX67" i="2"/>
  <c r="AI68" i="2"/>
  <c r="AM70" i="2"/>
  <c r="X71" i="2"/>
  <c r="AN70" i="2"/>
  <c r="Y71" i="2"/>
  <c r="AO70" i="2"/>
  <c r="Z71" i="2"/>
  <c r="AP70" i="2"/>
  <c r="AA71" i="2"/>
  <c r="AQ70" i="2"/>
  <c r="AB71" i="2"/>
  <c r="AR70" i="2"/>
  <c r="AC71" i="2"/>
  <c r="AS70" i="2"/>
  <c r="AD71" i="2"/>
  <c r="AT70" i="2"/>
  <c r="AE71" i="2"/>
  <c r="W71" i="2"/>
  <c r="AU70" i="2"/>
  <c r="AF71" i="2"/>
  <c r="AV70" i="2"/>
  <c r="AG71" i="2"/>
  <c r="AW70" i="2"/>
  <c r="AH71" i="2"/>
  <c r="AX70" i="2"/>
  <c r="AI71" i="2"/>
  <c r="AM73" i="2"/>
  <c r="X74" i="2"/>
  <c r="AN73" i="2"/>
  <c r="Y74" i="2"/>
  <c r="AO73" i="2"/>
  <c r="Z74" i="2"/>
  <c r="AP73" i="2"/>
  <c r="AA74" i="2"/>
  <c r="AQ73" i="2"/>
  <c r="AB74" i="2"/>
  <c r="AR73" i="2"/>
  <c r="AC74" i="2"/>
  <c r="AS73" i="2"/>
  <c r="AD74" i="2"/>
  <c r="AT73" i="2"/>
  <c r="AE74" i="2"/>
  <c r="W74" i="2"/>
  <c r="AU73" i="2"/>
  <c r="AF74" i="2"/>
  <c r="AV73" i="2"/>
  <c r="AG74" i="2"/>
  <c r="AW73" i="2"/>
  <c r="AH74" i="2"/>
  <c r="AX73" i="2"/>
  <c r="AI74" i="2"/>
  <c r="AM76" i="2"/>
  <c r="X77" i="2"/>
  <c r="AN76" i="2"/>
  <c r="Y77" i="2"/>
  <c r="AO76" i="2"/>
  <c r="Z77" i="2"/>
  <c r="AP76" i="2"/>
  <c r="AA77" i="2"/>
  <c r="AQ76" i="2"/>
  <c r="AB77" i="2"/>
  <c r="AR76" i="2"/>
  <c r="AC77" i="2"/>
  <c r="AS76" i="2"/>
  <c r="AD77" i="2"/>
  <c r="AT76" i="2"/>
  <c r="AE77" i="2"/>
  <c r="AU76" i="2"/>
  <c r="AF77" i="2"/>
  <c r="AV76" i="2"/>
  <c r="AG77" i="2"/>
  <c r="AW76" i="2"/>
  <c r="AH77" i="2"/>
  <c r="AX76" i="2"/>
  <c r="AI77" i="2"/>
  <c r="AM79" i="2"/>
  <c r="X80" i="2"/>
  <c r="AN79" i="2"/>
  <c r="Y80" i="2"/>
  <c r="AO79" i="2"/>
  <c r="Z80" i="2"/>
  <c r="AP79" i="2"/>
  <c r="AA80" i="2"/>
  <c r="AQ79" i="2"/>
  <c r="AB80" i="2"/>
  <c r="AR79" i="2"/>
  <c r="AC80" i="2"/>
  <c r="AS79" i="2"/>
  <c r="AD80" i="2"/>
  <c r="AT79" i="2"/>
  <c r="AE80" i="2"/>
  <c r="AU79" i="2"/>
  <c r="AF80" i="2"/>
  <c r="AV79" i="2"/>
  <c r="AG80" i="2"/>
  <c r="AW79" i="2"/>
  <c r="AH80" i="2"/>
  <c r="AX79" i="2"/>
  <c r="AI80" i="2"/>
  <c r="AM82" i="2"/>
  <c r="X83" i="2"/>
  <c r="AN82" i="2"/>
  <c r="Y83" i="2"/>
  <c r="AO82" i="2"/>
  <c r="Z83" i="2"/>
  <c r="AP82" i="2"/>
  <c r="AA83" i="2"/>
  <c r="AQ82" i="2"/>
  <c r="AB83" i="2"/>
  <c r="AR82" i="2"/>
  <c r="AC83" i="2"/>
  <c r="AS82" i="2"/>
  <c r="AD83" i="2"/>
  <c r="AT82" i="2"/>
  <c r="AE83" i="2"/>
  <c r="AU82" i="2"/>
  <c r="AF83" i="2"/>
  <c r="AV82" i="2"/>
  <c r="AG83" i="2"/>
  <c r="AW82" i="2"/>
  <c r="AH83" i="2"/>
  <c r="AX82" i="2"/>
  <c r="AI83" i="2"/>
  <c r="AM85" i="2"/>
  <c r="X86" i="2"/>
  <c r="AN85" i="2"/>
  <c r="Y86" i="2"/>
  <c r="AO85" i="2"/>
  <c r="Z86" i="2"/>
  <c r="AP85" i="2"/>
  <c r="AA86" i="2"/>
  <c r="AQ85" i="2"/>
  <c r="AB86" i="2"/>
  <c r="AR85" i="2"/>
  <c r="AC86" i="2"/>
  <c r="AS85" i="2"/>
  <c r="AD86" i="2"/>
  <c r="AT85" i="2"/>
  <c r="AE86" i="2"/>
  <c r="AU85" i="2"/>
  <c r="AF86" i="2"/>
  <c r="AV85" i="2"/>
  <c r="AG86" i="2"/>
  <c r="AW85" i="2"/>
  <c r="AH86" i="2"/>
  <c r="AX85" i="2"/>
  <c r="AI86" i="2"/>
  <c r="AM88" i="2"/>
  <c r="X89" i="2"/>
  <c r="AN88" i="2"/>
  <c r="Y89" i="2"/>
  <c r="AO88" i="2"/>
  <c r="Z89" i="2"/>
  <c r="AP88" i="2"/>
  <c r="AA89" i="2"/>
  <c r="AQ88" i="2"/>
  <c r="AB89" i="2"/>
  <c r="AR88" i="2"/>
  <c r="AC89" i="2"/>
  <c r="AS88" i="2"/>
  <c r="AD89" i="2"/>
  <c r="AT88" i="2"/>
  <c r="AE89" i="2"/>
  <c r="AU88" i="2"/>
  <c r="AF89" i="2"/>
  <c r="AV88" i="2"/>
  <c r="AG89" i="2"/>
  <c r="AW88" i="2"/>
  <c r="AH89" i="2"/>
  <c r="AX88" i="2"/>
  <c r="AI89" i="2"/>
  <c r="AM91" i="2"/>
  <c r="X92" i="2"/>
  <c r="AN91" i="2"/>
  <c r="Y92" i="2"/>
  <c r="AO91" i="2"/>
  <c r="Z92" i="2"/>
  <c r="AP91" i="2"/>
  <c r="AA92" i="2"/>
  <c r="AQ91" i="2"/>
  <c r="AB92" i="2"/>
  <c r="AR91" i="2"/>
  <c r="AC92" i="2"/>
  <c r="AS91" i="2"/>
  <c r="AD92" i="2"/>
  <c r="AT91" i="2"/>
  <c r="AE92" i="2"/>
  <c r="AU91" i="2"/>
  <c r="AF92" i="2"/>
  <c r="AV91" i="2"/>
  <c r="AG92" i="2"/>
  <c r="AW91" i="2"/>
  <c r="AH92" i="2"/>
  <c r="AX91" i="2"/>
  <c r="AI92" i="2"/>
  <c r="AM94" i="2"/>
  <c r="X95" i="2"/>
  <c r="AN94" i="2"/>
  <c r="Y95" i="2"/>
  <c r="AO94" i="2"/>
  <c r="Z95" i="2"/>
  <c r="AP94" i="2"/>
  <c r="AA95" i="2"/>
  <c r="AQ94" i="2"/>
  <c r="AB95" i="2"/>
  <c r="AR94" i="2"/>
  <c r="AC95" i="2"/>
  <c r="AS94" i="2"/>
  <c r="AD95" i="2"/>
  <c r="AT94" i="2"/>
  <c r="AE95" i="2"/>
  <c r="AU94" i="2"/>
  <c r="AF95" i="2"/>
  <c r="AV94" i="2"/>
  <c r="AG95" i="2"/>
  <c r="AW94" i="2"/>
  <c r="AH95" i="2"/>
  <c r="AX94" i="2"/>
  <c r="AI95" i="2"/>
  <c r="AM97" i="2"/>
  <c r="X98" i="2"/>
  <c r="AN97" i="2"/>
  <c r="Y98" i="2"/>
  <c r="AO97" i="2"/>
  <c r="Z98" i="2"/>
  <c r="AP97" i="2"/>
  <c r="AA98" i="2"/>
  <c r="AQ97" i="2"/>
  <c r="AB98" i="2"/>
  <c r="AR97" i="2"/>
  <c r="AC98" i="2"/>
  <c r="AS97" i="2"/>
  <c r="AD98" i="2"/>
  <c r="AT97" i="2"/>
  <c r="AE98" i="2"/>
  <c r="AU97" i="2"/>
  <c r="AF98" i="2"/>
  <c r="AV97" i="2"/>
  <c r="AG98" i="2"/>
  <c r="W98" i="2"/>
  <c r="AW97" i="2"/>
  <c r="AH98" i="2"/>
  <c r="AX97" i="2"/>
  <c r="AI98" i="2"/>
  <c r="AM100" i="2"/>
  <c r="X101" i="2"/>
  <c r="AN100" i="2"/>
  <c r="Y101" i="2"/>
  <c r="AO100" i="2"/>
  <c r="Z101" i="2"/>
  <c r="AP100" i="2"/>
  <c r="AA101" i="2"/>
  <c r="W101" i="2"/>
  <c r="AQ100" i="2"/>
  <c r="AB101" i="2"/>
  <c r="AR100" i="2"/>
  <c r="AC101" i="2"/>
  <c r="AS100" i="2"/>
  <c r="AD101" i="2"/>
  <c r="AT100" i="2"/>
  <c r="AE101" i="2"/>
  <c r="AU100" i="2"/>
  <c r="AF101" i="2"/>
  <c r="AV100" i="2"/>
  <c r="AG101" i="2"/>
  <c r="AW100" i="2"/>
  <c r="AH101" i="2"/>
  <c r="AX100" i="2"/>
  <c r="AI101" i="2"/>
  <c r="AM103" i="2"/>
  <c r="X104" i="2"/>
  <c r="AN103" i="2"/>
  <c r="Y104" i="2"/>
  <c r="AO103" i="2"/>
  <c r="Z104" i="2"/>
  <c r="AP103" i="2"/>
  <c r="AA104" i="2"/>
  <c r="AQ103" i="2"/>
  <c r="AB104" i="2"/>
  <c r="AR103" i="2"/>
  <c r="AC104" i="2"/>
  <c r="AS103" i="2"/>
  <c r="AD104" i="2"/>
  <c r="AT103" i="2"/>
  <c r="AE104" i="2"/>
  <c r="AU103" i="2"/>
  <c r="AF104" i="2"/>
  <c r="AV103" i="2"/>
  <c r="AG104" i="2"/>
  <c r="AW103" i="2"/>
  <c r="AH104" i="2"/>
  <c r="AX103" i="2"/>
  <c r="AI104" i="2"/>
  <c r="AM106" i="2"/>
  <c r="X107" i="2"/>
  <c r="AN106" i="2"/>
  <c r="Y107" i="2"/>
  <c r="AO106" i="2"/>
  <c r="Z107" i="2"/>
  <c r="AP106" i="2"/>
  <c r="AA107" i="2"/>
  <c r="W107" i="2"/>
  <c r="AQ106" i="2"/>
  <c r="AB107" i="2"/>
  <c r="AR106" i="2"/>
  <c r="AC107" i="2"/>
  <c r="AS106" i="2"/>
  <c r="AD107" i="2"/>
  <c r="AT106" i="2"/>
  <c r="AE107" i="2"/>
  <c r="AU106" i="2"/>
  <c r="AF107" i="2"/>
  <c r="AV106" i="2"/>
  <c r="AG107" i="2"/>
  <c r="AW106" i="2"/>
  <c r="AH107" i="2"/>
  <c r="AX106" i="2"/>
  <c r="AI107" i="2"/>
  <c r="AM109" i="2"/>
  <c r="X110" i="2"/>
  <c r="AN109" i="2"/>
  <c r="Y110" i="2"/>
  <c r="AO109" i="2"/>
  <c r="Z110" i="2"/>
  <c r="AP109" i="2"/>
  <c r="AA110" i="2"/>
  <c r="W110" i="2"/>
  <c r="AQ109" i="2"/>
  <c r="AB110" i="2"/>
  <c r="AR109" i="2"/>
  <c r="AC110" i="2"/>
  <c r="AS109" i="2"/>
  <c r="AD110" i="2"/>
  <c r="AT109" i="2"/>
  <c r="AE110" i="2"/>
  <c r="AU109" i="2"/>
  <c r="AF110" i="2"/>
  <c r="AV109" i="2"/>
  <c r="AG110" i="2"/>
  <c r="AW109" i="2"/>
  <c r="AH110" i="2"/>
  <c r="AX109" i="2"/>
  <c r="AI110" i="2"/>
  <c r="AM112" i="2"/>
  <c r="X113" i="2"/>
  <c r="AN112" i="2"/>
  <c r="Y113" i="2"/>
  <c r="AO112" i="2"/>
  <c r="Z113" i="2"/>
  <c r="AP112" i="2"/>
  <c r="AA113" i="2"/>
  <c r="W113" i="2"/>
  <c r="AQ112" i="2"/>
  <c r="AB113" i="2"/>
  <c r="AR112" i="2"/>
  <c r="AC113" i="2"/>
  <c r="AS112" i="2"/>
  <c r="AD113" i="2"/>
  <c r="AT112" i="2"/>
  <c r="AE113" i="2"/>
  <c r="AU112" i="2"/>
  <c r="AF113" i="2"/>
  <c r="AV112" i="2"/>
  <c r="AG113" i="2"/>
  <c r="AW112" i="2"/>
  <c r="AH113" i="2"/>
  <c r="AX112" i="2"/>
  <c r="AI113" i="2"/>
  <c r="U13"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0" i="2"/>
  <c r="U12" i="2"/>
  <c r="U11" i="2"/>
  <c r="AJ13" i="2"/>
  <c r="AK13" i="2"/>
  <c r="CV13" i="2"/>
  <c r="AJ16" i="2"/>
  <c r="AK16" i="2"/>
  <c r="CB16" i="2"/>
  <c r="AJ19" i="2"/>
  <c r="AK19" i="2"/>
  <c r="AJ22" i="2"/>
  <c r="AK22" i="2"/>
  <c r="AJ25" i="2"/>
  <c r="AK25" i="2"/>
  <c r="AJ28" i="2"/>
  <c r="AK28" i="2"/>
  <c r="CH28" i="2"/>
  <c r="AJ31" i="2"/>
  <c r="AK31" i="2"/>
  <c r="AJ34" i="2"/>
  <c r="AK34" i="2"/>
  <c r="AJ37" i="2"/>
  <c r="AK37" i="2"/>
  <c r="AJ40" i="2"/>
  <c r="AK40" i="2"/>
  <c r="AJ43" i="2"/>
  <c r="AK43" i="2"/>
  <c r="AJ46" i="2"/>
  <c r="AK46" i="2"/>
  <c r="BT46" i="2"/>
  <c r="AJ49" i="2"/>
  <c r="AK49" i="2"/>
  <c r="CB49" i="2"/>
  <c r="AJ52" i="2"/>
  <c r="AK52" i="2"/>
  <c r="AJ55" i="2"/>
  <c r="AK55" i="2"/>
  <c r="CV55" i="2"/>
  <c r="AJ58" i="2"/>
  <c r="AK58" i="2"/>
  <c r="AJ61" i="2"/>
  <c r="AK61" i="2"/>
  <c r="AR131" i="2"/>
  <c r="AC38" i="18"/>
  <c r="AJ64" i="2"/>
  <c r="AK64" i="2"/>
  <c r="CR64" i="2"/>
  <c r="AJ67" i="2"/>
  <c r="AK67" i="2"/>
  <c r="CK67" i="2"/>
  <c r="AJ70" i="2"/>
  <c r="AK70" i="2"/>
  <c r="AJ73" i="2"/>
  <c r="AK73" i="2"/>
  <c r="AJ76" i="2"/>
  <c r="AK76" i="2"/>
  <c r="CB76" i="2"/>
  <c r="AJ79" i="2"/>
  <c r="AK79" i="2"/>
  <c r="AJ82" i="2"/>
  <c r="AK82" i="2"/>
  <c r="AJ85" i="2"/>
  <c r="AK85" i="2"/>
  <c r="CP85" i="2"/>
  <c r="AJ88" i="2"/>
  <c r="AK88" i="2"/>
  <c r="AJ91" i="2"/>
  <c r="AK91" i="2"/>
  <c r="AJ94" i="2"/>
  <c r="AK94" i="2"/>
  <c r="BN94" i="2"/>
  <c r="AJ97" i="2"/>
  <c r="AK97" i="2"/>
  <c r="AJ100" i="2"/>
  <c r="AK100" i="2"/>
  <c r="AJ103" i="2"/>
  <c r="AK103" i="2"/>
  <c r="AJ106" i="2"/>
  <c r="AK106" i="2"/>
  <c r="AJ109" i="2"/>
  <c r="AK109" i="2"/>
  <c r="AJ112" i="2"/>
  <c r="AK112" i="2"/>
  <c r="AJ10" i="2"/>
  <c r="AK10" i="2"/>
  <c r="BX10" i="2"/>
  <c r="C9" i="4"/>
  <c r="P5" i="4"/>
  <c r="P4" i="4"/>
  <c r="O22" i="45"/>
  <c r="G25" i="37"/>
  <c r="H13" i="37"/>
  <c r="F51" i="41"/>
  <c r="L3" i="45"/>
  <c r="H48" i="41" s="1"/>
  <c r="H12" i="37"/>
  <c r="H11" i="37"/>
  <c r="H9" i="37"/>
  <c r="H8" i="37"/>
  <c r="N3" i="37"/>
  <c r="L3" i="37"/>
  <c r="J3" i="37"/>
  <c r="AM10" i="2"/>
  <c r="AM22" i="2"/>
  <c r="X23" i="2"/>
  <c r="AN10" i="2"/>
  <c r="AO10" i="2"/>
  <c r="AO13" i="2"/>
  <c r="Z14" i="2"/>
  <c r="Z15" i="2"/>
  <c r="AP10" i="2"/>
  <c r="AQ10" i="2"/>
  <c r="AQ16" i="2"/>
  <c r="AB17" i="2"/>
  <c r="W17" i="2"/>
  <c r="AR10" i="2"/>
  <c r="AS10" i="2"/>
  <c r="AS13" i="2"/>
  <c r="AD14" i="2"/>
  <c r="AD15" i="2"/>
  <c r="AT10" i="2"/>
  <c r="AT13" i="2"/>
  <c r="AE14" i="2"/>
  <c r="AE15" i="2"/>
  <c r="AU10" i="2"/>
  <c r="AU16" i="2"/>
  <c r="AF17" i="2"/>
  <c r="AV10" i="2"/>
  <c r="AV13" i="2"/>
  <c r="AG14" i="2"/>
  <c r="AG15" i="2"/>
  <c r="AW10" i="2"/>
  <c r="AW16" i="2"/>
  <c r="AH17" i="2"/>
  <c r="AX10" i="2"/>
  <c r="AX16" i="2"/>
  <c r="AI17" i="2"/>
  <c r="X12" i="2"/>
  <c r="Y12" i="2"/>
  <c r="Z12" i="2"/>
  <c r="AA12" i="2"/>
  <c r="AB12" i="2"/>
  <c r="AC12" i="2"/>
  <c r="AD12" i="2"/>
  <c r="W12" i="2"/>
  <c r="Q12" i="2"/>
  <c r="M12" i="2"/>
  <c r="AE12" i="2"/>
  <c r="AF12" i="2"/>
  <c r="AG12" i="2"/>
  <c r="AH12" i="2"/>
  <c r="AG10" i="19"/>
  <c r="AG12" i="19"/>
  <c r="AG17" i="19"/>
  <c r="AG21" i="19"/>
  <c r="AG22" i="19"/>
  <c r="AG25" i="19"/>
  <c r="AG29" i="19"/>
  <c r="AG33" i="19"/>
  <c r="AG37" i="19"/>
  <c r="AG39" i="19"/>
  <c r="AG41" i="19"/>
  <c r="AG42" i="19"/>
  <c r="AG45" i="19"/>
  <c r="AG49" i="19"/>
  <c r="AG50" i="19"/>
  <c r="AG58" i="19"/>
  <c r="AG62" i="19"/>
  <c r="AG65" i="19"/>
  <c r="AG66" i="19"/>
  <c r="AG69" i="19"/>
  <c r="AG70" i="19"/>
  <c r="AG73" i="19"/>
  <c r="AG74" i="19"/>
  <c r="AG77" i="19"/>
  <c r="AG78" i="19"/>
  <c r="AG79" i="19"/>
  <c r="AG81" i="19"/>
  <c r="AG82" i="19"/>
  <c r="AG85" i="19"/>
  <c r="AG86" i="19"/>
  <c r="AG89" i="19"/>
  <c r="AG90" i="19"/>
  <c r="AG93" i="19"/>
  <c r="AG94" i="19"/>
  <c r="AG97" i="19"/>
  <c r="AG99" i="19"/>
  <c r="AG101" i="19"/>
  <c r="AG102" i="19"/>
  <c r="AG103" i="19"/>
  <c r="AG105" i="19"/>
  <c r="AG107" i="19"/>
  <c r="O39" i="18"/>
  <c r="O40" i="18"/>
  <c r="R39" i="18"/>
  <c r="Q41" i="18"/>
  <c r="R40" i="18"/>
  <c r="S39" i="18"/>
  <c r="K22" i="4"/>
  <c r="P12" i="48"/>
  <c r="T39" i="18"/>
  <c r="T40" i="18"/>
  <c r="U39" i="18"/>
  <c r="U40" i="18"/>
  <c r="V39" i="18"/>
  <c r="V40" i="18"/>
  <c r="W39" i="18"/>
  <c r="W40" i="18"/>
  <c r="X39" i="18"/>
  <c r="X40" i="18"/>
  <c r="L20" i="18"/>
  <c r="BN37" i="2"/>
  <c r="CI37" i="2"/>
  <c r="BQ94" i="2"/>
  <c r="BQ34" i="2"/>
  <c r="CK10" i="2"/>
  <c r="CK103" i="2"/>
  <c r="BP103" i="2"/>
  <c r="BW10" i="2"/>
  <c r="BM112" i="2"/>
  <c r="CA112" i="2"/>
  <c r="AO16" i="2"/>
  <c r="Z17" i="2"/>
  <c r="AU13" i="2"/>
  <c r="AF14" i="2"/>
  <c r="AF15" i="2"/>
  <c r="AV16" i="2"/>
  <c r="AG17" i="2"/>
  <c r="AT16" i="2"/>
  <c r="AE17" i="2"/>
  <c r="BH115" i="19"/>
  <c r="D27" i="18"/>
  <c r="BN119" i="19"/>
  <c r="L31" i="18"/>
  <c r="BN123" i="19"/>
  <c r="L35" i="18"/>
  <c r="BN121" i="19"/>
  <c r="L33" i="18"/>
  <c r="BI120" i="19"/>
  <c r="E32" i="18"/>
  <c r="BI124" i="19"/>
  <c r="E36" i="18"/>
  <c r="BH117" i="19"/>
  <c r="D29" i="18"/>
  <c r="BN117" i="19"/>
  <c r="L29" i="18"/>
  <c r="BN125" i="19"/>
  <c r="L37" i="18"/>
  <c r="BI121" i="19"/>
  <c r="E33" i="18"/>
  <c r="BI125" i="19"/>
  <c r="E37" i="18"/>
  <c r="AN7" i="34"/>
  <c r="AP10" i="34"/>
  <c r="W117" i="19"/>
  <c r="AX9" i="34"/>
  <c r="G116" i="19"/>
  <c r="AH8" i="34"/>
  <c r="AA117" i="19"/>
  <c r="K117" i="19"/>
  <c r="K111" i="19"/>
  <c r="AZ10" i="34"/>
  <c r="AR10" i="34"/>
  <c r="Y117" i="19"/>
  <c r="AZ9" i="34"/>
  <c r="Q117" i="19"/>
  <c r="AR8" i="34"/>
  <c r="Q111" i="19"/>
  <c r="S112" i="19"/>
  <c r="I111" i="19"/>
  <c r="K112" i="19"/>
  <c r="K116" i="19"/>
  <c r="AC116" i="19"/>
  <c r="M116" i="19"/>
  <c r="Y112" i="19"/>
  <c r="Q112" i="19"/>
  <c r="I112" i="19"/>
  <c r="W112" i="19"/>
  <c r="G111" i="19"/>
  <c r="M117" i="19"/>
  <c r="BH119" i="19"/>
  <c r="D31" i="18"/>
  <c r="BI118" i="19"/>
  <c r="E30" i="18"/>
  <c r="W111" i="19"/>
  <c r="M112" i="19"/>
  <c r="BN118" i="19"/>
  <c r="L30" i="18"/>
  <c r="AC112" i="19"/>
  <c r="I116" i="19"/>
  <c r="W116" i="19"/>
  <c r="BH123" i="19"/>
  <c r="D35" i="18"/>
  <c r="BH116" i="19"/>
  <c r="D28" i="18"/>
  <c r="BN126" i="19"/>
  <c r="L38" i="18"/>
  <c r="BI126" i="19"/>
  <c r="E38" i="18"/>
  <c r="BI116" i="19"/>
  <c r="E28" i="18"/>
  <c r="O112" i="19"/>
  <c r="U112" i="19"/>
  <c r="BB8" i="34"/>
  <c r="AV10" i="34"/>
  <c r="O117" i="19"/>
  <c r="BN122" i="19"/>
  <c r="L34" i="18"/>
  <c r="I117" i="19"/>
  <c r="AC117" i="19"/>
  <c r="AA116" i="19"/>
  <c r="AA111" i="19"/>
  <c r="BH125" i="19"/>
  <c r="D37" i="18"/>
  <c r="AT8" i="34"/>
  <c r="BD7" i="34"/>
  <c r="Y116" i="19"/>
  <c r="BH124" i="19"/>
  <c r="D36" i="18"/>
  <c r="G112" i="19"/>
  <c r="Y111" i="19"/>
  <c r="BI115" i="19"/>
  <c r="E27" i="18"/>
  <c r="BN115" i="19"/>
  <c r="L27" i="18"/>
  <c r="BI122" i="19"/>
  <c r="E34" i="18"/>
  <c r="BH118" i="19"/>
  <c r="D30" i="18"/>
  <c r="BM126" i="19"/>
  <c r="K38" i="18"/>
  <c r="BM118" i="19"/>
  <c r="K30" i="18"/>
  <c r="BH126" i="19"/>
  <c r="D38" i="18"/>
  <c r="M111" i="19"/>
  <c r="AC111" i="19"/>
  <c r="U117" i="19"/>
  <c r="CD85" i="2"/>
  <c r="BW64" i="2"/>
  <c r="D7" i="38"/>
  <c r="CI13" i="2"/>
  <c r="BB7" i="34"/>
  <c r="AP7" i="34"/>
  <c r="AV19" i="2"/>
  <c r="AG20" i="2"/>
  <c r="AV22" i="2"/>
  <c r="AG23" i="2"/>
  <c r="AT19" i="2"/>
  <c r="AE20" i="2"/>
  <c r="AT22" i="2"/>
  <c r="AE23" i="2"/>
  <c r="AP22" i="2"/>
  <c r="AA23" i="2"/>
  <c r="AN19" i="2"/>
  <c r="Y20" i="2"/>
  <c r="AW22" i="2"/>
  <c r="AH23" i="2"/>
  <c r="AR19" i="2"/>
  <c r="AC20" i="2"/>
  <c r="AR22" i="2"/>
  <c r="AC23" i="2"/>
  <c r="AO22" i="2"/>
  <c r="Z23" i="2"/>
  <c r="AJ10" i="34"/>
  <c r="BO115" i="19"/>
  <c r="M27" i="18"/>
  <c r="AT10" i="34"/>
  <c r="BJ115" i="19"/>
  <c r="F27" i="18"/>
  <c r="AT9" i="34"/>
  <c r="G118" i="19"/>
  <c r="G113" i="19"/>
  <c r="AX19" i="2"/>
  <c r="AI20" i="2"/>
  <c r="AP13" i="2"/>
  <c r="AA14" i="2"/>
  <c r="AA15" i="2"/>
  <c r="AP16" i="2"/>
  <c r="AA17" i="2"/>
  <c r="AP19" i="2"/>
  <c r="AA20" i="2"/>
  <c r="AR13" i="2"/>
  <c r="AC14" i="2"/>
  <c r="AC15" i="2"/>
  <c r="AR16" i="2"/>
  <c r="AC17" i="2"/>
  <c r="AM16" i="2"/>
  <c r="X17" i="2"/>
  <c r="AM19" i="2"/>
  <c r="X20" i="2"/>
  <c r="AM13" i="2"/>
  <c r="X14" i="2"/>
  <c r="CT28" i="2"/>
  <c r="CN28" i="2"/>
  <c r="CK16" i="2"/>
  <c r="CU16" i="2"/>
  <c r="CE16" i="2"/>
  <c r="BY16" i="2"/>
  <c r="CQ16" i="2"/>
  <c r="BM16" i="2"/>
  <c r="CP16" i="2"/>
  <c r="BW16" i="2"/>
  <c r="CU22" i="2"/>
  <c r="CL22" i="2"/>
  <c r="BN22" i="2"/>
  <c r="BM22" i="2"/>
  <c r="CC22" i="2"/>
  <c r="CJ22" i="2"/>
  <c r="BX22" i="2"/>
  <c r="CN22" i="2"/>
  <c r="CQ22" i="2"/>
  <c r="CF22" i="2"/>
  <c r="BZ22" i="2"/>
  <c r="BT22" i="2"/>
  <c r="CM22" i="2"/>
  <c r="BY22" i="2"/>
  <c r="CV22" i="2"/>
  <c r="BZ13" i="2"/>
  <c r="BS13" i="2"/>
  <c r="BV13" i="2"/>
  <c r="BQ13" i="2"/>
  <c r="CT13" i="2"/>
  <c r="CN13" i="2"/>
  <c r="CE13" i="2"/>
  <c r="CA13" i="2"/>
  <c r="CS13" i="2"/>
  <c r="BL115" i="19"/>
  <c r="J27" i="18"/>
  <c r="AJ15" i="34"/>
  <c r="AZ13" i="34"/>
  <c r="AR13" i="34"/>
  <c r="BJ119" i="19"/>
  <c r="F31" i="18"/>
  <c r="BO119" i="19"/>
  <c r="M31" i="18"/>
  <c r="O118" i="19"/>
  <c r="Q115" i="19"/>
  <c r="BG120" i="19"/>
  <c r="C32" i="18"/>
  <c r="BL123" i="19"/>
  <c r="J35" i="18"/>
  <c r="W110" i="19"/>
  <c r="BG123" i="19"/>
  <c r="C35" i="18"/>
  <c r="BJ116" i="19"/>
  <c r="F28" i="18"/>
  <c r="O113" i="19"/>
  <c r="U113" i="19"/>
  <c r="BJ123" i="19"/>
  <c r="F35" i="18"/>
  <c r="BJ122" i="19"/>
  <c r="F34" i="18"/>
  <c r="AA113" i="19"/>
  <c r="BJ125" i="19"/>
  <c r="F37" i="18"/>
  <c r="BO125" i="19"/>
  <c r="M37" i="18"/>
  <c r="S118" i="19"/>
  <c r="BO116" i="19"/>
  <c r="M28" i="18"/>
  <c r="Q113" i="19"/>
  <c r="I118" i="19"/>
  <c r="I113" i="19"/>
  <c r="W115" i="19"/>
  <c r="BG122" i="19"/>
  <c r="C34" i="18"/>
  <c r="U115" i="19"/>
  <c r="U110" i="19"/>
  <c r="BJ121" i="19"/>
  <c r="F33" i="18"/>
  <c r="G33" i="18"/>
  <c r="I33" i="18"/>
  <c r="BJ117" i="19"/>
  <c r="F29" i="18"/>
  <c r="AA118" i="19"/>
  <c r="BB32" i="34"/>
  <c r="BO123" i="19"/>
  <c r="M35" i="18"/>
  <c r="W113" i="19"/>
  <c r="W118" i="19"/>
  <c r="AX29" i="34"/>
  <c r="BM122" i="19"/>
  <c r="K34" i="18"/>
  <c r="BH122" i="19"/>
  <c r="D34" i="18"/>
  <c r="BH121" i="19"/>
  <c r="D33" i="18"/>
  <c r="BM121" i="19"/>
  <c r="K33" i="18"/>
  <c r="S111" i="19"/>
  <c r="S116" i="19"/>
  <c r="Q116" i="19"/>
  <c r="BM120" i="19"/>
  <c r="K32" i="18"/>
  <c r="BH120" i="19"/>
  <c r="D32" i="18"/>
  <c r="O116" i="19"/>
  <c r="O111" i="19"/>
  <c r="AP29" i="34"/>
  <c r="BG125" i="19"/>
  <c r="C37" i="18"/>
  <c r="AA115" i="19"/>
  <c r="BG115" i="19"/>
  <c r="C27" i="18"/>
  <c r="G115" i="19"/>
  <c r="BL119" i="19"/>
  <c r="J31" i="18"/>
  <c r="BG119" i="19"/>
  <c r="C31" i="18"/>
  <c r="O110" i="19"/>
  <c r="I115" i="19"/>
  <c r="BL116" i="19"/>
  <c r="J28" i="18"/>
  <c r="AC115" i="19"/>
  <c r="M110" i="19"/>
  <c r="Q110" i="19"/>
  <c r="BL126" i="19"/>
  <c r="J38" i="18"/>
  <c r="AC110" i="19"/>
  <c r="BG126" i="19"/>
  <c r="C38" i="18"/>
  <c r="BL120" i="19"/>
  <c r="J32" i="18"/>
  <c r="BG117" i="19"/>
  <c r="C29" i="18"/>
  <c r="K110" i="19"/>
  <c r="BL117" i="19"/>
  <c r="J29" i="18"/>
  <c r="K115" i="19"/>
  <c r="BG121" i="19"/>
  <c r="C33" i="18"/>
  <c r="S110" i="19"/>
  <c r="BL121" i="19"/>
  <c r="J33" i="18"/>
  <c r="S115" i="19"/>
  <c r="M115" i="19"/>
  <c r="BG118" i="19"/>
  <c r="C30" i="18"/>
  <c r="BG116" i="19"/>
  <c r="C28" i="18"/>
  <c r="AA110" i="19"/>
  <c r="BL125" i="19"/>
  <c r="J37" i="18"/>
  <c r="Y110" i="19"/>
  <c r="BG124" i="19"/>
  <c r="C36" i="18"/>
  <c r="BL124" i="19"/>
  <c r="J36" i="18"/>
  <c r="Y115" i="19"/>
  <c r="AE109" i="19"/>
  <c r="CD16" i="2"/>
  <c r="BZ16" i="2"/>
  <c r="CJ16" i="2"/>
  <c r="CT16" i="2"/>
  <c r="CL16" i="2"/>
  <c r="CV16" i="2"/>
  <c r="BQ16" i="2"/>
  <c r="CA16" i="2"/>
  <c r="BU16" i="2"/>
  <c r="CJ28" i="2"/>
  <c r="CS28" i="2"/>
  <c r="CQ28" i="2"/>
  <c r="CB28" i="2"/>
  <c r="CI28" i="2"/>
  <c r="CA28" i="2"/>
  <c r="CR28" i="2"/>
  <c r="AW13" i="2"/>
  <c r="AH14" i="2"/>
  <c r="AH15" i="2"/>
  <c r="AS22" i="2"/>
  <c r="AD23" i="2"/>
  <c r="BN40" i="2"/>
  <c r="CL64" i="2"/>
  <c r="CN64" i="2"/>
  <c r="BX64" i="2"/>
  <c r="BS64" i="2"/>
  <c r="CO64" i="2"/>
  <c r="CN100" i="2"/>
  <c r="CT100" i="2"/>
  <c r="BQ100" i="2"/>
  <c r="BU88" i="2"/>
  <c r="BT52" i="2"/>
  <c r="BT100" i="2"/>
  <c r="BS100" i="2"/>
  <c r="BM100" i="2"/>
  <c r="CG16" i="2"/>
  <c r="CI16" i="2"/>
  <c r="CS16" i="2"/>
  <c r="BT16" i="2"/>
  <c r="BN16" i="2"/>
  <c r="BV16" i="2"/>
  <c r="CF16" i="2"/>
  <c r="CH16" i="2"/>
  <c r="CR16" i="2"/>
  <c r="CU28" i="2"/>
  <c r="CL28" i="2"/>
  <c r="BZ28" i="2"/>
  <c r="CF28" i="2"/>
  <c r="CE28" i="2"/>
  <c r="AS19" i="2"/>
  <c r="AD20" i="2"/>
  <c r="BV64" i="2"/>
  <c r="CD64" i="2"/>
  <c r="BT64" i="2"/>
  <c r="CU64" i="2"/>
  <c r="CK64" i="2"/>
  <c r="BU64" i="2"/>
  <c r="CD100" i="2"/>
  <c r="AS16" i="2"/>
  <c r="AD17" i="2"/>
  <c r="BX88" i="2"/>
  <c r="CP52" i="2"/>
  <c r="BW52" i="2"/>
  <c r="CS40" i="2"/>
  <c r="BP100" i="2"/>
  <c r="BO100" i="2"/>
  <c r="CO100" i="2"/>
  <c r="BX16" i="2"/>
  <c r="BO16" i="2"/>
  <c r="CC16" i="2"/>
  <c r="CN16" i="2"/>
  <c r="BS16" i="2"/>
  <c r="CO16" i="2"/>
  <c r="BP16" i="2"/>
  <c r="CM16" i="2"/>
  <c r="BR16" i="2"/>
  <c r="CO28" i="2"/>
  <c r="CC28" i="2"/>
  <c r="CG28" i="2"/>
  <c r="AO19" i="2"/>
  <c r="Z20" i="2"/>
  <c r="AW19" i="2"/>
  <c r="AH20" i="2"/>
  <c r="CH64" i="2"/>
  <c r="BN64" i="2"/>
  <c r="BP64" i="2"/>
  <c r="CQ64" i="2"/>
  <c r="CG64" i="2"/>
  <c r="CQ100" i="2"/>
  <c r="BN100" i="2"/>
  <c r="CR100" i="2"/>
  <c r="CM100" i="2"/>
  <c r="CH100" i="2"/>
  <c r="CK100" i="2"/>
  <c r="AU22" i="2"/>
  <c r="AF23" i="2"/>
  <c r="AQ22" i="2"/>
  <c r="AB23" i="2"/>
  <c r="AQ13" i="2"/>
  <c r="AB14" i="2"/>
  <c r="AB15" i="2"/>
  <c r="CG106" i="2"/>
  <c r="CL106" i="2"/>
  <c r="BV106" i="2"/>
  <c r="CE106" i="2"/>
  <c r="BP106" i="2"/>
  <c r="BX106" i="2"/>
  <c r="CR106" i="2"/>
  <c r="BP37" i="2"/>
  <c r="BU37" i="2"/>
  <c r="CD37" i="2"/>
  <c r="CQ37" i="2"/>
  <c r="BX37" i="2"/>
  <c r="BY37" i="2"/>
  <c r="CH37" i="2"/>
  <c r="CU37" i="2"/>
  <c r="CN37" i="2"/>
  <c r="CO37" i="2"/>
  <c r="BS37" i="2"/>
  <c r="AW125" i="2"/>
  <c r="AJ32" i="18"/>
  <c r="BY70" i="2"/>
  <c r="CQ70" i="2"/>
  <c r="BN70" i="2"/>
  <c r="CB58" i="2"/>
  <c r="CG58" i="2"/>
  <c r="CM46" i="2"/>
  <c r="BM46" i="2"/>
  <c r="CS46" i="2"/>
  <c r="BW46" i="2"/>
  <c r="BR46" i="2"/>
  <c r="BM97" i="2"/>
  <c r="BT97" i="2"/>
  <c r="CR37" i="2"/>
  <c r="BQ103" i="2"/>
  <c r="CO103" i="2"/>
  <c r="BZ103" i="2"/>
  <c r="BO103" i="2"/>
  <c r="BT103" i="2"/>
  <c r="CR103" i="2"/>
  <c r="CS103" i="2"/>
  <c r="CH103" i="2"/>
  <c r="BS103" i="2"/>
  <c r="CB103" i="2"/>
  <c r="CV103" i="2"/>
  <c r="CC103" i="2"/>
  <c r="CL103" i="2"/>
  <c r="BW103" i="2"/>
  <c r="CU103" i="2"/>
  <c r="BQ91" i="2"/>
  <c r="BY91" i="2"/>
  <c r="CS91" i="2"/>
  <c r="BW91" i="2"/>
  <c r="CQ91" i="2"/>
  <c r="CV91" i="2"/>
  <c r="CJ91" i="2"/>
  <c r="CT91" i="2"/>
  <c r="CC91" i="2"/>
  <c r="BR91" i="2"/>
  <c r="CA91" i="2"/>
  <c r="CU91" i="2"/>
  <c r="CH91" i="2"/>
  <c r="CR91" i="2"/>
  <c r="BM91" i="2"/>
  <c r="CK91" i="2"/>
  <c r="BV91" i="2"/>
  <c r="CE91" i="2"/>
  <c r="CF91" i="2"/>
  <c r="CP91" i="2"/>
  <c r="BT91" i="2"/>
  <c r="BQ79" i="2"/>
  <c r="CC79" i="2"/>
  <c r="BR79" i="2"/>
  <c r="CL79" i="2"/>
  <c r="CU79" i="2"/>
  <c r="BP79" i="2"/>
  <c r="BM79" i="2"/>
  <c r="CK79" i="2"/>
  <c r="BV79" i="2"/>
  <c r="CP79" i="2"/>
  <c r="CE79" i="2"/>
  <c r="CF79" i="2"/>
  <c r="BU79" i="2"/>
  <c r="CO79" i="2"/>
  <c r="BZ79" i="2"/>
  <c r="BO79" i="2"/>
  <c r="CI79" i="2"/>
  <c r="CN79" i="2"/>
  <c r="BS55" i="2"/>
  <c r="CI55" i="2"/>
  <c r="BT55" i="2"/>
  <c r="BM55" i="2"/>
  <c r="CC55" i="2"/>
  <c r="CS55" i="2"/>
  <c r="CU55" i="2"/>
  <c r="CM55" i="2"/>
  <c r="BX55" i="2"/>
  <c r="CN55" i="2"/>
  <c r="CG55" i="2"/>
  <c r="BZ55" i="2"/>
  <c r="CT55" i="2"/>
  <c r="CA55" i="2"/>
  <c r="CQ55" i="2"/>
  <c r="CR55" i="2"/>
  <c r="BU55" i="2"/>
  <c r="CK55" i="2"/>
  <c r="BR55" i="2"/>
  <c r="CL55" i="2"/>
  <c r="BP43" i="2"/>
  <c r="BQ43" i="2"/>
  <c r="BR43" i="2"/>
  <c r="CU43" i="2"/>
  <c r="CJ43" i="2"/>
  <c r="BS43" i="2"/>
  <c r="CO43" i="2"/>
  <c r="CD43" i="2"/>
  <c r="BT43" i="2"/>
  <c r="BU43" i="2"/>
  <c r="CI43" i="2"/>
  <c r="BO43" i="2"/>
  <c r="CN43" i="2"/>
  <c r="CC43" i="2"/>
  <c r="CS43" i="2"/>
  <c r="CT43" i="2"/>
  <c r="BX43" i="2"/>
  <c r="BZ43" i="2"/>
  <c r="CM43" i="2"/>
  <c r="CB43" i="2"/>
  <c r="CR43" i="2"/>
  <c r="CG43" i="2"/>
  <c r="BW43" i="2"/>
  <c r="CH43" i="2"/>
  <c r="AU19" i="2"/>
  <c r="AF20" i="2"/>
  <c r="AQ19" i="2"/>
  <c r="AB20" i="2"/>
  <c r="BQ88" i="2"/>
  <c r="CL88" i="2"/>
  <c r="CO88" i="2"/>
  <c r="BO88" i="2"/>
  <c r="BP88" i="2"/>
  <c r="CA88" i="2"/>
  <c r="CV88" i="2"/>
  <c r="CF76" i="2"/>
  <c r="CE52" i="2"/>
  <c r="CB52" i="2"/>
  <c r="BU52" i="2"/>
  <c r="CD52" i="2"/>
  <c r="CM52" i="2"/>
  <c r="CC52" i="2"/>
  <c r="BR52" i="2"/>
  <c r="BO52" i="2"/>
  <c r="CU52" i="2"/>
  <c r="CR52" i="2"/>
  <c r="CK52" i="2"/>
  <c r="BV52" i="2"/>
  <c r="AX22" i="2"/>
  <c r="AI23" i="2"/>
  <c r="CJ88" i="2"/>
  <c r="CB88" i="2"/>
  <c r="CE88" i="2"/>
  <c r="BV88" i="2"/>
  <c r="CK88" i="2"/>
  <c r="CB112" i="2"/>
  <c r="CQ112" i="2"/>
  <c r="BW112" i="2"/>
  <c r="CH112" i="2"/>
  <c r="BN112" i="2"/>
  <c r="CC112" i="2"/>
  <c r="CU31" i="2"/>
  <c r="CC46" i="2"/>
  <c r="BT70" i="2"/>
  <c r="AN16" i="2"/>
  <c r="Y17" i="2"/>
  <c r="AN13" i="2"/>
  <c r="Y14" i="2"/>
  <c r="W14" i="2"/>
  <c r="Y15" i="2"/>
  <c r="BM82" i="2"/>
  <c r="CS82" i="2"/>
  <c r="BZ82" i="2"/>
  <c r="CP82" i="2"/>
  <c r="CM82" i="2"/>
  <c r="CJ82" i="2"/>
  <c r="BN82" i="2"/>
  <c r="CH82" i="2"/>
  <c r="BS82" i="2"/>
  <c r="CN82" i="2"/>
  <c r="CV82" i="2"/>
  <c r="BR82" i="2"/>
  <c r="CL82" i="2"/>
  <c r="CA82" i="2"/>
  <c r="CB82" i="2"/>
  <c r="BQ82" i="2"/>
  <c r="CK82" i="2"/>
  <c r="CT82" i="2"/>
  <c r="CE82" i="2"/>
  <c r="BT82" i="2"/>
  <c r="BP40" i="2"/>
  <c r="CJ40" i="2"/>
  <c r="BU40" i="2"/>
  <c r="BZ40" i="2"/>
  <c r="BO40" i="2"/>
  <c r="BW40" i="2"/>
  <c r="BY40" i="2"/>
  <c r="BR40" i="2"/>
  <c r="CP40" i="2"/>
  <c r="CG40" i="2"/>
  <c r="CR40" i="2"/>
  <c r="CC40" i="2"/>
  <c r="BV40" i="2"/>
  <c r="CE40" i="2"/>
  <c r="CQ40" i="2"/>
  <c r="BT40" i="2"/>
  <c r="CV40" i="2"/>
  <c r="CK40" i="2"/>
  <c r="CH40" i="2"/>
  <c r="CU40" i="2"/>
  <c r="AX13" i="2"/>
  <c r="AI14" i="2"/>
  <c r="CR112" i="2"/>
  <c r="BX112" i="2"/>
  <c r="CM112" i="2"/>
  <c r="BO112" i="2"/>
  <c r="CD112" i="2"/>
  <c r="CS112" i="2"/>
  <c r="CG31" i="2"/>
  <c r="CV31" i="2"/>
  <c r="BM88" i="2"/>
  <c r="CC88" i="2"/>
  <c r="CS88" i="2"/>
  <c r="BZ88" i="2"/>
  <c r="CP88" i="2"/>
  <c r="BW88" i="2"/>
  <c r="CM88" i="2"/>
  <c r="CR88" i="2"/>
  <c r="BT88" i="2"/>
  <c r="BM70" i="2"/>
  <c r="CC70" i="2"/>
  <c r="CS70" i="2"/>
  <c r="CF70" i="2"/>
  <c r="CG70" i="2"/>
  <c r="BV70" i="2"/>
  <c r="CV70" i="2"/>
  <c r="CH70" i="2"/>
  <c r="BS70" i="2"/>
  <c r="CN70" i="2"/>
  <c r="CE70" i="2"/>
  <c r="CP70" i="2"/>
  <c r="BQ70" i="2"/>
  <c r="CK70" i="2"/>
  <c r="CA70" i="2"/>
  <c r="BR70" i="2"/>
  <c r="CM70" i="2"/>
  <c r="BX70" i="2"/>
  <c r="CT70" i="2"/>
  <c r="BO70" i="2"/>
  <c r="BU70" i="2"/>
  <c r="CO70" i="2"/>
  <c r="CL70" i="2"/>
  <c r="BW70" i="2"/>
  <c r="CR70" i="2"/>
  <c r="CD70" i="2"/>
  <c r="BZ70" i="2"/>
  <c r="CJ70" i="2"/>
  <c r="CA46" i="2"/>
  <c r="CQ46" i="2"/>
  <c r="BX46" i="2"/>
  <c r="CN46" i="2"/>
  <c r="BQ46" i="2"/>
  <c r="CG46" i="2"/>
  <c r="BV46" i="2"/>
  <c r="BN46" i="2"/>
  <c r="CH46" i="2"/>
  <c r="BO46" i="2"/>
  <c r="CE46" i="2"/>
  <c r="CU46" i="2"/>
  <c r="CB46" i="2"/>
  <c r="CR46" i="2"/>
  <c r="BU46" i="2"/>
  <c r="CK46" i="2"/>
  <c r="CL46" i="2"/>
  <c r="CD46" i="2"/>
  <c r="BS46" i="2"/>
  <c r="CI46" i="2"/>
  <c r="BP46" i="2"/>
  <c r="CF46" i="2"/>
  <c r="CV46" i="2"/>
  <c r="BY46" i="2"/>
  <c r="CO46" i="2"/>
  <c r="BZ46" i="2"/>
  <c r="CT46" i="2"/>
  <c r="CV112" i="2"/>
  <c r="BY112" i="2"/>
  <c r="CO112" i="2"/>
  <c r="BV112" i="2"/>
  <c r="CL112" i="2"/>
  <c r="BS112" i="2"/>
  <c r="CI112" i="2"/>
  <c r="BP112" i="2"/>
  <c r="CF112" i="2"/>
  <c r="BZ31" i="2"/>
  <c r="CP31" i="2"/>
  <c r="BO31" i="2"/>
  <c r="CV25" i="2"/>
  <c r="CF25" i="2"/>
  <c r="CJ25" i="2"/>
  <c r="CS25" i="2"/>
  <c r="AN22" i="2"/>
  <c r="Y23" i="2"/>
  <c r="CA40" i="2"/>
  <c r="BQ40" i="2"/>
  <c r="CN88" i="2"/>
  <c r="CF88" i="2"/>
  <c r="CQ88" i="2"/>
  <c r="BS88" i="2"/>
  <c r="CH88" i="2"/>
  <c r="BN88" i="2"/>
  <c r="BY88" i="2"/>
  <c r="CN112" i="2"/>
  <c r="BT112" i="2"/>
  <c r="CE112" i="2"/>
  <c r="CT112" i="2"/>
  <c r="BZ112" i="2"/>
  <c r="CK112" i="2"/>
  <c r="BQ112" i="2"/>
  <c r="CQ31" i="2"/>
  <c r="CH31" i="2"/>
  <c r="BN31" i="2"/>
  <c r="CP46" i="2"/>
  <c r="CJ46" i="2"/>
  <c r="CI70" i="2"/>
  <c r="BP70" i="2"/>
  <c r="CI82" i="2"/>
  <c r="BU82" i="2"/>
  <c r="CI40" i="2"/>
  <c r="CB40" i="2"/>
  <c r="CA10" i="2"/>
  <c r="BT10" i="2"/>
  <c r="CU10" i="2"/>
  <c r="BQ10" i="2"/>
  <c r="CR10" i="2"/>
  <c r="BY10" i="2"/>
  <c r="CV10" i="2"/>
  <c r="CD10" i="2"/>
  <c r="BS10" i="2"/>
  <c r="CP10" i="2"/>
  <c r="CI10" i="2"/>
  <c r="CM10" i="2"/>
  <c r="BM94" i="2"/>
  <c r="CC94" i="2"/>
  <c r="CS94" i="2"/>
  <c r="CA94" i="2"/>
  <c r="CQ94" i="2"/>
  <c r="CJ94" i="2"/>
  <c r="CD94" i="2"/>
  <c r="BX94" i="2"/>
  <c r="BR94" i="2"/>
  <c r="BU94" i="2"/>
  <c r="CO94" i="2"/>
  <c r="CE94" i="2"/>
  <c r="BT94" i="2"/>
  <c r="BV94" i="2"/>
  <c r="CF94" i="2"/>
  <c r="CH94" i="2"/>
  <c r="BY94" i="2"/>
  <c r="BO94" i="2"/>
  <c r="CI94" i="2"/>
  <c r="CB94" i="2"/>
  <c r="CL94" i="2"/>
  <c r="CN94" i="2"/>
  <c r="CP94" i="2"/>
  <c r="CG94" i="2"/>
  <c r="BS94" i="2"/>
  <c r="CM94" i="2"/>
  <c r="CR94" i="2"/>
  <c r="CT94" i="2"/>
  <c r="CV94" i="2"/>
  <c r="CA52" i="2"/>
  <c r="CQ52" i="2"/>
  <c r="BX52" i="2"/>
  <c r="CN52" i="2"/>
  <c r="BQ52" i="2"/>
  <c r="CG52" i="2"/>
  <c r="BN52" i="2"/>
  <c r="CH52" i="2"/>
  <c r="BZ52" i="2"/>
  <c r="BS52" i="2"/>
  <c r="CI52" i="2"/>
  <c r="BP52" i="2"/>
  <c r="CF52" i="2"/>
  <c r="CV52" i="2"/>
  <c r="BY52" i="2"/>
  <c r="CO52" i="2"/>
  <c r="CT52" i="2"/>
  <c r="CL52" i="2"/>
  <c r="BZ109" i="2"/>
  <c r="BT109" i="2"/>
  <c r="BT37" i="2"/>
  <c r="CJ37" i="2"/>
  <c r="BM37" i="2"/>
  <c r="CC37" i="2"/>
  <c r="CS37" i="2"/>
  <c r="BZ37" i="2"/>
  <c r="CP37" i="2"/>
  <c r="BW37" i="2"/>
  <c r="CE37" i="2"/>
  <c r="CR58" i="2"/>
  <c r="CE58" i="2"/>
  <c r="CA37" i="2"/>
  <c r="CT37" i="2"/>
  <c r="BV37" i="2"/>
  <c r="CK37" i="2"/>
  <c r="BQ37" i="2"/>
  <c r="CF37" i="2"/>
  <c r="CN109" i="2"/>
  <c r="BV109" i="2"/>
  <c r="CB100" i="2"/>
  <c r="CI100" i="2"/>
  <c r="CP100" i="2"/>
  <c r="CS100" i="2"/>
  <c r="CS106" i="2"/>
  <c r="CP106" i="2"/>
  <c r="BW106" i="2"/>
  <c r="CM106" i="2"/>
  <c r="CO85" i="2"/>
  <c r="AE132" i="2"/>
  <c r="CV79" i="2"/>
  <c r="CB79" i="2"/>
  <c r="CQ79" i="2"/>
  <c r="CA79" i="2"/>
  <c r="CT79" i="2"/>
  <c r="CD79" i="2"/>
  <c r="BN79" i="2"/>
  <c r="CG79" i="2"/>
  <c r="CD91" i="2"/>
  <c r="CB91" i="2"/>
  <c r="BZ91" i="2"/>
  <c r="BX91" i="2"/>
  <c r="CI91" i="2"/>
  <c r="BS91" i="2"/>
  <c r="BN91" i="2"/>
  <c r="CG91" i="2"/>
  <c r="CN103" i="2"/>
  <c r="BX103" i="2"/>
  <c r="CQ103" i="2"/>
  <c r="CA103" i="2"/>
  <c r="CT103" i="2"/>
  <c r="CD103" i="2"/>
  <c r="BN103" i="2"/>
  <c r="CG103" i="2"/>
  <c r="CR73" i="2"/>
  <c r="CJ73" i="2"/>
  <c r="CU73" i="2"/>
  <c r="CE73" i="2"/>
  <c r="CT73" i="2"/>
  <c r="CD73" i="2"/>
  <c r="CS73" i="2"/>
  <c r="CB73" i="2"/>
  <c r="BX58" i="2"/>
  <c r="CU58" i="2"/>
  <c r="BO37" i="2"/>
  <c r="CM37" i="2"/>
  <c r="CL37" i="2"/>
  <c r="BR37" i="2"/>
  <c r="CG37" i="2"/>
  <c r="CV37" i="2"/>
  <c r="CB37" i="2"/>
  <c r="CL109" i="2"/>
  <c r="CC100" i="2"/>
  <c r="BR100" i="2"/>
  <c r="CL100" i="2"/>
  <c r="BW100" i="2"/>
  <c r="CU100" i="2"/>
  <c r="CF100" i="2"/>
  <c r="AH7" i="34"/>
  <c r="AZ29" i="34"/>
  <c r="BM116" i="19"/>
  <c r="K28" i="18"/>
  <c r="AE104" i="34"/>
  <c r="AE94" i="34"/>
  <c r="X15" i="2"/>
  <c r="CT109" i="2"/>
  <c r="CS109" i="2"/>
  <c r="CG109" i="2"/>
  <c r="CU109" i="2"/>
  <c r="BQ109" i="2"/>
  <c r="CE109" i="2"/>
  <c r="BW109" i="2"/>
  <c r="CC109" i="2"/>
  <c r="BO109" i="2"/>
  <c r="CB109" i="2"/>
  <c r="CD109" i="2"/>
  <c r="CH49" i="2"/>
  <c r="CJ10" i="2"/>
  <c r="CH55" i="2"/>
  <c r="CI88" i="2"/>
  <c r="CU88" i="2"/>
  <c r="BR88" i="2"/>
  <c r="CT88" i="2"/>
  <c r="CA109" i="2"/>
  <c r="CM109" i="2"/>
  <c r="BR109" i="2"/>
  <c r="CF109" i="2"/>
  <c r="CI85" i="2"/>
  <c r="CK109" i="2"/>
  <c r="BP109" i="2"/>
  <c r="CJ109" i="2"/>
  <c r="CP109" i="2"/>
  <c r="BM109" i="2"/>
  <c r="CI109" i="2"/>
  <c r="BZ10" i="2"/>
  <c r="BV103" i="2"/>
  <c r="CJ103" i="2"/>
  <c r="CP103" i="2"/>
  <c r="BU103" i="2"/>
  <c r="CI103" i="2"/>
  <c r="BY103" i="2"/>
  <c r="CM103" i="2"/>
  <c r="BR103" i="2"/>
  <c r="CF103" i="2"/>
  <c r="BM103" i="2"/>
  <c r="CE103" i="2"/>
  <c r="CO109" i="2"/>
  <c r="CH109" i="2"/>
  <c r="BU109" i="2"/>
  <c r="BS109" i="2"/>
  <c r="CQ109" i="2"/>
  <c r="CR109" i="2"/>
  <c r="BN109" i="2"/>
  <c r="BX109" i="2"/>
  <c r="CV109" i="2"/>
  <c r="BQ85" i="2"/>
  <c r="CC85" i="2"/>
  <c r="CE85" i="2"/>
  <c r="CK85" i="2"/>
  <c r="CL85" i="2"/>
  <c r="CN85" i="2"/>
  <c r="BX85" i="2"/>
  <c r="BM85" i="2"/>
  <c r="CB85" i="2"/>
  <c r="BO85" i="2"/>
  <c r="CR85" i="2"/>
  <c r="CT85" i="2"/>
  <c r="BW85" i="2"/>
  <c r="BT85" i="2"/>
  <c r="CH85" i="2"/>
  <c r="CG19" i="2"/>
  <c r="BM19" i="2"/>
  <c r="CU85" i="2"/>
  <c r="BY109" i="2"/>
  <c r="CT10" i="2"/>
  <c r="CQ10" i="2"/>
  <c r="BU10" i="2"/>
  <c r="CC10" i="2"/>
  <c r="BM10" i="2"/>
  <c r="CH10" i="2"/>
  <c r="CE10" i="2"/>
  <c r="CB10" i="2"/>
  <c r="BN10" i="2"/>
  <c r="CG10" i="2"/>
  <c r="CO10" i="2"/>
  <c r="BO10" i="2"/>
  <c r="BP10" i="2"/>
  <c r="CF10" i="2"/>
  <c r="CN10" i="2"/>
  <c r="BR10" i="2"/>
  <c r="CS10" i="2"/>
  <c r="CD82" i="2"/>
  <c r="CC82" i="2"/>
  <c r="BW82" i="2"/>
  <c r="BY82" i="2"/>
  <c r="CQ82" i="2"/>
  <c r="CG82" i="2"/>
  <c r="CU82" i="2"/>
  <c r="BV82" i="2"/>
  <c r="BP82" i="2"/>
  <c r="BQ73" i="2"/>
  <c r="BZ73" i="2"/>
  <c r="BW73" i="2"/>
  <c r="CF73" i="2"/>
  <c r="BN73" i="2"/>
  <c r="CN73" i="2"/>
  <c r="BQ64" i="2"/>
  <c r="BM64" i="2"/>
  <c r="CM64" i="2"/>
  <c r="CP64" i="2"/>
  <c r="CT64" i="2"/>
  <c r="BY64" i="2"/>
  <c r="CE64" i="2"/>
  <c r="CV64" i="2"/>
  <c r="CA64" i="2"/>
  <c r="CC64" i="2"/>
  <c r="BR64" i="2"/>
  <c r="BZ64" i="2"/>
  <c r="CI64" i="2"/>
  <c r="CJ64" i="2"/>
  <c r="BO64" i="2"/>
  <c r="CF64" i="2"/>
  <c r="CS64" i="2"/>
  <c r="CB64" i="2"/>
  <c r="CE55" i="2"/>
  <c r="BY55" i="2"/>
  <c r="BP55" i="2"/>
  <c r="CO55" i="2"/>
  <c r="CJ55" i="2"/>
  <c r="CD55" i="2"/>
  <c r="BW55" i="2"/>
  <c r="BQ55" i="2"/>
  <c r="BV55" i="2"/>
  <c r="CB55" i="2"/>
  <c r="CP55" i="2"/>
  <c r="CF55" i="2"/>
  <c r="BN55" i="2"/>
  <c r="BO49" i="2"/>
  <c r="CR49" i="2"/>
  <c r="CP49" i="2"/>
  <c r="CE49" i="2"/>
  <c r="BU49" i="2"/>
  <c r="CU49" i="2"/>
  <c r="CK49" i="2"/>
  <c r="BM40" i="2"/>
  <c r="CL40" i="2"/>
  <c r="CT40" i="2"/>
  <c r="CN40" i="2"/>
  <c r="BX40" i="2"/>
  <c r="CO40" i="2"/>
  <c r="CF40" i="2"/>
  <c r="CM40" i="2"/>
  <c r="BS40" i="2"/>
  <c r="BP31" i="2"/>
  <c r="CK31" i="2"/>
  <c r="CD31" i="2"/>
  <c r="CN25" i="2"/>
  <c r="CC25" i="2"/>
  <c r="CQ25" i="2"/>
  <c r="CR25" i="2"/>
  <c r="CP25" i="2"/>
  <c r="BZ25" i="2"/>
  <c r="CL25" i="2"/>
  <c r="CG25" i="2"/>
  <c r="CT25" i="2"/>
  <c r="CE25" i="2"/>
  <c r="BY25" i="2"/>
  <c r="CU25" i="2"/>
  <c r="CI25" i="2"/>
  <c r="CA25" i="2"/>
  <c r="CO25" i="2"/>
  <c r="CH25" i="2"/>
  <c r="AE86" i="34"/>
  <c r="AE40" i="34"/>
  <c r="AE25" i="34"/>
  <c r="AE31" i="34"/>
  <c r="AE20" i="34"/>
  <c r="AE70" i="34"/>
  <c r="AE44" i="34"/>
  <c r="AE102" i="34"/>
  <c r="AE99" i="34"/>
  <c r="AE97" i="34"/>
  <c r="AE95" i="34"/>
  <c r="AE90" i="34"/>
  <c r="AE89" i="34"/>
  <c r="AE83" i="34"/>
  <c r="AE80" i="34"/>
  <c r="AE78" i="34"/>
  <c r="AE76" i="34"/>
  <c r="AE75" i="34"/>
  <c r="AE74" i="34"/>
  <c r="AE69" i="34"/>
  <c r="AE56" i="34"/>
  <c r="AE54" i="34"/>
  <c r="AE32" i="34"/>
  <c r="AE30" i="34"/>
  <c r="AE22" i="34"/>
  <c r="AE17" i="34"/>
  <c r="AE117" i="19"/>
  <c r="AE62" i="34"/>
  <c r="AE59" i="34"/>
  <c r="AE41" i="34"/>
  <c r="AE34" i="34"/>
  <c r="AE27" i="34"/>
  <c r="AE24" i="34"/>
  <c r="AE21" i="34"/>
  <c r="S107" i="34"/>
  <c r="AE114" i="19"/>
  <c r="CN58" i="2"/>
  <c r="CK58" i="2"/>
  <c r="BO58" i="2"/>
  <c r="BU58" i="2"/>
  <c r="BN58" i="2"/>
  <c r="CQ58" i="2"/>
  <c r="BV58" i="2"/>
  <c r="BT58" i="2"/>
  <c r="BS58" i="2"/>
  <c r="AW122" i="2"/>
  <c r="AJ29" i="18"/>
  <c r="Y132" i="2"/>
  <c r="AC132" i="2"/>
  <c r="AW126" i="2"/>
  <c r="AJ33" i="18"/>
  <c r="AW130" i="2"/>
  <c r="AJ37" i="18"/>
  <c r="AW131" i="2"/>
  <c r="AJ38" i="18"/>
  <c r="AW128" i="2"/>
  <c r="AJ35" i="18"/>
  <c r="AA132" i="2"/>
  <c r="AH132" i="2"/>
  <c r="AI132" i="2"/>
  <c r="AW127" i="2"/>
  <c r="AJ34" i="18"/>
  <c r="AW124" i="2"/>
  <c r="AJ31" i="18"/>
  <c r="Z132" i="2"/>
  <c r="AD132" i="2"/>
  <c r="AW129" i="2"/>
  <c r="AJ36" i="18"/>
  <c r="CM97" i="2"/>
  <c r="CT97" i="2"/>
  <c r="BO97" i="2"/>
  <c r="BY97" i="2"/>
  <c r="CV97" i="2"/>
  <c r="BW97" i="2"/>
  <c r="CR97" i="2"/>
  <c r="BS97" i="2"/>
  <c r="BP97" i="2"/>
  <c r="CJ97" i="2"/>
  <c r="CC97" i="2"/>
  <c r="CP97" i="2"/>
  <c r="BN97" i="2"/>
  <c r="CS97" i="2"/>
  <c r="CD97" i="2"/>
  <c r="CB34" i="2"/>
  <c r="CR34" i="2"/>
  <c r="BU34" i="2"/>
  <c r="CK34" i="2"/>
  <c r="BR34" i="2"/>
  <c r="CH34" i="2"/>
  <c r="BW34" i="2"/>
  <c r="BO34" i="2"/>
  <c r="CI34" i="2"/>
  <c r="BP34" i="2"/>
  <c r="CF34" i="2"/>
  <c r="CV34" i="2"/>
  <c r="BY34" i="2"/>
  <c r="CO34" i="2"/>
  <c r="BV34" i="2"/>
  <c r="CL34" i="2"/>
  <c r="CM34" i="2"/>
  <c r="CE34" i="2"/>
  <c r="BT34" i="2"/>
  <c r="CJ34" i="2"/>
  <c r="BM34" i="2"/>
  <c r="CC34" i="2"/>
  <c r="CS34" i="2"/>
  <c r="BZ34" i="2"/>
  <c r="CP34" i="2"/>
  <c r="CA34" i="2"/>
  <c r="CU34" i="2"/>
  <c r="CG34" i="2"/>
  <c r="CQ34" i="2"/>
  <c r="BX34" i="2"/>
  <c r="BN34" i="2"/>
  <c r="BS34" i="2"/>
  <c r="CN34" i="2"/>
  <c r="CD34" i="2"/>
  <c r="AI124" i="2"/>
  <c r="CK97" i="2"/>
  <c r="CF58" i="2"/>
  <c r="CI58" i="2"/>
  <c r="BM58" i="2"/>
  <c r="BP58" i="2"/>
  <c r="CT58" i="2"/>
  <c r="AH130" i="2"/>
  <c r="AQ129" i="2"/>
  <c r="AB36" i="18"/>
  <c r="CA76" i="2"/>
  <c r="CM76" i="2"/>
  <c r="CP58" i="2"/>
  <c r="CG97" i="2"/>
  <c r="CF97" i="2"/>
  <c r="CV58" i="2"/>
  <c r="CI97" i="2"/>
  <c r="CH58" i="2"/>
  <c r="BQ58" i="2"/>
  <c r="BU97" i="2"/>
  <c r="AW123" i="2"/>
  <c r="AJ30" i="18"/>
  <c r="X132" i="2"/>
  <c r="BY76" i="2"/>
  <c r="CT19" i="2"/>
  <c r="CO19" i="2"/>
  <c r="BT67" i="2"/>
  <c r="CU97" i="2"/>
  <c r="BN67" i="2"/>
  <c r="CD67" i="2"/>
  <c r="BY67" i="2"/>
  <c r="CO67" i="2"/>
  <c r="BO67" i="2"/>
  <c r="CE67" i="2"/>
  <c r="CU67" i="2"/>
  <c r="BX67" i="2"/>
  <c r="CN67" i="2"/>
  <c r="CL67" i="2"/>
  <c r="CH67" i="2"/>
  <c r="BM67" i="2"/>
  <c r="CC67" i="2"/>
  <c r="CS67" i="2"/>
  <c r="BS67" i="2"/>
  <c r="CI67" i="2"/>
  <c r="CB67" i="2"/>
  <c r="CR67" i="2"/>
  <c r="BV67" i="2"/>
  <c r="BR67" i="2"/>
  <c r="BQ67" i="2"/>
  <c r="CG67" i="2"/>
  <c r="BW67" i="2"/>
  <c r="CM67" i="2"/>
  <c r="BP67" i="2"/>
  <c r="CF67" i="2"/>
  <c r="CV67" i="2"/>
  <c r="CP67" i="2"/>
  <c r="CH76" i="2"/>
  <c r="CT76" i="2"/>
  <c r="BW76" i="2"/>
  <c r="CN97" i="2"/>
  <c r="CA58" i="2"/>
  <c r="BY58" i="2"/>
  <c r="AW120" i="2"/>
  <c r="AJ27" i="18"/>
  <c r="AF132" i="2"/>
  <c r="CS19" i="2"/>
  <c r="CC19" i="2"/>
  <c r="BZ67" i="2"/>
  <c r="CQ67" i="2"/>
  <c r="BU67" i="2"/>
  <c r="BV97" i="2"/>
  <c r="CI76" i="2"/>
  <c r="CO76" i="2"/>
  <c r="BZ76" i="2"/>
  <c r="CR76" i="2"/>
  <c r="BN76" i="2"/>
  <c r="CQ76" i="2"/>
  <c r="CK76" i="2"/>
  <c r="CE76" i="2"/>
  <c r="CV76" i="2"/>
  <c r="BM76" i="2"/>
  <c r="CP76" i="2"/>
  <c r="BT76" i="2"/>
  <c r="CD76" i="2"/>
  <c r="BP76" i="2"/>
  <c r="BR76" i="2"/>
  <c r="BS76" i="2"/>
  <c r="CL76" i="2"/>
  <c r="BP19" i="2"/>
  <c r="BN19" i="2"/>
  <c r="CQ19" i="2"/>
  <c r="CU19" i="2"/>
  <c r="BR19" i="2"/>
  <c r="CB19" i="2"/>
  <c r="BW19" i="2"/>
  <c r="CN19" i="2"/>
  <c r="CK19" i="2"/>
  <c r="BX19" i="2"/>
  <c r="BU19" i="2"/>
  <c r="BZ19" i="2"/>
  <c r="CE19" i="2"/>
  <c r="BQ19" i="2"/>
  <c r="CP19" i="2"/>
  <c r="CM19" i="2"/>
  <c r="BO19" i="2"/>
  <c r="CR19" i="2"/>
  <c r="CH19" i="2"/>
  <c r="BY19" i="2"/>
  <c r="CV19" i="2"/>
  <c r="CI19" i="2"/>
  <c r="CL97" i="2"/>
  <c r="CO58" i="2"/>
  <c r="BR58" i="2"/>
  <c r="CC58" i="2"/>
  <c r="CL58" i="2"/>
  <c r="BZ58" i="2"/>
  <c r="CM58" i="2"/>
  <c r="AW121" i="2"/>
  <c r="AJ28" i="18"/>
  <c r="CS58" i="2"/>
  <c r="BW58" i="2"/>
  <c r="CH97" i="2"/>
  <c r="BX76" i="2"/>
  <c r="BU76" i="2"/>
  <c r="CG76" i="2"/>
  <c r="CS76" i="2"/>
  <c r="CO97" i="2"/>
  <c r="BZ97" i="2"/>
  <c r="CJ58" i="2"/>
  <c r="CD58" i="2"/>
  <c r="BT19" i="2"/>
  <c r="CA19" i="2"/>
  <c r="CJ19" i="2"/>
  <c r="AB132" i="2"/>
  <c r="CA67" i="2"/>
  <c r="CT67" i="2"/>
  <c r="CT34" i="2"/>
  <c r="CK94" i="2"/>
  <c r="BP94" i="2"/>
  <c r="BW94" i="2"/>
  <c r="BZ94" i="2"/>
  <c r="CU94" i="2"/>
  <c r="BO82" i="2"/>
  <c r="BX82" i="2"/>
  <c r="CO82" i="2"/>
  <c r="CF82" i="2"/>
  <c r="BU73" i="2"/>
  <c r="CG73" i="2"/>
  <c r="BS73" i="2"/>
  <c r="CP73" i="2"/>
  <c r="CI73" i="2"/>
  <c r="CV73" i="2"/>
  <c r="CA73" i="2"/>
  <c r="CC73" i="2"/>
  <c r="CK73" i="2"/>
  <c r="BX73" i="2"/>
  <c r="BO73" i="2"/>
  <c r="CM73" i="2"/>
  <c r="BP73" i="2"/>
  <c r="BY73" i="2"/>
  <c r="BM73" i="2"/>
  <c r="BR73" i="2"/>
  <c r="CO73" i="2"/>
  <c r="CH73" i="2"/>
  <c r="BT73" i="2"/>
  <c r="CQ73" i="2"/>
  <c r="BV73" i="2"/>
  <c r="BS49" i="2"/>
  <c r="CI49" i="2"/>
  <c r="BP49" i="2"/>
  <c r="CF49" i="2"/>
  <c r="CV49" i="2"/>
  <c r="BY49" i="2"/>
  <c r="CO49" i="2"/>
  <c r="BV49" i="2"/>
  <c r="BN49" i="2"/>
  <c r="BW49" i="2"/>
  <c r="CM49" i="2"/>
  <c r="BT49" i="2"/>
  <c r="CJ49" i="2"/>
  <c r="BM49" i="2"/>
  <c r="CC49" i="2"/>
  <c r="CS49" i="2"/>
  <c r="CL49" i="2"/>
  <c r="CD49" i="2"/>
  <c r="CA49" i="2"/>
  <c r="CQ49" i="2"/>
  <c r="BX49" i="2"/>
  <c r="CN49" i="2"/>
  <c r="BQ49" i="2"/>
  <c r="CG49" i="2"/>
  <c r="BR49" i="2"/>
  <c r="BZ49" i="2"/>
  <c r="CT49" i="2"/>
  <c r="CN31" i="2"/>
  <c r="CA31" i="2"/>
  <c r="BU31" i="2"/>
  <c r="BS31" i="2"/>
  <c r="CB31" i="2"/>
  <c r="CO31" i="2"/>
  <c r="BU100" i="2"/>
  <c r="BZ100" i="2"/>
  <c r="CE100" i="2"/>
  <c r="CJ100" i="2"/>
  <c r="CS79" i="2"/>
  <c r="CR79" i="2"/>
  <c r="CH79" i="2"/>
  <c r="CJ79" i="2"/>
  <c r="BS79" i="2"/>
  <c r="AG132" i="2"/>
  <c r="CU61" i="2"/>
  <c r="BY100" i="2"/>
  <c r="CG112" i="2"/>
  <c r="CU112" i="2"/>
  <c r="BR112" i="2"/>
  <c r="CJ112" i="2"/>
  <c r="BU112" i="2"/>
  <c r="CP112" i="2"/>
  <c r="BY106" i="2"/>
  <c r="BS106" i="2"/>
  <c r="CQ106" i="2"/>
  <c r="BU91" i="2"/>
  <c r="CN91" i="2"/>
  <c r="CO91" i="2"/>
  <c r="BP91" i="2"/>
  <c r="BO91" i="2"/>
  <c r="CL91" i="2"/>
  <c r="BU85" i="2"/>
  <c r="BS85" i="2"/>
  <c r="CV85" i="2"/>
  <c r="BY85" i="2"/>
  <c r="BP85" i="2"/>
  <c r="CQ85" i="2"/>
  <c r="BN85" i="2"/>
  <c r="CF85" i="2"/>
  <c r="BZ85" i="2"/>
  <c r="BV85" i="2"/>
  <c r="CJ85" i="2"/>
  <c r="CA85" i="2"/>
  <c r="CG85" i="2"/>
  <c r="CM85" i="2"/>
  <c r="CS85" i="2"/>
  <c r="CS52" i="2"/>
  <c r="BM52" i="2"/>
  <c r="CA43" i="2"/>
  <c r="CK43" i="2"/>
  <c r="CQ43" i="2"/>
  <c r="CP43" i="2"/>
  <c r="BM43" i="2"/>
  <c r="CF43" i="2"/>
  <c r="CL43" i="2"/>
  <c r="AE72" i="34"/>
  <c r="AL37" i="34"/>
  <c r="AE37" i="34"/>
  <c r="AR19" i="34"/>
  <c r="AE19" i="34"/>
  <c r="AJ8" i="34"/>
  <c r="AJ107" i="34"/>
  <c r="I108" i="34"/>
  <c r="AK109" i="19"/>
  <c r="AU109" i="19"/>
  <c r="AE67" i="34"/>
  <c r="AE65" i="34"/>
  <c r="AI109" i="19"/>
  <c r="AW109" i="19"/>
  <c r="AE112" i="19"/>
  <c r="AP8" i="34"/>
  <c r="AE53" i="34"/>
  <c r="AE51" i="34"/>
  <c r="AE98" i="34"/>
  <c r="AE39" i="34"/>
  <c r="AE88" i="34"/>
  <c r="AE61" i="34"/>
  <c r="AE42" i="34"/>
  <c r="AE87" i="34"/>
  <c r="AE57" i="34"/>
  <c r="BM115" i="19"/>
  <c r="K27" i="18"/>
  <c r="AH29" i="34"/>
  <c r="AE91" i="34"/>
  <c r="AE84" i="34"/>
  <c r="AE85" i="34"/>
  <c r="AE73" i="34"/>
  <c r="AE43" i="34"/>
  <c r="AE33" i="34"/>
  <c r="AE68" i="34"/>
  <c r="AE55" i="34"/>
  <c r="AE49" i="34"/>
  <c r="AT107" i="34"/>
  <c r="S108" i="34"/>
  <c r="S109" i="34"/>
  <c r="AE50" i="34"/>
  <c r="U118" i="19"/>
  <c r="AE115" i="19"/>
  <c r="AV29" i="34"/>
  <c r="U116" i="19"/>
  <c r="AE116" i="19"/>
  <c r="BD13" i="34"/>
  <c r="AC113" i="19"/>
  <c r="AC118" i="19"/>
  <c r="U111" i="19"/>
  <c r="AE111" i="19"/>
  <c r="K118" i="19"/>
  <c r="AE118" i="19"/>
  <c r="BO118" i="19"/>
  <c r="M30" i="18"/>
  <c r="BO121" i="19"/>
  <c r="M33" i="18"/>
  <c r="BJ118" i="19"/>
  <c r="F30" i="18"/>
  <c r="M118" i="19"/>
  <c r="BJ120" i="19"/>
  <c r="F32" i="18"/>
  <c r="F39" i="18"/>
  <c r="F40" i="18"/>
  <c r="M113" i="19"/>
  <c r="BO122" i="19"/>
  <c r="M34" i="18"/>
  <c r="N34" i="18"/>
  <c r="BJ124" i="19"/>
  <c r="F36" i="18"/>
  <c r="I110" i="19"/>
  <c r="AE110" i="19"/>
  <c r="BO120" i="19"/>
  <c r="M32" i="18"/>
  <c r="N32" i="18"/>
  <c r="AG13" i="18"/>
  <c r="AH13" i="18"/>
  <c r="Y118" i="19"/>
  <c r="K113" i="19"/>
  <c r="S113" i="19"/>
  <c r="Q118" i="19"/>
  <c r="BO117" i="19"/>
  <c r="M29" i="18"/>
  <c r="N29" i="18"/>
  <c r="AG10" i="18"/>
  <c r="AH10" i="18"/>
  <c r="BL118" i="19"/>
  <c r="J30" i="18"/>
  <c r="BO124" i="19"/>
  <c r="M36" i="18"/>
  <c r="Y113" i="19"/>
  <c r="BJ126" i="19"/>
  <c r="F38" i="18"/>
  <c r="BO126" i="19"/>
  <c r="M38" i="18"/>
  <c r="N38" i="18"/>
  <c r="AG19" i="18"/>
  <c r="AH19" i="18"/>
  <c r="BL122" i="19"/>
  <c r="J34" i="18"/>
  <c r="I107" i="34"/>
  <c r="I109" i="34"/>
  <c r="AE113" i="19"/>
  <c r="AE13" i="34"/>
  <c r="AN28" i="2"/>
  <c r="Y29" i="2"/>
  <c r="AN25" i="2"/>
  <c r="Y26" i="2"/>
  <c r="AS25" i="2"/>
  <c r="AD26" i="2"/>
  <c r="AS28" i="2"/>
  <c r="AD29" i="2"/>
  <c r="AP28" i="2"/>
  <c r="AA29" i="2"/>
  <c r="AP25" i="2"/>
  <c r="AA26" i="2"/>
  <c r="AV28" i="2"/>
  <c r="AG29" i="2"/>
  <c r="AV25" i="2"/>
  <c r="AG26" i="2"/>
  <c r="AX25" i="2"/>
  <c r="AI26" i="2"/>
  <c r="AX28" i="2"/>
  <c r="AI29" i="2"/>
  <c r="AT28" i="2"/>
  <c r="AE29" i="2"/>
  <c r="AT25" i="2"/>
  <c r="AE26" i="2"/>
  <c r="AO28" i="2"/>
  <c r="Z29" i="2"/>
  <c r="AO25" i="2"/>
  <c r="Z26" i="2"/>
  <c r="AW28" i="2"/>
  <c r="AH29" i="2"/>
  <c r="AW25" i="2"/>
  <c r="AH26" i="2"/>
  <c r="AR25" i="2"/>
  <c r="AC26" i="2"/>
  <c r="AR28" i="2"/>
  <c r="AC29" i="2"/>
  <c r="AU25" i="2"/>
  <c r="AF26" i="2"/>
  <c r="AU28" i="2"/>
  <c r="AF29" i="2"/>
  <c r="AM28" i="2"/>
  <c r="X29" i="2"/>
  <c r="AM25" i="2"/>
  <c r="X26" i="2"/>
  <c r="AQ25" i="2"/>
  <c r="AB26" i="2"/>
  <c r="AQ28" i="2"/>
  <c r="AB29" i="2"/>
  <c r="W29" i="2"/>
  <c r="BQ28" i="2"/>
  <c r="BU25" i="2"/>
  <c r="BW28" i="2"/>
  <c r="BT28" i="2"/>
  <c r="BV28" i="2"/>
  <c r="BS25" i="2"/>
  <c r="BQ25" i="2"/>
  <c r="BR28" i="2"/>
  <c r="BO25" i="2"/>
  <c r="BX28" i="2"/>
  <c r="BP25" i="2"/>
  <c r="BN25" i="2"/>
  <c r="BO28" i="2"/>
  <c r="BX25" i="2"/>
  <c r="BP28" i="2"/>
  <c r="BN28" i="2"/>
  <c r="BR25" i="2"/>
  <c r="BU28" i="2"/>
  <c r="BW25" i="2"/>
  <c r="BT25" i="2"/>
  <c r="BV25" i="2"/>
  <c r="BS28" i="2"/>
  <c r="BM25" i="2"/>
  <c r="BM28" i="2"/>
  <c r="C22" i="4"/>
  <c r="J12" i="48"/>
  <c r="N31" i="18"/>
  <c r="AG12" i="18"/>
  <c r="AH12" i="18"/>
  <c r="O22" i="4"/>
  <c r="S12" i="48"/>
  <c r="S40" i="18"/>
  <c r="S41" i="18"/>
  <c r="S22" i="4"/>
  <c r="V12" i="48"/>
  <c r="G35" i="18"/>
  <c r="O41" i="18"/>
  <c r="G37" i="18"/>
  <c r="I37" i="18"/>
  <c r="L16" i="18"/>
  <c r="J15" i="18"/>
  <c r="G28" i="18"/>
  <c r="G29" i="18"/>
  <c r="N37" i="18"/>
  <c r="AG18" i="18"/>
  <c r="AH18" i="18"/>
  <c r="N35" i="18"/>
  <c r="AG16" i="18"/>
  <c r="AH16" i="18"/>
  <c r="G36" i="18"/>
  <c r="I36" i="18"/>
  <c r="G30" i="18"/>
  <c r="AG15" i="18"/>
  <c r="AH15" i="18"/>
  <c r="G31" i="18"/>
  <c r="N36" i="18"/>
  <c r="AG17" i="18"/>
  <c r="AH17" i="18"/>
  <c r="C39" i="18"/>
  <c r="C40" i="18"/>
  <c r="G34" i="18"/>
  <c r="I34" i="18"/>
  <c r="L18" i="18"/>
  <c r="I15" i="18"/>
  <c r="H15" i="18"/>
  <c r="G27" i="18"/>
  <c r="D22" i="4"/>
  <c r="H22" i="4"/>
  <c r="N12" i="48" s="1"/>
  <c r="I27" i="18"/>
  <c r="I39" i="18"/>
  <c r="I40" i="18"/>
  <c r="P22" i="4"/>
  <c r="T12" i="48"/>
  <c r="T22" i="4"/>
  <c r="W12" i="48" s="1"/>
  <c r="L22" i="4"/>
  <c r="Q12" i="48"/>
  <c r="D5" i="38"/>
  <c r="F49" i="41"/>
  <c r="G12" i="48"/>
  <c r="AO11" i="2"/>
  <c r="I29" i="18"/>
  <c r="AS11" i="2"/>
  <c r="AX11" i="2"/>
  <c r="AP11" i="2"/>
  <c r="I30" i="18"/>
  <c r="W111" i="2"/>
  <c r="Q111" i="2"/>
  <c r="M111" i="2"/>
  <c r="W51" i="2"/>
  <c r="Q51" i="2"/>
  <c r="M51" i="2"/>
  <c r="AV11" i="2"/>
  <c r="AR11" i="2"/>
  <c r="W99" i="2"/>
  <c r="Q99" i="2"/>
  <c r="M99" i="2"/>
  <c r="W54" i="2"/>
  <c r="Q54" i="2"/>
  <c r="M54" i="2"/>
  <c r="W18" i="2"/>
  <c r="Q18" i="2"/>
  <c r="M18" i="2"/>
  <c r="W108" i="2"/>
  <c r="Q108" i="2"/>
  <c r="M108" i="2"/>
  <c r="I31" i="18"/>
  <c r="I35" i="18"/>
  <c r="I28" i="18"/>
  <c r="H39" i="18"/>
  <c r="H40" i="18"/>
  <c r="E43" i="18"/>
  <c r="E44" i="18"/>
  <c r="AN11" i="2"/>
  <c r="W47" i="2"/>
  <c r="W105" i="2"/>
  <c r="Q105" i="2"/>
  <c r="M105" i="2"/>
  <c r="W93" i="2"/>
  <c r="Q93" i="2"/>
  <c r="M93" i="2"/>
  <c r="W90" i="2"/>
  <c r="Q90" i="2"/>
  <c r="M90" i="2"/>
  <c r="W84" i="2"/>
  <c r="Q84" i="2"/>
  <c r="M84" i="2"/>
  <c r="W78" i="2"/>
  <c r="Q78" i="2"/>
  <c r="M78" i="2"/>
  <c r="W75" i="2"/>
  <c r="Q75" i="2"/>
  <c r="M75" i="2"/>
  <c r="W72" i="2"/>
  <c r="Q72" i="2"/>
  <c r="M72" i="2"/>
  <c r="W69" i="2"/>
  <c r="Q69" i="2"/>
  <c r="M69" i="2"/>
  <c r="W66" i="2"/>
  <c r="Q66" i="2"/>
  <c r="M66" i="2"/>
  <c r="W63" i="2"/>
  <c r="Q63" i="2"/>
  <c r="M63" i="2"/>
  <c r="W60" i="2"/>
  <c r="Q60" i="2"/>
  <c r="M60" i="2"/>
  <c r="W57" i="2"/>
  <c r="Q57" i="2"/>
  <c r="M57" i="2"/>
  <c r="W48" i="2"/>
  <c r="Q48" i="2"/>
  <c r="M48" i="2"/>
  <c r="W42" i="2"/>
  <c r="Q42" i="2"/>
  <c r="M42" i="2"/>
  <c r="W39" i="2"/>
  <c r="Q39" i="2"/>
  <c r="M39" i="2"/>
  <c r="W36" i="2"/>
  <c r="Q36" i="2"/>
  <c r="M36" i="2"/>
  <c r="W33" i="2"/>
  <c r="Q33" i="2"/>
  <c r="M33" i="2"/>
  <c r="W30" i="2"/>
  <c r="Q30" i="2"/>
  <c r="M30" i="2"/>
  <c r="W27" i="2"/>
  <c r="Q27" i="2"/>
  <c r="M27" i="2"/>
  <c r="W24" i="2"/>
  <c r="Q24" i="2"/>
  <c r="M24" i="2"/>
  <c r="W21" i="2"/>
  <c r="Q21" i="2"/>
  <c r="M21" i="2"/>
  <c r="W65" i="2"/>
  <c r="W50" i="2"/>
  <c r="W114" i="2"/>
  <c r="Q114" i="2"/>
  <c r="M114" i="2"/>
  <c r="W102" i="2"/>
  <c r="Q102" i="2"/>
  <c r="M102" i="2"/>
  <c r="W96" i="2"/>
  <c r="Q96" i="2"/>
  <c r="M96" i="2"/>
  <c r="W62" i="2"/>
  <c r="W35" i="2"/>
  <c r="W32" i="2"/>
  <c r="AF130" i="19"/>
  <c r="AG133" i="19"/>
  <c r="H27" i="4"/>
  <c r="L27" i="4" s="1"/>
  <c r="W56" i="2"/>
  <c r="W15" i="2"/>
  <c r="Q15" i="2"/>
  <c r="M15" i="2"/>
  <c r="W104" i="2"/>
  <c r="W95" i="2"/>
  <c r="W92" i="2"/>
  <c r="W86" i="2"/>
  <c r="W83" i="2"/>
  <c r="W80" i="2"/>
  <c r="W77" i="2"/>
  <c r="AS12" i="2"/>
  <c r="W20" i="2"/>
  <c r="BD60" i="34"/>
  <c r="AC107" i="34"/>
  <c r="AC109" i="34"/>
  <c r="BE109" i="19"/>
  <c r="AE45" i="34"/>
  <c r="BD107" i="34"/>
  <c r="AC108" i="34"/>
  <c r="AP14" i="34"/>
  <c r="AQ109" i="19"/>
  <c r="Q107" i="34"/>
  <c r="Q109" i="34"/>
  <c r="AR107" i="34"/>
  <c r="Q108" i="34"/>
  <c r="AZ8" i="34"/>
  <c r="BA109" i="19"/>
  <c r="AE8" i="34"/>
  <c r="K107" i="34"/>
  <c r="K109" i="34"/>
  <c r="AL107" i="34"/>
  <c r="K108" i="34"/>
  <c r="M107" i="34"/>
  <c r="W107" i="34"/>
  <c r="W109" i="34"/>
  <c r="AW12" i="2"/>
  <c r="AV12" i="2"/>
  <c r="AM12" i="2"/>
  <c r="AR12" i="2"/>
  <c r="AU12" i="2"/>
  <c r="AX12" i="2"/>
  <c r="AT12" i="2"/>
  <c r="AQ12" i="2"/>
  <c r="AP12" i="2"/>
  <c r="AO12" i="2"/>
  <c r="AN12" i="2"/>
  <c r="BP61" i="2"/>
  <c r="W68" i="2"/>
  <c r="AE46" i="34"/>
  <c r="AE12" i="34"/>
  <c r="U107" i="34"/>
  <c r="AU121" i="2"/>
  <c r="AR128" i="2"/>
  <c r="AC35" i="18"/>
  <c r="Z127" i="2"/>
  <c r="M39" i="18"/>
  <c r="M40" i="18"/>
  <c r="W89" i="2"/>
  <c r="AE105" i="34"/>
  <c r="AV107" i="34"/>
  <c r="U108" i="34"/>
  <c r="L17" i="18"/>
  <c r="AM109" i="19"/>
  <c r="AR129" i="2"/>
  <c r="AC36" i="18"/>
  <c r="AO124" i="2"/>
  <c r="Z31" i="18"/>
  <c r="AI129" i="2"/>
  <c r="D39" i="18"/>
  <c r="D40" i="18"/>
  <c r="G32" i="18"/>
  <c r="I32" i="18"/>
  <c r="G38" i="18"/>
  <c r="I38" i="18"/>
  <c r="E39" i="18"/>
  <c r="E40" i="18"/>
  <c r="W23" i="2"/>
  <c r="F50" i="41"/>
  <c r="D6" i="38"/>
  <c r="W26" i="2"/>
  <c r="L15" i="18"/>
  <c r="AQ124" i="2"/>
  <c r="AB31" i="18"/>
  <c r="K39" i="18"/>
  <c r="K40" i="18"/>
  <c r="N27" i="18"/>
  <c r="AJ39" i="18"/>
  <c r="AJ40" i="18"/>
  <c r="N33" i="18"/>
  <c r="AG14" i="18"/>
  <c r="AH14" i="18"/>
  <c r="AF107" i="34"/>
  <c r="I63" i="2"/>
  <c r="J63" i="2"/>
  <c r="K63" i="2"/>
  <c r="I62" i="2"/>
  <c r="J62" i="2"/>
  <c r="K62" i="2"/>
  <c r="BY61" i="2"/>
  <c r="CK61" i="2"/>
  <c r="CJ61" i="2"/>
  <c r="CS61" i="2"/>
  <c r="CR61" i="2"/>
  <c r="BS61" i="2"/>
  <c r="CA61" i="2"/>
  <c r="CI61" i="2"/>
  <c r="BM61" i="2"/>
  <c r="CQ61" i="2"/>
  <c r="CH61" i="2"/>
  <c r="CL61" i="2"/>
  <c r="CP61" i="2"/>
  <c r="BU61" i="2"/>
  <c r="CC61" i="2"/>
  <c r="BN61" i="2"/>
  <c r="BT61" i="2"/>
  <c r="CD61" i="2"/>
  <c r="AG130" i="2"/>
  <c r="AU120" i="2"/>
  <c r="Z123" i="2"/>
  <c r="AU123" i="2"/>
  <c r="X129" i="2"/>
  <c r="AO122" i="2"/>
  <c r="Z29" i="18"/>
  <c r="AA123" i="2"/>
  <c r="AR124" i="2"/>
  <c r="AC31" i="18"/>
  <c r="AQ130" i="2"/>
  <c r="AB37" i="18"/>
  <c r="Z126" i="2"/>
  <c r="AE127" i="2"/>
  <c r="X126" i="2"/>
  <c r="AU131" i="2"/>
  <c r="X124" i="2"/>
  <c r="AU129" i="2"/>
  <c r="CM61" i="2"/>
  <c r="CE61" i="2"/>
  <c r="AQ123" i="2"/>
  <c r="AB30" i="18"/>
  <c r="AG124" i="2"/>
  <c r="CB61" i="2"/>
  <c r="CT61" i="2"/>
  <c r="AT129" i="2"/>
  <c r="AF127" i="2"/>
  <c r="AU124" i="2"/>
  <c r="AD130" i="2"/>
  <c r="AD123" i="2"/>
  <c r="AT123" i="2"/>
  <c r="AN128" i="2"/>
  <c r="Y35" i="18"/>
  <c r="AF123" i="2"/>
  <c r="AQ125" i="2"/>
  <c r="AB32" i="18"/>
  <c r="AF124" i="2"/>
  <c r="AI126" i="2"/>
  <c r="AT122" i="2"/>
  <c r="AB123" i="2"/>
  <c r="AI123" i="2"/>
  <c r="AT128" i="2"/>
  <c r="AT125" i="2"/>
  <c r="BW61" i="2"/>
  <c r="BO61" i="2"/>
  <c r="AE126" i="2"/>
  <c r="BX61" i="2"/>
  <c r="BR61" i="2"/>
  <c r="AO123" i="2"/>
  <c r="Z30" i="18"/>
  <c r="AU122" i="2"/>
  <c r="AO130" i="2"/>
  <c r="Z37" i="18"/>
  <c r="AH123" i="2"/>
  <c r="AD127" i="2"/>
  <c r="Y123" i="2"/>
  <c r="AO129" i="2"/>
  <c r="Z36" i="18"/>
  <c r="AF36" i="18"/>
  <c r="AN131" i="2"/>
  <c r="Y38" i="18"/>
  <c r="AE38" i="18"/>
  <c r="AR120" i="2"/>
  <c r="AC27" i="18"/>
  <c r="X130" i="2"/>
  <c r="AN125" i="2"/>
  <c r="Y32" i="18"/>
  <c r="AE32" i="18"/>
  <c r="AH126" i="2"/>
  <c r="AN129" i="2"/>
  <c r="Y36" i="18"/>
  <c r="AE36" i="18"/>
  <c r="AB127" i="2"/>
  <c r="AN130" i="2"/>
  <c r="Y37" i="18"/>
  <c r="AE37" i="18"/>
  <c r="AR121" i="2"/>
  <c r="AC28" i="18"/>
  <c r="CG61" i="2"/>
  <c r="CO61" i="2"/>
  <c r="AC124" i="2"/>
  <c r="AU127" i="2"/>
  <c r="BV61" i="2"/>
  <c r="AQ126" i="2"/>
  <c r="AB33" i="18"/>
  <c r="Z130" i="2"/>
  <c r="Z124" i="2"/>
  <c r="AE124" i="2"/>
  <c r="AB126" i="2"/>
  <c r="AN124" i="2"/>
  <c r="Y31" i="18"/>
  <c r="AE31" i="18"/>
  <c r="AC130" i="2"/>
  <c r="AT131" i="2"/>
  <c r="AR122" i="2"/>
  <c r="AC29" i="18"/>
  <c r="AT124" i="2"/>
  <c r="AR123" i="2"/>
  <c r="AC30" i="18"/>
  <c r="BQ61" i="2"/>
  <c r="AQ122" i="2"/>
  <c r="AB29" i="18"/>
  <c r="AR125" i="2"/>
  <c r="AC32" i="18"/>
  <c r="AC127" i="2"/>
  <c r="Y129" i="2"/>
  <c r="AC126" i="2"/>
  <c r="AQ120" i="2"/>
  <c r="AB27" i="18"/>
  <c r="AR130" i="2"/>
  <c r="AC37" i="18"/>
  <c r="AU125" i="2"/>
  <c r="AH127" i="2"/>
  <c r="AG127" i="2"/>
  <c r="AF126" i="2"/>
  <c r="AQ131" i="2"/>
  <c r="AB38" i="18"/>
  <c r="Z129" i="2"/>
  <c r="AA130" i="2"/>
  <c r="AH129" i="2"/>
  <c r="AI130" i="2"/>
  <c r="AO127" i="2"/>
  <c r="Z34" i="18"/>
  <c r="AU130" i="2"/>
  <c r="AI127" i="2"/>
  <c r="AB129" i="2"/>
  <c r="AN127" i="2"/>
  <c r="Y34" i="18"/>
  <c r="AD124" i="2"/>
  <c r="AB130" i="2"/>
  <c r="Y126" i="2"/>
  <c r="AQ128" i="2"/>
  <c r="AB35" i="18"/>
  <c r="AD126" i="2"/>
  <c r="AN121" i="2"/>
  <c r="Y28" i="18"/>
  <c r="Y130" i="2"/>
  <c r="AE130" i="2"/>
  <c r="AU128" i="2"/>
  <c r="AR127" i="2"/>
  <c r="AC34" i="18"/>
  <c r="AQ121" i="2"/>
  <c r="AB28" i="18"/>
  <c r="AT127" i="2"/>
  <c r="AA126" i="2"/>
  <c r="AO131" i="2"/>
  <c r="Z38" i="18"/>
  <c r="AF38" i="18"/>
  <c r="AC123" i="2"/>
  <c r="AO125" i="2"/>
  <c r="Z32" i="18"/>
  <c r="AF32" i="18"/>
  <c r="CV61" i="2"/>
  <c r="CN61" i="2"/>
  <c r="CN115" i="2"/>
  <c r="BZ61" i="2"/>
  <c r="BZ115" i="2"/>
  <c r="AA124" i="2"/>
  <c r="AA129" i="2"/>
  <c r="CF61" i="2"/>
  <c r="AN122" i="2"/>
  <c r="Y29" i="18"/>
  <c r="AE29" i="18"/>
  <c r="AD129" i="2"/>
  <c r="BP115" i="2"/>
  <c r="N30" i="18"/>
  <c r="AG11" i="18"/>
  <c r="AH11" i="18"/>
  <c r="J39" i="18"/>
  <c r="J40" i="18"/>
  <c r="O107" i="34"/>
  <c r="AP107" i="34"/>
  <c r="O108" i="34"/>
  <c r="AT120" i="2"/>
  <c r="AE123" i="2"/>
  <c r="G107" i="34"/>
  <c r="G109" i="34"/>
  <c r="BB107" i="34"/>
  <c r="AA108" i="34"/>
  <c r="AA109" i="34"/>
  <c r="AE92" i="34"/>
  <c r="AE103" i="34"/>
  <c r="AE14" i="34"/>
  <c r="I20" i="2"/>
  <c r="J20" i="2"/>
  <c r="K20" i="2"/>
  <c r="I21" i="2"/>
  <c r="J21" i="2"/>
  <c r="K21" i="2"/>
  <c r="BV19" i="2"/>
  <c r="AN126" i="2"/>
  <c r="Y33" i="18"/>
  <c r="AE33" i="18"/>
  <c r="AO128" i="2"/>
  <c r="Z35" i="18"/>
  <c r="AF35" i="18"/>
  <c r="Y124" i="2"/>
  <c r="AT126" i="2"/>
  <c r="X127" i="2"/>
  <c r="AO126" i="2"/>
  <c r="Z33" i="18"/>
  <c r="AF33" i="18"/>
  <c r="AF130" i="2"/>
  <c r="AH124" i="2"/>
  <c r="AT130" i="2"/>
  <c r="AN123" i="2"/>
  <c r="Y30" i="18"/>
  <c r="AE30" i="18"/>
  <c r="CD19" i="2"/>
  <c r="AG123" i="2"/>
  <c r="AO121" i="2"/>
  <c r="Z28" i="18"/>
  <c r="AF28" i="18"/>
  <c r="AE129" i="2"/>
  <c r="AA127" i="2"/>
  <c r="AC129" i="2"/>
  <c r="BS19" i="2"/>
  <c r="AR126" i="2"/>
  <c r="AC33" i="18"/>
  <c r="CL19" i="2"/>
  <c r="AU126" i="2"/>
  <c r="CF19" i="2"/>
  <c r="AF129" i="2"/>
  <c r="AB124" i="2"/>
  <c r="AG129" i="2"/>
  <c r="AH107" i="34"/>
  <c r="G108" i="34"/>
  <c r="I99" i="2"/>
  <c r="J99" i="2"/>
  <c r="K99" i="2"/>
  <c r="I98" i="2"/>
  <c r="J98" i="2"/>
  <c r="K98" i="2"/>
  <c r="BX97" i="2"/>
  <c r="CB97" i="2"/>
  <c r="BQ97" i="2"/>
  <c r="BR97" i="2"/>
  <c r="CQ97" i="2"/>
  <c r="CA97" i="2"/>
  <c r="CE97" i="2"/>
  <c r="CE115" i="2"/>
  <c r="AE7" i="34"/>
  <c r="BC109" i="19"/>
  <c r="AS109" i="19"/>
  <c r="AE29" i="34"/>
  <c r="AN107" i="34"/>
  <c r="M108" i="34"/>
  <c r="AO109" i="19"/>
  <c r="AY109" i="19"/>
  <c r="N28" i="18"/>
  <c r="AG9" i="18"/>
  <c r="AH9" i="18"/>
  <c r="J107" i="2"/>
  <c r="K107" i="2"/>
  <c r="I108" i="2"/>
  <c r="J108" i="2"/>
  <c r="K108" i="2"/>
  <c r="I107" i="2"/>
  <c r="BR106" i="2"/>
  <c r="CT106" i="2"/>
  <c r="CI106" i="2"/>
  <c r="CA106" i="2"/>
  <c r="CN106" i="2"/>
  <c r="CV106" i="2"/>
  <c r="BT106" i="2"/>
  <c r="CU106" i="2"/>
  <c r="BU106" i="2"/>
  <c r="CH106" i="2"/>
  <c r="BM106" i="2"/>
  <c r="CJ106" i="2"/>
  <c r="CF106" i="2"/>
  <c r="CO106" i="2"/>
  <c r="CB106" i="2"/>
  <c r="CC106" i="2"/>
  <c r="BQ106" i="2"/>
  <c r="CD106" i="2"/>
  <c r="BN106" i="2"/>
  <c r="CK106" i="2"/>
  <c r="BO106" i="2"/>
  <c r="BZ106" i="2"/>
  <c r="K78" i="2"/>
  <c r="I77" i="2"/>
  <c r="J77" i="2"/>
  <c r="K77" i="2"/>
  <c r="I78" i="2"/>
  <c r="J78" i="2"/>
  <c r="BQ76" i="2"/>
  <c r="BO76" i="2"/>
  <c r="BV76" i="2"/>
  <c r="CN76" i="2"/>
  <c r="CU76" i="2"/>
  <c r="CC76" i="2"/>
  <c r="CJ76" i="2"/>
  <c r="I32" i="2"/>
  <c r="J32" i="2"/>
  <c r="K32" i="2"/>
  <c r="I33" i="2"/>
  <c r="J33" i="2"/>
  <c r="K33" i="2"/>
  <c r="BV31" i="2"/>
  <c r="CT31" i="2"/>
  <c r="BT31" i="2"/>
  <c r="CI31" i="2"/>
  <c r="BY31" i="2"/>
  <c r="BQ31" i="2"/>
  <c r="BW31" i="2"/>
  <c r="CJ31" i="2"/>
  <c r="CR31" i="2"/>
  <c r="CF31" i="2"/>
  <c r="CE31" i="2"/>
  <c r="BM31" i="2"/>
  <c r="BX31" i="2"/>
  <c r="CL31" i="2"/>
  <c r="CC31" i="2"/>
  <c r="BR31" i="2"/>
  <c r="CS31" i="2"/>
  <c r="CM31" i="2"/>
  <c r="CM28" i="2"/>
  <c r="I75" i="2"/>
  <c r="J75" i="2"/>
  <c r="K75" i="2"/>
  <c r="I74" i="2"/>
  <c r="J74" i="2"/>
  <c r="K74" i="2"/>
  <c r="CL73" i="2"/>
  <c r="J59" i="2"/>
  <c r="K59" i="2"/>
  <c r="I60" i="2"/>
  <c r="J60" i="2"/>
  <c r="K60" i="2"/>
  <c r="I59" i="2"/>
  <c r="I44" i="2"/>
  <c r="J44" i="2"/>
  <c r="K44" i="2"/>
  <c r="I45" i="2"/>
  <c r="J45" i="2"/>
  <c r="K45" i="2"/>
  <c r="CE43" i="2"/>
  <c r="BV43" i="2"/>
  <c r="BY43" i="2"/>
  <c r="BN43" i="2"/>
  <c r="CV43" i="2"/>
  <c r="K90" i="2"/>
  <c r="I89" i="2"/>
  <c r="J89" i="2"/>
  <c r="K89" i="2"/>
  <c r="I90" i="2"/>
  <c r="J90" i="2"/>
  <c r="CG88" i="2"/>
  <c r="J71" i="2"/>
  <c r="K71" i="2"/>
  <c r="I72" i="2"/>
  <c r="J72" i="2"/>
  <c r="K72" i="2"/>
  <c r="I71" i="2"/>
  <c r="CU70" i="2"/>
  <c r="CB70" i="2"/>
  <c r="K42" i="2"/>
  <c r="I41" i="2"/>
  <c r="J41" i="2"/>
  <c r="K41" i="2"/>
  <c r="I42" i="2"/>
  <c r="J42" i="2"/>
  <c r="CD40" i="2"/>
  <c r="K30" i="2"/>
  <c r="I29" i="2"/>
  <c r="J29" i="2"/>
  <c r="K29" i="2"/>
  <c r="I30" i="2"/>
  <c r="J30" i="2"/>
  <c r="CK28" i="2"/>
  <c r="CD28" i="2"/>
  <c r="BY28" i="2"/>
  <c r="CP28" i="2"/>
  <c r="CV28" i="2"/>
  <c r="CV115" i="2"/>
  <c r="K14" i="2"/>
  <c r="I15" i="2"/>
  <c r="J15" i="2"/>
  <c r="K15" i="2"/>
  <c r="I14" i="2"/>
  <c r="J14" i="2"/>
  <c r="CC13" i="2"/>
  <c r="Y127" i="2"/>
  <c r="BR13" i="2"/>
  <c r="CF13" i="2"/>
  <c r="BM13" i="2"/>
  <c r="BM115" i="2"/>
  <c r="BU13" i="2"/>
  <c r="BU115" i="2"/>
  <c r="BT13" i="2"/>
  <c r="BT115" i="2"/>
  <c r="CK13" i="2"/>
  <c r="BX13" i="2"/>
  <c r="AT121" i="2"/>
  <c r="BO13" i="2"/>
  <c r="BO115" i="2"/>
  <c r="BP13" i="2"/>
  <c r="CU13" i="2"/>
  <c r="CO13" i="2"/>
  <c r="CO115" i="2"/>
  <c r="BW13" i="2"/>
  <c r="BW115" i="2"/>
  <c r="CM13" i="2"/>
  <c r="CH13" i="2"/>
  <c r="BN13" i="2"/>
  <c r="BN115" i="2"/>
  <c r="CJ13" i="2"/>
  <c r="CB13" i="2"/>
  <c r="CB115" i="2"/>
  <c r="CG13" i="2"/>
  <c r="CP13" i="2"/>
  <c r="CP115" i="2"/>
  <c r="CQ13" i="2"/>
  <c r="CQ115" i="2"/>
  <c r="CR13" i="2"/>
  <c r="CL13" i="2"/>
  <c r="AE66" i="34"/>
  <c r="K102" i="2"/>
  <c r="I101" i="2"/>
  <c r="J101" i="2"/>
  <c r="K101" i="2"/>
  <c r="I102" i="2"/>
  <c r="J102" i="2"/>
  <c r="CA100" i="2"/>
  <c r="BV100" i="2"/>
  <c r="BX100" i="2"/>
  <c r="CV100" i="2"/>
  <c r="CG100" i="2"/>
  <c r="I27" i="2"/>
  <c r="J27" i="2"/>
  <c r="K27" i="2"/>
  <c r="I26" i="2"/>
  <c r="J26" i="2"/>
  <c r="K26" i="2"/>
  <c r="CK25" i="2"/>
  <c r="CM25" i="2"/>
  <c r="CB25" i="2"/>
  <c r="CD25" i="2"/>
  <c r="AE60" i="34"/>
  <c r="CD13" i="2"/>
  <c r="BY13" i="2"/>
  <c r="CD88" i="2"/>
  <c r="I87" i="2"/>
  <c r="J87" i="2"/>
  <c r="K87" i="2"/>
  <c r="I86" i="2"/>
  <c r="J86" i="2"/>
  <c r="K86" i="2"/>
  <c r="BR85" i="2"/>
  <c r="I68" i="2"/>
  <c r="J68" i="2"/>
  <c r="K68" i="2"/>
  <c r="I69" i="2"/>
  <c r="J69" i="2"/>
  <c r="K69" i="2"/>
  <c r="CJ67" i="2"/>
  <c r="K54" i="2"/>
  <c r="I53" i="2"/>
  <c r="J53" i="2"/>
  <c r="K53" i="2"/>
  <c r="I54" i="2"/>
  <c r="J54" i="2"/>
  <c r="CJ52" i="2"/>
  <c r="J23" i="2"/>
  <c r="K23" i="2"/>
  <c r="I24" i="2"/>
  <c r="J24" i="2"/>
  <c r="K24" i="2"/>
  <c r="I23" i="2"/>
  <c r="CB22" i="2"/>
  <c r="CT22" i="2"/>
  <c r="BP22" i="2"/>
  <c r="CO22" i="2"/>
  <c r="CI22" i="2"/>
  <c r="CI115" i="2"/>
  <c r="CK22" i="2"/>
  <c r="CP22" i="2"/>
  <c r="CS22" i="2"/>
  <c r="CS115" i="2"/>
  <c r="CD22" i="2"/>
  <c r="CA22" i="2"/>
  <c r="CA115" i="2"/>
  <c r="BR22" i="2"/>
  <c r="BU22" i="2"/>
  <c r="CE22" i="2"/>
  <c r="CG22" i="2"/>
  <c r="CH22" i="2"/>
  <c r="BQ22" i="2"/>
  <c r="BQ115" i="2"/>
  <c r="BV22" i="2"/>
  <c r="CR22" i="2"/>
  <c r="BO22" i="2"/>
  <c r="BW22" i="2"/>
  <c r="BS22" i="2"/>
  <c r="J83" i="2"/>
  <c r="K83" i="2"/>
  <c r="I84" i="2"/>
  <c r="J84" i="2"/>
  <c r="K84" i="2"/>
  <c r="I83" i="2"/>
  <c r="CR82" i="2"/>
  <c r="AE81" i="34"/>
  <c r="AE71" i="34"/>
  <c r="I111" i="2"/>
  <c r="J111" i="2"/>
  <c r="K111" i="2"/>
  <c r="I110" i="2"/>
  <c r="J110" i="2"/>
  <c r="K110" i="2"/>
  <c r="I80" i="2"/>
  <c r="J80" i="2"/>
  <c r="K80" i="2"/>
  <c r="I81" i="2"/>
  <c r="J81" i="2"/>
  <c r="K81" i="2"/>
  <c r="CM79" i="2"/>
  <c r="BY79" i="2"/>
  <c r="BW79" i="2"/>
  <c r="BX79" i="2"/>
  <c r="BT79" i="2"/>
  <c r="I51" i="2"/>
  <c r="J51" i="2"/>
  <c r="K51" i="2"/>
  <c r="I50" i="2"/>
  <c r="J50" i="2"/>
  <c r="K50" i="2"/>
  <c r="AQ127" i="2"/>
  <c r="AB34" i="18"/>
  <c r="BV10" i="2"/>
  <c r="AG126" i="2"/>
  <c r="J11" i="2"/>
  <c r="J115" i="2"/>
  <c r="E18" i="41"/>
  <c r="D18" i="41"/>
  <c r="X123" i="2"/>
  <c r="I12" i="2"/>
  <c r="AN120" i="2"/>
  <c r="Y27" i="18"/>
  <c r="I11" i="2"/>
  <c r="AO120" i="2"/>
  <c r="Z27" i="18"/>
  <c r="K12" i="2"/>
  <c r="K11" i="2"/>
  <c r="J12" i="2"/>
  <c r="J116" i="2"/>
  <c r="F18" i="41"/>
  <c r="I104" i="2"/>
  <c r="J104" i="2"/>
  <c r="K104" i="2"/>
  <c r="I105" i="2"/>
  <c r="J105" i="2"/>
  <c r="K105" i="2"/>
  <c r="J95" i="2"/>
  <c r="K95" i="2"/>
  <c r="I96" i="2"/>
  <c r="J96" i="2"/>
  <c r="K96" i="2"/>
  <c r="I95" i="2"/>
  <c r="I39" i="2"/>
  <c r="J39" i="2"/>
  <c r="K39" i="2"/>
  <c r="I38" i="2"/>
  <c r="J38" i="2"/>
  <c r="K38" i="2"/>
  <c r="AE36" i="34"/>
  <c r="CL10" i="2"/>
  <c r="AE52" i="34"/>
  <c r="AE35" i="34"/>
  <c r="K114" i="2"/>
  <c r="I113" i="2"/>
  <c r="J113" i="2"/>
  <c r="K113" i="2"/>
  <c r="I114" i="2"/>
  <c r="J114" i="2"/>
  <c r="I92" i="2"/>
  <c r="J92" i="2"/>
  <c r="K92" i="2"/>
  <c r="I93" i="2"/>
  <c r="J93" i="2"/>
  <c r="K93" i="2"/>
  <c r="K66" i="2"/>
  <c r="I65" i="2"/>
  <c r="J65" i="2"/>
  <c r="K65" i="2"/>
  <c r="I66" i="2"/>
  <c r="J66" i="2"/>
  <c r="I56" i="2"/>
  <c r="J56" i="2"/>
  <c r="K56" i="2"/>
  <c r="I57" i="2"/>
  <c r="J57" i="2"/>
  <c r="K57" i="2"/>
  <c r="J47" i="2"/>
  <c r="K47" i="2"/>
  <c r="I48" i="2"/>
  <c r="J48" i="2"/>
  <c r="K48" i="2"/>
  <c r="I47" i="2"/>
  <c r="J35" i="2"/>
  <c r="K35" i="2"/>
  <c r="I36" i="2"/>
  <c r="J36" i="2"/>
  <c r="K36" i="2"/>
  <c r="I35" i="2"/>
  <c r="K17" i="2"/>
  <c r="I18" i="2"/>
  <c r="J18" i="2"/>
  <c r="I17" i="2"/>
  <c r="K18" i="2"/>
  <c r="J17" i="2"/>
  <c r="BO55" i="2"/>
  <c r="AE28" i="34"/>
  <c r="CM91" i="2"/>
  <c r="AE77" i="34"/>
  <c r="AE79" i="34"/>
  <c r="AE23" i="34"/>
  <c r="AE15" i="34"/>
  <c r="AE11" i="34"/>
  <c r="AE26" i="34"/>
  <c r="AE18" i="34"/>
  <c r="Z128" i="2"/>
  <c r="AS122" i="2"/>
  <c r="AD29" i="18"/>
  <c r="AV123" i="2"/>
  <c r="AA131" i="2"/>
  <c r="AD128" i="2"/>
  <c r="AS126" i="2"/>
  <c r="AD33" i="18"/>
  <c r="AF131" i="2"/>
  <c r="AV128" i="2"/>
  <c r="AS123" i="2"/>
  <c r="AD30" i="18"/>
  <c r="AA128" i="2"/>
  <c r="AS121" i="2"/>
  <c r="AD28" i="18"/>
  <c r="Y128" i="2"/>
  <c r="AI131" i="2"/>
  <c r="AV131" i="2"/>
  <c r="AD131" i="2"/>
  <c r="AV126" i="2"/>
  <c r="AI33" i="18"/>
  <c r="AE125" i="2"/>
  <c r="AP127" i="2"/>
  <c r="AA34" i="18"/>
  <c r="AB39" i="18"/>
  <c r="AB40" i="18"/>
  <c r="K115" i="2"/>
  <c r="E19" i="41"/>
  <c r="AV124" i="2"/>
  <c r="AI31" i="18"/>
  <c r="AB131" i="2"/>
  <c r="AE34" i="18"/>
  <c r="AF109" i="34"/>
  <c r="D8" i="41"/>
  <c r="AF31" i="18"/>
  <c r="Y107" i="34"/>
  <c r="Y109" i="34"/>
  <c r="AZ107" i="34"/>
  <c r="Y108" i="34"/>
  <c r="AF125" i="2"/>
  <c r="AP128" i="2"/>
  <c r="AA35" i="18"/>
  <c r="K116" i="2"/>
  <c r="F19" i="41"/>
  <c r="AI38" i="18"/>
  <c r="M109" i="34"/>
  <c r="AB125" i="2"/>
  <c r="AP124" i="2"/>
  <c r="AA31" i="18"/>
  <c r="AC131" i="2"/>
  <c r="AV125" i="2"/>
  <c r="AP123" i="2"/>
  <c r="AA30" i="18"/>
  <c r="AG30" i="18"/>
  <c r="AA125" i="2"/>
  <c r="Z39" i="18"/>
  <c r="Z40" i="18"/>
  <c r="AF27" i="18"/>
  <c r="I115" i="2"/>
  <c r="E17" i="41"/>
  <c r="AH128" i="2"/>
  <c r="AS130" i="2"/>
  <c r="AD37" i="18"/>
  <c r="CJ115" i="2"/>
  <c r="Z125" i="2"/>
  <c r="AP122" i="2"/>
  <c r="AA29" i="18"/>
  <c r="AG29" i="18"/>
  <c r="AH29" i="18"/>
  <c r="AI10" i="18"/>
  <c r="AJ10" i="18"/>
  <c r="BR115" i="2"/>
  <c r="AH30" i="18"/>
  <c r="AI11" i="18"/>
  <c r="AJ11" i="18"/>
  <c r="AE28" i="18"/>
  <c r="AF29" i="18"/>
  <c r="AH125" i="2"/>
  <c r="AP130" i="2"/>
  <c r="AA37" i="18"/>
  <c r="AG37" i="18"/>
  <c r="AH37" i="18"/>
  <c r="AI18" i="18"/>
  <c r="AJ18" i="18"/>
  <c r="CF115" i="2"/>
  <c r="CL115" i="2"/>
  <c r="AE108" i="34"/>
  <c r="BS115" i="2"/>
  <c r="AF37" i="18"/>
  <c r="AI32" i="18"/>
  <c r="AG8" i="18"/>
  <c r="AH8" i="18"/>
  <c r="N39" i="18"/>
  <c r="N40" i="18"/>
  <c r="AF4" i="18"/>
  <c r="AI4" i="18"/>
  <c r="G39" i="18"/>
  <c r="G40" i="18"/>
  <c r="BV115" i="2"/>
  <c r="CG115" i="2"/>
  <c r="CU115" i="2"/>
  <c r="X125" i="2"/>
  <c r="AP120" i="2"/>
  <c r="AA27" i="18"/>
  <c r="Y39" i="18"/>
  <c r="Y40" i="18"/>
  <c r="H17" i="41"/>
  <c r="AE27" i="18"/>
  <c r="BY115" i="2"/>
  <c r="Y125" i="2"/>
  <c r="AP121" i="2"/>
  <c r="AA28" i="18"/>
  <c r="AG28" i="18"/>
  <c r="I116" i="2"/>
  <c r="F17" i="41"/>
  <c r="F16" i="41"/>
  <c r="F41" i="41"/>
  <c r="CD115" i="2"/>
  <c r="CH115" i="2"/>
  <c r="BX115" i="2"/>
  <c r="CC115" i="2"/>
  <c r="O109" i="34"/>
  <c r="AF34" i="18"/>
  <c r="AI35" i="18"/>
  <c r="AE35" i="18"/>
  <c r="CT115" i="2"/>
  <c r="CR115" i="2"/>
  <c r="CM115" i="2"/>
  <c r="CK115" i="2"/>
  <c r="AE107" i="34"/>
  <c r="AE109" i="34"/>
  <c r="AC39" i="18"/>
  <c r="AC40" i="18"/>
  <c r="AF30" i="18"/>
  <c r="AI30" i="18"/>
  <c r="U109" i="34"/>
  <c r="X131" i="2"/>
  <c r="AV120" i="2"/>
  <c r="AI27" i="18"/>
  <c r="AP129" i="2"/>
  <c r="AA36" i="18"/>
  <c r="AG125" i="2"/>
  <c r="AS128" i="2"/>
  <c r="AD35" i="18"/>
  <c r="AG35" i="18"/>
  <c r="AH35" i="18"/>
  <c r="AI16" i="18"/>
  <c r="AJ16" i="18"/>
  <c r="AF128" i="2"/>
  <c r="AS120" i="2"/>
  <c r="AD27" i="18"/>
  <c r="X128" i="2"/>
  <c r="AS131" i="2"/>
  <c r="AD38" i="18"/>
  <c r="AI128" i="2"/>
  <c r="AE131" i="2"/>
  <c r="AV127" i="2"/>
  <c r="AI34" i="18"/>
  <c r="AB128" i="2"/>
  <c r="AS124" i="2"/>
  <c r="AD31" i="18"/>
  <c r="AE39" i="18"/>
  <c r="AE40" i="18"/>
  <c r="AG20" i="18"/>
  <c r="AJ4" i="18"/>
  <c r="AD125" i="2"/>
  <c r="AP126" i="2"/>
  <c r="AA33" i="18"/>
  <c r="AG33" i="18"/>
  <c r="AH33" i="18"/>
  <c r="AI14" i="18"/>
  <c r="AJ14" i="18"/>
  <c r="AC128" i="2"/>
  <c r="AS125" i="2"/>
  <c r="AD32" i="18"/>
  <c r="AF39" i="18"/>
  <c r="AF40" i="18"/>
  <c r="AV122" i="2"/>
  <c r="AI29" i="18"/>
  <c r="Z131" i="2"/>
  <c r="AG131" i="2"/>
  <c r="AV129" i="2"/>
  <c r="AI36" i="18"/>
  <c r="AI125" i="2"/>
  <c r="AP131" i="2"/>
  <c r="AA38" i="18"/>
  <c r="AG38" i="18"/>
  <c r="AH38" i="18"/>
  <c r="AI19" i="18"/>
  <c r="AJ19" i="18"/>
  <c r="AH28" i="18"/>
  <c r="AI9" i="18"/>
  <c r="AJ9" i="18"/>
  <c r="AG31" i="18"/>
  <c r="AH31" i="18"/>
  <c r="AI12" i="18"/>
  <c r="AJ12" i="18"/>
  <c r="AG128" i="2"/>
  <c r="AS129" i="2"/>
  <c r="AD36" i="18"/>
  <c r="AA39" i="18"/>
  <c r="AA40" i="18"/>
  <c r="AG27" i="18"/>
  <c r="Y131" i="2"/>
  <c r="AV121" i="2"/>
  <c r="AI28" i="18"/>
  <c r="E16" i="41"/>
  <c r="D17" i="41"/>
  <c r="H22" i="41"/>
  <c r="AS127" i="2"/>
  <c r="AD34" i="18"/>
  <c r="AG34" i="18"/>
  <c r="AH34" i="18"/>
  <c r="AI15" i="18"/>
  <c r="AJ15" i="18"/>
  <c r="AE128" i="2"/>
  <c r="D19" i="41"/>
  <c r="AV130" i="2"/>
  <c r="AI37" i="18"/>
  <c r="AH131" i="2"/>
  <c r="AC125" i="2"/>
  <c r="AP125" i="2"/>
  <c r="AA32" i="18"/>
  <c r="AG32" i="18"/>
  <c r="AH32" i="18"/>
  <c r="AI13" i="18"/>
  <c r="AJ13" i="18"/>
  <c r="H18" i="41"/>
  <c r="E41" i="41"/>
  <c r="D16" i="41"/>
  <c r="AG36" i="18"/>
  <c r="AH36" i="18"/>
  <c r="AI17" i="18"/>
  <c r="AJ17" i="18"/>
  <c r="AI39" i="18"/>
  <c r="AI40" i="18"/>
  <c r="AG39" i="18"/>
  <c r="AG40" i="18"/>
  <c r="AH27" i="18"/>
  <c r="AD39" i="18"/>
  <c r="AD40" i="18"/>
  <c r="H19" i="41"/>
  <c r="H24" i="41"/>
  <c r="H20" i="41"/>
  <c r="AI8" i="18"/>
  <c r="AH39" i="18"/>
  <c r="AH40" i="18"/>
  <c r="D41" i="41"/>
  <c r="K10" i="4"/>
  <c r="H10" i="4"/>
  <c r="B12" i="48"/>
  <c r="AJ8" i="18"/>
  <c r="AI20" i="18"/>
  <c r="Z5" i="18"/>
  <c r="AA5" i="18"/>
  <c r="C12" i="48"/>
  <c r="T2" i="19"/>
  <c r="AG119" i="19"/>
  <c r="E16" i="4"/>
  <c r="F12" i="48"/>
  <c r="T2" i="34"/>
  <c r="R3" i="2"/>
  <c r="AH3" i="2"/>
  <c r="H2" i="41"/>
  <c r="A9" i="4"/>
  <c r="L1" i="37"/>
  <c r="A16" i="4"/>
  <c r="A12" i="48"/>
  <c r="D12" i="48"/>
  <c r="G16" i="4"/>
  <c r="H12" i="48"/>
  <c r="A27" i="4" l="1"/>
  <c r="X12" i="48"/>
  <c r="D27" i="4"/>
  <c r="Y12" i="48" s="1"/>
  <c r="K12" i="48"/>
  <c r="AA12" i="48"/>
  <c r="I27" i="37"/>
  <c r="B6" i="37" s="1"/>
  <c r="D10" i="41"/>
  <c r="D9" i="41" s="1"/>
  <c r="F27" i="4"/>
  <c r="Z12" i="48" s="1"/>
  <c r="D12" i="41" l="1"/>
  <c r="D15"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3" authorId="0" shapeId="0" xr:uid="{00000000-0006-0000-0200-000001000000}">
      <text>
        <r>
          <rPr>
            <b/>
            <sz val="16"/>
            <color indexed="81"/>
            <rFont val="MS P ゴシック"/>
            <family val="3"/>
            <charset val="128"/>
          </rPr>
          <t>※「</t>
        </r>
        <r>
          <rPr>
            <b/>
            <u/>
            <sz val="16"/>
            <color indexed="81"/>
            <rFont val="MS P ゴシック"/>
            <family val="3"/>
            <charset val="128"/>
          </rPr>
          <t>4月10日</t>
        </r>
        <r>
          <rPr>
            <b/>
            <sz val="16"/>
            <color indexed="81"/>
            <rFont val="MS P ゴシック"/>
            <family val="3"/>
            <charset val="128"/>
          </rPr>
          <t>」まで！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職員端末機１５年度１２月調達</author>
  </authors>
  <commentList>
    <comment ref="C40" authorId="0" shapeId="0" xr:uid="{00000000-0006-0000-0900-000001000000}">
      <text>
        <r>
          <rPr>
            <b/>
            <sz val="9"/>
            <color indexed="81"/>
            <rFont val="ＭＳ Ｐゴシック"/>
            <family val="3"/>
            <charset val="128"/>
          </rPr>
          <t>該当項目以外に入力する事項があれば記入して下さい。</t>
        </r>
      </text>
    </comment>
  </commentList>
</comments>
</file>

<file path=xl/sharedStrings.xml><?xml version="1.0" encoding="utf-8"?>
<sst xmlns="http://schemas.openxmlformats.org/spreadsheetml/2006/main" count="4177" uniqueCount="613">
  <si>
    <t>帳票名</t>
    <rPh sb="0" eb="2">
      <t>チョウヒョウ</t>
    </rPh>
    <rPh sb="2" eb="3">
      <t>メイ</t>
    </rPh>
    <phoneticPr fontId="20"/>
  </si>
  <si>
    <t>入力にあたっての留意点</t>
    <rPh sb="0" eb="2">
      <t>ニュウリョク</t>
    </rPh>
    <rPh sb="8" eb="11">
      <t>リュウイテン</t>
    </rPh>
    <phoneticPr fontId="20"/>
  </si>
  <si>
    <t>別紙</t>
    <rPh sb="0" eb="2">
      <t>ベッシ</t>
    </rPh>
    <phoneticPr fontId="20"/>
  </si>
  <si>
    <t>病院内保育施設運営に係る科目の説明</t>
    <rPh sb="0" eb="2">
      <t>ビョウイン</t>
    </rPh>
    <rPh sb="2" eb="3">
      <t>ナイ</t>
    </rPh>
    <rPh sb="3" eb="5">
      <t>ホイク</t>
    </rPh>
    <rPh sb="5" eb="7">
      <t>シセツ</t>
    </rPh>
    <rPh sb="7" eb="9">
      <t>ウンエイ</t>
    </rPh>
    <rPh sb="10" eb="11">
      <t>カカ</t>
    </rPh>
    <rPh sb="12" eb="14">
      <t>カモク</t>
    </rPh>
    <rPh sb="15" eb="17">
      <t>セツメイ</t>
    </rPh>
    <phoneticPr fontId="20"/>
  </si>
  <si>
    <t>区分</t>
    <rPh sb="0" eb="2">
      <t>クブン</t>
    </rPh>
    <phoneticPr fontId="20"/>
  </si>
  <si>
    <t>科目</t>
    <rPh sb="0" eb="2">
      <t>カモク</t>
    </rPh>
    <phoneticPr fontId="20"/>
  </si>
  <si>
    <t>説明</t>
    <rPh sb="0" eb="2">
      <t>セツメイ</t>
    </rPh>
    <phoneticPr fontId="20"/>
  </si>
  <si>
    <t>病院内保育施設運営収益</t>
    <rPh sb="0" eb="2">
      <t>ビョウイン</t>
    </rPh>
    <rPh sb="2" eb="3">
      <t>ナイ</t>
    </rPh>
    <rPh sb="3" eb="5">
      <t>ホイク</t>
    </rPh>
    <rPh sb="5" eb="7">
      <t>シセツ</t>
    </rPh>
    <rPh sb="7" eb="9">
      <t>ウンエイ</t>
    </rPh>
    <rPh sb="9" eb="11">
      <t>シュウエキ</t>
    </rPh>
    <phoneticPr fontId="20"/>
  </si>
  <si>
    <t>　病院内保育施設運営費に対する都道府県補助金収入</t>
    <rPh sb="1" eb="3">
      <t>ビョウイン</t>
    </rPh>
    <rPh sb="3" eb="4">
      <t>ナイ</t>
    </rPh>
    <rPh sb="4" eb="6">
      <t>ホイク</t>
    </rPh>
    <rPh sb="6" eb="8">
      <t>シセツ</t>
    </rPh>
    <rPh sb="8" eb="10">
      <t>ウンエイ</t>
    </rPh>
    <rPh sb="10" eb="11">
      <t>ヒ</t>
    </rPh>
    <rPh sb="12" eb="13">
      <t>タイ</t>
    </rPh>
    <rPh sb="15" eb="19">
      <t>トドウフケン</t>
    </rPh>
    <rPh sb="19" eb="22">
      <t>ホジョキン</t>
    </rPh>
    <rPh sb="22" eb="24">
      <t>シュウニュウ</t>
    </rPh>
    <phoneticPr fontId="20"/>
  </si>
  <si>
    <t>　病院内保育施設運営費に対する市町村補助金収入</t>
    <rPh sb="1" eb="3">
      <t>ビョウイン</t>
    </rPh>
    <rPh sb="3" eb="4">
      <t>ナイ</t>
    </rPh>
    <rPh sb="4" eb="6">
      <t>ホイク</t>
    </rPh>
    <rPh sb="6" eb="8">
      <t>シセツ</t>
    </rPh>
    <rPh sb="8" eb="10">
      <t>ウンエイ</t>
    </rPh>
    <rPh sb="10" eb="11">
      <t>ヒ</t>
    </rPh>
    <rPh sb="12" eb="13">
      <t>タイ</t>
    </rPh>
    <rPh sb="15" eb="18">
      <t>シチョウソン</t>
    </rPh>
    <rPh sb="18" eb="21">
      <t>ホジョキン</t>
    </rPh>
    <rPh sb="21" eb="23">
      <t>シュウニュウ</t>
    </rPh>
    <phoneticPr fontId="20"/>
  </si>
  <si>
    <t>　病院内保育施設運営費に係る設置者負担額</t>
    <rPh sb="1" eb="3">
      <t>ビョウイン</t>
    </rPh>
    <rPh sb="3" eb="4">
      <t>ナイ</t>
    </rPh>
    <rPh sb="4" eb="6">
      <t>ホイク</t>
    </rPh>
    <rPh sb="6" eb="8">
      <t>シセツ</t>
    </rPh>
    <rPh sb="8" eb="11">
      <t>ウンエイヒ</t>
    </rPh>
    <rPh sb="12" eb="13">
      <t>カカ</t>
    </rPh>
    <rPh sb="14" eb="16">
      <t>セッチ</t>
    </rPh>
    <rPh sb="16" eb="17">
      <t>シャ</t>
    </rPh>
    <rPh sb="17" eb="19">
      <t>フタン</t>
    </rPh>
    <rPh sb="19" eb="20">
      <t>ガク</t>
    </rPh>
    <phoneticPr fontId="20"/>
  </si>
  <si>
    <t>　保護者が負担するおやつ代</t>
    <rPh sb="1" eb="4">
      <t>ホゴシャ</t>
    </rPh>
    <rPh sb="5" eb="7">
      <t>フタン</t>
    </rPh>
    <rPh sb="12" eb="13">
      <t>ダイ</t>
    </rPh>
    <phoneticPr fontId="20"/>
  </si>
  <si>
    <t>病院内保育施設運営費用</t>
    <rPh sb="0" eb="2">
      <t>ビョウイン</t>
    </rPh>
    <rPh sb="2" eb="3">
      <t>ナイ</t>
    </rPh>
    <rPh sb="3" eb="5">
      <t>ホイク</t>
    </rPh>
    <rPh sb="5" eb="7">
      <t>シセツ</t>
    </rPh>
    <rPh sb="7" eb="9">
      <t>ウンエイ</t>
    </rPh>
    <rPh sb="9" eb="11">
      <t>ヒヨウ</t>
    </rPh>
    <phoneticPr fontId="20"/>
  </si>
  <si>
    <t>　児童の主食費、副食費、間食費及び調味料等の費用</t>
    <rPh sb="1" eb="3">
      <t>ジドウ</t>
    </rPh>
    <rPh sb="4" eb="6">
      <t>シュショク</t>
    </rPh>
    <rPh sb="6" eb="7">
      <t>ヒ</t>
    </rPh>
    <rPh sb="8" eb="9">
      <t>フク</t>
    </rPh>
    <rPh sb="9" eb="11">
      <t>ショクヒ</t>
    </rPh>
    <rPh sb="12" eb="14">
      <t>カンショク</t>
    </rPh>
    <rPh sb="14" eb="15">
      <t>ヒ</t>
    </rPh>
    <rPh sb="15" eb="16">
      <t>オヨ</t>
    </rPh>
    <rPh sb="17" eb="20">
      <t>チョウミリョウ</t>
    </rPh>
    <rPh sb="20" eb="21">
      <t>トウ</t>
    </rPh>
    <rPh sb="22" eb="24">
      <t>ヒヨウ</t>
    </rPh>
    <phoneticPr fontId="20"/>
  </si>
  <si>
    <t>　給食等に必要な炊具、食器類の購入費用</t>
    <rPh sb="1" eb="3">
      <t>キュウショク</t>
    </rPh>
    <rPh sb="3" eb="4">
      <t>トウ</t>
    </rPh>
    <rPh sb="5" eb="7">
      <t>ヒツヨウ</t>
    </rPh>
    <rPh sb="8" eb="9">
      <t>タ</t>
    </rPh>
    <rPh sb="9" eb="10">
      <t>グ</t>
    </rPh>
    <rPh sb="11" eb="13">
      <t>ショッキ</t>
    </rPh>
    <rPh sb="13" eb="14">
      <t>ルイ</t>
    </rPh>
    <rPh sb="15" eb="17">
      <t>コウニュウ</t>
    </rPh>
    <rPh sb="17" eb="19">
      <t>ヒヨウ</t>
    </rPh>
    <phoneticPr fontId="20"/>
  </si>
  <si>
    <t>　職員の健康診断、福利厚生のための費用及び職員に貸与する被服等の購入費用等</t>
    <rPh sb="1" eb="3">
      <t>ショクイン</t>
    </rPh>
    <rPh sb="4" eb="6">
      <t>ケンコウ</t>
    </rPh>
    <rPh sb="6" eb="8">
      <t>シンダン</t>
    </rPh>
    <rPh sb="9" eb="11">
      <t>フクリ</t>
    </rPh>
    <rPh sb="11" eb="13">
      <t>コウセイ</t>
    </rPh>
    <rPh sb="17" eb="19">
      <t>ヒヨウ</t>
    </rPh>
    <rPh sb="19" eb="20">
      <t>オヨ</t>
    </rPh>
    <rPh sb="21" eb="23">
      <t>ショクイン</t>
    </rPh>
    <rPh sb="24" eb="26">
      <t>タイヨ</t>
    </rPh>
    <rPh sb="28" eb="31">
      <t>ヒフクトウ</t>
    </rPh>
    <rPh sb="32" eb="34">
      <t>コウニュウ</t>
    </rPh>
    <rPh sb="34" eb="36">
      <t>ヒヨウ</t>
    </rPh>
    <rPh sb="36" eb="37">
      <t>トウ</t>
    </rPh>
    <phoneticPr fontId="20"/>
  </si>
  <si>
    <t>　施設業務のための職員の出張旅費及び各種職員研修への出席旅費</t>
    <rPh sb="1" eb="3">
      <t>シセツ</t>
    </rPh>
    <rPh sb="3" eb="5">
      <t>ギョウム</t>
    </rPh>
    <rPh sb="9" eb="11">
      <t>ショクイン</t>
    </rPh>
    <rPh sb="12" eb="14">
      <t>シュッチョウ</t>
    </rPh>
    <rPh sb="14" eb="16">
      <t>リョヒ</t>
    </rPh>
    <rPh sb="16" eb="17">
      <t>オヨ</t>
    </rPh>
    <rPh sb="18" eb="20">
      <t>カクシュ</t>
    </rPh>
    <rPh sb="20" eb="22">
      <t>ショクイン</t>
    </rPh>
    <rPh sb="22" eb="24">
      <t>ケンシュウ</t>
    </rPh>
    <rPh sb="26" eb="28">
      <t>シュッセキ</t>
    </rPh>
    <rPh sb="28" eb="30">
      <t>リョヒ</t>
    </rPh>
    <phoneticPr fontId="20"/>
  </si>
  <si>
    <t>　施設運営に必要な消耗品（用紙、文房具、雑誌等）であって、給食費に属さない費用</t>
    <rPh sb="1" eb="3">
      <t>シセツ</t>
    </rPh>
    <rPh sb="3" eb="5">
      <t>ウンエイ</t>
    </rPh>
    <rPh sb="6" eb="8">
      <t>ヒツヨウ</t>
    </rPh>
    <rPh sb="9" eb="11">
      <t>ショウモウ</t>
    </rPh>
    <rPh sb="11" eb="12">
      <t>ヒン</t>
    </rPh>
    <rPh sb="13" eb="15">
      <t>ヨウシ</t>
    </rPh>
    <rPh sb="16" eb="19">
      <t>ブンボウグ</t>
    </rPh>
    <rPh sb="20" eb="22">
      <t>ザッシ</t>
    </rPh>
    <rPh sb="22" eb="23">
      <t>トウ</t>
    </rPh>
    <rPh sb="29" eb="32">
      <t>キュウショクヒ</t>
    </rPh>
    <rPh sb="33" eb="34">
      <t>ゾク</t>
    </rPh>
    <rPh sb="37" eb="39">
      <t>ヒヨウ</t>
    </rPh>
    <phoneticPr fontId="20"/>
  </si>
  <si>
    <t>　電気料、ガス料、水道料、重油、プロパン等の費用</t>
    <rPh sb="1" eb="3">
      <t>デンキ</t>
    </rPh>
    <rPh sb="3" eb="4">
      <t>リョウ</t>
    </rPh>
    <rPh sb="7" eb="8">
      <t>リョウ</t>
    </rPh>
    <rPh sb="9" eb="12">
      <t>スイドウリョウ</t>
    </rPh>
    <rPh sb="13" eb="15">
      <t>ジュウユ</t>
    </rPh>
    <rPh sb="20" eb="21">
      <t>トウ</t>
    </rPh>
    <rPh sb="22" eb="24">
      <t>ヒヨウ</t>
    </rPh>
    <phoneticPr fontId="20"/>
  </si>
  <si>
    <t>　有形固定資産に損傷、磨耗、汚損などが生じたとき原状回復に要した通常の修繕のための費用</t>
    <rPh sb="1" eb="3">
      <t>ユウケイ</t>
    </rPh>
    <rPh sb="3" eb="5">
      <t>コテイ</t>
    </rPh>
    <rPh sb="5" eb="7">
      <t>シサン</t>
    </rPh>
    <rPh sb="8" eb="10">
      <t>ソンショウ</t>
    </rPh>
    <rPh sb="11" eb="13">
      <t>マモウ</t>
    </rPh>
    <rPh sb="14" eb="16">
      <t>オソン</t>
    </rPh>
    <rPh sb="19" eb="20">
      <t>ショウ</t>
    </rPh>
    <rPh sb="24" eb="26">
      <t>ゲンジョウ</t>
    </rPh>
    <rPh sb="26" eb="28">
      <t>カイフク</t>
    </rPh>
    <rPh sb="29" eb="30">
      <t>ヨウ</t>
    </rPh>
    <rPh sb="32" eb="34">
      <t>ツウジョウ</t>
    </rPh>
    <rPh sb="35" eb="37">
      <t>シュウゼン</t>
    </rPh>
    <rPh sb="41" eb="43">
      <t>ヒヨウ</t>
    </rPh>
    <phoneticPr fontId="20"/>
  </si>
  <si>
    <t>　洗濯、清掃等施設業務の一部を他に委託するための費用</t>
    <rPh sb="1" eb="3">
      <t>センタク</t>
    </rPh>
    <rPh sb="4" eb="7">
      <t>セイソウトウ</t>
    </rPh>
    <rPh sb="7" eb="9">
      <t>シセツ</t>
    </rPh>
    <rPh sb="9" eb="11">
      <t>ギョウム</t>
    </rPh>
    <rPh sb="12" eb="14">
      <t>イチブ</t>
    </rPh>
    <rPh sb="15" eb="16">
      <t>ホカ</t>
    </rPh>
    <rPh sb="17" eb="19">
      <t>イタク</t>
    </rPh>
    <rPh sb="24" eb="26">
      <t>ヒヨウ</t>
    </rPh>
    <phoneticPr fontId="20"/>
  </si>
  <si>
    <t>　固定資産の原価償却費</t>
    <rPh sb="1" eb="3">
      <t>コテイ</t>
    </rPh>
    <rPh sb="3" eb="5">
      <t>シサン</t>
    </rPh>
    <rPh sb="6" eb="8">
      <t>ゲンカ</t>
    </rPh>
    <rPh sb="8" eb="11">
      <t>ショウキャクヒ</t>
    </rPh>
    <phoneticPr fontId="20"/>
  </si>
  <si>
    <t>　以上のいずれにも属さないもので事務費として支出する費用</t>
    <rPh sb="1" eb="3">
      <t>イジョウ</t>
    </rPh>
    <rPh sb="9" eb="10">
      <t>ゾク</t>
    </rPh>
    <rPh sb="16" eb="19">
      <t>ジムヒ</t>
    </rPh>
    <rPh sb="22" eb="24">
      <t>シシュツ</t>
    </rPh>
    <rPh sb="26" eb="28">
      <t>ヒヨウ</t>
    </rPh>
    <phoneticPr fontId="20"/>
  </si>
  <si>
    <t>　その他の費用。但し、１科目の金額が５万円を超える場合は独立の項目を設けること。</t>
    <rPh sb="3" eb="4">
      <t>タ</t>
    </rPh>
    <rPh sb="5" eb="7">
      <t>ヒヨウ</t>
    </rPh>
    <rPh sb="8" eb="9">
      <t>タダ</t>
    </rPh>
    <rPh sb="12" eb="14">
      <t>カモク</t>
    </rPh>
    <rPh sb="15" eb="17">
      <t>キンガク</t>
    </rPh>
    <rPh sb="19" eb="21">
      <t>マンエン</t>
    </rPh>
    <rPh sb="22" eb="23">
      <t>コ</t>
    </rPh>
    <rPh sb="25" eb="27">
      <t>バアイ</t>
    </rPh>
    <rPh sb="28" eb="30">
      <t>ドクリツ</t>
    </rPh>
    <rPh sb="31" eb="33">
      <t>コウモク</t>
    </rPh>
    <rPh sb="34" eb="35">
      <t>モウ</t>
    </rPh>
    <phoneticPr fontId="20"/>
  </si>
  <si>
    <t>　当該年度に支出する退職金及び退職金給与引当金繰入額</t>
    <rPh sb="1" eb="3">
      <t>トウガイ</t>
    </rPh>
    <rPh sb="3" eb="5">
      <t>ネンド</t>
    </rPh>
    <rPh sb="6" eb="8">
      <t>シシュツ</t>
    </rPh>
    <rPh sb="10" eb="13">
      <t>タイショクキン</t>
    </rPh>
    <rPh sb="13" eb="14">
      <t>オヨ</t>
    </rPh>
    <rPh sb="15" eb="18">
      <t>タイショクキン</t>
    </rPh>
    <rPh sb="18" eb="20">
      <t>キュウヨ</t>
    </rPh>
    <rPh sb="20" eb="22">
      <t>ヒキアテ</t>
    </rPh>
    <rPh sb="22" eb="23">
      <t>キン</t>
    </rPh>
    <rPh sb="23" eb="25">
      <t>クリイレ</t>
    </rPh>
    <rPh sb="25" eb="26">
      <t>ガク</t>
    </rPh>
    <phoneticPr fontId="20"/>
  </si>
  <si>
    <t>　運営を関係団体に委託している場合の委託料（保育士等の人件費、消耗品費、役務費等）</t>
    <rPh sb="1" eb="3">
      <t>ウンエイ</t>
    </rPh>
    <rPh sb="4" eb="6">
      <t>カンケイ</t>
    </rPh>
    <rPh sb="6" eb="8">
      <t>ダンタイ</t>
    </rPh>
    <rPh sb="9" eb="11">
      <t>イタク</t>
    </rPh>
    <rPh sb="15" eb="17">
      <t>バアイ</t>
    </rPh>
    <rPh sb="18" eb="20">
      <t>イタク</t>
    </rPh>
    <rPh sb="20" eb="21">
      <t>リョウ</t>
    </rPh>
    <rPh sb="22" eb="25">
      <t>ホイクシ</t>
    </rPh>
    <rPh sb="25" eb="26">
      <t>トウ</t>
    </rPh>
    <rPh sb="27" eb="30">
      <t>ジンケンヒ</t>
    </rPh>
    <rPh sb="31" eb="33">
      <t>ショウモウ</t>
    </rPh>
    <rPh sb="33" eb="34">
      <t>ヒン</t>
    </rPh>
    <rPh sb="34" eb="35">
      <t>ヒ</t>
    </rPh>
    <rPh sb="36" eb="38">
      <t>エキム</t>
    </rPh>
    <rPh sb="38" eb="39">
      <t>ヒ</t>
    </rPh>
    <rPh sb="39" eb="40">
      <t>トウ</t>
    </rPh>
    <phoneticPr fontId="20"/>
  </si>
  <si>
    <t>設置者名</t>
    <rPh sb="0" eb="2">
      <t>セッチ</t>
    </rPh>
    <rPh sb="2" eb="3">
      <t>シャ</t>
    </rPh>
    <rPh sb="3" eb="4">
      <t>メイ</t>
    </rPh>
    <phoneticPr fontId="2"/>
  </si>
  <si>
    <t>種別</t>
    <rPh sb="0" eb="1">
      <t>タネ</t>
    </rPh>
    <rPh sb="1" eb="2">
      <t>ベツ</t>
    </rPh>
    <phoneticPr fontId="2"/>
  </si>
  <si>
    <t>保　育　施　設　名</t>
    <rPh sb="0" eb="1">
      <t>タモツ</t>
    </rPh>
    <rPh sb="2" eb="3">
      <t>イク</t>
    </rPh>
    <rPh sb="4" eb="5">
      <t>シ</t>
    </rPh>
    <rPh sb="6" eb="7">
      <t>セツ</t>
    </rPh>
    <rPh sb="8" eb="9">
      <t>メイ</t>
    </rPh>
    <phoneticPr fontId="2"/>
  </si>
  <si>
    <t>人員</t>
    <rPh sb="0" eb="2">
      <t>ジンイン</t>
    </rPh>
    <phoneticPr fontId="2"/>
  </si>
  <si>
    <t>運営月数</t>
    <rPh sb="0" eb="2">
      <t>ウンエイ</t>
    </rPh>
    <rPh sb="2" eb="4">
      <t>ツキスウ</t>
    </rPh>
    <phoneticPr fontId="2"/>
  </si>
  <si>
    <t>調整率</t>
    <rPh sb="0" eb="2">
      <t>チョウセイ</t>
    </rPh>
    <rPh sb="2" eb="3">
      <t>リツ</t>
    </rPh>
    <phoneticPr fontId="2"/>
  </si>
  <si>
    <t>計</t>
    <rPh sb="0" eb="1">
      <t>ケイ</t>
    </rPh>
    <phoneticPr fontId="2"/>
  </si>
  <si>
    <t>円</t>
    <rPh sb="0" eb="1">
      <t>エン</t>
    </rPh>
    <phoneticPr fontId="2"/>
  </si>
  <si>
    <t>人</t>
    <rPh sb="0" eb="1">
      <t>ヒト</t>
    </rPh>
    <phoneticPr fontId="2"/>
  </si>
  <si>
    <t>月</t>
    <rPh sb="0" eb="1">
      <t>ツキ</t>
    </rPh>
    <phoneticPr fontId="2"/>
  </si>
  <si>
    <t>日</t>
    <rPh sb="0" eb="1">
      <t>ヒ</t>
    </rPh>
    <phoneticPr fontId="2"/>
  </si>
  <si>
    <t>（注）</t>
    <rPh sb="1" eb="2">
      <t>チュウ</t>
    </rPh>
    <phoneticPr fontId="2"/>
  </si>
  <si>
    <t>給与</t>
    <rPh sb="0" eb="2">
      <t>キュウヨ</t>
    </rPh>
    <phoneticPr fontId="2"/>
  </si>
  <si>
    <t>備　　　　　　　　考</t>
    <rPh sb="0" eb="1">
      <t>ソナエ</t>
    </rPh>
    <rPh sb="9" eb="10">
      <t>コウ</t>
    </rPh>
    <phoneticPr fontId="2"/>
  </si>
  <si>
    <t>保育施設名</t>
    <rPh sb="0" eb="2">
      <t>ホイク</t>
    </rPh>
    <rPh sb="2" eb="4">
      <t>シセツ</t>
    </rPh>
    <rPh sb="4" eb="5">
      <t>メイ</t>
    </rPh>
    <phoneticPr fontId="2"/>
  </si>
  <si>
    <t>年</t>
    <rPh sb="0" eb="1">
      <t>ネン</t>
    </rPh>
    <phoneticPr fontId="2"/>
  </si>
  <si>
    <t>人</t>
    <rPh sb="0" eb="1">
      <t>ニン</t>
    </rPh>
    <phoneticPr fontId="2"/>
  </si>
  <si>
    <t>)</t>
    <phoneticPr fontId="2"/>
  </si>
  <si>
    <t>～</t>
    <phoneticPr fontId="2"/>
  </si>
  <si>
    <t>（</t>
    <phoneticPr fontId="2"/>
  </si>
  <si>
    <t>種　　別</t>
    <rPh sb="0" eb="1">
      <t>タネ</t>
    </rPh>
    <rPh sb="3" eb="4">
      <t>ベツ</t>
    </rPh>
    <phoneticPr fontId="2"/>
  </si>
  <si>
    <t>開設年月日</t>
    <rPh sb="0" eb="2">
      <t>カイセツ</t>
    </rPh>
    <rPh sb="2" eb="5">
      <t>ネンガッピ</t>
    </rPh>
    <phoneticPr fontId="2"/>
  </si>
  <si>
    <t>保育時間</t>
    <rPh sb="0" eb="2">
      <t>ホイク</t>
    </rPh>
    <rPh sb="2" eb="4">
      <t>ジカン</t>
    </rPh>
    <phoneticPr fontId="2"/>
  </si>
  <si>
    <t>分</t>
    <rPh sb="0" eb="1">
      <t>フン</t>
    </rPh>
    <phoneticPr fontId="2"/>
  </si>
  <si>
    <t>保育料収入相当額</t>
    <rPh sb="0" eb="2">
      <t>ホイク</t>
    </rPh>
    <rPh sb="2" eb="3">
      <t>リョウ</t>
    </rPh>
    <rPh sb="3" eb="5">
      <t>シュウニュウ</t>
    </rPh>
    <rPh sb="5" eb="7">
      <t>ソウトウ</t>
    </rPh>
    <rPh sb="7" eb="8">
      <t>ガク</t>
    </rPh>
    <phoneticPr fontId="2"/>
  </si>
  <si>
    <t>人件費</t>
    <rPh sb="0" eb="3">
      <t>ジンケンヒ</t>
    </rPh>
    <phoneticPr fontId="2"/>
  </si>
  <si>
    <t>保育児童名</t>
    <rPh sb="0" eb="2">
      <t>ホイク</t>
    </rPh>
    <rPh sb="2" eb="4">
      <t>ジドウ</t>
    </rPh>
    <rPh sb="4" eb="5">
      <t>メイ</t>
    </rPh>
    <phoneticPr fontId="2"/>
  </si>
  <si>
    <t>２４時間保育に係る加算分</t>
    <phoneticPr fontId="2"/>
  </si>
  <si>
    <r>
      <t>基　　　　　本　　　　　額（基準額</t>
    </r>
    <r>
      <rPr>
        <sz val="11"/>
        <rFont val="ＭＳ Ｐゴシック"/>
        <family val="3"/>
        <charset val="128"/>
      </rPr>
      <t>)</t>
    </r>
    <rPh sb="0" eb="1">
      <t>モト</t>
    </rPh>
    <rPh sb="6" eb="7">
      <t>ホン</t>
    </rPh>
    <rPh sb="12" eb="13">
      <t>ガク</t>
    </rPh>
    <rPh sb="14" eb="15">
      <t>モト</t>
    </rPh>
    <rPh sb="15" eb="16">
      <t>ジュン</t>
    </rPh>
    <rPh sb="16" eb="17">
      <t>ガク</t>
    </rPh>
    <phoneticPr fontId="2"/>
  </si>
  <si>
    <t>加　　　　　算　　　　　額（基準額）</t>
    <rPh sb="0" eb="1">
      <t>カ</t>
    </rPh>
    <rPh sb="6" eb="7">
      <t>ザン</t>
    </rPh>
    <rPh sb="12" eb="13">
      <t>ガク</t>
    </rPh>
    <rPh sb="14" eb="16">
      <t>キジュン</t>
    </rPh>
    <rPh sb="16" eb="17">
      <t>ガク</t>
    </rPh>
    <phoneticPr fontId="2"/>
  </si>
  <si>
    <t>Ａ型</t>
    <rPh sb="1" eb="2">
      <t>ガタ</t>
    </rPh>
    <phoneticPr fontId="2"/>
  </si>
  <si>
    <t>Ｂ型</t>
    <rPh sb="1" eb="2">
      <t>ガタ</t>
    </rPh>
    <phoneticPr fontId="2"/>
  </si>
  <si>
    <t>Ｂ型特例</t>
    <rPh sb="1" eb="2">
      <t>ガタ</t>
    </rPh>
    <rPh sb="2" eb="4">
      <t>トクレイ</t>
    </rPh>
    <phoneticPr fontId="2"/>
  </si>
  <si>
    <t>その他</t>
    <rPh sb="2" eb="3">
      <t>タ</t>
    </rPh>
    <phoneticPr fontId="2"/>
  </si>
  <si>
    <t>時間</t>
    <rPh sb="0" eb="2">
      <t>ジカン</t>
    </rPh>
    <phoneticPr fontId="2"/>
  </si>
  <si>
    <t>)</t>
    <phoneticPr fontId="2"/>
  </si>
  <si>
    <t>平成</t>
    <rPh sb="0" eb="2">
      <t>ヘイセイ</t>
    </rPh>
    <phoneticPr fontId="2"/>
  </si>
  <si>
    <t>所在地</t>
    <rPh sb="0" eb="3">
      <t>ショザイチ</t>
    </rPh>
    <phoneticPr fontId="2"/>
  </si>
  <si>
    <t>補助事業経費の使用方法</t>
    <rPh sb="0" eb="2">
      <t>ホジョ</t>
    </rPh>
    <rPh sb="2" eb="4">
      <t>ジギョウ</t>
    </rPh>
    <rPh sb="4" eb="6">
      <t>ケイヒ</t>
    </rPh>
    <rPh sb="7" eb="9">
      <t>シヨウ</t>
    </rPh>
    <rPh sb="9" eb="11">
      <t>ホウホウ</t>
    </rPh>
    <phoneticPr fontId="2"/>
  </si>
  <si>
    <t>病児等保育に係る加算分</t>
    <rPh sb="2" eb="3">
      <t>トウ</t>
    </rPh>
    <phoneticPr fontId="2"/>
  </si>
  <si>
    <t>申請日数</t>
    <rPh sb="0" eb="2">
      <t>シンセイ</t>
    </rPh>
    <rPh sb="2" eb="3">
      <t>ヒ</t>
    </rPh>
    <rPh sb="3" eb="4">
      <t>カズ</t>
    </rPh>
    <phoneticPr fontId="2"/>
  </si>
  <si>
    <t>運営日数</t>
    <rPh sb="0" eb="2">
      <t>ウンエイ</t>
    </rPh>
    <rPh sb="2" eb="4">
      <t>ニッスウ</t>
    </rPh>
    <phoneticPr fontId="2"/>
  </si>
  <si>
    <t>申請月数</t>
    <rPh sb="0" eb="2">
      <t>シンセイ</t>
    </rPh>
    <rPh sb="2" eb="3">
      <t>ツキ</t>
    </rPh>
    <rPh sb="3" eb="4">
      <t>カズ</t>
    </rPh>
    <phoneticPr fontId="2"/>
  </si>
  <si>
    <r>
      <t xml:space="preserve">計 </t>
    </r>
    <r>
      <rPr>
        <sz val="11"/>
        <rFont val="ＭＳ Ｐゴシック"/>
        <family val="3"/>
        <charset val="128"/>
      </rPr>
      <t xml:space="preserve">  </t>
    </r>
    <r>
      <rPr>
        <sz val="11"/>
        <rFont val="ＭＳ Ｐゴシック"/>
        <family val="3"/>
        <charset val="128"/>
      </rPr>
      <t>Ｄ</t>
    </r>
    <rPh sb="0" eb="1">
      <t>ケイ</t>
    </rPh>
    <phoneticPr fontId="2"/>
  </si>
  <si>
    <r>
      <t xml:space="preserve">計　 </t>
    </r>
    <r>
      <rPr>
        <sz val="11"/>
        <rFont val="ＭＳ Ｐゴシック"/>
        <family val="3"/>
        <charset val="128"/>
      </rPr>
      <t xml:space="preserve"> </t>
    </r>
    <r>
      <rPr>
        <sz val="11"/>
        <rFont val="ＭＳ Ｐゴシック"/>
        <family val="3"/>
        <charset val="128"/>
      </rPr>
      <t>Ｅ</t>
    </r>
    <rPh sb="0" eb="1">
      <t>ケイ</t>
    </rPh>
    <phoneticPr fontId="2"/>
  </si>
  <si>
    <t>医師（男）</t>
    <rPh sb="0" eb="2">
      <t>イシ</t>
    </rPh>
    <rPh sb="3" eb="4">
      <t>オトコ</t>
    </rPh>
    <phoneticPr fontId="2"/>
  </si>
  <si>
    <t>医師（女）</t>
    <rPh sb="0" eb="2">
      <t>イシ</t>
    </rPh>
    <rPh sb="3" eb="4">
      <t>オンナ</t>
    </rPh>
    <phoneticPr fontId="2"/>
  </si>
  <si>
    <t>その他の職員</t>
    <rPh sb="2" eb="3">
      <t>タ</t>
    </rPh>
    <rPh sb="4" eb="6">
      <t>ショクイン</t>
    </rPh>
    <phoneticPr fontId="2"/>
  </si>
  <si>
    <t>平均</t>
    <rPh sb="0" eb="2">
      <t>ヘイキン</t>
    </rPh>
    <phoneticPr fontId="2"/>
  </si>
  <si>
    <t>運営月</t>
    <rPh sb="0" eb="2">
      <t>ウンエイ</t>
    </rPh>
    <rPh sb="2" eb="3">
      <t>ツキ</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</si>
  <si>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</si>
  <si>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</si>
  <si>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</si>
  <si>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</si>
  <si>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</si>
  <si>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</si>
  <si>
    <t>１０月</t>
  </si>
  <si>
    <t>１１月</t>
  </si>
  <si>
    <t>１２月</t>
  </si>
  <si>
    <t>１月</t>
  </si>
  <si>
    <t>日</t>
  </si>
  <si>
    <t>２月</t>
  </si>
  <si>
    <t>３月</t>
  </si>
  <si>
    <t>保育士</t>
    <rPh sb="0" eb="3">
      <t>ホイクシ</t>
    </rPh>
    <phoneticPr fontId="2"/>
  </si>
  <si>
    <t>保育士助士</t>
    <rPh sb="0" eb="3">
      <t>ホイクシ</t>
    </rPh>
    <rPh sb="3" eb="5">
      <t>ジョシ</t>
    </rPh>
    <phoneticPr fontId="2"/>
  </si>
  <si>
    <t>看護職員</t>
    <rPh sb="0" eb="2">
      <t>カンゴ</t>
    </rPh>
    <rPh sb="2" eb="4">
      <t>ショクイン</t>
    </rPh>
    <phoneticPr fontId="2"/>
  </si>
  <si>
    <t>常勤</t>
    <rPh sb="0" eb="2">
      <t>ジョウキン</t>
    </rPh>
    <phoneticPr fontId="2"/>
  </si>
  <si>
    <t>非常勤</t>
    <rPh sb="0" eb="3">
      <t>ヒジョウキン</t>
    </rPh>
    <phoneticPr fontId="2"/>
  </si>
  <si>
    <t>氏名等</t>
    <rPh sb="0" eb="1">
      <t>シ</t>
    </rPh>
    <rPh sb="1" eb="2">
      <t>メイ</t>
    </rPh>
    <rPh sb="2" eb="3">
      <t>トウ</t>
    </rPh>
    <phoneticPr fontId="2"/>
  </si>
  <si>
    <t>４月</t>
    <rPh sb="1" eb="2">
      <t>ガツ</t>
    </rPh>
    <phoneticPr fontId="2"/>
  </si>
  <si>
    <t>５月</t>
    <rPh sb="1" eb="2">
      <t>ガツ</t>
    </rPh>
    <phoneticPr fontId="2"/>
  </si>
  <si>
    <t>６月</t>
  </si>
  <si>
    <t>７月</t>
  </si>
  <si>
    <t>８月</t>
  </si>
  <si>
    <t>病時保育</t>
    <rPh sb="0" eb="1">
      <t>ビョウ</t>
    </rPh>
    <rPh sb="1" eb="2">
      <t>ジ</t>
    </rPh>
    <rPh sb="2" eb="4">
      <t>ホイク</t>
    </rPh>
    <phoneticPr fontId="2"/>
  </si>
  <si>
    <t>Ａ型特例</t>
    <rPh sb="1" eb="2">
      <t>ガタ</t>
    </rPh>
    <rPh sb="2" eb="4">
      <t>トクレイ</t>
    </rPh>
    <phoneticPr fontId="2"/>
  </si>
  <si>
    <t>区　　分</t>
    <rPh sb="0" eb="1">
      <t>ク</t>
    </rPh>
    <rPh sb="3" eb="4">
      <t>ブン</t>
    </rPh>
    <phoneticPr fontId="2"/>
  </si>
  <si>
    <t>病　院　内　保　育　施　設　の　利　用　状　況</t>
    <rPh sb="0" eb="1">
      <t>ヤマイ</t>
    </rPh>
    <rPh sb="2" eb="3">
      <t>イン</t>
    </rPh>
    <rPh sb="4" eb="5">
      <t>ナイ</t>
    </rPh>
    <rPh sb="6" eb="7">
      <t>ホ</t>
    </rPh>
    <rPh sb="8" eb="9">
      <t>イク</t>
    </rPh>
    <rPh sb="10" eb="11">
      <t>シ</t>
    </rPh>
    <rPh sb="12" eb="13">
      <t>セツ</t>
    </rPh>
    <rPh sb="16" eb="17">
      <t>リ</t>
    </rPh>
    <rPh sb="18" eb="19">
      <t>ヨウ</t>
    </rPh>
    <rPh sb="20" eb="21">
      <t>ジョウ</t>
    </rPh>
    <rPh sb="22" eb="23">
      <t>キョウ</t>
    </rPh>
    <phoneticPr fontId="2"/>
  </si>
  <si>
    <t>保育士及び看護師等職員配置状況</t>
    <rPh sb="0" eb="3">
      <t>ホイクシ</t>
    </rPh>
    <rPh sb="3" eb="4">
      <t>オヨ</t>
    </rPh>
    <rPh sb="5" eb="8">
      <t>カンゴシ</t>
    </rPh>
    <rPh sb="8" eb="9">
      <t>トウ</t>
    </rPh>
    <rPh sb="9" eb="11">
      <t>ショクイン</t>
    </rPh>
    <rPh sb="11" eb="13">
      <t>ハイチ</t>
    </rPh>
    <rPh sb="13" eb="15">
      <t>ジョウキョウ</t>
    </rPh>
    <phoneticPr fontId="2"/>
  </si>
  <si>
    <t>延　保　育　児　童　数</t>
    <rPh sb="0" eb="1">
      <t>ノ</t>
    </rPh>
    <rPh sb="2" eb="3">
      <t>ホ</t>
    </rPh>
    <rPh sb="4" eb="5">
      <t>イク</t>
    </rPh>
    <rPh sb="6" eb="7">
      <t>ジ</t>
    </rPh>
    <rPh sb="8" eb="9">
      <t>ワラベ</t>
    </rPh>
    <rPh sb="10" eb="11">
      <t>カズ</t>
    </rPh>
    <phoneticPr fontId="2"/>
  </si>
  <si>
    <t>看護
職員</t>
    <rPh sb="0" eb="2">
      <t>カンゴ</t>
    </rPh>
    <rPh sb="3" eb="5">
      <t>ショクイン</t>
    </rPh>
    <phoneticPr fontId="2"/>
  </si>
  <si>
    <t>医師　　　　(男性)</t>
    <rPh sb="0" eb="2">
      <t>イシ</t>
    </rPh>
    <rPh sb="7" eb="9">
      <t>ダンセイ</t>
    </rPh>
    <phoneticPr fontId="2"/>
  </si>
  <si>
    <t>医師　　　　(女性)</t>
    <rPh sb="0" eb="2">
      <t>イシ</t>
    </rPh>
    <rPh sb="7" eb="9">
      <t>ジョセイ</t>
    </rPh>
    <phoneticPr fontId="2"/>
  </si>
  <si>
    <t>開所　　　日数</t>
    <rPh sb="0" eb="2">
      <t>カイショ</t>
    </rPh>
    <rPh sb="5" eb="7">
      <t>ニッスウ</t>
    </rPh>
    <phoneticPr fontId="2"/>
  </si>
  <si>
    <t>1日平均　保育児童数</t>
    <rPh sb="1" eb="2">
      <t>ニチ</t>
    </rPh>
    <rPh sb="2" eb="4">
      <t>ヘイキン</t>
    </rPh>
    <rPh sb="5" eb="7">
      <t>ホイク</t>
    </rPh>
    <rPh sb="7" eb="9">
      <t>ジドウ</t>
    </rPh>
    <rPh sb="9" eb="10">
      <t>スウ</t>
    </rPh>
    <phoneticPr fontId="2"/>
  </si>
  <si>
    <t>看護　　職員</t>
    <rPh sb="0" eb="2">
      <t>カンゴ</t>
    </rPh>
    <rPh sb="4" eb="6">
      <t>ショクイン</t>
    </rPh>
    <phoneticPr fontId="2"/>
  </si>
  <si>
    <t>常勤職員</t>
    <rPh sb="0" eb="2">
      <t>ジョウキン</t>
    </rPh>
    <rPh sb="2" eb="4">
      <t>ショクイン</t>
    </rPh>
    <phoneticPr fontId="2"/>
  </si>
  <si>
    <t>非常勤職員</t>
    <rPh sb="0" eb="3">
      <t>ヒジョウキン</t>
    </rPh>
    <rPh sb="3" eb="5">
      <t>ショクイン</t>
    </rPh>
    <phoneticPr fontId="2"/>
  </si>
  <si>
    <t>区　　　　　　　　　　　　　　　　　　　　分</t>
    <rPh sb="0" eb="1">
      <t>ク</t>
    </rPh>
    <rPh sb="21" eb="22">
      <t>ブン</t>
    </rPh>
    <phoneticPr fontId="2"/>
  </si>
  <si>
    <t>病院内保育施設利用</t>
    <rPh sb="0" eb="2">
      <t>ビョウイン</t>
    </rPh>
    <rPh sb="2" eb="3">
      <t>ナイ</t>
    </rPh>
    <rPh sb="3" eb="5">
      <t>ホイク</t>
    </rPh>
    <rPh sb="5" eb="7">
      <t>シセツ</t>
    </rPh>
    <rPh sb="7" eb="9">
      <t>リヨウ</t>
    </rPh>
    <phoneticPr fontId="2"/>
  </si>
  <si>
    <t>内訳</t>
    <rPh sb="0" eb="2">
      <t>ウチワケ</t>
    </rPh>
    <phoneticPr fontId="2"/>
  </si>
  <si>
    <t>病院内保育施設のみ利用</t>
    <rPh sb="0" eb="2">
      <t>ビョウイン</t>
    </rPh>
    <rPh sb="2" eb="3">
      <t>ナイ</t>
    </rPh>
    <rPh sb="3" eb="5">
      <t>ホイク</t>
    </rPh>
    <rPh sb="5" eb="7">
      <t>シセツ</t>
    </rPh>
    <rPh sb="9" eb="11">
      <t>リヨウ</t>
    </rPh>
    <phoneticPr fontId="2"/>
  </si>
  <si>
    <t>認可保育所と併用</t>
    <rPh sb="0" eb="2">
      <t>ニンカ</t>
    </rPh>
    <rPh sb="2" eb="5">
      <t>ホイクショ</t>
    </rPh>
    <rPh sb="6" eb="8">
      <t>ヘイヨウ</t>
    </rPh>
    <phoneticPr fontId="2"/>
  </si>
  <si>
    <t>他の保育施設と併用</t>
    <rPh sb="0" eb="1">
      <t>タ</t>
    </rPh>
    <rPh sb="2" eb="4">
      <t>ホイク</t>
    </rPh>
    <rPh sb="4" eb="6">
      <t>シセツ</t>
    </rPh>
    <rPh sb="7" eb="9">
      <t>ヘイヨウ</t>
    </rPh>
    <phoneticPr fontId="2"/>
  </si>
  <si>
    <t>２４時間保育</t>
    <rPh sb="2" eb="4">
      <t>ジカン</t>
    </rPh>
    <rPh sb="4" eb="6">
      <t>ホイク</t>
    </rPh>
    <phoneticPr fontId="2"/>
  </si>
  <si>
    <t>病時等保育</t>
    <rPh sb="0" eb="1">
      <t>ビョウ</t>
    </rPh>
    <rPh sb="1" eb="2">
      <t>ジ</t>
    </rPh>
    <rPh sb="2" eb="3">
      <t>トウ</t>
    </rPh>
    <rPh sb="3" eb="5">
      <t>ホイク</t>
    </rPh>
    <phoneticPr fontId="2"/>
  </si>
  <si>
    <t>月</t>
  </si>
  <si>
    <t>各月保育児童数</t>
    <rPh sb="0" eb="2">
      <t>カクツキ</t>
    </rPh>
    <rPh sb="2" eb="4">
      <t>ホイク</t>
    </rPh>
    <rPh sb="4" eb="6">
      <t>ジドウ</t>
    </rPh>
    <rPh sb="6" eb="7">
      <t>スウ</t>
    </rPh>
    <phoneticPr fontId="2"/>
  </si>
  <si>
    <t>○</t>
    <phoneticPr fontId="2"/>
  </si>
  <si>
    <t>代表者名</t>
    <rPh sb="0" eb="3">
      <t>ダイヒョウシャ</t>
    </rPh>
    <rPh sb="3" eb="4">
      <t>メイ</t>
    </rPh>
    <phoneticPr fontId="2"/>
  </si>
  <si>
    <t>施設名</t>
    <rPh sb="0" eb="2">
      <t>シセツ</t>
    </rPh>
    <rPh sb="2" eb="3">
      <t>メイ</t>
    </rPh>
    <phoneticPr fontId="2"/>
  </si>
  <si>
    <t>運営団体等名称</t>
    <rPh sb="0" eb="2">
      <t>ウンエイ</t>
    </rPh>
    <rPh sb="2" eb="4">
      <t>ダンタイ</t>
    </rPh>
    <rPh sb="4" eb="5">
      <t>トウ</t>
    </rPh>
    <rPh sb="5" eb="7">
      <t>メイショウ</t>
    </rPh>
    <phoneticPr fontId="2"/>
  </si>
  <si>
    <t>保育施設開所時間帯</t>
    <rPh sb="0" eb="2">
      <t>ホイク</t>
    </rPh>
    <rPh sb="2" eb="4">
      <t>シセツ</t>
    </rPh>
    <rPh sb="4" eb="6">
      <t>カイショ</t>
    </rPh>
    <rPh sb="6" eb="9">
      <t>ジカンタイ</t>
    </rPh>
    <phoneticPr fontId="2"/>
  </si>
  <si>
    <t>補助種別</t>
    <rPh sb="0" eb="2">
      <t>ホジョ</t>
    </rPh>
    <rPh sb="2" eb="4">
      <t>シュベツ</t>
    </rPh>
    <phoneticPr fontId="2"/>
  </si>
  <si>
    <t>年齢区分</t>
    <rPh sb="0" eb="2">
      <t>ネンレイ</t>
    </rPh>
    <rPh sb="2" eb="4">
      <t>クブン</t>
    </rPh>
    <phoneticPr fontId="2"/>
  </si>
  <si>
    <t>職種</t>
    <rPh sb="0" eb="2">
      <t>ショクシュ</t>
    </rPh>
    <phoneticPr fontId="2"/>
  </si>
  <si>
    <t>保育所</t>
    <rPh sb="0" eb="2">
      <t>ホイク</t>
    </rPh>
    <rPh sb="2" eb="3">
      <t>ショ</t>
    </rPh>
    <phoneticPr fontId="2"/>
  </si>
  <si>
    <t>番号</t>
    <rPh sb="0" eb="2">
      <t>バンゴウ</t>
    </rPh>
    <phoneticPr fontId="2"/>
  </si>
  <si>
    <t>１５日以上保育する月数</t>
    <rPh sb="2" eb="3">
      <t>ニチ</t>
    </rPh>
    <rPh sb="3" eb="5">
      <t>イジョウ</t>
    </rPh>
    <rPh sb="5" eb="7">
      <t>ホイク</t>
    </rPh>
    <rPh sb="9" eb="11">
      <t>ツキスウ</t>
    </rPh>
    <phoneticPr fontId="2"/>
  </si>
  <si>
    <t>他の保育施設と併用</t>
    <rPh sb="0" eb="1">
      <t>ホカ</t>
    </rPh>
    <rPh sb="2" eb="4">
      <t>ホイク</t>
    </rPh>
    <rPh sb="4" eb="6">
      <t>シセツ</t>
    </rPh>
    <rPh sb="7" eb="9">
      <t>ヘイヨウ</t>
    </rPh>
    <phoneticPr fontId="2"/>
  </si>
  <si>
    <t>認可保育所と併用</t>
    <rPh sb="0" eb="2">
      <t>ニンカ</t>
    </rPh>
    <rPh sb="2" eb="4">
      <t>ホイク</t>
    </rPh>
    <rPh sb="4" eb="5">
      <t>ショ</t>
    </rPh>
    <rPh sb="6" eb="8">
      <t>ヘイヨウ</t>
    </rPh>
    <phoneticPr fontId="2"/>
  </si>
  <si>
    <t>病院内保育所のみ</t>
    <rPh sb="0" eb="2">
      <t>ビョウイン</t>
    </rPh>
    <rPh sb="2" eb="3">
      <t>ナイ</t>
    </rPh>
    <rPh sb="3" eb="5">
      <t>ホイク</t>
    </rPh>
    <rPh sb="5" eb="6">
      <t>ショ</t>
    </rPh>
    <phoneticPr fontId="2"/>
  </si>
  <si>
    <t>月１５日以上保育する延べ児童数</t>
    <rPh sb="10" eb="11">
      <t>ノ</t>
    </rPh>
    <phoneticPr fontId="2"/>
  </si>
  <si>
    <t>月１５日以上保育する児童数（A）</t>
    <phoneticPr fontId="2"/>
  </si>
  <si>
    <t>4月</t>
    <rPh sb="1" eb="2">
      <t>ガツ</t>
    </rPh>
    <phoneticPr fontId="2"/>
  </si>
  <si>
    <t>※１　保育児童名を記入の上、月ごとで実際に保育した日数を記入してください。</t>
    <phoneticPr fontId="2"/>
  </si>
  <si>
    <t>職種別</t>
    <rPh sb="0" eb="2">
      <t>ショクシュ</t>
    </rPh>
    <rPh sb="2" eb="3">
      <t>ベツ</t>
    </rPh>
    <phoneticPr fontId="2"/>
  </si>
  <si>
    <t>5月</t>
  </si>
  <si>
    <t>6月</t>
  </si>
  <si>
    <t>7月</t>
  </si>
  <si>
    <t>8月</t>
  </si>
  <si>
    <t>9月</t>
  </si>
  <si>
    <t>10月</t>
  </si>
  <si>
    <t>11月</t>
  </si>
  <si>
    <t>12月</t>
  </si>
  <si>
    <t>1月</t>
  </si>
  <si>
    <t>2月</t>
  </si>
  <si>
    <t>3月</t>
  </si>
  <si>
    <t>非常勤保育士</t>
    <rPh sb="0" eb="1">
      <t>ヒ</t>
    </rPh>
    <rPh sb="1" eb="3">
      <t>ジョウキン</t>
    </rPh>
    <rPh sb="3" eb="6">
      <t>ホイクシ</t>
    </rPh>
    <phoneticPr fontId="2"/>
  </si>
  <si>
    <t>非常勤保育士助士</t>
    <rPh sb="0" eb="1">
      <t>ヒ</t>
    </rPh>
    <rPh sb="1" eb="3">
      <t>ジョウキン</t>
    </rPh>
    <rPh sb="3" eb="6">
      <t>ホイクシ</t>
    </rPh>
    <rPh sb="6" eb="8">
      <t>ジョシ</t>
    </rPh>
    <phoneticPr fontId="2"/>
  </si>
  <si>
    <t>総事業費</t>
  </si>
  <si>
    <t>Ａ</t>
    <phoneticPr fontId="2"/>
  </si>
  <si>
    <t>B</t>
    <phoneticPr fontId="2"/>
  </si>
  <si>
    <t>対象経費の実支出額　</t>
    <rPh sb="0" eb="2">
      <t>タイショウ</t>
    </rPh>
    <rPh sb="2" eb="4">
      <t>ケイヒ</t>
    </rPh>
    <rPh sb="5" eb="6">
      <t>ジツ</t>
    </rPh>
    <rPh sb="6" eb="8">
      <t>シシュツ</t>
    </rPh>
    <rPh sb="8" eb="9">
      <t>ガク</t>
    </rPh>
    <phoneticPr fontId="2"/>
  </si>
  <si>
    <r>
      <t>金額　</t>
    </r>
    <r>
      <rPr>
        <sz val="11"/>
        <rFont val="ＭＳ Ｐゴシック"/>
        <family val="3"/>
        <charset val="128"/>
      </rPr>
      <t xml:space="preserve">       </t>
    </r>
    <rPh sb="0" eb="2">
      <t>キンガク</t>
    </rPh>
    <phoneticPr fontId="2"/>
  </si>
  <si>
    <t>緊急一時保育に係る加算分</t>
    <rPh sb="0" eb="2">
      <t>キンキュウ</t>
    </rPh>
    <rPh sb="2" eb="4">
      <t>イチジ</t>
    </rPh>
    <rPh sb="4" eb="6">
      <t>ホイク</t>
    </rPh>
    <rPh sb="7" eb="8">
      <t>カカ</t>
    </rPh>
    <rPh sb="9" eb="11">
      <t>カサン</t>
    </rPh>
    <rPh sb="11" eb="12">
      <t>ブン</t>
    </rPh>
    <phoneticPr fontId="2"/>
  </si>
  <si>
    <r>
      <t xml:space="preserve">計　 </t>
    </r>
    <r>
      <rPr>
        <sz val="11"/>
        <rFont val="ＭＳ Ｐゴシック"/>
        <family val="3"/>
        <charset val="128"/>
      </rPr>
      <t xml:space="preserve"> F</t>
    </r>
    <rPh sb="0" eb="1">
      <t>ケイ</t>
    </rPh>
    <phoneticPr fontId="2"/>
  </si>
  <si>
    <t>計　　C</t>
    <rPh sb="0" eb="1">
      <t>ケイ</t>
    </rPh>
    <phoneticPr fontId="2"/>
  </si>
  <si>
    <t>（２４時間・病児等保育・緊急一時保育）</t>
    <rPh sb="12" eb="14">
      <t>キンキュウ</t>
    </rPh>
    <rPh sb="14" eb="16">
      <t>イチジ</t>
    </rPh>
    <rPh sb="16" eb="18">
      <t>ホイク</t>
    </rPh>
    <phoneticPr fontId="2"/>
  </si>
  <si>
    <t xml:space="preserve">選定額                       </t>
    <phoneticPr fontId="2"/>
  </si>
  <si>
    <t>単価</t>
    <rPh sb="0" eb="1">
      <t>タン</t>
    </rPh>
    <rPh sb="1" eb="2">
      <t>アタイ</t>
    </rPh>
    <phoneticPr fontId="2"/>
  </si>
  <si>
    <t>緊急一時保育</t>
    <rPh sb="0" eb="2">
      <t>キンキュウ</t>
    </rPh>
    <rPh sb="2" eb="4">
      <t>イチジ</t>
    </rPh>
    <rPh sb="4" eb="6">
      <t>ホイク</t>
    </rPh>
    <phoneticPr fontId="2"/>
  </si>
  <si>
    <t>建物の構造</t>
    <rPh sb="0" eb="2">
      <t>タテモノ</t>
    </rPh>
    <rPh sb="3" eb="5">
      <t>コウゾウ</t>
    </rPh>
    <phoneticPr fontId="2"/>
  </si>
  <si>
    <t>延面積</t>
    <rPh sb="0" eb="1">
      <t>ノ</t>
    </rPh>
    <rPh sb="1" eb="3">
      <t>メンセキ</t>
    </rPh>
    <phoneticPr fontId="2"/>
  </si>
  <si>
    <t>階</t>
    <rPh sb="0" eb="1">
      <t>カイ</t>
    </rPh>
    <phoneticPr fontId="2"/>
  </si>
  <si>
    <t>造</t>
    <rPh sb="0" eb="1">
      <t>ツク</t>
    </rPh>
    <phoneticPr fontId="2"/>
  </si>
  <si>
    <t>派遣職員</t>
    <rPh sb="0" eb="2">
      <t>ハケン</t>
    </rPh>
    <rPh sb="2" eb="4">
      <t>ショクイン</t>
    </rPh>
    <phoneticPr fontId="2"/>
  </si>
  <si>
    <t>平均開所日数</t>
    <rPh sb="0" eb="2">
      <t>ヘイキン</t>
    </rPh>
    <rPh sb="2" eb="4">
      <t>カイショ</t>
    </rPh>
    <rPh sb="4" eb="6">
      <t>ニッスウ</t>
    </rPh>
    <phoneticPr fontId="2"/>
  </si>
  <si>
    <t>判定</t>
    <rPh sb="0" eb="2">
      <t>ハンテイ</t>
    </rPh>
    <phoneticPr fontId="2"/>
  </si>
  <si>
    <t>加算分計</t>
    <rPh sb="0" eb="2">
      <t>カサン</t>
    </rPh>
    <rPh sb="2" eb="3">
      <t>ブン</t>
    </rPh>
    <rPh sb="3" eb="4">
      <t>ケイ</t>
    </rPh>
    <phoneticPr fontId="2"/>
  </si>
  <si>
    <t>常勤換算基礎数値</t>
    <rPh sb="0" eb="2">
      <t>ジョウキン</t>
    </rPh>
    <rPh sb="2" eb="4">
      <t>カンサン</t>
    </rPh>
    <rPh sb="4" eb="6">
      <t>キソ</t>
    </rPh>
    <rPh sb="6" eb="8">
      <t>スウチ</t>
    </rPh>
    <phoneticPr fontId="2"/>
  </si>
  <si>
    <t>１．本表は、当該年度の４月１日から翌年の３月３１日までの１年間における給与等支給額を記載すること。</t>
    <rPh sb="2" eb="3">
      <t>ホン</t>
    </rPh>
    <rPh sb="3" eb="4">
      <t>ヒョウ</t>
    </rPh>
    <rPh sb="6" eb="8">
      <t>トウガイ</t>
    </rPh>
    <rPh sb="8" eb="10">
      <t>ネンド</t>
    </rPh>
    <rPh sb="12" eb="13">
      <t>ガツ</t>
    </rPh>
    <rPh sb="14" eb="15">
      <t>ニチ</t>
    </rPh>
    <rPh sb="17" eb="19">
      <t>ヨクネン</t>
    </rPh>
    <rPh sb="21" eb="22">
      <t>ガツ</t>
    </rPh>
    <rPh sb="24" eb="25">
      <t>ニチ</t>
    </rPh>
    <rPh sb="29" eb="31">
      <t>ネンカン</t>
    </rPh>
    <rPh sb="35" eb="37">
      <t>キュウヨ</t>
    </rPh>
    <rPh sb="37" eb="38">
      <t>トウ</t>
    </rPh>
    <rPh sb="38" eb="41">
      <t>シキュウガク</t>
    </rPh>
    <rPh sb="42" eb="44">
      <t>キサイ</t>
    </rPh>
    <phoneticPr fontId="2"/>
  </si>
  <si>
    <t>（別紙１）</t>
    <rPh sb="1" eb="3">
      <t>ベッシ</t>
    </rPh>
    <phoneticPr fontId="2"/>
  </si>
  <si>
    <t>延保育利用予定人数</t>
    <rPh sb="0" eb="1">
      <t>ノ</t>
    </rPh>
    <rPh sb="1" eb="3">
      <t>ホイク</t>
    </rPh>
    <rPh sb="3" eb="5">
      <t>リヨウ</t>
    </rPh>
    <rPh sb="5" eb="7">
      <t>ヨテイ</t>
    </rPh>
    <rPh sb="7" eb="9">
      <t>ニンズウ</t>
    </rPh>
    <phoneticPr fontId="2"/>
  </si>
  <si>
    <t>延保育利用予定人数</t>
    <rPh sb="3" eb="5">
      <t>リヨウ</t>
    </rPh>
    <rPh sb="5" eb="7">
      <t>ヨテイ</t>
    </rPh>
    <phoneticPr fontId="2"/>
  </si>
  <si>
    <t>保育室延床面積</t>
    <rPh sb="0" eb="3">
      <t>ホイクシツ</t>
    </rPh>
    <rPh sb="3" eb="4">
      <t>ノベ</t>
    </rPh>
    <rPh sb="4" eb="5">
      <t>ユカ</t>
    </rPh>
    <rPh sb="5" eb="7">
      <t>メンセキ</t>
    </rPh>
    <phoneticPr fontId="2"/>
  </si>
  <si>
    <t>安静室延床面積</t>
    <rPh sb="0" eb="2">
      <t>アンセイ</t>
    </rPh>
    <rPh sb="2" eb="3">
      <t>シツ</t>
    </rPh>
    <rPh sb="3" eb="4">
      <t>ノベ</t>
    </rPh>
    <rPh sb="4" eb="5">
      <t>ユカ</t>
    </rPh>
    <rPh sb="5" eb="7">
      <t>メンセキ</t>
    </rPh>
    <phoneticPr fontId="2"/>
  </si>
  <si>
    <t>給食の状況</t>
    <rPh sb="0" eb="2">
      <t>キュウショク</t>
    </rPh>
    <rPh sb="3" eb="5">
      <t>ジョウキョウ</t>
    </rPh>
    <phoneticPr fontId="2"/>
  </si>
  <si>
    <t>職</t>
    <rPh sb="0" eb="1">
      <t>ショク</t>
    </rPh>
    <phoneticPr fontId="2"/>
  </si>
  <si>
    <t>保育料月額</t>
    <rPh sb="0" eb="2">
      <t>ホイク</t>
    </rPh>
    <rPh sb="2" eb="3">
      <t>リョウ</t>
    </rPh>
    <rPh sb="3" eb="5">
      <t>ゲツガク</t>
    </rPh>
    <phoneticPr fontId="2"/>
  </si>
  <si>
    <t>（その他の場合、下段に詳細を記入）</t>
    <rPh sb="3" eb="4">
      <t>タ</t>
    </rPh>
    <rPh sb="5" eb="7">
      <t>バアイ</t>
    </rPh>
    <rPh sb="8" eb="10">
      <t>ゲダン</t>
    </rPh>
    <rPh sb="11" eb="13">
      <t>ショウサイ</t>
    </rPh>
    <rPh sb="14" eb="16">
      <t>キニュウ</t>
    </rPh>
    <phoneticPr fontId="2"/>
  </si>
  <si>
    <t>委託の状況</t>
    <rPh sb="0" eb="2">
      <t>イタク</t>
    </rPh>
    <rPh sb="3" eb="5">
      <t>ジョウキョウ</t>
    </rPh>
    <phoneticPr fontId="2"/>
  </si>
  <si>
    <t>ア）保育所で実施している</t>
    <rPh sb="2" eb="4">
      <t>ホイク</t>
    </rPh>
    <rPh sb="4" eb="5">
      <t>ショ</t>
    </rPh>
    <rPh sb="6" eb="8">
      <t>ジッシ</t>
    </rPh>
    <phoneticPr fontId="2"/>
  </si>
  <si>
    <t>イ）利用者が持参している</t>
    <rPh sb="2" eb="5">
      <t>リヨウシャ</t>
    </rPh>
    <rPh sb="6" eb="8">
      <t>ジサン</t>
    </rPh>
    <phoneticPr fontId="2"/>
  </si>
  <si>
    <t>ウ）その他</t>
    <rPh sb="4" eb="5">
      <t>タ</t>
    </rPh>
    <phoneticPr fontId="2"/>
  </si>
  <si>
    <t>×</t>
    <phoneticPr fontId="2"/>
  </si>
  <si>
    <t>○の場合、施設名等</t>
    <rPh sb="2" eb="4">
      <t>バアイ</t>
    </rPh>
    <rPh sb="5" eb="7">
      <t>シセツ</t>
    </rPh>
    <rPh sb="7" eb="8">
      <t>メイ</t>
    </rPh>
    <rPh sb="8" eb="9">
      <t>トウ</t>
    </rPh>
    <phoneticPr fontId="2"/>
  </si>
  <si>
    <t>(1)保育料の月額が年齢等により差が存する場合、保育月額の総額を保育児童数で除した額とする。</t>
    <rPh sb="3" eb="5">
      <t>ホイク</t>
    </rPh>
    <rPh sb="5" eb="6">
      <t>リョウ</t>
    </rPh>
    <rPh sb="7" eb="9">
      <t>ゲツガク</t>
    </rPh>
    <rPh sb="10" eb="13">
      <t>ネンレイトウ</t>
    </rPh>
    <rPh sb="16" eb="17">
      <t>サ</t>
    </rPh>
    <rPh sb="18" eb="19">
      <t>ゾン</t>
    </rPh>
    <rPh sb="21" eb="23">
      <t>バアイ</t>
    </rPh>
    <rPh sb="24" eb="26">
      <t>ホイク</t>
    </rPh>
    <rPh sb="26" eb="28">
      <t>ゲツガク</t>
    </rPh>
    <rPh sb="29" eb="31">
      <t>ソウガク</t>
    </rPh>
    <rPh sb="32" eb="34">
      <t>ホイク</t>
    </rPh>
    <rPh sb="34" eb="36">
      <t>ジドウ</t>
    </rPh>
    <rPh sb="36" eb="37">
      <t>スウ</t>
    </rPh>
    <rPh sb="38" eb="39">
      <t>ジョ</t>
    </rPh>
    <rPh sb="41" eb="42">
      <t>ガク</t>
    </rPh>
    <phoneticPr fontId="2"/>
  </si>
  <si>
    <t>(2)保育料が月額又は時間単位で決まっている場合は、25日を1月とし、時間単価は8時間で1日で換算して得られる月額</t>
    <rPh sb="3" eb="5">
      <t>ホイク</t>
    </rPh>
    <rPh sb="5" eb="6">
      <t>リョウ</t>
    </rPh>
    <rPh sb="7" eb="9">
      <t>ゲツガク</t>
    </rPh>
    <rPh sb="9" eb="10">
      <t>マタ</t>
    </rPh>
    <rPh sb="11" eb="13">
      <t>ジカン</t>
    </rPh>
    <rPh sb="13" eb="15">
      <t>タンイ</t>
    </rPh>
    <rPh sb="16" eb="17">
      <t>キ</t>
    </rPh>
    <rPh sb="22" eb="24">
      <t>バアイ</t>
    </rPh>
    <rPh sb="28" eb="29">
      <t>ニチ</t>
    </rPh>
    <rPh sb="31" eb="32">
      <t>ツキ</t>
    </rPh>
    <rPh sb="35" eb="37">
      <t>ジカン</t>
    </rPh>
    <rPh sb="37" eb="39">
      <t>タンカ</t>
    </rPh>
    <rPh sb="41" eb="43">
      <t>ジカン</t>
    </rPh>
    <rPh sb="45" eb="46">
      <t>ニチ</t>
    </rPh>
    <rPh sb="47" eb="49">
      <t>カンサン</t>
    </rPh>
    <rPh sb="51" eb="52">
      <t>エ</t>
    </rPh>
    <rPh sb="55" eb="57">
      <t>ゲツガク</t>
    </rPh>
    <phoneticPr fontId="2"/>
  </si>
  <si>
    <t>対象型別</t>
    <rPh sb="0" eb="2">
      <t>タイショウ</t>
    </rPh>
    <rPh sb="2" eb="3">
      <t>カタ</t>
    </rPh>
    <rPh sb="3" eb="4">
      <t>ベツ</t>
    </rPh>
    <phoneticPr fontId="2"/>
  </si>
  <si>
    <t>対象型別</t>
    <rPh sb="0" eb="1">
      <t>タイ</t>
    </rPh>
    <rPh sb="1" eb="2">
      <t>ゾウ</t>
    </rPh>
    <rPh sb="2" eb="3">
      <t>カタ</t>
    </rPh>
    <rPh sb="3" eb="4">
      <t>ベツ</t>
    </rPh>
    <phoneticPr fontId="2"/>
  </si>
  <si>
    <t>科目</t>
    <rPh sb="0" eb="2">
      <t>カモク</t>
    </rPh>
    <phoneticPr fontId="2"/>
  </si>
  <si>
    <t>備考　　　　</t>
    <rPh sb="0" eb="1">
      <t>ソナエ</t>
    </rPh>
    <rPh sb="1" eb="2">
      <t>コウ</t>
    </rPh>
    <phoneticPr fontId="2"/>
  </si>
  <si>
    <t>病院内保育施設運営収益</t>
    <rPh sb="0" eb="2">
      <t>ビョウイン</t>
    </rPh>
    <rPh sb="2" eb="3">
      <t>ナイ</t>
    </rPh>
    <rPh sb="3" eb="5">
      <t>ホイク</t>
    </rPh>
    <rPh sb="5" eb="7">
      <t>シセツ</t>
    </rPh>
    <rPh sb="7" eb="9">
      <t>ウンエイ</t>
    </rPh>
    <rPh sb="9" eb="11">
      <t>シュウエキ</t>
    </rPh>
    <phoneticPr fontId="2"/>
  </si>
  <si>
    <t>病院内保育施設運営費用</t>
    <rPh sb="0" eb="2">
      <t>ビョウイン</t>
    </rPh>
    <rPh sb="2" eb="3">
      <t>ナイ</t>
    </rPh>
    <rPh sb="3" eb="5">
      <t>ホイク</t>
    </rPh>
    <rPh sb="5" eb="7">
      <t>シセツ</t>
    </rPh>
    <rPh sb="7" eb="9">
      <t>ウンエイ</t>
    </rPh>
    <rPh sb="9" eb="11">
      <t>ヒヨウ</t>
    </rPh>
    <phoneticPr fontId="2"/>
  </si>
  <si>
    <t xml:space="preserve">非常勤職員数　 </t>
    <rPh sb="0" eb="3">
      <t>ヒジョウキン</t>
    </rPh>
    <rPh sb="3" eb="6">
      <t>ショクインスウ</t>
    </rPh>
    <phoneticPr fontId="2"/>
  </si>
  <si>
    <t>電話番号</t>
    <rPh sb="0" eb="2">
      <t>デンワ</t>
    </rPh>
    <rPh sb="2" eb="4">
      <t>バンゴウ</t>
    </rPh>
    <phoneticPr fontId="2"/>
  </si>
  <si>
    <t>（参考）</t>
    <rPh sb="1" eb="3">
      <t>サンコウ</t>
    </rPh>
    <phoneticPr fontId="2"/>
  </si>
  <si>
    <t>常勤職員の平均年齢</t>
    <rPh sb="0" eb="2">
      <t>ジョウキン</t>
    </rPh>
    <rPh sb="2" eb="4">
      <t>ショクイン</t>
    </rPh>
    <rPh sb="5" eb="7">
      <t>ヘイキン</t>
    </rPh>
    <rPh sb="7" eb="9">
      <t>ネンレイ</t>
    </rPh>
    <phoneticPr fontId="2"/>
  </si>
  <si>
    <t>歳</t>
    <rPh sb="0" eb="1">
      <t>サイ</t>
    </rPh>
    <phoneticPr fontId="2"/>
  </si>
  <si>
    <t>非常勤職員の平均年齢</t>
    <rPh sb="0" eb="1">
      <t>ヒ</t>
    </rPh>
    <rPh sb="1" eb="3">
      <t>ジョウキン</t>
    </rPh>
    <rPh sb="3" eb="5">
      <t>ショクイン</t>
    </rPh>
    <rPh sb="6" eb="8">
      <t>ヘイキン</t>
    </rPh>
    <rPh sb="8" eb="10">
      <t>ネンレイ</t>
    </rPh>
    <phoneticPr fontId="2"/>
  </si>
  <si>
    <t>全体の平均年齢</t>
    <rPh sb="0" eb="2">
      <t>ゼンタイ</t>
    </rPh>
    <rPh sb="3" eb="5">
      <t>ヘイキン</t>
    </rPh>
    <rPh sb="5" eb="7">
      <t>ネンレイ</t>
    </rPh>
    <phoneticPr fontId="2"/>
  </si>
  <si>
    <t>（注）１．病院内保育施設運営費用には借入元金（支払利息は除く。）の返済、土地購入費等の資本取引に係る費用及び</t>
    <rPh sb="1" eb="2">
      <t>チュウ</t>
    </rPh>
    <rPh sb="5" eb="7">
      <t>ビョウイン</t>
    </rPh>
    <rPh sb="7" eb="8">
      <t>ナイ</t>
    </rPh>
    <rPh sb="8" eb="10">
      <t>ホイク</t>
    </rPh>
    <rPh sb="10" eb="12">
      <t>シセツ</t>
    </rPh>
    <rPh sb="12" eb="14">
      <t>ウンエイ</t>
    </rPh>
    <rPh sb="14" eb="16">
      <t>ヒヨウ</t>
    </rPh>
    <rPh sb="18" eb="19">
      <t>カ</t>
    </rPh>
    <rPh sb="19" eb="20">
      <t>イ</t>
    </rPh>
    <rPh sb="20" eb="22">
      <t>ガンキン</t>
    </rPh>
    <rPh sb="23" eb="25">
      <t>シハライ</t>
    </rPh>
    <rPh sb="25" eb="27">
      <t>リソク</t>
    </rPh>
    <rPh sb="28" eb="29">
      <t>ノゾ</t>
    </rPh>
    <rPh sb="33" eb="35">
      <t>ヘンサイ</t>
    </rPh>
    <rPh sb="36" eb="38">
      <t>トチ</t>
    </rPh>
    <rPh sb="38" eb="40">
      <t>コウニュウ</t>
    </rPh>
    <rPh sb="40" eb="41">
      <t>ヒ</t>
    </rPh>
    <rPh sb="41" eb="42">
      <t>トウ</t>
    </rPh>
    <rPh sb="43" eb="45">
      <t>シホン</t>
    </rPh>
    <rPh sb="45" eb="47">
      <t>トリヒキ</t>
    </rPh>
    <rPh sb="48" eb="49">
      <t>カカ</t>
    </rPh>
    <rPh sb="50" eb="52">
      <t>ヒヨウ</t>
    </rPh>
    <rPh sb="52" eb="53">
      <t>オヨ</t>
    </rPh>
    <phoneticPr fontId="2"/>
  </si>
  <si>
    <t>　　　　　保育士等職員の給食費、支払利息等の保育外費用を除く。</t>
    <rPh sb="10" eb="11">
      <t>イン</t>
    </rPh>
    <rPh sb="12" eb="15">
      <t>キュウショクヒ</t>
    </rPh>
    <rPh sb="16" eb="18">
      <t>シハライ</t>
    </rPh>
    <rPh sb="18" eb="21">
      <t>リソクナド</t>
    </rPh>
    <rPh sb="22" eb="24">
      <t>ホイク</t>
    </rPh>
    <rPh sb="24" eb="25">
      <t>ガイ</t>
    </rPh>
    <rPh sb="25" eb="27">
      <t>ヒヨウ</t>
    </rPh>
    <rPh sb="28" eb="29">
      <t>ノゾ</t>
    </rPh>
    <phoneticPr fontId="2"/>
  </si>
  <si>
    <t>　　　２．上記使用科目については、≪会計科目の説明≫を参照すること。</t>
    <rPh sb="5" eb="7">
      <t>ジョウキ</t>
    </rPh>
    <rPh sb="7" eb="9">
      <t>シヨウ</t>
    </rPh>
    <rPh sb="9" eb="11">
      <t>カモク</t>
    </rPh>
    <rPh sb="27" eb="29">
      <t>サンショウ</t>
    </rPh>
    <phoneticPr fontId="2"/>
  </si>
  <si>
    <t>職員諸手当</t>
    <rPh sb="0" eb="2">
      <t>ショクイン</t>
    </rPh>
    <rPh sb="2" eb="5">
      <t>ショテアテ</t>
    </rPh>
    <phoneticPr fontId="2"/>
  </si>
  <si>
    <t>委託職員</t>
    <rPh sb="0" eb="2">
      <t>イタク</t>
    </rPh>
    <rPh sb="2" eb="4">
      <t>ショクイン</t>
    </rPh>
    <phoneticPr fontId="2"/>
  </si>
  <si>
    <t>常勤職員数(③)</t>
    <rPh sb="0" eb="2">
      <t>ジョウキン</t>
    </rPh>
    <rPh sb="2" eb="5">
      <t>ショクインスウ</t>
    </rPh>
    <phoneticPr fontId="2"/>
  </si>
  <si>
    <t xml:space="preserve">非常勤職員数(④)　 </t>
    <rPh sb="0" eb="3">
      <t>ヒジョウキン</t>
    </rPh>
    <rPh sb="3" eb="6">
      <t>ショクインスウ</t>
    </rPh>
    <phoneticPr fontId="2"/>
  </si>
  <si>
    <t>計⑤［③+④］　　　　　　　　　</t>
    <rPh sb="0" eb="1">
      <t>ケイ</t>
    </rPh>
    <phoneticPr fontId="2"/>
  </si>
  <si>
    <t>K</t>
    <phoneticPr fontId="2"/>
  </si>
  <si>
    <t>直接雇用</t>
    <rPh sb="0" eb="2">
      <t>チョクセツ</t>
    </rPh>
    <rPh sb="2" eb="4">
      <t>コヨウ</t>
    </rPh>
    <phoneticPr fontId="2"/>
  </si>
  <si>
    <t>合計</t>
    <rPh sb="0" eb="2">
      <t>ゴウケイ</t>
    </rPh>
    <phoneticPr fontId="2"/>
  </si>
  <si>
    <t>児童数</t>
    <rPh sb="0" eb="2">
      <t>ジドウ</t>
    </rPh>
    <rPh sb="2" eb="3">
      <t>スウ</t>
    </rPh>
    <phoneticPr fontId="2"/>
  </si>
  <si>
    <t>保育士数</t>
    <rPh sb="0" eb="3">
      <t>ホイクシ</t>
    </rPh>
    <rPh sb="3" eb="4">
      <t>スウ</t>
    </rPh>
    <phoneticPr fontId="2"/>
  </si>
  <si>
    <t>保育士等給与費内訳書</t>
    <rPh sb="0" eb="3">
      <t>ホイクシ</t>
    </rPh>
    <rPh sb="3" eb="4">
      <t>トウ</t>
    </rPh>
    <rPh sb="4" eb="6">
      <t>キュウヨ</t>
    </rPh>
    <rPh sb="6" eb="7">
      <t>ヒ</t>
    </rPh>
    <rPh sb="7" eb="10">
      <t>ウチワケショ</t>
    </rPh>
    <phoneticPr fontId="2"/>
  </si>
  <si>
    <t>種　　　別</t>
    <rPh sb="0" eb="1">
      <t>タネ</t>
    </rPh>
    <rPh sb="4" eb="5">
      <t>ベツ</t>
    </rPh>
    <phoneticPr fontId="2"/>
  </si>
  <si>
    <t>委託・派遣</t>
    <rPh sb="0" eb="2">
      <t>イタク</t>
    </rPh>
    <rPh sb="3" eb="5">
      <t>ハケン</t>
    </rPh>
    <phoneticPr fontId="2"/>
  </si>
  <si>
    <t>病院名</t>
    <rPh sb="0" eb="2">
      <t>ビョウイン</t>
    </rPh>
    <rPh sb="2" eb="3">
      <t>メイ</t>
    </rPh>
    <phoneticPr fontId="2"/>
  </si>
  <si>
    <t>児童保育に係る加算分</t>
    <rPh sb="0" eb="2">
      <t>ジドウ</t>
    </rPh>
    <rPh sb="2" eb="4">
      <t>ホイク</t>
    </rPh>
    <rPh sb="5" eb="6">
      <t>カカ</t>
    </rPh>
    <rPh sb="7" eb="9">
      <t>カサン</t>
    </rPh>
    <rPh sb="9" eb="10">
      <t>ブン</t>
    </rPh>
    <phoneticPr fontId="2"/>
  </si>
  <si>
    <r>
      <t xml:space="preserve">計　 </t>
    </r>
    <r>
      <rPr>
        <sz val="11"/>
        <rFont val="ＭＳ Ｐゴシック"/>
        <family val="3"/>
        <charset val="128"/>
      </rPr>
      <t xml:space="preserve"> Ｇ</t>
    </r>
    <rPh sb="0" eb="1">
      <t>ケイ</t>
    </rPh>
    <phoneticPr fontId="2"/>
  </si>
  <si>
    <t>24時間</t>
    <rPh sb="2" eb="4">
      <t>ジカン</t>
    </rPh>
    <phoneticPr fontId="2"/>
  </si>
  <si>
    <t>開所時間数</t>
    <rPh sb="0" eb="2">
      <t>カイショ</t>
    </rPh>
    <rPh sb="2" eb="4">
      <t>ジカン</t>
    </rPh>
    <rPh sb="4" eb="5">
      <t>スウ</t>
    </rPh>
    <phoneticPr fontId="2"/>
  </si>
  <si>
    <t>通常時</t>
    <rPh sb="0" eb="2">
      <t>ツウジョウ</t>
    </rPh>
    <rPh sb="2" eb="3">
      <t>ジ</t>
    </rPh>
    <phoneticPr fontId="2"/>
  </si>
  <si>
    <t>Ａ型特例</t>
    <rPh sb="1" eb="2">
      <t>ガタ</t>
    </rPh>
    <rPh sb="2" eb="4">
      <t>トクレイ</t>
    </rPh>
    <phoneticPr fontId="20"/>
  </si>
  <si>
    <t>Ａ型</t>
    <rPh sb="1" eb="2">
      <t>ガタ</t>
    </rPh>
    <phoneticPr fontId="20"/>
  </si>
  <si>
    <t>Ｂ型</t>
    <rPh sb="1" eb="2">
      <t>ガタ</t>
    </rPh>
    <phoneticPr fontId="20"/>
  </si>
  <si>
    <t>Ｂ型特例</t>
    <rPh sb="1" eb="2">
      <t>ガタ</t>
    </rPh>
    <rPh sb="2" eb="4">
      <t>トクレイ</t>
    </rPh>
    <phoneticPr fontId="20"/>
  </si>
  <si>
    <t>児童保育室延床面積</t>
    <rPh sb="0" eb="2">
      <t>ジドウ</t>
    </rPh>
    <rPh sb="2" eb="4">
      <t>ホイク</t>
    </rPh>
    <rPh sb="4" eb="5">
      <t>シツ</t>
    </rPh>
    <rPh sb="5" eb="6">
      <t>ノベ</t>
    </rPh>
    <rPh sb="6" eb="9">
      <t>ユカメンセキ</t>
    </rPh>
    <phoneticPr fontId="2"/>
  </si>
  <si>
    <t>㎡</t>
  </si>
  <si>
    <t>児童保育</t>
    <rPh sb="0" eb="2">
      <t>ジドウ</t>
    </rPh>
    <rPh sb="2" eb="4">
      <t>ホイク</t>
    </rPh>
    <phoneticPr fontId="2"/>
  </si>
  <si>
    <t>専従職員</t>
    <rPh sb="0" eb="2">
      <t>センジュウ</t>
    </rPh>
    <rPh sb="2" eb="4">
      <t>ショクイン</t>
    </rPh>
    <phoneticPr fontId="2"/>
  </si>
  <si>
    <t>１、２歳児</t>
    <rPh sb="3" eb="5">
      <t>サイジ</t>
    </rPh>
    <phoneticPr fontId="2"/>
  </si>
  <si>
    <t>４歳児以上</t>
    <rPh sb="1" eb="3">
      <t>サイジ</t>
    </rPh>
    <rPh sb="3" eb="5">
      <t>イジョウ</t>
    </rPh>
    <phoneticPr fontId="2"/>
  </si>
  <si>
    <t>０歳</t>
    <rPh sb="1" eb="2">
      <t>サイ</t>
    </rPh>
    <phoneticPr fontId="2"/>
  </si>
  <si>
    <t>１，２歳児</t>
    <rPh sb="3" eb="5">
      <t>サイジ</t>
    </rPh>
    <phoneticPr fontId="2"/>
  </si>
  <si>
    <t>３歳児</t>
    <rPh sb="1" eb="3">
      <t>サイジ</t>
    </rPh>
    <phoneticPr fontId="2"/>
  </si>
  <si>
    <t>乳児</t>
    <rPh sb="0" eb="2">
      <t>ニュウジ</t>
    </rPh>
    <phoneticPr fontId="2"/>
  </si>
  <si>
    <t>保育料収入相当額</t>
    <rPh sb="0" eb="3">
      <t>ホイクリョウ</t>
    </rPh>
    <rPh sb="3" eb="5">
      <t>シュウニュウ</t>
    </rPh>
    <rPh sb="5" eb="7">
      <t>ソウトウ</t>
    </rPh>
    <rPh sb="7" eb="8">
      <t>ガク</t>
    </rPh>
    <phoneticPr fontId="2"/>
  </si>
  <si>
    <t>休日保育に係る加算分</t>
    <rPh sb="0" eb="2">
      <t>キュウジツ</t>
    </rPh>
    <rPh sb="2" eb="4">
      <t>ホイク</t>
    </rPh>
    <rPh sb="5" eb="6">
      <t>カカ</t>
    </rPh>
    <rPh sb="7" eb="9">
      <t>カサン</t>
    </rPh>
    <rPh sb="9" eb="10">
      <t>ブン</t>
    </rPh>
    <phoneticPr fontId="2"/>
  </si>
  <si>
    <r>
      <t xml:space="preserve">計　 </t>
    </r>
    <r>
      <rPr>
        <sz val="11"/>
        <rFont val="ＭＳ Ｐゴシック"/>
        <family val="3"/>
        <charset val="128"/>
      </rPr>
      <t xml:space="preserve"> H</t>
    </r>
    <rPh sb="0" eb="1">
      <t>ケイ</t>
    </rPh>
    <phoneticPr fontId="2"/>
  </si>
  <si>
    <t>Ⅰ（Ｄ＋Ｅ＋F＋Ｇ＋H）</t>
    <phoneticPr fontId="2"/>
  </si>
  <si>
    <t xml:space="preserve"> J(C+Ⅰ)</t>
    <phoneticPr fontId="2"/>
  </si>
  <si>
    <t>休日保育</t>
    <rPh sb="0" eb="2">
      <t>キュウジツ</t>
    </rPh>
    <rPh sb="2" eb="4">
      <t>ホイク</t>
    </rPh>
    <phoneticPr fontId="2"/>
  </si>
  <si>
    <t>保育料徴収額</t>
    <rPh sb="0" eb="3">
      <t>ホイクリョウ</t>
    </rPh>
    <rPh sb="3" eb="5">
      <t>チョウシュウ</t>
    </rPh>
    <rPh sb="5" eb="6">
      <t>ガク</t>
    </rPh>
    <phoneticPr fontId="2"/>
  </si>
  <si>
    <t>１人平均</t>
    <rPh sb="1" eb="2">
      <t>ニン</t>
    </rPh>
    <rPh sb="2" eb="4">
      <t>ヘイキン</t>
    </rPh>
    <phoneticPr fontId="2"/>
  </si>
  <si>
    <t>算出内訳</t>
    <rPh sb="0" eb="2">
      <t>サンシュツ</t>
    </rPh>
    <rPh sb="2" eb="4">
      <t>ウチワケ</t>
    </rPh>
    <phoneticPr fontId="2"/>
  </si>
  <si>
    <t>（設　　置　　者）</t>
    <rPh sb="1" eb="2">
      <t>セツ</t>
    </rPh>
    <rPh sb="4" eb="5">
      <t>オキ</t>
    </rPh>
    <rPh sb="7" eb="8">
      <t>シャ</t>
    </rPh>
    <phoneticPr fontId="2"/>
  </si>
  <si>
    <t>名　称</t>
    <rPh sb="0" eb="1">
      <t>メイ</t>
    </rPh>
    <rPh sb="2" eb="3">
      <t>ショウ</t>
    </rPh>
    <phoneticPr fontId="2"/>
  </si>
  <si>
    <t>代表者</t>
    <rPh sb="0" eb="3">
      <t>ダイヒョウシャ</t>
    </rPh>
    <phoneticPr fontId="2"/>
  </si>
  <si>
    <t>記</t>
    <rPh sb="0" eb="1">
      <t>キ</t>
    </rPh>
    <phoneticPr fontId="2"/>
  </si>
  <si>
    <t>法定勤務時間</t>
  </si>
  <si>
    <t>常勤換算</t>
  </si>
  <si>
    <t>種別</t>
    <rPh sb="0" eb="2">
      <t>シュベツ</t>
    </rPh>
    <phoneticPr fontId="2"/>
  </si>
  <si>
    <t>委託</t>
    <rPh sb="0" eb="2">
      <t>イタク</t>
    </rPh>
    <phoneticPr fontId="2"/>
  </si>
  <si>
    <t>使用許可病床数</t>
    <rPh sb="0" eb="2">
      <t>シヨウ</t>
    </rPh>
    <rPh sb="2" eb="4">
      <t>キョカ</t>
    </rPh>
    <rPh sb="4" eb="7">
      <t>ビョウショウスウ</t>
    </rPh>
    <phoneticPr fontId="2"/>
  </si>
  <si>
    <t>待機児童</t>
    <rPh sb="0" eb="2">
      <t>タイキ</t>
    </rPh>
    <rPh sb="2" eb="4">
      <t>ジドウ</t>
    </rPh>
    <phoneticPr fontId="2"/>
  </si>
  <si>
    <t>鉄筋</t>
    <rPh sb="0" eb="2">
      <t>テッキン</t>
    </rPh>
    <phoneticPr fontId="2"/>
  </si>
  <si>
    <t>㎡</t>
    <phoneticPr fontId="2"/>
  </si>
  <si>
    <t>～</t>
    <phoneticPr fontId="2"/>
  </si>
  <si>
    <t>　大　阪　府　知　事　　様</t>
    <rPh sb="1" eb="2">
      <t>ダイ</t>
    </rPh>
    <rPh sb="3" eb="4">
      <t>サカ</t>
    </rPh>
    <rPh sb="5" eb="6">
      <t>フ</t>
    </rPh>
    <rPh sb="7" eb="8">
      <t>チ</t>
    </rPh>
    <rPh sb="9" eb="10">
      <t>コト</t>
    </rPh>
    <rPh sb="12" eb="13">
      <t>サマ</t>
    </rPh>
    <phoneticPr fontId="2"/>
  </si>
  <si>
    <t>（病院内保育施設）</t>
    <rPh sb="1" eb="2">
      <t>ビョウ</t>
    </rPh>
    <rPh sb="2" eb="4">
      <t>インナイ</t>
    </rPh>
    <rPh sb="4" eb="6">
      <t>ホイク</t>
    </rPh>
    <rPh sb="6" eb="8">
      <t>シセツ</t>
    </rPh>
    <phoneticPr fontId="2"/>
  </si>
  <si>
    <t>金</t>
    <rPh sb="0" eb="1">
      <t>キン</t>
    </rPh>
    <phoneticPr fontId="2"/>
  </si>
  <si>
    <t>補助事業の効果</t>
    <rPh sb="0" eb="2">
      <t>ホジョ</t>
    </rPh>
    <rPh sb="2" eb="4">
      <t>ジギョウ</t>
    </rPh>
    <rPh sb="5" eb="7">
      <t>コウカ</t>
    </rPh>
    <phoneticPr fontId="2"/>
  </si>
  <si>
    <t>上記は原本のとおりであることを証明する。</t>
  </si>
  <si>
    <t>口　座　振　替　依　頼　書</t>
    <rPh sb="0" eb="1">
      <t>クチ</t>
    </rPh>
    <rPh sb="2" eb="3">
      <t>ザ</t>
    </rPh>
    <rPh sb="4" eb="5">
      <t>オサム</t>
    </rPh>
    <rPh sb="6" eb="7">
      <t>タイ</t>
    </rPh>
    <rPh sb="8" eb="9">
      <t>ヤスシ</t>
    </rPh>
    <rPh sb="10" eb="11">
      <t>ヨリ</t>
    </rPh>
    <rPh sb="12" eb="13">
      <t>ショ</t>
    </rPh>
    <phoneticPr fontId="2"/>
  </si>
  <si>
    <t>大 阪 府 知 事　　　様</t>
    <rPh sb="0" eb="1">
      <t>ダイ</t>
    </rPh>
    <rPh sb="2" eb="3">
      <t>サカ</t>
    </rPh>
    <rPh sb="4" eb="5">
      <t>フ</t>
    </rPh>
    <rPh sb="6" eb="7">
      <t>チ</t>
    </rPh>
    <rPh sb="8" eb="9">
      <t>コト</t>
    </rPh>
    <rPh sb="12" eb="13">
      <t>サマ</t>
    </rPh>
    <phoneticPr fontId="2"/>
  </si>
  <si>
    <t>設置者名称</t>
    <rPh sb="0" eb="2">
      <t>セッチ</t>
    </rPh>
    <rPh sb="2" eb="3">
      <t>シャ</t>
    </rPh>
    <rPh sb="3" eb="5">
      <t>メイショウ</t>
    </rPh>
    <phoneticPr fontId="2"/>
  </si>
  <si>
    <t>　　　　　代表者</t>
    <rPh sb="5" eb="8">
      <t>ダイヒョウシャ</t>
    </rPh>
    <phoneticPr fontId="2"/>
  </si>
  <si>
    <t>依頼します。</t>
    <rPh sb="0" eb="2">
      <t>イライ</t>
    </rPh>
    <phoneticPr fontId="2"/>
  </si>
  <si>
    <t>（ふりがな）</t>
    <phoneticPr fontId="2"/>
  </si>
  <si>
    <t>口座名義人</t>
    <rPh sb="0" eb="2">
      <t>コウザ</t>
    </rPh>
    <rPh sb="2" eb="4">
      <t>メイギ</t>
    </rPh>
    <rPh sb="4" eb="5">
      <t>ニン</t>
    </rPh>
    <phoneticPr fontId="2"/>
  </si>
  <si>
    <t>金融機関名</t>
    <rPh sb="0" eb="2">
      <t>キンユウ</t>
    </rPh>
    <rPh sb="2" eb="4">
      <t>キカン</t>
    </rPh>
    <rPh sb="4" eb="5">
      <t>メイ</t>
    </rPh>
    <phoneticPr fontId="2"/>
  </si>
  <si>
    <t>支　店　名</t>
    <rPh sb="0" eb="1">
      <t>ササ</t>
    </rPh>
    <rPh sb="2" eb="3">
      <t>テン</t>
    </rPh>
    <rPh sb="4" eb="5">
      <t>メイ</t>
    </rPh>
    <phoneticPr fontId="2"/>
  </si>
  <si>
    <t>預 金 種 別</t>
    <rPh sb="0" eb="1">
      <t>アズカリ</t>
    </rPh>
    <rPh sb="2" eb="3">
      <t>カネ</t>
    </rPh>
    <rPh sb="4" eb="5">
      <t>タネ</t>
    </rPh>
    <rPh sb="6" eb="7">
      <t>ベツ</t>
    </rPh>
    <phoneticPr fontId="2"/>
  </si>
  <si>
    <t>預金</t>
    <rPh sb="0" eb="2">
      <t>ヨキン</t>
    </rPh>
    <phoneticPr fontId="2"/>
  </si>
  <si>
    <t>口 座 番 号</t>
    <rPh sb="0" eb="1">
      <t>クチ</t>
    </rPh>
    <rPh sb="2" eb="3">
      <t>ザ</t>
    </rPh>
    <rPh sb="4" eb="5">
      <t>バン</t>
    </rPh>
    <rPh sb="6" eb="7">
      <t>ゴウ</t>
    </rPh>
    <phoneticPr fontId="2"/>
  </si>
  <si>
    <t>口座振替依頼書</t>
    <rPh sb="0" eb="2">
      <t>コウザ</t>
    </rPh>
    <rPh sb="2" eb="4">
      <t>フリカエ</t>
    </rPh>
    <rPh sb="4" eb="7">
      <t>イライショ</t>
    </rPh>
    <phoneticPr fontId="2"/>
  </si>
  <si>
    <t>うち、近隣医療機関からの受入</t>
    <rPh sb="3" eb="5">
      <t>キンリン</t>
    </rPh>
    <rPh sb="5" eb="7">
      <t>イリョウ</t>
    </rPh>
    <rPh sb="7" eb="9">
      <t>キカン</t>
    </rPh>
    <rPh sb="12" eb="14">
      <t>ウケイレ</t>
    </rPh>
    <phoneticPr fontId="2"/>
  </si>
  <si>
    <t>↓</t>
    <phoneticPr fontId="2"/>
  </si>
  <si>
    <t>近隣</t>
    <rPh sb="0" eb="2">
      <t>キンリン</t>
    </rPh>
    <phoneticPr fontId="2"/>
  </si>
  <si>
    <t>（別紙２－（５））</t>
    <rPh sb="1" eb="3">
      <t>ベッシ</t>
    </rPh>
    <phoneticPr fontId="2"/>
  </si>
  <si>
    <t>法人名</t>
    <rPh sb="0" eb="2">
      <t>ホウジン</t>
    </rPh>
    <rPh sb="2" eb="3">
      <t>メイ</t>
    </rPh>
    <phoneticPr fontId="2"/>
  </si>
  <si>
    <t>法人所在地</t>
    <rPh sb="0" eb="2">
      <t>ホウジン</t>
    </rPh>
    <rPh sb="2" eb="5">
      <t>ショザイチ</t>
    </rPh>
    <phoneticPr fontId="2"/>
  </si>
  <si>
    <t>　</t>
    <phoneticPr fontId="2"/>
  </si>
  <si>
    <t>人</t>
    <phoneticPr fontId="2"/>
  </si>
  <si>
    <t>近隣医療従事者（同一法人を含む）の乳幼児等の保育受入</t>
    <rPh sb="0" eb="2">
      <t>キンリン</t>
    </rPh>
    <rPh sb="2" eb="4">
      <t>イリョウ</t>
    </rPh>
    <rPh sb="4" eb="7">
      <t>ジュウジシャ</t>
    </rPh>
    <rPh sb="8" eb="10">
      <t>ドウイツ</t>
    </rPh>
    <rPh sb="10" eb="12">
      <t>ホウジン</t>
    </rPh>
    <rPh sb="13" eb="14">
      <t>フク</t>
    </rPh>
    <rPh sb="17" eb="20">
      <t>ニュウヨウジ</t>
    </rPh>
    <rPh sb="20" eb="21">
      <t>トウ</t>
    </rPh>
    <rPh sb="22" eb="24">
      <t>ホイク</t>
    </rPh>
    <rPh sb="24" eb="26">
      <t>ウケイレ</t>
    </rPh>
    <phoneticPr fontId="2"/>
  </si>
  <si>
    <t>同</t>
    <rPh sb="0" eb="1">
      <t>ドウ</t>
    </rPh>
    <phoneticPr fontId="2"/>
  </si>
  <si>
    <t>別紙１</t>
    <rPh sb="0" eb="2">
      <t>ベッシ</t>
    </rPh>
    <phoneticPr fontId="2"/>
  </si>
  <si>
    <t>別紙2-(1)</t>
    <rPh sb="0" eb="2">
      <t>ベッシ</t>
    </rPh>
    <phoneticPr fontId="2"/>
  </si>
  <si>
    <t>別紙2-(2)</t>
    <rPh sb="0" eb="2">
      <t>ベッシ</t>
    </rPh>
    <phoneticPr fontId="2"/>
  </si>
  <si>
    <t>別紙2-(3)</t>
    <rPh sb="0" eb="2">
      <t>ベッシ</t>
    </rPh>
    <phoneticPr fontId="2"/>
  </si>
  <si>
    <t>別紙2-(5)</t>
    <rPh sb="0" eb="2">
      <t>ベッシ</t>
    </rPh>
    <phoneticPr fontId="2"/>
  </si>
  <si>
    <t>書類作成日</t>
    <rPh sb="0" eb="2">
      <t>ショルイ</t>
    </rPh>
    <rPh sb="2" eb="4">
      <t>サクセイ</t>
    </rPh>
    <rPh sb="4" eb="5">
      <t>ビ</t>
    </rPh>
    <phoneticPr fontId="2"/>
  </si>
  <si>
    <t>令和</t>
    <rPh sb="0" eb="2">
      <t>レイワ</t>
    </rPh>
    <phoneticPr fontId="2"/>
  </si>
  <si>
    <t>月</t>
    <rPh sb="0" eb="1">
      <t>ガツ</t>
    </rPh>
    <phoneticPr fontId="2"/>
  </si>
  <si>
    <t>日</t>
    <rPh sb="0" eb="1">
      <t>ニチ</t>
    </rPh>
    <phoneticPr fontId="2"/>
  </si>
  <si>
    <t>E－ｍａｉｌ</t>
  </si>
  <si>
    <t>法人所在地</t>
    <rPh sb="0" eb="5">
      <t>ホウジンショザイチ</t>
    </rPh>
    <phoneticPr fontId="2"/>
  </si>
  <si>
    <t>氏名</t>
    <rPh sb="0" eb="2">
      <t>シメイ</t>
    </rPh>
    <phoneticPr fontId="2"/>
  </si>
  <si>
    <t>書類送付先</t>
    <rPh sb="0" eb="2">
      <t>ショルイ</t>
    </rPh>
    <rPh sb="2" eb="5">
      <t>ソウフサキ</t>
    </rPh>
    <phoneticPr fontId="2"/>
  </si>
  <si>
    <t>床</t>
    <rPh sb="0" eb="1">
      <t>ユカ</t>
    </rPh>
    <phoneticPr fontId="2"/>
  </si>
  <si>
    <t>法人情報</t>
    <rPh sb="0" eb="2">
      <t>ホウジン</t>
    </rPh>
    <rPh sb="2" eb="4">
      <t>ジョウホウ</t>
    </rPh>
    <phoneticPr fontId="2"/>
  </si>
  <si>
    <t>保育施設情報</t>
    <rPh sb="0" eb="2">
      <t>ホイク</t>
    </rPh>
    <rPh sb="2" eb="4">
      <t>シセツ</t>
    </rPh>
    <rPh sb="4" eb="6">
      <t>ジョウホウ</t>
    </rPh>
    <phoneticPr fontId="2"/>
  </si>
  <si>
    <t>施設所在地</t>
    <rPh sb="0" eb="2">
      <t>シセツ</t>
    </rPh>
    <rPh sb="2" eb="5">
      <t>ショザイチ</t>
    </rPh>
    <phoneticPr fontId="2"/>
  </si>
  <si>
    <t>郵便番号</t>
    <rPh sb="0" eb="4">
      <t>ユウビンバンゴウ</t>
    </rPh>
    <phoneticPr fontId="2"/>
  </si>
  <si>
    <t>階数</t>
    <rPh sb="0" eb="2">
      <t>カイスウ</t>
    </rPh>
    <phoneticPr fontId="2"/>
  </si>
  <si>
    <t>建面積</t>
    <rPh sb="0" eb="1">
      <t>タツル</t>
    </rPh>
    <rPh sb="1" eb="3">
      <t>メンセキ</t>
    </rPh>
    <phoneticPr fontId="2"/>
  </si>
  <si>
    <t>㎡</t>
    <phoneticPr fontId="2"/>
  </si>
  <si>
    <t>病院情報</t>
    <rPh sb="0" eb="2">
      <t>ビョウイン</t>
    </rPh>
    <rPh sb="2" eb="4">
      <t>ジョウホウ</t>
    </rPh>
    <phoneticPr fontId="2"/>
  </si>
  <si>
    <t>所属</t>
    <rPh sb="0" eb="2">
      <t>ショゾク</t>
    </rPh>
    <phoneticPr fontId="2"/>
  </si>
  <si>
    <t>担当者情報</t>
    <rPh sb="0" eb="3">
      <t>タントウシャ</t>
    </rPh>
    <rPh sb="3" eb="5">
      <t>ジョウホウ</t>
    </rPh>
    <phoneticPr fontId="2"/>
  </si>
  <si>
    <t>担当者名</t>
    <rPh sb="0" eb="3">
      <t>タントウシャ</t>
    </rPh>
    <rPh sb="3" eb="4">
      <t>メイ</t>
    </rPh>
    <phoneticPr fontId="2"/>
  </si>
  <si>
    <t>委託先情報</t>
    <rPh sb="0" eb="3">
      <t>イタクサキ</t>
    </rPh>
    <rPh sb="3" eb="5">
      <t>ジョウホウ</t>
    </rPh>
    <phoneticPr fontId="2"/>
  </si>
  <si>
    <t>＜プルダウンリスト＞</t>
    <phoneticPr fontId="2"/>
  </si>
  <si>
    <t>明治</t>
    <rPh sb="0" eb="2">
      <t>メイジ</t>
    </rPh>
    <phoneticPr fontId="2"/>
  </si>
  <si>
    <t>昭和</t>
    <rPh sb="0" eb="2">
      <t>ショウワ</t>
    </rPh>
    <phoneticPr fontId="2"/>
  </si>
  <si>
    <t>大正</t>
    <rPh sb="0" eb="2">
      <t>タイショウ</t>
    </rPh>
    <phoneticPr fontId="2"/>
  </si>
  <si>
    <t>ア）委託なし</t>
    <rPh sb="2" eb="4">
      <t>イタク</t>
    </rPh>
    <phoneticPr fontId="2"/>
  </si>
  <si>
    <t>イ）全面委託</t>
    <rPh sb="2" eb="4">
      <t>ゼンメン</t>
    </rPh>
    <rPh sb="4" eb="6">
      <t>イタク</t>
    </rPh>
    <phoneticPr fontId="2"/>
  </si>
  <si>
    <t>ウ）一部委託</t>
    <rPh sb="2" eb="4">
      <t>イチブ</t>
    </rPh>
    <rPh sb="4" eb="6">
      <t>イタク</t>
    </rPh>
    <phoneticPr fontId="2"/>
  </si>
  <si>
    <t>木造</t>
    <rPh sb="0" eb="2">
      <t>モクゾウ</t>
    </rPh>
    <phoneticPr fontId="2"/>
  </si>
  <si>
    <t>ブロック</t>
    <phoneticPr fontId="2"/>
  </si>
  <si>
    <t>（下記計算方法により算出してください。）</t>
    <rPh sb="1" eb="3">
      <t>カキ</t>
    </rPh>
    <rPh sb="3" eb="5">
      <t>ケイサン</t>
    </rPh>
    <rPh sb="5" eb="7">
      <t>ホウホウ</t>
    </rPh>
    <rPh sb="10" eb="12">
      <t>サンシュツ</t>
    </rPh>
    <phoneticPr fontId="2"/>
  </si>
  <si>
    <t>住所</t>
    <rPh sb="0" eb="2">
      <t>ジュウショ</t>
    </rPh>
    <phoneticPr fontId="2"/>
  </si>
  <si>
    <t>雇用形態</t>
    <rPh sb="0" eb="2">
      <t>コヨウ</t>
    </rPh>
    <rPh sb="2" eb="4">
      <t>ケイタイ</t>
    </rPh>
    <phoneticPr fontId="2"/>
  </si>
  <si>
    <t>区分</t>
    <rPh sb="0" eb="2">
      <t>クブン</t>
    </rPh>
    <phoneticPr fontId="2"/>
  </si>
  <si>
    <t>法定福利費等</t>
    <rPh sb="0" eb="2">
      <t>ホウテイ</t>
    </rPh>
    <rPh sb="2" eb="4">
      <t>フクリ</t>
    </rPh>
    <rPh sb="4" eb="5">
      <t>ヒ</t>
    </rPh>
    <rPh sb="5" eb="6">
      <t>トウ</t>
    </rPh>
    <phoneticPr fontId="2"/>
  </si>
  <si>
    <t>給与計</t>
    <rPh sb="0" eb="2">
      <t>キュウヨ</t>
    </rPh>
    <rPh sb="2" eb="3">
      <t>ケイ</t>
    </rPh>
    <phoneticPr fontId="2"/>
  </si>
  <si>
    <t>勤務形態</t>
    <rPh sb="0" eb="2">
      <t>キンム</t>
    </rPh>
    <rPh sb="2" eb="4">
      <t>ケイタイ</t>
    </rPh>
    <phoneticPr fontId="2"/>
  </si>
  <si>
    <t>常勤換算</t>
    <rPh sb="0" eb="2">
      <t>ジョウキン</t>
    </rPh>
    <rPh sb="2" eb="4">
      <t>カンサン</t>
    </rPh>
    <phoneticPr fontId="2"/>
  </si>
  <si>
    <t>非常勤看護職員</t>
    <rPh sb="0" eb="3">
      <t>ヒジョウキン</t>
    </rPh>
    <rPh sb="3" eb="5">
      <t>カンゴ</t>
    </rPh>
    <rPh sb="5" eb="7">
      <t>ショクイン</t>
    </rPh>
    <phoneticPr fontId="2"/>
  </si>
  <si>
    <t>看護職員</t>
    <rPh sb="0" eb="4">
      <t>カンゴショクイン</t>
    </rPh>
    <phoneticPr fontId="2"/>
  </si>
  <si>
    <t>在籍確認</t>
    <rPh sb="0" eb="2">
      <t>ザイセキ</t>
    </rPh>
    <rPh sb="2" eb="4">
      <t>カクニン</t>
    </rPh>
    <phoneticPr fontId="2"/>
  </si>
  <si>
    <t>＜横⇒縦＞</t>
    <rPh sb="1" eb="2">
      <t>ヨコ</t>
    </rPh>
    <rPh sb="3" eb="4">
      <t>タテ</t>
    </rPh>
    <phoneticPr fontId="2"/>
  </si>
  <si>
    <t>職種コード</t>
    <rPh sb="0" eb="2">
      <t>ショクシュ</t>
    </rPh>
    <phoneticPr fontId="2"/>
  </si>
  <si>
    <t>児童保育</t>
    <rPh sb="0" eb="4">
      <t>ジドウホイク</t>
    </rPh>
    <phoneticPr fontId="2"/>
  </si>
  <si>
    <t>＜プルダウンリスト＞</t>
    <phoneticPr fontId="2"/>
  </si>
  <si>
    <t>人</t>
  </si>
  <si>
    <t>月１５日以上保育する児童数</t>
    <phoneticPr fontId="2"/>
  </si>
  <si>
    <t>15日以上保育する児童</t>
    <rPh sb="2" eb="5">
      <t>ニチイジョウ</t>
    </rPh>
    <rPh sb="5" eb="7">
      <t>ホイク</t>
    </rPh>
    <rPh sb="9" eb="11">
      <t>ジドウ</t>
    </rPh>
    <phoneticPr fontId="2"/>
  </si>
  <si>
    <t>月15日以上保育する児童の保育料徴収額</t>
    <rPh sb="0" eb="1">
      <t>ツキ</t>
    </rPh>
    <rPh sb="3" eb="6">
      <t>ニチイジョウ</t>
    </rPh>
    <rPh sb="6" eb="8">
      <t>ホイク</t>
    </rPh>
    <rPh sb="10" eb="12">
      <t>ジドウ</t>
    </rPh>
    <rPh sb="13" eb="16">
      <t>ホイクリョウ</t>
    </rPh>
    <rPh sb="16" eb="19">
      <t>チョウシュウガク</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</si>
  <si>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</si>
  <si>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</si>
  <si>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</si>
  <si>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</si>
  <si>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</si>
  <si>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</si>
  <si>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</si>
  <si>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</si>
  <si>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</si>
  <si>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</si>
  <si>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</si>
  <si>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病院内保育施設利用児童数（４月１日現在）</t>
    <phoneticPr fontId="2"/>
  </si>
  <si>
    <t>のべ内訳</t>
    <rPh sb="2" eb="4">
      <t>ウチワケ</t>
    </rPh>
    <phoneticPr fontId="2"/>
  </si>
  <si>
    <t>うち近隣からの受入</t>
    <rPh sb="2" eb="4">
      <t>キンリン</t>
    </rPh>
    <rPh sb="7" eb="9">
      <t>ウケイレ</t>
    </rPh>
    <phoneticPr fontId="2"/>
  </si>
  <si>
    <t>病院内保育施設利用児童数（４月１日現在）</t>
    <phoneticPr fontId="2"/>
  </si>
  <si>
    <t>○</t>
    <phoneticPr fontId="2"/>
  </si>
  <si>
    <t>補助種別判別表</t>
    <rPh sb="0" eb="2">
      <t>ホジョ</t>
    </rPh>
    <rPh sb="2" eb="4">
      <t>シュベツ</t>
    </rPh>
    <rPh sb="4" eb="6">
      <t>ハンベツ</t>
    </rPh>
    <rPh sb="6" eb="7">
      <t>ヒョウ</t>
    </rPh>
    <phoneticPr fontId="2"/>
  </si>
  <si>
    <t>補助
種別</t>
    <rPh sb="0" eb="2">
      <t>ホジョ</t>
    </rPh>
    <rPh sb="3" eb="5">
      <t>シュベツ</t>
    </rPh>
    <phoneticPr fontId="2"/>
  </si>
  <si>
    <t>種別コード</t>
    <rPh sb="0" eb="2">
      <t>シュベツ</t>
    </rPh>
    <phoneticPr fontId="2"/>
  </si>
  <si>
    <t>＜プルダウンリスト＞</t>
    <phoneticPr fontId="2"/>
  </si>
  <si>
    <t>⇒</t>
    <phoneticPr fontId="2"/>
  </si>
  <si>
    <t>＜基準表＞</t>
    <rPh sb="1" eb="3">
      <t>キジュン</t>
    </rPh>
    <rPh sb="3" eb="4">
      <t>ヒョウ</t>
    </rPh>
    <phoneticPr fontId="2"/>
  </si>
  <si>
    <t>保育
施設名</t>
    <rPh sb="0" eb="2">
      <t>ホイク</t>
    </rPh>
    <rPh sb="3" eb="5">
      <t>シセツ</t>
    </rPh>
    <rPh sb="5" eb="6">
      <t>メイ</t>
    </rPh>
    <phoneticPr fontId="2"/>
  </si>
  <si>
    <t>【基本情報】</t>
    <rPh sb="1" eb="3">
      <t>キホン</t>
    </rPh>
    <rPh sb="3" eb="5">
      <t>ジョウホウ</t>
    </rPh>
    <phoneticPr fontId="2"/>
  </si>
  <si>
    <t>※　最初にご記入ください。すべてのシートに反映されます。</t>
    <rPh sb="2" eb="4">
      <t>サイショ</t>
    </rPh>
    <rPh sb="6" eb="8">
      <t>キニュウ</t>
    </rPh>
    <rPh sb="21" eb="23">
      <t>ハンエイ</t>
    </rPh>
    <phoneticPr fontId="2"/>
  </si>
  <si>
    <t>※２　年齢区分は、当該年度４月１日現在の年齢とします。</t>
    <rPh sb="3" eb="5">
      <t>ネンレイ</t>
    </rPh>
    <rPh sb="5" eb="7">
      <t>クブン</t>
    </rPh>
    <rPh sb="9" eb="11">
      <t>トウガイ</t>
    </rPh>
    <rPh sb="11" eb="13">
      <t>ネンド</t>
    </rPh>
    <rPh sb="14" eb="15">
      <t>ガツ</t>
    </rPh>
    <rPh sb="16" eb="17">
      <t>ニチ</t>
    </rPh>
    <rPh sb="17" eb="19">
      <t>ゲンザイ</t>
    </rPh>
    <rPh sb="20" eb="22">
      <t>ネンレイ</t>
    </rPh>
    <phoneticPr fontId="2"/>
  </si>
  <si>
    <t>保育料徴収額
（月15日以上）</t>
    <rPh sb="0" eb="3">
      <t>ホイクリョウ</t>
    </rPh>
    <rPh sb="3" eb="6">
      <t>チョウシュウガク</t>
    </rPh>
    <rPh sb="8" eb="9">
      <t>ツキ</t>
    </rPh>
    <rPh sb="11" eb="12">
      <t>ニチ</t>
    </rPh>
    <rPh sb="12" eb="14">
      <t>イジョウ</t>
    </rPh>
    <phoneticPr fontId="2"/>
  </si>
  <si>
    <t>頭数：</t>
    <rPh sb="0" eb="2">
      <t>アタマカズ</t>
    </rPh>
    <phoneticPr fontId="2"/>
  </si>
  <si>
    <t>設置病院名</t>
    <rPh sb="0" eb="2">
      <t>セッチ</t>
    </rPh>
    <rPh sb="2" eb="4">
      <t>ビョウイン</t>
    </rPh>
    <rPh sb="4" eb="5">
      <t>メイ</t>
    </rPh>
    <phoneticPr fontId="2"/>
  </si>
  <si>
    <t>直営</t>
    <rPh sb="0" eb="2">
      <t>チョクエイ</t>
    </rPh>
    <phoneticPr fontId="2"/>
  </si>
  <si>
    <t>保育料判定</t>
    <rPh sb="0" eb="3">
      <t>ホイクリョウ</t>
    </rPh>
    <rPh sb="3" eb="5">
      <t>ハンテイ</t>
    </rPh>
    <phoneticPr fontId="2"/>
  </si>
  <si>
    <t>日</t>
    <phoneticPr fontId="2"/>
  </si>
  <si>
    <t>日</t>
    <phoneticPr fontId="2"/>
  </si>
  <si>
    <t>開所日数</t>
    <rPh sb="0" eb="2">
      <t>カイショ</t>
    </rPh>
    <rPh sb="2" eb="4">
      <t>ニッスウ</t>
    </rPh>
    <phoneticPr fontId="2"/>
  </si>
  <si>
    <t>（別紙２－（４）①）</t>
    <phoneticPr fontId="2"/>
  </si>
  <si>
    <t>（別紙２－（４）②）</t>
    <phoneticPr fontId="2"/>
  </si>
  <si>
    <t>（別紙２－（１））</t>
    <phoneticPr fontId="2"/>
  </si>
  <si>
    <t>（別紙２－（２））</t>
    <rPh sb="1" eb="3">
      <t>ベッシ</t>
    </rPh>
    <phoneticPr fontId="2"/>
  </si>
  <si>
    <t>（別紙２－（３））</t>
    <rPh sb="1" eb="3">
      <t>ベッシ</t>
    </rPh>
    <phoneticPr fontId="2"/>
  </si>
  <si>
    <t>当該年度に支出する退職金及び退職給与引当金繰入額を計上すること。</t>
    <rPh sb="0" eb="2">
      <t>トウガイ</t>
    </rPh>
    <rPh sb="2" eb="4">
      <t>ネンド</t>
    </rPh>
    <rPh sb="5" eb="7">
      <t>シシュツ</t>
    </rPh>
    <rPh sb="9" eb="12">
      <t>タイショクキン</t>
    </rPh>
    <rPh sb="12" eb="13">
      <t>オヨ</t>
    </rPh>
    <rPh sb="14" eb="16">
      <t>タイショク</t>
    </rPh>
    <phoneticPr fontId="2"/>
  </si>
  <si>
    <r>
      <t>←</t>
    </r>
    <r>
      <rPr>
        <sz val="10"/>
        <color indexed="10"/>
        <rFont val="ＭＳ Ｐゴシック"/>
        <family val="3"/>
        <charset val="128"/>
      </rPr>
      <t>内訳を添付すること。</t>
    </r>
    <rPh sb="1" eb="3">
      <t>ウチワケ</t>
    </rPh>
    <rPh sb="4" eb="6">
      <t>テンプ</t>
    </rPh>
    <phoneticPr fontId="2"/>
  </si>
  <si>
    <t>都道府県</t>
    <rPh sb="0" eb="4">
      <t>トドウフケン</t>
    </rPh>
    <phoneticPr fontId="2"/>
  </si>
  <si>
    <t>市町村</t>
    <rPh sb="0" eb="3">
      <t>シチョウソン</t>
    </rPh>
    <phoneticPr fontId="2"/>
  </si>
  <si>
    <t>保育士等常勤職員給与①</t>
    <rPh sb="0" eb="2">
      <t>ホイク</t>
    </rPh>
    <rPh sb="2" eb="3">
      <t>シ</t>
    </rPh>
    <rPh sb="3" eb="4">
      <t>トウ</t>
    </rPh>
    <rPh sb="4" eb="6">
      <t>ジョウキン</t>
    </rPh>
    <rPh sb="6" eb="8">
      <t>ショクイン</t>
    </rPh>
    <rPh sb="8" eb="10">
      <t>キュウヨ</t>
    </rPh>
    <phoneticPr fontId="2"/>
  </si>
  <si>
    <t>保育士等非常勤職員給与②</t>
    <rPh sb="0" eb="2">
      <t>ホイク</t>
    </rPh>
    <rPh sb="2" eb="3">
      <t>シ</t>
    </rPh>
    <rPh sb="3" eb="4">
      <t>トウ</t>
    </rPh>
    <rPh sb="4" eb="7">
      <t>ヒジョウキン</t>
    </rPh>
    <rPh sb="7" eb="9">
      <t>ショクイン</t>
    </rPh>
    <rPh sb="9" eb="11">
      <t>キュウヨ</t>
    </rPh>
    <phoneticPr fontId="2"/>
  </si>
  <si>
    <t>保育士等職員以外の給与</t>
    <rPh sb="0" eb="2">
      <t>ホイク</t>
    </rPh>
    <rPh sb="2" eb="3">
      <t>シ</t>
    </rPh>
    <rPh sb="3" eb="4">
      <t>トウ</t>
    </rPh>
    <rPh sb="4" eb="6">
      <t>ショクイン</t>
    </rPh>
    <rPh sb="6" eb="8">
      <t>イガイ</t>
    </rPh>
    <rPh sb="9" eb="11">
      <t>キュウヨ</t>
    </rPh>
    <phoneticPr fontId="2"/>
  </si>
  <si>
    <t>保健衛生費</t>
    <rPh sb="0" eb="2">
      <t>ホケン</t>
    </rPh>
    <rPh sb="2" eb="5">
      <t>エイセイヒ</t>
    </rPh>
    <phoneticPr fontId="2"/>
  </si>
  <si>
    <t>炊具食器費</t>
    <rPh sb="0" eb="1">
      <t>タ</t>
    </rPh>
    <rPh sb="1" eb="2">
      <t>グ</t>
    </rPh>
    <rPh sb="2" eb="4">
      <t>ショッキ</t>
    </rPh>
    <rPh sb="4" eb="5">
      <t>ヒ</t>
    </rPh>
    <phoneticPr fontId="2"/>
  </si>
  <si>
    <t>福利厚生費</t>
    <rPh sb="0" eb="2">
      <t>フクリ</t>
    </rPh>
    <rPh sb="2" eb="5">
      <t>コウセイヒ</t>
    </rPh>
    <phoneticPr fontId="2"/>
  </si>
  <si>
    <t>旅費</t>
    <rPh sb="0" eb="2">
      <t>リョヒ</t>
    </rPh>
    <phoneticPr fontId="2"/>
  </si>
  <si>
    <t>消耗品費</t>
    <rPh sb="0" eb="2">
      <t>ショウモウ</t>
    </rPh>
    <rPh sb="2" eb="3">
      <t>ヒン</t>
    </rPh>
    <rPh sb="3" eb="4">
      <t>ヒ</t>
    </rPh>
    <phoneticPr fontId="2"/>
  </si>
  <si>
    <t>消耗器具備品費</t>
    <rPh sb="0" eb="2">
      <t>ショウモウ</t>
    </rPh>
    <rPh sb="2" eb="4">
      <t>キグ</t>
    </rPh>
    <rPh sb="4" eb="6">
      <t>ビヒン</t>
    </rPh>
    <rPh sb="6" eb="7">
      <t>ヒ</t>
    </rPh>
    <phoneticPr fontId="2"/>
  </si>
  <si>
    <t>光熱水費</t>
    <rPh sb="0" eb="2">
      <t>コウネツ</t>
    </rPh>
    <rPh sb="2" eb="3">
      <t>スイ</t>
    </rPh>
    <rPh sb="3" eb="4">
      <t>ヒ</t>
    </rPh>
    <phoneticPr fontId="2"/>
  </si>
  <si>
    <t>修繕費</t>
    <rPh sb="0" eb="3">
      <t>シュウゼンヒ</t>
    </rPh>
    <phoneticPr fontId="2"/>
  </si>
  <si>
    <t>役務費</t>
    <rPh sb="0" eb="2">
      <t>エキム</t>
    </rPh>
    <rPh sb="2" eb="3">
      <t>ヒ</t>
    </rPh>
    <phoneticPr fontId="2"/>
  </si>
  <si>
    <t>借料損料</t>
    <rPh sb="0" eb="2">
      <t>シャクリョウ</t>
    </rPh>
    <rPh sb="2" eb="4">
      <t>ソンリョウ</t>
    </rPh>
    <phoneticPr fontId="2"/>
  </si>
  <si>
    <t>業務委託費</t>
    <rPh sb="0" eb="2">
      <t>ギョウム</t>
    </rPh>
    <rPh sb="2" eb="4">
      <t>イタク</t>
    </rPh>
    <rPh sb="4" eb="5">
      <t>ヒ</t>
    </rPh>
    <phoneticPr fontId="2"/>
  </si>
  <si>
    <t>減価償却費</t>
    <rPh sb="0" eb="2">
      <t>ゲンカ</t>
    </rPh>
    <rPh sb="2" eb="4">
      <t>ショウキャク</t>
    </rPh>
    <rPh sb="4" eb="5">
      <t>ヒ</t>
    </rPh>
    <phoneticPr fontId="2"/>
  </si>
  <si>
    <t>委託費（その他経費）</t>
    <rPh sb="0" eb="2">
      <t>イタク</t>
    </rPh>
    <rPh sb="2" eb="3">
      <t>ヒ</t>
    </rPh>
    <rPh sb="6" eb="7">
      <t>タ</t>
    </rPh>
    <rPh sb="7" eb="9">
      <t>ケイヒ</t>
    </rPh>
    <phoneticPr fontId="2"/>
  </si>
  <si>
    <t>保育料収入</t>
    <rPh sb="0" eb="2">
      <t>ホイク</t>
    </rPh>
    <rPh sb="2" eb="3">
      <t>リョウ</t>
    </rPh>
    <rPh sb="3" eb="5">
      <t>シュウニュウ</t>
    </rPh>
    <phoneticPr fontId="2"/>
  </si>
  <si>
    <t>補助金収入</t>
    <rPh sb="0" eb="2">
      <t>ホジョ</t>
    </rPh>
    <rPh sb="2" eb="3">
      <t>キン</t>
    </rPh>
    <rPh sb="3" eb="5">
      <t>シュウニュウ</t>
    </rPh>
    <phoneticPr fontId="2"/>
  </si>
  <si>
    <t>設置者負担額</t>
    <rPh sb="0" eb="3">
      <t>セッチシャ</t>
    </rPh>
    <rPh sb="3" eb="5">
      <t>フタン</t>
    </rPh>
    <rPh sb="5" eb="6">
      <t>ガク</t>
    </rPh>
    <phoneticPr fontId="2"/>
  </si>
  <si>
    <t>おやつ代</t>
    <rPh sb="3" eb="4">
      <t>ダイ</t>
    </rPh>
    <phoneticPr fontId="2"/>
  </si>
  <si>
    <t>その他の収入</t>
    <rPh sb="2" eb="3">
      <t>タ</t>
    </rPh>
    <rPh sb="4" eb="6">
      <t>シュウニュウ</t>
    </rPh>
    <phoneticPr fontId="2"/>
  </si>
  <si>
    <t>収益　計</t>
    <rPh sb="0" eb="2">
      <t>シュウエキ</t>
    </rPh>
    <rPh sb="3" eb="4">
      <t>ケイ</t>
    </rPh>
    <phoneticPr fontId="2"/>
  </si>
  <si>
    <t>（円）</t>
    <rPh sb="1" eb="2">
      <t>エン</t>
    </rPh>
    <phoneticPr fontId="2"/>
  </si>
  <si>
    <t>給与費</t>
    <rPh sb="0" eb="2">
      <t>キュウヨ</t>
    </rPh>
    <rPh sb="2" eb="3">
      <t>ヒ</t>
    </rPh>
    <phoneticPr fontId="2"/>
  </si>
  <si>
    <t>事業費用</t>
    <rPh sb="0" eb="2">
      <t>ジギョウ</t>
    </rPh>
    <rPh sb="2" eb="4">
      <t>ヒヨウ</t>
    </rPh>
    <phoneticPr fontId="2"/>
  </si>
  <si>
    <t>事務費用</t>
    <rPh sb="0" eb="2">
      <t>ジム</t>
    </rPh>
    <rPh sb="2" eb="4">
      <t>ヒヨウ</t>
    </rPh>
    <phoneticPr fontId="2"/>
  </si>
  <si>
    <t>その他の費用</t>
    <rPh sb="2" eb="3">
      <t>タ</t>
    </rPh>
    <rPh sb="4" eb="6">
      <t>ヒヨウ</t>
    </rPh>
    <phoneticPr fontId="2"/>
  </si>
  <si>
    <t>退職給与引当金繰入</t>
    <rPh sb="0" eb="2">
      <t>タイショク</t>
    </rPh>
    <rPh sb="2" eb="4">
      <t>キュウヨ</t>
    </rPh>
    <rPh sb="4" eb="6">
      <t>ヒキアテ</t>
    </rPh>
    <rPh sb="6" eb="7">
      <t>キン</t>
    </rPh>
    <rPh sb="7" eb="8">
      <t>ソウ</t>
    </rPh>
    <rPh sb="8" eb="9">
      <t>ニュウ</t>
    </rPh>
    <phoneticPr fontId="2"/>
  </si>
  <si>
    <t>委託費</t>
    <rPh sb="0" eb="2">
      <t>イタク</t>
    </rPh>
    <rPh sb="2" eb="3">
      <t>ヒ</t>
    </rPh>
    <phoneticPr fontId="2"/>
  </si>
  <si>
    <t>費用　計</t>
    <rPh sb="0" eb="2">
      <t>ヒヨウ</t>
    </rPh>
    <rPh sb="3" eb="4">
      <t>ケイ</t>
    </rPh>
    <phoneticPr fontId="2"/>
  </si>
  <si>
    <t>■常勤職員1人あたり給与費（①÷③）</t>
    <rPh sb="1" eb="3">
      <t>ジョウキン</t>
    </rPh>
    <rPh sb="3" eb="5">
      <t>ショクイン</t>
    </rPh>
    <rPh sb="6" eb="7">
      <t>ニン</t>
    </rPh>
    <rPh sb="10" eb="12">
      <t>キュウヨ</t>
    </rPh>
    <rPh sb="12" eb="13">
      <t>ヒ</t>
    </rPh>
    <phoneticPr fontId="2"/>
  </si>
  <si>
    <t>■非常勤職員1人あたり給与費（②÷④）</t>
    <rPh sb="1" eb="2">
      <t>ヒ</t>
    </rPh>
    <rPh sb="2" eb="4">
      <t>ジョウキン</t>
    </rPh>
    <rPh sb="4" eb="6">
      <t>ショクイン</t>
    </rPh>
    <rPh sb="7" eb="8">
      <t>ニン</t>
    </rPh>
    <rPh sb="11" eb="13">
      <t>キュウヨ</t>
    </rPh>
    <rPh sb="13" eb="14">
      <t>ヒ</t>
    </rPh>
    <phoneticPr fontId="2"/>
  </si>
  <si>
    <t>■保育士等職員数</t>
    <rPh sb="1" eb="4">
      <t>ホイクシ</t>
    </rPh>
    <rPh sb="4" eb="5">
      <t>トウ</t>
    </rPh>
    <rPh sb="5" eb="8">
      <t>ショクインスウ</t>
    </rPh>
    <phoneticPr fontId="2"/>
  </si>
  <si>
    <t>・・・・・</t>
    <phoneticPr fontId="2"/>
  </si>
  <si>
    <t>給食費（職員分は除く）</t>
    <rPh sb="0" eb="3">
      <t>キュウショクヒ</t>
    </rPh>
    <rPh sb="6" eb="7">
      <t>ブン</t>
    </rPh>
    <rPh sb="8" eb="9">
      <t>ノゾ</t>
    </rPh>
    <phoneticPr fontId="2"/>
  </si>
  <si>
    <t>ヶ月</t>
    <rPh sb="1" eb="2">
      <t>ゲツ</t>
    </rPh>
    <phoneticPr fontId="2"/>
  </si>
  <si>
    <t>＜合計＞</t>
    <rPh sb="1" eb="3">
      <t>ゴウケイ</t>
    </rPh>
    <phoneticPr fontId="2"/>
  </si>
  <si>
    <t>⇓</t>
    <phoneticPr fontId="2"/>
  </si>
  <si>
    <t>＜補助対象判定＞</t>
    <rPh sb="1" eb="3">
      <t>ホジョ</t>
    </rPh>
    <rPh sb="3" eb="5">
      <t>タイショウ</t>
    </rPh>
    <rPh sb="5" eb="7">
      <t>ハンテイ</t>
    </rPh>
    <phoneticPr fontId="2"/>
  </si>
  <si>
    <t>・・・・・</t>
    <phoneticPr fontId="2"/>
  </si>
  <si>
    <t>自動的に数値が表示されます。（計算式の変更・削除はしないでください。）</t>
    <rPh sb="0" eb="3">
      <t>ジドウテキ</t>
    </rPh>
    <rPh sb="4" eb="6">
      <t>スウチ</t>
    </rPh>
    <rPh sb="7" eb="9">
      <t>ヒョウジ</t>
    </rPh>
    <rPh sb="15" eb="18">
      <t>ケイサンシキ</t>
    </rPh>
    <rPh sb="19" eb="21">
      <t>ヘンコウ</t>
    </rPh>
    <rPh sb="22" eb="24">
      <t>サクジョ</t>
    </rPh>
    <phoneticPr fontId="2"/>
  </si>
  <si>
    <t>自動的に数値が表示されますが、重要な数値のため確認してください。</t>
    <rPh sb="0" eb="3">
      <t>ジドウテキ</t>
    </rPh>
    <rPh sb="4" eb="6">
      <t>スウチ</t>
    </rPh>
    <rPh sb="7" eb="9">
      <t>ヒョウジ</t>
    </rPh>
    <rPh sb="15" eb="17">
      <t>ジュウヨウ</t>
    </rPh>
    <rPh sb="18" eb="20">
      <t>スウチ</t>
    </rPh>
    <rPh sb="23" eb="25">
      <t>カクニン</t>
    </rPh>
    <phoneticPr fontId="2"/>
  </si>
  <si>
    <t>プルダウンから選択してください。</t>
    <rPh sb="7" eb="9">
      <t>センタク</t>
    </rPh>
    <phoneticPr fontId="2"/>
  </si>
  <si>
    <t>直接入力してください。</t>
    <rPh sb="0" eb="2">
      <t>チョクセツ</t>
    </rPh>
    <rPh sb="2" eb="4">
      <t>ニュウリョク</t>
    </rPh>
    <phoneticPr fontId="2"/>
  </si>
  <si>
    <t>児童数による判別</t>
    <rPh sb="0" eb="2">
      <t>ジドウ</t>
    </rPh>
    <rPh sb="2" eb="3">
      <t>スウ</t>
    </rPh>
    <rPh sb="6" eb="8">
      <t>ハンベツ</t>
    </rPh>
    <phoneticPr fontId="2"/>
  </si>
  <si>
    <t>保育士数による判別</t>
    <rPh sb="0" eb="3">
      <t>ホイクシ</t>
    </rPh>
    <rPh sb="3" eb="4">
      <t>スウ</t>
    </rPh>
    <rPh sb="7" eb="9">
      <t>ハンベツ</t>
    </rPh>
    <phoneticPr fontId="2"/>
  </si>
  <si>
    <t>基本情報</t>
    <rPh sb="0" eb="2">
      <t>キホン</t>
    </rPh>
    <rPh sb="2" eb="4">
      <t>ジョウホウ</t>
    </rPh>
    <phoneticPr fontId="2"/>
  </si>
  <si>
    <t>様式番号</t>
    <rPh sb="0" eb="2">
      <t>ヨウシキ</t>
    </rPh>
    <rPh sb="2" eb="4">
      <t>バンゴウ</t>
    </rPh>
    <phoneticPr fontId="2"/>
  </si>
  <si>
    <r>
      <t>★不備確認リスト　</t>
    </r>
    <r>
      <rPr>
        <b/>
        <u/>
        <sz val="18"/>
        <color indexed="10"/>
        <rFont val="ＭＳ Ｐゴシック"/>
        <family val="3"/>
        <charset val="128"/>
      </rPr>
      <t>※下記の順番で入力してください。</t>
    </r>
    <rPh sb="1" eb="3">
      <t>フビ</t>
    </rPh>
    <rPh sb="3" eb="5">
      <t>カクニン</t>
    </rPh>
    <rPh sb="10" eb="12">
      <t>カキ</t>
    </rPh>
    <rPh sb="13" eb="15">
      <t>ジュンバン</t>
    </rPh>
    <rPh sb="16" eb="18">
      <t>ニュウリョク</t>
    </rPh>
    <phoneticPr fontId="2"/>
  </si>
  <si>
    <t>確認</t>
    <rPh sb="0" eb="2">
      <t>カクニン</t>
    </rPh>
    <phoneticPr fontId="2"/>
  </si>
  <si>
    <t>別紙2-(4)①</t>
    <rPh sb="0" eb="2">
      <t>ベッシ</t>
    </rPh>
    <phoneticPr fontId="2"/>
  </si>
  <si>
    <t>別紙2-(4)②</t>
    <rPh sb="0" eb="2">
      <t>ベッシ</t>
    </rPh>
    <phoneticPr fontId="2"/>
  </si>
  <si>
    <t>給与費内訳書</t>
    <rPh sb="0" eb="2">
      <t>キュウヨ</t>
    </rPh>
    <rPh sb="2" eb="3">
      <t>ヒ</t>
    </rPh>
    <rPh sb="3" eb="6">
      <t>ウチワケショ</t>
    </rPh>
    <phoneticPr fontId="2"/>
  </si>
  <si>
    <t>職員区分</t>
    <rPh sb="0" eb="2">
      <t>ショクイン</t>
    </rPh>
    <rPh sb="2" eb="4">
      <t>クブン</t>
    </rPh>
    <phoneticPr fontId="2"/>
  </si>
  <si>
    <t>【マーカー色の入力区分】</t>
    <rPh sb="5" eb="6">
      <t>イロ</t>
    </rPh>
    <rPh sb="7" eb="9">
      <t>ニュウリョク</t>
    </rPh>
    <rPh sb="9" eb="11">
      <t>クブン</t>
    </rPh>
    <phoneticPr fontId="2"/>
  </si>
  <si>
    <t>入力
順序</t>
    <rPh sb="0" eb="2">
      <t>ニュウリョク</t>
    </rPh>
    <rPh sb="3" eb="5">
      <t>ジュンジョ</t>
    </rPh>
    <phoneticPr fontId="2"/>
  </si>
  <si>
    <t>基準未
満月数</t>
    <rPh sb="0" eb="2">
      <t>キジュン</t>
    </rPh>
    <rPh sb="2" eb="3">
      <t>ミ</t>
    </rPh>
    <rPh sb="4" eb="5">
      <t>ミツル</t>
    </rPh>
    <rPh sb="5" eb="6">
      <t>ツキ</t>
    </rPh>
    <rPh sb="6" eb="7">
      <t>スウ</t>
    </rPh>
    <phoneticPr fontId="2"/>
  </si>
  <si>
    <t>○法人、病院、保育所に関する事項等、基本情報を入力してください。</t>
    <rPh sb="1" eb="3">
      <t>ホウジン</t>
    </rPh>
    <rPh sb="4" eb="6">
      <t>ビョウイン</t>
    </rPh>
    <rPh sb="7" eb="9">
      <t>ホイク</t>
    </rPh>
    <rPh sb="9" eb="10">
      <t>ショ</t>
    </rPh>
    <rPh sb="11" eb="12">
      <t>カン</t>
    </rPh>
    <rPh sb="14" eb="16">
      <t>ジコウ</t>
    </rPh>
    <rPh sb="16" eb="17">
      <t>トウ</t>
    </rPh>
    <rPh sb="18" eb="20">
      <t>キホン</t>
    </rPh>
    <rPh sb="20" eb="22">
      <t>ジョウホウ</t>
    </rPh>
    <rPh sb="23" eb="25">
      <t>ニュウリョク</t>
    </rPh>
    <phoneticPr fontId="20"/>
  </si>
  <si>
    <r>
      <t xml:space="preserve">○保育日数に関わらず、全ての児童について入力してください。
</t>
    </r>
    <r>
      <rPr>
        <b/>
        <u/>
        <sz val="10"/>
        <color indexed="10"/>
        <rFont val="ＭＳ Ｐゴシック"/>
        <family val="3"/>
        <charset val="128"/>
      </rPr>
      <t>※行が足りない場合は、必ず大阪府の担当者までご連絡ください。</t>
    </r>
    <rPh sb="1" eb="3">
      <t>ホイク</t>
    </rPh>
    <rPh sb="3" eb="5">
      <t>ニッスウ</t>
    </rPh>
    <rPh sb="6" eb="7">
      <t>カカ</t>
    </rPh>
    <rPh sb="11" eb="12">
      <t>スベ</t>
    </rPh>
    <rPh sb="14" eb="16">
      <t>ジドウ</t>
    </rPh>
    <rPh sb="20" eb="22">
      <t>ニュウリョク</t>
    </rPh>
    <phoneticPr fontId="20"/>
  </si>
  <si>
    <t>○直接入力部分を入力してください。
○備考欄下段（参考）にある「常勤職員の平均年齢」「非常勤職員の平均年齢」を入力してください。</t>
    <rPh sb="1" eb="3">
      <t>チョクセツ</t>
    </rPh>
    <rPh sb="3" eb="5">
      <t>ニュウリョク</t>
    </rPh>
    <rPh sb="5" eb="7">
      <t>ブブン</t>
    </rPh>
    <rPh sb="8" eb="10">
      <t>ニュウリョク</t>
    </rPh>
    <phoneticPr fontId="20"/>
  </si>
  <si>
    <t>○入力不要です。表示内容について確認してください。</t>
    <rPh sb="1" eb="3">
      <t>ニュウリョク</t>
    </rPh>
    <rPh sb="3" eb="5">
      <t>フヨウ</t>
    </rPh>
    <rPh sb="8" eb="10">
      <t>ヒョウジ</t>
    </rPh>
    <rPh sb="10" eb="12">
      <t>ナイヨウ</t>
    </rPh>
    <rPh sb="16" eb="18">
      <t>カクニン</t>
    </rPh>
    <phoneticPr fontId="20"/>
  </si>
  <si>
    <t>○振込先の口座情報を入力してください。</t>
    <rPh sb="1" eb="4">
      <t>フリコミサキ</t>
    </rPh>
    <rPh sb="5" eb="7">
      <t>コウザ</t>
    </rPh>
    <rPh sb="7" eb="9">
      <t>ジョウホウ</t>
    </rPh>
    <rPh sb="10" eb="12">
      <t>ニュウリョク</t>
    </rPh>
    <phoneticPr fontId="20"/>
  </si>
  <si>
    <t>※３　就学前の児童のみ記載してください。</t>
    <rPh sb="11" eb="13">
      <t>キサイ</t>
    </rPh>
    <phoneticPr fontId="2"/>
  </si>
  <si>
    <t>共同利用型※
の有無</t>
    <rPh sb="0" eb="2">
      <t>キョウドウ</t>
    </rPh>
    <rPh sb="2" eb="5">
      <t>リヨウガタ</t>
    </rPh>
    <rPh sb="8" eb="10">
      <t>ウム</t>
    </rPh>
    <phoneticPr fontId="2"/>
  </si>
  <si>
    <t>※病院内保育所を設置した病院（診療所）以外の病院、診療所の医療従事者の就学前の児童を保育しているとき</t>
    <phoneticPr fontId="2"/>
  </si>
  <si>
    <t>★算定要件</t>
    <rPh sb="1" eb="5">
      <t>サンテイヨウケン</t>
    </rPh>
    <phoneticPr fontId="2"/>
  </si>
  <si>
    <t>補助種別</t>
    <rPh sb="0" eb="2">
      <t>ホジョ</t>
    </rPh>
    <rPh sb="2" eb="4">
      <t>シュベツ</t>
    </rPh>
    <phoneticPr fontId="20"/>
  </si>
  <si>
    <t>保育児童数</t>
    <rPh sb="0" eb="2">
      <t>ホイク</t>
    </rPh>
    <rPh sb="2" eb="4">
      <t>ジドウ</t>
    </rPh>
    <rPh sb="4" eb="5">
      <t>スウ</t>
    </rPh>
    <phoneticPr fontId="20"/>
  </si>
  <si>
    <t>保育士等数</t>
    <rPh sb="0" eb="3">
      <t>ホイクシ</t>
    </rPh>
    <rPh sb="3" eb="4">
      <t>トウ</t>
    </rPh>
    <rPh sb="4" eb="5">
      <t>スウ</t>
    </rPh>
    <phoneticPr fontId="20"/>
  </si>
  <si>
    <t>保育時間数</t>
    <rPh sb="0" eb="2">
      <t>ホイク</t>
    </rPh>
    <rPh sb="2" eb="4">
      <t>ジカン</t>
    </rPh>
    <rPh sb="4" eb="5">
      <t>スウ</t>
    </rPh>
    <phoneticPr fontId="20"/>
  </si>
  <si>
    <t>１人以上</t>
    <rPh sb="1" eb="2">
      <t>ニン</t>
    </rPh>
    <rPh sb="2" eb="4">
      <t>イジョウ</t>
    </rPh>
    <phoneticPr fontId="20"/>
  </si>
  <si>
    <t>４人以上</t>
    <rPh sb="1" eb="2">
      <t>ニン</t>
    </rPh>
    <rPh sb="2" eb="4">
      <t>イジョウ</t>
    </rPh>
    <phoneticPr fontId="20"/>
  </si>
  <si>
    <t>１０人以上</t>
    <rPh sb="2" eb="3">
      <t>ニン</t>
    </rPh>
    <rPh sb="3" eb="5">
      <t>イジョウ</t>
    </rPh>
    <phoneticPr fontId="20"/>
  </si>
  <si>
    <t>３０人以上</t>
    <rPh sb="2" eb="3">
      <t>ニン</t>
    </rPh>
    <rPh sb="3" eb="5">
      <t>イジョウ</t>
    </rPh>
    <phoneticPr fontId="20"/>
  </si>
  <si>
    <t>２人以上</t>
    <rPh sb="1" eb="2">
      <t>ニン</t>
    </rPh>
    <rPh sb="2" eb="4">
      <t>イジョウ</t>
    </rPh>
    <phoneticPr fontId="20"/>
  </si>
  <si>
    <t>８時間以上</t>
    <rPh sb="1" eb="3">
      <t>ジカン</t>
    </rPh>
    <rPh sb="3" eb="5">
      <t>イジョウ</t>
    </rPh>
    <phoneticPr fontId="20"/>
  </si>
  <si>
    <t>１０時間以上</t>
    <rPh sb="2" eb="4">
      <t>ジカン</t>
    </rPh>
    <rPh sb="4" eb="6">
      <t>イジョウ</t>
    </rPh>
    <phoneticPr fontId="20"/>
  </si>
  <si>
    <t>日</t>
    <phoneticPr fontId="2"/>
  </si>
  <si>
    <t>日</t>
    <phoneticPr fontId="2"/>
  </si>
  <si>
    <t>日</t>
    <phoneticPr fontId="2"/>
  </si>
  <si>
    <t>２．備考欄は、当該年度の給与等支給当初月から最終月までの期間を明示すること。</t>
    <rPh sb="2" eb="4">
      <t>ビコウ</t>
    </rPh>
    <rPh sb="4" eb="5">
      <t>ラン</t>
    </rPh>
    <rPh sb="7" eb="9">
      <t>トウガイ</t>
    </rPh>
    <rPh sb="9" eb="11">
      <t>ネンド</t>
    </rPh>
    <rPh sb="12" eb="14">
      <t>キュウヨ</t>
    </rPh>
    <rPh sb="14" eb="15">
      <t>トウ</t>
    </rPh>
    <rPh sb="15" eb="17">
      <t>シキュウ</t>
    </rPh>
    <rPh sb="17" eb="19">
      <t>トウショ</t>
    </rPh>
    <rPh sb="19" eb="20">
      <t>ツキ</t>
    </rPh>
    <rPh sb="22" eb="24">
      <t>サイシュウ</t>
    </rPh>
    <rPh sb="24" eb="25">
      <t>ツキ</t>
    </rPh>
    <rPh sb="28" eb="30">
      <t>キカン</t>
    </rPh>
    <rPh sb="31" eb="33">
      <t>メイジ</t>
    </rPh>
    <phoneticPr fontId="2"/>
  </si>
  <si>
    <t>日</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</si>
  <si>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</si>
  <si>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</si>
  <si>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</si>
  <si>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</si>
  <si>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</si>
  <si>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</si>
  <si>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</si>
  <si>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</si>
  <si>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</si>
  <si>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</si>
  <si>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常勤職員に対する賃金（俸給）、報酬、諸手当、法定福利費</t>
    <rPh sb="1" eb="3">
      <t>ジョウキン</t>
    </rPh>
    <rPh sb="3" eb="5">
      <t>ショクイン</t>
    </rPh>
    <rPh sb="6" eb="7">
      <t>タイ</t>
    </rPh>
    <rPh sb="9" eb="11">
      <t>チンギン</t>
    </rPh>
    <rPh sb="12" eb="14">
      <t>ホウキュウ</t>
    </rPh>
    <rPh sb="16" eb="18">
      <t>ホウシュウ</t>
    </rPh>
    <rPh sb="19" eb="22">
      <t>ショテアテ</t>
    </rPh>
    <rPh sb="23" eb="25">
      <t>ホウテイ</t>
    </rPh>
    <rPh sb="25" eb="27">
      <t>フクリ</t>
    </rPh>
    <rPh sb="27" eb="28">
      <t>ヒ</t>
    </rPh>
    <phoneticPr fontId="20"/>
  </si>
  <si>
    <t>　上記以外の職員に対する賃金（俸給）、報酬、諸手当、法定福利費</t>
    <rPh sb="1" eb="3">
      <t>ジョウキ</t>
    </rPh>
    <rPh sb="3" eb="5">
      <t>イガイ</t>
    </rPh>
    <rPh sb="6" eb="8">
      <t>ショクイン</t>
    </rPh>
    <rPh sb="9" eb="10">
      <t>タイ</t>
    </rPh>
    <rPh sb="12" eb="14">
      <t>チンギン</t>
    </rPh>
    <rPh sb="15" eb="17">
      <t>ホウキュウ</t>
    </rPh>
    <rPh sb="19" eb="21">
      <t>ホウシュウ</t>
    </rPh>
    <rPh sb="22" eb="25">
      <t>ショテアテ</t>
    </rPh>
    <rPh sb="26" eb="28">
      <t>ホウテイ</t>
    </rPh>
    <rPh sb="28" eb="30">
      <t>フクリ</t>
    </rPh>
    <rPh sb="30" eb="31">
      <t>ヒ</t>
    </rPh>
    <phoneticPr fontId="20"/>
  </si>
  <si>
    <t>　保育に要する費用の保護者負担額。
　但し、この費用には給食費を含むが、おやつ代は含まない。</t>
    <rPh sb="1" eb="3">
      <t>ホイク</t>
    </rPh>
    <rPh sb="4" eb="5">
      <t>ヨウ</t>
    </rPh>
    <rPh sb="7" eb="9">
      <t>ヒヨウ</t>
    </rPh>
    <rPh sb="10" eb="13">
      <t>ホゴシャ</t>
    </rPh>
    <rPh sb="13" eb="15">
      <t>フタン</t>
    </rPh>
    <rPh sb="15" eb="16">
      <t>ガク</t>
    </rPh>
    <rPh sb="19" eb="20">
      <t>タダ</t>
    </rPh>
    <rPh sb="24" eb="26">
      <t>ヒヨウ</t>
    </rPh>
    <rPh sb="28" eb="31">
      <t>キュウショクヒ</t>
    </rPh>
    <rPh sb="32" eb="33">
      <t>フク</t>
    </rPh>
    <rPh sb="39" eb="40">
      <t>ダイ</t>
    </rPh>
    <rPh sb="41" eb="42">
      <t>フク</t>
    </rPh>
    <phoneticPr fontId="20"/>
  </si>
  <si>
    <t>　病院内保育施設運営費に係るその他の収入。
　但し、１科目の金額が５万円を超える場合は独立の項目を設けること。</t>
    <rPh sb="1" eb="3">
      <t>ビョウイン</t>
    </rPh>
    <rPh sb="3" eb="4">
      <t>ナイ</t>
    </rPh>
    <rPh sb="4" eb="6">
      <t>ホイク</t>
    </rPh>
    <rPh sb="6" eb="8">
      <t>シセツ</t>
    </rPh>
    <rPh sb="8" eb="11">
      <t>ウンエイヒ</t>
    </rPh>
    <rPh sb="12" eb="13">
      <t>カカ</t>
    </rPh>
    <rPh sb="16" eb="17">
      <t>タ</t>
    </rPh>
    <rPh sb="18" eb="20">
      <t>シュウニュウ</t>
    </rPh>
    <rPh sb="23" eb="24">
      <t>タダ</t>
    </rPh>
    <rPh sb="27" eb="29">
      <t>カモク</t>
    </rPh>
    <rPh sb="30" eb="32">
      <t>キンガク</t>
    </rPh>
    <rPh sb="34" eb="36">
      <t>マンエン</t>
    </rPh>
    <rPh sb="37" eb="38">
      <t>コ</t>
    </rPh>
    <rPh sb="40" eb="42">
      <t>バアイ</t>
    </rPh>
    <rPh sb="43" eb="45">
      <t>ドクリツ</t>
    </rPh>
    <rPh sb="46" eb="48">
      <t>コウモク</t>
    </rPh>
    <rPh sb="49" eb="50">
      <t>モウ</t>
    </rPh>
    <phoneticPr fontId="20"/>
  </si>
  <si>
    <t>　施設内医療に要する薬品、医療器具、衛生材料の購入費及び児童の健康診断の実施、
　施設内の消毒等に要する費用</t>
    <rPh sb="1" eb="3">
      <t>シセツ</t>
    </rPh>
    <rPh sb="3" eb="4">
      <t>ナイ</t>
    </rPh>
    <rPh sb="4" eb="6">
      <t>イリョウ</t>
    </rPh>
    <rPh sb="7" eb="8">
      <t>ヨウ</t>
    </rPh>
    <rPh sb="10" eb="12">
      <t>ヤクヒン</t>
    </rPh>
    <rPh sb="13" eb="15">
      <t>イリョウ</t>
    </rPh>
    <rPh sb="15" eb="17">
      <t>キグ</t>
    </rPh>
    <rPh sb="18" eb="20">
      <t>エイセイ</t>
    </rPh>
    <rPh sb="20" eb="22">
      <t>ザイリョウ</t>
    </rPh>
    <rPh sb="23" eb="26">
      <t>コウニュウヒ</t>
    </rPh>
    <rPh sb="26" eb="27">
      <t>オヨ</t>
    </rPh>
    <rPh sb="28" eb="30">
      <t>ジドウ</t>
    </rPh>
    <rPh sb="31" eb="33">
      <t>ケンコウ</t>
    </rPh>
    <rPh sb="33" eb="35">
      <t>シンダン</t>
    </rPh>
    <rPh sb="36" eb="38">
      <t>ジッシ</t>
    </rPh>
    <rPh sb="41" eb="43">
      <t>シセツ</t>
    </rPh>
    <rPh sb="43" eb="44">
      <t>ナイ</t>
    </rPh>
    <rPh sb="45" eb="48">
      <t>ショウドクトウ</t>
    </rPh>
    <rPh sb="49" eb="50">
      <t>ヨウ</t>
    </rPh>
    <rPh sb="52" eb="54">
      <t>ヒヨウ</t>
    </rPh>
    <phoneticPr fontId="20"/>
  </si>
  <si>
    <t>　事務用の計算機など減価償却を必要としないもので１年を超えて使用できるものであって
　炊具食器費に属さない費用</t>
    <rPh sb="1" eb="4">
      <t>ジムヨウ</t>
    </rPh>
    <rPh sb="5" eb="8">
      <t>ケイサンキ</t>
    </rPh>
    <rPh sb="10" eb="12">
      <t>ゲンカ</t>
    </rPh>
    <rPh sb="12" eb="14">
      <t>ショウキャク</t>
    </rPh>
    <rPh sb="15" eb="17">
      <t>ヒツヨウ</t>
    </rPh>
    <rPh sb="25" eb="26">
      <t>ネン</t>
    </rPh>
    <rPh sb="27" eb="28">
      <t>コ</t>
    </rPh>
    <rPh sb="30" eb="32">
      <t>シヨウ</t>
    </rPh>
    <rPh sb="43" eb="44">
      <t>タ</t>
    </rPh>
    <rPh sb="44" eb="45">
      <t>グ</t>
    </rPh>
    <rPh sb="45" eb="47">
      <t>ショッキ</t>
    </rPh>
    <rPh sb="47" eb="48">
      <t>ヒ</t>
    </rPh>
    <rPh sb="49" eb="50">
      <t>ゾク</t>
    </rPh>
    <rPh sb="53" eb="55">
      <t>ヒヨウ</t>
    </rPh>
    <phoneticPr fontId="20"/>
  </si>
  <si>
    <t>　事務用の郵便料金、電報料金、電話料金、諸物品の運搬料、近距離の乗船・乗車費用及び
　火災保険料等の各種損害保険料等をいう。</t>
    <rPh sb="1" eb="4">
      <t>ジムヨウ</t>
    </rPh>
    <rPh sb="5" eb="7">
      <t>ユウビン</t>
    </rPh>
    <rPh sb="7" eb="9">
      <t>リョウキン</t>
    </rPh>
    <rPh sb="10" eb="12">
      <t>デンポウ</t>
    </rPh>
    <rPh sb="12" eb="14">
      <t>リョウキン</t>
    </rPh>
    <rPh sb="15" eb="17">
      <t>デンワ</t>
    </rPh>
    <rPh sb="17" eb="19">
      <t>リョウキン</t>
    </rPh>
    <rPh sb="20" eb="21">
      <t>ショ</t>
    </rPh>
    <rPh sb="21" eb="23">
      <t>ブッピン</t>
    </rPh>
    <rPh sb="24" eb="26">
      <t>ウンパン</t>
    </rPh>
    <rPh sb="26" eb="27">
      <t>リョウ</t>
    </rPh>
    <rPh sb="28" eb="31">
      <t>キンキョリ</t>
    </rPh>
    <rPh sb="32" eb="34">
      <t>ジョウセン</t>
    </rPh>
    <rPh sb="35" eb="37">
      <t>ジョウシャ</t>
    </rPh>
    <rPh sb="37" eb="39">
      <t>ヒヨウ</t>
    </rPh>
    <rPh sb="39" eb="40">
      <t>オヨ</t>
    </rPh>
    <rPh sb="43" eb="45">
      <t>カサイ</t>
    </rPh>
    <rPh sb="45" eb="48">
      <t>ホケンリョウ</t>
    </rPh>
    <rPh sb="48" eb="49">
      <t>トウ</t>
    </rPh>
    <rPh sb="50" eb="52">
      <t>カクシュ</t>
    </rPh>
    <rPh sb="52" eb="54">
      <t>ソンガイ</t>
    </rPh>
    <rPh sb="54" eb="57">
      <t>ホケンリョウ</t>
    </rPh>
    <rPh sb="57" eb="58">
      <t>トウ</t>
    </rPh>
    <phoneticPr fontId="20"/>
  </si>
  <si>
    <t>　施設運営に必要な機械器具の借損料、会場借料、物品使用料、
　車両借上料及び駐車料等の費用</t>
    <rPh sb="1" eb="3">
      <t>シセツ</t>
    </rPh>
    <rPh sb="3" eb="5">
      <t>ウンエイ</t>
    </rPh>
    <rPh sb="6" eb="8">
      <t>ヒツヨウ</t>
    </rPh>
    <rPh sb="9" eb="11">
      <t>キカイ</t>
    </rPh>
    <rPh sb="11" eb="13">
      <t>キグ</t>
    </rPh>
    <rPh sb="14" eb="15">
      <t>シャク</t>
    </rPh>
    <rPh sb="15" eb="17">
      <t>ソンリョウ</t>
    </rPh>
    <rPh sb="18" eb="20">
      <t>カイジョウ</t>
    </rPh>
    <rPh sb="20" eb="22">
      <t>シャクリョウ</t>
    </rPh>
    <rPh sb="23" eb="25">
      <t>ブッピン</t>
    </rPh>
    <rPh sb="25" eb="28">
      <t>シヨウリョウ</t>
    </rPh>
    <rPh sb="31" eb="33">
      <t>シャリョウ</t>
    </rPh>
    <rPh sb="33" eb="35">
      <t>カリア</t>
    </rPh>
    <rPh sb="35" eb="36">
      <t>リョウ</t>
    </rPh>
    <rPh sb="36" eb="37">
      <t>オヨ</t>
    </rPh>
    <rPh sb="38" eb="40">
      <t>チュウシャ</t>
    </rPh>
    <rPh sb="40" eb="41">
      <t>リョウ</t>
    </rPh>
    <rPh sb="41" eb="42">
      <t>トウ</t>
    </rPh>
    <rPh sb="43" eb="45">
      <t>ヒヨウ</t>
    </rPh>
    <phoneticPr fontId="20"/>
  </si>
  <si>
    <t>　産休代替職員等の雇上保育士等（非常勤職員）に対する賃金（俸給）、
　報酬、諸手当、法定福利費</t>
    <rPh sb="1" eb="3">
      <t>サンキュウ</t>
    </rPh>
    <rPh sb="3" eb="5">
      <t>ダイタイ</t>
    </rPh>
    <rPh sb="5" eb="7">
      <t>ショクイン</t>
    </rPh>
    <rPh sb="7" eb="8">
      <t>トウ</t>
    </rPh>
    <rPh sb="9" eb="10">
      <t>ヤト</t>
    </rPh>
    <rPh sb="10" eb="11">
      <t>ジョウ</t>
    </rPh>
    <rPh sb="11" eb="14">
      <t>ホイクシ</t>
    </rPh>
    <rPh sb="14" eb="15">
      <t>トウ</t>
    </rPh>
    <rPh sb="16" eb="19">
      <t>ヒジョウキン</t>
    </rPh>
    <rPh sb="19" eb="21">
      <t>ショクイン</t>
    </rPh>
    <rPh sb="23" eb="24">
      <t>タイ</t>
    </rPh>
    <rPh sb="26" eb="28">
      <t>チンギン</t>
    </rPh>
    <rPh sb="29" eb="31">
      <t>ホウキュウ</t>
    </rPh>
    <rPh sb="35" eb="37">
      <t>ホウシュウ</t>
    </rPh>
    <rPh sb="38" eb="41">
      <t>ショテアテ</t>
    </rPh>
    <rPh sb="42" eb="44">
      <t>ホウテイ</t>
    </rPh>
    <rPh sb="44" eb="46">
      <t>フクリ</t>
    </rPh>
    <rPh sb="46" eb="47">
      <t>ヒ</t>
    </rPh>
    <phoneticPr fontId="20"/>
  </si>
  <si>
    <t>★基本情報</t>
    <rPh sb="1" eb="5">
      <t>キホンジョウホウ</t>
    </rPh>
    <phoneticPr fontId="2"/>
  </si>
  <si>
    <t>法人情報</t>
    <rPh sb="0" eb="2">
      <t>ホウジン</t>
    </rPh>
    <rPh sb="2" eb="4">
      <t>ジョウホウ</t>
    </rPh>
    <phoneticPr fontId="2"/>
  </si>
  <si>
    <t>代表者</t>
    <rPh sb="0" eb="3">
      <t>ダイヒョウシャ</t>
    </rPh>
    <phoneticPr fontId="2"/>
  </si>
  <si>
    <t>病院情報</t>
    <rPh sb="0" eb="2">
      <t>ビョウイン</t>
    </rPh>
    <rPh sb="2" eb="4">
      <t>ジョウホウ</t>
    </rPh>
    <phoneticPr fontId="2"/>
  </si>
  <si>
    <t>担当者情報</t>
    <rPh sb="0" eb="3">
      <t>タントウシャ</t>
    </rPh>
    <rPh sb="3" eb="5">
      <t>ジョウホウ</t>
    </rPh>
    <phoneticPr fontId="2"/>
  </si>
  <si>
    <t>所在地</t>
    <rPh sb="0" eb="3">
      <t>ショザイチ</t>
    </rPh>
    <phoneticPr fontId="2"/>
  </si>
  <si>
    <t>法人名</t>
    <rPh sb="0" eb="2">
      <t>ホウジン</t>
    </rPh>
    <rPh sb="2" eb="3">
      <t>メイ</t>
    </rPh>
    <phoneticPr fontId="2"/>
  </si>
  <si>
    <t>職</t>
    <rPh sb="0" eb="1">
      <t>ショク</t>
    </rPh>
    <phoneticPr fontId="2"/>
  </si>
  <si>
    <t>氏名</t>
    <rPh sb="0" eb="2">
      <t>シメイ</t>
    </rPh>
    <phoneticPr fontId="2"/>
  </si>
  <si>
    <t>病床数</t>
    <rPh sb="0" eb="3">
      <t>ビョウショウスウ</t>
    </rPh>
    <phoneticPr fontId="2"/>
  </si>
  <si>
    <t>〒</t>
    <phoneticPr fontId="2"/>
  </si>
  <si>
    <t>Email</t>
    <phoneticPr fontId="2"/>
  </si>
  <si>
    <t>★調書</t>
    <rPh sb="1" eb="3">
      <t>チョウショ</t>
    </rPh>
    <phoneticPr fontId="2"/>
  </si>
  <si>
    <t>総事業費</t>
    <rPh sb="0" eb="4">
      <t>ソウジギョウヒ</t>
    </rPh>
    <phoneticPr fontId="2"/>
  </si>
  <si>
    <t>対象経費の実支出額</t>
    <rPh sb="0" eb="2">
      <t>タイショウ</t>
    </rPh>
    <rPh sb="2" eb="4">
      <t>ケイヒ</t>
    </rPh>
    <rPh sb="5" eb="6">
      <t>ジツ</t>
    </rPh>
    <rPh sb="6" eb="8">
      <t>シシュツ</t>
    </rPh>
    <rPh sb="8" eb="9">
      <t>ガク</t>
    </rPh>
    <phoneticPr fontId="2"/>
  </si>
  <si>
    <t>基準額</t>
    <rPh sb="0" eb="3">
      <t>キジュンガク</t>
    </rPh>
    <phoneticPr fontId="2"/>
  </si>
  <si>
    <t>基準額計</t>
    <rPh sb="0" eb="2">
      <t>キジュン</t>
    </rPh>
    <rPh sb="2" eb="3">
      <t>ガク</t>
    </rPh>
    <rPh sb="3" eb="4">
      <t>ケイ</t>
    </rPh>
    <phoneticPr fontId="2"/>
  </si>
  <si>
    <t>24時間保育
（23,410円/日）</t>
    <rPh sb="2" eb="4">
      <t>ジカン</t>
    </rPh>
    <rPh sb="4" eb="6">
      <t>ホイク</t>
    </rPh>
    <rPh sb="14" eb="15">
      <t>エン</t>
    </rPh>
    <rPh sb="16" eb="17">
      <t>ヒ</t>
    </rPh>
    <phoneticPr fontId="2"/>
  </si>
  <si>
    <t>病児等保育
（187,560円/月）</t>
    <rPh sb="0" eb="2">
      <t>ビョウジ</t>
    </rPh>
    <rPh sb="2" eb="3">
      <t>トウ</t>
    </rPh>
    <rPh sb="3" eb="5">
      <t>ホイク</t>
    </rPh>
    <rPh sb="14" eb="15">
      <t>エン</t>
    </rPh>
    <rPh sb="16" eb="17">
      <t>ツキ</t>
    </rPh>
    <phoneticPr fontId="2"/>
  </si>
  <si>
    <t>緊急一時保育
（20,720円/日）</t>
    <rPh sb="0" eb="2">
      <t>キンキュウ</t>
    </rPh>
    <rPh sb="2" eb="4">
      <t>イチジ</t>
    </rPh>
    <rPh sb="4" eb="6">
      <t>ホイク</t>
    </rPh>
    <rPh sb="14" eb="15">
      <t>エン</t>
    </rPh>
    <rPh sb="16" eb="17">
      <t>ヒ</t>
    </rPh>
    <phoneticPr fontId="2"/>
  </si>
  <si>
    <t>児童保育
（10,670円/日）</t>
    <rPh sb="0" eb="2">
      <t>ジドウ</t>
    </rPh>
    <rPh sb="2" eb="4">
      <t>ホイク</t>
    </rPh>
    <rPh sb="12" eb="13">
      <t>エン</t>
    </rPh>
    <rPh sb="14" eb="15">
      <t>ヒ</t>
    </rPh>
    <phoneticPr fontId="2"/>
  </si>
  <si>
    <t>休日保育
（11,630円/日）</t>
    <rPh sb="0" eb="2">
      <t>キュウジツ</t>
    </rPh>
    <rPh sb="2" eb="4">
      <t>ホイク</t>
    </rPh>
    <rPh sb="12" eb="13">
      <t>エン</t>
    </rPh>
    <rPh sb="14" eb="15">
      <t>ヒ</t>
    </rPh>
    <phoneticPr fontId="2"/>
  </si>
  <si>
    <t>加算額計</t>
    <rPh sb="0" eb="2">
      <t>カサン</t>
    </rPh>
    <rPh sb="2" eb="3">
      <t>ガク</t>
    </rPh>
    <rPh sb="3" eb="4">
      <t>ケイ</t>
    </rPh>
    <phoneticPr fontId="2"/>
  </si>
  <si>
    <t>選定額</t>
    <rPh sb="0" eb="2">
      <t>センテイ</t>
    </rPh>
    <rPh sb="2" eb="3">
      <t>ガク</t>
    </rPh>
    <phoneticPr fontId="2"/>
  </si>
  <si>
    <t>申請日数</t>
    <rPh sb="0" eb="2">
      <t>シンセイ</t>
    </rPh>
    <rPh sb="2" eb="4">
      <t>ニッスウ</t>
    </rPh>
    <phoneticPr fontId="2"/>
  </si>
  <si>
    <t>★口座情報</t>
    <rPh sb="1" eb="3">
      <t>コウザ</t>
    </rPh>
    <rPh sb="3" eb="5">
      <t>ジョウホウ</t>
    </rPh>
    <phoneticPr fontId="2"/>
  </si>
  <si>
    <t>ふりがな</t>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</si>
  <si>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</si>
  <si>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</si>
  <si>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</si>
  <si>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t>
    <phoneticPr fontId="2"/>
  </si>
  <si>
    <t>常勤保育士等</t>
    <rPh sb="0" eb="2">
      <t>ジョウキン</t>
    </rPh>
    <rPh sb="2" eb="5">
      <t>ホイクシ</t>
    </rPh>
    <rPh sb="5" eb="6">
      <t>トウ</t>
    </rPh>
    <phoneticPr fontId="2"/>
  </si>
  <si>
    <t>非常勤保育士等</t>
    <rPh sb="0" eb="3">
      <t>ヒジョウキン</t>
    </rPh>
    <rPh sb="3" eb="6">
      <t>ホイクシ</t>
    </rPh>
    <rPh sb="6" eb="7">
      <t>トウ</t>
    </rPh>
    <phoneticPr fontId="2"/>
  </si>
  <si>
    <t>保育士等以外</t>
    <rPh sb="0" eb="3">
      <t>ホイクシ</t>
    </rPh>
    <rPh sb="3" eb="4">
      <t>トウ</t>
    </rPh>
    <rPh sb="4" eb="6">
      <t>イガイ</t>
    </rPh>
    <phoneticPr fontId="2"/>
  </si>
  <si>
    <t>＜大阪府作業用＞</t>
    <rPh sb="1" eb="4">
      <t>オオサカフ</t>
    </rPh>
    <rPh sb="4" eb="7">
      <t>サギョウヨウ</t>
    </rPh>
    <phoneticPr fontId="2"/>
  </si>
  <si>
    <t>判別方法は
右表を確認
してください。</t>
    <rPh sb="0" eb="2">
      <t>ハンベツ</t>
    </rPh>
    <rPh sb="2" eb="4">
      <t>ホウホウ</t>
    </rPh>
    <rPh sb="6" eb="7">
      <t>ミギ</t>
    </rPh>
    <rPh sb="7" eb="8">
      <t>ヒョウ</t>
    </rPh>
    <rPh sb="9" eb="11">
      <t>カクニン</t>
    </rPh>
    <phoneticPr fontId="2"/>
  </si>
  <si>
    <t>近隣医療従事者（同一法人を含む）の乳幼児等の保育受入の有無</t>
    <rPh sb="0" eb="2">
      <t>キンリン</t>
    </rPh>
    <rPh sb="2" eb="4">
      <t>イリョウ</t>
    </rPh>
    <rPh sb="4" eb="7">
      <t>ジュウジシャ</t>
    </rPh>
    <rPh sb="8" eb="10">
      <t>ドウイツ</t>
    </rPh>
    <rPh sb="10" eb="12">
      <t>ホウジン</t>
    </rPh>
    <rPh sb="13" eb="14">
      <t>フク</t>
    </rPh>
    <rPh sb="17" eb="20">
      <t>ニュウヨウジ</t>
    </rPh>
    <rPh sb="20" eb="21">
      <t>トウ</t>
    </rPh>
    <rPh sb="22" eb="24">
      <t>ホイク</t>
    </rPh>
    <rPh sb="24" eb="26">
      <t>ウケイレ</t>
    </rPh>
    <rPh sb="27" eb="29">
      <t>ウム</t>
    </rPh>
    <phoneticPr fontId="2"/>
  </si>
  <si>
    <t>↓どちらか一方ご記入ください↓</t>
    <rPh sb="5" eb="7">
      <t>イッポウ</t>
    </rPh>
    <rPh sb="8" eb="10">
      <t>キニュウ</t>
    </rPh>
    <phoneticPr fontId="2"/>
  </si>
  <si>
    <t>＜「×」を選択した施設＞</t>
    <rPh sb="5" eb="7">
      <t>センタク</t>
    </rPh>
    <rPh sb="9" eb="11">
      <t>シセツ</t>
    </rPh>
    <phoneticPr fontId="2"/>
  </si>
  <si>
    <t>＜プルダウンリスト＞</t>
    <phoneticPr fontId="2"/>
  </si>
  <si>
    <t>自施設の児童だけで定員がいっぱいであり受入れる枠がない</t>
    <phoneticPr fontId="2"/>
  </si>
  <si>
    <t>児童受入について特に近隣医療機関に周知していない</t>
    <phoneticPr fontId="2"/>
  </si>
  <si>
    <t>その他</t>
    <phoneticPr fontId="2"/>
  </si>
  <si>
    <t>周知しているが近隣の医療機関からの申し込みがない</t>
    <phoneticPr fontId="2"/>
  </si>
  <si>
    <t>承諾する</t>
    <rPh sb="0" eb="2">
      <t>ショウダク</t>
    </rPh>
    <phoneticPr fontId="2"/>
  </si>
  <si>
    <t>承諾しない</t>
    <rPh sb="0" eb="2">
      <t>ショウダク</t>
    </rPh>
    <phoneticPr fontId="2"/>
  </si>
  <si>
    <t>＜「○」を選択した病院＞</t>
    <rPh sb="5" eb="7">
      <t>センタク</t>
    </rPh>
    <rPh sb="9" eb="11">
      <t>ビョウイン</t>
    </rPh>
    <phoneticPr fontId="2"/>
  </si>
  <si>
    <t>　・受け入れを実施しない理由をご回答ください。</t>
    <rPh sb="2" eb="3">
      <t>ウ</t>
    </rPh>
    <rPh sb="4" eb="5">
      <t>イ</t>
    </rPh>
    <rPh sb="7" eb="9">
      <t>ジッシ</t>
    </rPh>
    <rPh sb="12" eb="14">
      <t>リユウ</t>
    </rPh>
    <rPh sb="16" eb="18">
      <t>カイトウ</t>
    </rPh>
    <phoneticPr fontId="2"/>
  </si>
  <si>
    <t>　・大阪府ホームページへの掲載について</t>
    <rPh sb="2" eb="5">
      <t>オオサカフ</t>
    </rPh>
    <rPh sb="13" eb="15">
      <t>ケイサイ</t>
    </rPh>
    <phoneticPr fontId="2"/>
  </si>
  <si>
    <t>　・受入人数（例：3名まで）</t>
    <rPh sb="2" eb="3">
      <t>ウ</t>
    </rPh>
    <rPh sb="3" eb="4">
      <t>イ</t>
    </rPh>
    <rPh sb="4" eb="6">
      <t>ニンズウ</t>
    </rPh>
    <rPh sb="7" eb="8">
      <t>レイ</t>
    </rPh>
    <rPh sb="10" eb="11">
      <t>メイ</t>
    </rPh>
    <phoneticPr fontId="2"/>
  </si>
  <si>
    <t>　・受入児童の年齢（例：2歳未満）</t>
    <rPh sb="2" eb="4">
      <t>ウケイレ</t>
    </rPh>
    <rPh sb="4" eb="6">
      <t>ジドウ</t>
    </rPh>
    <rPh sb="7" eb="9">
      <t>ネンレイ</t>
    </rPh>
    <rPh sb="10" eb="11">
      <t>レイ</t>
    </rPh>
    <rPh sb="13" eb="16">
      <t>サイミマン</t>
    </rPh>
    <phoneticPr fontId="2"/>
  </si>
  <si>
    <t>　・受入対象区域</t>
    <rPh sb="2" eb="4">
      <t>ウケイレ</t>
    </rPh>
    <rPh sb="4" eb="6">
      <t>タイショウ</t>
    </rPh>
    <rPh sb="6" eb="8">
      <t>クイキ</t>
    </rPh>
    <phoneticPr fontId="2"/>
  </si>
  <si>
    <t>同一法人内のみ</t>
    <rPh sb="0" eb="2">
      <t>ドウイツ</t>
    </rPh>
    <rPh sb="2" eb="4">
      <t>ホウジン</t>
    </rPh>
    <rPh sb="4" eb="5">
      <t>ナイ</t>
    </rPh>
    <phoneticPr fontId="2"/>
  </si>
  <si>
    <t>同一市町村内のみ</t>
    <rPh sb="0" eb="2">
      <t>ドウイツ</t>
    </rPh>
    <rPh sb="2" eb="5">
      <t>シチョウソン</t>
    </rPh>
    <rPh sb="5" eb="6">
      <t>ナイ</t>
    </rPh>
    <phoneticPr fontId="2"/>
  </si>
  <si>
    <t>隣接市町村を含む</t>
    <rPh sb="0" eb="2">
      <t>リンセツ</t>
    </rPh>
    <rPh sb="2" eb="5">
      <t>シチョウソン</t>
    </rPh>
    <rPh sb="6" eb="7">
      <t>フク</t>
    </rPh>
    <phoneticPr fontId="2"/>
  </si>
  <si>
    <t>近隣医療機関すべて</t>
    <rPh sb="0" eb="2">
      <t>キンリン</t>
    </rPh>
    <rPh sb="2" eb="4">
      <t>イリョウ</t>
    </rPh>
    <rPh sb="4" eb="6">
      <t>キカン</t>
    </rPh>
    <phoneticPr fontId="2"/>
  </si>
  <si>
    <t>　　（その他の場合）</t>
    <rPh sb="5" eb="6">
      <t>タ</t>
    </rPh>
    <rPh sb="7" eb="9">
      <t>バアイ</t>
    </rPh>
    <phoneticPr fontId="2"/>
  </si>
  <si>
    <t>　・受入対象施設</t>
    <rPh sb="2" eb="4">
      <t>ウケイレ</t>
    </rPh>
    <rPh sb="4" eb="6">
      <t>タイショウ</t>
    </rPh>
    <rPh sb="6" eb="8">
      <t>シセツ</t>
    </rPh>
    <phoneticPr fontId="2"/>
  </si>
  <si>
    <r>
      <t xml:space="preserve">○近隣医療機関の児童受入状況についてご記入ください。
○24時間保育、病時保育、緊急一時保育、児童保育、休日保育については、運営実態を踏まえた日数（月）を入力してください。
</t>
    </r>
    <r>
      <rPr>
        <b/>
        <u/>
        <sz val="10"/>
        <color indexed="10"/>
        <rFont val="ＭＳ Ｐゴシック"/>
        <family val="3"/>
        <charset val="128"/>
      </rPr>
      <t>※表示されている補助種別をご確認ください。基準は下表『★算定要件』の通りです。
疑義があればお問い合わせください。</t>
    </r>
    <rPh sb="1" eb="3">
      <t>キンリン</t>
    </rPh>
    <rPh sb="3" eb="5">
      <t>イリョウ</t>
    </rPh>
    <rPh sb="5" eb="7">
      <t>キカン</t>
    </rPh>
    <rPh sb="8" eb="10">
      <t>ジドウ</t>
    </rPh>
    <rPh sb="10" eb="12">
      <t>ウケイレ</t>
    </rPh>
    <rPh sb="12" eb="14">
      <t>ジョウキョウ</t>
    </rPh>
    <rPh sb="19" eb="21">
      <t>キニュウ</t>
    </rPh>
    <rPh sb="30" eb="32">
      <t>ジカン</t>
    </rPh>
    <rPh sb="32" eb="34">
      <t>ホイク</t>
    </rPh>
    <rPh sb="35" eb="36">
      <t>ビョウ</t>
    </rPh>
    <rPh sb="36" eb="37">
      <t>ジ</t>
    </rPh>
    <rPh sb="37" eb="39">
      <t>ホイク</t>
    </rPh>
    <rPh sb="40" eb="42">
      <t>キンキュウ</t>
    </rPh>
    <rPh sb="42" eb="44">
      <t>イチジ</t>
    </rPh>
    <rPh sb="44" eb="46">
      <t>ホイク</t>
    </rPh>
    <rPh sb="47" eb="49">
      <t>ジドウ</t>
    </rPh>
    <rPh sb="49" eb="51">
      <t>ホイク</t>
    </rPh>
    <rPh sb="52" eb="54">
      <t>キュウジツ</t>
    </rPh>
    <rPh sb="54" eb="56">
      <t>ホイク</t>
    </rPh>
    <rPh sb="62" eb="64">
      <t>ウンエイ</t>
    </rPh>
    <rPh sb="64" eb="66">
      <t>ジッタイ</t>
    </rPh>
    <rPh sb="67" eb="68">
      <t>フ</t>
    </rPh>
    <rPh sb="71" eb="73">
      <t>ニッスウ</t>
    </rPh>
    <rPh sb="74" eb="75">
      <t>ツキ</t>
    </rPh>
    <rPh sb="77" eb="79">
      <t>ニュウリョク</t>
    </rPh>
    <rPh sb="108" eb="110">
      <t>キジュン</t>
    </rPh>
    <rPh sb="112" eb="113">
      <t>ヒョウ</t>
    </rPh>
    <rPh sb="115" eb="119">
      <t>サンテイヨウケン</t>
    </rPh>
    <rPh sb="121" eb="122">
      <t>トオ</t>
    </rPh>
    <phoneticPr fontId="20"/>
  </si>
  <si>
    <t>⇒</t>
    <phoneticPr fontId="2"/>
  </si>
  <si>
    <t>8月</t>
    <phoneticPr fontId="2"/>
  </si>
  <si>
    <t>9月</t>
    <phoneticPr fontId="2"/>
  </si>
  <si>
    <t>10月</t>
    <phoneticPr fontId="2"/>
  </si>
  <si>
    <t>12月</t>
    <phoneticPr fontId="2"/>
  </si>
  <si>
    <t>1月</t>
    <phoneticPr fontId="2"/>
  </si>
  <si>
    <t>2月</t>
    <phoneticPr fontId="2"/>
  </si>
  <si>
    <t>年間
平均
児童数</t>
    <rPh sb="0" eb="2">
      <t>ネンカン</t>
    </rPh>
    <rPh sb="3" eb="5">
      <t>ヘイキン</t>
    </rPh>
    <rPh sb="4" eb="5">
      <t>ヒトシ</t>
    </rPh>
    <rPh sb="6" eb="8">
      <t>ジドウ</t>
    </rPh>
    <rPh sb="8" eb="9">
      <t>スウ</t>
    </rPh>
    <phoneticPr fontId="2"/>
  </si>
  <si>
    <t>（様式第４号）</t>
    <rPh sb="1" eb="3">
      <t>ヨウシキ</t>
    </rPh>
    <rPh sb="3" eb="4">
      <t>ダイ</t>
    </rPh>
    <rPh sb="5" eb="6">
      <t>ゴウ</t>
    </rPh>
    <phoneticPr fontId="2"/>
  </si>
  <si>
    <t>　大阪府補助金交付規則第１２条の規定に基づき、下記のとおり報告します。</t>
    <phoneticPr fontId="2"/>
  </si>
  <si>
    <t>大阪府病院内保育所運営費補助金実績報告書</t>
    <rPh sb="0" eb="3">
      <t>オオサカフ</t>
    </rPh>
    <rPh sb="3" eb="5">
      <t>ビョウイン</t>
    </rPh>
    <rPh sb="5" eb="6">
      <t>ナイ</t>
    </rPh>
    <rPh sb="6" eb="8">
      <t>ホイク</t>
    </rPh>
    <rPh sb="8" eb="9">
      <t>ジョ</t>
    </rPh>
    <rPh sb="9" eb="12">
      <t>ウンエイヒ</t>
    </rPh>
    <rPh sb="12" eb="15">
      <t>ホジョキン</t>
    </rPh>
    <rPh sb="15" eb="20">
      <t>ジッセキホウコクショ</t>
    </rPh>
    <phoneticPr fontId="2"/>
  </si>
  <si>
    <t>補助事業の実績</t>
    <rPh sb="0" eb="2">
      <t>ホジョ</t>
    </rPh>
    <rPh sb="2" eb="4">
      <t>ジギョウ</t>
    </rPh>
    <rPh sb="5" eb="7">
      <t>ジッセキ</t>
    </rPh>
    <phoneticPr fontId="2"/>
  </si>
  <si>
    <t>　　別紙１～２（５）のとおり</t>
    <rPh sb="2" eb="4">
      <t>ベッシ</t>
    </rPh>
    <phoneticPr fontId="2"/>
  </si>
  <si>
    <t>証拠書類の整備状況</t>
    <phoneticPr fontId="2"/>
  </si>
  <si>
    <t>証拠書類については、適正に保管している。</t>
    <phoneticPr fontId="2"/>
  </si>
  <si>
    <t>　　別　添　の　と　お　り</t>
    <phoneticPr fontId="2"/>
  </si>
  <si>
    <t>補助金の交付決定額</t>
    <rPh sb="0" eb="3">
      <t>ホジョキン</t>
    </rPh>
    <rPh sb="4" eb="6">
      <t>コウフ</t>
    </rPh>
    <rPh sb="6" eb="8">
      <t>ケッテイ</t>
    </rPh>
    <rPh sb="8" eb="9">
      <t>ガク</t>
    </rPh>
    <phoneticPr fontId="2"/>
  </si>
  <si>
    <t>補助金の精算額</t>
    <rPh sb="0" eb="3">
      <t>ホジョキン</t>
    </rPh>
    <rPh sb="4" eb="6">
      <t>セイサン</t>
    </rPh>
    <rPh sb="6" eb="7">
      <t>ガク</t>
    </rPh>
    <phoneticPr fontId="2"/>
  </si>
  <si>
    <t>補助事業の完了期日</t>
    <rPh sb="7" eb="9">
      <t>キジツ</t>
    </rPh>
    <phoneticPr fontId="2"/>
  </si>
  <si>
    <t>添付書類</t>
    <rPh sb="0" eb="2">
      <t>テンプ</t>
    </rPh>
    <rPh sb="2" eb="4">
      <t>ショルイ</t>
    </rPh>
    <phoneticPr fontId="2"/>
  </si>
  <si>
    <t>　　　１　事業費精算書（別紙１のとおり）</t>
    <rPh sb="5" eb="7">
      <t>ジギョウ</t>
    </rPh>
    <rPh sb="7" eb="8">
      <t>ヒ</t>
    </rPh>
    <rPh sb="8" eb="11">
      <t>セイサンショ</t>
    </rPh>
    <rPh sb="12" eb="14">
      <t>ベッシ</t>
    </rPh>
    <phoneticPr fontId="2"/>
  </si>
  <si>
    <t>　　　３　その他参考となる資料</t>
    <rPh sb="7" eb="8">
      <t>タ</t>
    </rPh>
    <rPh sb="8" eb="10">
      <t>サンコウ</t>
    </rPh>
    <rPh sb="13" eb="15">
      <t>シリョウ</t>
    </rPh>
    <phoneticPr fontId="2"/>
  </si>
  <si>
    <t>　　　２　実績報告書（別紙２－（１）～（５）のとおり）</t>
    <rPh sb="5" eb="10">
      <t>ジッセキホウコクショ</t>
    </rPh>
    <rPh sb="11" eb="13">
      <t>ベッシ</t>
    </rPh>
    <phoneticPr fontId="2"/>
  </si>
  <si>
    <t>事　業　費　精　算　書</t>
    <rPh sb="0" eb="1">
      <t>コト</t>
    </rPh>
    <rPh sb="2" eb="3">
      <t>ゴウ</t>
    </rPh>
    <rPh sb="4" eb="5">
      <t>ヒ</t>
    </rPh>
    <rPh sb="6" eb="7">
      <t>セイ</t>
    </rPh>
    <rPh sb="8" eb="9">
      <t>サン</t>
    </rPh>
    <rPh sb="10" eb="11">
      <t>ショ</t>
    </rPh>
    <phoneticPr fontId="2"/>
  </si>
  <si>
    <t>実績日数</t>
    <rPh sb="0" eb="2">
      <t>ジッセキ</t>
    </rPh>
    <rPh sb="2" eb="3">
      <t>ヒ</t>
    </rPh>
    <rPh sb="3" eb="4">
      <t>カズ</t>
    </rPh>
    <phoneticPr fontId="2"/>
  </si>
  <si>
    <t>実績月数</t>
    <rPh sb="0" eb="2">
      <t>ジッセキ</t>
    </rPh>
    <rPh sb="2" eb="3">
      <t>ツキ</t>
    </rPh>
    <rPh sb="3" eb="4">
      <t>カズ</t>
    </rPh>
    <phoneticPr fontId="2"/>
  </si>
  <si>
    <t>調整率
（申請時）</t>
    <rPh sb="0" eb="2">
      <t>チョウセイ</t>
    </rPh>
    <rPh sb="2" eb="3">
      <t>リツ</t>
    </rPh>
    <rPh sb="5" eb="7">
      <t>シンセイ</t>
    </rPh>
    <rPh sb="7" eb="8">
      <t>ジ</t>
    </rPh>
    <phoneticPr fontId="2"/>
  </si>
  <si>
    <t>保育料収入相当額
（交付申請時）</t>
    <rPh sb="0" eb="2">
      <t>ホイク</t>
    </rPh>
    <rPh sb="2" eb="3">
      <t>リョウ</t>
    </rPh>
    <rPh sb="3" eb="5">
      <t>シュウニュウ</t>
    </rPh>
    <rPh sb="5" eb="7">
      <t>ソウトウ</t>
    </rPh>
    <rPh sb="7" eb="8">
      <t>ガク</t>
    </rPh>
    <rPh sb="10" eb="12">
      <t>コウフ</t>
    </rPh>
    <rPh sb="12" eb="14">
      <t>シンセイ</t>
    </rPh>
    <rPh sb="14" eb="15">
      <t>ジ</t>
    </rPh>
    <phoneticPr fontId="2"/>
  </si>
  <si>
    <t>補助基本額</t>
    <rPh sb="0" eb="2">
      <t>ホジョ</t>
    </rPh>
    <rPh sb="2" eb="4">
      <t>キホン</t>
    </rPh>
    <rPh sb="4" eb="5">
      <t>ガク</t>
    </rPh>
    <phoneticPr fontId="2"/>
  </si>
  <si>
    <t>補助金交付決定額</t>
    <rPh sb="0" eb="3">
      <t>ホジョキン</t>
    </rPh>
    <rPh sb="3" eb="5">
      <t>コウフ</t>
    </rPh>
    <rPh sb="5" eb="7">
      <t>ケッテイ</t>
    </rPh>
    <rPh sb="7" eb="8">
      <t>ガク</t>
    </rPh>
    <phoneticPr fontId="2"/>
  </si>
  <si>
    <t>M</t>
    <phoneticPr fontId="2"/>
  </si>
  <si>
    <t>N</t>
    <phoneticPr fontId="2"/>
  </si>
  <si>
    <t>確定額</t>
    <rPh sb="0" eb="2">
      <t>カクテイ</t>
    </rPh>
    <rPh sb="2" eb="3">
      <t>ガク</t>
    </rPh>
    <phoneticPr fontId="2"/>
  </si>
  <si>
    <t>（LとMを比較して低い方）</t>
    <rPh sb="5" eb="7">
      <t>ヒカク</t>
    </rPh>
    <rPh sb="9" eb="10">
      <t>ヒク</t>
    </rPh>
    <rPh sb="11" eb="12">
      <t>ホウ</t>
    </rPh>
    <phoneticPr fontId="2"/>
  </si>
  <si>
    <t>（BとJを比較して低い方）</t>
    <rPh sb="5" eb="7">
      <t>ヒカク</t>
    </rPh>
    <rPh sb="9" eb="10">
      <t>ヒク</t>
    </rPh>
    <rPh sb="11" eb="12">
      <t>ホウ</t>
    </rPh>
    <phoneticPr fontId="2"/>
  </si>
  <si>
    <t>L（K×２／３）</t>
    <phoneticPr fontId="2"/>
  </si>
  <si>
    <t>病院内保育施設利用実績表</t>
    <rPh sb="0" eb="2">
      <t>ビョウイン</t>
    </rPh>
    <rPh sb="2" eb="3">
      <t>ナイ</t>
    </rPh>
    <rPh sb="3" eb="5">
      <t>ホイク</t>
    </rPh>
    <rPh sb="5" eb="7">
      <t>シセツ</t>
    </rPh>
    <rPh sb="7" eb="9">
      <t>リヨウ</t>
    </rPh>
    <rPh sb="9" eb="11">
      <t>ジッセキ</t>
    </rPh>
    <rPh sb="11" eb="12">
      <t>ヒョウ</t>
    </rPh>
    <phoneticPr fontId="2"/>
  </si>
  <si>
    <t>児童別保育日数実績表</t>
    <rPh sb="7" eb="9">
      <t>ジッセキ</t>
    </rPh>
    <rPh sb="9" eb="10">
      <t>ヒョウ</t>
    </rPh>
    <phoneticPr fontId="2"/>
  </si>
  <si>
    <t>児童別保育料徴収実績表</t>
    <rPh sb="5" eb="6">
      <t>リョウ</t>
    </rPh>
    <rPh sb="6" eb="8">
      <t>チョウシュウ</t>
    </rPh>
    <rPh sb="8" eb="10">
      <t>ジッセキ</t>
    </rPh>
    <rPh sb="10" eb="11">
      <t>ヒョウ</t>
    </rPh>
    <phoneticPr fontId="2"/>
  </si>
  <si>
    <t>保　育　士　等　勤　務　実　績　表</t>
    <rPh sb="0" eb="1">
      <t>タモツ</t>
    </rPh>
    <rPh sb="2" eb="3">
      <t>イク</t>
    </rPh>
    <rPh sb="4" eb="5">
      <t>シ</t>
    </rPh>
    <rPh sb="6" eb="7">
      <t>トウ</t>
    </rPh>
    <rPh sb="8" eb="9">
      <t>ツトム</t>
    </rPh>
    <rPh sb="10" eb="11">
      <t>ツトム</t>
    </rPh>
    <rPh sb="12" eb="13">
      <t>ジツ</t>
    </rPh>
    <rPh sb="14" eb="15">
      <t>イサオ</t>
    </rPh>
    <rPh sb="16" eb="17">
      <t>オモテ</t>
    </rPh>
    <phoneticPr fontId="2"/>
  </si>
  <si>
    <t>病院内保育施設運営費収入支出決算見込書</t>
    <rPh sb="0" eb="2">
      <t>ビョウイン</t>
    </rPh>
    <rPh sb="2" eb="3">
      <t>ナイ</t>
    </rPh>
    <rPh sb="3" eb="5">
      <t>ホイク</t>
    </rPh>
    <rPh sb="5" eb="7">
      <t>シセツ</t>
    </rPh>
    <rPh sb="7" eb="9">
      <t>ウンエイ</t>
    </rPh>
    <rPh sb="9" eb="10">
      <t>ヒ</t>
    </rPh>
    <rPh sb="10" eb="12">
      <t>シュウニュウ</t>
    </rPh>
    <rPh sb="12" eb="14">
      <t>シシュツ</t>
    </rPh>
    <rPh sb="14" eb="16">
      <t>ケッサン</t>
    </rPh>
    <rPh sb="16" eb="18">
      <t>ミコ</t>
    </rPh>
    <rPh sb="18" eb="19">
      <t>ショ</t>
    </rPh>
    <phoneticPr fontId="2"/>
  </si>
  <si>
    <t>保育料徴収実績表</t>
    <rPh sb="0" eb="3">
      <t>ホイクリョウ</t>
    </rPh>
    <rPh sb="3" eb="5">
      <t>チョウシュウ</t>
    </rPh>
    <rPh sb="5" eb="7">
      <t>ジッセキ</t>
    </rPh>
    <rPh sb="7" eb="8">
      <t>ヒョウ</t>
    </rPh>
    <phoneticPr fontId="2"/>
  </si>
  <si>
    <t>保育日数実績表</t>
    <rPh sb="0" eb="2">
      <t>ホイク</t>
    </rPh>
    <rPh sb="2" eb="4">
      <t>ニッスウ</t>
    </rPh>
    <rPh sb="4" eb="6">
      <t>ジッセキ</t>
    </rPh>
    <rPh sb="6" eb="7">
      <t>ヒョウ</t>
    </rPh>
    <phoneticPr fontId="2"/>
  </si>
  <si>
    <t>勤務実績表</t>
    <rPh sb="0" eb="2">
      <t>キンム</t>
    </rPh>
    <rPh sb="2" eb="4">
      <t>ジッセキ</t>
    </rPh>
    <rPh sb="4" eb="5">
      <t>ヒョウ</t>
    </rPh>
    <phoneticPr fontId="2"/>
  </si>
  <si>
    <t>利用実績表</t>
    <rPh sb="0" eb="2">
      <t>リヨウ</t>
    </rPh>
    <rPh sb="2" eb="4">
      <t>ジッセキ</t>
    </rPh>
    <rPh sb="4" eb="5">
      <t>ヒョウ</t>
    </rPh>
    <phoneticPr fontId="2"/>
  </si>
  <si>
    <t>収入支出決算見込書</t>
    <rPh sb="4" eb="6">
      <t>ケッサン</t>
    </rPh>
    <rPh sb="6" eb="8">
      <t>ミコ</t>
    </rPh>
    <phoneticPr fontId="20"/>
  </si>
  <si>
    <t>実績報告書</t>
    <rPh sb="0" eb="5">
      <t>ジッセキホウコクショ</t>
    </rPh>
    <phoneticPr fontId="2"/>
  </si>
  <si>
    <t>様式第４号</t>
    <rPh sb="0" eb="2">
      <t>ヨウシキ</t>
    </rPh>
    <rPh sb="2" eb="3">
      <t>ダイ</t>
    </rPh>
    <rPh sb="4" eb="5">
      <t>ゴウ</t>
    </rPh>
    <phoneticPr fontId="2"/>
  </si>
  <si>
    <t>○児童別保育日数実績表に記載の児童の保育料徴収実績額を入力してください。</t>
    <rPh sb="8" eb="10">
      <t>ジッセキ</t>
    </rPh>
    <rPh sb="12" eb="14">
      <t>キサイ</t>
    </rPh>
    <rPh sb="18" eb="21">
      <t>ホイクリョウ</t>
    </rPh>
    <rPh sb="21" eb="23">
      <t>チョウシュウ</t>
    </rPh>
    <rPh sb="23" eb="25">
      <t>ジッセキ</t>
    </rPh>
    <rPh sb="25" eb="26">
      <t>ガク</t>
    </rPh>
    <rPh sb="27" eb="29">
      <t>ニュウリョク</t>
    </rPh>
    <phoneticPr fontId="20"/>
  </si>
  <si>
    <t>○毎月の法定勤務時間数、勤務時間数を入力してください。
※法定勤務時間数を上回る勤務時間数を入力しないでください。</t>
    <rPh sb="1" eb="3">
      <t>マイツキ</t>
    </rPh>
    <rPh sb="4" eb="6">
      <t>ホウテイ</t>
    </rPh>
    <rPh sb="6" eb="8">
      <t>キンム</t>
    </rPh>
    <rPh sb="8" eb="11">
      <t>ジカンスウ</t>
    </rPh>
    <rPh sb="12" eb="14">
      <t>キンム</t>
    </rPh>
    <rPh sb="14" eb="17">
      <t>ジカンスウ</t>
    </rPh>
    <rPh sb="18" eb="20">
      <t>ニュウリョク</t>
    </rPh>
    <phoneticPr fontId="20"/>
  </si>
  <si>
    <r>
      <t xml:space="preserve">○雇用形態、職種、職員区分、氏名、給与、勤務期間等について入力してください。
※給与・賃金等については、年間支払額を入力してください。
</t>
    </r>
    <r>
      <rPr>
        <b/>
        <u/>
        <sz val="10"/>
        <color indexed="10"/>
        <rFont val="ＭＳ Ｐゴシック"/>
        <family val="3"/>
        <charset val="128"/>
      </rPr>
      <t>※行が足りない場合は、必ず大阪府の担当者までご連絡ください。</t>
    </r>
    <rPh sb="1" eb="3">
      <t>コヨウ</t>
    </rPh>
    <rPh sb="2" eb="3">
      <t>ヨウ</t>
    </rPh>
    <rPh sb="3" eb="5">
      <t>ケイタイ</t>
    </rPh>
    <rPh sb="6" eb="8">
      <t>ショクシュ</t>
    </rPh>
    <rPh sb="9" eb="11">
      <t>ショクイン</t>
    </rPh>
    <rPh sb="11" eb="13">
      <t>クブン</t>
    </rPh>
    <rPh sb="14" eb="16">
      <t>シメイ</t>
    </rPh>
    <rPh sb="17" eb="19">
      <t>キュウヨ</t>
    </rPh>
    <rPh sb="20" eb="22">
      <t>キンム</t>
    </rPh>
    <rPh sb="22" eb="24">
      <t>キカン</t>
    </rPh>
    <rPh sb="24" eb="25">
      <t>トウ</t>
    </rPh>
    <rPh sb="29" eb="31">
      <t>ニュウリョク</t>
    </rPh>
    <phoneticPr fontId="20"/>
  </si>
  <si>
    <t>勤務時間数</t>
    <phoneticPr fontId="2"/>
  </si>
  <si>
    <t>実績日数</t>
    <rPh sb="0" eb="2">
      <t>ジッセキ</t>
    </rPh>
    <rPh sb="2" eb="4">
      <t>ニッスウ</t>
    </rPh>
    <phoneticPr fontId="2"/>
  </si>
  <si>
    <t>補助基本額</t>
    <rPh sb="0" eb="4">
      <t>ホジョキホン</t>
    </rPh>
    <rPh sb="4" eb="5">
      <t>ガク</t>
    </rPh>
    <phoneticPr fontId="2"/>
  </si>
  <si>
    <t>交付決定額</t>
    <rPh sb="0" eb="5">
      <t>コウフケッテイガク</t>
    </rPh>
    <phoneticPr fontId="2"/>
  </si>
  <si>
    <t>保育料収入相当額
（申請時）</t>
    <rPh sb="0" eb="3">
      <t>ホイクリョウ</t>
    </rPh>
    <rPh sb="3" eb="5">
      <t>シュウニュウ</t>
    </rPh>
    <rPh sb="5" eb="7">
      <t>ソウトウ</t>
    </rPh>
    <rPh sb="7" eb="8">
      <t>ガク</t>
    </rPh>
    <rPh sb="10" eb="12">
      <t>シンセイ</t>
    </rPh>
    <rPh sb="12" eb="13">
      <t>ジ</t>
    </rPh>
    <phoneticPr fontId="2"/>
  </si>
  <si>
    <r>
      <rPr>
        <sz val="11"/>
        <rFont val="ＭＳ Ｐゴシック"/>
        <family val="3"/>
        <charset val="128"/>
      </rPr>
      <t>　※</t>
    </r>
    <r>
      <rPr>
        <u/>
        <sz val="11"/>
        <rFont val="ＭＳ Ｐゴシック"/>
        <family val="3"/>
        <charset val="128"/>
      </rPr>
      <t xml:space="preserve">近隣医療機関に勤務している医療従事者の乳幼児等の
</t>
    </r>
    <r>
      <rPr>
        <sz val="11"/>
        <rFont val="ＭＳ Ｐゴシック"/>
        <family val="3"/>
        <charset val="128"/>
      </rPr>
      <t>　　</t>
    </r>
    <r>
      <rPr>
        <u/>
        <sz val="11"/>
        <rFont val="ＭＳ Ｐゴシック"/>
        <family val="3"/>
        <charset val="128"/>
      </rPr>
      <t>受け入れ体制を整備している場合に○を選ぶ</t>
    </r>
    <rPh sb="2" eb="4">
      <t>キンリン</t>
    </rPh>
    <rPh sb="4" eb="6">
      <t>イリョウ</t>
    </rPh>
    <rPh sb="6" eb="8">
      <t>キカン</t>
    </rPh>
    <rPh sb="9" eb="11">
      <t>キンム</t>
    </rPh>
    <rPh sb="15" eb="17">
      <t>イリョウ</t>
    </rPh>
    <rPh sb="17" eb="20">
      <t>ジュウジシャ</t>
    </rPh>
    <rPh sb="21" eb="24">
      <t>ニュウヨウジ</t>
    </rPh>
    <rPh sb="24" eb="25">
      <t>ナド</t>
    </rPh>
    <rPh sb="29" eb="30">
      <t>ウ</t>
    </rPh>
    <rPh sb="31" eb="32">
      <t>イ</t>
    </rPh>
    <rPh sb="33" eb="35">
      <t>タイセイ</t>
    </rPh>
    <rPh sb="36" eb="38">
      <t>セイビ</t>
    </rPh>
    <rPh sb="42" eb="44">
      <t>バアイ</t>
    </rPh>
    <rPh sb="47" eb="48">
      <t>エラ</t>
    </rPh>
    <phoneticPr fontId="2"/>
  </si>
  <si>
    <t>　　※承諾されない場合は加算計上できません。
　　※掲載内容は法人名、病院名、保育所名及び上記内容です。</t>
    <rPh sb="3" eb="5">
      <t>ショウダク</t>
    </rPh>
    <rPh sb="9" eb="11">
      <t>バアイ</t>
    </rPh>
    <rPh sb="12" eb="14">
      <t>カサン</t>
    </rPh>
    <rPh sb="14" eb="16">
      <t>ケイジョウ</t>
    </rPh>
    <rPh sb="26" eb="28">
      <t>ケイサイ</t>
    </rPh>
    <rPh sb="28" eb="30">
      <t>ナイヨウ</t>
    </rPh>
    <rPh sb="31" eb="33">
      <t>ホウジン</t>
    </rPh>
    <rPh sb="41" eb="42">
      <t>トコロ</t>
    </rPh>
    <phoneticPr fontId="2"/>
  </si>
  <si>
    <t>令和７年度</t>
    <rPh sb="0" eb="2">
      <t>レイワ</t>
    </rPh>
    <rPh sb="3" eb="4">
      <t>ネン</t>
    </rPh>
    <rPh sb="4" eb="5">
      <t>ド</t>
    </rPh>
    <phoneticPr fontId="2"/>
  </si>
  <si>
    <t>令和８年３月３１日</t>
    <rPh sb="0" eb="2">
      <t>レイワ</t>
    </rPh>
    <rPh sb="3" eb="4">
      <t>ネン</t>
    </rPh>
    <rPh sb="5" eb="6">
      <t>ガツ</t>
    </rPh>
    <rPh sb="8" eb="9">
      <t>ニチ</t>
    </rPh>
    <phoneticPr fontId="2"/>
  </si>
  <si>
    <t>　令和７年度病院内保育所運営費補助金につきましては、下記口座への振込みを</t>
    <rPh sb="1" eb="3">
      <t>レイワ</t>
    </rPh>
    <rPh sb="4" eb="5">
      <t>ネン</t>
    </rPh>
    <rPh sb="5" eb="6">
      <t>ド</t>
    </rPh>
    <rPh sb="6" eb="8">
      <t>ビョウイン</t>
    </rPh>
    <rPh sb="8" eb="9">
      <t>ナイ</t>
    </rPh>
    <rPh sb="9" eb="11">
      <t>ホイク</t>
    </rPh>
    <rPh sb="11" eb="12">
      <t>ショ</t>
    </rPh>
    <rPh sb="12" eb="15">
      <t>ウンエイヒ</t>
    </rPh>
    <rPh sb="15" eb="18">
      <t>ホジョキン</t>
    </rPh>
    <rPh sb="26" eb="28">
      <t>カキ</t>
    </rPh>
    <rPh sb="28" eb="30">
      <t>コウザ</t>
    </rPh>
    <rPh sb="32" eb="34">
      <t>フリコ</t>
    </rPh>
    <phoneticPr fontId="2"/>
  </si>
  <si>
    <r>
      <t>○</t>
    </r>
    <r>
      <rPr>
        <b/>
        <u/>
        <sz val="10"/>
        <color indexed="10"/>
        <rFont val="ＭＳ Ｐゴシック"/>
        <family val="3"/>
        <charset val="128"/>
      </rPr>
      <t>交付申請時の数値</t>
    </r>
    <r>
      <rPr>
        <sz val="10"/>
        <rFont val="ＭＳ Ｐゴシック"/>
        <family val="3"/>
        <charset val="128"/>
      </rPr>
      <t>及び</t>
    </r>
    <r>
      <rPr>
        <b/>
        <u/>
        <sz val="10"/>
        <color indexed="10"/>
        <rFont val="ＭＳ Ｐゴシック"/>
        <family val="3"/>
        <charset val="128"/>
      </rPr>
      <t>令和8年3月6日(令和８年3月26日）付で通知した交付決定額</t>
    </r>
    <r>
      <rPr>
        <sz val="10"/>
        <rFont val="ＭＳ Ｐゴシック"/>
        <family val="3"/>
        <charset val="128"/>
      </rPr>
      <t>を確認の上、直接入力部分を入力してください。</t>
    </r>
    <rPh sb="1" eb="3">
      <t>コウフ</t>
    </rPh>
    <rPh sb="3" eb="6">
      <t>シンセイジ</t>
    </rPh>
    <rPh sb="7" eb="9">
      <t>スウチ</t>
    </rPh>
    <rPh sb="9" eb="10">
      <t>オヨ</t>
    </rPh>
    <rPh sb="11" eb="13">
      <t>レイワ</t>
    </rPh>
    <rPh sb="14" eb="15">
      <t>ネン</t>
    </rPh>
    <rPh sb="16" eb="17">
      <t>ガツ</t>
    </rPh>
    <rPh sb="18" eb="19">
      <t>ニチ</t>
    </rPh>
    <rPh sb="20" eb="22">
      <t>レイワ</t>
    </rPh>
    <rPh sb="23" eb="24">
      <t>ネン</t>
    </rPh>
    <rPh sb="25" eb="26">
      <t>ガツ</t>
    </rPh>
    <rPh sb="28" eb="29">
      <t>ニチ</t>
    </rPh>
    <rPh sb="30" eb="31">
      <t>ヅケ</t>
    </rPh>
    <rPh sb="32" eb="34">
      <t>ツウチ</t>
    </rPh>
    <rPh sb="36" eb="38">
      <t>コウフ</t>
    </rPh>
    <rPh sb="38" eb="40">
      <t>ケッテイ</t>
    </rPh>
    <rPh sb="40" eb="41">
      <t>ガク</t>
    </rPh>
    <rPh sb="42" eb="44">
      <t>カクニン</t>
    </rPh>
    <rPh sb="45" eb="46">
      <t>ウエ</t>
    </rPh>
    <rPh sb="47" eb="49">
      <t>チョクセツ</t>
    </rPh>
    <rPh sb="49" eb="51">
      <t>ニュウリョク</t>
    </rPh>
    <rPh sb="51" eb="53">
      <t>ブブン</t>
    </rPh>
    <rPh sb="54" eb="56">
      <t>ニュウリョク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</si>
</sst>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_);[Red]\(0\)"/>
    <numFmt numFmtId="177" formatCode="0.0_);[Red]\(0.0\)"/>
    <numFmt numFmtId="178" formatCode="[$-411]ggge&quot;年&quot;m&quot;月&quot;d&quot;日&quot;;@"/>
    <numFmt numFmtId="179" formatCode="0_ "/>
    <numFmt numFmtId="180" formatCode="#,##0_ ;[Red]\-#,##0\ "/>
    <numFmt numFmtId="181" formatCode="0.0_ "/>
    <numFmt numFmtId="182" formatCode="#,##0_);[Red]\(#,##0\)"/>
    <numFmt numFmtId="183" formatCode="#,##0.0;[Red]\-#,##0.0"/>
    <numFmt numFmtId="184" formatCode="0.0"/>
    <numFmt numFmtId="185" formatCode="#,##0_ "/>
    <numFmt numFmtId="186" formatCode="#,##0;&quot;▲ &quot;#,##0"/>
    <numFmt numFmtId="187" formatCode="#,##0.0_ "/>
    <numFmt numFmtId="188" formatCode="#,##0.0;&quot;▲ &quot;#,##0.0"/>
    <numFmt numFmtId="189" formatCode="0.00_ "/>
    <numFmt numFmtId="190" formatCode="#,##0.00_ "/>
    <numFmt numFmtId="191" formatCode="\(0.0\)"/>
    <numFmt numFmtId="192" formatCode="\(0.0\)\ "/>
    <numFmt numFmtId="193" formatCode="#,##0;&quot;△ &quot;#,##0"/>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b/>
      <sz val="11"/>
      <name val="ＭＳ Ｐゴシック"/>
      <family val="3"/>
      <charset val="128"/>
    </font>
    <font>
      <sz val="11"/>
      <name val="ＭＳ Ｐゴシック"/>
      <family val="3"/>
      <charset val="128"/>
    </font>
    <font>
      <sz val="10"/>
      <color indexed="10"/>
      <name val="ＭＳ Ｐゴシック"/>
      <family val="3"/>
      <charset val="128"/>
    </font>
    <font>
      <i/>
      <sz val="11"/>
      <name val="ＭＳ Ｐゴシック"/>
      <family val="3"/>
      <charset val="128"/>
    </font>
    <font>
      <i/>
      <sz val="9"/>
      <name val="ＭＳ Ｐゴシック"/>
      <family val="3"/>
      <charset val="128"/>
    </font>
    <font>
      <i/>
      <sz val="10"/>
      <name val="ＭＳ Ｐゴシック"/>
      <family val="3"/>
      <charset val="128"/>
    </font>
    <font>
      <sz val="11"/>
      <name val="MS UI Gothic"/>
      <family val="3"/>
      <charset val="128"/>
    </font>
    <font>
      <sz val="10"/>
      <name val="MS UI Gothic"/>
      <family val="3"/>
      <charset val="128"/>
    </font>
    <font>
      <sz val="8"/>
      <color indexed="10"/>
      <name val="ＭＳ Ｐゴシック"/>
      <family val="3"/>
      <charset val="128"/>
    </font>
    <font>
      <sz val="11"/>
      <name val="ＭＳ Ｐゴシック"/>
      <family val="3"/>
      <charset val="128"/>
    </font>
    <font>
      <sz val="7"/>
      <name val="明朝"/>
      <family val="1"/>
      <charset val="128"/>
    </font>
    <font>
      <b/>
      <sz val="14"/>
      <name val="ＭＳ Ｐゴシック"/>
      <family val="3"/>
      <charset val="128"/>
    </font>
    <font>
      <sz val="13"/>
      <name val="ＭＳ Ｐゴシック"/>
      <family val="3"/>
      <charset val="128"/>
    </font>
    <font>
      <i/>
      <sz val="8"/>
      <name val="ＭＳ Ｐゴシック"/>
      <family val="3"/>
      <charset val="128"/>
    </font>
    <font>
      <i/>
      <sz val="9"/>
      <color indexed="8"/>
      <name val="ＭＳ Ｐゴシック"/>
      <family val="3"/>
      <charset val="128"/>
    </font>
    <font>
      <b/>
      <sz val="9"/>
      <color indexed="81"/>
      <name val="ＭＳ Ｐゴシック"/>
      <family val="3"/>
      <charset val="128"/>
    </font>
    <font>
      <b/>
      <i/>
      <sz val="11"/>
      <color indexed="10"/>
      <name val="ＭＳ Ｐゴシック"/>
      <family val="3"/>
      <charset val="128"/>
    </font>
    <font>
      <sz val="5"/>
      <name val="ＭＳ Ｐゴシック"/>
      <family val="3"/>
      <charset val="128"/>
    </font>
    <font>
      <sz val="20"/>
      <name val="ＭＳ Ｐゴシック"/>
      <family val="3"/>
      <charset val="128"/>
    </font>
    <font>
      <sz val="12"/>
      <color indexed="10"/>
      <name val="ＭＳ Ｐゴシック"/>
      <family val="3"/>
      <charset val="128"/>
    </font>
    <font>
      <b/>
      <sz val="16"/>
      <name val="ＭＳ Ｐゴシック"/>
      <family val="3"/>
      <charset val="128"/>
    </font>
    <font>
      <b/>
      <sz val="20"/>
      <name val="ＭＳ Ｐゴシック"/>
      <family val="3"/>
      <charset val="128"/>
    </font>
    <font>
      <u/>
      <sz val="11"/>
      <name val="ＭＳ Ｐゴシック"/>
      <family val="3"/>
      <charset val="128"/>
    </font>
    <font>
      <b/>
      <sz val="22"/>
      <name val="ＭＳ Ｐゴシック"/>
      <family val="3"/>
      <charset val="128"/>
    </font>
    <font>
      <sz val="48"/>
      <name val="ＭＳ Ｐゴシック"/>
      <family val="3"/>
      <charset val="128"/>
    </font>
    <font>
      <b/>
      <u/>
      <sz val="12"/>
      <color indexed="10"/>
      <name val="ＭＳ Ｐゴシック"/>
      <family val="3"/>
      <charset val="128"/>
    </font>
    <font>
      <b/>
      <sz val="12"/>
      <name val="ＭＳ Ｐゴシック"/>
      <family val="3"/>
      <charset val="128"/>
    </font>
    <font>
      <sz val="18"/>
      <name val="ＭＳ Ｐゴシック"/>
      <family val="3"/>
      <charset val="128"/>
    </font>
    <font>
      <sz val="28"/>
      <name val="ＭＳ Ｐゴシック"/>
      <family val="3"/>
      <charset val="128"/>
    </font>
    <font>
      <b/>
      <u/>
      <sz val="18"/>
      <color indexed="10"/>
      <name val="ＭＳ Ｐゴシック"/>
      <family val="3"/>
      <charset val="128"/>
    </font>
    <font>
      <b/>
      <u/>
      <sz val="10"/>
      <color indexed="10"/>
      <name val="ＭＳ Ｐゴシック"/>
      <family val="3"/>
      <charset val="128"/>
    </font>
    <font>
      <b/>
      <u/>
      <sz val="11"/>
      <name val="ＭＳ Ｐゴシック"/>
      <family val="3"/>
      <charset val="128"/>
    </font>
    <font>
      <b/>
      <sz val="16"/>
      <color indexed="81"/>
      <name val="MS P ゴシック"/>
      <family val="3"/>
      <charset val="128"/>
    </font>
    <font>
      <b/>
      <u/>
      <sz val="16"/>
      <color indexed="81"/>
      <name val="MS P ゴシック"/>
      <family val="3"/>
      <charset val="128"/>
    </font>
    <font>
      <sz val="11"/>
      <color theme="1"/>
      <name val="ＭＳ Ｐゴシック"/>
      <family val="3"/>
      <charset val="128"/>
      <scheme val="minor"/>
    </font>
    <font>
      <b/>
      <u/>
      <sz val="14"/>
      <color rgb="FFFF0000"/>
      <name val="ＭＳ Ｐゴシック"/>
      <family val="3"/>
      <charset val="128"/>
    </font>
    <font>
      <b/>
      <u/>
      <sz val="11"/>
      <color rgb="FFFF0000"/>
      <name val="ＭＳ Ｐゴシック"/>
      <family val="3"/>
      <charset val="128"/>
    </font>
    <font>
      <b/>
      <sz val="13"/>
      <color rgb="FFFF0000"/>
      <name val="ＭＳ Ｐゴシック"/>
      <family val="3"/>
      <charset val="128"/>
    </font>
    <font>
      <b/>
      <sz val="11"/>
      <color rgb="FFFF0000"/>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8F587"/>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dotted">
        <color indexed="64"/>
      </top>
      <bottom style="double">
        <color indexed="64"/>
      </bottom>
      <diagonal/>
    </border>
    <border>
      <left/>
      <right style="medium">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ck">
        <color indexed="64"/>
      </left>
      <right style="thin">
        <color indexed="64"/>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diagonalDown="1">
      <left style="medium">
        <color indexed="64"/>
      </left>
      <right style="thin">
        <color indexed="64"/>
      </right>
      <top style="thin">
        <color indexed="64"/>
      </top>
      <bottom style="medium">
        <color indexed="64"/>
      </bottom>
      <diagonal style="thin">
        <color indexed="64"/>
      </diagonal>
    </border>
    <border>
      <left style="thin">
        <color indexed="64"/>
      </left>
      <right style="dotted">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double">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44" fillId="0" borderId="0">
      <alignment vertical="center"/>
    </xf>
    <xf numFmtId="0" fontId="1" fillId="0" borderId="0"/>
    <xf numFmtId="0" fontId="1" fillId="0" borderId="0">
      <alignment vertical="center"/>
    </xf>
    <xf numFmtId="0" fontId="1" fillId="0" borderId="0">
      <alignment vertical="center"/>
    </xf>
  </cellStyleXfs>
  <cellXfs count="1271">
    <xf numFmtId="0" fontId="0" fillId="0" borderId="0" xfId="0">
      <alignment vertical="center"/>
    </xf>
    <xf numFmtId="0" fontId="17" fillId="0" borderId="0" xfId="10" applyFont="1" applyFill="1" applyAlignment="1" applyProtection="1">
      <alignment vertical="center"/>
    </xf>
    <xf numFmtId="38" fontId="0" fillId="0" borderId="0" xfId="1" applyFont="1" applyProtection="1">
      <alignment vertical="center"/>
    </xf>
    <xf numFmtId="38" fontId="0" fillId="0" borderId="0" xfId="1" applyFont="1" applyAlignment="1" applyProtection="1">
      <alignment horizontal="center" vertical="center"/>
    </xf>
    <xf numFmtId="38" fontId="0" fillId="0" borderId="0" xfId="1" applyFont="1" applyBorder="1" applyAlignment="1" applyProtection="1">
      <alignment horizontal="center" vertical="center"/>
    </xf>
    <xf numFmtId="38" fontId="0" fillId="0" borderId="1" xfId="1" applyFont="1" applyBorder="1" applyProtection="1">
      <alignment vertical="center"/>
    </xf>
    <xf numFmtId="38" fontId="0" fillId="0" borderId="0" xfId="1" applyFont="1" applyAlignment="1" applyProtection="1">
      <alignment vertical="center"/>
    </xf>
    <xf numFmtId="38" fontId="11" fillId="0" borderId="0" xfId="1" applyFont="1" applyFill="1" applyProtection="1">
      <alignment vertical="center"/>
    </xf>
    <xf numFmtId="38" fontId="5" fillId="0" borderId="2" xfId="1" applyFont="1" applyBorder="1" applyAlignment="1" applyProtection="1">
      <alignment horizontal="center" vertical="center" shrinkToFit="1"/>
    </xf>
    <xf numFmtId="38" fontId="11" fillId="0" borderId="3" xfId="1" applyFont="1" applyFill="1" applyBorder="1" applyAlignment="1" applyProtection="1">
      <alignment horizontal="right" vertical="center"/>
    </xf>
    <xf numFmtId="38" fontId="0" fillId="0" borderId="1" xfId="1" applyFont="1" applyBorder="1" applyAlignment="1" applyProtection="1">
      <alignment horizontal="center" vertical="center"/>
    </xf>
    <xf numFmtId="0" fontId="0" fillId="0" borderId="0" xfId="0" applyBorder="1" applyAlignment="1" applyProtection="1">
      <alignment vertical="center"/>
    </xf>
    <xf numFmtId="38" fontId="4" fillId="0" borderId="0" xfId="1" applyFont="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38" fontId="13" fillId="0" borderId="0" xfId="1" applyFont="1" applyBorder="1" applyAlignment="1" applyProtection="1">
      <alignment horizontal="center" shrinkToFit="1"/>
    </xf>
    <xf numFmtId="38" fontId="0" fillId="0" borderId="0" xfId="1" applyFont="1" applyBorder="1" applyAlignment="1" applyProtection="1">
      <alignment vertical="center"/>
    </xf>
    <xf numFmtId="38" fontId="5" fillId="0" borderId="0" xfId="1" applyFont="1" applyBorder="1" applyAlignment="1" applyProtection="1">
      <alignment horizontal="center" vertical="center"/>
    </xf>
    <xf numFmtId="38" fontId="5" fillId="0" borderId="0" xfId="1" applyFont="1" applyAlignment="1" applyProtection="1">
      <alignment vertical="center"/>
    </xf>
    <xf numFmtId="0" fontId="7" fillId="0" borderId="4" xfId="11" applyFont="1" applyBorder="1" applyAlignment="1" applyProtection="1">
      <alignment vertical="center" shrinkToFit="1"/>
      <protection locked="0"/>
    </xf>
    <xf numFmtId="0" fontId="1" fillId="0" borderId="5" xfId="11" applyBorder="1" applyAlignment="1" applyProtection="1">
      <alignment vertical="center" shrinkToFit="1"/>
    </xf>
    <xf numFmtId="0" fontId="1" fillId="0" borderId="6" xfId="11" applyBorder="1" applyAlignment="1" applyProtection="1">
      <alignment vertical="center" shrinkToFit="1"/>
    </xf>
    <xf numFmtId="0" fontId="7" fillId="0" borderId="7" xfId="11" applyFont="1" applyFill="1" applyBorder="1" applyAlignment="1" applyProtection="1">
      <alignment vertical="center" shrinkToFit="1"/>
    </xf>
    <xf numFmtId="0" fontId="1" fillId="0" borderId="8" xfId="11" applyBorder="1" applyAlignment="1" applyProtection="1">
      <alignment vertical="center" shrinkToFit="1"/>
    </xf>
    <xf numFmtId="0" fontId="7" fillId="0" borderId="9" xfId="11" applyFont="1" applyFill="1" applyBorder="1" applyAlignment="1" applyProtection="1">
      <alignment vertical="center" shrinkToFit="1"/>
    </xf>
    <xf numFmtId="0" fontId="1" fillId="0" borderId="10" xfId="11" applyBorder="1" applyAlignment="1" applyProtection="1">
      <alignment vertical="center" shrinkToFit="1"/>
    </xf>
    <xf numFmtId="0" fontId="7" fillId="0" borderId="11" xfId="11" applyFont="1" applyFill="1" applyBorder="1" applyAlignment="1" applyProtection="1">
      <alignment vertical="center" shrinkToFit="1"/>
    </xf>
    <xf numFmtId="0" fontId="1" fillId="0" borderId="4" xfId="11" applyBorder="1" applyAlignment="1" applyProtection="1">
      <alignment vertical="center" shrinkToFit="1"/>
    </xf>
    <xf numFmtId="0" fontId="1" fillId="0" borderId="12" xfId="11" applyBorder="1" applyAlignment="1" applyProtection="1">
      <alignment vertical="center" shrinkToFit="1"/>
    </xf>
    <xf numFmtId="0" fontId="7" fillId="0" borderId="13" xfId="11" applyFont="1" applyFill="1" applyBorder="1" applyAlignment="1" applyProtection="1">
      <alignment vertical="center" shrinkToFit="1"/>
    </xf>
    <xf numFmtId="0" fontId="1" fillId="0" borderId="14" xfId="11" applyBorder="1" applyAlignment="1" applyProtection="1">
      <alignment vertical="center" shrinkToFit="1"/>
    </xf>
    <xf numFmtId="0" fontId="13" fillId="0" borderId="0" xfId="0" applyFont="1" applyFill="1" applyBorder="1" applyAlignment="1" applyProtection="1">
      <alignment horizontal="center" vertical="center"/>
    </xf>
    <xf numFmtId="38" fontId="14" fillId="0" borderId="0" xfId="1" applyFont="1" applyFill="1" applyBorder="1" applyAlignment="1" applyProtection="1">
      <alignment horizontal="center" vertical="center"/>
    </xf>
    <xf numFmtId="38" fontId="0" fillId="0" borderId="0" xfId="1" applyFont="1" applyBorder="1" applyProtection="1">
      <alignment vertical="center"/>
    </xf>
    <xf numFmtId="0" fontId="1" fillId="0" borderId="3"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xf>
    <xf numFmtId="181" fontId="13" fillId="0" borderId="15" xfId="0" applyNumberFormat="1" applyFont="1" applyFill="1" applyBorder="1" applyAlignment="1" applyProtection="1">
      <alignment horizontal="center" vertical="center"/>
    </xf>
    <xf numFmtId="0" fontId="1" fillId="0" borderId="0" xfId="11" applyFont="1" applyAlignment="1" applyProtection="1">
      <alignment vertical="center" shrinkToFit="1"/>
    </xf>
    <xf numFmtId="0" fontId="1" fillId="0" borderId="0" xfId="11" applyAlignment="1" applyProtection="1">
      <alignment vertical="center" shrinkToFit="1"/>
    </xf>
    <xf numFmtId="0" fontId="1" fillId="0" borderId="11" xfId="11" applyBorder="1" applyAlignment="1" applyProtection="1">
      <alignment vertical="center" shrinkToFit="1"/>
    </xf>
    <xf numFmtId="0" fontId="1" fillId="0" borderId="0" xfId="11" applyFont="1" applyBorder="1" applyAlignment="1" applyProtection="1">
      <alignment vertical="center" shrinkToFit="1"/>
    </xf>
    <xf numFmtId="0" fontId="1" fillId="0" borderId="0" xfId="11" applyBorder="1" applyAlignment="1" applyProtection="1">
      <alignment vertical="center" shrinkToFit="1"/>
    </xf>
    <xf numFmtId="38" fontId="14" fillId="0" borderId="3" xfId="1" applyFont="1" applyFill="1" applyBorder="1" applyAlignment="1" applyProtection="1">
      <alignment horizontal="center" vertical="center"/>
    </xf>
    <xf numFmtId="38" fontId="11" fillId="0" borderId="16" xfId="1" applyFont="1" applyFill="1" applyBorder="1" applyAlignment="1" applyProtection="1">
      <alignment horizontal="right" vertical="center"/>
    </xf>
    <xf numFmtId="38" fontId="11" fillId="0" borderId="17" xfId="1" applyFont="1" applyFill="1" applyBorder="1" applyAlignment="1" applyProtection="1">
      <alignment horizontal="right" vertical="center"/>
    </xf>
    <xf numFmtId="38" fontId="19" fillId="0" borderId="0" xfId="1" applyFont="1" applyFill="1" applyBorder="1" applyAlignment="1" applyProtection="1">
      <alignment vertical="center"/>
    </xf>
    <xf numFmtId="38" fontId="5" fillId="0" borderId="0" xfId="1" applyFont="1" applyBorder="1" applyAlignment="1" applyProtection="1">
      <alignment vertical="center"/>
    </xf>
    <xf numFmtId="38" fontId="11" fillId="0" borderId="18" xfId="1" applyFont="1" applyFill="1" applyBorder="1" applyAlignment="1" applyProtection="1">
      <alignment horizontal="right" vertical="center"/>
    </xf>
    <xf numFmtId="38" fontId="14" fillId="0" borderId="19" xfId="1" applyFont="1" applyFill="1" applyBorder="1" applyAlignment="1" applyProtection="1">
      <alignment horizontal="center" vertical="center" shrinkToFit="1"/>
    </xf>
    <xf numFmtId="38" fontId="14" fillId="0" borderId="2" xfId="1" applyFont="1" applyFill="1" applyBorder="1" applyAlignment="1" applyProtection="1">
      <alignment horizontal="center" vertical="center" shrinkToFit="1"/>
    </xf>
    <xf numFmtId="38" fontId="13" fillId="0" borderId="3" xfId="0" applyNumberFormat="1" applyFont="1" applyFill="1" applyBorder="1" applyAlignment="1" applyProtection="1">
      <alignment horizontal="center" vertical="center"/>
    </xf>
    <xf numFmtId="38" fontId="4" fillId="0" borderId="0" xfId="1" applyFont="1" applyAlignment="1" applyProtection="1">
      <alignment vertical="center"/>
    </xf>
    <xf numFmtId="38" fontId="5" fillId="0" borderId="17" xfId="1" applyFont="1" applyBorder="1" applyAlignment="1" applyProtection="1">
      <alignment horizontal="center" vertical="center"/>
    </xf>
    <xf numFmtId="38" fontId="5" fillId="0" borderId="0" xfId="1" applyFont="1" applyAlignment="1" applyProtection="1">
      <alignment horizontal="left" vertical="center"/>
    </xf>
    <xf numFmtId="38" fontId="4" fillId="0" borderId="0" xfId="1" applyFont="1" applyAlignment="1" applyProtection="1">
      <alignment horizontal="left" vertical="center"/>
    </xf>
    <xf numFmtId="0" fontId="1" fillId="0" borderId="4" xfId="11" applyFont="1" applyBorder="1" applyAlignment="1" applyProtection="1">
      <alignment vertical="center" shrinkToFit="1"/>
    </xf>
    <xf numFmtId="0" fontId="1" fillId="0" borderId="10" xfId="11" applyFont="1" applyBorder="1" applyAlignment="1" applyProtection="1">
      <alignment vertical="center" shrinkToFit="1"/>
    </xf>
    <xf numFmtId="0" fontId="1" fillId="0" borderId="14" xfId="11" applyFont="1" applyBorder="1" applyAlignment="1" applyProtection="1">
      <alignment vertical="center" shrinkToFit="1"/>
    </xf>
    <xf numFmtId="0" fontId="1" fillId="0" borderId="20" xfId="11" applyFont="1" applyBorder="1" applyAlignment="1" applyProtection="1">
      <alignment vertical="center" shrinkToFit="1"/>
    </xf>
    <xf numFmtId="0" fontId="1" fillId="0" borderId="21" xfId="11" applyFont="1" applyBorder="1" applyAlignment="1" applyProtection="1">
      <alignment vertical="center" shrinkToFit="1"/>
    </xf>
    <xf numFmtId="0" fontId="1" fillId="0" borderId="22" xfId="11" applyFont="1" applyBorder="1" applyAlignment="1" applyProtection="1">
      <alignment vertical="center" shrinkToFit="1"/>
    </xf>
    <xf numFmtId="38" fontId="13" fillId="0" borderId="0" xfId="1" applyFont="1" applyBorder="1" applyAlignment="1" applyProtection="1">
      <alignment horizontal="left" vertical="center" shrinkToFit="1"/>
    </xf>
    <xf numFmtId="38" fontId="1" fillId="0" borderId="23" xfId="1" applyFont="1" applyBorder="1" applyAlignment="1" applyProtection="1">
      <alignment horizontal="left" vertical="center" shrinkToFit="1"/>
    </xf>
    <xf numFmtId="38" fontId="13" fillId="0" borderId="19" xfId="1" applyFont="1" applyFill="1" applyBorder="1" applyAlignment="1" applyProtection="1">
      <alignment vertical="center"/>
    </xf>
    <xf numFmtId="38" fontId="13" fillId="0" borderId="19" xfId="0" applyNumberFormat="1" applyFont="1" applyFill="1" applyBorder="1" applyAlignment="1" applyProtection="1">
      <alignment vertical="center"/>
    </xf>
    <xf numFmtId="0" fontId="0" fillId="0" borderId="0" xfId="0" applyFill="1" applyBorder="1" applyAlignment="1" applyProtection="1">
      <alignment vertical="center"/>
    </xf>
    <xf numFmtId="38" fontId="13" fillId="0" borderId="24" xfId="0" applyNumberFormat="1" applyFont="1" applyFill="1" applyBorder="1" applyAlignment="1" applyProtection="1">
      <alignment vertical="center"/>
    </xf>
    <xf numFmtId="38" fontId="13" fillId="0" borderId="25" xfId="0" applyNumberFormat="1" applyFont="1" applyFill="1" applyBorder="1" applyAlignment="1" applyProtection="1">
      <alignment vertical="center"/>
    </xf>
    <xf numFmtId="0" fontId="15" fillId="0" borderId="24" xfId="0" applyFont="1" applyFill="1" applyBorder="1" applyAlignment="1" applyProtection="1">
      <alignment horizontal="center" vertical="center" shrinkToFit="1"/>
    </xf>
    <xf numFmtId="0" fontId="13" fillId="0" borderId="26" xfId="0" applyFont="1" applyFill="1" applyBorder="1" applyAlignment="1" applyProtection="1">
      <alignment vertical="center" shrinkToFit="1"/>
    </xf>
    <xf numFmtId="0" fontId="13" fillId="0" borderId="17" xfId="0" applyFont="1" applyFill="1" applyBorder="1" applyAlignment="1" applyProtection="1">
      <alignment horizontal="center" vertical="center" shrinkToFit="1"/>
    </xf>
    <xf numFmtId="0" fontId="13" fillId="0" borderId="25" xfId="0" applyFont="1" applyFill="1" applyBorder="1" applyAlignment="1" applyProtection="1">
      <alignment vertical="center" shrinkToFit="1"/>
    </xf>
    <xf numFmtId="38" fontId="11" fillId="0" borderId="19" xfId="1" applyFont="1" applyFill="1" applyBorder="1" applyAlignment="1" applyProtection="1">
      <alignment horizontal="center" vertical="center"/>
    </xf>
    <xf numFmtId="38" fontId="11" fillId="0" borderId="2" xfId="1" applyFont="1" applyFill="1" applyBorder="1" applyAlignment="1" applyProtection="1">
      <alignment horizontal="center" vertical="center"/>
    </xf>
    <xf numFmtId="185" fontId="1" fillId="0" borderId="27" xfId="11" applyNumberFormat="1" applyFont="1" applyFill="1" applyBorder="1" applyAlignment="1" applyProtection="1">
      <alignment vertical="center" shrinkToFit="1"/>
    </xf>
    <xf numFmtId="3" fontId="0" fillId="0" borderId="28" xfId="0" applyNumberFormat="1" applyBorder="1" applyAlignment="1" applyProtection="1">
      <alignment vertical="center" shrinkToFit="1"/>
    </xf>
    <xf numFmtId="38" fontId="1" fillId="0" borderId="0" xfId="1" applyFont="1" applyFill="1" applyAlignment="1" applyProtection="1">
      <alignment vertical="center"/>
    </xf>
    <xf numFmtId="38" fontId="1" fillId="0" borderId="0" xfId="1" applyFont="1" applyFill="1" applyProtection="1">
      <alignment vertical="center"/>
    </xf>
    <xf numFmtId="38" fontId="1" fillId="0" borderId="0" xfId="1" applyFont="1" applyFill="1" applyAlignment="1" applyProtection="1">
      <alignment horizontal="center" vertical="center"/>
    </xf>
    <xf numFmtId="38" fontId="1" fillId="0" borderId="18" xfId="1" applyFont="1" applyFill="1" applyBorder="1" applyAlignment="1" applyProtection="1">
      <alignment horizontal="center" vertical="center"/>
    </xf>
    <xf numFmtId="38" fontId="1" fillId="0" borderId="5" xfId="1" applyFont="1" applyFill="1" applyBorder="1" applyAlignment="1" applyProtection="1">
      <alignment horizontal="center" vertical="center"/>
    </xf>
    <xf numFmtId="38" fontId="1" fillId="0" borderId="11" xfId="1" applyFont="1" applyFill="1" applyBorder="1" applyProtection="1">
      <alignment vertical="center"/>
    </xf>
    <xf numFmtId="38" fontId="1" fillId="0" borderId="5" xfId="1" applyFont="1" applyFill="1" applyBorder="1" applyProtection="1">
      <alignment vertical="center"/>
    </xf>
    <xf numFmtId="0" fontId="1" fillId="0" borderId="4" xfId="0" applyFont="1" applyFill="1" applyBorder="1" applyAlignment="1" applyProtection="1">
      <alignment vertical="center"/>
    </xf>
    <xf numFmtId="0" fontId="1" fillId="0" borderId="11" xfId="0" applyFont="1" applyFill="1" applyBorder="1" applyAlignment="1" applyProtection="1">
      <alignment vertical="center"/>
    </xf>
    <xf numFmtId="38" fontId="4" fillId="0" borderId="4" xfId="1" applyFont="1" applyFill="1" applyBorder="1" applyAlignment="1" applyProtection="1">
      <alignment horizontal="left" vertical="center"/>
    </xf>
    <xf numFmtId="38" fontId="1" fillId="0" borderId="4" xfId="1" applyFont="1" applyFill="1" applyBorder="1" applyProtection="1">
      <alignment vertical="center"/>
    </xf>
    <xf numFmtId="38" fontId="1" fillId="0" borderId="0" xfId="1" applyFont="1" applyFill="1" applyBorder="1" applyAlignment="1" applyProtection="1">
      <alignment vertical="center"/>
    </xf>
    <xf numFmtId="38" fontId="1" fillId="0" borderId="0" xfId="1" applyFont="1" applyFill="1" applyBorder="1" applyAlignment="1" applyProtection="1">
      <alignment horizontal="center" vertical="center"/>
    </xf>
    <xf numFmtId="38" fontId="1" fillId="0" borderId="0" xfId="1" applyFont="1" applyFill="1" applyBorder="1" applyProtection="1">
      <alignment vertical="center"/>
    </xf>
    <xf numFmtId="178" fontId="1" fillId="0" borderId="0" xfId="1" applyNumberFormat="1" applyFont="1" applyFill="1" applyBorder="1" applyAlignment="1" applyProtection="1">
      <alignment horizontal="left" vertical="center"/>
    </xf>
    <xf numFmtId="180" fontId="28" fillId="0" borderId="4" xfId="1" applyNumberFormat="1" applyFont="1" applyFill="1" applyBorder="1" applyAlignment="1" applyProtection="1">
      <alignment horizontal="right" vertical="center" wrapText="1" shrinkToFit="1"/>
    </xf>
    <xf numFmtId="0" fontId="0" fillId="0" borderId="0" xfId="0" applyFont="1">
      <alignment vertical="center"/>
    </xf>
    <xf numFmtId="0" fontId="0" fillId="0" borderId="0" xfId="0" applyFont="1" applyBorder="1" applyAlignment="1" applyProtection="1">
      <alignment vertical="center"/>
    </xf>
    <xf numFmtId="0" fontId="1" fillId="0" borderId="11" xfId="11" applyFill="1" applyBorder="1" applyAlignment="1" applyProtection="1">
      <alignment horizontal="center" vertical="center" shrinkToFit="1"/>
    </xf>
    <xf numFmtId="0" fontId="0" fillId="0" borderId="0" xfId="0" applyBorder="1" applyAlignment="1" applyProtection="1">
      <alignment horizontal="center" vertical="center"/>
    </xf>
    <xf numFmtId="38" fontId="0" fillId="0" borderId="0" xfId="1" applyFont="1" applyFill="1" applyAlignment="1" applyProtection="1">
      <alignment horizontal="right" vertical="center"/>
    </xf>
    <xf numFmtId="0" fontId="13" fillId="0" borderId="19" xfId="0" applyFont="1" applyFill="1" applyBorder="1" applyAlignment="1" applyProtection="1">
      <alignment horizontal="center" vertical="center" shrinkToFit="1"/>
    </xf>
    <xf numFmtId="0" fontId="10" fillId="0" borderId="0" xfId="0" applyFont="1" applyBorder="1" applyAlignment="1" applyProtection="1">
      <alignment horizontal="center" vertical="center"/>
    </xf>
    <xf numFmtId="38" fontId="0" fillId="0" borderId="0" xfId="0" applyNumberFormat="1" applyBorder="1" applyAlignment="1" applyProtection="1">
      <alignment vertical="center"/>
    </xf>
    <xf numFmtId="38" fontId="0" fillId="0" borderId="0" xfId="1" applyFont="1" applyBorder="1" applyAlignment="1" applyProtection="1">
      <alignment horizontal="center" vertical="center" shrinkToFit="1"/>
    </xf>
    <xf numFmtId="38" fontId="1" fillId="0" borderId="0" xfId="1" applyFont="1" applyBorder="1" applyProtection="1">
      <alignment vertical="center"/>
    </xf>
    <xf numFmtId="38" fontId="1" fillId="0" borderId="0" xfId="1" applyFont="1" applyBorder="1" applyAlignment="1" applyProtection="1">
      <alignment horizontal="right" vertical="center"/>
    </xf>
    <xf numFmtId="0" fontId="5" fillId="0" borderId="0" xfId="1" applyNumberFormat="1" applyFont="1" applyAlignment="1" applyProtection="1">
      <alignment vertical="center"/>
    </xf>
    <xf numFmtId="38" fontId="10" fillId="0" borderId="0" xfId="1" applyFont="1" applyBorder="1" applyAlignment="1" applyProtection="1">
      <alignment horizontal="center" vertical="center"/>
    </xf>
    <xf numFmtId="0" fontId="5" fillId="0" borderId="0" xfId="1" applyNumberFormat="1" applyFont="1" applyBorder="1" applyAlignment="1" applyProtection="1">
      <alignment vertical="center"/>
    </xf>
    <xf numFmtId="38" fontId="5" fillId="0" borderId="19" xfId="1" applyFont="1" applyBorder="1" applyAlignment="1" applyProtection="1">
      <alignment horizontal="center" vertical="center"/>
    </xf>
    <xf numFmtId="38" fontId="14" fillId="0" borderId="29" xfId="1" applyFont="1" applyFill="1" applyBorder="1" applyAlignment="1" applyProtection="1">
      <alignment horizontal="center" vertical="center"/>
    </xf>
    <xf numFmtId="0" fontId="0" fillId="0" borderId="11" xfId="0" applyBorder="1" applyAlignment="1" applyProtection="1">
      <alignment horizontal="right" vertical="center" shrinkToFit="1"/>
    </xf>
    <xf numFmtId="38" fontId="0" fillId="0" borderId="30" xfId="1" applyFont="1" applyBorder="1" applyAlignment="1" applyProtection="1">
      <alignment horizontal="center" vertical="center"/>
    </xf>
    <xf numFmtId="38" fontId="0" fillId="0" borderId="29" xfId="1" applyFont="1" applyBorder="1" applyAlignment="1" applyProtection="1">
      <alignment horizontal="center" vertical="center"/>
    </xf>
    <xf numFmtId="38" fontId="0" fillId="0" borderId="31" xfId="1" applyFont="1" applyBorder="1" applyAlignment="1" applyProtection="1">
      <alignment horizontal="center" vertical="center"/>
    </xf>
    <xf numFmtId="0" fontId="1" fillId="0" borderId="0" xfId="0" applyFont="1" applyFill="1" applyBorder="1" applyAlignment="1" applyProtection="1">
      <alignment vertical="center"/>
    </xf>
    <xf numFmtId="38" fontId="0" fillId="0" borderId="0" xfId="1" applyFont="1" applyFill="1" applyProtection="1">
      <alignment vertical="center"/>
    </xf>
    <xf numFmtId="0" fontId="1" fillId="0" borderId="0" xfId="0" applyFont="1" applyFill="1" applyBorder="1" applyAlignment="1" applyProtection="1">
      <alignment horizontal="center" vertical="center"/>
    </xf>
    <xf numFmtId="38" fontId="4" fillId="0" borderId="0" xfId="1" applyFont="1" applyFill="1" applyAlignment="1" applyProtection="1">
      <alignment horizontal="center" vertical="center"/>
    </xf>
    <xf numFmtId="38" fontId="13" fillId="0" borderId="0" xfId="1" applyFont="1" applyFill="1" applyBorder="1" applyAlignment="1" applyProtection="1">
      <alignment horizontal="center" shrinkToFit="1"/>
    </xf>
    <xf numFmtId="38" fontId="0" fillId="0" borderId="0" xfId="1" applyFont="1" applyFill="1" applyBorder="1" applyAlignment="1" applyProtection="1">
      <alignment vertical="center"/>
    </xf>
    <xf numFmtId="38" fontId="5" fillId="0" borderId="0" xfId="1" applyFont="1" applyFill="1" applyBorder="1" applyAlignment="1" applyProtection="1">
      <alignment horizontal="center" vertical="center"/>
    </xf>
    <xf numFmtId="38" fontId="5" fillId="0" borderId="32" xfId="1" applyFont="1" applyFill="1" applyBorder="1" applyAlignment="1" applyProtection="1">
      <alignment horizontal="center" vertical="center"/>
    </xf>
    <xf numFmtId="0" fontId="0" fillId="0" borderId="0" xfId="0" applyFill="1" applyBorder="1" applyAlignment="1" applyProtection="1">
      <alignment horizontal="center" vertical="center" shrinkToFit="1"/>
    </xf>
    <xf numFmtId="0" fontId="23" fillId="0" borderId="1" xfId="0" applyFont="1" applyFill="1" applyBorder="1" applyAlignment="1" applyProtection="1">
      <alignment horizontal="center" vertical="center" shrinkToFit="1"/>
    </xf>
    <xf numFmtId="38" fontId="8" fillId="0" borderId="1" xfId="1" applyFont="1" applyFill="1" applyBorder="1" applyAlignment="1" applyProtection="1">
      <alignment vertical="center" shrinkToFit="1"/>
    </xf>
    <xf numFmtId="38" fontId="7" fillId="0" borderId="1" xfId="1" applyFont="1" applyFill="1" applyBorder="1" applyAlignment="1" applyProtection="1">
      <alignment vertical="center" shrinkToFit="1"/>
    </xf>
    <xf numFmtId="0" fontId="8" fillId="0" borderId="33" xfId="0" applyFont="1" applyFill="1" applyBorder="1" applyAlignment="1" applyProtection="1">
      <alignment horizontal="center" vertical="center" shrinkToFit="1"/>
    </xf>
    <xf numFmtId="38" fontId="8" fillId="0" borderId="34" xfId="1" applyFont="1" applyFill="1" applyBorder="1" applyAlignment="1" applyProtection="1">
      <alignment horizontal="center" vertical="center" shrinkToFit="1"/>
    </xf>
    <xf numFmtId="38" fontId="7" fillId="0" borderId="34" xfId="1" applyFont="1" applyFill="1" applyBorder="1" applyAlignment="1" applyProtection="1">
      <alignment horizontal="center" vertical="center" shrinkToFit="1"/>
    </xf>
    <xf numFmtId="38" fontId="7" fillId="0" borderId="35" xfId="1"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38" fontId="14" fillId="0" borderId="1" xfId="1" applyFont="1" applyFill="1" applyBorder="1" applyAlignment="1" applyProtection="1">
      <alignment horizontal="center" vertical="center" shrinkToFit="1"/>
    </xf>
    <xf numFmtId="38" fontId="14" fillId="0" borderId="1" xfId="1" applyFont="1" applyFill="1" applyBorder="1" applyAlignment="1" applyProtection="1">
      <alignment vertical="center" shrinkToFit="1"/>
    </xf>
    <xf numFmtId="183" fontId="0" fillId="0" borderId="36" xfId="1" applyNumberFormat="1" applyFont="1" applyFill="1" applyBorder="1" applyAlignment="1" applyProtection="1">
      <alignment vertical="center" shrinkToFit="1"/>
    </xf>
    <xf numFmtId="183" fontId="0" fillId="0" borderId="37" xfId="1" applyNumberFormat="1" applyFont="1" applyFill="1" applyBorder="1" applyAlignment="1" applyProtection="1">
      <alignment vertical="center" shrinkToFit="1"/>
    </xf>
    <xf numFmtId="183" fontId="0" fillId="0" borderId="28" xfId="1" applyNumberFormat="1" applyFont="1" applyFill="1" applyBorder="1" applyAlignment="1" applyProtection="1">
      <alignment vertical="center" shrinkToFit="1"/>
    </xf>
    <xf numFmtId="0" fontId="0" fillId="0" borderId="0" xfId="0" applyNumberFormat="1" applyFill="1" applyAlignment="1" applyProtection="1">
      <alignment vertical="center"/>
    </xf>
    <xf numFmtId="38" fontId="0" fillId="0" borderId="38" xfId="1" applyFont="1" applyBorder="1" applyProtection="1">
      <alignment vertical="center"/>
    </xf>
    <xf numFmtId="38" fontId="14" fillId="0" borderId="23" xfId="1" applyFont="1" applyFill="1" applyBorder="1" applyAlignment="1" applyProtection="1">
      <alignment horizontal="center" vertical="center"/>
    </xf>
    <xf numFmtId="38" fontId="14" fillId="0" borderId="15" xfId="1" applyFont="1" applyFill="1" applyBorder="1" applyAlignment="1" applyProtection="1">
      <alignment horizontal="center" vertical="center"/>
    </xf>
    <xf numFmtId="0" fontId="0" fillId="0" borderId="1" xfId="0" applyFill="1" applyBorder="1" applyAlignment="1" applyProtection="1">
      <alignment horizontal="center" vertical="center" shrinkToFit="1"/>
    </xf>
    <xf numFmtId="40" fontId="0" fillId="0" borderId="1" xfId="1" applyNumberFormat="1" applyFont="1" applyBorder="1" applyProtection="1">
      <alignment vertical="center"/>
    </xf>
    <xf numFmtId="181" fontId="13" fillId="0" borderId="15" xfId="0" applyNumberFormat="1" applyFont="1" applyFill="1" applyBorder="1" applyAlignment="1" applyProtection="1">
      <alignment horizontal="center" vertical="center" shrinkToFit="1"/>
    </xf>
    <xf numFmtId="0" fontId="0" fillId="0" borderId="1" xfId="0" applyFill="1" applyBorder="1" applyAlignment="1" applyProtection="1">
      <alignment vertical="center"/>
    </xf>
    <xf numFmtId="38" fontId="0" fillId="0" borderId="1" xfId="1" applyNumberFormat="1" applyFont="1" applyBorder="1" applyProtection="1">
      <alignment vertical="center"/>
    </xf>
    <xf numFmtId="0" fontId="0" fillId="0" borderId="11" xfId="0" applyFill="1" applyBorder="1" applyAlignment="1" applyProtection="1">
      <alignment horizontal="center" vertical="center" shrinkToFit="1"/>
    </xf>
    <xf numFmtId="38" fontId="0" fillId="0" borderId="0" xfId="0" applyNumberFormat="1" applyFill="1" applyBorder="1" applyAlignment="1" applyProtection="1">
      <alignment vertical="center"/>
    </xf>
    <xf numFmtId="38" fontId="5" fillId="0" borderId="1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0" fontId="1" fillId="0" borderId="0" xfId="11" applyBorder="1" applyAlignment="1" applyProtection="1">
      <alignment horizontal="center" vertical="center" shrinkToFit="1"/>
    </xf>
    <xf numFmtId="0" fontId="1" fillId="0" borderId="1" xfId="11" applyBorder="1" applyAlignment="1" applyProtection="1">
      <alignment vertical="center" shrinkToFit="1"/>
    </xf>
    <xf numFmtId="0" fontId="0" fillId="0" borderId="10" xfId="11" applyFont="1" applyBorder="1" applyAlignment="1" applyProtection="1">
      <alignment vertical="center" shrinkToFit="1"/>
    </xf>
    <xf numFmtId="0" fontId="1" fillId="0" borderId="21" xfId="11" applyBorder="1" applyAlignment="1" applyProtection="1">
      <alignment horizontal="center" vertical="center" shrinkToFit="1"/>
    </xf>
    <xf numFmtId="0" fontId="1" fillId="0" borderId="39" xfId="11" applyBorder="1" applyAlignment="1" applyProtection="1">
      <alignment horizontal="center" vertical="center" shrinkToFit="1"/>
    </xf>
    <xf numFmtId="0" fontId="1" fillId="0" borderId="40" xfId="11" applyBorder="1" applyAlignment="1" applyProtection="1">
      <alignment horizontal="center" vertical="center" shrinkToFit="1"/>
    </xf>
    <xf numFmtId="0" fontId="3" fillId="0" borderId="8" xfId="11" applyFont="1" applyBorder="1" applyAlignment="1" applyProtection="1">
      <alignment vertical="center" shrinkToFit="1"/>
    </xf>
    <xf numFmtId="0" fontId="3" fillId="0" borderId="9" xfId="11" applyFont="1" applyBorder="1" applyAlignment="1" applyProtection="1">
      <alignment vertical="center" shrinkToFit="1"/>
    </xf>
    <xf numFmtId="0" fontId="3" fillId="0" borderId="5" xfId="11" applyFont="1" applyBorder="1" applyAlignment="1" applyProtection="1">
      <alignment vertical="center" shrinkToFit="1"/>
    </xf>
    <xf numFmtId="0" fontId="3" fillId="0" borderId="11" xfId="11" applyFont="1" applyBorder="1" applyAlignment="1" applyProtection="1">
      <alignment vertical="center" shrinkToFit="1"/>
    </xf>
    <xf numFmtId="0" fontId="3" fillId="0" borderId="12" xfId="11" applyFont="1" applyBorder="1" applyAlignment="1" applyProtection="1">
      <alignment vertical="center" shrinkToFit="1"/>
    </xf>
    <xf numFmtId="0" fontId="3" fillId="0" borderId="13" xfId="11" applyFont="1" applyBorder="1" applyAlignment="1" applyProtection="1">
      <alignment vertical="center" shrinkToFit="1"/>
    </xf>
    <xf numFmtId="0" fontId="1" fillId="0" borderId="18" xfId="11" applyBorder="1" applyAlignment="1" applyProtection="1">
      <alignment vertical="center" shrinkToFit="1"/>
    </xf>
    <xf numFmtId="0" fontId="0" fillId="0" borderId="41" xfId="11" applyFont="1" applyBorder="1" applyAlignment="1" applyProtection="1">
      <alignment vertical="center" shrinkToFit="1"/>
    </xf>
    <xf numFmtId="0" fontId="1" fillId="0" borderId="5" xfId="11" applyFont="1" applyBorder="1" applyAlignment="1" applyProtection="1">
      <alignment vertical="center" shrinkToFit="1"/>
    </xf>
    <xf numFmtId="0" fontId="1" fillId="0" borderId="11" xfId="11" applyFont="1" applyBorder="1" applyAlignment="1" applyProtection="1">
      <alignment vertical="center" shrinkToFit="1"/>
    </xf>
    <xf numFmtId="0" fontId="1" fillId="0" borderId="32" xfId="11" applyBorder="1" applyAlignment="1" applyProtection="1">
      <alignment vertical="center" shrinkToFit="1"/>
    </xf>
    <xf numFmtId="0" fontId="1" fillId="0" borderId="17" xfId="11" applyBorder="1" applyAlignment="1" applyProtection="1">
      <alignment vertical="center" shrinkToFit="1"/>
    </xf>
    <xf numFmtId="0" fontId="1" fillId="0" borderId="42" xfId="11" applyBorder="1" applyAlignment="1" applyProtection="1">
      <alignment vertical="center" shrinkToFit="1"/>
    </xf>
    <xf numFmtId="0" fontId="1" fillId="0" borderId="43" xfId="11" applyBorder="1" applyAlignment="1" applyProtection="1">
      <alignment vertical="center" shrinkToFit="1"/>
    </xf>
    <xf numFmtId="0" fontId="1" fillId="0" borderId="44" xfId="11" applyBorder="1" applyAlignment="1" applyProtection="1">
      <alignment vertical="center" shrinkToFit="1"/>
    </xf>
    <xf numFmtId="0" fontId="1" fillId="4" borderId="5" xfId="11" applyFont="1" applyFill="1" applyBorder="1" applyAlignment="1" applyProtection="1">
      <alignment vertical="center" shrinkToFit="1"/>
      <protection locked="0"/>
    </xf>
    <xf numFmtId="0" fontId="1" fillId="5" borderId="1" xfId="11" applyFill="1" applyBorder="1" applyAlignment="1" applyProtection="1">
      <alignment horizontal="center" vertical="center" shrinkToFit="1"/>
      <protection locked="0"/>
    </xf>
    <xf numFmtId="0" fontId="1" fillId="5" borderId="45" xfId="11" applyFill="1" applyBorder="1" applyAlignment="1" applyProtection="1">
      <alignment vertical="center" shrinkToFit="1"/>
      <protection locked="0"/>
    </xf>
    <xf numFmtId="0" fontId="1" fillId="5" borderId="11" xfId="11" applyFill="1" applyBorder="1" applyAlignment="1" applyProtection="1">
      <alignment vertical="center" shrinkToFit="1"/>
      <protection locked="0"/>
    </xf>
    <xf numFmtId="0" fontId="1" fillId="0" borderId="5" xfId="11" applyFill="1" applyBorder="1" applyAlignment="1" applyProtection="1">
      <alignment vertical="center" shrinkToFit="1"/>
    </xf>
    <xf numFmtId="0" fontId="7" fillId="0" borderId="1" xfId="11" applyFont="1" applyFill="1" applyBorder="1" applyAlignment="1" applyProtection="1">
      <alignment vertical="center" shrinkToFit="1"/>
    </xf>
    <xf numFmtId="0" fontId="0" fillId="0" borderId="5" xfId="11" applyFont="1" applyFill="1" applyBorder="1" applyAlignment="1" applyProtection="1">
      <alignment horizontal="center" vertical="center" shrinkToFit="1"/>
    </xf>
    <xf numFmtId="0" fontId="1" fillId="0" borderId="5" xfId="11" applyNumberFormat="1" applyFill="1" applyBorder="1" applyAlignment="1" applyProtection="1">
      <alignment vertical="center" shrinkToFit="1"/>
    </xf>
    <xf numFmtId="0" fontId="7" fillId="0" borderId="1" xfId="11" applyNumberFormat="1" applyFont="1" applyFill="1" applyBorder="1" applyAlignment="1" applyProtection="1">
      <alignment vertical="center" shrinkToFit="1"/>
    </xf>
    <xf numFmtId="0" fontId="0" fillId="0" borderId="5" xfId="11" applyNumberFormat="1" applyFont="1" applyFill="1" applyBorder="1" applyAlignment="1" applyProtection="1">
      <alignment horizontal="center" vertical="center" shrinkToFit="1"/>
    </xf>
    <xf numFmtId="0" fontId="3" fillId="0" borderId="1" xfId="11" applyFont="1" applyBorder="1" applyAlignment="1" applyProtection="1">
      <alignment vertical="center" shrinkToFit="1"/>
    </xf>
    <xf numFmtId="0" fontId="0" fillId="0" borderId="46" xfId="11" applyFont="1" applyBorder="1" applyAlignment="1" applyProtection="1">
      <alignment vertical="center"/>
    </xf>
    <xf numFmtId="0" fontId="1" fillId="0" borderId="46" xfId="11" applyBorder="1" applyAlignment="1" applyProtection="1">
      <alignment vertical="center"/>
    </xf>
    <xf numFmtId="0" fontId="1" fillId="0" borderId="46" xfId="11" applyFont="1" applyBorder="1" applyAlignment="1" applyProtection="1">
      <alignment vertical="center"/>
    </xf>
    <xf numFmtId="0" fontId="1" fillId="0" borderId="47" xfId="11" applyFont="1" applyBorder="1" applyAlignment="1" applyProtection="1">
      <alignment vertical="center"/>
    </xf>
    <xf numFmtId="0" fontId="0" fillId="0" borderId="0" xfId="0" applyFont="1" applyFill="1" applyBorder="1">
      <alignment vertical="center"/>
    </xf>
    <xf numFmtId="0" fontId="0" fillId="0" borderId="48" xfId="0" applyFont="1" applyFill="1" applyBorder="1" applyAlignment="1" applyProtection="1">
      <alignment horizontal="center"/>
    </xf>
    <xf numFmtId="0" fontId="0" fillId="0" borderId="49" xfId="0" applyFont="1" applyFill="1" applyBorder="1" applyAlignment="1" applyProtection="1">
      <alignment horizontal="center"/>
    </xf>
    <xf numFmtId="0" fontId="0" fillId="0" borderId="12" xfId="0" applyFont="1" applyFill="1" applyBorder="1" applyAlignment="1" applyProtection="1">
      <alignment horizontal="center"/>
    </xf>
    <xf numFmtId="0" fontId="0" fillId="4" borderId="50" xfId="0" applyFont="1" applyFill="1" applyBorder="1" applyAlignment="1" applyProtection="1">
      <alignment horizontal="center" vertical="center"/>
      <protection locked="0"/>
    </xf>
    <xf numFmtId="0" fontId="0" fillId="4" borderId="51" xfId="0" applyFont="1" applyFill="1" applyBorder="1" applyAlignment="1" applyProtection="1">
      <alignment horizontal="center" vertical="center"/>
      <protection locked="0"/>
    </xf>
    <xf numFmtId="0" fontId="0" fillId="0" borderId="0" xfId="0" applyFont="1" applyBorder="1">
      <alignment vertical="center"/>
    </xf>
    <xf numFmtId="0" fontId="0" fillId="4" borderId="45" xfId="0" applyFont="1" applyFill="1" applyBorder="1" applyAlignment="1" applyProtection="1">
      <alignment horizontal="right" vertical="center"/>
      <protection locked="0"/>
    </xf>
    <xf numFmtId="0" fontId="0" fillId="4" borderId="5" xfId="0" applyFont="1" applyFill="1" applyBorder="1" applyAlignment="1" applyProtection="1">
      <alignment horizontal="right" vertical="center"/>
      <protection locked="0"/>
    </xf>
    <xf numFmtId="0" fontId="0" fillId="5" borderId="45" xfId="0" applyFont="1" applyFill="1" applyBorder="1" applyAlignment="1" applyProtection="1">
      <alignment horizontal="center" vertical="center"/>
      <protection locked="0"/>
    </xf>
    <xf numFmtId="0" fontId="0" fillId="4" borderId="27" xfId="0" applyFont="1" applyFill="1" applyBorder="1" applyAlignment="1" applyProtection="1">
      <alignment horizontal="right" vertical="center"/>
      <protection locked="0"/>
    </xf>
    <xf numFmtId="0" fontId="0" fillId="0" borderId="5" xfId="0" applyFont="1" applyBorder="1">
      <alignment vertical="center"/>
    </xf>
    <xf numFmtId="0" fontId="1" fillId="0" borderId="32" xfId="0" applyFont="1" applyFill="1" applyBorder="1" applyAlignment="1" applyProtection="1">
      <alignment horizontal="center" vertical="center" shrinkToFit="1"/>
    </xf>
    <xf numFmtId="181" fontId="13" fillId="0" borderId="32" xfId="0" applyNumberFormat="1" applyFont="1" applyFill="1" applyBorder="1" applyAlignment="1" applyProtection="1">
      <alignment horizontal="center" vertical="center"/>
    </xf>
    <xf numFmtId="181" fontId="13" fillId="0" borderId="32" xfId="0" applyNumberFormat="1" applyFont="1" applyFill="1" applyBorder="1" applyAlignment="1" applyProtection="1">
      <alignment horizontal="center" vertical="center" shrinkToFit="1"/>
    </xf>
    <xf numFmtId="38" fontId="14" fillId="0" borderId="32" xfId="1" applyFont="1" applyFill="1" applyBorder="1" applyAlignment="1" applyProtection="1">
      <alignment horizontal="center" vertical="center" shrinkToFit="1"/>
    </xf>
    <xf numFmtId="0" fontId="0" fillId="0" borderId="32" xfId="0" applyFill="1" applyBorder="1" applyAlignment="1" applyProtection="1">
      <alignment vertical="center"/>
    </xf>
    <xf numFmtId="0" fontId="1" fillId="0" borderId="18" xfId="11" applyNumberFormat="1" applyFill="1" applyBorder="1" applyAlignment="1" applyProtection="1">
      <alignment vertical="center" shrinkToFit="1"/>
    </xf>
    <xf numFmtId="0" fontId="7" fillId="0" borderId="17" xfId="11" applyNumberFormat="1" applyFont="1" applyFill="1" applyBorder="1" applyAlignment="1" applyProtection="1">
      <alignment vertical="center" shrinkToFit="1"/>
    </xf>
    <xf numFmtId="0" fontId="0" fillId="0" borderId="18" xfId="11" applyNumberFormat="1" applyFont="1" applyFill="1" applyBorder="1" applyAlignment="1" applyProtection="1">
      <alignment horizontal="center" vertical="center" shrinkToFit="1"/>
    </xf>
    <xf numFmtId="38" fontId="1" fillId="0" borderId="52" xfId="1" applyBorder="1" applyAlignment="1" applyProtection="1">
      <alignment vertical="center" shrinkToFit="1"/>
    </xf>
    <xf numFmtId="38" fontId="3" fillId="0" borderId="6" xfId="1" applyFont="1" applyBorder="1" applyAlignment="1" applyProtection="1">
      <alignment vertical="center" shrinkToFit="1"/>
    </xf>
    <xf numFmtId="0" fontId="1" fillId="4" borderId="5" xfId="11" applyFont="1" applyFill="1" applyBorder="1" applyAlignment="1" applyProtection="1">
      <alignment horizontal="center" vertical="center" shrinkToFit="1"/>
      <protection locked="0"/>
    </xf>
    <xf numFmtId="58" fontId="4" fillId="0" borderId="0" xfId="0" applyNumberFormat="1" applyFont="1" applyAlignment="1" applyProtection="1">
      <alignment horizontal="right" vertical="center"/>
    </xf>
    <xf numFmtId="0" fontId="0" fillId="4" borderId="11" xfId="0" applyFont="1" applyFill="1" applyBorder="1" applyAlignment="1" applyProtection="1">
      <alignment horizontal="right" vertical="center"/>
      <protection locked="0"/>
    </xf>
    <xf numFmtId="0" fontId="0" fillId="4" borderId="4" xfId="0" applyNumberFormat="1" applyFont="1" applyFill="1" applyBorder="1" applyAlignment="1" applyProtection="1">
      <alignment horizontal="center" vertical="center"/>
      <protection locked="0"/>
    </xf>
    <xf numFmtId="0" fontId="0" fillId="4" borderId="5" xfId="0" applyNumberFormat="1" applyFont="1" applyFill="1" applyBorder="1" applyAlignment="1" applyProtection="1">
      <alignment horizontal="center" vertical="center"/>
      <protection locked="0"/>
    </xf>
    <xf numFmtId="0" fontId="0" fillId="4" borderId="14" xfId="0" applyNumberFormat="1" applyFont="1" applyFill="1" applyBorder="1" applyAlignment="1" applyProtection="1">
      <alignment horizontal="center" vertical="center"/>
      <protection locked="0"/>
    </xf>
    <xf numFmtId="0" fontId="0" fillId="4" borderId="12" xfId="0" applyNumberFormat="1" applyFont="1" applyFill="1" applyBorder="1" applyAlignment="1" applyProtection="1">
      <alignment horizontal="center" vertical="center"/>
      <protection locked="0"/>
    </xf>
    <xf numFmtId="20" fontId="0" fillId="4" borderId="4" xfId="0" applyNumberFormat="1" applyFont="1" applyFill="1" applyBorder="1" applyAlignment="1" applyProtection="1">
      <alignment horizontal="center" vertical="center"/>
      <protection locked="0"/>
    </xf>
    <xf numFmtId="20" fontId="0" fillId="4" borderId="11" xfId="0" applyNumberFormat="1" applyFont="1" applyFill="1" applyBorder="1" applyAlignment="1" applyProtection="1">
      <alignment horizontal="center" vertical="center"/>
      <protection locked="0"/>
    </xf>
    <xf numFmtId="20" fontId="0" fillId="4" borderId="14" xfId="0" applyNumberFormat="1" applyFont="1" applyFill="1" applyBorder="1" applyAlignment="1" applyProtection="1">
      <alignment horizontal="center" vertical="center"/>
      <protection locked="0"/>
    </xf>
    <xf numFmtId="20" fontId="0" fillId="4" borderId="13" xfId="0" applyNumberFormat="1" applyFont="1" applyFill="1" applyBorder="1" applyAlignment="1" applyProtection="1">
      <alignment horizontal="center" vertical="center"/>
      <protection locked="0"/>
    </xf>
    <xf numFmtId="0" fontId="1" fillId="5" borderId="45" xfId="11" applyFont="1" applyFill="1" applyBorder="1" applyAlignment="1" applyProtection="1">
      <alignment vertical="center" shrinkToFit="1"/>
      <protection locked="0"/>
    </xf>
    <xf numFmtId="0" fontId="0" fillId="0" borderId="5" xfId="0" applyFont="1" applyBorder="1" applyAlignment="1">
      <alignment horizontal="center" vertical="center"/>
    </xf>
    <xf numFmtId="0" fontId="1" fillId="0" borderId="47" xfId="11" applyFont="1" applyBorder="1" applyAlignment="1" applyProtection="1">
      <alignment vertical="center" shrinkToFit="1"/>
    </xf>
    <xf numFmtId="0" fontId="1" fillId="0" borderId="15" xfId="11" applyFont="1" applyBorder="1" applyAlignment="1" applyProtection="1">
      <alignment vertical="center" shrinkToFit="1"/>
    </xf>
    <xf numFmtId="0" fontId="1" fillId="0" borderId="2" xfId="11" applyFont="1" applyBorder="1" applyAlignment="1" applyProtection="1">
      <alignment vertical="center" shrinkToFit="1"/>
    </xf>
    <xf numFmtId="0" fontId="1" fillId="0" borderId="23" xfId="11" applyFont="1" applyBorder="1" applyAlignment="1" applyProtection="1">
      <alignment vertical="center" shrinkToFit="1"/>
    </xf>
    <xf numFmtId="0" fontId="1" fillId="0" borderId="47" xfId="11" applyBorder="1" applyAlignment="1" applyProtection="1">
      <alignment vertical="center" shrinkToFit="1"/>
    </xf>
    <xf numFmtId="185" fontId="1" fillId="0" borderId="53" xfId="11" applyNumberFormat="1" applyFont="1" applyFill="1" applyBorder="1" applyAlignment="1" applyProtection="1">
      <alignment vertical="center" shrinkToFit="1"/>
    </xf>
    <xf numFmtId="0" fontId="1" fillId="4" borderId="6" xfId="11" applyFont="1" applyFill="1" applyBorder="1" applyAlignment="1" applyProtection="1">
      <alignment vertical="center" shrinkToFit="1"/>
      <protection locked="0"/>
    </xf>
    <xf numFmtId="176" fontId="0" fillId="0" borderId="1" xfId="0" applyNumberFormat="1" applyFont="1" applyFill="1" applyBorder="1" applyProtection="1">
      <alignment vertical="center"/>
    </xf>
    <xf numFmtId="0" fontId="1" fillId="4" borderId="54" xfId="11"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xf>
    <xf numFmtId="183" fontId="5" fillId="0" borderId="0" xfId="1" applyNumberFormat="1" applyFont="1" applyBorder="1" applyAlignment="1" applyProtection="1">
      <alignment vertical="center"/>
    </xf>
    <xf numFmtId="38" fontId="14" fillId="0" borderId="0" xfId="1"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181" fontId="13" fillId="0" borderId="0" xfId="0" applyNumberFormat="1" applyFont="1" applyFill="1" applyBorder="1" applyAlignment="1" applyProtection="1">
      <alignment horizontal="center" vertical="center"/>
    </xf>
    <xf numFmtId="181" fontId="13" fillId="0" borderId="0" xfId="0" applyNumberFormat="1" applyFont="1" applyFill="1" applyBorder="1" applyAlignment="1" applyProtection="1">
      <alignment horizontal="center" vertical="center" shrinkToFit="1"/>
    </xf>
    <xf numFmtId="183" fontId="0" fillId="0" borderId="0" xfId="1" applyNumberFormat="1" applyFont="1" applyFill="1" applyBorder="1" applyAlignment="1" applyProtection="1">
      <alignment vertical="center" shrinkToFit="1"/>
    </xf>
    <xf numFmtId="38" fontId="13" fillId="0" borderId="25" xfId="1" applyFont="1" applyFill="1" applyBorder="1" applyAlignment="1" applyProtection="1">
      <alignment vertical="center"/>
    </xf>
    <xf numFmtId="38" fontId="13" fillId="0" borderId="24" xfId="1" applyFont="1" applyFill="1" applyBorder="1" applyAlignment="1" applyProtection="1">
      <alignment vertical="center"/>
    </xf>
    <xf numFmtId="38" fontId="13" fillId="0" borderId="17" xfId="1" applyFont="1" applyFill="1" applyBorder="1" applyAlignment="1" applyProtection="1">
      <alignment vertical="center"/>
    </xf>
    <xf numFmtId="38" fontId="13" fillId="0" borderId="17" xfId="0" applyNumberFormat="1" applyFont="1" applyFill="1" applyBorder="1" applyAlignment="1" applyProtection="1">
      <alignment vertical="center"/>
    </xf>
    <xf numFmtId="0" fontId="13" fillId="0" borderId="55" xfId="0" applyFont="1" applyFill="1" applyBorder="1" applyAlignment="1" applyProtection="1">
      <alignment vertical="center" shrinkToFit="1"/>
    </xf>
    <xf numFmtId="38" fontId="13" fillId="0" borderId="55" xfId="0" applyNumberFormat="1" applyFont="1" applyFill="1" applyBorder="1" applyAlignment="1" applyProtection="1">
      <alignment vertical="center"/>
    </xf>
    <xf numFmtId="38" fontId="3" fillId="0" borderId="0" xfId="1" applyFont="1" applyFill="1" applyAlignment="1" applyProtection="1">
      <alignment vertical="center"/>
    </xf>
    <xf numFmtId="38" fontId="3" fillId="0" borderId="0" xfId="1" applyFont="1" applyFill="1" applyAlignment="1" applyProtection="1">
      <alignment horizontal="right" vertical="center"/>
    </xf>
    <xf numFmtId="0" fontId="5" fillId="0" borderId="0" xfId="12" applyFont="1" applyProtection="1">
      <alignment vertical="center"/>
    </xf>
    <xf numFmtId="0" fontId="5" fillId="0" borderId="0" xfId="12" applyFont="1" applyBorder="1" applyAlignment="1" applyProtection="1">
      <alignment horizontal="center" vertical="center"/>
    </xf>
    <xf numFmtId="0" fontId="5" fillId="0" borderId="0" xfId="12" applyFont="1" applyBorder="1" applyAlignment="1" applyProtection="1">
      <alignment horizontal="distributed" vertical="center"/>
    </xf>
    <xf numFmtId="0" fontId="5" fillId="0" borderId="1" xfId="12" applyFont="1" applyBorder="1" applyAlignment="1" applyProtection="1">
      <alignment horizontal="center" vertical="center"/>
    </xf>
    <xf numFmtId="3" fontId="5" fillId="0" borderId="1" xfId="12" applyNumberFormat="1" applyFont="1" applyBorder="1" applyAlignment="1" applyProtection="1">
      <alignment horizontal="center" vertical="center"/>
    </xf>
    <xf numFmtId="0" fontId="5" fillId="0" borderId="1" xfId="12" applyFont="1" applyBorder="1" applyAlignment="1" applyProtection="1">
      <alignment vertical="center"/>
    </xf>
    <xf numFmtId="0" fontId="5" fillId="0" borderId="0" xfId="12" applyFont="1" applyAlignment="1" applyProtection="1">
      <alignment horizontal="right" vertical="center"/>
    </xf>
    <xf numFmtId="0" fontId="10" fillId="0" borderId="0" xfId="12" applyFont="1" applyProtection="1">
      <alignment vertical="center"/>
    </xf>
    <xf numFmtId="0" fontId="5" fillId="0" borderId="0" xfId="12" applyFont="1" applyBorder="1" applyProtection="1">
      <alignment vertical="center"/>
    </xf>
    <xf numFmtId="0" fontId="5" fillId="0" borderId="1" xfId="12" applyFont="1" applyBorder="1" applyProtection="1">
      <alignment vertical="center"/>
    </xf>
    <xf numFmtId="186" fontId="5" fillId="0" borderId="0" xfId="12" applyNumberFormat="1" applyFont="1" applyBorder="1" applyProtection="1">
      <alignment vertical="center"/>
    </xf>
    <xf numFmtId="187" fontId="5" fillId="0" borderId="0" xfId="12" applyNumberFormat="1" applyFont="1" applyBorder="1" applyProtection="1">
      <alignment vertical="center"/>
    </xf>
    <xf numFmtId="186" fontId="5" fillId="0" borderId="56" xfId="12" applyNumberFormat="1" applyFont="1" applyBorder="1" applyProtection="1">
      <alignment vertical="center"/>
    </xf>
    <xf numFmtId="0" fontId="5" fillId="0" borderId="1" xfId="12" applyFont="1" applyFill="1" applyBorder="1" applyProtection="1">
      <alignment vertical="center"/>
    </xf>
    <xf numFmtId="186" fontId="5" fillId="0" borderId="0" xfId="12" applyNumberFormat="1" applyFont="1" applyFill="1" applyBorder="1" applyProtection="1">
      <alignment vertical="center"/>
    </xf>
    <xf numFmtId="186" fontId="5" fillId="0" borderId="14" xfId="12" applyNumberFormat="1" applyFont="1" applyBorder="1" applyAlignment="1" applyProtection="1">
      <alignment vertical="center"/>
    </xf>
    <xf numFmtId="186" fontId="5" fillId="0" borderId="56" xfId="12" applyNumberFormat="1" applyFont="1" applyBorder="1" applyAlignment="1" applyProtection="1">
      <alignment vertical="center"/>
    </xf>
    <xf numFmtId="0" fontId="5" fillId="0" borderId="1" xfId="12" applyFont="1" applyBorder="1" applyAlignment="1" applyProtection="1">
      <alignment horizontal="left" vertical="center"/>
    </xf>
    <xf numFmtId="186" fontId="5" fillId="0" borderId="0" xfId="12" applyNumberFormat="1" applyFont="1" applyBorder="1" applyAlignment="1" applyProtection="1">
      <alignment vertical="center" shrinkToFit="1"/>
    </xf>
    <xf numFmtId="186" fontId="5" fillId="0" borderId="0" xfId="12" applyNumberFormat="1" applyFont="1" applyFill="1" applyBorder="1" applyAlignment="1" applyProtection="1">
      <alignment vertical="center" shrinkToFit="1"/>
    </xf>
    <xf numFmtId="188" fontId="5" fillId="0" borderId="4" xfId="12" applyNumberFormat="1"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vertical="top"/>
    </xf>
    <xf numFmtId="38" fontId="1" fillId="0" borderId="1" xfId="1" applyFont="1" applyFill="1" applyBorder="1" applyAlignment="1" applyProtection="1">
      <alignment vertical="center"/>
    </xf>
    <xf numFmtId="38" fontId="1" fillId="4" borderId="1" xfId="1" applyFont="1" applyFill="1" applyBorder="1" applyAlignment="1" applyProtection="1">
      <alignment vertical="center"/>
      <protection locked="0"/>
    </xf>
    <xf numFmtId="0" fontId="5" fillId="0" borderId="17" xfId="12" applyFont="1" applyFill="1" applyBorder="1" applyProtection="1">
      <alignment vertical="center"/>
    </xf>
    <xf numFmtId="38" fontId="1" fillId="0" borderId="17" xfId="1" applyFont="1" applyFill="1" applyBorder="1" applyAlignment="1" applyProtection="1">
      <alignment vertical="center"/>
    </xf>
    <xf numFmtId="0" fontId="5" fillId="0" borderId="17" xfId="12" applyFont="1" applyFill="1" applyBorder="1" applyAlignment="1" applyProtection="1">
      <alignment horizontal="left" vertical="center"/>
    </xf>
    <xf numFmtId="0" fontId="5" fillId="0" borderId="57" xfId="12" applyFont="1" applyBorder="1" applyProtection="1">
      <alignment vertical="center"/>
    </xf>
    <xf numFmtId="38" fontId="1" fillId="0" borderId="58" xfId="1" applyFont="1" applyBorder="1" applyAlignment="1" applyProtection="1">
      <alignment vertical="center"/>
    </xf>
    <xf numFmtId="0" fontId="5" fillId="0" borderId="59" xfId="12" applyFont="1" applyBorder="1" applyProtection="1">
      <alignment vertical="center"/>
    </xf>
    <xf numFmtId="38" fontId="1" fillId="4" borderId="25" xfId="1" applyFont="1" applyFill="1" applyBorder="1" applyAlignment="1" applyProtection="1">
      <alignment vertical="center"/>
      <protection locked="0"/>
    </xf>
    <xf numFmtId="186" fontId="1" fillId="0" borderId="58" xfId="12" applyNumberFormat="1" applyFont="1" applyFill="1" applyBorder="1" applyProtection="1">
      <alignment vertical="center"/>
    </xf>
    <xf numFmtId="0" fontId="5" fillId="0" borderId="57" xfId="12" applyFont="1" applyBorder="1" applyAlignment="1" applyProtection="1">
      <alignment horizontal="left" vertical="center"/>
    </xf>
    <xf numFmtId="0" fontId="5" fillId="0" borderId="59" xfId="12" applyFont="1" applyBorder="1" applyAlignment="1" applyProtection="1">
      <alignment horizontal="left" vertical="center"/>
    </xf>
    <xf numFmtId="186" fontId="1" fillId="0" borderId="25" xfId="12" applyNumberFormat="1" applyFont="1" applyFill="1" applyBorder="1" applyProtection="1">
      <alignment vertical="center"/>
    </xf>
    <xf numFmtId="0" fontId="5" fillId="0" borderId="57" xfId="12" applyFont="1" applyFill="1" applyBorder="1" applyProtection="1">
      <alignment vertical="center"/>
    </xf>
    <xf numFmtId="186" fontId="1" fillId="4" borderId="58" xfId="12" applyNumberFormat="1" applyFont="1" applyFill="1" applyBorder="1" applyProtection="1">
      <alignment vertical="center"/>
      <protection locked="0"/>
    </xf>
    <xf numFmtId="38" fontId="1" fillId="0" borderId="58" xfId="1" applyFont="1" applyFill="1" applyBorder="1" applyProtection="1">
      <alignment vertical="center"/>
    </xf>
    <xf numFmtId="38" fontId="1" fillId="0" borderId="25" xfId="1" applyFont="1" applyFill="1" applyBorder="1" applyProtection="1">
      <alignment vertical="center"/>
    </xf>
    <xf numFmtId="38" fontId="1" fillId="0" borderId="1" xfId="1" applyFont="1" applyFill="1" applyBorder="1" applyProtection="1">
      <alignment vertical="center"/>
    </xf>
    <xf numFmtId="0" fontId="5" fillId="0" borderId="57" xfId="12" applyFont="1" applyFill="1" applyBorder="1" applyAlignment="1" applyProtection="1">
      <alignment horizontal="left" vertical="center" shrinkToFit="1"/>
    </xf>
    <xf numFmtId="0" fontId="5" fillId="0" borderId="57" xfId="12" applyFont="1" applyBorder="1" applyAlignment="1" applyProtection="1">
      <alignment horizontal="left" vertical="center" shrinkToFit="1"/>
    </xf>
    <xf numFmtId="0" fontId="5" fillId="0" borderId="59" xfId="12" applyFont="1" applyBorder="1" applyAlignment="1" applyProtection="1">
      <alignment horizontal="left" vertical="center" shrinkToFit="1"/>
    </xf>
    <xf numFmtId="38" fontId="1" fillId="0" borderId="17" xfId="1" applyFont="1" applyFill="1" applyBorder="1" applyProtection="1">
      <alignment vertical="center"/>
    </xf>
    <xf numFmtId="38" fontId="5" fillId="0" borderId="34" xfId="12" applyNumberFormat="1" applyFont="1" applyBorder="1" applyAlignment="1" applyProtection="1">
      <alignment horizontal="center" vertical="center"/>
    </xf>
    <xf numFmtId="186" fontId="5" fillId="0" borderId="56" xfId="12" applyNumberFormat="1" applyFont="1" applyBorder="1" applyAlignment="1" applyProtection="1">
      <alignment vertical="center" shrinkToFit="1"/>
    </xf>
    <xf numFmtId="0" fontId="5" fillId="0" borderId="19" xfId="12" applyFont="1" applyFill="1" applyBorder="1" applyAlignment="1" applyProtection="1">
      <alignment horizontal="left" vertical="center"/>
    </xf>
    <xf numFmtId="38" fontId="1" fillId="0" borderId="19" xfId="1" applyFont="1" applyFill="1" applyBorder="1" applyAlignment="1" applyProtection="1">
      <alignment vertical="center"/>
    </xf>
    <xf numFmtId="186" fontId="1" fillId="0" borderId="19" xfId="12" applyNumberFormat="1" applyFont="1" applyFill="1" applyBorder="1" applyAlignment="1" applyProtection="1">
      <alignment vertical="center"/>
    </xf>
    <xf numFmtId="0" fontId="5" fillId="0" borderId="44" xfId="12" applyFont="1" applyBorder="1" applyProtection="1">
      <alignment vertical="center"/>
    </xf>
    <xf numFmtId="38" fontId="1" fillId="0" borderId="44" xfId="1" applyFont="1" applyFill="1" applyBorder="1" applyAlignment="1" applyProtection="1">
      <alignment vertical="center"/>
    </xf>
    <xf numFmtId="0" fontId="36" fillId="6" borderId="37" xfId="12" applyFont="1" applyFill="1" applyBorder="1" applyAlignment="1" applyProtection="1">
      <alignment vertical="center"/>
    </xf>
    <xf numFmtId="38" fontId="36" fillId="6" borderId="37" xfId="1" applyFont="1" applyFill="1" applyBorder="1" applyAlignment="1" applyProtection="1">
      <alignment horizontal="right" vertical="center"/>
    </xf>
    <xf numFmtId="0" fontId="36" fillId="6" borderId="37" xfId="12" applyFont="1" applyFill="1" applyBorder="1" applyAlignment="1" applyProtection="1">
      <alignment horizontal="left" vertical="center"/>
    </xf>
    <xf numFmtId="0" fontId="5" fillId="0" borderId="0" xfId="0" applyFont="1" applyAlignment="1">
      <alignment vertical="center"/>
    </xf>
    <xf numFmtId="38" fontId="11" fillId="0" borderId="0" xfId="1" applyFont="1" applyFill="1" applyAlignment="1" applyProtection="1">
      <alignment vertical="center"/>
    </xf>
    <xf numFmtId="38" fontId="5"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38" fontId="19" fillId="0" borderId="0" xfId="1" applyFont="1" applyFill="1" applyAlignment="1" applyProtection="1">
      <alignment vertical="center"/>
    </xf>
    <xf numFmtId="38" fontId="19" fillId="0" borderId="0" xfId="1" applyFont="1" applyFill="1" applyProtection="1">
      <alignment vertical="center"/>
    </xf>
    <xf numFmtId="38" fontId="5" fillId="0" borderId="1" xfId="1" applyFont="1" applyFill="1" applyBorder="1" applyAlignment="1" applyProtection="1">
      <alignment horizontal="center" vertical="center" shrinkToFit="1"/>
    </xf>
    <xf numFmtId="38" fontId="5" fillId="0" borderId="2" xfId="1" applyFont="1" applyFill="1" applyBorder="1" applyAlignment="1" applyProtection="1">
      <alignment horizontal="center" vertical="center" shrinkToFit="1"/>
    </xf>
    <xf numFmtId="38" fontId="8" fillId="0" borderId="2" xfId="1" applyFont="1" applyFill="1" applyBorder="1" applyAlignment="1" applyProtection="1">
      <alignment horizontal="center" vertical="center" shrinkToFit="1"/>
    </xf>
    <xf numFmtId="38" fontId="11" fillId="0" borderId="1" xfId="1" applyFont="1" applyFill="1" applyBorder="1" applyAlignment="1" applyProtection="1">
      <alignment horizontal="center" vertical="center" shrinkToFit="1"/>
    </xf>
    <xf numFmtId="38" fontId="11" fillId="0" borderId="11" xfId="1" applyFont="1" applyFill="1" applyBorder="1" applyAlignment="1" applyProtection="1">
      <alignment horizontal="center" vertical="center" shrinkToFit="1"/>
    </xf>
    <xf numFmtId="38" fontId="11" fillId="0" borderId="5" xfId="1" applyFont="1" applyFill="1" applyBorder="1" applyAlignment="1" applyProtection="1">
      <alignment horizontal="center" vertical="center" shrinkToFit="1"/>
    </xf>
    <xf numFmtId="38" fontId="8" fillId="0" borderId="1" xfId="1" applyFont="1" applyFill="1" applyBorder="1" applyAlignment="1" applyProtection="1">
      <alignment horizontal="center" vertical="center" shrinkToFit="1"/>
    </xf>
    <xf numFmtId="38" fontId="11" fillId="0" borderId="11" xfId="1" applyFont="1" applyFill="1" applyBorder="1" applyAlignment="1" applyProtection="1">
      <alignment horizontal="center" vertical="center" wrapText="1" shrinkToFit="1"/>
    </xf>
    <xf numFmtId="38" fontId="11" fillId="0" borderId="5" xfId="1" applyFont="1" applyFill="1" applyBorder="1" applyAlignment="1" applyProtection="1">
      <alignment horizontal="center" vertical="center" wrapText="1" shrinkToFit="1"/>
    </xf>
    <xf numFmtId="38" fontId="11" fillId="0" borderId="1" xfId="1" applyFont="1" applyFill="1" applyBorder="1" applyAlignment="1" applyProtection="1">
      <alignment horizontal="center" vertical="center" wrapText="1" shrinkToFit="1"/>
    </xf>
    <xf numFmtId="38" fontId="0" fillId="0" borderId="1" xfId="1" applyFont="1" applyFill="1" applyBorder="1" applyAlignment="1" applyProtection="1">
      <alignment horizontal="center" vertical="center" wrapText="1" shrinkToFit="1"/>
    </xf>
    <xf numFmtId="38" fontId="11" fillId="0" borderId="19" xfId="1" applyFont="1" applyFill="1" applyBorder="1" applyAlignment="1" applyProtection="1">
      <alignment horizontal="right" vertical="center"/>
    </xf>
    <xf numFmtId="38" fontId="11" fillId="0" borderId="0" xfId="1" applyFont="1" applyFill="1" applyAlignment="1" applyProtection="1">
      <alignment horizontal="right" vertical="center"/>
    </xf>
    <xf numFmtId="182" fontId="11" fillId="0" borderId="2" xfId="1" applyNumberFormat="1" applyFont="1" applyFill="1" applyBorder="1" applyAlignment="1" applyProtection="1">
      <alignment horizontal="right" vertical="center"/>
    </xf>
    <xf numFmtId="180" fontId="11" fillId="0" borderId="3" xfId="1" applyNumberFormat="1" applyFont="1" applyFill="1" applyBorder="1" applyProtection="1">
      <alignment vertical="center"/>
    </xf>
    <xf numFmtId="182" fontId="0" fillId="0" borderId="2" xfId="0" applyNumberFormat="1" applyFill="1" applyBorder="1" applyAlignment="1" applyProtection="1">
      <alignment horizontal="right" vertical="center"/>
    </xf>
    <xf numFmtId="38" fontId="11" fillId="0" borderId="2" xfId="1" applyFont="1" applyFill="1" applyBorder="1" applyProtection="1">
      <alignment vertical="center"/>
    </xf>
    <xf numFmtId="38" fontId="11" fillId="0" borderId="32" xfId="1" applyFont="1" applyFill="1" applyBorder="1" applyAlignment="1" applyProtection="1">
      <alignment vertical="center"/>
    </xf>
    <xf numFmtId="38" fontId="11" fillId="0" borderId="0" xfId="1" applyFont="1" applyFill="1" applyBorder="1" applyAlignment="1" applyProtection="1">
      <alignment vertical="center"/>
    </xf>
    <xf numFmtId="38" fontId="0" fillId="0" borderId="0" xfId="1" applyFont="1" applyFill="1" applyAlignment="1" applyProtection="1">
      <alignment vertical="center"/>
    </xf>
    <xf numFmtId="38" fontId="18" fillId="0" borderId="0" xfId="1" applyFont="1" applyFill="1" applyAlignment="1" applyProtection="1">
      <alignment vertical="center" wrapText="1"/>
    </xf>
    <xf numFmtId="0" fontId="9" fillId="0" borderId="0" xfId="0" applyFont="1" applyFill="1" applyAlignment="1" applyProtection="1">
      <alignment vertical="center" wrapText="1"/>
    </xf>
    <xf numFmtId="185" fontId="10" fillId="2" borderId="38" xfId="11" applyNumberFormat="1" applyFont="1" applyFill="1" applyBorder="1" applyAlignment="1" applyProtection="1">
      <alignment vertical="center" shrinkToFit="1"/>
    </xf>
    <xf numFmtId="0" fontId="37" fillId="0" borderId="0" xfId="0" applyFont="1">
      <alignment vertical="center"/>
    </xf>
    <xf numFmtId="0" fontId="0" fillId="0" borderId="1" xfId="0" applyFont="1" applyBorder="1">
      <alignment vertical="center"/>
    </xf>
    <xf numFmtId="0" fontId="0" fillId="7" borderId="1" xfId="0" applyFont="1" applyFill="1" applyBorder="1">
      <alignment vertical="center"/>
    </xf>
    <xf numFmtId="0" fontId="0" fillId="5" borderId="1" xfId="0" applyFont="1" applyFill="1" applyBorder="1">
      <alignment vertical="center"/>
    </xf>
    <xf numFmtId="0" fontId="0" fillId="4" borderId="1" xfId="0" applyFont="1" applyFill="1" applyBorder="1">
      <alignment vertical="center"/>
    </xf>
    <xf numFmtId="0" fontId="32" fillId="0" borderId="0" xfId="0" applyFont="1">
      <alignment vertical="center"/>
    </xf>
    <xf numFmtId="0" fontId="0" fillId="0" borderId="18" xfId="0" applyFont="1" applyBorder="1" applyAlignment="1">
      <alignment horizontal="center" vertical="center"/>
    </xf>
    <xf numFmtId="0" fontId="0" fillId="0" borderId="4" xfId="0" applyFont="1" applyFill="1" applyBorder="1" applyAlignment="1" applyProtection="1">
      <alignment horizontal="right" vertical="center"/>
    </xf>
    <xf numFmtId="0" fontId="0" fillId="0" borderId="60" xfId="0" applyFont="1" applyFill="1" applyBorder="1" applyAlignment="1" applyProtection="1">
      <alignment horizontal="right" vertical="center"/>
    </xf>
    <xf numFmtId="0" fontId="0" fillId="0" borderId="1" xfId="0" applyFont="1" applyBorder="1" applyAlignment="1">
      <alignment horizontal="center" vertical="center" shrinkToFit="1"/>
    </xf>
    <xf numFmtId="0" fontId="0" fillId="0" borderId="61" xfId="0" applyFont="1" applyBorder="1">
      <alignment vertical="center"/>
    </xf>
    <xf numFmtId="0" fontId="0" fillId="0" borderId="10" xfId="0" applyFont="1" applyBorder="1">
      <alignment vertical="center"/>
    </xf>
    <xf numFmtId="0" fontId="0" fillId="0" borderId="62" xfId="0" applyFont="1" applyBorder="1">
      <alignment vertical="center"/>
    </xf>
    <xf numFmtId="0" fontId="0" fillId="0" borderId="56" xfId="0" applyFont="1" applyBorder="1">
      <alignment vertical="center"/>
    </xf>
    <xf numFmtId="0" fontId="0" fillId="0" borderId="63" xfId="0" applyFont="1" applyBorder="1">
      <alignment vertical="center"/>
    </xf>
    <xf numFmtId="0" fontId="0" fillId="0" borderId="0" xfId="0" applyFont="1" applyBorder="1" applyAlignment="1">
      <alignment horizontal="center" vertical="distributed"/>
    </xf>
    <xf numFmtId="0" fontId="0" fillId="0" borderId="64" xfId="0" applyFont="1" applyBorder="1">
      <alignment vertical="center"/>
    </xf>
    <xf numFmtId="0" fontId="0" fillId="0" borderId="14" xfId="0" applyFont="1" applyBorder="1">
      <alignment vertical="center"/>
    </xf>
    <xf numFmtId="0" fontId="0" fillId="0" borderId="65" xfId="0" applyFont="1" applyBorder="1">
      <alignment vertical="center"/>
    </xf>
    <xf numFmtId="0" fontId="37" fillId="0" borderId="0" xfId="0" applyFont="1" applyBorder="1">
      <alignment vertical="center"/>
    </xf>
    <xf numFmtId="3" fontId="0" fillId="0" borderId="17" xfId="0" applyNumberFormat="1" applyFont="1" applyBorder="1" applyAlignment="1">
      <alignment horizontal="center" vertical="center" shrinkToFit="1"/>
    </xf>
    <xf numFmtId="0" fontId="0" fillId="0" borderId="2" xfId="0" applyFont="1" applyBorder="1" applyAlignment="1">
      <alignment horizontal="center" vertical="center" shrinkToFit="1"/>
    </xf>
    <xf numFmtId="3" fontId="0" fillId="0" borderId="5" xfId="0" applyNumberFormat="1" applyFont="1" applyFill="1" applyBorder="1" applyAlignment="1">
      <alignment vertical="center" shrinkToFit="1"/>
    </xf>
    <xf numFmtId="0" fontId="3" fillId="0" borderId="0" xfId="0" applyFont="1" applyBorder="1">
      <alignment vertical="center"/>
    </xf>
    <xf numFmtId="0" fontId="13" fillId="0" borderId="16" xfId="0" applyFont="1" applyFill="1" applyBorder="1" applyAlignment="1" applyProtection="1">
      <alignment horizontal="center" vertical="center"/>
    </xf>
    <xf numFmtId="0" fontId="0" fillId="8" borderId="66" xfId="0" applyFont="1" applyFill="1" applyBorder="1" applyAlignment="1">
      <alignment horizontal="center" vertical="center"/>
    </xf>
    <xf numFmtId="0" fontId="0" fillId="8" borderId="67" xfId="0" applyFont="1" applyFill="1" applyBorder="1" applyAlignment="1">
      <alignment horizontal="center" vertical="center"/>
    </xf>
    <xf numFmtId="0" fontId="0" fillId="8" borderId="2" xfId="0" applyFont="1" applyFill="1" applyBorder="1" applyAlignment="1">
      <alignment horizontal="center" vertical="center"/>
    </xf>
    <xf numFmtId="0" fontId="0" fillId="8" borderId="53"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27" xfId="0" applyFont="1" applyFill="1" applyBorder="1" applyAlignment="1">
      <alignment horizontal="center" vertical="center"/>
    </xf>
    <xf numFmtId="0" fontId="0" fillId="8" borderId="37" xfId="0" applyFont="1" applyFill="1" applyBorder="1" applyAlignment="1">
      <alignment horizontal="center" vertical="center"/>
    </xf>
    <xf numFmtId="0" fontId="0" fillId="8" borderId="28" xfId="0" applyFont="1" applyFill="1" applyBorder="1" applyAlignment="1">
      <alignment horizontal="center" vertical="center"/>
    </xf>
    <xf numFmtId="0" fontId="4" fillId="0" borderId="0" xfId="0" applyFont="1" applyAlignment="1" applyProtection="1">
      <alignment horizontal="center" vertical="center"/>
    </xf>
    <xf numFmtId="0" fontId="45" fillId="0" borderId="0" xfId="0" applyFont="1" applyProtection="1">
      <alignment vertical="center"/>
    </xf>
    <xf numFmtId="0" fontId="0" fillId="0" borderId="0" xfId="0" applyProtection="1">
      <alignment vertical="center"/>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0" fontId="0" fillId="0" borderId="5" xfId="0" applyBorder="1" applyAlignment="1" applyProtection="1">
      <alignment horizontal="right" vertical="center"/>
    </xf>
    <xf numFmtId="0" fontId="0" fillId="0" borderId="4" xfId="0" applyFill="1" applyBorder="1" applyAlignment="1" applyProtection="1">
      <alignment horizontal="center" vertical="center"/>
    </xf>
    <xf numFmtId="0" fontId="0" fillId="0" borderId="4" xfId="0" applyBorder="1" applyProtection="1">
      <alignment vertical="center"/>
    </xf>
    <xf numFmtId="0" fontId="0" fillId="0" borderId="11" xfId="0" applyBorder="1" applyProtection="1">
      <alignment vertical="center"/>
    </xf>
    <xf numFmtId="0" fontId="0" fillId="0" borderId="0" xfId="0" applyBorder="1" applyProtection="1">
      <alignment vertical="center"/>
    </xf>
    <xf numFmtId="0" fontId="0" fillId="0" borderId="32" xfId="0" applyFill="1" applyBorder="1" applyProtection="1">
      <alignment vertical="center"/>
    </xf>
    <xf numFmtId="0" fontId="0" fillId="0" borderId="47" xfId="0" applyBorder="1" applyAlignment="1" applyProtection="1">
      <alignment horizontal="center" vertical="center"/>
    </xf>
    <xf numFmtId="0" fontId="0" fillId="0" borderId="0" xfId="0" applyFill="1" applyBorder="1" applyProtection="1">
      <alignment vertical="center"/>
    </xf>
    <xf numFmtId="0" fontId="0" fillId="0" borderId="4" xfId="0" applyFill="1" applyBorder="1" applyProtection="1">
      <alignment vertical="center"/>
    </xf>
    <xf numFmtId="0" fontId="0" fillId="0" borderId="32" xfId="0" applyFill="1" applyBorder="1" applyAlignment="1" applyProtection="1">
      <alignment horizontal="center" vertical="center"/>
    </xf>
    <xf numFmtId="0" fontId="0" fillId="0" borderId="15" xfId="0" applyBorder="1" applyProtection="1">
      <alignment vertical="center"/>
    </xf>
    <xf numFmtId="0" fontId="0" fillId="0" borderId="46" xfId="0" applyBorder="1" applyProtection="1">
      <alignment vertical="center"/>
    </xf>
    <xf numFmtId="0" fontId="0" fillId="0" borderId="4" xfId="0" applyFill="1" applyBorder="1" applyAlignment="1" applyProtection="1">
      <alignment horizontal="center" vertical="center" wrapText="1"/>
    </xf>
    <xf numFmtId="0" fontId="0" fillId="0" borderId="18" xfId="0" applyBorder="1" applyProtection="1">
      <alignment vertical="center"/>
    </xf>
    <xf numFmtId="0" fontId="0" fillId="0" borderId="32" xfId="0" applyBorder="1" applyProtection="1">
      <alignment vertical="center"/>
    </xf>
    <xf numFmtId="0" fontId="0" fillId="0" borderId="16" xfId="0" applyBorder="1" applyProtection="1">
      <alignment vertical="center"/>
    </xf>
    <xf numFmtId="0" fontId="0" fillId="0" borderId="3" xfId="0" applyBorder="1" applyProtection="1">
      <alignment vertical="center"/>
    </xf>
    <xf numFmtId="0" fontId="0" fillId="0" borderId="5" xfId="0" applyBorder="1" applyAlignment="1" applyProtection="1">
      <alignment horizontal="center" vertical="center" shrinkToFit="1"/>
    </xf>
    <xf numFmtId="0" fontId="0" fillId="0" borderId="47" xfId="0" applyBorder="1" applyProtection="1">
      <alignment vertical="center"/>
    </xf>
    <xf numFmtId="0" fontId="0" fillId="0" borderId="23" xfId="0" applyBorder="1" applyProtection="1">
      <alignment vertical="center"/>
    </xf>
    <xf numFmtId="0" fontId="0" fillId="0" borderId="5" xfId="0" applyBorder="1" applyProtection="1">
      <alignment vertical="center"/>
    </xf>
    <xf numFmtId="0" fontId="0" fillId="0" borderId="1" xfId="0" applyBorder="1" applyAlignment="1" applyProtection="1">
      <alignment horizontal="left" vertical="center" shrinkToFit="1"/>
    </xf>
    <xf numFmtId="0" fontId="46" fillId="0" borderId="0" xfId="0" applyFont="1" applyProtection="1">
      <alignment vertical="center"/>
    </xf>
    <xf numFmtId="0" fontId="0" fillId="0" borderId="0" xfId="0" applyFont="1" applyAlignment="1" applyProtection="1">
      <alignment vertical="center"/>
    </xf>
    <xf numFmtId="0" fontId="0" fillId="0" borderId="0" xfId="0" applyFont="1" applyProtection="1">
      <alignment vertical="center"/>
    </xf>
    <xf numFmtId="0" fontId="21" fillId="0" borderId="0" xfId="0" applyFont="1" applyAlignment="1" applyProtection="1">
      <alignment horizontal="right"/>
    </xf>
    <xf numFmtId="0" fontId="21" fillId="0" borderId="0" xfId="0" applyFont="1" applyAlignment="1" applyProtection="1">
      <alignment horizontal="center"/>
    </xf>
    <xf numFmtId="38" fontId="21" fillId="0" borderId="0" xfId="0" applyNumberFormat="1" applyFont="1" applyAlignment="1" applyProtection="1">
      <alignment horizontal="right"/>
    </xf>
    <xf numFmtId="0" fontId="0" fillId="0" borderId="0" xfId="0" applyFont="1" applyFill="1" applyBorder="1" applyAlignment="1" applyProtection="1">
      <alignment vertical="center" textRotation="255" wrapText="1"/>
    </xf>
    <xf numFmtId="0" fontId="0" fillId="0" borderId="5" xfId="0" applyFont="1" applyFill="1" applyBorder="1" applyAlignment="1" applyProtection="1">
      <alignment vertical="center" shrinkToFit="1"/>
    </xf>
    <xf numFmtId="0" fontId="0" fillId="0" borderId="68" xfId="0" applyFont="1" applyFill="1" applyBorder="1" applyAlignment="1" applyProtection="1">
      <alignment vertical="center" shrinkToFit="1"/>
    </xf>
    <xf numFmtId="0" fontId="0" fillId="0" borderId="69" xfId="0" applyBorder="1" applyProtection="1">
      <alignment vertical="center"/>
    </xf>
    <xf numFmtId="0" fontId="0" fillId="0" borderId="70" xfId="0"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69" xfId="0" applyNumberFormat="1" applyFont="1" applyFill="1" applyBorder="1" applyAlignment="1" applyProtection="1">
      <alignment horizontal="center" vertical="center"/>
    </xf>
    <xf numFmtId="0" fontId="0" fillId="0" borderId="64" xfId="0"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65" xfId="0" applyNumberFormat="1"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0" fillId="0" borderId="71" xfId="0" applyFont="1" applyBorder="1" applyAlignment="1" applyProtection="1">
      <alignment horizontal="center"/>
    </xf>
    <xf numFmtId="0" fontId="0" fillId="0" borderId="9" xfId="0" applyFont="1" applyBorder="1" applyAlignment="1" applyProtection="1">
      <alignment horizontal="center"/>
    </xf>
    <xf numFmtId="0" fontId="0" fillId="0" borderId="72" xfId="0" applyFont="1" applyBorder="1" applyAlignment="1" applyProtection="1">
      <alignment horizontal="center" shrinkToFit="1"/>
    </xf>
    <xf numFmtId="0" fontId="0" fillId="0" borderId="8" xfId="0" applyFont="1" applyBorder="1" applyAlignment="1" applyProtection="1">
      <alignment horizontal="center" shrinkToFit="1"/>
    </xf>
    <xf numFmtId="189" fontId="0" fillId="0" borderId="0" xfId="0" applyNumberFormat="1" applyFont="1" applyFill="1" applyBorder="1" applyAlignment="1" applyProtection="1">
      <alignment horizontal="right" vertical="center" shrinkToFit="1"/>
    </xf>
    <xf numFmtId="0" fontId="0" fillId="0" borderId="0" xfId="0" applyFont="1" applyFill="1" applyBorder="1" applyProtection="1">
      <alignment vertical="center"/>
    </xf>
    <xf numFmtId="0" fontId="0" fillId="0" borderId="73" xfId="0" applyFont="1" applyFill="1" applyBorder="1" applyAlignment="1" applyProtection="1">
      <alignment horizontal="center"/>
    </xf>
    <xf numFmtId="0" fontId="0" fillId="0" borderId="34" xfId="0" applyFont="1" applyFill="1" applyBorder="1" applyAlignment="1" applyProtection="1">
      <alignment horizontal="center"/>
    </xf>
    <xf numFmtId="0" fontId="0" fillId="0" borderId="52" xfId="0" applyFont="1" applyFill="1" applyBorder="1" applyAlignment="1" applyProtection="1">
      <alignment horizontal="center"/>
    </xf>
    <xf numFmtId="0" fontId="0" fillId="0" borderId="35" xfId="0" applyFont="1" applyFill="1" applyBorder="1" applyAlignment="1" applyProtection="1">
      <alignment horizontal="center"/>
    </xf>
    <xf numFmtId="0" fontId="0" fillId="0" borderId="0" xfId="0" applyFont="1" applyFill="1" applyBorder="1" applyAlignment="1" applyProtection="1">
      <alignment vertical="center" shrinkToFit="1"/>
    </xf>
    <xf numFmtId="0" fontId="0" fillId="0" borderId="1" xfId="0" applyBorder="1" applyAlignment="1" applyProtection="1">
      <alignment vertical="center" shrinkToFit="1"/>
    </xf>
    <xf numFmtId="0" fontId="0" fillId="0" borderId="11" xfId="0" applyFont="1" applyBorder="1" applyAlignment="1" applyProtection="1">
      <alignment horizontal="center"/>
    </xf>
    <xf numFmtId="0" fontId="0" fillId="0" borderId="27" xfId="0" applyFont="1" applyBorder="1" applyAlignment="1" applyProtection="1">
      <alignment horizontal="center"/>
    </xf>
    <xf numFmtId="0" fontId="0" fillId="0" borderId="0" xfId="0" applyFont="1" applyFill="1" applyBorder="1" applyAlignment="1" applyProtection="1">
      <alignment vertical="center"/>
    </xf>
    <xf numFmtId="0" fontId="0" fillId="0" borderId="1" xfId="0" applyFont="1" applyBorder="1" applyAlignment="1" applyProtection="1">
      <alignment vertical="center" shrinkToFit="1"/>
    </xf>
    <xf numFmtId="0" fontId="0" fillId="0" borderId="36" xfId="0" applyFont="1" applyBorder="1" applyAlignment="1" applyProtection="1">
      <alignment horizontal="center"/>
    </xf>
    <xf numFmtId="0" fontId="0" fillId="0" borderId="7" xfId="0" applyFont="1" applyBorder="1" applyAlignment="1" applyProtection="1">
      <alignment horizontal="center"/>
    </xf>
    <xf numFmtId="0" fontId="0" fillId="0" borderId="28" xfId="0" applyFont="1" applyBorder="1" applyAlignment="1" applyProtection="1">
      <alignment horizontal="center"/>
    </xf>
    <xf numFmtId="190" fontId="0" fillId="0" borderId="0" xfId="0" applyNumberFormat="1" applyFont="1" applyFill="1" applyBorder="1" applyAlignment="1" applyProtection="1">
      <alignment vertical="center" shrinkToFit="1"/>
    </xf>
    <xf numFmtId="0" fontId="0" fillId="0" borderId="41" xfId="0" applyFont="1" applyBorder="1" applyAlignment="1" applyProtection="1">
      <alignment horizontal="center"/>
    </xf>
    <xf numFmtId="190" fontId="8" fillId="0" borderId="0" xfId="0" applyNumberFormat="1" applyFont="1" applyFill="1" applyBorder="1" applyAlignment="1" applyProtection="1">
      <alignment vertical="center" shrinkToFit="1"/>
    </xf>
    <xf numFmtId="0" fontId="0" fillId="0" borderId="0" xfId="0" applyFont="1" applyBorder="1" applyProtection="1">
      <alignment vertical="center"/>
    </xf>
    <xf numFmtId="0" fontId="0" fillId="0" borderId="74" xfId="0" applyFont="1" applyFill="1" applyBorder="1" applyAlignment="1" applyProtection="1">
      <alignment vertical="center" shrinkToFit="1"/>
    </xf>
    <xf numFmtId="0" fontId="0" fillId="0" borderId="75" xfId="0" applyFont="1" applyFill="1" applyBorder="1" applyAlignment="1" applyProtection="1">
      <alignment vertical="center" shrinkToFit="1"/>
    </xf>
    <xf numFmtId="0" fontId="0" fillId="0" borderId="76" xfId="0" applyBorder="1" applyProtection="1">
      <alignment vertical="center"/>
    </xf>
    <xf numFmtId="190" fontId="8" fillId="0" borderId="0" xfId="0" applyNumberFormat="1" applyFont="1" applyFill="1" applyBorder="1" applyAlignment="1" applyProtection="1">
      <alignment horizontal="left" vertical="center" shrinkToFit="1"/>
    </xf>
    <xf numFmtId="0" fontId="0" fillId="0" borderId="0" xfId="0" applyFont="1" applyFill="1" applyProtection="1">
      <alignment vertical="center"/>
    </xf>
    <xf numFmtId="0" fontId="0" fillId="0" borderId="5" xfId="0" applyFont="1" applyBorder="1" applyAlignment="1" applyProtection="1">
      <alignment vertical="center" shrinkToFit="1"/>
    </xf>
    <xf numFmtId="0" fontId="0" fillId="0" borderId="27" xfId="0" applyFont="1" applyBorder="1" applyAlignment="1" applyProtection="1">
      <alignment vertical="center" shrinkToFit="1"/>
    </xf>
    <xf numFmtId="0" fontId="0" fillId="0" borderId="11" xfId="0" applyFont="1" applyBorder="1" applyAlignment="1" applyProtection="1">
      <alignment horizontal="center" wrapText="1"/>
    </xf>
    <xf numFmtId="0" fontId="0" fillId="0" borderId="1" xfId="0" applyFont="1" applyBorder="1" applyAlignment="1" applyProtection="1">
      <alignment horizontal="center" wrapText="1"/>
    </xf>
    <xf numFmtId="0" fontId="0" fillId="0" borderId="1" xfId="0" applyFont="1" applyBorder="1" applyAlignment="1" applyProtection="1">
      <alignment horizontal="center"/>
    </xf>
    <xf numFmtId="0" fontId="0" fillId="0" borderId="5" xfId="0" applyFont="1" applyBorder="1" applyAlignment="1" applyProtection="1">
      <alignment horizontal="center" wrapText="1"/>
    </xf>
    <xf numFmtId="0" fontId="0" fillId="0" borderId="45" xfId="0" applyFont="1" applyBorder="1" applyAlignment="1" applyProtection="1">
      <alignment horizontal="center"/>
    </xf>
    <xf numFmtId="0" fontId="0" fillId="0" borderId="27" xfId="0" applyFont="1" applyBorder="1" applyAlignment="1" applyProtection="1">
      <alignment horizontal="center" wrapText="1"/>
    </xf>
    <xf numFmtId="0" fontId="0" fillId="0" borderId="45" xfId="0" applyFont="1" applyBorder="1" applyAlignment="1" applyProtection="1">
      <alignment horizontal="center" wrapText="1"/>
    </xf>
    <xf numFmtId="0" fontId="0" fillId="0" borderId="15" xfId="0" applyFont="1" applyBorder="1" applyAlignment="1" applyProtection="1">
      <alignment shrinkToFit="1"/>
    </xf>
    <xf numFmtId="0" fontId="0" fillId="0" borderId="2" xfId="0" applyFont="1" applyBorder="1" applyAlignment="1" applyProtection="1">
      <alignment shrinkToFit="1"/>
    </xf>
    <xf numFmtId="0" fontId="0" fillId="0" borderId="1" xfId="0" applyFont="1" applyBorder="1" applyAlignment="1" applyProtection="1">
      <alignment shrinkToFit="1"/>
    </xf>
    <xf numFmtId="0" fontId="0" fillId="0" borderId="1" xfId="0" applyBorder="1" applyAlignment="1" applyProtection="1">
      <alignment horizontal="center"/>
    </xf>
    <xf numFmtId="0" fontId="0" fillId="0" borderId="5" xfId="0" applyFont="1" applyBorder="1" applyAlignment="1" applyProtection="1">
      <alignment shrinkToFit="1"/>
    </xf>
    <xf numFmtId="0" fontId="0" fillId="0" borderId="77" xfId="0" applyFont="1" applyBorder="1" applyAlignment="1" applyProtection="1">
      <alignment shrinkToFit="1"/>
    </xf>
    <xf numFmtId="0" fontId="0" fillId="0" borderId="11" xfId="0" applyFont="1" applyBorder="1" applyAlignment="1" applyProtection="1">
      <alignment horizontal="right"/>
    </xf>
    <xf numFmtId="0" fontId="0" fillId="0" borderId="1" xfId="0" applyFont="1" applyBorder="1" applyAlignment="1" applyProtection="1">
      <alignment horizontal="right"/>
    </xf>
    <xf numFmtId="0" fontId="0" fillId="0" borderId="27" xfId="0" applyFont="1" applyBorder="1" applyAlignment="1" applyProtection="1">
      <alignment horizontal="right"/>
    </xf>
    <xf numFmtId="0" fontId="0" fillId="0" borderId="5" xfId="0" applyFont="1" applyBorder="1" applyAlignment="1" applyProtection="1">
      <alignment horizontal="right"/>
    </xf>
    <xf numFmtId="0" fontId="0" fillId="0" borderId="45" xfId="0" applyFont="1" applyBorder="1" applyAlignment="1" applyProtection="1">
      <alignment horizontal="right"/>
    </xf>
    <xf numFmtId="0" fontId="0" fillId="0" borderId="78" xfId="0" applyFont="1" applyBorder="1" applyAlignment="1" applyProtection="1">
      <alignment horizontal="right"/>
    </xf>
    <xf numFmtId="0" fontId="0" fillId="0" borderId="19" xfId="0" applyFont="1" applyBorder="1" applyAlignment="1" applyProtection="1">
      <alignment horizontal="right"/>
    </xf>
    <xf numFmtId="0" fontId="0" fillId="0" borderId="79" xfId="0" applyFont="1" applyBorder="1" applyAlignment="1" applyProtection="1">
      <alignment horizontal="right"/>
    </xf>
    <xf numFmtId="0" fontId="0" fillId="0" borderId="3" xfId="0" applyFont="1" applyBorder="1" applyAlignment="1" applyProtection="1">
      <alignment horizontal="right"/>
    </xf>
    <xf numFmtId="0" fontId="0" fillId="0" borderId="0" xfId="0" applyFont="1" applyFill="1" applyBorder="1" applyAlignment="1" applyProtection="1">
      <alignment horizontal="right"/>
    </xf>
    <xf numFmtId="176" fontId="0" fillId="0" borderId="11" xfId="0" applyNumberFormat="1" applyFont="1" applyBorder="1" applyProtection="1">
      <alignment vertical="center"/>
    </xf>
    <xf numFmtId="176" fontId="0" fillId="0" borderId="1" xfId="0" applyNumberFormat="1" applyFont="1" applyBorder="1" applyProtection="1">
      <alignment vertical="center"/>
    </xf>
    <xf numFmtId="181" fontId="0" fillId="0" borderId="1" xfId="0" applyNumberFormat="1" applyFont="1" applyBorder="1" applyAlignment="1" applyProtection="1">
      <alignment vertical="center" shrinkToFit="1"/>
    </xf>
    <xf numFmtId="179" fontId="0" fillId="0" borderId="1" xfId="0" applyNumberFormat="1" applyFont="1" applyBorder="1" applyProtection="1">
      <alignment vertical="center"/>
    </xf>
    <xf numFmtId="179" fontId="0" fillId="0" borderId="27" xfId="0" applyNumberFormat="1" applyFont="1" applyBorder="1" applyProtection="1">
      <alignment vertical="center"/>
    </xf>
    <xf numFmtId="3" fontId="0" fillId="0" borderId="11" xfId="0" applyNumberFormat="1" applyFont="1" applyBorder="1" applyAlignment="1" applyProtection="1">
      <alignment shrinkToFit="1"/>
    </xf>
    <xf numFmtId="3" fontId="0" fillId="0" borderId="78" xfId="0" applyNumberFormat="1" applyFont="1" applyBorder="1" applyAlignment="1" applyProtection="1">
      <alignment shrinkToFit="1"/>
    </xf>
    <xf numFmtId="192" fontId="0" fillId="0" borderId="11" xfId="0" applyNumberFormat="1" applyFont="1" applyBorder="1" applyAlignment="1" applyProtection="1">
      <alignment horizontal="center" shrinkToFit="1"/>
    </xf>
    <xf numFmtId="3" fontId="0" fillId="0" borderId="1" xfId="0" applyNumberFormat="1" applyFont="1" applyBorder="1" applyAlignment="1" applyProtection="1">
      <alignment shrinkToFit="1"/>
    </xf>
    <xf numFmtId="191" fontId="0" fillId="0" borderId="4" xfId="0" applyNumberFormat="1" applyFont="1" applyBorder="1" applyAlignment="1" applyProtection="1">
      <alignment horizontal="center" shrinkToFit="1"/>
    </xf>
    <xf numFmtId="3" fontId="0" fillId="0" borderId="80" xfId="0" applyNumberFormat="1" applyFont="1" applyBorder="1" applyAlignment="1" applyProtection="1">
      <alignment shrinkToFit="1"/>
    </xf>
    <xf numFmtId="3" fontId="0" fillId="0" borderId="81" xfId="0" applyNumberFormat="1" applyFont="1" applyBorder="1" applyAlignment="1" applyProtection="1">
      <alignment shrinkToFit="1"/>
    </xf>
    <xf numFmtId="192" fontId="0" fillId="0" borderId="82" xfId="0" applyNumberFormat="1" applyFont="1" applyBorder="1" applyAlignment="1" applyProtection="1">
      <alignment horizontal="center" shrinkToFit="1"/>
    </xf>
    <xf numFmtId="3" fontId="0" fillId="0" borderId="83" xfId="0" applyNumberFormat="1" applyBorder="1" applyProtection="1">
      <alignment vertical="center"/>
    </xf>
    <xf numFmtId="3" fontId="0" fillId="0" borderId="84" xfId="0" applyNumberFormat="1" applyFont="1" applyBorder="1" applyAlignment="1" applyProtection="1">
      <alignment shrinkToFit="1"/>
    </xf>
    <xf numFmtId="3" fontId="0" fillId="0" borderId="27" xfId="0" applyNumberFormat="1" applyFont="1" applyFill="1" applyBorder="1" applyAlignment="1" applyProtection="1">
      <alignment shrinkToFit="1"/>
    </xf>
    <xf numFmtId="3" fontId="0" fillId="0" borderId="85" xfId="0" applyNumberFormat="1" applyFont="1" applyBorder="1" applyAlignment="1" applyProtection="1">
      <alignment shrinkToFit="1"/>
    </xf>
    <xf numFmtId="192" fontId="0" fillId="0" borderId="4" xfId="0" applyNumberFormat="1" applyFont="1" applyBorder="1" applyAlignment="1" applyProtection="1">
      <alignment horizontal="center" shrinkToFit="1"/>
    </xf>
    <xf numFmtId="3" fontId="0" fillId="0" borderId="86" xfId="0" applyNumberFormat="1" applyBorder="1" applyProtection="1">
      <alignment vertical="center"/>
    </xf>
    <xf numFmtId="3" fontId="0" fillId="0" borderId="87" xfId="0" applyNumberFormat="1" applyFont="1" applyBorder="1" applyAlignment="1" applyProtection="1">
      <alignment shrinkToFit="1"/>
    </xf>
    <xf numFmtId="3" fontId="0" fillId="0" borderId="88" xfId="0" applyNumberFormat="1" applyFont="1" applyBorder="1" applyAlignment="1" applyProtection="1">
      <alignment shrinkToFit="1"/>
    </xf>
    <xf numFmtId="192" fontId="0" fillId="0" borderId="89" xfId="0" applyNumberFormat="1" applyFont="1" applyBorder="1" applyAlignment="1" applyProtection="1">
      <alignment horizontal="center" shrinkToFit="1"/>
    </xf>
    <xf numFmtId="3" fontId="0" fillId="0" borderId="90" xfId="0" applyNumberFormat="1" applyBorder="1" applyProtection="1">
      <alignment vertical="center"/>
    </xf>
    <xf numFmtId="176" fontId="0" fillId="0" borderId="17" xfId="0" applyNumberFormat="1" applyFont="1" applyBorder="1" applyProtection="1">
      <alignment vertical="center"/>
    </xf>
    <xf numFmtId="179" fontId="0" fillId="0" borderId="91" xfId="0" applyNumberFormat="1" applyFont="1" applyBorder="1" applyProtection="1">
      <alignment vertical="center"/>
    </xf>
    <xf numFmtId="0" fontId="0" fillId="0" borderId="11" xfId="0" applyFont="1" applyBorder="1" applyProtection="1">
      <alignment vertical="center"/>
    </xf>
    <xf numFmtId="0" fontId="0" fillId="0" borderId="5" xfId="0" applyFont="1" applyBorder="1" applyProtection="1">
      <alignment vertical="center"/>
    </xf>
    <xf numFmtId="0" fontId="0" fillId="0" borderId="45" xfId="0" applyFont="1" applyBorder="1" applyProtection="1">
      <alignment vertical="center"/>
    </xf>
    <xf numFmtId="0" fontId="0" fillId="0" borderId="27" xfId="0" applyFont="1" applyBorder="1" applyProtection="1">
      <alignment vertical="center"/>
    </xf>
    <xf numFmtId="0" fontId="0" fillId="0" borderId="11" xfId="0" applyFont="1" applyBorder="1" applyAlignment="1" applyProtection="1">
      <alignment shrinkToFit="1"/>
    </xf>
    <xf numFmtId="0" fontId="0" fillId="0" borderId="78" xfId="0" applyFont="1" applyBorder="1" applyAlignment="1" applyProtection="1">
      <alignment shrinkToFit="1"/>
    </xf>
    <xf numFmtId="191" fontId="0" fillId="0" borderId="11" xfId="0" applyNumberFormat="1" applyFont="1" applyBorder="1" applyAlignment="1" applyProtection="1">
      <alignment horizontal="center" shrinkToFit="1"/>
    </xf>
    <xf numFmtId="0" fontId="0" fillId="0" borderId="19" xfId="0" applyFont="1" applyBorder="1" applyAlignment="1" applyProtection="1">
      <alignment shrinkToFit="1"/>
    </xf>
    <xf numFmtId="0" fontId="0" fillId="0" borderId="79" xfId="0" applyFont="1" applyBorder="1" applyAlignment="1" applyProtection="1">
      <alignment shrinkToFit="1"/>
    </xf>
    <xf numFmtId="192" fontId="0" fillId="0" borderId="3" xfId="0" applyNumberFormat="1" applyFont="1" applyBorder="1" applyAlignment="1" applyProtection="1">
      <alignment horizontal="center" shrinkToFit="1"/>
    </xf>
    <xf numFmtId="0" fontId="0" fillId="0" borderId="27" xfId="0" applyFont="1" applyBorder="1" applyAlignment="1" applyProtection="1">
      <alignment shrinkToFit="1"/>
    </xf>
    <xf numFmtId="181" fontId="0" fillId="0" borderId="7" xfId="0" applyNumberFormat="1" applyFont="1" applyBorder="1" applyProtection="1">
      <alignment vertical="center"/>
    </xf>
    <xf numFmtId="181" fontId="0" fillId="0" borderId="54" xfId="0" applyNumberFormat="1" applyFont="1" applyBorder="1" applyProtection="1">
      <alignment vertical="center"/>
    </xf>
    <xf numFmtId="181" fontId="0" fillId="0" borderId="92" xfId="0" applyNumberFormat="1" applyFont="1" applyBorder="1" applyProtection="1">
      <alignment vertical="center"/>
    </xf>
    <xf numFmtId="181" fontId="0" fillId="0" borderId="7" xfId="0" applyNumberFormat="1" applyFont="1" applyBorder="1" applyAlignment="1" applyProtection="1">
      <alignment vertical="center" shrinkToFit="1"/>
    </xf>
    <xf numFmtId="181" fontId="0" fillId="0" borderId="93" xfId="0" applyNumberFormat="1" applyFont="1" applyBorder="1" applyProtection="1">
      <alignment vertical="center"/>
    </xf>
    <xf numFmtId="181" fontId="0" fillId="0" borderId="6" xfId="0" applyNumberFormat="1" applyFont="1" applyBorder="1" applyProtection="1">
      <alignment vertical="center"/>
    </xf>
    <xf numFmtId="181" fontId="0" fillId="0" borderId="94" xfId="0" applyNumberFormat="1" applyFont="1" applyBorder="1" applyProtection="1">
      <alignment vertical="center"/>
    </xf>
    <xf numFmtId="181" fontId="0" fillId="0" borderId="28" xfId="0" applyNumberFormat="1" applyFont="1" applyBorder="1" applyProtection="1">
      <alignment vertical="center"/>
    </xf>
    <xf numFmtId="181" fontId="0" fillId="0" borderId="7" xfId="0" applyNumberFormat="1" applyFont="1" applyBorder="1" applyAlignment="1" applyProtection="1">
      <alignment shrinkToFit="1"/>
    </xf>
    <xf numFmtId="181" fontId="0" fillId="0" borderId="95" xfId="0" applyNumberFormat="1" applyFont="1" applyBorder="1" applyAlignment="1" applyProtection="1">
      <alignment shrinkToFit="1"/>
    </xf>
    <xf numFmtId="192" fontId="0" fillId="0" borderId="7" xfId="0" applyNumberFormat="1" applyFont="1" applyBorder="1" applyAlignment="1" applyProtection="1">
      <alignment horizontal="center" shrinkToFit="1"/>
    </xf>
    <xf numFmtId="191" fontId="0" fillId="0" borderId="54" xfId="0" applyNumberFormat="1" applyFont="1" applyBorder="1" applyAlignment="1" applyProtection="1">
      <alignment horizontal="right" shrinkToFit="1"/>
    </xf>
    <xf numFmtId="181" fontId="0" fillId="0" borderId="37" xfId="0" applyNumberFormat="1" applyFont="1" applyBorder="1" applyAlignment="1" applyProtection="1">
      <alignment shrinkToFit="1"/>
    </xf>
    <xf numFmtId="192" fontId="0" fillId="0" borderId="7" xfId="0" applyNumberFormat="1" applyFont="1" applyBorder="1" applyAlignment="1" applyProtection="1">
      <alignment shrinkToFit="1"/>
    </xf>
    <xf numFmtId="181" fontId="0" fillId="0" borderId="54" xfId="0" applyNumberFormat="1" applyFont="1" applyBorder="1" applyAlignment="1" applyProtection="1">
      <alignment shrinkToFit="1"/>
    </xf>
    <xf numFmtId="181" fontId="0" fillId="0" borderId="28" xfId="0" applyNumberFormat="1" applyFont="1" applyBorder="1" applyAlignment="1" applyProtection="1">
      <alignment shrinkToFit="1"/>
    </xf>
    <xf numFmtId="0" fontId="0" fillId="0" borderId="0" xfId="0" applyFont="1" applyBorder="1" applyAlignment="1" applyProtection="1">
      <alignment horizontal="center"/>
    </xf>
    <xf numFmtId="181" fontId="0" fillId="0" borderId="0" xfId="0" applyNumberFormat="1" applyFont="1" applyBorder="1" applyProtection="1">
      <alignment vertical="center"/>
    </xf>
    <xf numFmtId="181" fontId="0" fillId="0" borderId="0" xfId="0" applyNumberFormat="1" applyFont="1" applyBorder="1" applyAlignment="1" applyProtection="1">
      <alignment vertical="center" shrinkToFit="1"/>
    </xf>
    <xf numFmtId="181" fontId="29" fillId="0" borderId="0" xfId="0" applyNumberFormat="1" applyFont="1" applyBorder="1" applyAlignment="1" applyProtection="1">
      <alignment horizontal="center" vertical="center"/>
    </xf>
    <xf numFmtId="181" fontId="0" fillId="0" borderId="0" xfId="0" applyNumberFormat="1" applyFont="1" applyBorder="1" applyAlignment="1" applyProtection="1">
      <alignment shrinkToFit="1"/>
    </xf>
    <xf numFmtId="192" fontId="0" fillId="0" borderId="0" xfId="0" applyNumberFormat="1" applyFont="1" applyBorder="1" applyAlignment="1" applyProtection="1">
      <alignment shrinkToFit="1"/>
    </xf>
    <xf numFmtId="191" fontId="0" fillId="0" borderId="0" xfId="0" applyNumberFormat="1" applyFont="1" applyBorder="1" applyAlignment="1" applyProtection="1">
      <alignment horizontal="right" shrinkToFit="1"/>
    </xf>
    <xf numFmtId="0" fontId="10" fillId="0" borderId="0" xfId="0" applyFont="1" applyProtection="1">
      <alignment vertical="center"/>
    </xf>
    <xf numFmtId="181" fontId="0" fillId="0" borderId="1" xfId="0" applyNumberFormat="1" applyBorder="1" applyProtection="1">
      <alignment vertical="center"/>
    </xf>
    <xf numFmtId="0" fontId="10" fillId="0" borderId="0" xfId="0" applyFont="1" applyFill="1" applyBorder="1" applyAlignment="1" applyProtection="1">
      <alignment vertical="center"/>
    </xf>
    <xf numFmtId="0" fontId="1" fillId="0" borderId="1" xfId="0" applyFont="1" applyBorder="1" applyProtection="1">
      <alignment vertical="center"/>
    </xf>
    <xf numFmtId="0" fontId="0" fillId="0" borderId="47" xfId="0" applyFont="1" applyFill="1" applyBorder="1" applyAlignment="1" applyProtection="1">
      <alignment horizontal="right"/>
    </xf>
    <xf numFmtId="0" fontId="0" fillId="0" borderId="23" xfId="0" applyFont="1" applyFill="1" applyBorder="1" applyAlignment="1" applyProtection="1">
      <alignment horizontal="right"/>
    </xf>
    <xf numFmtId="0" fontId="10" fillId="0" borderId="0" xfId="0" applyFont="1" applyBorder="1" applyAlignment="1" applyProtection="1">
      <alignment vertical="center"/>
    </xf>
    <xf numFmtId="0" fontId="10" fillId="0" borderId="0" xfId="0" applyFont="1" applyFill="1" applyBorder="1" applyAlignment="1" applyProtection="1">
      <alignment vertical="top" wrapText="1"/>
    </xf>
    <xf numFmtId="0" fontId="10" fillId="0" borderId="0" xfId="0" applyFont="1" applyFill="1" applyBorder="1" applyAlignment="1" applyProtection="1">
      <alignment vertical="center" wrapText="1"/>
    </xf>
    <xf numFmtId="0" fontId="10" fillId="0" borderId="0" xfId="0" applyFont="1" applyBorder="1" applyProtection="1">
      <alignment vertical="center"/>
    </xf>
    <xf numFmtId="0" fontId="10" fillId="0" borderId="0" xfId="0" applyFont="1" applyBorder="1" applyAlignment="1" applyProtection="1"/>
    <xf numFmtId="0" fontId="1" fillId="0" borderId="0" xfId="11" applyFont="1" applyAlignment="1" applyProtection="1">
      <alignment horizontal="left" vertical="center" shrinkToFit="1"/>
    </xf>
    <xf numFmtId="0" fontId="1" fillId="0" borderId="0" xfId="11" applyFont="1" applyBorder="1" applyAlignment="1" applyProtection="1">
      <alignment horizontal="center" vertical="center" shrinkToFit="1"/>
    </xf>
    <xf numFmtId="0" fontId="47" fillId="0" borderId="0" xfId="11" applyFont="1" applyBorder="1" applyAlignment="1" applyProtection="1">
      <alignment horizontal="center" vertical="center" shrinkToFit="1"/>
    </xf>
    <xf numFmtId="0" fontId="3" fillId="3" borderId="96" xfId="11" applyFont="1" applyFill="1" applyBorder="1" applyAlignment="1" applyProtection="1">
      <alignment vertical="center" shrinkToFit="1"/>
    </xf>
    <xf numFmtId="0" fontId="3" fillId="3" borderId="73" xfId="11" applyFont="1" applyFill="1" applyBorder="1" applyAlignment="1" applyProtection="1">
      <alignment vertical="center" shrinkToFit="1"/>
    </xf>
    <xf numFmtId="0" fontId="3" fillId="3" borderId="52" xfId="11" applyFont="1" applyFill="1" applyBorder="1" applyAlignment="1" applyProtection="1">
      <alignment vertical="center" shrinkToFit="1"/>
    </xf>
    <xf numFmtId="0" fontId="3" fillId="3" borderId="52" xfId="11" applyFont="1" applyFill="1" applyBorder="1" applyAlignment="1" applyProtection="1">
      <alignment vertical="center"/>
    </xf>
    <xf numFmtId="0" fontId="3" fillId="3" borderId="73" xfId="11" applyFont="1" applyFill="1" applyBorder="1" applyAlignment="1" applyProtection="1">
      <alignment vertical="center"/>
    </xf>
    <xf numFmtId="0" fontId="3" fillId="3" borderId="97" xfId="11" applyFont="1" applyFill="1" applyBorder="1" applyAlignment="1" applyProtection="1">
      <alignment vertical="center" shrinkToFit="1"/>
    </xf>
    <xf numFmtId="0" fontId="1" fillId="0" borderId="0" xfId="11" applyFont="1" applyFill="1" applyBorder="1" applyAlignment="1" applyProtection="1">
      <alignment horizontal="center" vertical="center" shrinkToFit="1"/>
    </xf>
    <xf numFmtId="0" fontId="9" fillId="0" borderId="0" xfId="11" applyFont="1" applyFill="1" applyBorder="1" applyAlignment="1" applyProtection="1">
      <alignment horizontal="center" vertical="center" shrinkToFit="1"/>
    </xf>
    <xf numFmtId="0" fontId="27" fillId="0" borderId="0" xfId="11" applyFont="1" applyFill="1" applyBorder="1" applyAlignment="1" applyProtection="1">
      <alignment vertical="center"/>
    </xf>
    <xf numFmtId="3" fontId="0" fillId="0" borderId="0" xfId="0" applyNumberFormat="1" applyFill="1" applyBorder="1" applyAlignment="1" applyProtection="1">
      <alignment shrinkToFit="1"/>
    </xf>
    <xf numFmtId="3" fontId="0" fillId="0" borderId="0" xfId="0" applyNumberFormat="1" applyFill="1" applyBorder="1" applyAlignment="1" applyProtection="1">
      <alignment vertical="center" shrinkToFit="1"/>
    </xf>
    <xf numFmtId="0" fontId="1" fillId="0" borderId="14" xfId="11" applyFont="1" applyFill="1" applyBorder="1" applyAlignment="1" applyProtection="1">
      <alignment horizontal="center" vertical="center" shrinkToFit="1"/>
    </xf>
    <xf numFmtId="0" fontId="9" fillId="0" borderId="14" xfId="0" applyFont="1" applyBorder="1" applyAlignment="1" applyProtection="1">
      <alignment horizontal="center" vertical="center"/>
    </xf>
    <xf numFmtId="0" fontId="0" fillId="0" borderId="14" xfId="0" applyBorder="1" applyProtection="1">
      <alignment vertical="center"/>
    </xf>
    <xf numFmtId="0" fontId="0" fillId="0" borderId="14" xfId="0" applyBorder="1" applyAlignment="1" applyProtection="1">
      <alignment horizontal="right" vertical="center"/>
    </xf>
    <xf numFmtId="0" fontId="1" fillId="0" borderId="14" xfId="11" applyFont="1" applyFill="1" applyBorder="1" applyAlignment="1" applyProtection="1">
      <alignment vertical="center" shrinkToFit="1"/>
    </xf>
    <xf numFmtId="0" fontId="7" fillId="0" borderId="14" xfId="11" applyFont="1" applyFill="1" applyBorder="1" applyAlignment="1" applyProtection="1">
      <alignment vertical="center" shrinkToFit="1"/>
    </xf>
    <xf numFmtId="0" fontId="27" fillId="0" borderId="14" xfId="11" applyFont="1" applyFill="1" applyBorder="1" applyAlignment="1" applyProtection="1">
      <alignment vertical="center"/>
    </xf>
    <xf numFmtId="3" fontId="0" fillId="0" borderId="14" xfId="0" applyNumberFormat="1" applyFill="1" applyBorder="1" applyAlignment="1" applyProtection="1">
      <alignment shrinkToFit="1"/>
    </xf>
    <xf numFmtId="3" fontId="0" fillId="0" borderId="14" xfId="0" applyNumberFormat="1" applyFill="1" applyBorder="1" applyAlignment="1" applyProtection="1">
      <alignment vertical="center" shrinkToFit="1"/>
    </xf>
    <xf numFmtId="0" fontId="1" fillId="3" borderId="3" xfId="11" applyFont="1" applyFill="1" applyBorder="1" applyAlignment="1" applyProtection="1">
      <alignment horizontal="center" vertical="center" shrinkToFit="1"/>
    </xf>
    <xf numFmtId="0" fontId="9" fillId="3" borderId="2" xfId="11" applyFont="1" applyFill="1" applyBorder="1" applyAlignment="1" applyProtection="1">
      <alignment horizontal="center" vertical="center" shrinkToFit="1"/>
    </xf>
    <xf numFmtId="0" fontId="1" fillId="3" borderId="98" xfId="11" applyFont="1" applyFill="1" applyBorder="1" applyAlignment="1" applyProtection="1">
      <alignment horizontal="center" vertical="center" shrinkToFit="1"/>
    </xf>
    <xf numFmtId="0" fontId="1" fillId="3" borderId="19" xfId="11" applyFont="1" applyFill="1" applyBorder="1" applyAlignment="1" applyProtection="1">
      <alignment horizontal="center" vertical="center" shrinkToFit="1"/>
    </xf>
    <xf numFmtId="0" fontId="3" fillId="3" borderId="46" xfId="11" applyFont="1" applyFill="1" applyBorder="1" applyAlignment="1" applyProtection="1">
      <alignment horizontal="center" vertical="center" shrinkToFit="1"/>
    </xf>
    <xf numFmtId="0" fontId="27" fillId="3" borderId="23" xfId="11" applyFont="1" applyFill="1" applyBorder="1" applyAlignment="1" applyProtection="1">
      <alignment vertical="center"/>
    </xf>
    <xf numFmtId="3" fontId="0" fillId="3" borderId="15" xfId="0" applyNumberFormat="1" applyFill="1" applyBorder="1" applyAlignment="1" applyProtection="1">
      <alignment shrinkToFit="1"/>
    </xf>
    <xf numFmtId="3" fontId="0" fillId="9" borderId="53" xfId="0" applyNumberFormat="1" applyFill="1" applyBorder="1" applyAlignment="1" applyProtection="1">
      <alignment vertical="center" shrinkToFit="1"/>
    </xf>
    <xf numFmtId="0" fontId="0" fillId="0" borderId="46" xfId="11" applyFont="1" applyBorder="1" applyAlignment="1" applyProtection="1">
      <alignment horizontal="center" vertical="center"/>
    </xf>
    <xf numFmtId="0" fontId="0" fillId="0" borderId="46" xfId="0" applyBorder="1" applyAlignment="1" applyProtection="1">
      <alignment vertical="center"/>
    </xf>
    <xf numFmtId="0" fontId="0" fillId="0" borderId="23" xfId="0" applyBorder="1" applyAlignment="1" applyProtection="1">
      <alignment vertical="center"/>
    </xf>
    <xf numFmtId="0" fontId="0" fillId="0" borderId="0" xfId="11" applyFont="1" applyAlignment="1" applyProtection="1">
      <alignment vertical="center" shrinkToFit="1"/>
    </xf>
    <xf numFmtId="0" fontId="0" fillId="0" borderId="1" xfId="0" applyBorder="1" applyProtection="1">
      <alignment vertical="center"/>
    </xf>
    <xf numFmtId="0" fontId="10" fillId="0" borderId="0" xfId="11" applyFont="1" applyAlignment="1" applyProtection="1">
      <alignment vertical="center" shrinkToFit="1"/>
    </xf>
    <xf numFmtId="0" fontId="10" fillId="0" borderId="0" xfId="11" applyFont="1" applyBorder="1" applyAlignment="1" applyProtection="1">
      <alignment vertical="center" shrinkToFit="1"/>
    </xf>
    <xf numFmtId="0" fontId="10" fillId="0" borderId="0" xfId="11" applyFont="1" applyAlignment="1" applyProtection="1">
      <alignment horizontal="left" vertical="center" shrinkToFit="1"/>
    </xf>
    <xf numFmtId="0" fontId="0" fillId="0" borderId="0" xfId="0" applyAlignment="1" applyProtection="1">
      <alignment horizontal="right" vertical="center"/>
    </xf>
    <xf numFmtId="0" fontId="0" fillId="0" borderId="99" xfId="0" applyBorder="1" applyProtection="1">
      <alignment vertical="center"/>
    </xf>
    <xf numFmtId="0" fontId="0" fillId="0" borderId="100" xfId="0" applyBorder="1" applyProtection="1">
      <alignment vertical="center"/>
    </xf>
    <xf numFmtId="0" fontId="48" fillId="0" borderId="0" xfId="11" applyFont="1" applyAlignment="1" applyProtection="1">
      <alignment horizontal="right" vertical="center"/>
    </xf>
    <xf numFmtId="0" fontId="9" fillId="0" borderId="0" xfId="0" applyFont="1" applyAlignment="1" applyProtection="1">
      <alignment horizontal="center" vertical="center"/>
    </xf>
    <xf numFmtId="0" fontId="1" fillId="3" borderId="9" xfId="11" applyFont="1" applyFill="1" applyBorder="1" applyAlignment="1" applyProtection="1">
      <alignment horizontal="center" vertical="center" shrinkToFit="1"/>
    </xf>
    <xf numFmtId="0" fontId="9" fillId="3" borderId="34" xfId="11" applyFont="1" applyFill="1" applyBorder="1" applyAlignment="1" applyProtection="1">
      <alignment horizontal="center" vertical="center" shrinkToFit="1"/>
    </xf>
    <xf numFmtId="0" fontId="1" fillId="3" borderId="72" xfId="11" applyFont="1" applyFill="1" applyBorder="1" applyAlignment="1" applyProtection="1">
      <alignment horizontal="center" vertical="center" shrinkToFit="1"/>
    </xf>
    <xf numFmtId="0" fontId="3" fillId="3" borderId="8" xfId="11" applyFont="1" applyFill="1" applyBorder="1" applyAlignment="1" applyProtection="1">
      <alignment horizontal="center" vertical="center" shrinkToFit="1"/>
    </xf>
    <xf numFmtId="0" fontId="5" fillId="3" borderId="101" xfId="11" applyFont="1" applyFill="1" applyBorder="1" applyAlignment="1" applyProtection="1">
      <alignment vertical="center" wrapText="1"/>
    </xf>
    <xf numFmtId="3" fontId="5" fillId="9" borderId="97" xfId="0" applyNumberFormat="1" applyFont="1" applyFill="1" applyBorder="1" applyAlignment="1" applyProtection="1">
      <alignment vertical="center" shrinkToFit="1"/>
    </xf>
    <xf numFmtId="0" fontId="1" fillId="0" borderId="32" xfId="11" applyFill="1" applyBorder="1" applyAlignment="1" applyProtection="1">
      <alignment horizontal="center" vertical="center" shrinkToFit="1"/>
    </xf>
    <xf numFmtId="0" fontId="10" fillId="0" borderId="0" xfId="11" applyFont="1" applyFill="1" applyBorder="1" applyAlignment="1" applyProtection="1">
      <alignment vertical="center" shrinkToFit="1"/>
    </xf>
    <xf numFmtId="185" fontId="10" fillId="0" borderId="0" xfId="11" applyNumberFormat="1" applyFont="1" applyFill="1" applyBorder="1" applyAlignment="1" applyProtection="1">
      <alignment vertical="center" shrinkToFit="1"/>
    </xf>
    <xf numFmtId="0" fontId="1" fillId="0" borderId="15" xfId="0" applyFont="1" applyFill="1" applyBorder="1" applyAlignment="1" applyProtection="1">
      <alignment horizontal="center" vertical="center" shrinkToFit="1"/>
    </xf>
    <xf numFmtId="0" fontId="5" fillId="0" borderId="0" xfId="0" applyFont="1" applyBorder="1" applyAlignment="1" applyProtection="1">
      <alignment vertical="center"/>
    </xf>
    <xf numFmtId="38" fontId="3" fillId="0" borderId="0" xfId="1" applyFont="1" applyBorder="1" applyAlignment="1" applyProtection="1">
      <alignment horizontal="center" vertical="center"/>
    </xf>
    <xf numFmtId="0" fontId="3" fillId="0" borderId="0" xfId="1" applyNumberFormat="1" applyFont="1" applyBorder="1" applyAlignment="1" applyProtection="1">
      <alignment vertical="center"/>
    </xf>
    <xf numFmtId="38" fontId="3" fillId="0" borderId="0" xfId="1" applyFont="1" applyAlignment="1" applyProtection="1">
      <alignment horizontal="center" vertical="center"/>
    </xf>
    <xf numFmtId="0" fontId="3" fillId="0" borderId="0" xfId="1" applyNumberFormat="1" applyFont="1" applyAlignment="1" applyProtection="1">
      <alignment vertical="center"/>
    </xf>
    <xf numFmtId="0" fontId="13" fillId="0" borderId="17" xfId="0" applyFont="1" applyFill="1" applyBorder="1" applyAlignment="1" applyProtection="1">
      <alignment horizontal="center" vertical="center"/>
    </xf>
    <xf numFmtId="0" fontId="7" fillId="0" borderId="54" xfId="11" applyFont="1" applyBorder="1" applyAlignment="1" applyProtection="1">
      <alignment vertical="center" shrinkToFit="1"/>
      <protection locked="0"/>
    </xf>
    <xf numFmtId="0" fontId="7" fillId="0" borderId="102" xfId="11" applyFont="1" applyBorder="1" applyAlignment="1" applyProtection="1">
      <alignment vertical="center" shrinkToFit="1"/>
      <protection locked="0"/>
    </xf>
    <xf numFmtId="38" fontId="13" fillId="5" borderId="17" xfId="1" applyFont="1" applyFill="1" applyBorder="1" applyAlignment="1" applyProtection="1">
      <alignment horizontal="center" vertical="center" shrinkToFit="1"/>
      <protection locked="0"/>
    </xf>
    <xf numFmtId="38" fontId="13" fillId="5" borderId="29" xfId="1" applyFont="1" applyFill="1" applyBorder="1" applyAlignment="1" applyProtection="1">
      <alignment horizontal="center" vertical="center" shrinkToFit="1"/>
      <protection locked="0"/>
    </xf>
    <xf numFmtId="38" fontId="13" fillId="5" borderId="2" xfId="1" applyFont="1" applyFill="1" applyBorder="1" applyAlignment="1" applyProtection="1">
      <alignment horizontal="center" vertical="center" shrinkToFit="1"/>
      <protection locked="0"/>
    </xf>
    <xf numFmtId="38" fontId="13" fillId="5" borderId="19" xfId="1" applyFont="1" applyFill="1" applyBorder="1" applyAlignment="1" applyProtection="1">
      <alignment horizontal="center" vertical="center" shrinkToFit="1"/>
      <protection locked="0"/>
    </xf>
    <xf numFmtId="38" fontId="13" fillId="5" borderId="103" xfId="1" applyFont="1" applyFill="1" applyBorder="1" applyAlignment="1" applyProtection="1">
      <alignment horizontal="center" vertical="center" shrinkToFit="1"/>
      <protection locked="0"/>
    </xf>
    <xf numFmtId="38" fontId="13" fillId="4" borderId="24" xfId="1" applyFont="1" applyFill="1" applyBorder="1" applyAlignment="1" applyProtection="1">
      <alignment vertical="center"/>
      <protection locked="0"/>
    </xf>
    <xf numFmtId="38" fontId="14" fillId="4" borderId="32" xfId="1" applyFont="1" applyFill="1" applyBorder="1" applyAlignment="1" applyProtection="1">
      <alignment horizontal="center" vertical="center"/>
      <protection locked="0"/>
    </xf>
    <xf numFmtId="38" fontId="14" fillId="0" borderId="32" xfId="1" applyFont="1" applyFill="1" applyBorder="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38" fontId="14" fillId="4" borderId="0" xfId="1" applyFont="1" applyFill="1" applyBorder="1" applyAlignment="1" applyProtection="1">
      <alignment horizontal="center" vertical="center"/>
      <protection locked="0"/>
    </xf>
    <xf numFmtId="38" fontId="14" fillId="0" borderId="23" xfId="1"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16" xfId="0" applyFont="1" applyFill="1" applyBorder="1" applyAlignment="1" applyProtection="1">
      <alignment horizontal="center" vertical="center"/>
      <protection locked="0"/>
    </xf>
    <xf numFmtId="38" fontId="0" fillId="0" borderId="32" xfId="1" applyFont="1" applyBorder="1" applyAlignment="1" applyProtection="1">
      <alignment vertical="center" shrinkToFit="1"/>
    </xf>
    <xf numFmtId="38" fontId="13" fillId="4" borderId="25" xfId="1" applyFont="1" applyFill="1" applyBorder="1" applyAlignment="1" applyProtection="1">
      <alignment vertical="center"/>
      <protection locked="0"/>
    </xf>
    <xf numFmtId="38" fontId="13" fillId="4" borderId="55" xfId="1" applyFont="1" applyFill="1" applyBorder="1" applyAlignment="1" applyProtection="1">
      <alignment vertical="center"/>
      <protection locked="0"/>
    </xf>
    <xf numFmtId="0" fontId="1" fillId="0" borderId="0" xfId="0" applyFont="1" applyProtection="1">
      <alignment vertical="center"/>
    </xf>
    <xf numFmtId="0" fontId="1" fillId="0" borderId="0" xfId="0" applyFont="1" applyBorder="1" applyProtection="1">
      <alignment vertical="center"/>
    </xf>
    <xf numFmtId="38" fontId="1" fillId="0" borderId="0" xfId="0" applyNumberFormat="1" applyFont="1" applyAlignment="1" applyProtection="1">
      <alignment horizontal="right" vertical="center"/>
    </xf>
    <xf numFmtId="0" fontId="1" fillId="0" borderId="104" xfId="0" applyFont="1" applyBorder="1" applyProtection="1">
      <alignment vertical="center"/>
    </xf>
    <xf numFmtId="0" fontId="1" fillId="0" borderId="105" xfId="0" applyFont="1" applyBorder="1" applyProtection="1">
      <alignment vertical="center"/>
    </xf>
    <xf numFmtId="0" fontId="1" fillId="0" borderId="56" xfId="0" applyFont="1" applyBorder="1" applyProtection="1">
      <alignment vertical="center"/>
    </xf>
    <xf numFmtId="0" fontId="1" fillId="0" borderId="14" xfId="0" applyFont="1" applyBorder="1" applyProtection="1">
      <alignment vertical="center"/>
    </xf>
    <xf numFmtId="0" fontId="1" fillId="0" borderId="65" xfId="0" applyFont="1" applyBorder="1" applyProtection="1">
      <alignment vertical="center"/>
    </xf>
    <xf numFmtId="38" fontId="1" fillId="0" borderId="58" xfId="1" applyFont="1" applyBorder="1" applyProtection="1">
      <alignment vertical="center"/>
    </xf>
    <xf numFmtId="186" fontId="1" fillId="0" borderId="58" xfId="0" applyNumberFormat="1" applyFont="1" applyFill="1" applyBorder="1" applyProtection="1">
      <alignment vertical="center"/>
    </xf>
    <xf numFmtId="38" fontId="1" fillId="0" borderId="25" xfId="1" applyFont="1" applyBorder="1" applyProtection="1">
      <alignment vertical="center"/>
    </xf>
    <xf numFmtId="186" fontId="1" fillId="0" borderId="25" xfId="0" applyNumberFormat="1" applyFont="1" applyFill="1" applyBorder="1" applyProtection="1">
      <alignment vertical="center"/>
    </xf>
    <xf numFmtId="187" fontId="5" fillId="0" borderId="0" xfId="0" applyNumberFormat="1" applyFont="1" applyBorder="1" applyProtection="1">
      <alignment vertical="center"/>
    </xf>
    <xf numFmtId="186" fontId="1" fillId="0" borderId="17" xfId="0" applyNumberFormat="1" applyFont="1" applyFill="1" applyBorder="1" applyProtection="1">
      <alignment vertical="center"/>
    </xf>
    <xf numFmtId="3" fontId="5" fillId="0" borderId="0" xfId="0" applyNumberFormat="1" applyFont="1" applyBorder="1" applyProtection="1">
      <alignment vertical="center"/>
    </xf>
    <xf numFmtId="3" fontId="4" fillId="0" borderId="56" xfId="0" applyNumberFormat="1" applyFont="1" applyBorder="1" applyProtection="1">
      <alignment vertical="center"/>
    </xf>
    <xf numFmtId="3" fontId="4" fillId="0" borderId="0" xfId="0" applyNumberFormat="1" applyFont="1" applyBorder="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58" fontId="4" fillId="0" borderId="0" xfId="0" applyNumberFormat="1" applyFont="1" applyProtection="1">
      <alignment vertical="center"/>
    </xf>
    <xf numFmtId="186" fontId="1" fillId="4" borderId="25" xfId="12" applyNumberFormat="1" applyFont="1" applyFill="1" applyBorder="1" applyProtection="1">
      <alignment vertical="center"/>
      <protection locked="0"/>
    </xf>
    <xf numFmtId="188" fontId="5" fillId="4" borderId="23" xfId="12" applyNumberFormat="1" applyFont="1" applyFill="1" applyBorder="1" applyAlignment="1" applyProtection="1">
      <alignment vertical="center"/>
      <protection locked="0"/>
    </xf>
    <xf numFmtId="188" fontId="5" fillId="4" borderId="4" xfId="12" applyNumberFormat="1" applyFont="1" applyFill="1" applyBorder="1" applyAlignment="1" applyProtection="1">
      <alignment vertical="center"/>
      <protection locked="0"/>
    </xf>
    <xf numFmtId="186" fontId="1" fillId="4" borderId="1" xfId="12" applyNumberFormat="1" applyFont="1" applyFill="1" applyBorder="1" applyProtection="1">
      <alignment vertical="center"/>
      <protection locked="0"/>
    </xf>
    <xf numFmtId="0" fontId="5" fillId="4" borderId="59" xfId="12" applyFont="1" applyFill="1" applyBorder="1" applyProtection="1">
      <alignment vertical="center"/>
      <protection locked="0"/>
    </xf>
    <xf numFmtId="49" fontId="3" fillId="4" borderId="23" xfId="0" applyNumberFormat="1" applyFont="1" applyFill="1" applyBorder="1" applyAlignment="1" applyProtection="1">
      <alignment horizontal="left" vertical="center"/>
      <protection locked="0"/>
    </xf>
    <xf numFmtId="0" fontId="3" fillId="4" borderId="2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3" fillId="4" borderId="23" xfId="0" applyFont="1" applyFill="1" applyBorder="1" applyAlignment="1" applyProtection="1">
      <alignment horizontal="left" vertical="center" shrinkToFit="1"/>
      <protection locked="0"/>
    </xf>
    <xf numFmtId="0" fontId="3" fillId="0" borderId="0" xfId="0" applyFont="1" applyAlignment="1" applyProtection="1">
      <alignment vertical="center"/>
    </xf>
    <xf numFmtId="0" fontId="0" fillId="0" borderId="0" xfId="0" applyFont="1" applyAlignment="1" applyProtection="1">
      <alignment horizontal="right" vertical="center"/>
    </xf>
    <xf numFmtId="38" fontId="1" fillId="0" borderId="23" xfId="0" applyNumberFormat="1" applyFont="1" applyBorder="1" applyAlignment="1" applyProtection="1">
      <alignment horizontal="left" vertical="center"/>
    </xf>
    <xf numFmtId="0" fontId="1" fillId="0" borderId="0" xfId="0" applyFont="1" applyBorder="1" applyAlignment="1" applyProtection="1">
      <alignment horizontal="right" vertical="center"/>
    </xf>
    <xf numFmtId="38" fontId="3" fillId="0" borderId="0" xfId="0" applyNumberFormat="1" applyFont="1" applyAlignment="1" applyProtection="1">
      <alignment vertical="center"/>
    </xf>
    <xf numFmtId="0" fontId="1" fillId="0" borderId="0" xfId="0" applyFont="1" applyAlignment="1" applyProtection="1">
      <alignment horizontal="right" vertical="center"/>
    </xf>
    <xf numFmtId="0" fontId="1" fillId="0" borderId="23" xfId="0" applyFont="1" applyBorder="1" applyAlignment="1" applyProtection="1">
      <alignment horizontal="left" vertical="center"/>
    </xf>
    <xf numFmtId="0" fontId="3" fillId="0" borderId="0" xfId="0" applyFont="1" applyBorder="1" applyAlignment="1" applyProtection="1">
      <alignment vertical="center"/>
    </xf>
    <xf numFmtId="0" fontId="1" fillId="0" borderId="0" xfId="0" applyFont="1" applyAlignment="1" applyProtection="1">
      <alignment horizontal="left" vertical="center"/>
    </xf>
    <xf numFmtId="0" fontId="3" fillId="0" borderId="0" xfId="0" applyFont="1" applyProtection="1">
      <alignment vertical="center"/>
    </xf>
    <xf numFmtId="38" fontId="12" fillId="0" borderId="56" xfId="12" applyNumberFormat="1" applyFont="1" applyBorder="1" applyAlignment="1" applyProtection="1">
      <alignment horizontal="right" vertical="center"/>
    </xf>
    <xf numFmtId="0" fontId="5" fillId="0" borderId="0" xfId="12" applyFont="1" applyBorder="1" applyAlignment="1" applyProtection="1">
      <alignment horizontal="center" vertical="center" textRotation="255"/>
    </xf>
    <xf numFmtId="0" fontId="36" fillId="0" borderId="0" xfId="12" applyFont="1" applyFill="1" applyBorder="1" applyAlignment="1" applyProtection="1">
      <alignment horizontal="left" vertical="center"/>
    </xf>
    <xf numFmtId="38" fontId="36" fillId="0" borderId="0" xfId="1" applyFont="1" applyFill="1" applyBorder="1" applyAlignment="1" applyProtection="1">
      <alignment horizontal="right" vertical="center"/>
    </xf>
    <xf numFmtId="3" fontId="3" fillId="0" borderId="0" xfId="0" applyNumberFormat="1" applyFont="1" applyAlignment="1">
      <alignment vertical="center"/>
    </xf>
    <xf numFmtId="3" fontId="5" fillId="0" borderId="0" xfId="0" applyNumberFormat="1" applyFont="1" applyAlignment="1">
      <alignment vertical="center"/>
    </xf>
    <xf numFmtId="3" fontId="5" fillId="0" borderId="1" xfId="0" applyNumberFormat="1" applyFont="1" applyBorder="1" applyAlignment="1">
      <alignment vertical="center"/>
    </xf>
    <xf numFmtId="3" fontId="5" fillId="0" borderId="2" xfId="0" applyNumberFormat="1" applyFont="1" applyBorder="1" applyAlignment="1">
      <alignment vertical="center"/>
    </xf>
    <xf numFmtId="3" fontId="5" fillId="0" borderId="17" xfId="0" applyNumberFormat="1" applyFont="1" applyBorder="1" applyAlignment="1">
      <alignment vertical="center"/>
    </xf>
    <xf numFmtId="3" fontId="21" fillId="0" borderId="0" xfId="0" applyNumberFormat="1" applyFont="1" applyAlignment="1">
      <alignment horizontal="center" vertical="center"/>
    </xf>
    <xf numFmtId="3" fontId="5" fillId="0" borderId="2" xfId="0" applyNumberFormat="1" applyFont="1" applyBorder="1" applyAlignment="1">
      <alignment vertical="center" wrapText="1"/>
    </xf>
    <xf numFmtId="3" fontId="5" fillId="0" borderId="1" xfId="0" applyNumberFormat="1" applyFont="1" applyBorder="1" applyAlignment="1">
      <alignment vertical="center" wrapText="1"/>
    </xf>
    <xf numFmtId="3" fontId="5" fillId="0" borderId="29" xfId="0" applyNumberFormat="1" applyFont="1" applyBorder="1" applyAlignment="1">
      <alignment vertical="center"/>
    </xf>
    <xf numFmtId="3" fontId="5" fillId="0" borderId="29" xfId="0" applyNumberFormat="1" applyFont="1" applyBorder="1" applyAlignment="1">
      <alignment vertical="center" wrapText="1"/>
    </xf>
    <xf numFmtId="3" fontId="5" fillId="0" borderId="30" xfId="0" applyNumberFormat="1" applyFont="1" applyBorder="1" applyAlignment="1">
      <alignment vertical="center"/>
    </xf>
    <xf numFmtId="3" fontId="3" fillId="10" borderId="106" xfId="0" applyNumberFormat="1" applyFont="1" applyFill="1" applyBorder="1" applyAlignment="1">
      <alignment horizontal="center" vertical="center"/>
    </xf>
    <xf numFmtId="0" fontId="5" fillId="10" borderId="2" xfId="12" applyFont="1" applyFill="1" applyBorder="1" applyProtection="1">
      <alignment vertical="center"/>
    </xf>
    <xf numFmtId="0" fontId="5" fillId="10" borderId="1" xfId="12" applyFont="1" applyFill="1" applyBorder="1" applyProtection="1">
      <alignment vertical="center"/>
    </xf>
    <xf numFmtId="0" fontId="5" fillId="10" borderId="30" xfId="12" applyFont="1" applyFill="1" applyBorder="1" applyProtection="1">
      <alignment vertical="center"/>
    </xf>
    <xf numFmtId="0" fontId="5" fillId="10" borderId="1" xfId="12" applyFont="1" applyFill="1" applyBorder="1" applyAlignment="1" applyProtection="1">
      <alignment horizontal="left" vertical="center"/>
    </xf>
    <xf numFmtId="0" fontId="5" fillId="10" borderId="17" xfId="12" applyFont="1" applyFill="1" applyBorder="1" applyAlignment="1" applyProtection="1">
      <alignment horizontal="left" vertical="center" shrinkToFit="1"/>
    </xf>
    <xf numFmtId="0" fontId="5" fillId="10" borderId="29" xfId="12" applyFont="1" applyFill="1" applyBorder="1" applyAlignment="1" applyProtection="1">
      <alignment horizontal="left" vertical="center" shrinkToFit="1"/>
    </xf>
    <xf numFmtId="0" fontId="5" fillId="10" borderId="2" xfId="12" applyFont="1" applyFill="1" applyBorder="1" applyAlignment="1" applyProtection="1">
      <alignment horizontal="left" vertical="center" shrinkToFit="1"/>
    </xf>
    <xf numFmtId="0" fontId="5" fillId="10" borderId="17" xfId="12" applyFont="1" applyFill="1" applyBorder="1" applyAlignment="1" applyProtection="1">
      <alignment horizontal="left" vertical="center"/>
    </xf>
    <xf numFmtId="0" fontId="5" fillId="10" borderId="29" xfId="12" applyFont="1" applyFill="1" applyBorder="1" applyAlignment="1" applyProtection="1">
      <alignment horizontal="left" vertical="center"/>
    </xf>
    <xf numFmtId="0" fontId="5" fillId="10" borderId="2" xfId="12" applyFont="1" applyFill="1" applyBorder="1" applyAlignment="1" applyProtection="1">
      <alignment horizontal="left" vertical="center"/>
    </xf>
    <xf numFmtId="0" fontId="0" fillId="4" borderId="0"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193" fontId="0" fillId="0" borderId="1" xfId="1" applyNumberFormat="1" applyFont="1" applyFill="1" applyBorder="1" applyAlignment="1">
      <alignment horizontal="center" vertical="center" shrinkToFit="1"/>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38" fontId="0" fillId="4" borderId="1" xfId="0" applyNumberFormat="1" applyFill="1" applyBorder="1">
      <alignment vertical="center"/>
    </xf>
    <xf numFmtId="49" fontId="0" fillId="4" borderId="1" xfId="0" applyNumberFormat="1" applyFill="1" applyBorder="1">
      <alignment vertical="center"/>
    </xf>
    <xf numFmtId="0" fontId="0" fillId="4" borderId="15" xfId="0" applyFill="1" applyBorder="1" applyAlignment="1" applyProtection="1">
      <alignment horizontal="center" vertical="center"/>
      <protection locked="0"/>
    </xf>
    <xf numFmtId="0" fontId="0" fillId="5" borderId="1" xfId="0" applyFill="1" applyBorder="1" applyAlignment="1" applyProtection="1">
      <alignment horizontal="center" vertical="center" shrinkToFit="1"/>
      <protection locked="0"/>
    </xf>
    <xf numFmtId="0" fontId="21" fillId="0" borderId="0" xfId="0" applyFont="1" applyAlignment="1" applyProtection="1">
      <alignment horizontal="left" vertical="center"/>
    </xf>
    <xf numFmtId="0" fontId="10" fillId="0" borderId="0" xfId="0" applyFont="1" applyAlignment="1" applyProtection="1">
      <alignment vertical="center"/>
    </xf>
    <xf numFmtId="38" fontId="1" fillId="4" borderId="5" xfId="1" applyFill="1" applyBorder="1" applyAlignment="1" applyProtection="1">
      <alignment vertical="center" shrinkToFit="1"/>
      <protection locked="0"/>
    </xf>
    <xf numFmtId="38" fontId="7" fillId="0" borderId="4" xfId="1" applyFont="1" applyBorder="1" applyAlignment="1" applyProtection="1">
      <alignment vertical="center" shrinkToFit="1"/>
      <protection locked="0"/>
    </xf>
    <xf numFmtId="38" fontId="1" fillId="0" borderId="107" xfId="1" applyBorder="1" applyAlignment="1" applyProtection="1">
      <alignment vertical="center" shrinkToFit="1"/>
    </xf>
    <xf numFmtId="38" fontId="1" fillId="0" borderId="69" xfId="1" applyFont="1" applyFill="1" applyBorder="1" applyAlignment="1" applyProtection="1">
      <alignment vertical="center" shrinkToFit="1"/>
    </xf>
    <xf numFmtId="38" fontId="1" fillId="4" borderId="18" xfId="1" applyFill="1" applyBorder="1" applyAlignment="1" applyProtection="1">
      <alignment vertical="center" shrinkToFit="1"/>
      <protection locked="0"/>
    </xf>
    <xf numFmtId="38" fontId="7" fillId="0" borderId="32" xfId="1" applyFont="1" applyBorder="1" applyAlignment="1" applyProtection="1">
      <alignment vertical="center" shrinkToFit="1"/>
      <protection locked="0"/>
    </xf>
    <xf numFmtId="38" fontId="1" fillId="0" borderId="108" xfId="1" applyBorder="1" applyAlignment="1" applyProtection="1">
      <alignment vertical="center" shrinkToFit="1"/>
    </xf>
    <xf numFmtId="38" fontId="1" fillId="0" borderId="76" xfId="1" applyFont="1" applyFill="1" applyBorder="1" applyAlignment="1" applyProtection="1">
      <alignment vertical="center" shrinkToFit="1"/>
    </xf>
    <xf numFmtId="38" fontId="7" fillId="0" borderId="73" xfId="1" applyFont="1" applyFill="1" applyBorder="1" applyAlignment="1" applyProtection="1">
      <alignment vertical="center" shrinkToFit="1"/>
    </xf>
    <xf numFmtId="38" fontId="1" fillId="0" borderId="109" xfId="1" applyFont="1" applyBorder="1" applyAlignment="1" applyProtection="1">
      <alignment vertical="center" shrinkToFit="1"/>
    </xf>
    <xf numFmtId="38" fontId="0" fillId="0" borderId="110" xfId="1" applyFont="1" applyBorder="1" applyAlignment="1" applyProtection="1">
      <alignment vertical="center" shrinkToFit="1"/>
    </xf>
    <xf numFmtId="38" fontId="1" fillId="0" borderId="5" xfId="1" applyBorder="1" applyAlignment="1" applyProtection="1">
      <alignment vertical="center" shrinkToFit="1"/>
    </xf>
    <xf numFmtId="38" fontId="7" fillId="0" borderId="11" xfId="1" applyFont="1" applyFill="1" applyBorder="1" applyAlignment="1" applyProtection="1">
      <alignment vertical="center" shrinkToFit="1"/>
    </xf>
    <xf numFmtId="38" fontId="1" fillId="0" borderId="69" xfId="1" applyFont="1" applyBorder="1" applyAlignment="1" applyProtection="1">
      <alignment vertical="center" shrinkToFit="1"/>
    </xf>
    <xf numFmtId="38" fontId="3" fillId="0" borderId="7" xfId="1" applyFont="1" applyBorder="1" applyAlignment="1" applyProtection="1">
      <alignment vertical="center" shrinkToFit="1"/>
    </xf>
    <xf numFmtId="38" fontId="0" fillId="0" borderId="111" xfId="1" applyFont="1" applyBorder="1" applyAlignment="1" applyProtection="1">
      <alignment horizontal="right" vertical="center" shrinkToFit="1"/>
    </xf>
    <xf numFmtId="38" fontId="1" fillId="0" borderId="102" xfId="1" applyBorder="1" applyAlignment="1" applyProtection="1">
      <alignment vertical="center" shrinkToFit="1"/>
    </xf>
    <xf numFmtId="38" fontId="33" fillId="0" borderId="0" xfId="0" applyNumberFormat="1" applyFont="1" applyAlignment="1" applyProtection="1">
      <alignment horizontal="right" vertical="center"/>
    </xf>
    <xf numFmtId="0" fontId="0" fillId="0" borderId="0" xfId="0" applyFont="1" applyAlignment="1" applyProtection="1">
      <alignment horizontal="left" vertical="top"/>
    </xf>
    <xf numFmtId="0" fontId="3" fillId="0" borderId="0" xfId="0" applyFont="1" applyBorder="1" applyProtection="1">
      <alignment vertical="center"/>
    </xf>
    <xf numFmtId="0" fontId="32" fillId="0" borderId="0" xfId="0" applyFont="1" applyFill="1" applyBorder="1" applyAlignment="1" applyProtection="1">
      <alignment vertical="top" wrapText="1"/>
    </xf>
    <xf numFmtId="0" fontId="3" fillId="0" borderId="32" xfId="0" applyFont="1" applyBorder="1" applyProtection="1">
      <alignment vertical="center"/>
    </xf>
    <xf numFmtId="0" fontId="3" fillId="0" borderId="112" xfId="0" applyFont="1" applyBorder="1" applyProtection="1">
      <alignment vertical="center"/>
    </xf>
    <xf numFmtId="0" fontId="3" fillId="0" borderId="63" xfId="0" applyFont="1" applyFill="1" applyBorder="1" applyAlignment="1" applyProtection="1">
      <alignment vertical="center"/>
    </xf>
    <xf numFmtId="0" fontId="3" fillId="0" borderId="56" xfId="0" applyFont="1" applyBorder="1" applyProtection="1">
      <alignment vertical="center"/>
    </xf>
    <xf numFmtId="0" fontId="3" fillId="0" borderId="63" xfId="0" applyFont="1" applyBorder="1" applyProtection="1">
      <alignment vertical="center"/>
    </xf>
    <xf numFmtId="0" fontId="32" fillId="0" borderId="56" xfId="0" applyFont="1" applyFill="1" applyBorder="1" applyAlignment="1" applyProtection="1">
      <alignment vertical="top" wrapText="1"/>
    </xf>
    <xf numFmtId="0" fontId="0" fillId="0" borderId="18" xfId="0" applyFont="1" applyBorder="1" applyProtection="1">
      <alignment vertical="center"/>
    </xf>
    <xf numFmtId="0" fontId="0" fillId="0" borderId="32" xfId="0" applyFont="1" applyBorder="1" applyProtection="1">
      <alignment vertical="center"/>
    </xf>
    <xf numFmtId="0" fontId="0" fillId="0" borderId="46" xfId="0" applyFont="1" applyBorder="1" applyProtection="1">
      <alignment vertical="center"/>
    </xf>
    <xf numFmtId="0" fontId="0" fillId="0" borderId="0" xfId="0" applyFont="1" applyFill="1" applyBorder="1" applyAlignment="1" applyProtection="1">
      <alignment vertical="center" wrapText="1"/>
    </xf>
    <xf numFmtId="0" fontId="4" fillId="0" borderId="70" xfId="0" applyFont="1" applyBorder="1" applyProtection="1">
      <alignment vertical="center"/>
    </xf>
    <xf numFmtId="0" fontId="4" fillId="0" borderId="69" xfId="0" applyFont="1" applyBorder="1" applyProtection="1">
      <alignment vertical="center"/>
    </xf>
    <xf numFmtId="0" fontId="0" fillId="0" borderId="61" xfId="0" applyBorder="1" applyProtection="1">
      <alignment vertical="center"/>
    </xf>
    <xf numFmtId="0" fontId="0" fillId="0" borderId="10" xfId="0" applyBorder="1" applyProtection="1">
      <alignment vertical="center"/>
    </xf>
    <xf numFmtId="0" fontId="0" fillId="0" borderId="28" xfId="0" applyFont="1" applyBorder="1" applyAlignment="1" applyProtection="1">
      <alignment horizontal="center" vertical="center"/>
    </xf>
    <xf numFmtId="38" fontId="1" fillId="4" borderId="58" xfId="1" applyFont="1" applyFill="1" applyBorder="1" applyProtection="1">
      <alignment vertical="center"/>
      <protection locked="0"/>
    </xf>
    <xf numFmtId="38" fontId="1" fillId="4" borderId="19" xfId="1" applyFont="1" applyFill="1" applyBorder="1" applyProtection="1">
      <alignment vertical="center"/>
      <protection locked="0"/>
    </xf>
    <xf numFmtId="38" fontId="6" fillId="0" borderId="0" xfId="1" applyFont="1" applyFill="1" applyAlignment="1" applyProtection="1">
      <alignment horizontal="center" vertical="center"/>
    </xf>
    <xf numFmtId="0" fontId="0" fillId="0" borderId="0" xfId="0" applyFill="1" applyAlignment="1">
      <alignment vertical="center"/>
    </xf>
    <xf numFmtId="38" fontId="18" fillId="0" borderId="0" xfId="1" applyFont="1" applyFill="1" applyBorder="1" applyAlignment="1" applyProtection="1">
      <alignment vertical="center" wrapText="1"/>
    </xf>
    <xf numFmtId="0" fontId="18" fillId="0" borderId="0" xfId="0" applyFont="1" applyFill="1" applyBorder="1" applyAlignment="1" applyProtection="1">
      <alignment vertical="center" wrapText="1"/>
    </xf>
    <xf numFmtId="38" fontId="4" fillId="0" borderId="4" xfId="1" applyFont="1" applyFill="1" applyBorder="1" applyProtection="1">
      <alignment vertical="center"/>
    </xf>
    <xf numFmtId="182" fontId="0" fillId="0" borderId="15" xfId="0" applyNumberFormat="1" applyFill="1" applyBorder="1" applyAlignment="1" applyProtection="1">
      <alignment horizontal="right" vertical="center"/>
    </xf>
    <xf numFmtId="38" fontId="0" fillId="0" borderId="1" xfId="1" applyFont="1" applyFill="1" applyBorder="1" applyAlignment="1" applyProtection="1">
      <alignment horizontal="center" vertical="center" wrapText="1"/>
    </xf>
    <xf numFmtId="38" fontId="5" fillId="0" borderId="1" xfId="1" applyFont="1" applyFill="1" applyBorder="1" applyAlignment="1" applyProtection="1">
      <alignment horizontal="center" vertical="center" wrapText="1" shrinkToFit="1"/>
    </xf>
    <xf numFmtId="38" fontId="11" fillId="0" borderId="2" xfId="1" applyFont="1" applyFill="1" applyBorder="1" applyAlignment="1" applyProtection="1">
      <alignment vertical="center"/>
    </xf>
    <xf numFmtId="0" fontId="41" fillId="0" borderId="0" xfId="0" applyFont="1" applyBorder="1" applyProtection="1">
      <alignment vertical="center"/>
    </xf>
    <xf numFmtId="0" fontId="0" fillId="0" borderId="0" xfId="0" applyBorder="1" applyAlignment="1" applyProtection="1">
      <alignment vertical="center"/>
      <protection locked="0"/>
    </xf>
    <xf numFmtId="38" fontId="28" fillId="0" borderId="4" xfId="1" applyFont="1" applyFill="1" applyBorder="1" applyProtection="1">
      <alignment vertical="center"/>
    </xf>
    <xf numFmtId="38" fontId="11" fillId="4" borderId="2" xfId="1" applyFont="1" applyFill="1" applyBorder="1" applyAlignment="1" applyProtection="1">
      <alignment horizontal="center" vertical="center"/>
      <protection locked="0"/>
    </xf>
    <xf numFmtId="184" fontId="0" fillId="4" borderId="23" xfId="0" applyNumberFormat="1" applyFill="1" applyBorder="1" applyAlignment="1" applyProtection="1">
      <alignment horizontal="center" vertical="center"/>
      <protection locked="0"/>
    </xf>
    <xf numFmtId="38" fontId="11" fillId="4" borderId="46" xfId="1" applyFont="1" applyFill="1" applyBorder="1" applyAlignment="1" applyProtection="1">
      <alignment vertical="center"/>
      <protection locked="0"/>
    </xf>
    <xf numFmtId="38" fontId="11" fillId="4" borderId="47" xfId="1" applyFont="1" applyFill="1" applyBorder="1" applyAlignment="1" applyProtection="1">
      <alignment vertical="center"/>
      <protection locked="0"/>
    </xf>
    <xf numFmtId="38" fontId="11" fillId="4" borderId="2" xfId="1" applyFont="1" applyFill="1" applyBorder="1" applyProtection="1">
      <alignment vertical="center"/>
      <protection locked="0"/>
    </xf>
    <xf numFmtId="0" fontId="0" fillId="0" borderId="16" xfId="0" applyFont="1" applyFill="1" applyBorder="1" applyAlignment="1" applyProtection="1">
      <alignment horizontal="center" vertical="center" shrinkToFit="1"/>
    </xf>
    <xf numFmtId="0" fontId="0" fillId="0" borderId="1" xfId="0" applyBorder="1" applyAlignment="1">
      <alignment vertical="center" wrapText="1" shrinkToFit="1"/>
    </xf>
    <xf numFmtId="0" fontId="1" fillId="0" borderId="0" xfId="12" applyFont="1" applyAlignment="1" applyProtection="1">
      <alignment vertical="center"/>
    </xf>
    <xf numFmtId="38" fontId="1" fillId="0" borderId="47" xfId="1" applyFont="1" applyFill="1" applyBorder="1" applyAlignment="1" applyProtection="1">
      <alignment vertical="center"/>
    </xf>
    <xf numFmtId="38" fontId="1" fillId="0" borderId="2" xfId="1" applyFont="1" applyFill="1" applyBorder="1" applyProtection="1">
      <alignment vertical="center"/>
    </xf>
    <xf numFmtId="0" fontId="0" fillId="0" borderId="1" xfId="0" applyFont="1" applyBorder="1" applyAlignment="1">
      <alignment horizontal="center" vertical="center" shrinkToFit="1"/>
    </xf>
    <xf numFmtId="3" fontId="0" fillId="0"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3" fontId="0" fillId="0" borderId="1" xfId="0" applyNumberFormat="1" applyFont="1" applyBorder="1" applyAlignment="1">
      <alignment horizontal="center" vertical="center" shrinkToFit="1"/>
    </xf>
    <xf numFmtId="3" fontId="5" fillId="0" borderId="1" xfId="0" applyNumberFormat="1" applyFont="1" applyBorder="1" applyAlignment="1">
      <alignment vertical="center" wrapText="1" shrinkToFit="1"/>
    </xf>
    <xf numFmtId="0" fontId="0" fillId="0" borderId="1" xfId="0" applyFont="1" applyBorder="1" applyAlignment="1">
      <alignment horizontal="center" vertical="center" wrapText="1" shrinkToFit="1"/>
    </xf>
    <xf numFmtId="3" fontId="0" fillId="8" borderId="113" xfId="0" applyNumberFormat="1" applyFont="1" applyFill="1" applyBorder="1" applyAlignment="1">
      <alignment horizontal="center" vertical="center"/>
    </xf>
    <xf numFmtId="3" fontId="0" fillId="8" borderId="2" xfId="0" applyNumberFormat="1" applyFont="1" applyFill="1" applyBorder="1" applyAlignment="1">
      <alignment horizontal="center" vertical="center"/>
    </xf>
    <xf numFmtId="0" fontId="0" fillId="8" borderId="114" xfId="0" applyFont="1" applyFill="1" applyBorder="1" applyAlignment="1">
      <alignment horizontal="center" vertical="center"/>
    </xf>
    <xf numFmtId="0" fontId="0" fillId="8" borderId="66" xfId="0" applyFont="1" applyFill="1" applyBorder="1" applyAlignment="1">
      <alignment horizontal="center" vertical="center"/>
    </xf>
    <xf numFmtId="0" fontId="0" fillId="8" borderId="37"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2" xfId="0" applyFont="1" applyFill="1" applyBorder="1" applyAlignment="1">
      <alignment horizontal="center" vertical="center"/>
    </xf>
    <xf numFmtId="3" fontId="0" fillId="8" borderId="36" xfId="0" applyNumberFormat="1" applyFont="1" applyFill="1" applyBorder="1" applyAlignment="1">
      <alignment horizontal="center" vertical="center"/>
    </xf>
    <xf numFmtId="3" fontId="0" fillId="8" borderId="37" xfId="0" applyNumberFormat="1" applyFont="1" applyFill="1" applyBorder="1" applyAlignment="1">
      <alignment horizontal="center" vertical="center"/>
    </xf>
    <xf numFmtId="3" fontId="0" fillId="8" borderId="45" xfId="0" applyNumberFormat="1" applyFont="1" applyFill="1" applyBorder="1" applyAlignment="1">
      <alignment horizontal="center" vertical="center"/>
    </xf>
    <xf numFmtId="3" fontId="0" fillId="8" borderId="1" xfId="0" applyNumberFormat="1" applyFont="1" applyFill="1" applyBorder="1" applyAlignment="1">
      <alignment horizontal="center" vertical="center"/>
    </xf>
    <xf numFmtId="3" fontId="21" fillId="0" borderId="0" xfId="0" applyNumberFormat="1" applyFont="1" applyAlignment="1">
      <alignment horizontal="center" vertical="center"/>
    </xf>
    <xf numFmtId="3" fontId="5" fillId="10" borderId="2" xfId="0" applyNumberFormat="1" applyFont="1" applyFill="1" applyBorder="1" applyAlignment="1">
      <alignment vertical="center" textRotation="255"/>
    </xf>
    <xf numFmtId="3" fontId="5" fillId="10" borderId="1" xfId="0" applyNumberFormat="1" applyFont="1" applyFill="1" applyBorder="1" applyAlignment="1">
      <alignment vertical="center" textRotation="255"/>
    </xf>
    <xf numFmtId="0" fontId="5" fillId="10" borderId="1" xfId="0" applyFont="1" applyFill="1" applyBorder="1" applyAlignment="1" applyProtection="1">
      <alignment horizontal="center" vertical="center" textRotation="255"/>
    </xf>
    <xf numFmtId="3" fontId="3" fillId="10" borderId="106" xfId="0" applyNumberFormat="1" applyFont="1" applyFill="1" applyBorder="1" applyAlignment="1">
      <alignment horizontal="center" vertical="center"/>
    </xf>
    <xf numFmtId="38" fontId="1" fillId="4" borderId="5" xfId="1" applyFont="1" applyFill="1" applyBorder="1" applyAlignment="1" applyProtection="1">
      <alignment horizontal="center" vertical="center"/>
      <protection locked="0"/>
    </xf>
    <xf numFmtId="38" fontId="1" fillId="4" borderId="11" xfId="1"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17" xfId="0" applyBorder="1" applyAlignment="1" applyProtection="1">
      <alignment horizontal="center" vertical="center"/>
    </xf>
    <xf numFmtId="0" fontId="0" fillId="0" borderId="19" xfId="0" applyBorder="1" applyAlignment="1" applyProtection="1">
      <alignment horizontal="center" vertical="center"/>
    </xf>
    <xf numFmtId="0" fontId="0" fillId="0" borderId="2" xfId="0" applyBorder="1" applyAlignment="1" applyProtection="1">
      <alignment horizontal="center" vertical="center"/>
    </xf>
    <xf numFmtId="0" fontId="0" fillId="0" borderId="18" xfId="0" applyBorder="1" applyAlignment="1" applyProtection="1">
      <alignment horizontal="center" vertical="center"/>
    </xf>
    <xf numFmtId="0" fontId="0" fillId="0" borderId="47" xfId="0" applyBorder="1" applyAlignment="1" applyProtection="1">
      <alignment horizontal="center" vertical="center"/>
    </xf>
    <xf numFmtId="0" fontId="0" fillId="5" borderId="15" xfId="0" applyFill="1" applyBorder="1" applyAlignment="1" applyProtection="1">
      <alignment horizontal="center" vertical="center"/>
      <protection locked="0"/>
    </xf>
    <xf numFmtId="0" fontId="0" fillId="0" borderId="5" xfId="0" applyBorder="1" applyAlignment="1" applyProtection="1">
      <alignment horizontal="left" vertical="center" shrinkToFit="1"/>
    </xf>
    <xf numFmtId="0" fontId="0" fillId="0" borderId="4" xfId="0" applyBorder="1" applyAlignment="1" applyProtection="1">
      <alignment horizontal="left" vertical="center" shrinkToFit="1"/>
    </xf>
    <xf numFmtId="0" fontId="0" fillId="0" borderId="11" xfId="0" applyBorder="1" applyAlignment="1" applyProtection="1">
      <alignment horizontal="left" vertical="center" shrinkToFit="1"/>
    </xf>
    <xf numFmtId="0" fontId="0" fillId="0" borderId="5" xfId="0" applyBorder="1" applyAlignment="1" applyProtection="1">
      <alignment horizontal="left" vertical="center"/>
    </xf>
    <xf numFmtId="0" fontId="0" fillId="0" borderId="4" xfId="0" applyBorder="1" applyAlignment="1" applyProtection="1">
      <alignment horizontal="left" vertical="center"/>
    </xf>
    <xf numFmtId="0" fontId="0" fillId="0" borderId="11" xfId="0" applyBorder="1" applyAlignment="1" applyProtection="1">
      <alignment horizontal="left" vertical="center"/>
    </xf>
    <xf numFmtId="0" fontId="0" fillId="0" borderId="1" xfId="0" applyBorder="1" applyAlignment="1" applyProtection="1">
      <alignment horizontal="center" vertical="center" wrapText="1" shrinkToFit="1"/>
    </xf>
    <xf numFmtId="0" fontId="0" fillId="0" borderId="1" xfId="0" applyBorder="1" applyAlignment="1" applyProtection="1">
      <alignment horizontal="center" vertical="center" shrinkToFit="1"/>
    </xf>
    <xf numFmtId="0" fontId="0" fillId="0" borderId="5" xfId="0" applyBorder="1" applyAlignment="1" applyProtection="1">
      <alignment horizontal="center" vertical="center"/>
    </xf>
    <xf numFmtId="0" fontId="0" fillId="4" borderId="47"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0" borderId="1" xfId="0" applyBorder="1" applyAlignment="1" applyProtection="1">
      <alignment horizontal="center" vertical="center" wrapText="1"/>
    </xf>
    <xf numFmtId="0" fontId="0" fillId="0" borderId="11" xfId="0" applyBorder="1" applyAlignment="1" applyProtection="1">
      <alignment horizontal="center" vertical="center"/>
    </xf>
    <xf numFmtId="0" fontId="0" fillId="0" borderId="4" xfId="0" applyBorder="1" applyAlignment="1" applyProtection="1">
      <alignment horizontal="center" vertical="center"/>
    </xf>
    <xf numFmtId="0" fontId="0" fillId="5" borderId="18"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0" borderId="1" xfId="0" applyFill="1" applyBorder="1" applyAlignment="1" applyProtection="1">
      <alignment horizontal="left" vertical="center" shrinkToFit="1"/>
    </xf>
    <xf numFmtId="0" fontId="0" fillId="4" borderId="1" xfId="0" applyFill="1" applyBorder="1" applyAlignment="1" applyProtection="1">
      <alignment horizontal="center" vertical="center" shrinkToFit="1"/>
      <protection locked="0"/>
    </xf>
    <xf numFmtId="38" fontId="0" fillId="0" borderId="4" xfId="1" applyFont="1" applyFill="1" applyBorder="1" applyAlignment="1" applyProtection="1">
      <alignment horizontal="distributed" vertical="center"/>
    </xf>
    <xf numFmtId="38" fontId="1" fillId="0" borderId="4" xfId="1" applyFont="1" applyFill="1" applyBorder="1" applyAlignment="1" applyProtection="1">
      <alignment horizontal="distributed" vertical="center"/>
    </xf>
    <xf numFmtId="38" fontId="3" fillId="0" borderId="4" xfId="1" applyFont="1" applyFill="1" applyBorder="1" applyAlignment="1" applyProtection="1">
      <alignment vertical="center" wrapText="1"/>
    </xf>
    <xf numFmtId="38" fontId="3" fillId="0" borderId="11" xfId="1" applyFont="1" applyFill="1" applyBorder="1" applyAlignment="1" applyProtection="1">
      <alignment vertical="center" wrapText="1"/>
    </xf>
    <xf numFmtId="38" fontId="21" fillId="0" borderId="4" xfId="1" applyFont="1" applyFill="1" applyBorder="1" applyAlignment="1" applyProtection="1">
      <alignment vertical="center" wrapText="1"/>
    </xf>
    <xf numFmtId="38" fontId="21" fillId="0" borderId="11" xfId="1" applyFont="1" applyFill="1" applyBorder="1" applyAlignment="1" applyProtection="1">
      <alignment vertical="center" wrapText="1"/>
    </xf>
    <xf numFmtId="38" fontId="4" fillId="0" borderId="4" xfId="1" applyFont="1" applyFill="1" applyBorder="1" applyAlignment="1" applyProtection="1">
      <alignment horizontal="left" vertical="center"/>
    </xf>
    <xf numFmtId="38" fontId="4" fillId="0" borderId="4" xfId="1" applyFont="1" applyFill="1" applyBorder="1" applyAlignment="1" applyProtection="1">
      <alignment vertical="center"/>
    </xf>
    <xf numFmtId="38" fontId="4" fillId="0" borderId="11" xfId="1" applyFont="1" applyFill="1" applyBorder="1" applyAlignment="1" applyProtection="1">
      <alignment vertical="center"/>
    </xf>
    <xf numFmtId="49" fontId="4" fillId="0" borderId="4" xfId="1" applyNumberFormat="1" applyFont="1" applyFill="1" applyBorder="1" applyAlignment="1" applyProtection="1">
      <alignment horizontal="distributed" vertical="center"/>
    </xf>
    <xf numFmtId="38" fontId="1" fillId="0" borderId="115" xfId="1" applyFont="1" applyFill="1" applyBorder="1" applyAlignment="1" applyProtection="1">
      <alignment horizontal="center" vertical="center" shrinkToFit="1"/>
    </xf>
    <xf numFmtId="38" fontId="1" fillId="0" borderId="116" xfId="1" applyFont="1" applyFill="1" applyBorder="1" applyAlignment="1" applyProtection="1">
      <alignment horizontal="center" vertical="center" shrinkToFit="1"/>
    </xf>
    <xf numFmtId="38" fontId="1" fillId="0" borderId="100" xfId="1" applyFont="1" applyFill="1" applyBorder="1" applyAlignment="1" applyProtection="1">
      <alignment horizontal="center" vertical="center" shrinkToFit="1"/>
    </xf>
    <xf numFmtId="38" fontId="0" fillId="0" borderId="99" xfId="1" applyFont="1" applyFill="1" applyBorder="1" applyAlignment="1" applyProtection="1">
      <alignment horizontal="center" vertical="center" shrinkToFit="1"/>
    </xf>
    <xf numFmtId="38" fontId="0" fillId="0" borderId="117" xfId="1" applyFont="1" applyFill="1" applyBorder="1" applyAlignment="1" applyProtection="1">
      <alignment horizontal="center" vertical="center" shrinkToFit="1"/>
    </xf>
    <xf numFmtId="38" fontId="4" fillId="0" borderId="4" xfId="1" applyFont="1" applyFill="1" applyBorder="1" applyAlignment="1" applyProtection="1">
      <alignment horizontal="distributed" vertical="center"/>
    </xf>
    <xf numFmtId="0" fontId="1" fillId="0" borderId="4" xfId="0" applyFont="1" applyFill="1" applyBorder="1" applyAlignment="1" applyProtection="1">
      <alignment vertical="center"/>
    </xf>
    <xf numFmtId="0" fontId="1" fillId="0" borderId="11" xfId="0" applyFont="1" applyFill="1" applyBorder="1" applyAlignment="1" applyProtection="1">
      <alignment vertical="center"/>
    </xf>
    <xf numFmtId="38" fontId="1" fillId="0" borderId="0" xfId="1" applyFont="1" applyFill="1" applyAlignment="1" applyProtection="1">
      <alignment vertical="center"/>
    </xf>
    <xf numFmtId="0" fontId="1" fillId="0" borderId="0" xfId="1" applyNumberFormat="1" applyFont="1" applyFill="1" applyAlignment="1" applyProtection="1">
      <alignment vertical="center" shrinkToFit="1"/>
    </xf>
    <xf numFmtId="38" fontId="1" fillId="0" borderId="0" xfId="1" applyFont="1" applyFill="1" applyAlignment="1" applyProtection="1">
      <alignment horizontal="center" vertical="center"/>
    </xf>
    <xf numFmtId="38" fontId="1" fillId="0" borderId="0" xfId="1" applyFont="1" applyFill="1" applyAlignment="1" applyProtection="1">
      <alignment horizontal="left" vertical="center"/>
    </xf>
    <xf numFmtId="38" fontId="1" fillId="0" borderId="0" xfId="1" applyFont="1" applyFill="1" applyAlignment="1" applyProtection="1">
      <alignment horizontal="left" vertical="center" shrinkToFit="1"/>
    </xf>
    <xf numFmtId="38" fontId="4" fillId="0" borderId="0" xfId="1" applyFont="1" applyFill="1" applyAlignment="1" applyProtection="1">
      <alignment horizontal="center" vertical="center"/>
    </xf>
    <xf numFmtId="38" fontId="1" fillId="0" borderId="18" xfId="1" applyFont="1" applyFill="1" applyBorder="1" applyAlignment="1" applyProtection="1">
      <alignment horizontal="center" vertical="center"/>
    </xf>
    <xf numFmtId="38" fontId="1" fillId="0" borderId="46" xfId="1" applyFont="1" applyFill="1" applyBorder="1" applyAlignment="1" applyProtection="1">
      <alignment horizontal="center" vertical="center"/>
    </xf>
    <xf numFmtId="38" fontId="1" fillId="0" borderId="47" xfId="1" applyFont="1" applyFill="1" applyBorder="1" applyAlignment="1" applyProtection="1">
      <alignment horizontal="center" vertical="center"/>
    </xf>
    <xf numFmtId="38" fontId="0" fillId="0" borderId="32" xfId="1" applyFont="1" applyFill="1" applyBorder="1" applyAlignment="1" applyProtection="1">
      <alignment horizontal="distributed" vertical="center"/>
    </xf>
    <xf numFmtId="38" fontId="1" fillId="0" borderId="32" xfId="1" applyFont="1" applyFill="1" applyBorder="1" applyAlignment="1" applyProtection="1">
      <alignment horizontal="distributed" vertical="center"/>
    </xf>
    <xf numFmtId="38" fontId="1" fillId="0" borderId="0" xfId="1" applyFont="1" applyFill="1" applyBorder="1" applyAlignment="1" applyProtection="1">
      <alignment horizontal="distributed" vertical="center"/>
    </xf>
    <xf numFmtId="38" fontId="1" fillId="0" borderId="23" xfId="1" applyFont="1" applyFill="1" applyBorder="1" applyAlignment="1" applyProtection="1">
      <alignment horizontal="distributed" vertical="center"/>
    </xf>
    <xf numFmtId="38" fontId="1" fillId="0" borderId="16" xfId="1" applyFont="1" applyFill="1" applyBorder="1" applyAlignment="1" applyProtection="1">
      <alignment vertical="center"/>
    </xf>
    <xf numFmtId="38" fontId="1" fillId="0" borderId="3" xfId="1" applyFont="1" applyFill="1" applyBorder="1" applyAlignment="1" applyProtection="1">
      <alignment vertical="center"/>
    </xf>
    <xf numFmtId="38" fontId="1" fillId="0" borderId="15" xfId="1" applyFont="1" applyFill="1" applyBorder="1" applyAlignment="1" applyProtection="1">
      <alignment vertical="center"/>
    </xf>
    <xf numFmtId="38" fontId="1" fillId="0" borderId="18" xfId="1" applyFont="1" applyFill="1" applyBorder="1" applyAlignment="1" applyProtection="1">
      <alignment vertical="center"/>
    </xf>
    <xf numFmtId="38" fontId="1" fillId="0" borderId="46" xfId="1" applyFont="1" applyFill="1" applyBorder="1" applyAlignment="1" applyProtection="1">
      <alignment vertical="center"/>
    </xf>
    <xf numFmtId="38" fontId="1" fillId="0" borderId="47" xfId="1" applyFont="1" applyFill="1" applyBorder="1" applyAlignment="1" applyProtection="1">
      <alignment vertical="center"/>
    </xf>
    <xf numFmtId="38" fontId="21" fillId="0" borderId="32" xfId="1" applyFont="1" applyFill="1" applyBorder="1" applyAlignment="1" applyProtection="1">
      <alignment horizontal="left" vertical="center" wrapText="1"/>
    </xf>
    <xf numFmtId="38" fontId="21" fillId="0" borderId="0" xfId="1" applyFont="1" applyFill="1" applyBorder="1" applyAlignment="1" applyProtection="1">
      <alignment horizontal="left" vertical="center" wrapText="1"/>
    </xf>
    <xf numFmtId="38" fontId="21" fillId="0" borderId="23" xfId="1" applyFont="1" applyFill="1" applyBorder="1" applyAlignment="1" applyProtection="1">
      <alignment horizontal="left" vertical="center" wrapText="1"/>
    </xf>
    <xf numFmtId="38" fontId="0" fillId="0" borderId="0" xfId="1" applyFont="1" applyFill="1" applyAlignment="1" applyProtection="1">
      <alignment horizontal="left" vertical="center"/>
    </xf>
    <xf numFmtId="38" fontId="1" fillId="0" borderId="23" xfId="1" applyFont="1" applyFill="1" applyBorder="1" applyAlignment="1" applyProtection="1">
      <alignment horizontal="center" vertical="center"/>
    </xf>
    <xf numFmtId="38" fontId="0" fillId="0" borderId="5" xfId="1" applyFont="1" applyFill="1" applyBorder="1" applyAlignment="1" applyProtection="1">
      <alignment horizontal="center" vertical="center"/>
    </xf>
    <xf numFmtId="38" fontId="0" fillId="0" borderId="4" xfId="1" applyFont="1" applyFill="1" applyBorder="1" applyAlignment="1" applyProtection="1">
      <alignment horizontal="center" vertical="center"/>
    </xf>
    <xf numFmtId="38" fontId="0" fillId="0" borderId="11" xfId="1" applyFont="1" applyFill="1" applyBorder="1" applyAlignment="1" applyProtection="1">
      <alignment horizontal="center" vertical="center"/>
    </xf>
    <xf numFmtId="182" fontId="11" fillId="0" borderId="47" xfId="1" applyNumberFormat="1" applyFont="1" applyFill="1" applyBorder="1" applyAlignment="1" applyProtection="1">
      <alignment vertical="center"/>
    </xf>
    <xf numFmtId="182" fontId="11" fillId="0" borderId="23" xfId="1" applyNumberFormat="1" applyFont="1" applyFill="1" applyBorder="1" applyAlignment="1" applyProtection="1">
      <alignment vertical="center"/>
    </xf>
    <xf numFmtId="182" fontId="11" fillId="0" borderId="15" xfId="1" applyNumberFormat="1" applyFont="1" applyFill="1" applyBorder="1" applyAlignment="1" applyProtection="1">
      <alignment vertical="center"/>
    </xf>
    <xf numFmtId="182" fontId="1" fillId="0" borderId="47" xfId="1" applyNumberFormat="1" applyFont="1" applyFill="1" applyBorder="1" applyAlignment="1" applyProtection="1">
      <alignment vertical="center"/>
    </xf>
    <xf numFmtId="182" fontId="1" fillId="0" borderId="23" xfId="1" applyNumberFormat="1" applyFont="1" applyFill="1" applyBorder="1" applyAlignment="1" applyProtection="1">
      <alignment vertical="center"/>
    </xf>
    <xf numFmtId="182" fontId="1" fillId="0" borderId="15" xfId="1" applyNumberFormat="1" applyFont="1" applyFill="1" applyBorder="1" applyAlignment="1" applyProtection="1">
      <alignment vertical="center"/>
    </xf>
    <xf numFmtId="0" fontId="0" fillId="0" borderId="18"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15" xfId="0" applyFill="1" applyBorder="1" applyAlignment="1" applyProtection="1">
      <alignment horizontal="center" vertical="center"/>
    </xf>
    <xf numFmtId="182" fontId="11" fillId="0" borderId="5" xfId="1" applyNumberFormat="1" applyFont="1" applyFill="1" applyBorder="1" applyAlignment="1" applyProtection="1">
      <alignment horizontal="right" vertical="center"/>
    </xf>
    <xf numFmtId="182" fontId="11" fillId="0" borderId="4" xfId="1" applyNumberFormat="1" applyFont="1" applyFill="1" applyBorder="1" applyAlignment="1" applyProtection="1">
      <alignment horizontal="right" vertical="center"/>
    </xf>
    <xf numFmtId="182" fontId="11" fillId="0" borderId="11" xfId="1" applyNumberFormat="1" applyFont="1" applyFill="1" applyBorder="1" applyAlignment="1" applyProtection="1">
      <alignment horizontal="right" vertical="center"/>
    </xf>
    <xf numFmtId="182" fontId="11" fillId="0" borderId="4" xfId="1" applyNumberFormat="1" applyFont="1" applyFill="1" applyBorder="1" applyAlignment="1" applyProtection="1">
      <alignment vertical="center"/>
    </xf>
    <xf numFmtId="182" fontId="0" fillId="0" borderId="4" xfId="0" applyNumberFormat="1" applyFill="1" applyBorder="1" applyAlignment="1" applyProtection="1">
      <alignment vertical="center"/>
    </xf>
    <xf numFmtId="182" fontId="19" fillId="0" borderId="5" xfId="1" applyNumberFormat="1" applyFont="1" applyFill="1" applyBorder="1" applyAlignment="1" applyProtection="1">
      <alignment horizontal="right" vertical="center"/>
    </xf>
    <xf numFmtId="182" fontId="19" fillId="0" borderId="11" xfId="1" applyNumberFormat="1" applyFont="1" applyFill="1" applyBorder="1" applyAlignment="1" applyProtection="1">
      <alignment horizontal="right" vertical="center"/>
    </xf>
    <xf numFmtId="0" fontId="0" fillId="0" borderId="46" xfId="0" applyFill="1" applyBorder="1" applyAlignment="1" applyProtection="1">
      <alignment horizontal="center" vertical="center" shrinkToFit="1"/>
    </xf>
    <xf numFmtId="0" fontId="0" fillId="0" borderId="0"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38" fontId="0" fillId="0" borderId="5" xfId="1" applyFont="1" applyFill="1" applyBorder="1" applyAlignment="1" applyProtection="1">
      <alignment horizontal="right" vertical="center"/>
    </xf>
    <xf numFmtId="38" fontId="0" fillId="0" borderId="11" xfId="1" applyFont="1" applyFill="1" applyBorder="1" applyAlignment="1" applyProtection="1">
      <alignment horizontal="right" vertical="center"/>
    </xf>
    <xf numFmtId="38" fontId="11" fillId="0" borderId="18" xfId="1" applyFont="1" applyFill="1" applyBorder="1" applyAlignment="1" applyProtection="1">
      <alignment horizontal="center" vertical="center"/>
    </xf>
    <xf numFmtId="38" fontId="11" fillId="0" borderId="32" xfId="1" applyFont="1" applyFill="1" applyBorder="1" applyAlignment="1" applyProtection="1">
      <alignment horizontal="center" vertical="center"/>
    </xf>
    <xf numFmtId="38" fontId="11" fillId="0" borderId="16" xfId="1" applyFont="1" applyFill="1" applyBorder="1" applyAlignment="1" applyProtection="1">
      <alignment horizontal="center" vertical="center"/>
    </xf>
    <xf numFmtId="38" fontId="11" fillId="0" borderId="47" xfId="1" applyFont="1" applyFill="1" applyBorder="1" applyAlignment="1" applyProtection="1">
      <alignment horizontal="center" vertical="center"/>
    </xf>
    <xf numFmtId="38" fontId="11" fillId="0" borderId="23"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19" fillId="0" borderId="5" xfId="1" applyFont="1" applyFill="1" applyBorder="1" applyAlignment="1" applyProtection="1">
      <alignment horizontal="center" vertical="center"/>
    </xf>
    <xf numFmtId="38" fontId="19" fillId="0" borderId="4" xfId="1" applyFont="1" applyFill="1" applyBorder="1" applyAlignment="1" applyProtection="1">
      <alignment horizontal="center" vertical="center"/>
    </xf>
    <xf numFmtId="38" fontId="19" fillId="0" borderId="11" xfId="1" applyFont="1" applyFill="1" applyBorder="1" applyAlignment="1" applyProtection="1">
      <alignment horizontal="center" vertical="center"/>
    </xf>
    <xf numFmtId="38" fontId="11" fillId="0" borderId="5" xfId="1" applyFont="1" applyFill="1" applyBorder="1" applyAlignment="1" applyProtection="1">
      <alignment horizontal="center" vertical="center"/>
    </xf>
    <xf numFmtId="38" fontId="11" fillId="0" borderId="4" xfId="1" applyFont="1" applyFill="1" applyBorder="1" applyAlignment="1" applyProtection="1">
      <alignment horizontal="center" vertical="center"/>
    </xf>
    <xf numFmtId="38" fontId="11" fillId="0" borderId="11" xfId="1" applyFont="1" applyFill="1" applyBorder="1" applyAlignment="1" applyProtection="1">
      <alignment horizontal="center" vertical="center"/>
    </xf>
    <xf numFmtId="38" fontId="11" fillId="0" borderId="18" xfId="1" applyFont="1" applyFill="1" applyBorder="1" applyAlignment="1" applyProtection="1">
      <alignment horizontal="center" vertical="center" shrinkToFit="1"/>
    </xf>
    <xf numFmtId="38" fontId="11" fillId="0" borderId="32" xfId="1" applyFont="1" applyFill="1" applyBorder="1" applyAlignment="1" applyProtection="1">
      <alignment horizontal="center" vertical="center" shrinkToFit="1"/>
    </xf>
    <xf numFmtId="38" fontId="11" fillId="0" borderId="16" xfId="1" applyFont="1" applyFill="1" applyBorder="1" applyAlignment="1" applyProtection="1">
      <alignment horizontal="center" vertical="center" shrinkToFit="1"/>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1" xfId="0" applyFill="1" applyBorder="1" applyAlignment="1">
      <alignment horizontal="center" vertical="center"/>
    </xf>
    <xf numFmtId="38" fontId="5" fillId="0" borderId="23" xfId="1" applyFont="1" applyFill="1" applyBorder="1" applyAlignment="1" applyProtection="1">
      <alignment horizontal="left" vertical="center" shrinkToFit="1"/>
    </xf>
    <xf numFmtId="38" fontId="0" fillId="0" borderId="18" xfId="1" applyFont="1" applyFill="1" applyBorder="1" applyAlignment="1" applyProtection="1">
      <alignment horizontal="center" vertical="center" wrapText="1"/>
    </xf>
    <xf numFmtId="38" fontId="0" fillId="0" borderId="16" xfId="1" applyFont="1" applyFill="1" applyBorder="1" applyAlignment="1" applyProtection="1">
      <alignment horizontal="center" vertical="center" wrapText="1"/>
    </xf>
    <xf numFmtId="38" fontId="0" fillId="0" borderId="47" xfId="1" applyFont="1" applyFill="1" applyBorder="1" applyAlignment="1" applyProtection="1">
      <alignment horizontal="center" vertical="center" wrapText="1"/>
    </xf>
    <xf numFmtId="38" fontId="0" fillId="0" borderId="15" xfId="1" applyFont="1" applyFill="1" applyBorder="1" applyAlignment="1" applyProtection="1">
      <alignment horizontal="center" vertical="center" wrapText="1"/>
    </xf>
    <xf numFmtId="38" fontId="5" fillId="0" borderId="4" xfId="1" applyFont="1" applyFill="1" applyBorder="1" applyAlignment="1" applyProtection="1">
      <alignment horizontal="left" vertical="center" shrinkToFit="1"/>
    </xf>
    <xf numFmtId="38" fontId="18" fillId="0" borderId="0" xfId="1" applyFont="1" applyFill="1" applyBorder="1" applyAlignment="1" applyProtection="1">
      <alignment vertical="center" wrapText="1"/>
    </xf>
    <xf numFmtId="0" fontId="18" fillId="0" borderId="0" xfId="0" applyFont="1" applyFill="1" applyBorder="1" applyAlignment="1" applyProtection="1">
      <alignment vertical="center" wrapText="1"/>
    </xf>
    <xf numFmtId="0" fontId="0" fillId="0" borderId="46" xfId="0" applyFill="1" applyBorder="1" applyAlignment="1" applyProtection="1">
      <alignment horizontal="center" vertical="center"/>
    </xf>
    <xf numFmtId="0" fontId="0" fillId="0" borderId="3" xfId="0" applyFill="1" applyBorder="1" applyAlignment="1" applyProtection="1">
      <alignment horizontal="center" vertical="center"/>
    </xf>
    <xf numFmtId="38" fontId="11" fillId="0" borderId="18" xfId="1" applyFont="1" applyFill="1" applyBorder="1" applyAlignment="1" applyProtection="1">
      <alignment horizontal="center" vertical="center" wrapText="1"/>
    </xf>
    <xf numFmtId="38" fontId="11" fillId="0" borderId="32" xfId="1" applyFont="1" applyFill="1" applyBorder="1" applyAlignment="1" applyProtection="1">
      <alignment horizontal="center" vertical="center" wrapText="1"/>
    </xf>
    <xf numFmtId="38" fontId="11" fillId="0" borderId="16" xfId="1" applyFont="1" applyFill="1" applyBorder="1" applyAlignment="1" applyProtection="1">
      <alignment horizontal="center" vertical="center" wrapText="1"/>
    </xf>
    <xf numFmtId="38" fontId="11" fillId="0" borderId="47" xfId="1" applyFont="1" applyFill="1" applyBorder="1" applyAlignment="1" applyProtection="1">
      <alignment horizontal="center" vertical="center" wrapText="1"/>
    </xf>
    <xf numFmtId="38" fontId="11" fillId="0" borderId="23" xfId="1" applyFont="1" applyFill="1" applyBorder="1" applyAlignment="1" applyProtection="1">
      <alignment horizontal="center" vertical="center" wrapText="1"/>
    </xf>
    <xf numFmtId="38" fontId="11" fillId="0" borderId="15" xfId="1" applyFont="1" applyFill="1" applyBorder="1" applyAlignment="1" applyProtection="1">
      <alignment horizontal="center" vertical="center" wrapText="1"/>
    </xf>
    <xf numFmtId="38" fontId="5" fillId="0" borderId="18" xfId="1" applyFont="1" applyFill="1" applyBorder="1" applyAlignment="1" applyProtection="1">
      <alignment horizontal="center" vertical="center"/>
    </xf>
    <xf numFmtId="38" fontId="5" fillId="0" borderId="16" xfId="1" applyFont="1" applyFill="1" applyBorder="1" applyAlignment="1" applyProtection="1">
      <alignment horizontal="center" vertical="center"/>
    </xf>
    <xf numFmtId="38" fontId="5" fillId="0" borderId="47" xfId="1" applyFont="1" applyFill="1" applyBorder="1" applyAlignment="1" applyProtection="1">
      <alignment horizontal="center" vertical="center"/>
    </xf>
    <xf numFmtId="38" fontId="5" fillId="0" borderId="15" xfId="1" applyFont="1" applyFill="1" applyBorder="1" applyAlignment="1" applyProtection="1">
      <alignment horizontal="center" vertical="center"/>
    </xf>
    <xf numFmtId="49" fontId="0" fillId="0" borderId="18" xfId="1" applyNumberFormat="1" applyFont="1" applyFill="1" applyBorder="1" applyAlignment="1" applyProtection="1">
      <alignment horizontal="center" vertical="center" wrapText="1"/>
    </xf>
    <xf numFmtId="49" fontId="1" fillId="0" borderId="16" xfId="1" applyNumberFormat="1" applyFont="1" applyFill="1" applyBorder="1" applyAlignment="1" applyProtection="1">
      <alignment horizontal="center" vertical="center" wrapText="1"/>
    </xf>
    <xf numFmtId="38" fontId="1" fillId="0" borderId="18" xfId="1" applyFont="1" applyFill="1" applyBorder="1" applyAlignment="1" applyProtection="1">
      <alignment horizontal="center" vertical="center" wrapText="1" shrinkToFit="1"/>
    </xf>
    <xf numFmtId="38" fontId="1" fillId="0" borderId="32" xfId="1" applyFont="1" applyFill="1" applyBorder="1" applyAlignment="1" applyProtection="1">
      <alignment horizontal="center" vertical="center" wrapText="1" shrinkToFit="1"/>
    </xf>
    <xf numFmtId="38" fontId="1" fillId="0" borderId="16" xfId="1" applyFont="1" applyFill="1" applyBorder="1" applyAlignment="1" applyProtection="1">
      <alignment horizontal="center" vertical="center" wrapText="1" shrinkToFit="1"/>
    </xf>
    <xf numFmtId="49" fontId="0" fillId="0" borderId="16" xfId="1" applyNumberFormat="1" applyFont="1" applyFill="1" applyBorder="1" applyAlignment="1" applyProtection="1">
      <alignment horizontal="center" vertical="center" wrapText="1"/>
    </xf>
    <xf numFmtId="38" fontId="1" fillId="4" borderId="5" xfId="1" applyFont="1" applyFill="1" applyBorder="1" applyAlignment="1" applyProtection="1">
      <alignment horizontal="right" vertical="center"/>
      <protection locked="0"/>
    </xf>
    <xf numFmtId="38" fontId="1" fillId="4" borderId="11" xfId="1" applyFont="1" applyFill="1" applyBorder="1" applyAlignment="1" applyProtection="1">
      <alignment horizontal="right" vertical="center"/>
      <protection locked="0"/>
    </xf>
    <xf numFmtId="0" fontId="0" fillId="0" borderId="18"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4" xfId="0" applyFont="1" applyFill="1" applyBorder="1" applyAlignment="1" applyProtection="1">
      <alignment vertical="center" shrinkToFit="1"/>
    </xf>
    <xf numFmtId="0" fontId="0" fillId="0" borderId="65" xfId="0" applyFont="1" applyFill="1" applyBorder="1" applyAlignment="1" applyProtection="1">
      <alignment vertical="center" shrinkToFit="1"/>
    </xf>
    <xf numFmtId="0" fontId="31" fillId="0" borderId="33" xfId="0" applyFont="1" applyFill="1" applyBorder="1" applyAlignment="1" applyProtection="1">
      <alignment horizontal="center" vertical="center" shrinkToFit="1"/>
    </xf>
    <xf numFmtId="0" fontId="31" fillId="0" borderId="34" xfId="0" applyFont="1" applyFill="1" applyBorder="1" applyAlignment="1" applyProtection="1">
      <alignment horizontal="center" vertical="center" shrinkToFit="1"/>
    </xf>
    <xf numFmtId="0" fontId="31" fillId="0" borderId="35" xfId="0" applyFont="1" applyFill="1" applyBorder="1" applyAlignment="1" applyProtection="1">
      <alignment horizontal="center" vertical="center" shrinkToFit="1"/>
    </xf>
    <xf numFmtId="0" fontId="31" fillId="0" borderId="45" xfId="0" applyFont="1" applyFill="1" applyBorder="1" applyAlignment="1" applyProtection="1">
      <alignment horizontal="center" vertical="center" shrinkToFit="1"/>
    </xf>
    <xf numFmtId="0" fontId="31" fillId="0" borderId="1" xfId="0" applyFont="1" applyFill="1" applyBorder="1" applyAlignment="1" applyProtection="1">
      <alignment horizontal="center" vertical="center" shrinkToFit="1"/>
    </xf>
    <xf numFmtId="0" fontId="31" fillId="0" borderId="27" xfId="0" applyFont="1" applyFill="1" applyBorder="1" applyAlignment="1" applyProtection="1">
      <alignment horizontal="center" vertical="center" shrinkToFit="1"/>
    </xf>
    <xf numFmtId="0" fontId="0" fillId="0" borderId="61"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62" xfId="0" applyFont="1" applyFill="1" applyBorder="1" applyAlignment="1" applyProtection="1">
      <alignment horizontal="center" vertical="center"/>
    </xf>
    <xf numFmtId="0" fontId="0" fillId="0" borderId="7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1" xfId="0" applyFont="1" applyBorder="1" applyAlignment="1" applyProtection="1">
      <alignment horizontal="center" vertical="center"/>
    </xf>
    <xf numFmtId="0" fontId="3" fillId="5" borderId="23" xfId="0" applyFont="1" applyFill="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5" fillId="0" borderId="118" xfId="0" applyFont="1" applyFill="1" applyBorder="1" applyAlignment="1" applyProtection="1">
      <alignment horizontal="center" vertical="center"/>
    </xf>
    <xf numFmtId="0" fontId="4" fillId="0" borderId="6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119"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10" xfId="0" applyFont="1" applyBorder="1" applyAlignment="1" applyProtection="1">
      <alignment horizontal="center" vertical="center"/>
    </xf>
    <xf numFmtId="0" fontId="0" fillId="0" borderId="1" xfId="0" applyBorder="1" applyAlignment="1" applyProtection="1">
      <alignment horizontal="left" vertical="center"/>
    </xf>
    <xf numFmtId="0" fontId="0" fillId="0" borderId="27" xfId="0" applyBorder="1" applyAlignment="1" applyProtection="1">
      <alignment horizontal="left" vertical="center"/>
    </xf>
    <xf numFmtId="181" fontId="29" fillId="0" borderId="0" xfId="0" applyNumberFormat="1" applyFont="1" applyBorder="1" applyAlignment="1" applyProtection="1">
      <alignment horizontal="center" vertical="center"/>
    </xf>
    <xf numFmtId="0" fontId="0" fillId="0" borderId="64"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65" xfId="0" applyFont="1" applyBorder="1" applyAlignment="1" applyProtection="1">
      <alignment horizontal="left" vertical="center" wrapText="1"/>
    </xf>
    <xf numFmtId="0" fontId="0" fillId="0" borderId="18" xfId="0" applyFont="1" applyBorder="1" applyAlignment="1" applyProtection="1">
      <alignment horizontal="distributed" vertical="center"/>
    </xf>
    <xf numFmtId="0" fontId="0" fillId="0" borderId="32" xfId="0" applyFont="1" applyBorder="1" applyAlignment="1" applyProtection="1">
      <alignment horizontal="distributed" vertical="center"/>
    </xf>
    <xf numFmtId="0" fontId="0" fillId="0" borderId="112" xfId="0" applyFont="1" applyBorder="1" applyAlignment="1" applyProtection="1">
      <alignment horizontal="distributed" vertical="center"/>
    </xf>
    <xf numFmtId="0" fontId="0" fillId="0" borderId="34" xfId="0" applyBorder="1" applyAlignment="1" applyProtection="1">
      <alignment horizontal="left" vertical="center"/>
    </xf>
    <xf numFmtId="0" fontId="0" fillId="0" borderId="35" xfId="0" applyBorder="1" applyAlignment="1" applyProtection="1">
      <alignment horizontal="left" vertical="center"/>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69" xfId="0" applyFont="1" applyFill="1" applyBorder="1" applyAlignment="1" applyProtection="1">
      <alignment horizontal="center" vertical="center"/>
    </xf>
    <xf numFmtId="0" fontId="0" fillId="0" borderId="120" xfId="0" applyFont="1" applyBorder="1" applyAlignment="1" applyProtection="1">
      <alignment horizontal="center" vertical="center" textRotation="255"/>
    </xf>
    <xf numFmtId="0" fontId="0" fillId="0" borderId="98" xfId="0" applyFont="1" applyBorder="1" applyAlignment="1" applyProtection="1">
      <alignment horizontal="center" vertical="center" textRotation="255"/>
    </xf>
    <xf numFmtId="0" fontId="0" fillId="0" borderId="48" xfId="0" applyFont="1" applyBorder="1" applyAlignment="1" applyProtection="1">
      <alignment horizontal="center" vertical="center" textRotation="255"/>
    </xf>
    <xf numFmtId="0" fontId="0" fillId="0" borderId="121" xfId="0" applyFont="1" applyFill="1" applyBorder="1" applyAlignment="1" applyProtection="1">
      <alignment horizontal="distributed" vertical="center"/>
    </xf>
    <xf numFmtId="0" fontId="0" fillId="0" borderId="96" xfId="0" applyFont="1" applyFill="1" applyBorder="1" applyAlignment="1" applyProtection="1">
      <alignment horizontal="distributed" vertical="center"/>
    </xf>
    <xf numFmtId="0" fontId="0" fillId="0" borderId="97" xfId="0" applyFont="1" applyFill="1" applyBorder="1" applyAlignment="1" applyProtection="1">
      <alignment horizontal="distributed" vertical="center"/>
    </xf>
    <xf numFmtId="0" fontId="0" fillId="0" borderId="12" xfId="0" applyFont="1" applyBorder="1" applyAlignment="1" applyProtection="1">
      <alignment horizontal="distributed" vertical="center"/>
    </xf>
    <xf numFmtId="0" fontId="0" fillId="0" borderId="14" xfId="0" applyFont="1" applyBorder="1" applyAlignment="1" applyProtection="1">
      <alignment horizontal="distributed" vertical="center"/>
    </xf>
    <xf numFmtId="0" fontId="0" fillId="0" borderId="65" xfId="0" applyFont="1" applyBorder="1" applyAlignment="1" applyProtection="1">
      <alignment horizontal="distributed" vertical="center"/>
    </xf>
    <xf numFmtId="0" fontId="3" fillId="0" borderId="122" xfId="0" applyFont="1" applyFill="1" applyBorder="1" applyAlignment="1" applyProtection="1">
      <alignment horizontal="center" vertical="center" shrinkToFit="1"/>
    </xf>
    <xf numFmtId="0" fontId="3" fillId="0" borderId="32" xfId="0" applyFont="1" applyFill="1" applyBorder="1" applyAlignment="1" applyProtection="1">
      <alignment horizontal="center" vertical="center" shrinkToFit="1"/>
    </xf>
    <xf numFmtId="0" fontId="3" fillId="0" borderId="112" xfId="0" applyFont="1" applyFill="1" applyBorder="1" applyAlignment="1" applyProtection="1">
      <alignment horizontal="center" vertical="center" shrinkToFit="1"/>
    </xf>
    <xf numFmtId="0" fontId="3" fillId="0" borderId="119" xfId="0" applyFont="1" applyFill="1" applyBorder="1" applyAlignment="1" applyProtection="1">
      <alignment horizontal="center" vertical="center" shrinkToFit="1"/>
    </xf>
    <xf numFmtId="0" fontId="3" fillId="0" borderId="23" xfId="0" applyFont="1" applyFill="1" applyBorder="1" applyAlignment="1" applyProtection="1">
      <alignment horizontal="center" vertical="center" shrinkToFit="1"/>
    </xf>
    <xf numFmtId="0" fontId="3" fillId="0" borderId="110" xfId="0" applyFont="1" applyFill="1" applyBorder="1" applyAlignment="1" applyProtection="1">
      <alignment horizontal="center" vertical="center" shrinkToFit="1"/>
    </xf>
    <xf numFmtId="0" fontId="21" fillId="0" borderId="122" xfId="0" applyFont="1" applyFill="1" applyBorder="1" applyAlignment="1" applyProtection="1">
      <alignment horizontal="left" vertical="center"/>
    </xf>
    <xf numFmtId="0" fontId="21" fillId="0" borderId="32" xfId="0" applyFont="1" applyFill="1" applyBorder="1" applyAlignment="1" applyProtection="1">
      <alignment horizontal="left" vertical="center"/>
    </xf>
    <xf numFmtId="0" fontId="3" fillId="4" borderId="2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3" fillId="5" borderId="18" xfId="0" applyFont="1" applyFill="1" applyBorder="1" applyAlignment="1" applyProtection="1">
      <alignment horizontal="center" vertical="center"/>
      <protection locked="0"/>
    </xf>
    <xf numFmtId="0" fontId="33" fillId="5" borderId="112" xfId="0" applyFont="1" applyFill="1" applyBorder="1" applyAlignment="1" applyProtection="1">
      <alignment horizontal="center" vertical="center"/>
      <protection locked="0"/>
    </xf>
    <xf numFmtId="0" fontId="33" fillId="5" borderId="46" xfId="0" applyFont="1" applyFill="1" applyBorder="1" applyAlignment="1" applyProtection="1">
      <alignment horizontal="center" vertical="center"/>
      <protection locked="0"/>
    </xf>
    <xf numFmtId="0" fontId="33" fillId="5" borderId="56" xfId="0" applyFont="1" applyFill="1" applyBorder="1" applyAlignment="1" applyProtection="1">
      <alignment horizontal="center" vertical="center"/>
      <protection locked="0"/>
    </xf>
    <xf numFmtId="0" fontId="0" fillId="0" borderId="122" xfId="0" applyFont="1" applyBorder="1" applyAlignment="1" applyProtection="1">
      <alignment horizontal="center" vertical="center" shrinkToFit="1"/>
    </xf>
    <xf numFmtId="0" fontId="0" fillId="0" borderId="32" xfId="0" applyFont="1" applyBorder="1" applyAlignment="1" applyProtection="1">
      <alignment horizontal="center" vertical="center" shrinkToFit="1"/>
    </xf>
    <xf numFmtId="0" fontId="0" fillId="0" borderId="16" xfId="0" applyFont="1" applyBorder="1" applyAlignment="1" applyProtection="1">
      <alignment horizontal="center" vertical="center" shrinkToFit="1"/>
    </xf>
    <xf numFmtId="0" fontId="32" fillId="0" borderId="63" xfId="0"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3" xfId="0" applyFont="1" applyBorder="1" applyAlignment="1" applyProtection="1">
      <alignment horizontal="left" vertical="top" wrapText="1"/>
    </xf>
    <xf numFmtId="0" fontId="0" fillId="0" borderId="1" xfId="0" applyFont="1" applyBorder="1" applyAlignment="1" applyProtection="1">
      <alignment horizontal="center" shrinkToFit="1"/>
    </xf>
    <xf numFmtId="0" fontId="0" fillId="0" borderId="5" xfId="0" applyFont="1" applyBorder="1" applyAlignment="1" applyProtection="1">
      <alignment horizontal="center" vertical="center"/>
    </xf>
    <xf numFmtId="0" fontId="33" fillId="0" borderId="0" xfId="0" applyFont="1" applyAlignment="1" applyProtection="1">
      <alignment horizontal="left" vertical="center"/>
    </xf>
    <xf numFmtId="0" fontId="33" fillId="0" borderId="0" xfId="0" applyFont="1" applyAlignment="1" applyProtection="1">
      <alignment vertical="center"/>
    </xf>
    <xf numFmtId="0" fontId="0" fillId="0" borderId="99" xfId="0" applyFont="1" applyFill="1" applyBorder="1" applyAlignment="1" applyProtection="1">
      <alignment horizontal="distributed" vertical="center"/>
    </xf>
    <xf numFmtId="0" fontId="0" fillId="0" borderId="116" xfId="0" applyFont="1" applyFill="1" applyBorder="1" applyAlignment="1" applyProtection="1">
      <alignment horizontal="distributed" vertical="center"/>
    </xf>
    <xf numFmtId="0" fontId="0" fillId="0" borderId="69" xfId="0" applyFont="1" applyBorder="1" applyAlignment="1" applyProtection="1">
      <alignment horizontal="center" vertical="center"/>
    </xf>
    <xf numFmtId="0" fontId="0" fillId="0" borderId="5" xfId="0" applyFont="1" applyBorder="1" applyAlignment="1" applyProtection="1">
      <alignment horizontal="distributed" vertical="center"/>
    </xf>
    <xf numFmtId="0" fontId="0" fillId="0" borderId="4" xfId="0" applyFont="1" applyBorder="1" applyAlignment="1" applyProtection="1">
      <alignment horizontal="distributed" vertical="center"/>
    </xf>
    <xf numFmtId="0" fontId="0" fillId="0" borderId="69" xfId="0" applyFont="1" applyBorder="1" applyAlignment="1" applyProtection="1">
      <alignment horizontal="distributed" vertical="center"/>
    </xf>
    <xf numFmtId="0" fontId="0" fillId="0" borderId="45" xfId="0" applyFont="1" applyBorder="1" applyAlignment="1" applyProtection="1">
      <alignment horizontal="center" vertical="center"/>
    </xf>
    <xf numFmtId="0" fontId="0" fillId="0" borderId="1" xfId="0" applyFont="1" applyBorder="1" applyAlignment="1" applyProtection="1">
      <alignment horizontal="center" vertical="center"/>
    </xf>
    <xf numFmtId="0" fontId="6" fillId="0" borderId="18" xfId="0" applyFont="1" applyBorder="1" applyAlignment="1" applyProtection="1">
      <alignment horizontal="left" vertical="center"/>
    </xf>
    <xf numFmtId="0" fontId="6" fillId="0" borderId="32" xfId="0" applyFont="1" applyBorder="1" applyAlignment="1" applyProtection="1">
      <alignment horizontal="left" vertical="center"/>
    </xf>
    <xf numFmtId="0" fontId="6" fillId="0" borderId="112"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4" xfId="0" applyFont="1" applyBorder="1" applyAlignment="1" applyProtection="1">
      <alignment horizontal="left" vertical="center"/>
    </xf>
    <xf numFmtId="0" fontId="6" fillId="0" borderId="65" xfId="0" applyFont="1" applyBorder="1" applyAlignment="1" applyProtection="1">
      <alignment horizontal="left" vertical="center"/>
    </xf>
    <xf numFmtId="0" fontId="0" fillId="0" borderId="122" xfId="0" applyFont="1" applyBorder="1" applyAlignment="1" applyProtection="1">
      <alignment horizontal="center" vertical="center"/>
    </xf>
    <xf numFmtId="0" fontId="0" fillId="0" borderId="64"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123" xfId="0" applyFont="1" applyBorder="1" applyAlignment="1" applyProtection="1">
      <alignment horizontal="center"/>
    </xf>
    <xf numFmtId="0" fontId="0" fillId="0" borderId="72" xfId="0" applyFont="1" applyBorder="1" applyAlignment="1" applyProtection="1">
      <alignment horizontal="center"/>
    </xf>
    <xf numFmtId="0" fontId="0" fillId="0" borderId="71" xfId="0" applyFont="1" applyBorder="1" applyAlignment="1" applyProtection="1">
      <alignment horizontal="center"/>
    </xf>
    <xf numFmtId="0" fontId="35" fillId="0" borderId="0" xfId="0" applyFont="1" applyBorder="1" applyAlignment="1" applyProtection="1">
      <alignment horizontal="center" vertical="center" wrapText="1"/>
    </xf>
    <xf numFmtId="0" fontId="35" fillId="0" borderId="56" xfId="0" applyFont="1" applyBorder="1" applyAlignment="1" applyProtection="1">
      <alignment horizontal="center" vertical="center" wrapText="1"/>
    </xf>
    <xf numFmtId="0" fontId="35" fillId="0" borderId="23" xfId="0" applyFont="1" applyBorder="1" applyAlignment="1" applyProtection="1">
      <alignment horizontal="center" vertical="center" wrapText="1"/>
    </xf>
    <xf numFmtId="0" fontId="35" fillId="0" borderId="110" xfId="0" applyFont="1" applyBorder="1" applyAlignment="1" applyProtection="1">
      <alignment horizontal="center" vertical="center" wrapText="1"/>
    </xf>
    <xf numFmtId="6" fontId="4" fillId="0" borderId="61" xfId="4" applyFont="1" applyBorder="1" applyAlignment="1" applyProtection="1">
      <alignment horizontal="center" vertical="center"/>
    </xf>
    <xf numFmtId="6" fontId="4" fillId="0" borderId="10" xfId="4" applyFont="1" applyBorder="1" applyAlignment="1" applyProtection="1">
      <alignment horizontal="center" vertical="center"/>
    </xf>
    <xf numFmtId="6" fontId="4" fillId="0" borderId="62" xfId="4" applyFont="1" applyBorder="1" applyAlignment="1" applyProtection="1">
      <alignment horizontal="center" vertical="center"/>
    </xf>
    <xf numFmtId="6" fontId="4" fillId="0" borderId="119" xfId="4" applyFont="1" applyBorder="1" applyAlignment="1" applyProtection="1">
      <alignment horizontal="center" vertical="center"/>
    </xf>
    <xf numFmtId="6" fontId="4" fillId="0" borderId="23" xfId="4" applyFont="1" applyBorder="1" applyAlignment="1" applyProtection="1">
      <alignment horizontal="center" vertical="center"/>
    </xf>
    <xf numFmtId="6" fontId="4" fillId="0" borderId="110" xfId="4" applyFont="1" applyBorder="1" applyAlignment="1" applyProtection="1">
      <alignment horizontal="center" vertical="center"/>
    </xf>
    <xf numFmtId="0" fontId="0" fillId="0" borderId="125" xfId="0" applyFont="1" applyFill="1" applyBorder="1" applyAlignment="1" applyProtection="1">
      <alignment vertical="center" shrinkToFit="1"/>
    </xf>
    <xf numFmtId="0" fontId="0" fillId="0" borderId="126" xfId="0" applyFont="1" applyFill="1" applyBorder="1" applyAlignment="1" applyProtection="1">
      <alignment vertical="center" shrinkToFit="1"/>
    </xf>
    <xf numFmtId="0" fontId="0" fillId="0" borderId="36" xfId="0" applyFont="1" applyBorder="1" applyAlignment="1" applyProtection="1">
      <alignment horizontal="center"/>
    </xf>
    <xf numFmtId="0" fontId="0" fillId="0" borderId="28" xfId="0" applyFont="1" applyBorder="1" applyAlignment="1" applyProtection="1">
      <alignment horizontal="center"/>
    </xf>
    <xf numFmtId="0" fontId="0" fillId="0" borderId="127"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47" xfId="0" applyFont="1" applyBorder="1" applyAlignment="1" applyProtection="1">
      <alignment horizontal="center" shrinkToFit="1"/>
    </xf>
    <xf numFmtId="0" fontId="0" fillId="0" borderId="15" xfId="0" applyFont="1" applyBorder="1" applyAlignment="1" applyProtection="1">
      <alignment horizontal="center" shrinkToFit="1"/>
    </xf>
    <xf numFmtId="0" fontId="0" fillId="0" borderId="45" xfId="0" applyFont="1" applyBorder="1" applyAlignment="1" applyProtection="1">
      <alignment horizontal="center"/>
    </xf>
    <xf numFmtId="0" fontId="0" fillId="0" borderId="27" xfId="0" applyFont="1" applyBorder="1" applyAlignment="1" applyProtection="1">
      <alignment horizontal="center"/>
    </xf>
    <xf numFmtId="0" fontId="0" fillId="0" borderId="61" xfId="0" applyFont="1" applyBorder="1" applyAlignment="1" applyProtection="1">
      <alignment horizontal="center" vertical="center"/>
    </xf>
    <xf numFmtId="0" fontId="0" fillId="0" borderId="62" xfId="0" applyFont="1" applyBorder="1" applyAlignment="1" applyProtection="1">
      <alignment horizontal="center" vertical="center"/>
    </xf>
    <xf numFmtId="0" fontId="0" fillId="0" borderId="63"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119" xfId="0" applyFont="1" applyBorder="1" applyAlignment="1" applyProtection="1">
      <alignment horizontal="center" vertical="center"/>
    </xf>
    <xf numFmtId="0" fontId="0" fillId="0" borderId="110" xfId="0" applyFont="1" applyBorder="1" applyAlignment="1" applyProtection="1">
      <alignment horizontal="center" vertical="center"/>
    </xf>
    <xf numFmtId="0" fontId="21" fillId="0" borderId="63"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124" xfId="0" applyFont="1" applyFill="1" applyBorder="1" applyAlignment="1" applyProtection="1">
      <alignment horizontal="center" vertical="center"/>
    </xf>
    <xf numFmtId="0" fontId="0" fillId="0" borderId="106"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34" fillId="0" borderId="0" xfId="0" applyFont="1" applyBorder="1" applyAlignment="1" applyProtection="1">
      <alignment horizontal="center" vertical="center"/>
    </xf>
    <xf numFmtId="0" fontId="32" fillId="0" borderId="0" xfId="0" applyFont="1" applyBorder="1" applyAlignment="1" applyProtection="1">
      <alignment horizontal="center" vertical="center" wrapText="1"/>
    </xf>
    <xf numFmtId="0" fontId="30" fillId="7" borderId="0" xfId="0" applyFont="1" applyFill="1" applyBorder="1" applyAlignment="1" applyProtection="1">
      <alignment horizontal="center" vertical="center"/>
    </xf>
    <xf numFmtId="0" fontId="30" fillId="7" borderId="56" xfId="0" applyFont="1" applyFill="1" applyBorder="1" applyAlignment="1" applyProtection="1">
      <alignment horizontal="center" vertical="center"/>
    </xf>
    <xf numFmtId="0" fontId="30" fillId="7" borderId="14" xfId="0" applyFont="1" applyFill="1" applyBorder="1" applyAlignment="1" applyProtection="1">
      <alignment horizontal="center" vertical="center"/>
    </xf>
    <xf numFmtId="0" fontId="30" fillId="7" borderId="65" xfId="0" applyFont="1" applyFill="1" applyBorder="1" applyAlignment="1" applyProtection="1">
      <alignment horizontal="center" vertical="center"/>
    </xf>
    <xf numFmtId="0" fontId="0" fillId="11" borderId="112" xfId="0" applyFill="1" applyBorder="1" applyAlignment="1" applyProtection="1">
      <alignment horizontal="center" vertical="center" wrapText="1"/>
    </xf>
    <xf numFmtId="0" fontId="0" fillId="11" borderId="56" xfId="0" applyFill="1" applyBorder="1" applyAlignment="1" applyProtection="1">
      <alignment horizontal="center" vertical="center" wrapText="1"/>
    </xf>
    <xf numFmtId="0" fontId="0" fillId="11" borderId="65" xfId="0" applyFill="1" applyBorder="1" applyAlignment="1" applyProtection="1">
      <alignment horizontal="center" vertical="center" wrapText="1"/>
    </xf>
    <xf numFmtId="0" fontId="0" fillId="11" borderId="32" xfId="0" applyFill="1" applyBorder="1" applyAlignment="1" applyProtection="1">
      <alignment horizontal="center" vertical="center" wrapText="1"/>
    </xf>
    <xf numFmtId="0" fontId="0" fillId="11" borderId="0" xfId="0" applyFill="1" applyBorder="1" applyAlignment="1" applyProtection="1">
      <alignment horizontal="center" vertical="center" wrapText="1"/>
    </xf>
    <xf numFmtId="0" fontId="0" fillId="11" borderId="14" xfId="0" applyFill="1" applyBorder="1" applyAlignment="1" applyProtection="1">
      <alignment horizontal="center" vertical="center" wrapText="1"/>
    </xf>
    <xf numFmtId="0" fontId="0" fillId="11" borderId="128" xfId="0" applyFill="1" applyBorder="1" applyAlignment="1" applyProtection="1">
      <alignment horizontal="center" vertical="center" wrapText="1"/>
    </xf>
    <xf numFmtId="0" fontId="0" fillId="11" borderId="129" xfId="0" applyFill="1" applyBorder="1" applyAlignment="1" applyProtection="1">
      <alignment horizontal="center" vertical="center" wrapText="1"/>
    </xf>
    <xf numFmtId="0" fontId="0" fillId="11" borderId="130" xfId="0"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38" fillId="0" borderId="14" xfId="0" applyFont="1" applyFill="1" applyBorder="1" applyAlignment="1" applyProtection="1">
      <alignment horizontal="center" vertical="center"/>
    </xf>
    <xf numFmtId="181" fontId="0" fillId="11" borderId="16" xfId="0" applyNumberFormat="1" applyFill="1" applyBorder="1" applyAlignment="1" applyProtection="1">
      <alignment horizontal="center" vertical="center"/>
    </xf>
    <xf numFmtId="181" fontId="0" fillId="11" borderId="3" xfId="0" applyNumberFormat="1" applyFill="1" applyBorder="1" applyAlignment="1" applyProtection="1">
      <alignment horizontal="center" vertical="center"/>
    </xf>
    <xf numFmtId="181" fontId="0" fillId="11" borderId="13" xfId="0" applyNumberFormat="1" applyFill="1" applyBorder="1" applyAlignment="1" applyProtection="1">
      <alignment horizontal="center" vertical="center"/>
    </xf>
    <xf numFmtId="0" fontId="0" fillId="11" borderId="131" xfId="0" applyFill="1" applyBorder="1" applyAlignment="1" applyProtection="1">
      <alignment horizontal="center" vertical="center" wrapText="1"/>
    </xf>
    <xf numFmtId="0" fontId="0" fillId="11" borderId="132" xfId="0" applyFill="1" applyBorder="1" applyAlignment="1" applyProtection="1">
      <alignment horizontal="center" vertical="center" wrapText="1"/>
    </xf>
    <xf numFmtId="0" fontId="0" fillId="11" borderId="133" xfId="0" applyFill="1" applyBorder="1" applyAlignment="1" applyProtection="1">
      <alignment horizontal="center" vertical="center" wrapText="1"/>
    </xf>
    <xf numFmtId="0" fontId="37" fillId="0" borderId="61"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62" xfId="0" applyFont="1" applyFill="1" applyBorder="1" applyAlignment="1" applyProtection="1">
      <alignment horizontal="center" vertical="center"/>
    </xf>
    <xf numFmtId="0" fontId="37" fillId="0" borderId="64"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37" fillId="0" borderId="65" xfId="0" applyFont="1" applyFill="1" applyBorder="1" applyAlignment="1" applyProtection="1">
      <alignment horizontal="center" vertical="center"/>
    </xf>
    <xf numFmtId="0" fontId="6" fillId="0" borderId="6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0" borderId="119"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110" xfId="0" applyFont="1" applyBorder="1" applyAlignment="1" applyProtection="1">
      <alignment horizontal="center" vertical="center"/>
    </xf>
    <xf numFmtId="0" fontId="0" fillId="0" borderId="96" xfId="0" applyFont="1" applyFill="1" applyBorder="1" applyAlignment="1" applyProtection="1">
      <alignment horizontal="center" vertical="center" shrinkToFit="1"/>
    </xf>
    <xf numFmtId="0" fontId="0" fillId="0" borderId="97" xfId="0" applyFont="1" applyFill="1" applyBorder="1" applyAlignment="1" applyProtection="1">
      <alignment horizontal="center" vertical="center" shrinkToFit="1"/>
    </xf>
    <xf numFmtId="0" fontId="30" fillId="7" borderId="63" xfId="0" applyFont="1" applyFill="1" applyBorder="1" applyAlignment="1" applyProtection="1">
      <alignment horizontal="center" vertical="center" shrinkToFit="1"/>
    </xf>
    <xf numFmtId="0" fontId="30" fillId="7" borderId="64" xfId="0" applyFont="1" applyFill="1" applyBorder="1" applyAlignment="1" applyProtection="1">
      <alignment horizontal="center" vertical="center" shrinkToFit="1"/>
    </xf>
    <xf numFmtId="0" fontId="10" fillId="9" borderId="38" xfId="11" applyFont="1" applyFill="1" applyBorder="1" applyAlignment="1" applyProtection="1">
      <alignment horizontal="center" vertical="center" shrinkToFit="1"/>
    </xf>
    <xf numFmtId="0" fontId="1" fillId="0" borderId="134" xfId="11" applyFont="1" applyFill="1" applyBorder="1" applyAlignment="1" applyProtection="1">
      <alignment horizontal="center" vertical="center" textRotation="255" shrinkToFit="1"/>
    </xf>
    <xf numFmtId="0" fontId="1" fillId="0" borderId="135" xfId="11" applyFont="1" applyFill="1" applyBorder="1" applyAlignment="1" applyProtection="1">
      <alignment horizontal="center" vertical="center" textRotation="255" shrinkToFit="1"/>
    </xf>
    <xf numFmtId="0" fontId="1" fillId="0" borderId="136" xfId="11" applyFont="1" applyFill="1" applyBorder="1" applyAlignment="1" applyProtection="1">
      <alignment horizontal="center" vertical="center" textRotation="255" shrinkToFit="1"/>
    </xf>
    <xf numFmtId="0" fontId="1" fillId="0" borderId="121" xfId="11" applyFont="1" applyBorder="1" applyAlignment="1" applyProtection="1">
      <alignment horizontal="center" vertical="center" shrinkToFit="1"/>
    </xf>
    <xf numFmtId="0" fontId="1" fillId="0" borderId="96" xfId="11" applyFont="1" applyBorder="1" applyAlignment="1" applyProtection="1">
      <alignment horizontal="center" vertical="center" shrinkToFit="1"/>
    </xf>
    <xf numFmtId="0" fontId="1" fillId="0" borderId="73" xfId="11" applyFont="1" applyBorder="1" applyAlignment="1" applyProtection="1">
      <alignment horizontal="center" vertical="center" shrinkToFit="1"/>
    </xf>
    <xf numFmtId="0" fontId="1" fillId="0" borderId="70" xfId="11" applyFont="1" applyBorder="1" applyAlignment="1" applyProtection="1">
      <alignment horizontal="center" vertical="center" shrinkToFit="1"/>
    </xf>
    <xf numFmtId="0" fontId="1" fillId="0" borderId="4" xfId="11" applyFont="1" applyBorder="1" applyAlignment="1" applyProtection="1">
      <alignment horizontal="center" vertical="center" shrinkToFit="1"/>
    </xf>
    <xf numFmtId="0" fontId="1" fillId="0" borderId="11" xfId="11" applyFont="1" applyBorder="1" applyAlignment="1" applyProtection="1">
      <alignment horizontal="center" vertical="center" shrinkToFit="1"/>
    </xf>
    <xf numFmtId="0" fontId="0" fillId="0" borderId="61" xfId="11" applyFont="1" applyBorder="1" applyAlignment="1" applyProtection="1">
      <alignment horizontal="center" vertical="center" shrinkToFit="1"/>
    </xf>
    <xf numFmtId="0" fontId="0" fillId="0" borderId="10" xfId="11" applyFont="1" applyBorder="1" applyAlignment="1" applyProtection="1">
      <alignment horizontal="center" vertical="center" shrinkToFit="1"/>
    </xf>
    <xf numFmtId="0" fontId="0" fillId="0" borderId="9" xfId="11" applyFont="1" applyBorder="1" applyAlignment="1" applyProtection="1">
      <alignment horizontal="center" vertical="center" shrinkToFit="1"/>
    </xf>
    <xf numFmtId="0" fontId="0" fillId="0" borderId="64" xfId="11" applyFont="1" applyBorder="1" applyAlignment="1" applyProtection="1">
      <alignment horizontal="distributed" vertical="center" shrinkToFit="1"/>
    </xf>
    <xf numFmtId="0" fontId="1" fillId="0" borderId="14" xfId="11" applyFont="1" applyBorder="1" applyAlignment="1" applyProtection="1">
      <alignment horizontal="distributed" vertical="center" shrinkToFit="1"/>
    </xf>
    <xf numFmtId="3" fontId="0" fillId="0" borderId="13" xfId="0" applyNumberFormat="1" applyBorder="1" applyAlignment="1" applyProtection="1">
      <alignment horizontal="distributed" vertical="center" shrinkToFit="1"/>
    </xf>
    <xf numFmtId="0" fontId="0" fillId="0" borderId="70" xfId="11" applyFont="1" applyBorder="1" applyAlignment="1" applyProtection="1">
      <alignment horizontal="center" vertical="center" shrinkToFit="1"/>
    </xf>
    <xf numFmtId="0" fontId="0" fillId="0" borderId="4" xfId="11" applyFont="1" applyBorder="1" applyAlignment="1" applyProtection="1">
      <alignment horizontal="center" vertical="center" shrinkToFit="1"/>
    </xf>
    <xf numFmtId="0" fontId="0" fillId="0" borderId="11" xfId="11" applyFont="1" applyBorder="1" applyAlignment="1" applyProtection="1">
      <alignment horizontal="center" vertical="center" shrinkToFit="1"/>
    </xf>
    <xf numFmtId="0" fontId="0" fillId="0" borderId="0" xfId="11" applyFont="1" applyAlignment="1" applyProtection="1">
      <alignment horizontal="left" vertical="center" shrinkToFit="1"/>
    </xf>
    <xf numFmtId="0" fontId="1" fillId="0" borderId="0" xfId="11" applyFont="1" applyAlignment="1" applyProtection="1">
      <alignment horizontal="left" vertical="center" shrinkToFit="1"/>
    </xf>
    <xf numFmtId="0" fontId="16" fillId="0" borderId="1" xfId="10" applyFont="1" applyBorder="1" applyAlignment="1" applyProtection="1">
      <alignment horizontal="center" vertical="center" wrapText="1"/>
    </xf>
    <xf numFmtId="0" fontId="16" fillId="0" borderId="1" xfId="10" applyFont="1" applyBorder="1" applyAlignment="1" applyProtection="1">
      <alignment horizontal="center" vertical="center" wrapText="1" shrinkToFit="1"/>
    </xf>
    <xf numFmtId="0" fontId="4" fillId="0" borderId="137" xfId="11" applyNumberFormat="1" applyFont="1" applyFill="1" applyBorder="1" applyAlignment="1" applyProtection="1">
      <alignment horizontal="center" vertical="center"/>
    </xf>
    <xf numFmtId="0" fontId="4" fillId="0" borderId="133" xfId="11" applyNumberFormat="1" applyFont="1" applyFill="1" applyBorder="1" applyAlignment="1" applyProtection="1">
      <alignment horizontal="center" vertical="center"/>
    </xf>
    <xf numFmtId="0" fontId="1" fillId="0" borderId="1" xfId="11" applyFont="1" applyBorder="1" applyAlignment="1" applyProtection="1">
      <alignment horizontal="center" vertical="center" textRotation="255" shrinkToFit="1"/>
    </xf>
    <xf numFmtId="0" fontId="1" fillId="0" borderId="64" xfId="11" applyFont="1" applyBorder="1" applyAlignment="1" applyProtection="1">
      <alignment horizontal="center" vertical="center" shrinkToFit="1"/>
    </xf>
    <xf numFmtId="0" fontId="1" fillId="0" borderId="14" xfId="11" applyFont="1" applyBorder="1" applyAlignment="1" applyProtection="1">
      <alignment horizontal="center" vertical="center" shrinkToFit="1"/>
    </xf>
    <xf numFmtId="0" fontId="1" fillId="0" borderId="13" xfId="11" applyFont="1" applyBorder="1" applyAlignment="1" applyProtection="1">
      <alignment horizontal="center" vertical="center" shrinkToFit="1"/>
    </xf>
    <xf numFmtId="0" fontId="0" fillId="0" borderId="1" xfId="0" applyBorder="1" applyAlignment="1" applyProtection="1">
      <alignment horizontal="center" vertical="center" textRotation="255"/>
    </xf>
    <xf numFmtId="0" fontId="16" fillId="0" borderId="1" xfId="10" applyFont="1" applyBorder="1" applyAlignment="1" applyProtection="1">
      <alignment horizontal="center" vertical="center"/>
    </xf>
    <xf numFmtId="0" fontId="1" fillId="0" borderId="64" xfId="11" applyFont="1" applyBorder="1" applyAlignment="1" applyProtection="1">
      <alignment horizontal="distributed" vertical="center" shrinkToFit="1"/>
    </xf>
    <xf numFmtId="0" fontId="1" fillId="0" borderId="54" xfId="11" applyFont="1" applyBorder="1" applyAlignment="1" applyProtection="1">
      <alignment horizontal="distributed" vertical="center" shrinkToFit="1"/>
    </xf>
    <xf numFmtId="3" fontId="0" fillId="0" borderId="7" xfId="0" applyNumberFormat="1" applyBorder="1" applyAlignment="1" applyProtection="1">
      <alignment horizontal="distributed" vertical="center" shrinkToFit="1"/>
    </xf>
    <xf numFmtId="0" fontId="17" fillId="0" borderId="1" xfId="10" applyFont="1" applyBorder="1" applyAlignment="1" applyProtection="1">
      <alignment horizontal="center" vertical="center"/>
    </xf>
    <xf numFmtId="0" fontId="10" fillId="0" borderId="0" xfId="11" applyFont="1" applyAlignment="1" applyProtection="1">
      <alignment vertical="center" shrinkToFit="1"/>
    </xf>
    <xf numFmtId="0" fontId="0" fillId="0" borderId="0" xfId="0" applyAlignment="1" applyProtection="1">
      <alignment vertical="center" shrinkToFit="1"/>
    </xf>
    <xf numFmtId="0" fontId="22" fillId="0" borderId="0" xfId="11" applyFont="1" applyBorder="1" applyAlignment="1" applyProtection="1">
      <alignment horizontal="center" vertical="center" shrinkToFit="1"/>
    </xf>
    <xf numFmtId="0" fontId="0" fillId="0" borderId="1" xfId="11" applyFont="1" applyFill="1" applyBorder="1" applyAlignment="1" applyProtection="1">
      <alignment horizontal="center" vertical="center"/>
    </xf>
    <xf numFmtId="0" fontId="1" fillId="0" borderId="1" xfId="11" applyFont="1" applyFill="1" applyBorder="1" applyAlignment="1" applyProtection="1">
      <alignment horizontal="center" vertical="center"/>
    </xf>
    <xf numFmtId="0" fontId="0" fillId="0" borderId="1" xfId="11" applyFont="1" applyBorder="1" applyAlignment="1" applyProtection="1">
      <alignment horizontal="center" vertical="center" textRotation="255" shrinkToFit="1"/>
    </xf>
    <xf numFmtId="0" fontId="1" fillId="0" borderId="0" xfId="11" applyFont="1" applyAlignment="1" applyProtection="1">
      <alignment horizontal="center" vertical="center" shrinkToFit="1"/>
    </xf>
    <xf numFmtId="0" fontId="10" fillId="0" borderId="10" xfId="11" applyFont="1" applyBorder="1" applyAlignment="1" applyProtection="1">
      <alignment vertical="center" shrinkToFit="1"/>
    </xf>
    <xf numFmtId="0" fontId="0" fillId="0" borderId="10" xfId="0" applyBorder="1" applyAlignment="1" applyProtection="1">
      <alignment vertical="center" shrinkToFit="1"/>
    </xf>
    <xf numFmtId="0" fontId="1" fillId="0" borderId="127" xfId="11" applyFont="1" applyBorder="1" applyAlignment="1" applyProtection="1">
      <alignment horizontal="center" vertical="center" shrinkToFit="1"/>
    </xf>
    <xf numFmtId="0" fontId="1" fillId="0" borderId="54" xfId="11" applyFont="1" applyBorder="1" applyAlignment="1" applyProtection="1">
      <alignment horizontal="center" vertical="center" shrinkToFit="1"/>
    </xf>
    <xf numFmtId="0" fontId="1" fillId="0" borderId="7" xfId="11" applyFont="1" applyBorder="1" applyAlignment="1" applyProtection="1">
      <alignment horizontal="center" vertical="center" shrinkToFit="1"/>
    </xf>
    <xf numFmtId="0" fontId="10" fillId="0" borderId="0" xfId="11" applyFont="1" applyBorder="1" applyAlignment="1" applyProtection="1">
      <alignment vertical="center" shrinkToFit="1"/>
    </xf>
    <xf numFmtId="0" fontId="0" fillId="0" borderId="0" xfId="0" applyBorder="1" applyAlignment="1" applyProtection="1">
      <alignment vertical="center" shrinkToFit="1"/>
    </xf>
    <xf numFmtId="0" fontId="0" fillId="0" borderId="36" xfId="11" applyFont="1" applyBorder="1" applyAlignment="1" applyProtection="1">
      <alignment horizontal="center" vertical="center" shrinkToFit="1"/>
    </xf>
    <xf numFmtId="0" fontId="1" fillId="0" borderId="37" xfId="11" applyFont="1" applyBorder="1" applyAlignment="1" applyProtection="1">
      <alignment horizontal="center" vertical="center" shrinkToFit="1"/>
    </xf>
    <xf numFmtId="0" fontId="1" fillId="0" borderId="45" xfId="11" applyFont="1" applyBorder="1" applyAlignment="1" applyProtection="1">
      <alignment horizontal="distributed" vertical="center" shrinkToFit="1"/>
    </xf>
    <xf numFmtId="0" fontId="1" fillId="0" borderId="1" xfId="11" applyFont="1" applyBorder="1" applyAlignment="1" applyProtection="1">
      <alignment horizontal="distributed" vertical="center" shrinkToFit="1"/>
    </xf>
    <xf numFmtId="0" fontId="0" fillId="0" borderId="33" xfId="11" applyFont="1" applyBorder="1" applyAlignment="1" applyProtection="1">
      <alignment horizontal="distributed" vertical="center" shrinkToFit="1"/>
    </xf>
    <xf numFmtId="0" fontId="1" fillId="0" borderId="34" xfId="11" applyFont="1" applyBorder="1" applyAlignment="1" applyProtection="1">
      <alignment horizontal="distributed" vertical="center" shrinkToFit="1"/>
    </xf>
    <xf numFmtId="3" fontId="0" fillId="0" borderId="34" xfId="0" applyNumberFormat="1" applyBorder="1" applyAlignment="1" applyProtection="1">
      <alignment horizontal="distributed" vertical="center" shrinkToFit="1"/>
    </xf>
    <xf numFmtId="0" fontId="22" fillId="0" borderId="14" xfId="11" applyFont="1" applyFill="1" applyBorder="1" applyAlignment="1" applyProtection="1">
      <alignment horizontal="center" vertical="center" shrinkToFit="1"/>
    </xf>
    <xf numFmtId="38" fontId="1" fillId="0" borderId="2" xfId="1" applyFont="1" applyFill="1" applyBorder="1" applyAlignment="1" applyProtection="1">
      <alignment horizontal="center" vertical="center" shrinkToFit="1"/>
    </xf>
    <xf numFmtId="38" fontId="1" fillId="0" borderId="1" xfId="1" applyFont="1" applyFill="1" applyBorder="1" applyAlignment="1" applyProtection="1">
      <alignment horizontal="center" vertical="center" shrinkToFit="1"/>
    </xf>
    <xf numFmtId="38" fontId="3" fillId="0" borderId="2" xfId="1" applyFont="1" applyFill="1" applyBorder="1" applyAlignment="1" applyProtection="1">
      <alignment horizontal="center" vertical="center"/>
    </xf>
    <xf numFmtId="38" fontId="3" fillId="0" borderId="1" xfId="1" applyFont="1" applyFill="1" applyBorder="1" applyAlignment="1" applyProtection="1">
      <alignment horizontal="center" vertical="center"/>
    </xf>
    <xf numFmtId="0" fontId="13" fillId="4" borderId="17" xfId="0" applyFont="1" applyFill="1" applyBorder="1" applyAlignment="1" applyProtection="1">
      <alignment horizontal="center" vertical="center"/>
      <protection locked="0"/>
    </xf>
    <xf numFmtId="0" fontId="13" fillId="4" borderId="19"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103" xfId="0" applyFont="1" applyFill="1" applyBorder="1" applyAlignment="1" applyProtection="1">
      <alignment horizontal="center" vertical="center"/>
      <protection locked="0"/>
    </xf>
    <xf numFmtId="38" fontId="0" fillId="0" borderId="5" xfId="1" applyFont="1" applyBorder="1" applyAlignment="1" applyProtection="1">
      <alignment horizontal="center" vertical="center"/>
    </xf>
    <xf numFmtId="38" fontId="0" fillId="0" borderId="4" xfId="1" applyFont="1" applyBorder="1" applyAlignment="1" applyProtection="1">
      <alignment horizontal="center" vertical="center"/>
    </xf>
    <xf numFmtId="38" fontId="5" fillId="0" borderId="18" xfId="1" applyFont="1" applyBorder="1" applyAlignment="1" applyProtection="1">
      <alignment horizontal="center" vertical="center"/>
    </xf>
    <xf numFmtId="38" fontId="5" fillId="0" borderId="46" xfId="1" applyFont="1" applyBorder="1" applyAlignment="1" applyProtection="1">
      <alignment horizontal="center" vertical="center"/>
    </xf>
    <xf numFmtId="38" fontId="5" fillId="0" borderId="47" xfId="1" applyFont="1" applyBorder="1" applyAlignment="1" applyProtection="1">
      <alignment horizontal="center" vertical="center"/>
    </xf>
    <xf numFmtId="38" fontId="5" fillId="0" borderId="16" xfId="1" applyFont="1" applyBorder="1" applyAlignment="1" applyProtection="1">
      <alignment horizontal="center" vertical="center"/>
    </xf>
    <xf numFmtId="38" fontId="5" fillId="0" borderId="3" xfId="1" applyFont="1" applyBorder="1" applyAlignment="1" applyProtection="1">
      <alignment horizontal="center" vertical="center"/>
    </xf>
    <xf numFmtId="38" fontId="5" fillId="0" borderId="15" xfId="1" applyFont="1" applyBorder="1" applyAlignment="1" applyProtection="1">
      <alignment horizontal="center" vertical="center"/>
    </xf>
    <xf numFmtId="38" fontId="5" fillId="0" borderId="17"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2" xfId="1" applyFont="1" applyBorder="1" applyAlignment="1" applyProtection="1">
      <alignment horizontal="center" vertical="center"/>
    </xf>
    <xf numFmtId="0" fontId="13" fillId="0" borderId="17"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38" fontId="14" fillId="0" borderId="1" xfId="1" applyFont="1" applyFill="1" applyBorder="1" applyAlignment="1" applyProtection="1">
      <alignment horizontal="center" vertical="center" shrinkToFit="1"/>
    </xf>
    <xf numFmtId="38" fontId="7" fillId="0" borderId="18" xfId="1" applyFont="1" applyBorder="1" applyAlignment="1" applyProtection="1">
      <alignment horizontal="center" vertical="center"/>
    </xf>
    <xf numFmtId="0" fontId="0" fillId="0" borderId="46" xfId="0" applyBorder="1" applyAlignment="1" applyProtection="1">
      <alignment horizontal="center" vertical="center"/>
    </xf>
    <xf numFmtId="38" fontId="14" fillId="0" borderId="32" xfId="1"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38" fontId="13" fillId="0" borderId="29" xfId="0" applyNumberFormat="1" applyFont="1" applyFill="1" applyBorder="1" applyAlignment="1" applyProtection="1">
      <alignment horizontal="center" vertical="center" shrinkToFit="1"/>
    </xf>
    <xf numFmtId="38" fontId="13" fillId="0" borderId="31" xfId="0" applyNumberFormat="1" applyFont="1" applyFill="1" applyBorder="1" applyAlignment="1" applyProtection="1">
      <alignment horizontal="center" vertical="center" shrinkToFit="1"/>
    </xf>
    <xf numFmtId="0" fontId="13" fillId="0" borderId="29"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38" fontId="26" fillId="0" borderId="23" xfId="1" applyFont="1" applyFill="1" applyBorder="1" applyAlignment="1" applyProtection="1">
      <alignment horizontal="center" vertical="center"/>
      <protection locked="0"/>
    </xf>
    <xf numFmtId="177" fontId="15" fillId="0" borderId="23" xfId="1" applyNumberFormat="1" applyFont="1" applyFill="1" applyBorder="1" applyAlignment="1" applyProtection="1">
      <alignment horizontal="center" vertical="center" shrinkToFit="1"/>
      <protection locked="0"/>
    </xf>
    <xf numFmtId="177" fontId="15" fillId="0" borderId="23" xfId="0" applyNumberFormat="1" applyFont="1" applyFill="1" applyBorder="1" applyAlignment="1" applyProtection="1">
      <alignment horizontal="center" vertical="center" shrinkToFit="1"/>
      <protection locked="0"/>
    </xf>
    <xf numFmtId="183" fontId="24" fillId="0" borderId="17" xfId="1" applyNumberFormat="1" applyFont="1" applyFill="1" applyBorder="1" applyAlignment="1" applyProtection="1">
      <alignment horizontal="center" vertical="center" shrinkToFit="1"/>
    </xf>
    <xf numFmtId="183" fontId="24" fillId="0" borderId="19" xfId="1" applyNumberFormat="1" applyFont="1" applyFill="1" applyBorder="1" applyAlignment="1" applyProtection="1">
      <alignment horizontal="center" vertical="center" shrinkToFit="1"/>
    </xf>
    <xf numFmtId="183" fontId="24" fillId="0" borderId="2" xfId="1" applyNumberFormat="1" applyFont="1" applyFill="1" applyBorder="1" applyAlignment="1" applyProtection="1">
      <alignment horizontal="center" vertical="center" shrinkToFit="1"/>
    </xf>
    <xf numFmtId="183" fontId="24" fillId="0" borderId="91" xfId="1" applyNumberFormat="1" applyFont="1" applyFill="1" applyBorder="1" applyAlignment="1" applyProtection="1">
      <alignment horizontal="center" vertical="center" shrinkToFit="1"/>
    </xf>
    <xf numFmtId="183" fontId="24" fillId="0" borderId="77" xfId="1" applyNumberFormat="1" applyFont="1" applyFill="1" applyBorder="1" applyAlignment="1" applyProtection="1">
      <alignment horizontal="center" vertical="center" shrinkToFit="1"/>
    </xf>
    <xf numFmtId="183" fontId="24" fillId="0" borderId="53" xfId="1" applyNumberFormat="1" applyFont="1" applyFill="1" applyBorder="1" applyAlignment="1" applyProtection="1">
      <alignment horizontal="center" vertical="center" shrinkToFit="1"/>
    </xf>
    <xf numFmtId="183" fontId="24" fillId="0" borderId="120" xfId="1" applyNumberFormat="1" applyFont="1" applyFill="1" applyBorder="1" applyAlignment="1" applyProtection="1">
      <alignment horizontal="center" vertical="center" shrinkToFit="1"/>
    </xf>
    <xf numFmtId="183" fontId="24" fillId="0" borderId="98" xfId="1" applyNumberFormat="1" applyFont="1" applyFill="1" applyBorder="1" applyAlignment="1" applyProtection="1">
      <alignment horizontal="center" vertical="center" shrinkToFit="1"/>
    </xf>
    <xf numFmtId="183" fontId="24" fillId="0" borderId="113" xfId="1" applyNumberFormat="1" applyFont="1" applyFill="1" applyBorder="1" applyAlignment="1" applyProtection="1">
      <alignment horizontal="center" vertical="center" shrinkToFit="1"/>
    </xf>
    <xf numFmtId="183" fontId="24" fillId="0" borderId="45" xfId="1" applyNumberFormat="1" applyFont="1" applyFill="1" applyBorder="1" applyAlignment="1" applyProtection="1">
      <alignment horizontal="center" vertical="center" shrinkToFit="1"/>
    </xf>
    <xf numFmtId="0" fontId="13" fillId="0" borderId="138" xfId="0" applyFont="1" applyFill="1" applyBorder="1" applyAlignment="1" applyProtection="1">
      <alignment horizontal="center" vertical="center"/>
    </xf>
    <xf numFmtId="38" fontId="1" fillId="0" borderId="23" xfId="1" applyFont="1" applyBorder="1" applyAlignment="1" applyProtection="1">
      <alignment horizontal="center" vertical="center" shrinkToFit="1"/>
    </xf>
    <xf numFmtId="38" fontId="13" fillId="0" borderId="138" xfId="0" applyNumberFormat="1" applyFont="1" applyFill="1" applyBorder="1" applyAlignment="1" applyProtection="1">
      <alignment horizontal="center" vertical="center" shrinkToFit="1"/>
    </xf>
    <xf numFmtId="0" fontId="13" fillId="0" borderId="29" xfId="0" applyFont="1" applyFill="1" applyBorder="1" applyAlignment="1" applyProtection="1">
      <alignment horizontal="center" vertical="center" shrinkToFit="1"/>
    </xf>
    <xf numFmtId="0" fontId="0" fillId="0" borderId="1" xfId="0" applyFill="1" applyBorder="1" applyAlignment="1" applyProtection="1">
      <alignment horizontal="center" vertical="center" shrinkToFit="1"/>
    </xf>
    <xf numFmtId="38" fontId="13" fillId="0" borderId="23" xfId="1" applyFont="1" applyBorder="1" applyAlignment="1" applyProtection="1">
      <alignment horizontal="center" vertical="center" shrinkToFit="1"/>
    </xf>
    <xf numFmtId="38" fontId="0" fillId="0" borderId="1" xfId="1" applyFont="1" applyBorder="1" applyAlignment="1" applyProtection="1">
      <alignment horizontal="center" vertical="center"/>
    </xf>
    <xf numFmtId="38" fontId="5" fillId="0" borderId="32" xfId="1" applyFont="1" applyBorder="1" applyAlignment="1" applyProtection="1">
      <alignment horizontal="center" vertical="center"/>
    </xf>
    <xf numFmtId="38" fontId="5" fillId="0" borderId="0" xfId="1" applyFont="1" applyBorder="1" applyAlignment="1" applyProtection="1">
      <alignment horizontal="center" vertical="center"/>
    </xf>
    <xf numFmtId="38" fontId="5" fillId="0" borderId="23" xfId="1" applyFont="1" applyBorder="1" applyAlignment="1" applyProtection="1">
      <alignment horizontal="center" vertical="center"/>
    </xf>
    <xf numFmtId="38" fontId="0" fillId="0" borderId="0" xfId="1" applyFont="1" applyBorder="1" applyAlignment="1" applyProtection="1">
      <alignment horizontal="center" vertical="center"/>
    </xf>
    <xf numFmtId="0" fontId="0" fillId="0" borderId="0" xfId="0" applyBorder="1" applyAlignment="1" applyProtection="1">
      <alignment horizontal="center" vertical="center"/>
    </xf>
    <xf numFmtId="38" fontId="0" fillId="0" borderId="61" xfId="1" applyFont="1" applyFill="1" applyBorder="1" applyAlignment="1" applyProtection="1">
      <alignment horizontal="center" vertical="center" shrinkToFit="1"/>
    </xf>
    <xf numFmtId="38" fontId="0" fillId="0" borderId="10" xfId="1" applyFont="1" applyFill="1" applyBorder="1" applyAlignment="1" applyProtection="1">
      <alignment horizontal="center" vertical="center" shrinkToFit="1"/>
    </xf>
    <xf numFmtId="38" fontId="0" fillId="0" borderId="62" xfId="1" applyFont="1" applyFill="1" applyBorder="1" applyAlignment="1" applyProtection="1">
      <alignment horizontal="center" vertical="center" shrinkToFit="1"/>
    </xf>
    <xf numFmtId="38" fontId="0" fillId="0" borderId="17" xfId="1" applyFont="1" applyBorder="1" applyAlignment="1" applyProtection="1">
      <alignment horizontal="center" vertical="center"/>
    </xf>
    <xf numFmtId="38" fontId="0" fillId="0" borderId="19" xfId="1" applyFont="1" applyBorder="1" applyAlignment="1" applyProtection="1">
      <alignment horizontal="center" vertical="center"/>
    </xf>
    <xf numFmtId="38" fontId="0" fillId="0" borderId="2" xfId="1" applyFont="1" applyBorder="1" applyAlignment="1" applyProtection="1">
      <alignment horizontal="center" vertical="center"/>
    </xf>
    <xf numFmtId="0" fontId="0" fillId="0" borderId="1" xfId="0"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39"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38" fontId="5" fillId="0" borderId="1" xfId="1" applyFont="1" applyFill="1" applyBorder="1" applyAlignment="1" applyProtection="1">
      <alignment horizontal="center" vertical="center"/>
    </xf>
    <xf numFmtId="0" fontId="0"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38" fontId="4" fillId="0" borderId="0" xfId="1" applyFont="1" applyAlignment="1" applyProtection="1">
      <alignment horizontal="left" vertical="center"/>
    </xf>
    <xf numFmtId="0" fontId="5" fillId="0" borderId="123" xfId="12" applyFont="1" applyBorder="1" applyAlignment="1" applyProtection="1">
      <alignment horizontal="center" vertical="center"/>
    </xf>
    <xf numFmtId="0" fontId="5" fillId="0" borderId="140" xfId="12" applyFont="1" applyBorder="1" applyAlignment="1" applyProtection="1">
      <alignment horizontal="center" vertical="center"/>
    </xf>
    <xf numFmtId="0" fontId="5" fillId="0" borderId="8" xfId="12" applyFont="1" applyBorder="1" applyAlignment="1" applyProtection="1">
      <alignment horizontal="center" vertical="center"/>
    </xf>
    <xf numFmtId="0" fontId="5" fillId="0" borderId="9" xfId="12" applyFont="1" applyBorder="1" applyAlignment="1" applyProtection="1">
      <alignment horizontal="center" vertical="center"/>
    </xf>
    <xf numFmtId="0" fontId="5" fillId="0" borderId="141" xfId="12" applyFont="1" applyBorder="1" applyAlignment="1" applyProtection="1">
      <alignment horizontal="center" vertical="center"/>
    </xf>
    <xf numFmtId="0" fontId="5" fillId="0" borderId="142" xfId="12" applyFont="1" applyBorder="1" applyAlignment="1" applyProtection="1">
      <alignment horizontal="center" vertical="center"/>
    </xf>
    <xf numFmtId="38" fontId="0" fillId="0" borderId="74" xfId="1" applyFont="1" applyBorder="1" applyAlignment="1" applyProtection="1">
      <alignment horizontal="right" vertical="center"/>
    </xf>
    <xf numFmtId="38" fontId="0" fillId="0" borderId="60" xfId="1" applyFont="1" applyBorder="1" applyAlignment="1" applyProtection="1">
      <alignment horizontal="right" vertical="center"/>
    </xf>
    <xf numFmtId="38" fontId="0" fillId="0" borderId="143" xfId="1" applyFont="1" applyBorder="1" applyAlignment="1" applyProtection="1">
      <alignment horizontal="right" vertical="center"/>
    </xf>
    <xf numFmtId="186" fontId="5" fillId="0" borderId="46" xfId="12" applyNumberFormat="1" applyFont="1" applyBorder="1" applyAlignment="1" applyProtection="1">
      <alignment horizontal="center" vertical="center" shrinkToFit="1"/>
    </xf>
    <xf numFmtId="186" fontId="5" fillId="0" borderId="0" xfId="12" applyNumberFormat="1" applyFont="1" applyBorder="1" applyAlignment="1" applyProtection="1">
      <alignment horizontal="center" vertical="center" shrinkToFit="1"/>
    </xf>
    <xf numFmtId="186" fontId="5" fillId="0" borderId="56" xfId="12" applyNumberFormat="1" applyFont="1" applyBorder="1" applyAlignment="1" applyProtection="1">
      <alignment horizontal="center" vertical="center" shrinkToFit="1"/>
    </xf>
    <xf numFmtId="0" fontId="5" fillId="0" borderId="10" xfId="12" applyFont="1" applyBorder="1" applyAlignment="1" applyProtection="1">
      <alignment horizontal="center" vertical="center"/>
    </xf>
    <xf numFmtId="0" fontId="5" fillId="0" borderId="62" xfId="12" applyFont="1" applyBorder="1" applyAlignment="1" applyProtection="1">
      <alignment horizontal="center" vertical="center"/>
    </xf>
    <xf numFmtId="0" fontId="5" fillId="0" borderId="144" xfId="12" applyFont="1" applyBorder="1" applyAlignment="1" applyProtection="1">
      <alignment horizontal="center" vertical="center"/>
    </xf>
    <xf numFmtId="0" fontId="5" fillId="0" borderId="145" xfId="12" applyFont="1" applyBorder="1" applyAlignment="1" applyProtection="1">
      <alignment horizontal="center" vertical="center"/>
    </xf>
    <xf numFmtId="185" fontId="1" fillId="0" borderId="152" xfId="12" applyNumberFormat="1" applyFont="1" applyFill="1" applyBorder="1" applyAlignment="1" applyProtection="1">
      <alignment horizontal="center" vertical="center"/>
    </xf>
    <xf numFmtId="185" fontId="1" fillId="0" borderId="153" xfId="12" applyNumberFormat="1" applyFont="1" applyFill="1" applyBorder="1" applyAlignment="1" applyProtection="1">
      <alignment horizontal="center" vertical="center"/>
    </xf>
    <xf numFmtId="185" fontId="1" fillId="0" borderId="148" xfId="12" applyNumberFormat="1" applyFont="1" applyFill="1" applyBorder="1" applyAlignment="1" applyProtection="1">
      <alignment horizontal="center" vertical="center"/>
    </xf>
    <xf numFmtId="185" fontId="1" fillId="0" borderId="149" xfId="12" applyNumberFormat="1" applyFont="1" applyFill="1" applyBorder="1" applyAlignment="1" applyProtection="1">
      <alignment horizontal="center" vertical="center"/>
    </xf>
    <xf numFmtId="185" fontId="1" fillId="0" borderId="154" xfId="12" applyNumberFormat="1" applyFont="1" applyFill="1" applyBorder="1" applyAlignment="1" applyProtection="1">
      <alignment horizontal="center" vertical="center"/>
    </xf>
    <xf numFmtId="185" fontId="1" fillId="0" borderId="155" xfId="12" applyNumberFormat="1" applyFont="1" applyFill="1" applyBorder="1" applyAlignment="1" applyProtection="1">
      <alignment horizontal="center" vertical="center"/>
    </xf>
    <xf numFmtId="0" fontId="5" fillId="0" borderId="113" xfId="12" applyFont="1" applyBorder="1" applyAlignment="1" applyProtection="1">
      <alignment horizontal="center" vertical="center" textRotation="255"/>
    </xf>
    <xf numFmtId="0" fontId="5" fillId="0" borderId="45" xfId="12" applyFont="1" applyBorder="1" applyAlignment="1" applyProtection="1">
      <alignment horizontal="center" vertical="center" textRotation="255"/>
    </xf>
    <xf numFmtId="0" fontId="5" fillId="0" borderId="36" xfId="12" applyFont="1" applyBorder="1" applyAlignment="1" applyProtection="1">
      <alignment horizontal="center" vertical="center" textRotation="255"/>
    </xf>
    <xf numFmtId="0" fontId="0" fillId="0" borderId="156" xfId="0" applyFont="1" applyBorder="1" applyAlignment="1" applyProtection="1">
      <alignment horizontal="center" vertical="center" textRotation="255"/>
    </xf>
    <xf numFmtId="0" fontId="1" fillId="0" borderId="157" xfId="0" applyFont="1" applyBorder="1" applyAlignment="1" applyProtection="1">
      <alignment horizontal="center" vertical="center" textRotation="255"/>
    </xf>
    <xf numFmtId="0" fontId="5" fillId="0" borderId="158" xfId="12" applyFont="1" applyBorder="1" applyAlignment="1" applyProtection="1">
      <alignment horizontal="center" vertical="center" textRotation="255" shrinkToFit="1"/>
    </xf>
    <xf numFmtId="0" fontId="5" fillId="0" borderId="98" xfId="12" applyFont="1" applyBorder="1" applyAlignment="1" applyProtection="1">
      <alignment horizontal="center" vertical="center" textRotation="255" shrinkToFit="1"/>
    </xf>
    <xf numFmtId="0" fontId="5" fillId="0" borderId="48" xfId="12" applyFont="1" applyBorder="1" applyAlignment="1" applyProtection="1">
      <alignment horizontal="center" vertical="center" textRotation="255" shrinkToFit="1"/>
    </xf>
    <xf numFmtId="0" fontId="5" fillId="0" borderId="0" xfId="12" applyFont="1" applyBorder="1" applyAlignment="1" applyProtection="1">
      <alignment horizontal="left" vertical="center"/>
    </xf>
    <xf numFmtId="0" fontId="1" fillId="0" borderId="156" xfId="0" applyFont="1" applyBorder="1" applyAlignment="1" applyProtection="1">
      <alignment horizontal="center" vertical="center" textRotation="255"/>
    </xf>
    <xf numFmtId="38" fontId="4" fillId="0" borderId="0" xfId="0" applyNumberFormat="1" applyFont="1" applyAlignment="1" applyProtection="1">
      <alignment vertical="center"/>
    </xf>
    <xf numFmtId="186" fontId="1" fillId="0" borderId="146" xfId="12" applyNumberFormat="1" applyFont="1" applyFill="1" applyBorder="1" applyAlignment="1" applyProtection="1">
      <alignment horizontal="center" vertical="center"/>
    </xf>
    <xf numFmtId="186" fontId="1" fillId="0" borderId="147" xfId="12" applyNumberFormat="1" applyFont="1" applyFill="1" applyBorder="1" applyAlignment="1" applyProtection="1">
      <alignment horizontal="center" vertical="center"/>
    </xf>
    <xf numFmtId="186" fontId="1" fillId="0" borderId="148" xfId="12" applyNumberFormat="1" applyFont="1" applyFill="1" applyBorder="1" applyAlignment="1" applyProtection="1">
      <alignment horizontal="center" vertical="center"/>
    </xf>
    <xf numFmtId="186" fontId="1" fillId="0" borderId="149" xfId="12" applyNumberFormat="1" applyFont="1" applyFill="1" applyBorder="1" applyAlignment="1" applyProtection="1">
      <alignment horizontal="center" vertical="center"/>
    </xf>
    <xf numFmtId="186" fontId="1" fillId="0" borderId="150" xfId="12" applyNumberFormat="1" applyFont="1" applyFill="1" applyBorder="1" applyAlignment="1" applyProtection="1">
      <alignment horizontal="center" vertical="center"/>
    </xf>
    <xf numFmtId="186" fontId="1" fillId="0" borderId="151" xfId="12" applyNumberFormat="1" applyFont="1" applyFill="1" applyBorder="1" applyAlignment="1" applyProtection="1">
      <alignment horizontal="center" vertical="center"/>
    </xf>
    <xf numFmtId="3" fontId="5" fillId="0" borderId="5" xfId="12" applyNumberFormat="1" applyFont="1" applyBorder="1" applyAlignment="1" applyProtection="1">
      <alignment horizontal="center" vertical="center" wrapText="1"/>
    </xf>
    <xf numFmtId="3" fontId="5" fillId="0" borderId="11" xfId="12" applyNumberFormat="1" applyFont="1" applyBorder="1" applyAlignment="1" applyProtection="1">
      <alignment horizontal="center" vertical="center" wrapText="1"/>
    </xf>
    <xf numFmtId="0" fontId="6"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193" fontId="0" fillId="0" borderId="1" xfId="1" applyNumberFormat="1" applyFont="1" applyFill="1" applyBorder="1" applyAlignment="1">
      <alignment horizontal="center" vertical="center"/>
    </xf>
    <xf numFmtId="0" fontId="0" fillId="0" borderId="1" xfId="0" applyBorder="1" applyAlignment="1">
      <alignment horizontal="center" vertical="center" shrinkToFit="1"/>
    </xf>
    <xf numFmtId="193" fontId="0" fillId="0" borderId="5" xfId="1" applyNumberFormat="1" applyFont="1" applyFill="1" applyBorder="1" applyAlignment="1">
      <alignment horizontal="center" vertical="center"/>
    </xf>
    <xf numFmtId="193" fontId="0" fillId="0" borderId="4" xfId="1" applyNumberFormat="1" applyFont="1" applyFill="1" applyBorder="1" applyAlignment="1">
      <alignment horizontal="center" vertical="center"/>
    </xf>
    <xf numFmtId="193" fontId="0" fillId="0" borderId="11" xfId="1"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cellXfs>
  <cellStyles count="13">
    <cellStyle name="桁区切り" xfId="1" builtinId="6"/>
    <cellStyle name="桁区切り 2" xfId="2" xr:uid="{00000000-0005-0000-0000-000001000000}"/>
    <cellStyle name="桁区切り 2 2" xfId="3" xr:uid="{00000000-0005-0000-0000-000002000000}"/>
    <cellStyle name="通貨" xfId="4" builtinId="7"/>
    <cellStyle name="通貨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_FY02病院内保育所所要額調書" xfId="10" xr:uid="{00000000-0005-0000-0000-00000A000000}"/>
    <cellStyle name="標準_H15府実績書類Excel2000" xfId="11" xr:uid="{00000000-0005-0000-0000-00000B000000}"/>
    <cellStyle name="標準_様式７" xfId="12" xr:uid="{00000000-0005-0000-0000-00000C000000}"/>
  </cellStyles>
  <dxfs count="1">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33</xdr:col>
      <xdr:colOff>157057</xdr:colOff>
      <xdr:row>8</xdr:row>
      <xdr:rowOff>74083</xdr:rowOff>
    </xdr:from>
    <xdr:to>
      <xdr:col>38</xdr:col>
      <xdr:colOff>117</xdr:colOff>
      <xdr:row>70</xdr:row>
      <xdr:rowOff>158750</xdr:rowOff>
    </xdr:to>
    <xdr:sp macro="" textlink="">
      <xdr:nvSpPr>
        <xdr:cNvPr id="3" name="テキスト ボックス 2">
          <a:extLst>
            <a:ext uri="{FF2B5EF4-FFF2-40B4-BE49-F238E27FC236}">
              <a16:creationId xmlns:a16="http://schemas.microsoft.com/office/drawing/2014/main" id="{A0F89D75-A9C9-4FE4-BB61-6D6E5F26A652}"/>
            </a:ext>
          </a:extLst>
        </xdr:cNvPr>
        <xdr:cNvSpPr txBox="1"/>
      </xdr:nvSpPr>
      <xdr:spPr>
        <a:xfrm>
          <a:off x="10858500" y="1598083"/>
          <a:ext cx="645583" cy="10583334"/>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t>行が足りない場合は、大阪府の担当者まで連絡をお願いします。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610076</xdr:colOff>
      <xdr:row>0</xdr:row>
      <xdr:rowOff>83344</xdr:rowOff>
    </xdr:from>
    <xdr:to>
      <xdr:col>11</xdr:col>
      <xdr:colOff>199030</xdr:colOff>
      <xdr:row>0</xdr:row>
      <xdr:rowOff>488156</xdr:rowOff>
    </xdr:to>
    <xdr:sp macro="" textlink="">
      <xdr:nvSpPr>
        <xdr:cNvPr id="4" name="テキスト ボックス 3">
          <a:extLst>
            <a:ext uri="{FF2B5EF4-FFF2-40B4-BE49-F238E27FC236}">
              <a16:creationId xmlns:a16="http://schemas.microsoft.com/office/drawing/2014/main" id="{4625DAC3-C3D0-40E9-A2F4-72EDB5E0FC7B}"/>
            </a:ext>
          </a:extLst>
        </xdr:cNvPr>
        <xdr:cNvSpPr txBox="1"/>
      </xdr:nvSpPr>
      <xdr:spPr>
        <a:xfrm>
          <a:off x="1702594" y="83344"/>
          <a:ext cx="7203282" cy="40481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2000" b="1"/>
            <a:t>行が足りない場合は、大阪府の担当者まで連絡をお願いします。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AZ31" t="str">
            <v>2</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AZ32" t="str">
            <v>2</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AZ36" t="str">
            <v>2</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AZ38" t="str">
            <v>2</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AZ43" t="str">
            <v>2</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AZ44" t="str">
            <v>2</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W108">
            <v>35125</v>
          </cell>
          <cell r="AX108">
            <v>35125</v>
          </cell>
          <cell r="AY108">
            <v>34790</v>
          </cell>
          <cell r="AZ108">
            <v>1</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K109" t="str">
            <v/>
          </cell>
          <cell r="AL109" t="str">
            <v>UNKNOWN</v>
          </cell>
          <cell r="AM109" t="str">
            <v>UNKNOWN</v>
          </cell>
          <cell r="AN109" t="str">
            <v>E</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AZ109" t="str">
            <v>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K110" t="str">
            <v/>
          </cell>
          <cell r="AL110" t="str">
            <v>UNKNOWN</v>
          </cell>
          <cell r="AM110" t="str">
            <v>UNKNOWN</v>
          </cell>
          <cell r="AN110" t="str">
            <v>E</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AZ110" t="str">
            <v>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K111" t="str">
            <v/>
          </cell>
          <cell r="AL111" t="str">
            <v>UNKNOWN</v>
          </cell>
          <cell r="AM111" t="str">
            <v>UNKNOWN</v>
          </cell>
          <cell r="AN111" t="str">
            <v>E</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AZ111" t="str">
            <v>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K112" t="str">
            <v/>
          </cell>
          <cell r="AL112" t="str">
            <v>UNKNOWN</v>
          </cell>
          <cell r="AM112" t="str">
            <v>UNKNOWN</v>
          </cell>
          <cell r="AN112" t="str">
            <v>E</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AZ112" t="str">
            <v>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K113" t="str">
            <v/>
          </cell>
          <cell r="AL113" t="str">
            <v>UNKNOWN</v>
          </cell>
          <cell r="AM113" t="str">
            <v>UNKNOWN</v>
          </cell>
          <cell r="AN113" t="str">
            <v>E</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AZ113" t="str">
            <v>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K114" t="str">
            <v/>
          </cell>
          <cell r="AL114" t="str">
            <v>UNKNOWN</v>
          </cell>
          <cell r="AM114" t="str">
            <v>UNKNOWN</v>
          </cell>
          <cell r="AN114" t="str">
            <v>E</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AZ114" t="str">
            <v>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K115" t="str">
            <v/>
          </cell>
          <cell r="AL115" t="str">
            <v>UNKNOWN</v>
          </cell>
          <cell r="AM115" t="str">
            <v>UNKNOWN</v>
          </cell>
          <cell r="AN115" t="str">
            <v>E</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AZ115" t="str">
            <v>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K116" t="str">
            <v/>
          </cell>
          <cell r="AL116" t="str">
            <v>UNKNOWN</v>
          </cell>
          <cell r="AM116" t="str">
            <v>UNKNOWN</v>
          </cell>
          <cell r="AN116" t="str">
            <v>E</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AZ116" t="str">
            <v>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K117" t="str">
            <v/>
          </cell>
          <cell r="AL117" t="str">
            <v>UNKNOWN</v>
          </cell>
          <cell r="AM117" t="str">
            <v>UNKNOWN</v>
          </cell>
          <cell r="AN117" t="str">
            <v>E</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AZ117" t="str">
            <v>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K118" t="str">
            <v/>
          </cell>
          <cell r="AL118" t="str">
            <v>UNKNOWN</v>
          </cell>
          <cell r="AM118" t="str">
            <v>UNKNOWN</v>
          </cell>
          <cell r="AN118" t="str">
            <v>E</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AZ118" t="str">
            <v>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K119" t="str">
            <v/>
          </cell>
          <cell r="AL119" t="str">
            <v>UNKNOWN</v>
          </cell>
          <cell r="AM119" t="str">
            <v>UNKNOWN</v>
          </cell>
          <cell r="AN119" t="str">
            <v>E</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AZ119" t="str">
            <v>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K120" t="str">
            <v/>
          </cell>
          <cell r="AL120" t="str">
            <v>UNKNOWN</v>
          </cell>
          <cell r="AM120" t="str">
            <v>UNKNOWN</v>
          </cell>
          <cell r="AN120" t="str">
            <v>E</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AZ120" t="str">
            <v>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K121" t="str">
            <v/>
          </cell>
          <cell r="AL121" t="str">
            <v>UNKNOWN</v>
          </cell>
          <cell r="AM121" t="str">
            <v>UNKNOWN</v>
          </cell>
          <cell r="AN121" t="str">
            <v>E</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AZ121" t="str">
            <v>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J34"/>
  <sheetViews>
    <sheetView tabSelected="1" view="pageBreakPreview" zoomScaleNormal="90" zoomScaleSheetLayoutView="100" workbookViewId="0"/>
  </sheetViews>
  <sheetFormatPr defaultColWidth="13.109375" defaultRowHeight="15.75" customHeight="1"/>
  <cols>
    <col min="1" max="1" width="5.44140625" style="92" customWidth="1"/>
    <col min="2" max="2" width="3" style="92" customWidth="1"/>
    <col min="3" max="3" width="2.44140625" style="92" customWidth="1"/>
    <col min="4" max="4" width="13.88671875" style="92" customWidth="1"/>
    <col min="5" max="5" width="8.33203125" style="92" customWidth="1"/>
    <col min="6" max="6" width="13.109375" style="92"/>
    <col min="7" max="7" width="8.33203125" style="92" customWidth="1"/>
    <col min="8" max="8" width="4.77734375" style="92" customWidth="1"/>
    <col min="9" max="9" width="13.109375" style="92" customWidth="1"/>
    <col min="10" max="10" width="49.33203125" style="92" customWidth="1"/>
    <col min="11" max="16384" width="13.109375" style="92"/>
  </cols>
  <sheetData>
    <row r="1" spans="1:10" ht="15.75" customHeight="1" thickBot="1"/>
    <row r="2" spans="1:10" ht="6" customHeight="1">
      <c r="B2" s="336"/>
      <c r="C2" s="337"/>
      <c r="D2" s="337"/>
      <c r="E2" s="337"/>
      <c r="F2" s="337"/>
      <c r="G2" s="337"/>
      <c r="H2" s="337"/>
      <c r="I2" s="337"/>
      <c r="J2" s="338"/>
    </row>
    <row r="3" spans="1:10" ht="21">
      <c r="B3" s="340"/>
      <c r="C3" s="345" t="s">
        <v>445</v>
      </c>
      <c r="D3" s="189"/>
      <c r="E3" s="189"/>
      <c r="F3" s="189"/>
      <c r="G3" s="189"/>
      <c r="H3" s="189"/>
      <c r="I3" s="189"/>
      <c r="J3" s="339"/>
    </row>
    <row r="4" spans="1:10" ht="8.25" customHeight="1">
      <c r="A4" s="326"/>
      <c r="B4" s="340"/>
      <c r="C4" s="189"/>
      <c r="D4" s="189"/>
      <c r="E4" s="189"/>
      <c r="F4" s="189"/>
      <c r="G4" s="189"/>
      <c r="H4" s="189"/>
      <c r="I4" s="189"/>
      <c r="J4" s="339"/>
    </row>
    <row r="5" spans="1:10" ht="15.75" customHeight="1">
      <c r="B5" s="340"/>
      <c r="C5" s="189"/>
      <c r="D5" s="327"/>
      <c r="E5" s="341" t="s">
        <v>424</v>
      </c>
      <c r="F5" s="349" t="s">
        <v>431</v>
      </c>
      <c r="G5" s="189"/>
      <c r="H5" s="189"/>
      <c r="I5" s="189"/>
      <c r="J5" s="339"/>
    </row>
    <row r="6" spans="1:10" ht="6" customHeight="1">
      <c r="B6" s="340"/>
      <c r="C6" s="189"/>
      <c r="D6" s="189"/>
      <c r="E6" s="341"/>
      <c r="F6" s="349"/>
      <c r="G6" s="189"/>
      <c r="H6" s="189"/>
      <c r="I6" s="189"/>
      <c r="J6" s="339"/>
    </row>
    <row r="7" spans="1:10" ht="15.75" customHeight="1">
      <c r="B7" s="340"/>
      <c r="C7" s="189"/>
      <c r="D7" s="328"/>
      <c r="E7" s="341" t="s">
        <v>430</v>
      </c>
      <c r="F7" s="349" t="s">
        <v>432</v>
      </c>
      <c r="G7" s="189"/>
      <c r="H7" s="189"/>
      <c r="I7" s="189"/>
      <c r="J7" s="339"/>
    </row>
    <row r="8" spans="1:10" ht="6" customHeight="1">
      <c r="B8" s="340"/>
      <c r="C8" s="189"/>
      <c r="D8" s="183"/>
      <c r="E8" s="341"/>
      <c r="F8" s="349"/>
      <c r="G8" s="189"/>
      <c r="H8" s="189"/>
      <c r="I8" s="189"/>
      <c r="J8" s="339"/>
    </row>
    <row r="9" spans="1:10" ht="15.75" customHeight="1">
      <c r="B9" s="340"/>
      <c r="C9" s="189"/>
      <c r="D9" s="329"/>
      <c r="E9" s="341" t="s">
        <v>430</v>
      </c>
      <c r="F9" s="349" t="s">
        <v>433</v>
      </c>
      <c r="G9" s="189"/>
      <c r="H9" s="189"/>
      <c r="I9" s="189"/>
      <c r="J9" s="339"/>
    </row>
    <row r="10" spans="1:10" ht="6" customHeight="1">
      <c r="B10" s="340"/>
      <c r="C10" s="189"/>
      <c r="D10" s="189"/>
      <c r="E10" s="341"/>
      <c r="F10" s="349"/>
      <c r="G10" s="189"/>
      <c r="H10" s="189"/>
      <c r="I10" s="189"/>
      <c r="J10" s="339"/>
    </row>
    <row r="11" spans="1:10" ht="15.75" customHeight="1">
      <c r="B11" s="340"/>
      <c r="C11" s="189"/>
      <c r="D11" s="330"/>
      <c r="E11" s="341" t="s">
        <v>430</v>
      </c>
      <c r="F11" s="349" t="s">
        <v>434</v>
      </c>
      <c r="G11" s="189"/>
      <c r="H11" s="189"/>
      <c r="I11" s="189"/>
      <c r="J11" s="339"/>
    </row>
    <row r="12" spans="1:10" ht="12" customHeight="1" thickBot="1">
      <c r="B12" s="342"/>
      <c r="C12" s="343"/>
      <c r="D12" s="343"/>
      <c r="E12" s="343"/>
      <c r="F12" s="343"/>
      <c r="G12" s="343"/>
      <c r="H12" s="343"/>
      <c r="I12" s="343"/>
      <c r="J12" s="344"/>
    </row>
    <row r="14" spans="1:10" ht="21">
      <c r="B14" s="326" t="s">
        <v>439</v>
      </c>
    </row>
    <row r="15" spans="1:10" ht="8.25" customHeight="1">
      <c r="D15" s="331"/>
    </row>
    <row r="16" spans="1:10" ht="32.25" customHeight="1">
      <c r="B16" s="748" t="s">
        <v>446</v>
      </c>
      <c r="C16" s="743"/>
      <c r="D16" s="346" t="s">
        <v>438</v>
      </c>
      <c r="E16" s="746" t="s">
        <v>0</v>
      </c>
      <c r="F16" s="746"/>
      <c r="G16" s="217" t="s">
        <v>440</v>
      </c>
      <c r="H16" s="746" t="s">
        <v>1</v>
      </c>
      <c r="I16" s="746"/>
      <c r="J16" s="746"/>
    </row>
    <row r="17" spans="2:10" ht="24.75" customHeight="1">
      <c r="B17" s="743">
        <v>1</v>
      </c>
      <c r="C17" s="743"/>
      <c r="D17" s="743" t="s">
        <v>437</v>
      </c>
      <c r="E17" s="743"/>
      <c r="F17" s="743"/>
      <c r="G17" s="194"/>
      <c r="H17" s="747" t="s">
        <v>448</v>
      </c>
      <c r="I17" s="747"/>
      <c r="J17" s="747"/>
    </row>
    <row r="18" spans="2:10" ht="36" customHeight="1">
      <c r="B18" s="743">
        <v>2</v>
      </c>
      <c r="C18" s="743"/>
      <c r="D18" s="347" t="s">
        <v>296</v>
      </c>
      <c r="E18" s="743" t="s">
        <v>593</v>
      </c>
      <c r="F18" s="743"/>
      <c r="G18" s="332"/>
      <c r="H18" s="747" t="s">
        <v>449</v>
      </c>
      <c r="I18" s="747"/>
      <c r="J18" s="747"/>
    </row>
    <row r="19" spans="2:10" ht="36" customHeight="1">
      <c r="B19" s="743">
        <v>3</v>
      </c>
      <c r="C19" s="743"/>
      <c r="D19" s="335" t="s">
        <v>297</v>
      </c>
      <c r="E19" s="743" t="s">
        <v>592</v>
      </c>
      <c r="F19" s="743"/>
      <c r="G19" s="217"/>
      <c r="H19" s="747" t="s">
        <v>599</v>
      </c>
      <c r="I19" s="747"/>
      <c r="J19" s="747"/>
    </row>
    <row r="20" spans="2:10" ht="45.75" customHeight="1">
      <c r="B20" s="743">
        <v>4</v>
      </c>
      <c r="C20" s="743"/>
      <c r="D20" s="335" t="s">
        <v>441</v>
      </c>
      <c r="E20" s="743" t="s">
        <v>443</v>
      </c>
      <c r="F20" s="743"/>
      <c r="G20" s="332"/>
      <c r="H20" s="747" t="s">
        <v>601</v>
      </c>
      <c r="I20" s="747"/>
      <c r="J20" s="747"/>
    </row>
    <row r="21" spans="2:10" ht="36" customHeight="1">
      <c r="B21" s="743">
        <v>5</v>
      </c>
      <c r="C21" s="743"/>
      <c r="D21" s="335" t="s">
        <v>442</v>
      </c>
      <c r="E21" s="743" t="s">
        <v>594</v>
      </c>
      <c r="F21" s="743"/>
      <c r="G21" s="332"/>
      <c r="H21" s="747" t="s">
        <v>600</v>
      </c>
      <c r="I21" s="747"/>
      <c r="J21" s="747"/>
    </row>
    <row r="22" spans="2:10" ht="74.25" customHeight="1">
      <c r="B22" s="743">
        <v>6</v>
      </c>
      <c r="C22" s="743"/>
      <c r="D22" s="335" t="s">
        <v>295</v>
      </c>
      <c r="E22" s="743" t="s">
        <v>595</v>
      </c>
      <c r="F22" s="743"/>
      <c r="G22" s="332"/>
      <c r="H22" s="747" t="s">
        <v>550</v>
      </c>
      <c r="I22" s="747"/>
      <c r="J22" s="747"/>
    </row>
    <row r="23" spans="2:10" ht="45" customHeight="1">
      <c r="B23" s="743">
        <v>7</v>
      </c>
      <c r="C23" s="743"/>
      <c r="D23" s="335" t="s">
        <v>298</v>
      </c>
      <c r="E23" s="743" t="s">
        <v>596</v>
      </c>
      <c r="F23" s="743"/>
      <c r="G23" s="332"/>
      <c r="H23" s="747" t="s">
        <v>450</v>
      </c>
      <c r="I23" s="747"/>
      <c r="J23" s="747"/>
    </row>
    <row r="24" spans="2:10" ht="36" customHeight="1">
      <c r="B24" s="743">
        <v>9</v>
      </c>
      <c r="C24" s="743"/>
      <c r="D24" s="335" t="s">
        <v>294</v>
      </c>
      <c r="E24" s="743" t="s">
        <v>252</v>
      </c>
      <c r="F24" s="743"/>
      <c r="G24" s="194"/>
      <c r="H24" s="747" t="s">
        <v>612</v>
      </c>
      <c r="I24" s="747"/>
      <c r="J24" s="747"/>
    </row>
    <row r="25" spans="2:10" ht="24.75" customHeight="1">
      <c r="B25" s="743">
        <v>10</v>
      </c>
      <c r="C25" s="743"/>
      <c r="D25" s="335" t="s">
        <v>598</v>
      </c>
      <c r="E25" s="743" t="s">
        <v>597</v>
      </c>
      <c r="F25" s="743"/>
      <c r="G25" s="194"/>
      <c r="H25" s="747" t="s">
        <v>451</v>
      </c>
      <c r="I25" s="747"/>
      <c r="J25" s="747"/>
    </row>
    <row r="26" spans="2:10" ht="24.75" customHeight="1">
      <c r="B26" s="745">
        <v>13</v>
      </c>
      <c r="C26" s="745"/>
      <c r="D26" s="744" t="s">
        <v>283</v>
      </c>
      <c r="E26" s="744"/>
      <c r="F26" s="744"/>
      <c r="G26" s="348"/>
      <c r="H26" s="747" t="s">
        <v>452</v>
      </c>
      <c r="I26" s="747"/>
      <c r="J26" s="747"/>
    </row>
    <row r="28" spans="2:10" ht="21" customHeight="1">
      <c r="B28" s="326" t="s">
        <v>456</v>
      </c>
    </row>
    <row r="29" spans="2:10" ht="6.75" customHeight="1" thickBot="1">
      <c r="B29" s="326"/>
    </row>
    <row r="30" spans="2:10" ht="21" customHeight="1" thickBot="1">
      <c r="B30" s="751" t="s">
        <v>457</v>
      </c>
      <c r="C30" s="752"/>
      <c r="D30" s="752"/>
      <c r="E30" s="752"/>
      <c r="F30" s="351" t="s">
        <v>458</v>
      </c>
      <c r="G30" s="752" t="s">
        <v>459</v>
      </c>
      <c r="H30" s="752"/>
      <c r="I30" s="352" t="s">
        <v>460</v>
      </c>
    </row>
    <row r="31" spans="2:10" ht="21" customHeight="1" thickTop="1">
      <c r="B31" s="749" t="s">
        <v>230</v>
      </c>
      <c r="C31" s="750"/>
      <c r="D31" s="750"/>
      <c r="E31" s="750"/>
      <c r="F31" s="353" t="s">
        <v>461</v>
      </c>
      <c r="G31" s="755" t="s">
        <v>465</v>
      </c>
      <c r="H31" s="755"/>
      <c r="I31" s="354" t="s">
        <v>466</v>
      </c>
    </row>
    <row r="32" spans="2:10" ht="21" customHeight="1">
      <c r="B32" s="758" t="s">
        <v>231</v>
      </c>
      <c r="C32" s="759"/>
      <c r="D32" s="759"/>
      <c r="E32" s="759"/>
      <c r="F32" s="355" t="s">
        <v>462</v>
      </c>
      <c r="G32" s="754" t="s">
        <v>465</v>
      </c>
      <c r="H32" s="754"/>
      <c r="I32" s="356" t="s">
        <v>466</v>
      </c>
    </row>
    <row r="33" spans="2:9" ht="21" customHeight="1">
      <c r="B33" s="758" t="s">
        <v>232</v>
      </c>
      <c r="C33" s="759"/>
      <c r="D33" s="759"/>
      <c r="E33" s="759"/>
      <c r="F33" s="355" t="s">
        <v>463</v>
      </c>
      <c r="G33" s="754" t="s">
        <v>462</v>
      </c>
      <c r="H33" s="754"/>
      <c r="I33" s="356" t="s">
        <v>467</v>
      </c>
    </row>
    <row r="34" spans="2:9" ht="21" customHeight="1" thickBot="1">
      <c r="B34" s="756" t="s">
        <v>233</v>
      </c>
      <c r="C34" s="757"/>
      <c r="D34" s="757"/>
      <c r="E34" s="757"/>
      <c r="F34" s="357" t="s">
        <v>464</v>
      </c>
      <c r="G34" s="753" t="s">
        <v>463</v>
      </c>
      <c r="H34" s="753"/>
      <c r="I34" s="358" t="s">
        <v>467</v>
      </c>
    </row>
  </sheetData>
  <mergeCells count="43">
    <mergeCell ref="B31:E31"/>
    <mergeCell ref="B30:E30"/>
    <mergeCell ref="G34:H34"/>
    <mergeCell ref="G33:H33"/>
    <mergeCell ref="G32:H32"/>
    <mergeCell ref="G30:H30"/>
    <mergeCell ref="G31:H31"/>
    <mergeCell ref="B34:E34"/>
    <mergeCell ref="B33:E33"/>
    <mergeCell ref="B32:E32"/>
    <mergeCell ref="H26:J26"/>
    <mergeCell ref="H20:J20"/>
    <mergeCell ref="H21:J21"/>
    <mergeCell ref="H22:J22"/>
    <mergeCell ref="H23:J23"/>
    <mergeCell ref="H24:J24"/>
    <mergeCell ref="H25:J25"/>
    <mergeCell ref="B18:C18"/>
    <mergeCell ref="B20:C20"/>
    <mergeCell ref="H16:J16"/>
    <mergeCell ref="H17:J17"/>
    <mergeCell ref="H18:J18"/>
    <mergeCell ref="H19:J19"/>
    <mergeCell ref="B16:C16"/>
    <mergeCell ref="B17:C17"/>
    <mergeCell ref="D17:F17"/>
    <mergeCell ref="E18:F18"/>
    <mergeCell ref="E20:F20"/>
    <mergeCell ref="E16:F16"/>
    <mergeCell ref="E25:F25"/>
    <mergeCell ref="E24:F24"/>
    <mergeCell ref="B19:C19"/>
    <mergeCell ref="D26:F26"/>
    <mergeCell ref="B22:C22"/>
    <mergeCell ref="B21:C21"/>
    <mergeCell ref="E19:F19"/>
    <mergeCell ref="B26:C26"/>
    <mergeCell ref="B25:C25"/>
    <mergeCell ref="B24:C24"/>
    <mergeCell ref="B23:C23"/>
    <mergeCell ref="E23:F23"/>
    <mergeCell ref="E22:F22"/>
    <mergeCell ref="E21:F21"/>
  </mergeCells>
  <phoneticPr fontId="20"/>
  <pageMargins left="0.75" right="0.16" top="1" bottom="0.46" header="0.51200000000000001" footer="0.31"/>
  <pageSetup paperSize="9" scale="7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L51"/>
  <sheetViews>
    <sheetView view="pageBreakPreview" zoomScale="90" zoomScaleNormal="100" zoomScaleSheetLayoutView="90" workbookViewId="0">
      <pane xSplit="1" ySplit="7" topLeftCell="B8" activePane="bottomRight" state="frozen"/>
      <selection activeCell="G10" sqref="G10"/>
      <selection pane="topRight" activeCell="G10" sqref="G10"/>
      <selection pane="bottomLeft" activeCell="G10" sqref="G10"/>
      <selection pane="bottomRight"/>
    </sheetView>
  </sheetViews>
  <sheetFormatPr defaultColWidth="9" defaultRowHeight="13.2"/>
  <cols>
    <col min="1" max="1" width="5" style="605" customWidth="1"/>
    <col min="2" max="2" width="4" style="605" customWidth="1"/>
    <col min="3" max="3" width="19" style="605" customWidth="1"/>
    <col min="4" max="4" width="15.21875" style="605" customWidth="1"/>
    <col min="5" max="6" width="12" style="605" customWidth="1"/>
    <col min="7" max="9" width="14.6640625" style="605" customWidth="1"/>
    <col min="10" max="16384" width="9" style="605"/>
  </cols>
  <sheetData>
    <row r="1" spans="1:12">
      <c r="A1" s="242" t="s">
        <v>287</v>
      </c>
      <c r="B1" s="242"/>
      <c r="C1" s="242"/>
      <c r="D1" s="243"/>
      <c r="E1" s="243"/>
      <c r="F1" s="243"/>
      <c r="H1" s="606"/>
    </row>
    <row r="2" spans="1:12">
      <c r="A2" s="242"/>
      <c r="B2" s="242"/>
      <c r="C2" s="242"/>
      <c r="D2" s="244"/>
      <c r="E2" s="244"/>
      <c r="F2" s="244"/>
      <c r="G2" s="245" t="s">
        <v>196</v>
      </c>
      <c r="H2" s="246" t="str">
        <f>'別紙2-(1)'!AA5</f>
        <v>-</v>
      </c>
    </row>
    <row r="3" spans="1:12">
      <c r="A3" s="242"/>
      <c r="C3" s="607" t="str">
        <f>様式4!D15</f>
        <v>令和７年度</v>
      </c>
      <c r="D3" s="740" t="s">
        <v>591</v>
      </c>
      <c r="G3" s="247" t="s">
        <v>376</v>
      </c>
      <c r="H3" s="1255">
        <f>基本情報!C9</f>
        <v>0</v>
      </c>
      <c r="I3" s="1256"/>
    </row>
    <row r="4" spans="1:12">
      <c r="A4" s="242"/>
      <c r="G4" s="247" t="s">
        <v>40</v>
      </c>
      <c r="H4" s="1255">
        <f>基本情報!C13</f>
        <v>0</v>
      </c>
      <c r="I4" s="1256"/>
      <c r="L4" s="606"/>
    </row>
    <row r="5" spans="1:12" ht="14.25" customHeight="1" thickBot="1">
      <c r="A5" s="242"/>
      <c r="B5" s="242" t="s">
        <v>290</v>
      </c>
      <c r="C5" s="242"/>
      <c r="D5" s="249"/>
      <c r="E5" s="249"/>
      <c r="F5" s="249"/>
      <c r="G5" s="249"/>
      <c r="H5" s="248"/>
      <c r="I5" s="248"/>
      <c r="L5" s="606"/>
    </row>
    <row r="6" spans="1:12" ht="21.75" customHeight="1">
      <c r="A6" s="1216" t="s">
        <v>332</v>
      </c>
      <c r="B6" s="1218" t="s">
        <v>197</v>
      </c>
      <c r="C6" s="1219"/>
      <c r="D6" s="287" t="s">
        <v>32</v>
      </c>
      <c r="E6" s="287" t="s">
        <v>377</v>
      </c>
      <c r="F6" s="287" t="s">
        <v>260</v>
      </c>
      <c r="G6" s="1228" t="s">
        <v>198</v>
      </c>
      <c r="H6" s="1228"/>
      <c r="I6" s="1229"/>
    </row>
    <row r="7" spans="1:12" ht="14.25" customHeight="1" thickBot="1">
      <c r="A7" s="1217"/>
      <c r="B7" s="1220"/>
      <c r="C7" s="1221"/>
      <c r="D7" s="1222" t="s">
        <v>413</v>
      </c>
      <c r="E7" s="1223"/>
      <c r="F7" s="1224"/>
      <c r="G7" s="1230"/>
      <c r="H7" s="1230"/>
      <c r="I7" s="1231"/>
    </row>
    <row r="8" spans="1:12" ht="21.75" customHeight="1" thickTop="1">
      <c r="A8" s="1243" t="s">
        <v>199</v>
      </c>
      <c r="B8" s="292" t="s">
        <v>407</v>
      </c>
      <c r="C8" s="292"/>
      <c r="D8" s="293">
        <f>'別紙2-(3)'!AF107</f>
        <v>0</v>
      </c>
      <c r="E8" s="1232"/>
      <c r="F8" s="1233"/>
      <c r="G8" s="608"/>
      <c r="H8" s="608"/>
      <c r="I8" s="609"/>
    </row>
    <row r="9" spans="1:12" ht="21.75" customHeight="1">
      <c r="A9" s="1244"/>
      <c r="B9" s="267" t="s">
        <v>408</v>
      </c>
      <c r="C9" s="267"/>
      <c r="D9" s="268">
        <f>D10+D11</f>
        <v>0</v>
      </c>
      <c r="E9" s="1234"/>
      <c r="F9" s="1235"/>
      <c r="G9" s="606"/>
      <c r="H9" s="606"/>
      <c r="I9" s="610"/>
    </row>
    <row r="10" spans="1:12" ht="21.75" customHeight="1">
      <c r="A10" s="1244"/>
      <c r="B10" s="1241" t="s">
        <v>116</v>
      </c>
      <c r="C10" s="270" t="s">
        <v>389</v>
      </c>
      <c r="D10" s="271">
        <f>別紙1!L27</f>
        <v>0</v>
      </c>
      <c r="E10" s="1234"/>
      <c r="F10" s="1235"/>
      <c r="G10" s="606"/>
      <c r="H10" s="606"/>
      <c r="I10" s="610"/>
    </row>
    <row r="11" spans="1:12" ht="21.75" customHeight="1">
      <c r="A11" s="1244"/>
      <c r="B11" s="1242"/>
      <c r="C11" s="272" t="s">
        <v>390</v>
      </c>
      <c r="D11" s="273"/>
      <c r="E11" s="1234"/>
      <c r="F11" s="1235"/>
      <c r="G11" s="606"/>
      <c r="H11" s="606"/>
      <c r="I11" s="610"/>
    </row>
    <row r="12" spans="1:12" ht="21.75" customHeight="1">
      <c r="A12" s="1244"/>
      <c r="B12" s="255" t="s">
        <v>409</v>
      </c>
      <c r="C12" s="255"/>
      <c r="D12" s="265">
        <f>D41-SUM(D8,D9,D13,D14)</f>
        <v>0</v>
      </c>
      <c r="E12" s="1234"/>
      <c r="F12" s="1235"/>
      <c r="G12" s="606"/>
      <c r="H12" s="606"/>
      <c r="I12" s="610"/>
    </row>
    <row r="13" spans="1:12" ht="21.75" customHeight="1">
      <c r="A13" s="1244"/>
      <c r="B13" s="251" t="s">
        <v>410</v>
      </c>
      <c r="C13" s="251"/>
      <c r="D13" s="266"/>
      <c r="E13" s="1234"/>
      <c r="F13" s="1235"/>
      <c r="G13" s="606"/>
      <c r="H13" s="606"/>
      <c r="I13" s="610"/>
    </row>
    <row r="14" spans="1:12" ht="21.75" customHeight="1">
      <c r="A14" s="1244"/>
      <c r="B14" s="251" t="s">
        <v>411</v>
      </c>
      <c r="C14" s="251"/>
      <c r="D14" s="266"/>
      <c r="E14" s="1234"/>
      <c r="F14" s="1235"/>
      <c r="G14" s="606"/>
      <c r="H14" s="606"/>
      <c r="I14" s="610"/>
    </row>
    <row r="15" spans="1:12" ht="31.5" customHeight="1" thickBot="1">
      <c r="A15" s="1245"/>
      <c r="B15" s="294" t="s">
        <v>412</v>
      </c>
      <c r="C15" s="294"/>
      <c r="D15" s="295">
        <f>D8+D9+D12+D13+D14</f>
        <v>0</v>
      </c>
      <c r="E15" s="1236"/>
      <c r="F15" s="1237"/>
      <c r="G15" s="611"/>
      <c r="H15" s="611"/>
      <c r="I15" s="612"/>
    </row>
    <row r="16" spans="1:12" ht="21.75" customHeight="1">
      <c r="A16" s="1238" t="s">
        <v>200</v>
      </c>
      <c r="B16" s="289" t="s">
        <v>414</v>
      </c>
      <c r="C16" s="289"/>
      <c r="D16" s="290">
        <f>SUM(E16:F16)</f>
        <v>0</v>
      </c>
      <c r="E16" s="291">
        <f>SUM(E17:E19)</f>
        <v>0</v>
      </c>
      <c r="F16" s="291">
        <f>SUM(F17:F19)</f>
        <v>0</v>
      </c>
      <c r="G16" s="250" t="s">
        <v>423</v>
      </c>
      <c r="H16" s="606"/>
      <c r="I16" s="644" t="str">
        <f>"（"&amp;C3&amp;"現在)"</f>
        <v>（令和７年度現在)</v>
      </c>
    </row>
    <row r="17" spans="1:9" ht="21.75" customHeight="1">
      <c r="A17" s="1239"/>
      <c r="B17" s="1241" t="s">
        <v>116</v>
      </c>
      <c r="C17" s="283" t="s">
        <v>391</v>
      </c>
      <c r="D17" s="613">
        <f t="shared" ref="D17:D35" si="0">SUM(E17:F17)</f>
        <v>0</v>
      </c>
      <c r="E17" s="614">
        <f>'別紙2-(4)'!I115</f>
        <v>0</v>
      </c>
      <c r="F17" s="274">
        <f>'別紙2-(4)'!I116</f>
        <v>0</v>
      </c>
      <c r="G17" s="252" t="s">
        <v>213</v>
      </c>
      <c r="H17" s="253">
        <f>'別紙2-(1)'!Y40+'別紙2-(1)'!AB40</f>
        <v>0</v>
      </c>
      <c r="I17" s="254" t="s">
        <v>42</v>
      </c>
    </row>
    <row r="18" spans="1:9" ht="21.75" customHeight="1">
      <c r="A18" s="1239"/>
      <c r="B18" s="1247"/>
      <c r="C18" s="284" t="s">
        <v>392</v>
      </c>
      <c r="D18" s="613">
        <f t="shared" si="0"/>
        <v>0</v>
      </c>
      <c r="E18" s="274">
        <f>'別紙2-(4)'!J115</f>
        <v>0</v>
      </c>
      <c r="F18" s="614">
        <f>'別紙2-(4)'!J116</f>
        <v>0</v>
      </c>
      <c r="G18" s="252" t="s">
        <v>201</v>
      </c>
      <c r="H18" s="253">
        <f>'別紙2-(1)'!Z40+'別紙2-(1)'!AC40</f>
        <v>0</v>
      </c>
      <c r="I18" s="254" t="s">
        <v>291</v>
      </c>
    </row>
    <row r="19" spans="1:9" ht="21.75" customHeight="1">
      <c r="A19" s="1239"/>
      <c r="B19" s="1242"/>
      <c r="C19" s="285" t="s">
        <v>393</v>
      </c>
      <c r="D19" s="615">
        <f t="shared" si="0"/>
        <v>0</v>
      </c>
      <c r="E19" s="277">
        <f>'別紙2-(4)'!K115</f>
        <v>0</v>
      </c>
      <c r="F19" s="616">
        <f>'別紙2-(4)'!K116</f>
        <v>0</v>
      </c>
      <c r="G19" s="252" t="s">
        <v>214</v>
      </c>
      <c r="H19" s="617">
        <f>'別紙2-(1)'!AA40+'別紙2-(1)'!AD40</f>
        <v>0</v>
      </c>
      <c r="I19" s="254" t="s">
        <v>42</v>
      </c>
    </row>
    <row r="20" spans="1:9" ht="21.75" customHeight="1">
      <c r="A20" s="1239"/>
      <c r="B20" s="269" t="s">
        <v>415</v>
      </c>
      <c r="C20" s="269"/>
      <c r="D20" s="286">
        <f>SUM(E20:F20)</f>
        <v>0</v>
      </c>
      <c r="E20" s="618">
        <f>SUM(E21:E23)</f>
        <v>0</v>
      </c>
      <c r="F20" s="618">
        <f>SUM(F21:F23)</f>
        <v>0</v>
      </c>
      <c r="G20" s="252" t="s">
        <v>215</v>
      </c>
      <c r="H20" s="253">
        <f>H17+H19</f>
        <v>0</v>
      </c>
      <c r="I20" s="288" t="s">
        <v>291</v>
      </c>
    </row>
    <row r="21" spans="1:9" ht="21.75" customHeight="1">
      <c r="A21" s="1239"/>
      <c r="B21" s="1241" t="s">
        <v>116</v>
      </c>
      <c r="C21" s="275" t="s">
        <v>425</v>
      </c>
      <c r="D21" s="280">
        <f t="shared" si="0"/>
        <v>0</v>
      </c>
      <c r="E21" s="279"/>
      <c r="F21" s="279"/>
      <c r="G21" s="256" t="s">
        <v>421</v>
      </c>
      <c r="H21" s="606"/>
      <c r="I21" s="610"/>
    </row>
    <row r="22" spans="1:9" ht="21.75" customHeight="1" thickBot="1">
      <c r="A22" s="1239"/>
      <c r="B22" s="1247"/>
      <c r="C22" s="275" t="s">
        <v>394</v>
      </c>
      <c r="D22" s="280">
        <f t="shared" si="0"/>
        <v>0</v>
      </c>
      <c r="E22" s="279"/>
      <c r="F22" s="279"/>
      <c r="G22" s="619"/>
      <c r="H22" s="257" t="e">
        <f>ROUNDDOWN(D17/H17,0)</f>
        <v>#DIV/0!</v>
      </c>
      <c r="I22" s="258" t="s">
        <v>33</v>
      </c>
    </row>
    <row r="23" spans="1:9" ht="21.75" customHeight="1">
      <c r="A23" s="1239"/>
      <c r="B23" s="1242"/>
      <c r="C23" s="276" t="s">
        <v>395</v>
      </c>
      <c r="D23" s="281">
        <f t="shared" si="0"/>
        <v>0</v>
      </c>
      <c r="E23" s="625"/>
      <c r="F23" s="625"/>
      <c r="G23" s="256" t="s">
        <v>422</v>
      </c>
      <c r="H23" s="606"/>
      <c r="I23" s="610"/>
    </row>
    <row r="24" spans="1:9" ht="21.75" customHeight="1" thickBot="1">
      <c r="A24" s="1239"/>
      <c r="B24" s="269" t="s">
        <v>416</v>
      </c>
      <c r="C24" s="269"/>
      <c r="D24" s="286">
        <f>SUM(E24:F24)</f>
        <v>0</v>
      </c>
      <c r="E24" s="618">
        <f>SUM(E25:E35)</f>
        <v>0</v>
      </c>
      <c r="F24" s="618">
        <f>SUM(F25:F35)</f>
        <v>0</v>
      </c>
      <c r="G24" s="606"/>
      <c r="H24" s="257" t="e">
        <f>ROUNDDOWN(D18/H19,0)</f>
        <v>#DIV/0!</v>
      </c>
      <c r="I24" s="254" t="s">
        <v>33</v>
      </c>
    </row>
    <row r="25" spans="1:9" ht="21.75" customHeight="1">
      <c r="A25" s="1239"/>
      <c r="B25" s="1241" t="s">
        <v>116</v>
      </c>
      <c r="C25" s="275" t="s">
        <v>396</v>
      </c>
      <c r="D25" s="280">
        <f t="shared" si="0"/>
        <v>0</v>
      </c>
      <c r="E25" s="279"/>
      <c r="F25" s="279"/>
      <c r="G25" s="250" t="s">
        <v>203</v>
      </c>
      <c r="H25" s="252"/>
      <c r="I25" s="620"/>
    </row>
    <row r="26" spans="1:9" ht="21.75" customHeight="1">
      <c r="A26" s="1239"/>
      <c r="B26" s="1247"/>
      <c r="C26" s="275" t="s">
        <v>397</v>
      </c>
      <c r="D26" s="280">
        <f t="shared" si="0"/>
        <v>0</v>
      </c>
      <c r="E26" s="279"/>
      <c r="F26" s="279"/>
      <c r="G26" s="260" t="s">
        <v>204</v>
      </c>
      <c r="H26" s="626"/>
      <c r="I26" s="254" t="s">
        <v>205</v>
      </c>
    </row>
    <row r="27" spans="1:9" ht="21.75" customHeight="1">
      <c r="A27" s="1239"/>
      <c r="B27" s="1247"/>
      <c r="C27" s="275" t="s">
        <v>398</v>
      </c>
      <c r="D27" s="280">
        <f t="shared" si="0"/>
        <v>0</v>
      </c>
      <c r="E27" s="279"/>
      <c r="F27" s="279"/>
      <c r="G27" s="260" t="s">
        <v>206</v>
      </c>
      <c r="H27" s="627"/>
      <c r="I27" s="254" t="s">
        <v>205</v>
      </c>
    </row>
    <row r="28" spans="1:9" ht="21.75" customHeight="1">
      <c r="A28" s="1239"/>
      <c r="B28" s="1247"/>
      <c r="C28" s="275" t="s">
        <v>399</v>
      </c>
      <c r="D28" s="280">
        <f t="shared" si="0"/>
        <v>0</v>
      </c>
      <c r="E28" s="279"/>
      <c r="F28" s="279"/>
      <c r="G28" s="261" t="s">
        <v>207</v>
      </c>
      <c r="H28" s="262" t="e">
        <f>ROUND(AVERAGE(H26,H27),1)</f>
        <v>#DIV/0!</v>
      </c>
      <c r="I28" s="254" t="s">
        <v>205</v>
      </c>
    </row>
    <row r="29" spans="1:9" ht="21.75" customHeight="1">
      <c r="A29" s="1239"/>
      <c r="B29" s="1247"/>
      <c r="C29" s="275" t="s">
        <v>400</v>
      </c>
      <c r="D29" s="280">
        <f t="shared" si="0"/>
        <v>0</v>
      </c>
      <c r="E29" s="279"/>
      <c r="F29" s="279"/>
      <c r="G29" s="621"/>
      <c r="H29" s="606"/>
      <c r="I29" s="610"/>
    </row>
    <row r="30" spans="1:9" ht="21.75" customHeight="1">
      <c r="A30" s="1239"/>
      <c r="B30" s="1247"/>
      <c r="C30" s="275" t="s">
        <v>401</v>
      </c>
      <c r="D30" s="280">
        <f t="shared" si="0"/>
        <v>0</v>
      </c>
      <c r="E30" s="279"/>
      <c r="F30" s="279"/>
      <c r="G30" s="606"/>
      <c r="H30" s="606"/>
      <c r="I30" s="610"/>
    </row>
    <row r="31" spans="1:9" ht="21.75" customHeight="1">
      <c r="A31" s="1239"/>
      <c r="B31" s="1247"/>
      <c r="C31" s="275" t="s">
        <v>402</v>
      </c>
      <c r="D31" s="280">
        <f t="shared" si="0"/>
        <v>0</v>
      </c>
      <c r="E31" s="279"/>
      <c r="F31" s="279"/>
      <c r="G31" s="606"/>
      <c r="H31" s="606"/>
      <c r="I31" s="610"/>
    </row>
    <row r="32" spans="1:9" ht="21.75" customHeight="1">
      <c r="A32" s="1239"/>
      <c r="B32" s="1247"/>
      <c r="C32" s="275" t="s">
        <v>403</v>
      </c>
      <c r="D32" s="280">
        <f t="shared" si="0"/>
        <v>0</v>
      </c>
      <c r="E32" s="279"/>
      <c r="F32" s="279"/>
      <c r="G32" s="606"/>
      <c r="H32" s="606"/>
      <c r="I32" s="610"/>
    </row>
    <row r="33" spans="1:9" ht="21.75" customHeight="1">
      <c r="A33" s="1239"/>
      <c r="B33" s="1247"/>
      <c r="C33" s="275" t="s">
        <v>404</v>
      </c>
      <c r="D33" s="280">
        <f t="shared" si="0"/>
        <v>0</v>
      </c>
      <c r="E33" s="279"/>
      <c r="F33" s="279"/>
      <c r="G33" s="606"/>
      <c r="H33" s="606"/>
      <c r="I33" s="610"/>
    </row>
    <row r="34" spans="1:9" ht="21.75" customHeight="1">
      <c r="A34" s="1239"/>
      <c r="B34" s="1247"/>
      <c r="C34" s="275" t="s">
        <v>405</v>
      </c>
      <c r="D34" s="280">
        <f t="shared" si="0"/>
        <v>0</v>
      </c>
      <c r="E34" s="279"/>
      <c r="F34" s="279"/>
      <c r="G34" s="1246" t="s">
        <v>388</v>
      </c>
      <c r="H34" s="1246"/>
      <c r="I34" s="620"/>
    </row>
    <row r="35" spans="1:9" ht="21.75" customHeight="1">
      <c r="A35" s="1239"/>
      <c r="B35" s="1242"/>
      <c r="C35" s="276" t="s">
        <v>59</v>
      </c>
      <c r="D35" s="281">
        <f t="shared" si="0"/>
        <v>0</v>
      </c>
      <c r="E35" s="625"/>
      <c r="F35" s="625"/>
      <c r="G35" s="621"/>
      <c r="H35" s="621"/>
      <c r="I35" s="620"/>
    </row>
    <row r="36" spans="1:9" ht="21.75" customHeight="1">
      <c r="A36" s="1239"/>
      <c r="B36" s="259" t="s">
        <v>417</v>
      </c>
      <c r="C36" s="259"/>
      <c r="D36" s="282">
        <f>SUM(E36:F36)</f>
        <v>0</v>
      </c>
      <c r="E36" s="628"/>
      <c r="F36" s="628"/>
      <c r="G36" s="621"/>
      <c r="H36" s="621"/>
      <c r="I36" s="620"/>
    </row>
    <row r="37" spans="1:9" ht="21.75" customHeight="1">
      <c r="A37" s="1239"/>
      <c r="B37" s="259" t="s">
        <v>418</v>
      </c>
      <c r="C37" s="259"/>
      <c r="D37" s="282">
        <f>SUM(E37:F37)</f>
        <v>0</v>
      </c>
      <c r="E37" s="628"/>
      <c r="F37" s="628"/>
      <c r="G37" s="1225" t="s">
        <v>387</v>
      </c>
      <c r="H37" s="1226"/>
      <c r="I37" s="1227"/>
    </row>
    <row r="38" spans="1:9" ht="21.75" customHeight="1">
      <c r="A38" s="1239"/>
      <c r="B38" s="267" t="s">
        <v>419</v>
      </c>
      <c r="C38" s="267"/>
      <c r="D38" s="286">
        <f>SUM(D39:D40)</f>
        <v>0</v>
      </c>
      <c r="E38" s="1249"/>
      <c r="F38" s="1250"/>
      <c r="G38" s="606"/>
      <c r="H38" s="606"/>
      <c r="I38" s="610"/>
    </row>
    <row r="39" spans="1:9" ht="21.75" customHeight="1">
      <c r="A39" s="1239"/>
      <c r="B39" s="1241" t="s">
        <v>116</v>
      </c>
      <c r="C39" s="278" t="s">
        <v>406</v>
      </c>
      <c r="D39" s="719"/>
      <c r="E39" s="1251"/>
      <c r="F39" s="1252"/>
      <c r="G39" s="606"/>
      <c r="H39" s="606"/>
      <c r="I39" s="610"/>
    </row>
    <row r="40" spans="1:9" ht="21.75" customHeight="1">
      <c r="A40" s="1239"/>
      <c r="B40" s="1242"/>
      <c r="C40" s="629"/>
      <c r="D40" s="720"/>
      <c r="E40" s="1253"/>
      <c r="F40" s="1254"/>
      <c r="G40" s="606"/>
      <c r="H40" s="606"/>
      <c r="I40" s="610"/>
    </row>
    <row r="41" spans="1:9" ht="31.5" customHeight="1" thickBot="1">
      <c r="A41" s="1240"/>
      <c r="B41" s="296" t="s">
        <v>420</v>
      </c>
      <c r="C41" s="296"/>
      <c r="D41" s="295">
        <f>SUM(D16,D20,D24,D36,D37,D38)</f>
        <v>0</v>
      </c>
      <c r="E41" s="295">
        <f>SUM(E16,E20,E24,E36,E37,E38)</f>
        <v>0</v>
      </c>
      <c r="F41" s="295">
        <f>SUM(F16,F20,F24,F36,F37,F38)</f>
        <v>0</v>
      </c>
      <c r="G41" s="611"/>
      <c r="H41" s="611"/>
      <c r="I41" s="612"/>
    </row>
    <row r="42" spans="1:9" ht="11.25" customHeight="1">
      <c r="A42" s="645"/>
      <c r="B42" s="646"/>
      <c r="C42" s="646"/>
      <c r="D42" s="647"/>
      <c r="E42" s="647"/>
      <c r="F42" s="647"/>
      <c r="G42" s="606"/>
      <c r="H42" s="606"/>
      <c r="I42" s="606"/>
    </row>
    <row r="43" spans="1:9" ht="14.25" customHeight="1">
      <c r="A43" s="263"/>
      <c r="B43" s="264" t="s">
        <v>208</v>
      </c>
      <c r="C43" s="264"/>
      <c r="D43" s="264"/>
      <c r="E43" s="264"/>
      <c r="F43" s="264"/>
      <c r="G43" s="264"/>
      <c r="H43" s="264"/>
      <c r="I43" s="264"/>
    </row>
    <row r="44" spans="1:9" ht="14.25" customHeight="1">
      <c r="A44" s="263"/>
      <c r="B44" s="264" t="s">
        <v>209</v>
      </c>
      <c r="C44" s="264"/>
      <c r="D44" s="264"/>
      <c r="E44" s="264"/>
      <c r="F44" s="264"/>
      <c r="G44" s="264"/>
      <c r="H44" s="264"/>
      <c r="I44" s="264"/>
    </row>
    <row r="45" spans="1:9" ht="14.25" customHeight="1">
      <c r="A45" s="263"/>
      <c r="B45" s="264" t="s">
        <v>210</v>
      </c>
      <c r="C45" s="264"/>
      <c r="D45" s="264"/>
      <c r="E45" s="264"/>
      <c r="F45" s="264"/>
      <c r="G45" s="264"/>
      <c r="H45" s="264"/>
      <c r="I45" s="264"/>
    </row>
    <row r="47" spans="1:9" ht="16.2">
      <c r="B47" s="622"/>
      <c r="C47" s="622"/>
      <c r="D47" s="622"/>
      <c r="E47" s="622"/>
      <c r="F47" s="622"/>
      <c r="H47" s="622"/>
      <c r="I47" s="622"/>
    </row>
    <row r="48" spans="1:9" ht="16.2">
      <c r="B48" s="622" t="s">
        <v>270</v>
      </c>
      <c r="C48" s="622"/>
      <c r="H48" s="206" t="str">
        <f>基本情報!L3</f>
        <v>令和8年月日</v>
      </c>
      <c r="I48" s="622"/>
    </row>
    <row r="49" spans="2:9" ht="16.2">
      <c r="E49" s="623" t="s">
        <v>289</v>
      </c>
      <c r="F49" s="1248">
        <f>様式4!H11</f>
        <v>0</v>
      </c>
      <c r="G49" s="1248"/>
      <c r="H49" s="1248"/>
    </row>
    <row r="50" spans="2:9" ht="16.2">
      <c r="B50" s="624"/>
      <c r="C50" s="624"/>
      <c r="E50" s="623" t="s">
        <v>288</v>
      </c>
      <c r="F50" s="1248">
        <f>様式4!H12</f>
        <v>0</v>
      </c>
      <c r="G50" s="1248"/>
      <c r="H50" s="1248"/>
      <c r="I50" s="622"/>
    </row>
    <row r="51" spans="2:9" ht="16.2">
      <c r="B51" s="622"/>
      <c r="C51" s="622"/>
      <c r="E51" s="623" t="s">
        <v>125</v>
      </c>
      <c r="F51" s="1248" t="str">
        <f>様式4!H13</f>
        <v>　</v>
      </c>
      <c r="G51" s="1248"/>
      <c r="H51" s="1248"/>
      <c r="I51" s="622"/>
    </row>
  </sheetData>
  <sheetProtection password="86F6" sheet="1"/>
  <mergeCells count="20">
    <mergeCell ref="F51:H51"/>
    <mergeCell ref="F50:H50"/>
    <mergeCell ref="F49:H49"/>
    <mergeCell ref="E38:F40"/>
    <mergeCell ref="H3:I3"/>
    <mergeCell ref="H4:I4"/>
    <mergeCell ref="A6:A7"/>
    <mergeCell ref="B6:C7"/>
    <mergeCell ref="D7:F7"/>
    <mergeCell ref="G37:I37"/>
    <mergeCell ref="G6:I7"/>
    <mergeCell ref="E8:F15"/>
    <mergeCell ref="A16:A41"/>
    <mergeCell ref="B10:B11"/>
    <mergeCell ref="A8:A15"/>
    <mergeCell ref="G34:H34"/>
    <mergeCell ref="B25:B35"/>
    <mergeCell ref="B39:B40"/>
    <mergeCell ref="B21:B23"/>
    <mergeCell ref="B17:B19"/>
  </mergeCells>
  <phoneticPr fontId="2"/>
  <dataValidations count="2">
    <dataValidation allowBlank="1" showErrorMessage="1" sqref="D10" xr:uid="{00000000-0002-0000-0900-000000000000}"/>
    <dataValidation allowBlank="1" showInputMessage="1" showErrorMessage="1" prompt="自動計算です。" sqref="D16:E16 F16:F17 D9 D17:D37" xr:uid="{00000000-0002-0000-0900-000001000000}"/>
  </dataValidations>
  <printOptions horizontalCentered="1"/>
  <pageMargins left="0.70866141732283472" right="0.70866141732283472" top="0.74803149606299213" bottom="0.74803149606299213" header="0.31496062992125984" footer="0.31496062992125984"/>
  <pageSetup paperSize="9" scale="78" orientation="portrait" r:id="rId1"/>
  <colBreaks count="1" manualBreakCount="1">
    <brk id="10"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9" tint="0.39997558519241921"/>
    <pageSetUpPr fitToPage="1"/>
  </sheetPr>
  <dimension ref="A1:H25"/>
  <sheetViews>
    <sheetView zoomScale="90" zoomScaleNormal="90" workbookViewId="0"/>
  </sheetViews>
  <sheetFormatPr defaultColWidth="9" defaultRowHeight="13.2"/>
  <cols>
    <col min="1" max="1" width="4" style="361" customWidth="1"/>
    <col min="2" max="2" width="9" style="361"/>
    <col min="3" max="3" width="16.109375" style="361" customWidth="1"/>
    <col min="4" max="4" width="41.44140625" style="361" customWidth="1"/>
    <col min="5" max="16384" width="9" style="361"/>
  </cols>
  <sheetData>
    <row r="1" spans="1:8" ht="30" customHeight="1">
      <c r="A1" s="605"/>
      <c r="B1" s="605"/>
      <c r="C1" s="605"/>
      <c r="D1" s="605"/>
      <c r="E1" s="605"/>
      <c r="F1" s="605"/>
      <c r="G1" s="605"/>
      <c r="H1" s="605"/>
    </row>
    <row r="2" spans="1:8" ht="30" customHeight="1">
      <c r="A2" s="1257" t="s">
        <v>271</v>
      </c>
      <c r="B2" s="1257"/>
      <c r="C2" s="1257"/>
      <c r="D2" s="1257"/>
      <c r="E2" s="1257"/>
      <c r="F2" s="263"/>
      <c r="G2" s="263"/>
      <c r="H2" s="263"/>
    </row>
    <row r="3" spans="1:8" ht="30" customHeight="1">
      <c r="A3" s="605"/>
      <c r="B3" s="605"/>
      <c r="C3" s="605"/>
      <c r="D3" s="605"/>
      <c r="E3" s="605"/>
      <c r="F3" s="605"/>
      <c r="G3" s="605"/>
      <c r="H3" s="605"/>
    </row>
    <row r="4" spans="1:8" ht="30" customHeight="1">
      <c r="A4" s="605"/>
      <c r="B4" s="1258" t="s">
        <v>272</v>
      </c>
      <c r="C4" s="1258"/>
      <c r="D4" s="605"/>
      <c r="E4" s="605"/>
      <c r="F4" s="605"/>
      <c r="G4" s="605"/>
      <c r="H4" s="605"/>
    </row>
    <row r="5" spans="1:8" ht="30" customHeight="1">
      <c r="A5" s="605"/>
      <c r="B5" s="605"/>
      <c r="C5" s="635" t="s">
        <v>63</v>
      </c>
      <c r="D5" s="636">
        <f>様式4!H11</f>
        <v>0</v>
      </c>
      <c r="E5" s="605"/>
      <c r="F5" s="605"/>
      <c r="G5" s="605"/>
      <c r="H5" s="605"/>
    </row>
    <row r="6" spans="1:8" ht="30" customHeight="1">
      <c r="A6" s="605"/>
      <c r="B6" s="605"/>
      <c r="C6" s="637" t="s">
        <v>273</v>
      </c>
      <c r="D6" s="636">
        <f>様式4!H12</f>
        <v>0</v>
      </c>
      <c r="E6" s="638"/>
      <c r="F6" s="634"/>
      <c r="G6" s="634"/>
      <c r="H6" s="634"/>
    </row>
    <row r="7" spans="1:8" ht="30" customHeight="1">
      <c r="A7" s="605"/>
      <c r="B7" s="605"/>
      <c r="C7" s="639" t="s">
        <v>274</v>
      </c>
      <c r="D7" s="640" t="str">
        <f>様式4!H13</f>
        <v>　</v>
      </c>
      <c r="E7" s="14"/>
      <c r="F7" s="641"/>
      <c r="G7" s="641"/>
    </row>
    <row r="8" spans="1:8" ht="30" customHeight="1">
      <c r="A8" s="605"/>
      <c r="B8" s="605"/>
      <c r="C8" s="605"/>
      <c r="D8" s="605"/>
      <c r="E8" s="605"/>
      <c r="F8" s="605"/>
      <c r="G8" s="605"/>
      <c r="H8" s="605"/>
    </row>
    <row r="9" spans="1:8" ht="30" customHeight="1">
      <c r="A9" s="605"/>
      <c r="B9" s="605"/>
      <c r="C9" s="605"/>
      <c r="D9" s="605"/>
      <c r="E9" s="605"/>
      <c r="F9" s="605"/>
      <c r="G9" s="605"/>
      <c r="H9" s="605"/>
    </row>
    <row r="10" spans="1:8" ht="30" customHeight="1">
      <c r="A10" s="605"/>
      <c r="B10" s="634" t="s">
        <v>611</v>
      </c>
      <c r="C10" s="634"/>
      <c r="D10" s="634"/>
      <c r="E10" s="634"/>
      <c r="F10" s="634"/>
      <c r="G10" s="634"/>
      <c r="H10" s="605"/>
    </row>
    <row r="11" spans="1:8" ht="30" customHeight="1">
      <c r="A11" s="605"/>
      <c r="B11" s="634" t="s">
        <v>275</v>
      </c>
      <c r="C11" s="634"/>
      <c r="D11" s="634"/>
      <c r="E11" s="634"/>
      <c r="F11" s="634"/>
      <c r="G11" s="634"/>
      <c r="H11" s="605"/>
    </row>
    <row r="12" spans="1:8" ht="30" customHeight="1">
      <c r="A12" s="605"/>
      <c r="B12" s="605"/>
      <c r="C12" s="605"/>
      <c r="D12" s="605"/>
      <c r="E12" s="605"/>
      <c r="F12" s="605"/>
      <c r="G12" s="605"/>
      <c r="H12" s="605"/>
    </row>
    <row r="13" spans="1:8" ht="30" customHeight="1">
      <c r="A13" s="1259" t="s">
        <v>256</v>
      </c>
      <c r="B13" s="1259"/>
      <c r="C13" s="1259"/>
      <c r="D13" s="1259"/>
      <c r="E13" s="1259"/>
      <c r="F13" s="634"/>
      <c r="G13" s="634"/>
      <c r="H13" s="634"/>
    </row>
    <row r="14" spans="1:8" ht="30" customHeight="1">
      <c r="A14" s="605"/>
      <c r="B14" s="605"/>
      <c r="C14" s="605"/>
      <c r="D14" s="605"/>
      <c r="E14" s="605"/>
      <c r="F14" s="605"/>
      <c r="G14" s="605"/>
      <c r="H14" s="605"/>
    </row>
    <row r="15" spans="1:8" ht="30" customHeight="1">
      <c r="A15" s="605"/>
      <c r="B15" s="605"/>
      <c r="C15" s="361" t="s">
        <v>276</v>
      </c>
      <c r="D15" s="633"/>
      <c r="E15" s="641"/>
      <c r="F15" s="641"/>
      <c r="G15" s="641"/>
      <c r="H15" s="605"/>
    </row>
    <row r="16" spans="1:8" ht="30" customHeight="1">
      <c r="A16" s="605"/>
      <c r="B16" s="605"/>
      <c r="C16" s="634" t="s">
        <v>277</v>
      </c>
      <c r="D16" s="632"/>
      <c r="E16" s="641"/>
      <c r="F16" s="641"/>
      <c r="G16" s="641"/>
      <c r="H16" s="605"/>
    </row>
    <row r="17" spans="1:8" ht="30" customHeight="1">
      <c r="A17" s="605"/>
      <c r="B17" s="605"/>
      <c r="C17" s="605"/>
      <c r="D17" s="605"/>
      <c r="E17" s="606"/>
      <c r="F17" s="606"/>
      <c r="G17" s="606"/>
      <c r="H17" s="605"/>
    </row>
    <row r="18" spans="1:8" ht="30" customHeight="1">
      <c r="A18" s="605"/>
      <c r="B18" s="605"/>
      <c r="C18" s="634" t="s">
        <v>278</v>
      </c>
      <c r="D18" s="631"/>
      <c r="E18" s="641"/>
      <c r="F18" s="641"/>
      <c r="G18" s="641"/>
      <c r="H18" s="605"/>
    </row>
    <row r="19" spans="1:8" ht="30" customHeight="1">
      <c r="A19" s="605"/>
      <c r="B19" s="605"/>
      <c r="C19" s="605"/>
      <c r="D19" s="642"/>
      <c r="E19" s="606"/>
      <c r="F19" s="606"/>
      <c r="G19" s="606"/>
      <c r="H19" s="605"/>
    </row>
    <row r="20" spans="1:8" ht="30" customHeight="1">
      <c r="A20" s="605"/>
      <c r="B20" s="605"/>
      <c r="C20" s="634" t="s">
        <v>279</v>
      </c>
      <c r="D20" s="631"/>
      <c r="E20" s="641"/>
      <c r="F20" s="641"/>
      <c r="G20" s="641"/>
      <c r="H20" s="605"/>
    </row>
    <row r="21" spans="1:8" ht="30" customHeight="1">
      <c r="A21" s="605"/>
      <c r="B21" s="605"/>
      <c r="C21" s="605"/>
      <c r="D21" s="605"/>
      <c r="E21" s="605"/>
      <c r="F21" s="605"/>
      <c r="G21" s="605"/>
      <c r="H21" s="605"/>
    </row>
    <row r="22" spans="1:8" ht="30" customHeight="1">
      <c r="A22" s="605"/>
      <c r="B22" s="605"/>
      <c r="C22" s="634" t="s">
        <v>280</v>
      </c>
      <c r="D22" s="631"/>
      <c r="E22" s="643" t="s">
        <v>281</v>
      </c>
      <c r="G22" s="605"/>
      <c r="H22" s="605"/>
    </row>
    <row r="23" spans="1:8" ht="30" customHeight="1">
      <c r="A23" s="605"/>
      <c r="B23" s="605"/>
      <c r="C23" s="605"/>
      <c r="D23" s="605"/>
      <c r="E23" s="605"/>
      <c r="F23" s="605"/>
      <c r="G23" s="605"/>
      <c r="H23" s="605"/>
    </row>
    <row r="24" spans="1:8" ht="30" customHeight="1">
      <c r="A24" s="605"/>
      <c r="B24" s="605"/>
      <c r="C24" s="634" t="s">
        <v>282</v>
      </c>
      <c r="D24" s="630"/>
      <c r="E24" s="641"/>
      <c r="F24" s="641"/>
      <c r="G24" s="641"/>
      <c r="H24" s="605"/>
    </row>
    <row r="25" spans="1:8">
      <c r="A25" s="605"/>
      <c r="B25" s="605"/>
      <c r="C25" s="605"/>
      <c r="D25" s="605"/>
      <c r="E25" s="606"/>
      <c r="F25" s="606"/>
      <c r="G25" s="606"/>
      <c r="H25" s="605"/>
    </row>
  </sheetData>
  <sheetProtection algorithmName="SHA-512" hashValue="baABOh7cGF5L2CGM7Zj8oqTpuXUuKCImCBvdvx7SqciFVHuunaqENhcGfOgn/jXnU4sIXXFxPI96NF6IGpOKhA==" saltValue="eDbjQtTWuVdiaHQDMI5qNw==" spinCount="100000" sheet="1" objects="1" scenarios="1"/>
  <mergeCells count="3">
    <mergeCell ref="A2:E2"/>
    <mergeCell ref="B4:C4"/>
    <mergeCell ref="A13:E13"/>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499984740745262"/>
    <pageSetUpPr fitToPage="1"/>
  </sheetPr>
  <dimension ref="A2:AC16"/>
  <sheetViews>
    <sheetView workbookViewId="0">
      <selection activeCell="C12" sqref="C12"/>
    </sheetView>
  </sheetViews>
  <sheetFormatPr defaultRowHeight="13.2"/>
  <cols>
    <col min="1" max="26" width="5.88671875" customWidth="1"/>
  </cols>
  <sheetData>
    <row r="2" spans="1:29">
      <c r="A2" t="s">
        <v>526</v>
      </c>
    </row>
    <row r="4" spans="1:29">
      <c r="A4" t="s">
        <v>492</v>
      </c>
    </row>
    <row r="5" spans="1:29">
      <c r="A5" s="1260" t="s">
        <v>493</v>
      </c>
      <c r="B5" s="1260"/>
      <c r="C5" s="1260" t="s">
        <v>494</v>
      </c>
      <c r="D5" s="1260"/>
      <c r="E5" s="1260" t="s">
        <v>495</v>
      </c>
      <c r="F5" s="1260"/>
      <c r="G5" s="1265" t="s">
        <v>40</v>
      </c>
      <c r="H5" s="1262" t="s">
        <v>496</v>
      </c>
      <c r="I5" s="1263"/>
      <c r="J5" s="1263"/>
      <c r="K5" s="1263"/>
      <c r="L5" s="1263"/>
      <c r="M5" s="1263"/>
      <c r="N5" s="1264"/>
    </row>
    <row r="6" spans="1:29">
      <c r="A6" s="673" t="s">
        <v>497</v>
      </c>
      <c r="B6" s="673" t="s">
        <v>498</v>
      </c>
      <c r="C6" s="673" t="s">
        <v>499</v>
      </c>
      <c r="D6" s="673" t="s">
        <v>500</v>
      </c>
      <c r="E6" s="673" t="s">
        <v>224</v>
      </c>
      <c r="F6" s="673" t="s">
        <v>501</v>
      </c>
      <c r="G6" s="1265"/>
      <c r="H6" s="673" t="s">
        <v>316</v>
      </c>
      <c r="I6" s="673" t="s">
        <v>499</v>
      </c>
      <c r="J6" s="673" t="s">
        <v>305</v>
      </c>
      <c r="K6" s="673" t="s">
        <v>202</v>
      </c>
      <c r="L6" s="673" t="s">
        <v>503</v>
      </c>
      <c r="M6" s="673" t="s">
        <v>502</v>
      </c>
      <c r="N6" s="673" t="s">
        <v>63</v>
      </c>
    </row>
    <row r="7" spans="1:29">
      <c r="A7" s="675">
        <f>基本情報!C5</f>
        <v>0</v>
      </c>
      <c r="B7" s="675">
        <f>基本情報!C6</f>
        <v>0</v>
      </c>
      <c r="C7" s="675">
        <f>基本情報!D7</f>
        <v>0</v>
      </c>
      <c r="D7" s="675">
        <f>基本情報!F7</f>
        <v>0</v>
      </c>
      <c r="E7" s="675">
        <f>基本情報!C9</f>
        <v>0</v>
      </c>
      <c r="F7" s="675">
        <f>基本情報!C10</f>
        <v>0</v>
      </c>
      <c r="G7" s="675">
        <f>基本情報!C13</f>
        <v>0</v>
      </c>
      <c r="H7" s="675">
        <f>基本情報!C31</f>
        <v>0</v>
      </c>
      <c r="I7" s="675">
        <f>基本情報!D32</f>
        <v>0</v>
      </c>
      <c r="J7" s="675">
        <f>基本情報!F32</f>
        <v>0</v>
      </c>
      <c r="K7" s="675">
        <f>基本情報!C33</f>
        <v>0</v>
      </c>
      <c r="L7" s="675">
        <f>基本情報!C34</f>
        <v>0</v>
      </c>
      <c r="M7" s="675">
        <f>基本情報!D35</f>
        <v>0</v>
      </c>
      <c r="N7" s="675">
        <f>基本情報!D36</f>
        <v>0</v>
      </c>
    </row>
    <row r="9" spans="1:29">
      <c r="A9" t="s">
        <v>504</v>
      </c>
    </row>
    <row r="10" spans="1:29" ht="29.25" customHeight="1">
      <c r="A10" s="1261" t="s">
        <v>129</v>
      </c>
      <c r="B10" s="1261" t="s">
        <v>505</v>
      </c>
      <c r="C10" s="1261" t="s">
        <v>506</v>
      </c>
      <c r="D10" s="1266" t="s">
        <v>507</v>
      </c>
      <c r="E10" s="1267"/>
      <c r="F10" s="1267"/>
      <c r="G10" s="1268"/>
      <c r="H10" s="1261" t="s">
        <v>508</v>
      </c>
      <c r="I10" s="1269" t="s">
        <v>509</v>
      </c>
      <c r="J10" s="1269"/>
      <c r="K10" s="1269"/>
      <c r="L10" s="1269" t="s">
        <v>510</v>
      </c>
      <c r="M10" s="1269"/>
      <c r="N10" s="1270"/>
      <c r="O10" s="1269" t="s">
        <v>511</v>
      </c>
      <c r="P10" s="1269"/>
      <c r="Q10" s="1270"/>
      <c r="R10" s="1269" t="s">
        <v>512</v>
      </c>
      <c r="S10" s="1269"/>
      <c r="T10" s="1270"/>
      <c r="U10" s="1269" t="s">
        <v>513</v>
      </c>
      <c r="V10" s="1269"/>
      <c r="W10" s="1270"/>
      <c r="X10" s="1261" t="s">
        <v>514</v>
      </c>
      <c r="Y10" s="1261" t="s">
        <v>218</v>
      </c>
      <c r="Z10" s="1261" t="s">
        <v>515</v>
      </c>
      <c r="AA10" s="1261" t="s">
        <v>604</v>
      </c>
      <c r="AB10" s="1261" t="s">
        <v>605</v>
      </c>
      <c r="AC10" s="1261" t="s">
        <v>583</v>
      </c>
    </row>
    <row r="11" spans="1:29" ht="79.2">
      <c r="A11" s="1261"/>
      <c r="B11" s="1261"/>
      <c r="C11" s="1261"/>
      <c r="D11" s="676" t="s">
        <v>29</v>
      </c>
      <c r="E11" s="739" t="s">
        <v>606</v>
      </c>
      <c r="F11" s="676" t="s">
        <v>244</v>
      </c>
      <c r="G11" s="676" t="s">
        <v>31</v>
      </c>
      <c r="H11" s="1261"/>
      <c r="I11" s="676" t="s">
        <v>516</v>
      </c>
      <c r="J11" s="676" t="s">
        <v>603</v>
      </c>
      <c r="K11" s="676" t="s">
        <v>32</v>
      </c>
      <c r="L11" s="676" t="s">
        <v>516</v>
      </c>
      <c r="M11" s="676" t="s">
        <v>603</v>
      </c>
      <c r="N11" s="676" t="s">
        <v>32</v>
      </c>
      <c r="O11" s="676" t="s">
        <v>516</v>
      </c>
      <c r="P11" s="676" t="s">
        <v>603</v>
      </c>
      <c r="Q11" s="676" t="s">
        <v>32</v>
      </c>
      <c r="R11" s="676" t="s">
        <v>516</v>
      </c>
      <c r="S11" s="676" t="s">
        <v>603</v>
      </c>
      <c r="T11" s="676" t="s">
        <v>32</v>
      </c>
      <c r="U11" s="676" t="s">
        <v>516</v>
      </c>
      <c r="V11" s="676" t="s">
        <v>603</v>
      </c>
      <c r="W11" s="676" t="s">
        <v>32</v>
      </c>
      <c r="X11" s="1261"/>
      <c r="Y11" s="1261"/>
      <c r="Z11" s="1261"/>
      <c r="AA11" s="1261"/>
      <c r="AB11" s="1261"/>
      <c r="AC11" s="1261"/>
    </row>
    <row r="12" spans="1:29">
      <c r="A12" s="677" t="str">
        <f>別紙1!A9</f>
        <v>-</v>
      </c>
      <c r="B12" s="675">
        <f>別紙1!H10</f>
        <v>0</v>
      </c>
      <c r="C12" s="675">
        <f>別紙1!K10</f>
        <v>0</v>
      </c>
      <c r="D12" s="677">
        <f>別紙1!A16</f>
        <v>0</v>
      </c>
      <c r="E12" s="677">
        <f>別紙1!D16</f>
        <v>0</v>
      </c>
      <c r="F12" s="675">
        <f>別紙1!E16</f>
        <v>0</v>
      </c>
      <c r="G12" s="675">
        <f>別紙1!F16</f>
        <v>0</v>
      </c>
      <c r="H12" s="677">
        <f>別紙1!G16</f>
        <v>0</v>
      </c>
      <c r="I12" s="677">
        <f>別紙1!B22</f>
        <v>0</v>
      </c>
      <c r="J12" s="677">
        <f>別紙1!C22</f>
        <v>0</v>
      </c>
      <c r="K12" s="677">
        <f>別紙1!D22</f>
        <v>0</v>
      </c>
      <c r="L12" s="677">
        <f>別紙1!F22</f>
        <v>0</v>
      </c>
      <c r="M12" s="677">
        <f>別紙1!G22</f>
        <v>0</v>
      </c>
      <c r="N12" s="677">
        <f>別紙1!H22</f>
        <v>0</v>
      </c>
      <c r="O12" s="677">
        <f>別紙1!J22</f>
        <v>0</v>
      </c>
      <c r="P12" s="677">
        <f>別紙1!K22</f>
        <v>0</v>
      </c>
      <c r="Q12" s="677">
        <f>別紙1!L22</f>
        <v>0</v>
      </c>
      <c r="R12" s="677">
        <f>別紙1!N22</f>
        <v>0</v>
      </c>
      <c r="S12" s="677">
        <f>別紙1!O22</f>
        <v>0</v>
      </c>
      <c r="T12" s="677">
        <f>別紙1!P22</f>
        <v>0</v>
      </c>
      <c r="U12" s="677">
        <f>別紙1!R22</f>
        <v>0</v>
      </c>
      <c r="V12" s="677">
        <f>別紙1!S22</f>
        <v>0</v>
      </c>
      <c r="W12" s="677">
        <f>別紙1!T22</f>
        <v>0</v>
      </c>
      <c r="X12" s="675">
        <f>別紙1!A27</f>
        <v>0</v>
      </c>
      <c r="Y12" s="675">
        <f>別紙1!D27</f>
        <v>0</v>
      </c>
      <c r="Z12" s="675">
        <f>別紙1!F27</f>
        <v>0</v>
      </c>
      <c r="AA12" s="677">
        <f>別紙1!H27</f>
        <v>0</v>
      </c>
      <c r="AB12" s="677">
        <f>別紙1!I27</f>
        <v>0</v>
      </c>
      <c r="AC12" s="677">
        <f>別紙1!J27</f>
        <v>0</v>
      </c>
    </row>
    <row r="14" spans="1:29">
      <c r="A14" t="s">
        <v>517</v>
      </c>
    </row>
    <row r="15" spans="1:29">
      <c r="A15" s="674" t="s">
        <v>288</v>
      </c>
      <c r="B15" s="674" t="s">
        <v>518</v>
      </c>
      <c r="C15" s="674" t="s">
        <v>277</v>
      </c>
      <c r="D15" s="674" t="s">
        <v>278</v>
      </c>
      <c r="E15" s="674" t="s">
        <v>519</v>
      </c>
      <c r="F15" s="674" t="s">
        <v>520</v>
      </c>
      <c r="G15" s="674" t="s">
        <v>521</v>
      </c>
    </row>
    <row r="16" spans="1:29">
      <c r="A16" s="675">
        <f>B7</f>
        <v>0</v>
      </c>
      <c r="B16" s="675">
        <f>口座振替依頼書!D15</f>
        <v>0</v>
      </c>
      <c r="C16" s="675">
        <f>口座振替依頼書!D16</f>
        <v>0</v>
      </c>
      <c r="D16" s="675">
        <f>口座振替依頼書!D18</f>
        <v>0</v>
      </c>
      <c r="E16" s="675">
        <f>口座振替依頼書!D20</f>
        <v>0</v>
      </c>
      <c r="F16" s="675">
        <f>口座振替依頼書!D22</f>
        <v>0</v>
      </c>
      <c r="G16" s="678">
        <f>口座振替依頼書!D24</f>
        <v>0</v>
      </c>
    </row>
  </sheetData>
  <sheetProtection password="86F6" sheet="1"/>
  <mergeCells count="21">
    <mergeCell ref="H5:N5"/>
    <mergeCell ref="G5:G6"/>
    <mergeCell ref="D10:G10"/>
    <mergeCell ref="AC10:AC11"/>
    <mergeCell ref="Z10:Z11"/>
    <mergeCell ref="AA10:AA11"/>
    <mergeCell ref="L10:N10"/>
    <mergeCell ref="O10:Q10"/>
    <mergeCell ref="Y10:Y11"/>
    <mergeCell ref="R10:T10"/>
    <mergeCell ref="X10:X11"/>
    <mergeCell ref="I10:K10"/>
    <mergeCell ref="AB10:AB11"/>
    <mergeCell ref="U10:W10"/>
    <mergeCell ref="H10:H11"/>
    <mergeCell ref="A5:B5"/>
    <mergeCell ref="C5:D5"/>
    <mergeCell ref="E5:F5"/>
    <mergeCell ref="A10:A11"/>
    <mergeCell ref="B10:B11"/>
    <mergeCell ref="C10:C11"/>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D34"/>
  <sheetViews>
    <sheetView view="pageBreakPreview" zoomScaleNormal="100" workbookViewId="0"/>
  </sheetViews>
  <sheetFormatPr defaultColWidth="11.109375" defaultRowHeight="12"/>
  <cols>
    <col min="1" max="1" width="4.77734375" style="297" customWidth="1"/>
    <col min="2" max="2" width="4.88671875" style="297" customWidth="1"/>
    <col min="3" max="3" width="21.44140625" style="297" customWidth="1"/>
    <col min="4" max="4" width="77" style="297" customWidth="1"/>
    <col min="5" max="16384" width="11.109375" style="297"/>
  </cols>
  <sheetData>
    <row r="1" spans="1:4" ht="14.4">
      <c r="A1" s="648" t="s">
        <v>2</v>
      </c>
      <c r="B1" s="649"/>
      <c r="C1" s="649"/>
      <c r="D1" s="649"/>
    </row>
    <row r="2" spans="1:4" ht="31.5" customHeight="1">
      <c r="A2" s="760" t="s">
        <v>3</v>
      </c>
      <c r="B2" s="760"/>
      <c r="C2" s="760"/>
      <c r="D2" s="760"/>
    </row>
    <row r="3" spans="1:4" ht="9.75" customHeight="1">
      <c r="A3" s="653"/>
      <c r="B3" s="653"/>
      <c r="C3" s="653"/>
      <c r="D3" s="653"/>
    </row>
    <row r="4" spans="1:4" ht="19.5" customHeight="1" thickBot="1">
      <c r="A4" s="659" t="s">
        <v>4</v>
      </c>
      <c r="B4" s="764" t="s">
        <v>5</v>
      </c>
      <c r="C4" s="764"/>
      <c r="D4" s="659" t="s">
        <v>6</v>
      </c>
    </row>
    <row r="5" spans="1:4" ht="34.5" customHeight="1" thickTop="1">
      <c r="A5" s="761" t="s">
        <v>7</v>
      </c>
      <c r="B5" s="660" t="s">
        <v>407</v>
      </c>
      <c r="C5" s="660"/>
      <c r="D5" s="654" t="s">
        <v>485</v>
      </c>
    </row>
    <row r="6" spans="1:4" ht="17.25" customHeight="1">
      <c r="A6" s="762"/>
      <c r="B6" s="661" t="s">
        <v>408</v>
      </c>
      <c r="C6" s="661"/>
      <c r="D6" s="650"/>
    </row>
    <row r="7" spans="1:4" ht="17.25" customHeight="1">
      <c r="A7" s="762"/>
      <c r="B7" s="763" t="s">
        <v>116</v>
      </c>
      <c r="C7" s="662" t="s">
        <v>389</v>
      </c>
      <c r="D7" s="658" t="s">
        <v>8</v>
      </c>
    </row>
    <row r="8" spans="1:4" ht="17.25" customHeight="1">
      <c r="A8" s="762"/>
      <c r="B8" s="763"/>
      <c r="C8" s="660" t="s">
        <v>390</v>
      </c>
      <c r="D8" s="651" t="s">
        <v>9</v>
      </c>
    </row>
    <row r="9" spans="1:4" ht="17.25" customHeight="1">
      <c r="A9" s="762"/>
      <c r="B9" s="661" t="s">
        <v>409</v>
      </c>
      <c r="C9" s="661"/>
      <c r="D9" s="650" t="s">
        <v>10</v>
      </c>
    </row>
    <row r="10" spans="1:4" ht="17.25" customHeight="1">
      <c r="A10" s="762"/>
      <c r="B10" s="661" t="s">
        <v>410</v>
      </c>
      <c r="C10" s="661"/>
      <c r="D10" s="650" t="s">
        <v>11</v>
      </c>
    </row>
    <row r="11" spans="1:4" ht="34.5" customHeight="1">
      <c r="A11" s="762"/>
      <c r="B11" s="661" t="s">
        <v>411</v>
      </c>
      <c r="C11" s="661"/>
      <c r="D11" s="655" t="s">
        <v>486</v>
      </c>
    </row>
    <row r="12" spans="1:4" ht="17.25" customHeight="1">
      <c r="A12" s="762" t="s">
        <v>12</v>
      </c>
      <c r="B12" s="663" t="s">
        <v>414</v>
      </c>
      <c r="C12" s="663"/>
      <c r="D12" s="650"/>
    </row>
    <row r="13" spans="1:4" ht="17.25" customHeight="1">
      <c r="A13" s="762"/>
      <c r="B13" s="763" t="s">
        <v>116</v>
      </c>
      <c r="C13" s="664" t="s">
        <v>391</v>
      </c>
      <c r="D13" s="652" t="s">
        <v>483</v>
      </c>
    </row>
    <row r="14" spans="1:4" ht="34.5" customHeight="1">
      <c r="A14" s="762"/>
      <c r="B14" s="763"/>
      <c r="C14" s="665" t="s">
        <v>392</v>
      </c>
      <c r="D14" s="657" t="s">
        <v>491</v>
      </c>
    </row>
    <row r="15" spans="1:4" ht="17.25" customHeight="1">
      <c r="A15" s="762"/>
      <c r="B15" s="763"/>
      <c r="C15" s="666" t="s">
        <v>393</v>
      </c>
      <c r="D15" s="651" t="s">
        <v>484</v>
      </c>
    </row>
    <row r="16" spans="1:4" ht="17.25" customHeight="1">
      <c r="A16" s="762"/>
      <c r="B16" s="663" t="s">
        <v>415</v>
      </c>
      <c r="C16" s="663"/>
      <c r="D16" s="650"/>
    </row>
    <row r="17" spans="1:4" ht="17.25" customHeight="1">
      <c r="A17" s="762"/>
      <c r="B17" s="763" t="s">
        <v>116</v>
      </c>
      <c r="C17" s="667" t="s">
        <v>425</v>
      </c>
      <c r="D17" s="652" t="s">
        <v>13</v>
      </c>
    </row>
    <row r="18" spans="1:4" ht="34.5" customHeight="1">
      <c r="A18" s="762"/>
      <c r="B18" s="763"/>
      <c r="C18" s="668" t="s">
        <v>394</v>
      </c>
      <c r="D18" s="657" t="s">
        <v>487</v>
      </c>
    </row>
    <row r="19" spans="1:4" ht="17.25" customHeight="1">
      <c r="A19" s="762"/>
      <c r="B19" s="763"/>
      <c r="C19" s="669" t="s">
        <v>395</v>
      </c>
      <c r="D19" s="651" t="s">
        <v>14</v>
      </c>
    </row>
    <row r="20" spans="1:4" ht="17.25" customHeight="1">
      <c r="A20" s="762"/>
      <c r="B20" s="663" t="s">
        <v>416</v>
      </c>
      <c r="C20" s="663"/>
      <c r="D20" s="650"/>
    </row>
    <row r="21" spans="1:4" ht="17.25" customHeight="1">
      <c r="A21" s="762"/>
      <c r="B21" s="763" t="s">
        <v>116</v>
      </c>
      <c r="C21" s="667" t="s">
        <v>396</v>
      </c>
      <c r="D21" s="652" t="s">
        <v>15</v>
      </c>
    </row>
    <row r="22" spans="1:4" ht="17.25" customHeight="1">
      <c r="A22" s="762"/>
      <c r="B22" s="763"/>
      <c r="C22" s="668" t="s">
        <v>397</v>
      </c>
      <c r="D22" s="656" t="s">
        <v>16</v>
      </c>
    </row>
    <row r="23" spans="1:4" ht="17.25" customHeight="1">
      <c r="A23" s="762"/>
      <c r="B23" s="763"/>
      <c r="C23" s="668" t="s">
        <v>398</v>
      </c>
      <c r="D23" s="656" t="s">
        <v>17</v>
      </c>
    </row>
    <row r="24" spans="1:4" ht="34.5" customHeight="1">
      <c r="A24" s="762"/>
      <c r="B24" s="763"/>
      <c r="C24" s="668" t="s">
        <v>399</v>
      </c>
      <c r="D24" s="657" t="s">
        <v>488</v>
      </c>
    </row>
    <row r="25" spans="1:4" ht="17.25" customHeight="1">
      <c r="A25" s="762"/>
      <c r="B25" s="763"/>
      <c r="C25" s="668" t="s">
        <v>400</v>
      </c>
      <c r="D25" s="656" t="s">
        <v>18</v>
      </c>
    </row>
    <row r="26" spans="1:4" ht="17.25" customHeight="1">
      <c r="A26" s="762"/>
      <c r="B26" s="763"/>
      <c r="C26" s="668" t="s">
        <v>401</v>
      </c>
      <c r="D26" s="656" t="s">
        <v>19</v>
      </c>
    </row>
    <row r="27" spans="1:4" ht="34.5" customHeight="1">
      <c r="A27" s="762"/>
      <c r="B27" s="763"/>
      <c r="C27" s="668" t="s">
        <v>402</v>
      </c>
      <c r="D27" s="657" t="s">
        <v>489</v>
      </c>
    </row>
    <row r="28" spans="1:4" ht="34.5" customHeight="1">
      <c r="A28" s="762"/>
      <c r="B28" s="763"/>
      <c r="C28" s="668" t="s">
        <v>403</v>
      </c>
      <c r="D28" s="657" t="s">
        <v>490</v>
      </c>
    </row>
    <row r="29" spans="1:4" ht="17.25" customHeight="1">
      <c r="A29" s="762"/>
      <c r="B29" s="763"/>
      <c r="C29" s="668" t="s">
        <v>404</v>
      </c>
      <c r="D29" s="656" t="s">
        <v>20</v>
      </c>
    </row>
    <row r="30" spans="1:4" ht="17.25" customHeight="1">
      <c r="A30" s="762"/>
      <c r="B30" s="763"/>
      <c r="C30" s="668" t="s">
        <v>405</v>
      </c>
      <c r="D30" s="656" t="s">
        <v>21</v>
      </c>
    </row>
    <row r="31" spans="1:4" ht="17.25" customHeight="1">
      <c r="A31" s="762"/>
      <c r="B31" s="763"/>
      <c r="C31" s="669" t="s">
        <v>59</v>
      </c>
      <c r="D31" s="651" t="s">
        <v>22</v>
      </c>
    </row>
    <row r="32" spans="1:4" ht="17.25" customHeight="1">
      <c r="A32" s="762"/>
      <c r="B32" s="663" t="s">
        <v>417</v>
      </c>
      <c r="C32" s="663"/>
      <c r="D32" s="650" t="s">
        <v>23</v>
      </c>
    </row>
    <row r="33" spans="1:4" ht="17.25" customHeight="1">
      <c r="A33" s="762"/>
      <c r="B33" s="663" t="s">
        <v>418</v>
      </c>
      <c r="C33" s="663"/>
      <c r="D33" s="650" t="s">
        <v>24</v>
      </c>
    </row>
    <row r="34" spans="1:4" ht="17.25" customHeight="1">
      <c r="A34" s="762"/>
      <c r="B34" s="661" t="s">
        <v>419</v>
      </c>
      <c r="C34" s="661"/>
      <c r="D34" s="650" t="s">
        <v>25</v>
      </c>
    </row>
  </sheetData>
  <sheetProtection password="86F6" sheet="1"/>
  <mergeCells count="8">
    <mergeCell ref="A2:D2"/>
    <mergeCell ref="A5:A11"/>
    <mergeCell ref="A12:A34"/>
    <mergeCell ref="B7:B8"/>
    <mergeCell ref="B13:B15"/>
    <mergeCell ref="B17:B19"/>
    <mergeCell ref="B21:B31"/>
    <mergeCell ref="B4:C4"/>
  </mergeCells>
  <phoneticPr fontId="2"/>
  <pageMargins left="0.25" right="0.25" top="0.75" bottom="0.75" header="0.3" footer="0.3"/>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P36"/>
  <sheetViews>
    <sheetView view="pageBreakPreview" zoomScale="80" zoomScaleNormal="100" zoomScaleSheetLayoutView="80" workbookViewId="0"/>
  </sheetViews>
  <sheetFormatPr defaultColWidth="9" defaultRowHeight="15.75" customHeight="1"/>
  <cols>
    <col min="1" max="1" width="12.88671875" style="361" customWidth="1"/>
    <col min="2" max="2" width="15.109375" style="361" bestFit="1" customWidth="1"/>
    <col min="3" max="10" width="11" style="361" customWidth="1"/>
    <col min="11" max="16384" width="9" style="361"/>
  </cols>
  <sheetData>
    <row r="1" spans="1:16" ht="30.75" customHeight="1">
      <c r="A1" s="359" t="s">
        <v>371</v>
      </c>
      <c r="B1" s="360" t="s">
        <v>372</v>
      </c>
    </row>
    <row r="2" spans="1:16" ht="12.75" customHeight="1"/>
    <row r="3" spans="1:16" ht="26.25" customHeight="1">
      <c r="A3" s="772" t="s">
        <v>299</v>
      </c>
      <c r="B3" s="787"/>
      <c r="C3" s="364" t="s">
        <v>300</v>
      </c>
      <c r="D3" s="365">
        <v>8</v>
      </c>
      <c r="E3" s="366" t="s">
        <v>41</v>
      </c>
      <c r="F3" s="672"/>
      <c r="G3" s="366" t="s">
        <v>301</v>
      </c>
      <c r="H3" s="672"/>
      <c r="I3" s="367" t="s">
        <v>302</v>
      </c>
      <c r="J3" s="368"/>
      <c r="L3" s="361" t="str">
        <f>C3&amp;D3&amp;E3&amp;F3&amp;G3&amp;H3&amp;I3</f>
        <v>令和8年月日</v>
      </c>
    </row>
    <row r="4" spans="1:16" ht="17.25" customHeight="1">
      <c r="A4" s="365"/>
      <c r="B4" s="365"/>
      <c r="C4" s="369"/>
      <c r="D4" s="369"/>
      <c r="E4" s="369"/>
      <c r="F4" s="369"/>
      <c r="G4" s="369"/>
      <c r="H4" s="369"/>
      <c r="I4" s="369"/>
      <c r="J4" s="368"/>
    </row>
    <row r="5" spans="1:16" ht="26.25" customHeight="1">
      <c r="A5" s="772" t="s">
        <v>308</v>
      </c>
      <c r="B5" s="363" t="s">
        <v>304</v>
      </c>
      <c r="C5" s="771"/>
      <c r="D5" s="771"/>
      <c r="E5" s="771"/>
      <c r="F5" s="771"/>
      <c r="G5" s="771"/>
      <c r="H5" s="65"/>
      <c r="I5" s="65"/>
      <c r="J5" s="368"/>
      <c r="L5" s="368"/>
      <c r="M5" s="368"/>
      <c r="N5" s="368"/>
    </row>
    <row r="6" spans="1:16" ht="26.25" customHeight="1">
      <c r="A6" s="772"/>
      <c r="B6" s="363" t="s">
        <v>288</v>
      </c>
      <c r="C6" s="771"/>
      <c r="D6" s="771"/>
      <c r="E6" s="771"/>
      <c r="F6" s="771"/>
      <c r="G6" s="771"/>
      <c r="H6" s="65"/>
      <c r="I6" s="65"/>
      <c r="J6" s="368"/>
      <c r="L6" s="368"/>
      <c r="M6" s="95"/>
      <c r="N6" s="368"/>
    </row>
    <row r="7" spans="1:16" ht="26.25" customHeight="1">
      <c r="A7" s="772"/>
      <c r="B7" s="363" t="s">
        <v>125</v>
      </c>
      <c r="C7" s="370" t="s">
        <v>184</v>
      </c>
      <c r="D7" s="679"/>
      <c r="E7" s="370" t="s">
        <v>305</v>
      </c>
      <c r="F7" s="769"/>
      <c r="G7" s="769"/>
      <c r="H7" s="770"/>
      <c r="I7" s="371"/>
      <c r="J7" s="368"/>
      <c r="L7" s="730"/>
      <c r="M7" s="368"/>
      <c r="N7" s="368"/>
    </row>
    <row r="8" spans="1:16" ht="17.25" customHeight="1">
      <c r="A8" s="365"/>
      <c r="B8" s="372"/>
      <c r="C8" s="369"/>
      <c r="D8" s="373"/>
      <c r="E8" s="373"/>
      <c r="F8" s="369"/>
      <c r="G8" s="199"/>
      <c r="H8" s="199"/>
      <c r="I8" s="65"/>
      <c r="J8" s="368"/>
      <c r="L8" s="368"/>
      <c r="M8" s="11"/>
      <c r="N8" s="368"/>
    </row>
    <row r="9" spans="1:16" ht="26.25" customHeight="1">
      <c r="A9" s="796" t="s">
        <v>315</v>
      </c>
      <c r="B9" s="363" t="s">
        <v>224</v>
      </c>
      <c r="C9" s="794"/>
      <c r="D9" s="795"/>
      <c r="E9" s="795"/>
      <c r="F9" s="795"/>
      <c r="G9" s="770"/>
      <c r="H9" s="65"/>
      <c r="I9" s="65"/>
      <c r="J9" s="368"/>
      <c r="L9" s="368"/>
      <c r="M9" s="731"/>
      <c r="N9" s="368"/>
    </row>
    <row r="10" spans="1:16" ht="26.25" customHeight="1">
      <c r="A10" s="796"/>
      <c r="B10" s="363" t="s">
        <v>261</v>
      </c>
      <c r="C10" s="788"/>
      <c r="D10" s="769"/>
      <c r="E10" s="374" t="s">
        <v>307</v>
      </c>
      <c r="F10" s="375"/>
      <c r="G10" s="368"/>
      <c r="H10" s="368"/>
      <c r="I10" s="368"/>
      <c r="J10" s="368"/>
    </row>
    <row r="11" spans="1:16" ht="17.25" customHeight="1">
      <c r="A11" s="376"/>
      <c r="B11" s="372"/>
      <c r="C11" s="373"/>
      <c r="D11" s="373"/>
      <c r="E11" s="369"/>
      <c r="F11" s="371"/>
      <c r="G11" s="371"/>
      <c r="H11" s="371"/>
      <c r="I11" s="371"/>
      <c r="J11" s="368"/>
    </row>
    <row r="12" spans="1:16" ht="26.25" customHeight="1">
      <c r="A12" s="772" t="s">
        <v>309</v>
      </c>
      <c r="B12" s="363" t="s">
        <v>310</v>
      </c>
      <c r="C12" s="794"/>
      <c r="D12" s="795"/>
      <c r="E12" s="795"/>
      <c r="F12" s="795"/>
      <c r="G12" s="770"/>
      <c r="H12" s="65"/>
      <c r="I12" s="65"/>
      <c r="J12" s="368"/>
      <c r="L12" s="377" t="s">
        <v>320</v>
      </c>
      <c r="M12" s="378"/>
      <c r="N12" s="378"/>
      <c r="O12" s="378"/>
      <c r="P12" s="379"/>
    </row>
    <row r="13" spans="1:16" ht="26.25" customHeight="1">
      <c r="A13" s="772"/>
      <c r="B13" s="363" t="s">
        <v>126</v>
      </c>
      <c r="C13" s="791"/>
      <c r="D13" s="792"/>
      <c r="E13" s="792"/>
      <c r="F13" s="792"/>
      <c r="G13" s="793"/>
      <c r="H13" s="65"/>
      <c r="I13" s="65"/>
      <c r="J13" s="368"/>
      <c r="L13" s="375" t="s">
        <v>321</v>
      </c>
      <c r="M13" s="368" t="s">
        <v>323</v>
      </c>
      <c r="N13" s="368" t="s">
        <v>322</v>
      </c>
      <c r="O13" s="368" t="s">
        <v>62</v>
      </c>
      <c r="P13" s="380" t="s">
        <v>300</v>
      </c>
    </row>
    <row r="14" spans="1:16" ht="26.25" customHeight="1">
      <c r="A14" s="772"/>
      <c r="B14" s="363" t="s">
        <v>47</v>
      </c>
      <c r="C14" s="671"/>
      <c r="D14" s="672"/>
      <c r="E14" s="366" t="s">
        <v>41</v>
      </c>
      <c r="F14" s="672"/>
      <c r="G14" s="366" t="s">
        <v>301</v>
      </c>
      <c r="H14" s="672"/>
      <c r="I14" s="367" t="s">
        <v>302</v>
      </c>
      <c r="J14" s="368"/>
      <c r="L14" s="375" t="s">
        <v>263</v>
      </c>
      <c r="M14" s="368" t="s">
        <v>328</v>
      </c>
      <c r="N14" s="368" t="s">
        <v>327</v>
      </c>
      <c r="O14" s="368" t="s">
        <v>59</v>
      </c>
      <c r="P14" s="380"/>
    </row>
    <row r="15" spans="1:16" ht="26.25" customHeight="1">
      <c r="A15" s="772"/>
      <c r="B15" s="773" t="s">
        <v>168</v>
      </c>
      <c r="C15" s="767"/>
      <c r="D15" s="768"/>
      <c r="E15" s="367" t="s">
        <v>171</v>
      </c>
      <c r="F15" s="363" t="s">
        <v>312</v>
      </c>
      <c r="G15" s="672"/>
      <c r="H15" s="367" t="s">
        <v>170</v>
      </c>
      <c r="I15" s="378"/>
      <c r="J15" s="368"/>
      <c r="L15" s="375" t="s">
        <v>188</v>
      </c>
      <c r="M15" s="368"/>
      <c r="N15" s="368"/>
      <c r="O15" s="368"/>
      <c r="P15" s="380" t="s">
        <v>363</v>
      </c>
    </row>
    <row r="16" spans="1:16" ht="26.25" customHeight="1">
      <c r="A16" s="772"/>
      <c r="B16" s="774"/>
      <c r="C16" s="363" t="s">
        <v>313</v>
      </c>
      <c r="D16" s="672"/>
      <c r="E16" s="367" t="s">
        <v>264</v>
      </c>
      <c r="F16" s="363" t="s">
        <v>169</v>
      </c>
      <c r="G16" s="672"/>
      <c r="H16" s="367" t="s">
        <v>314</v>
      </c>
      <c r="I16" s="375"/>
      <c r="L16" s="375" t="s">
        <v>189</v>
      </c>
      <c r="M16" s="368"/>
      <c r="N16" s="368"/>
      <c r="O16" s="368"/>
      <c r="P16" s="380" t="s">
        <v>191</v>
      </c>
    </row>
    <row r="17" spans="1:16" ht="26.25" customHeight="1">
      <c r="A17" s="772"/>
      <c r="B17" s="774"/>
      <c r="C17" s="381" t="s">
        <v>181</v>
      </c>
      <c r="D17" s="672"/>
      <c r="E17" s="367" t="s">
        <v>264</v>
      </c>
      <c r="F17" s="381" t="s">
        <v>182</v>
      </c>
      <c r="G17" s="672"/>
      <c r="H17" s="367" t="s">
        <v>235</v>
      </c>
      <c r="L17" s="375" t="s">
        <v>190</v>
      </c>
      <c r="M17" s="368"/>
      <c r="N17" s="368"/>
      <c r="O17" s="368"/>
      <c r="P17" s="380"/>
    </row>
    <row r="18" spans="1:16" ht="26.25" customHeight="1">
      <c r="A18" s="772"/>
      <c r="B18" s="775"/>
      <c r="C18" s="381" t="s">
        <v>234</v>
      </c>
      <c r="D18" s="672"/>
      <c r="E18" s="367" t="s">
        <v>235</v>
      </c>
      <c r="F18" s="371"/>
      <c r="G18" s="371"/>
      <c r="H18" s="371"/>
      <c r="I18" s="371"/>
      <c r="J18" s="368"/>
      <c r="L18" s="375" t="s">
        <v>324</v>
      </c>
      <c r="M18" s="368"/>
      <c r="N18" s="368"/>
      <c r="O18" s="368"/>
      <c r="P18" s="380"/>
    </row>
    <row r="19" spans="1:16" ht="26.25" customHeight="1">
      <c r="A19" s="772"/>
      <c r="B19" s="773" t="s">
        <v>183</v>
      </c>
      <c r="C19" s="767"/>
      <c r="D19" s="768"/>
      <c r="E19" s="778"/>
      <c r="F19" s="782" t="s">
        <v>186</v>
      </c>
      <c r="G19" s="783"/>
      <c r="H19" s="783"/>
      <c r="I19" s="784"/>
      <c r="J19" s="368"/>
      <c r="L19" s="375" t="s">
        <v>325</v>
      </c>
      <c r="M19" s="368"/>
      <c r="N19" s="368"/>
      <c r="O19" s="368"/>
      <c r="P19" s="380"/>
    </row>
    <row r="20" spans="1:16" ht="26.25" customHeight="1">
      <c r="A20" s="772"/>
      <c r="B20" s="775"/>
      <c r="C20" s="788"/>
      <c r="D20" s="769"/>
      <c r="E20" s="769"/>
      <c r="F20" s="789"/>
      <c r="G20" s="789"/>
      <c r="H20" s="789"/>
      <c r="I20" s="790"/>
      <c r="J20" s="368"/>
      <c r="L20" s="382" t="s">
        <v>326</v>
      </c>
      <c r="M20" s="383"/>
      <c r="N20" s="383"/>
      <c r="O20" s="383"/>
      <c r="P20" s="374"/>
    </row>
    <row r="21" spans="1:16" ht="26.25" customHeight="1">
      <c r="A21" s="772"/>
      <c r="B21" s="773" t="s">
        <v>185</v>
      </c>
      <c r="C21" s="765"/>
      <c r="D21" s="766"/>
      <c r="E21" s="384" t="s">
        <v>33</v>
      </c>
      <c r="F21" s="782" t="s">
        <v>329</v>
      </c>
      <c r="G21" s="783"/>
      <c r="H21" s="783"/>
      <c r="I21" s="784"/>
      <c r="J21" s="368"/>
    </row>
    <row r="22" spans="1:16" ht="26.25" customHeight="1">
      <c r="A22" s="772"/>
      <c r="B22" s="774"/>
      <c r="C22" s="779" t="s">
        <v>193</v>
      </c>
      <c r="D22" s="780"/>
      <c r="E22" s="780"/>
      <c r="F22" s="780"/>
      <c r="G22" s="780"/>
      <c r="H22" s="780"/>
      <c r="I22" s="781"/>
      <c r="J22" s="368"/>
      <c r="L22" s="787" t="s">
        <v>64</v>
      </c>
      <c r="M22" s="798"/>
      <c r="N22" s="797"/>
      <c r="O22" s="787" t="str">
        <f>IF(C27="","",IF(C27=L18,"直接事業","間接事業"))</f>
        <v/>
      </c>
      <c r="P22" s="797"/>
    </row>
    <row r="23" spans="1:16" ht="26.25" customHeight="1">
      <c r="A23" s="772"/>
      <c r="B23" s="775"/>
      <c r="C23" s="779" t="s">
        <v>194</v>
      </c>
      <c r="D23" s="780"/>
      <c r="E23" s="780"/>
      <c r="F23" s="780"/>
      <c r="G23" s="780"/>
      <c r="H23" s="780"/>
      <c r="I23" s="781"/>
      <c r="J23" s="368"/>
    </row>
    <row r="24" spans="1:16" ht="26.25" customHeight="1">
      <c r="A24" s="772"/>
      <c r="B24" s="785" t="s">
        <v>454</v>
      </c>
      <c r="C24" s="680"/>
      <c r="D24" s="385" t="s">
        <v>192</v>
      </c>
      <c r="E24" s="802"/>
      <c r="F24" s="802"/>
      <c r="G24" s="802"/>
      <c r="H24" s="802"/>
      <c r="I24" s="802"/>
      <c r="J24" s="368"/>
      <c r="L24" s="772" t="s">
        <v>378</v>
      </c>
      <c r="M24" s="772"/>
      <c r="N24" s="772"/>
      <c r="O24" s="772" t="str">
        <f>IF(C21&gt;=10000,"○","×")</f>
        <v>×</v>
      </c>
      <c r="P24" s="772"/>
    </row>
    <row r="25" spans="1:16" ht="26.25" customHeight="1">
      <c r="A25" s="772"/>
      <c r="B25" s="786"/>
      <c r="C25" s="801" t="s">
        <v>455</v>
      </c>
      <c r="D25" s="801"/>
      <c r="E25" s="801"/>
      <c r="F25" s="801"/>
      <c r="G25" s="801"/>
      <c r="H25" s="801"/>
      <c r="I25" s="801"/>
      <c r="J25" s="368"/>
      <c r="L25" s="95"/>
      <c r="M25" s="95"/>
      <c r="N25" s="95"/>
      <c r="O25" s="95"/>
      <c r="P25" s="95"/>
    </row>
    <row r="26" spans="1:16" ht="17.25" customHeight="1">
      <c r="A26" s="365"/>
      <c r="B26" s="372"/>
      <c r="C26" s="369"/>
      <c r="D26" s="369"/>
      <c r="E26" s="369"/>
      <c r="F26" s="369"/>
      <c r="G26" s="369"/>
      <c r="H26" s="369"/>
      <c r="I26" s="369"/>
      <c r="J26" s="368"/>
    </row>
    <row r="27" spans="1:16" ht="26.25" customHeight="1">
      <c r="A27" s="772" t="s">
        <v>319</v>
      </c>
      <c r="B27" s="363" t="s">
        <v>187</v>
      </c>
      <c r="C27" s="799"/>
      <c r="D27" s="800"/>
      <c r="E27" s="386" t="str">
        <f>IF(C27="","左欄入力してください。",IF(C27=L18,"以下２行入力不要です。","以下２行入力してください。"))</f>
        <v>左欄入力してください。</v>
      </c>
      <c r="I27" s="368"/>
      <c r="J27" s="368"/>
    </row>
    <row r="28" spans="1:16" ht="26.25" customHeight="1">
      <c r="A28" s="772"/>
      <c r="B28" s="363" t="s">
        <v>127</v>
      </c>
      <c r="C28" s="771"/>
      <c r="D28" s="771"/>
      <c r="E28" s="771"/>
      <c r="F28" s="771"/>
      <c r="G28" s="771"/>
      <c r="H28" s="65"/>
      <c r="I28" s="65"/>
      <c r="J28" s="368"/>
    </row>
    <row r="29" spans="1:16" ht="26.25" customHeight="1">
      <c r="A29" s="772"/>
      <c r="B29" s="363" t="s">
        <v>125</v>
      </c>
      <c r="C29" s="771"/>
      <c r="D29" s="771"/>
      <c r="E29" s="771"/>
      <c r="F29" s="771"/>
      <c r="G29" s="771"/>
      <c r="H29" s="65"/>
      <c r="I29" s="65"/>
      <c r="J29" s="368"/>
    </row>
    <row r="30" spans="1:16" ht="17.25" customHeight="1">
      <c r="A30" s="365"/>
      <c r="B30" s="365"/>
      <c r="C30" s="371"/>
      <c r="D30" s="371"/>
      <c r="E30" s="371"/>
      <c r="F30" s="371"/>
      <c r="G30" s="371"/>
      <c r="H30" s="371"/>
      <c r="I30" s="371"/>
      <c r="J30" s="368"/>
    </row>
    <row r="31" spans="1:16" ht="26.25" customHeight="1">
      <c r="A31" s="772" t="s">
        <v>317</v>
      </c>
      <c r="B31" s="363" t="s">
        <v>316</v>
      </c>
      <c r="C31" s="771"/>
      <c r="D31" s="771"/>
      <c r="E31" s="771"/>
      <c r="F31" s="368"/>
      <c r="G31" s="368"/>
      <c r="H31" s="368"/>
      <c r="I31" s="368"/>
      <c r="J31" s="368"/>
    </row>
    <row r="32" spans="1:16" ht="26.25" customHeight="1">
      <c r="A32" s="772"/>
      <c r="B32" s="363" t="s">
        <v>318</v>
      </c>
      <c r="C32" s="363" t="s">
        <v>184</v>
      </c>
      <c r="D32" s="670"/>
      <c r="E32" s="363" t="s">
        <v>305</v>
      </c>
      <c r="F32" s="770"/>
      <c r="G32" s="771"/>
      <c r="H32" s="771"/>
      <c r="I32" s="368"/>
      <c r="J32" s="368"/>
    </row>
    <row r="33" spans="1:10" ht="26.25" customHeight="1">
      <c r="A33" s="772"/>
      <c r="B33" s="363" t="s">
        <v>202</v>
      </c>
      <c r="C33" s="771"/>
      <c r="D33" s="771"/>
      <c r="E33" s="771"/>
      <c r="F33" s="368"/>
      <c r="G33" s="368"/>
      <c r="H33" s="368"/>
      <c r="I33" s="368"/>
      <c r="J33" s="368"/>
    </row>
    <row r="34" spans="1:10" ht="26.25" customHeight="1">
      <c r="A34" s="772"/>
      <c r="B34" s="363" t="s">
        <v>303</v>
      </c>
      <c r="C34" s="771"/>
      <c r="D34" s="771"/>
      <c r="E34" s="771"/>
      <c r="F34" s="368"/>
      <c r="G34" s="368"/>
      <c r="H34" s="368"/>
      <c r="I34" s="368"/>
      <c r="J34" s="368"/>
    </row>
    <row r="35" spans="1:10" ht="26.25" customHeight="1">
      <c r="A35" s="772"/>
      <c r="B35" s="776" t="s">
        <v>306</v>
      </c>
      <c r="C35" s="362" t="s">
        <v>311</v>
      </c>
      <c r="D35" s="771"/>
      <c r="E35" s="771"/>
      <c r="F35" s="368"/>
      <c r="G35" s="368"/>
      <c r="H35" s="368"/>
      <c r="I35" s="368"/>
      <c r="J35" s="368"/>
    </row>
    <row r="36" spans="1:10" ht="26.25" customHeight="1">
      <c r="A36" s="772"/>
      <c r="B36" s="777"/>
      <c r="C36" s="362" t="s">
        <v>330</v>
      </c>
      <c r="D36" s="771"/>
      <c r="E36" s="771"/>
      <c r="F36" s="771"/>
      <c r="G36" s="771"/>
      <c r="H36" s="771"/>
      <c r="I36" s="368"/>
      <c r="J36" s="368"/>
    </row>
  </sheetData>
  <sheetProtection algorithmName="SHA-512" hashValue="YKxkdbLCZ+D+17Rxcib9jGFTolOPZBtwpK/SxJroIrClVXWokAczpNxS7mt8Dk3+VxDbrSSzlGy6Ff+ISatHlA==" saltValue="b/sSRjxet1XXL0QOY2G35g==" spinCount="100000" sheet="1" objects="1" scenarios="1"/>
  <mergeCells count="41">
    <mergeCell ref="O22:P22"/>
    <mergeCell ref="L22:N22"/>
    <mergeCell ref="O24:P24"/>
    <mergeCell ref="C27:D27"/>
    <mergeCell ref="C25:I25"/>
    <mergeCell ref="L24:N24"/>
    <mergeCell ref="E24:I24"/>
    <mergeCell ref="A3:B3"/>
    <mergeCell ref="C6:G6"/>
    <mergeCell ref="C20:I20"/>
    <mergeCell ref="C13:G13"/>
    <mergeCell ref="C12:G12"/>
    <mergeCell ref="C5:G5"/>
    <mergeCell ref="A5:A7"/>
    <mergeCell ref="A9:A10"/>
    <mergeCell ref="C9:G9"/>
    <mergeCell ref="C10:D10"/>
    <mergeCell ref="A31:A36"/>
    <mergeCell ref="C33:E33"/>
    <mergeCell ref="A27:A29"/>
    <mergeCell ref="B21:B23"/>
    <mergeCell ref="B35:B36"/>
    <mergeCell ref="A12:A25"/>
    <mergeCell ref="B19:B20"/>
    <mergeCell ref="C28:G28"/>
    <mergeCell ref="C19:E19"/>
    <mergeCell ref="C22:I22"/>
    <mergeCell ref="B15:B18"/>
    <mergeCell ref="F21:I21"/>
    <mergeCell ref="C23:I23"/>
    <mergeCell ref="C29:G29"/>
    <mergeCell ref="F19:I19"/>
    <mergeCell ref="B24:B25"/>
    <mergeCell ref="C21:D21"/>
    <mergeCell ref="C15:D15"/>
    <mergeCell ref="F7:H7"/>
    <mergeCell ref="D36:H36"/>
    <mergeCell ref="D35:E35"/>
    <mergeCell ref="C34:E34"/>
    <mergeCell ref="F32:H32"/>
    <mergeCell ref="C31:E31"/>
  </mergeCells>
  <phoneticPr fontId="2"/>
  <dataValidations count="5">
    <dataValidation type="list" allowBlank="1" showInputMessage="1" showErrorMessage="1" sqref="C14" xr:uid="{00000000-0002-0000-0200-000000000000}">
      <formula1>$L$13:$P$13</formula1>
    </dataValidation>
    <dataValidation type="list" allowBlank="1" showInputMessage="1" showErrorMessage="1" sqref="C15:D15" xr:uid="{00000000-0002-0000-0200-000001000000}">
      <formula1>$L$14:$O$14</formula1>
    </dataValidation>
    <dataValidation type="list" allowBlank="1" showInputMessage="1" showErrorMessage="1" sqref="C19:E19" xr:uid="{00000000-0002-0000-0200-000002000000}">
      <formula1>$L$15:$L$17</formula1>
    </dataValidation>
    <dataValidation type="list" allowBlank="1" showInputMessage="1" showErrorMessage="1" sqref="C27:D27" xr:uid="{00000000-0002-0000-0200-000003000000}">
      <formula1>$L$18:$L$20</formula1>
    </dataValidation>
    <dataValidation type="list" allowBlank="1" showInputMessage="1" showErrorMessage="1" sqref="C24" xr:uid="{00000000-0002-0000-0200-000004000000}">
      <formula1>$P$15:$P$16</formula1>
    </dataValidation>
  </dataValidations>
  <pageMargins left="0.25" right="0.25" top="0.75" bottom="0.75" header="0.3" footer="0.3"/>
  <pageSetup paperSize="9" scale="8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P49"/>
  <sheetViews>
    <sheetView zoomScaleNormal="100" workbookViewId="0">
      <selection activeCell="G29" sqref="G29:P29"/>
    </sheetView>
  </sheetViews>
  <sheetFormatPr defaultColWidth="9" defaultRowHeight="13.2"/>
  <cols>
    <col min="1" max="1" width="2.88671875" style="77" customWidth="1"/>
    <col min="2" max="2" width="11" style="77" customWidth="1"/>
    <col min="3" max="3" width="11.6640625" style="77" customWidth="1"/>
    <col min="4" max="4" width="8.77734375" style="77" customWidth="1"/>
    <col min="5" max="6" width="1.21875" style="77" customWidth="1"/>
    <col min="7" max="7" width="4.21875" style="77" customWidth="1"/>
    <col min="8" max="8" width="2.33203125" style="77" customWidth="1"/>
    <col min="9" max="9" width="22.109375" style="77" customWidth="1"/>
    <col min="10" max="10" width="3.88671875" style="77" customWidth="1"/>
    <col min="11" max="11" width="3.21875" style="77" customWidth="1"/>
    <col min="12" max="12" width="3.77734375" style="77" customWidth="1"/>
    <col min="13" max="13" width="3.21875" style="77" customWidth="1"/>
    <col min="14" max="14" width="3.77734375" style="77" customWidth="1"/>
    <col min="15" max="15" width="3.33203125" style="77" customWidth="1"/>
    <col min="16" max="16" width="1.33203125" style="77" customWidth="1"/>
    <col min="17" max="16384" width="9" style="77"/>
  </cols>
  <sheetData>
    <row r="1" spans="1:16" ht="27" customHeight="1" thickBot="1">
      <c r="A1" s="113" t="s">
        <v>559</v>
      </c>
      <c r="C1" s="76"/>
      <c r="D1" s="76"/>
      <c r="E1" s="76"/>
      <c r="F1" s="76"/>
      <c r="G1" s="76"/>
      <c r="H1" s="76"/>
      <c r="I1" s="76"/>
      <c r="J1" s="816" t="s">
        <v>129</v>
      </c>
      <c r="K1" s="817"/>
      <c r="L1" s="813" t="str">
        <f>別紙1!A9</f>
        <v>-</v>
      </c>
      <c r="M1" s="814"/>
      <c r="N1" s="814"/>
      <c r="O1" s="815"/>
      <c r="P1" s="76"/>
    </row>
    <row r="2" spans="1:16" ht="18" customHeight="1">
      <c r="C2" s="76"/>
      <c r="D2" s="76"/>
      <c r="E2" s="76"/>
      <c r="F2" s="76"/>
      <c r="G2" s="76"/>
      <c r="H2" s="76"/>
      <c r="I2" s="76"/>
      <c r="J2" s="76"/>
      <c r="K2" s="76"/>
      <c r="L2" s="76"/>
      <c r="M2" s="76"/>
      <c r="N2" s="76"/>
      <c r="O2" s="76"/>
      <c r="P2" s="76"/>
    </row>
    <row r="3" spans="1:16" ht="18" customHeight="1">
      <c r="A3" s="76"/>
      <c r="B3" s="76"/>
      <c r="C3" s="76"/>
      <c r="D3" s="76"/>
      <c r="E3" s="76"/>
      <c r="F3" s="76"/>
      <c r="G3" s="76"/>
      <c r="H3" s="76"/>
      <c r="I3" s="96" t="s">
        <v>300</v>
      </c>
      <c r="J3" s="78">
        <f>基本情報!D3</f>
        <v>8</v>
      </c>
      <c r="K3" s="78" t="s">
        <v>41</v>
      </c>
      <c r="L3" s="78">
        <f>基本情報!F3</f>
        <v>0</v>
      </c>
      <c r="M3" s="78" t="s">
        <v>35</v>
      </c>
      <c r="N3" s="78">
        <f>基本情報!H3</f>
        <v>0</v>
      </c>
      <c r="O3" s="78" t="s">
        <v>36</v>
      </c>
    </row>
    <row r="4" spans="1:16" ht="12.75" customHeight="1">
      <c r="A4" s="76"/>
      <c r="B4" s="76"/>
      <c r="C4" s="76"/>
      <c r="D4" s="76"/>
      <c r="E4" s="76"/>
      <c r="F4" s="76"/>
      <c r="G4" s="76"/>
      <c r="H4" s="76"/>
      <c r="I4" s="76"/>
      <c r="J4" s="76"/>
      <c r="K4" s="76"/>
      <c r="L4" s="76"/>
      <c r="M4" s="76"/>
      <c r="N4" s="76"/>
      <c r="O4" s="76"/>
      <c r="P4" s="76"/>
    </row>
    <row r="5" spans="1:16" ht="18" customHeight="1">
      <c r="A5" s="77" t="s">
        <v>266</v>
      </c>
      <c r="D5" s="76"/>
      <c r="E5" s="76"/>
      <c r="F5" s="76"/>
      <c r="G5" s="76"/>
      <c r="H5" s="76"/>
      <c r="I5" s="76"/>
      <c r="J5" s="76"/>
      <c r="K5" s="76"/>
      <c r="L5" s="76"/>
      <c r="M5" s="76"/>
      <c r="N5" s="76"/>
      <c r="O5" s="76"/>
      <c r="P5" s="76"/>
    </row>
    <row r="6" spans="1:16" ht="27" customHeight="1">
      <c r="A6" s="76"/>
      <c r="B6" s="826" t="str">
        <f>IF(I27=0,"！注意！補助金額が『0円』になっています。入力内容を確認してください。","")</f>
        <v>！注意！補助金額が『0円』になっています。入力内容を確認してください。</v>
      </c>
      <c r="C6" s="826"/>
      <c r="D6" s="826"/>
      <c r="E6" s="826"/>
      <c r="F6" s="826"/>
      <c r="G6" s="826"/>
      <c r="H6" s="826"/>
      <c r="I6" s="826"/>
      <c r="J6" s="826"/>
      <c r="K6" s="826"/>
      <c r="L6" s="826"/>
      <c r="M6" s="826"/>
      <c r="N6" s="826"/>
      <c r="O6" s="826"/>
      <c r="P6" s="826"/>
    </row>
    <row r="7" spans="1:16" ht="18" customHeight="1">
      <c r="A7" s="76"/>
      <c r="B7" s="76"/>
      <c r="C7" s="76"/>
      <c r="D7" s="76"/>
      <c r="E7" s="821" t="s">
        <v>267</v>
      </c>
      <c r="F7" s="821"/>
      <c r="G7" s="821"/>
      <c r="H7" s="821"/>
      <c r="I7" s="821"/>
      <c r="J7" s="821"/>
      <c r="K7" s="821"/>
      <c r="L7" s="821"/>
      <c r="M7" s="821"/>
      <c r="N7" s="821"/>
      <c r="O7" s="821"/>
      <c r="P7" s="821"/>
    </row>
    <row r="8" spans="1:16" ht="21" customHeight="1">
      <c r="A8" s="76"/>
      <c r="B8" s="76"/>
      <c r="C8" s="76"/>
      <c r="D8" s="76"/>
      <c r="E8" s="824" t="s">
        <v>63</v>
      </c>
      <c r="F8" s="824"/>
      <c r="G8" s="824"/>
      <c r="H8" s="825">
        <f>基本情報!C12</f>
        <v>0</v>
      </c>
      <c r="I8" s="825"/>
      <c r="J8" s="825"/>
      <c r="K8" s="825"/>
      <c r="L8" s="825"/>
      <c r="M8" s="825"/>
      <c r="N8" s="825"/>
      <c r="O8" s="825"/>
      <c r="P8" s="825"/>
    </row>
    <row r="9" spans="1:16" ht="21" customHeight="1">
      <c r="A9" s="76"/>
      <c r="B9" s="76"/>
      <c r="C9" s="76"/>
      <c r="D9" s="76"/>
      <c r="E9" s="821" t="s">
        <v>254</v>
      </c>
      <c r="F9" s="821"/>
      <c r="G9" s="821"/>
      <c r="H9" s="825">
        <f>基本情報!C13</f>
        <v>0</v>
      </c>
      <c r="I9" s="825"/>
      <c r="J9" s="825"/>
      <c r="K9" s="825"/>
      <c r="L9" s="825"/>
      <c r="M9" s="825"/>
      <c r="N9" s="825"/>
      <c r="O9" s="825"/>
      <c r="P9" s="825"/>
    </row>
    <row r="10" spans="1:16" ht="18" customHeight="1">
      <c r="A10" s="76"/>
      <c r="B10" s="76"/>
      <c r="C10" s="76"/>
      <c r="D10" s="76"/>
      <c r="E10" s="821" t="s">
        <v>253</v>
      </c>
      <c r="F10" s="821"/>
      <c r="G10" s="821"/>
      <c r="H10" s="821"/>
      <c r="I10" s="821"/>
      <c r="J10" s="821"/>
      <c r="K10" s="821"/>
      <c r="L10" s="821"/>
      <c r="M10" s="821"/>
      <c r="N10" s="821"/>
      <c r="O10" s="821"/>
      <c r="P10" s="821"/>
    </row>
    <row r="11" spans="1:16" ht="21" customHeight="1">
      <c r="A11" s="76"/>
      <c r="B11" s="76"/>
      <c r="C11" s="76"/>
      <c r="D11" s="76"/>
      <c r="E11" s="821" t="s">
        <v>63</v>
      </c>
      <c r="F11" s="821"/>
      <c r="G11" s="821"/>
      <c r="H11" s="825">
        <f>基本情報!C5</f>
        <v>0</v>
      </c>
      <c r="I11" s="825"/>
      <c r="J11" s="825"/>
      <c r="K11" s="825"/>
      <c r="L11" s="825"/>
      <c r="M11" s="825"/>
      <c r="N11" s="825"/>
      <c r="O11" s="825"/>
      <c r="P11" s="825"/>
    </row>
    <row r="12" spans="1:16" ht="21" customHeight="1">
      <c r="A12" s="76"/>
      <c r="B12" s="76"/>
      <c r="C12" s="76"/>
      <c r="D12" s="76"/>
      <c r="E12" s="821" t="s">
        <v>254</v>
      </c>
      <c r="F12" s="821"/>
      <c r="G12" s="821"/>
      <c r="H12" s="825">
        <f>基本情報!C6</f>
        <v>0</v>
      </c>
      <c r="I12" s="825"/>
      <c r="J12" s="825"/>
      <c r="K12" s="825"/>
      <c r="L12" s="825"/>
      <c r="M12" s="825"/>
      <c r="N12" s="825"/>
      <c r="O12" s="825"/>
      <c r="P12" s="825"/>
    </row>
    <row r="13" spans="1:16" ht="21" customHeight="1">
      <c r="A13" s="76"/>
      <c r="B13" s="76"/>
      <c r="C13" s="76"/>
      <c r="D13" s="76"/>
      <c r="E13" s="821" t="s">
        <v>255</v>
      </c>
      <c r="F13" s="821"/>
      <c r="G13" s="821"/>
      <c r="H13" s="822" t="str">
        <f>基本情報!D7&amp;"　"&amp;基本情報!F7</f>
        <v>　</v>
      </c>
      <c r="I13" s="822"/>
      <c r="J13" s="822"/>
      <c r="K13" s="822"/>
      <c r="L13" s="822"/>
      <c r="M13" s="822"/>
      <c r="N13" s="823"/>
      <c r="O13" s="823"/>
      <c r="P13" s="823"/>
    </row>
    <row r="14" spans="1:16" ht="25.5" customHeight="1">
      <c r="A14" s="76"/>
      <c r="B14" s="76"/>
      <c r="C14" s="76"/>
      <c r="D14" s="76"/>
      <c r="E14" s="821"/>
      <c r="F14" s="821"/>
      <c r="G14" s="821"/>
      <c r="H14" s="821"/>
      <c r="I14" s="821"/>
      <c r="J14" s="821"/>
      <c r="K14" s="821"/>
      <c r="L14" s="821"/>
      <c r="M14" s="821"/>
      <c r="N14" s="821"/>
      <c r="O14" s="821"/>
      <c r="P14" s="821"/>
    </row>
    <row r="15" spans="1:16" ht="18" customHeight="1">
      <c r="B15" s="240"/>
      <c r="C15" s="240"/>
      <c r="D15" s="241" t="s">
        <v>609</v>
      </c>
      <c r="E15" s="240" t="s">
        <v>561</v>
      </c>
      <c r="F15" s="240"/>
      <c r="H15" s="240"/>
      <c r="I15" s="240"/>
      <c r="J15" s="240"/>
      <c r="K15" s="240"/>
      <c r="L15" s="240"/>
      <c r="M15" s="240"/>
      <c r="N15" s="240"/>
      <c r="O15" s="240"/>
      <c r="P15" s="240"/>
    </row>
    <row r="16" spans="1:16" ht="18" customHeight="1">
      <c r="A16" s="821"/>
      <c r="B16" s="821"/>
      <c r="C16" s="821"/>
      <c r="D16" s="821"/>
      <c r="E16" s="821"/>
      <c r="F16" s="821"/>
      <c r="G16" s="821"/>
      <c r="H16" s="821"/>
      <c r="I16" s="821"/>
      <c r="J16" s="821"/>
      <c r="K16" s="821"/>
      <c r="L16" s="821"/>
      <c r="M16" s="821"/>
      <c r="N16" s="821"/>
      <c r="O16" s="821"/>
      <c r="P16" s="821"/>
    </row>
    <row r="17" spans="1:16" ht="18" customHeight="1">
      <c r="A17" s="843" t="s">
        <v>560</v>
      </c>
      <c r="B17" s="824"/>
      <c r="C17" s="824"/>
      <c r="D17" s="824"/>
      <c r="E17" s="824"/>
      <c r="F17" s="824"/>
      <c r="G17" s="824"/>
      <c r="H17" s="824"/>
      <c r="I17" s="824"/>
      <c r="J17" s="824"/>
      <c r="K17" s="824"/>
      <c r="L17" s="824"/>
      <c r="M17" s="824"/>
      <c r="N17" s="824"/>
      <c r="O17" s="824"/>
      <c r="P17" s="824"/>
    </row>
    <row r="18" spans="1:16" ht="11.25" customHeight="1">
      <c r="A18" s="823" t="s">
        <v>256</v>
      </c>
      <c r="B18" s="823"/>
      <c r="C18" s="823"/>
      <c r="D18" s="823"/>
      <c r="E18" s="823"/>
      <c r="F18" s="823"/>
      <c r="G18" s="823"/>
      <c r="H18" s="823"/>
      <c r="I18" s="823"/>
      <c r="J18" s="823"/>
      <c r="K18" s="823"/>
      <c r="L18" s="823"/>
      <c r="M18" s="823"/>
      <c r="N18" s="823"/>
      <c r="O18" s="823"/>
      <c r="P18" s="823"/>
    </row>
    <row r="19" spans="1:16" ht="18" customHeight="1">
      <c r="A19" s="823"/>
      <c r="B19" s="823"/>
      <c r="C19" s="823"/>
      <c r="D19" s="823"/>
      <c r="E19" s="823"/>
      <c r="F19" s="823"/>
      <c r="G19" s="823"/>
      <c r="H19" s="823"/>
      <c r="I19" s="823"/>
      <c r="J19" s="823"/>
      <c r="K19" s="823"/>
      <c r="L19" s="823"/>
      <c r="M19" s="823"/>
      <c r="N19" s="823"/>
      <c r="O19" s="823"/>
      <c r="P19" s="823"/>
    </row>
    <row r="20" spans="1:16" ht="11.25" customHeight="1">
      <c r="A20" s="844"/>
      <c r="B20" s="844"/>
      <c r="C20" s="844"/>
      <c r="D20" s="844"/>
      <c r="E20" s="844"/>
      <c r="F20" s="844"/>
      <c r="G20" s="844"/>
      <c r="H20" s="844"/>
      <c r="I20" s="844"/>
      <c r="J20" s="844"/>
      <c r="K20" s="844"/>
      <c r="L20" s="844"/>
      <c r="M20" s="844"/>
      <c r="N20" s="844"/>
      <c r="O20" s="844"/>
      <c r="P20" s="844"/>
    </row>
    <row r="21" spans="1:16" ht="18.75" customHeight="1">
      <c r="A21" s="827">
        <v>1</v>
      </c>
      <c r="B21" s="830" t="s">
        <v>562</v>
      </c>
      <c r="C21" s="831"/>
      <c r="D21" s="831"/>
      <c r="E21" s="834"/>
      <c r="F21" s="837"/>
      <c r="G21" s="840" t="s">
        <v>563</v>
      </c>
      <c r="H21" s="840"/>
      <c r="I21" s="840"/>
      <c r="J21" s="840"/>
      <c r="K21" s="840"/>
      <c r="L21" s="840"/>
      <c r="M21" s="840"/>
      <c r="N21" s="840"/>
      <c r="O21" s="840"/>
      <c r="P21" s="834"/>
    </row>
    <row r="22" spans="1:16" ht="18.75" customHeight="1">
      <c r="A22" s="828"/>
      <c r="B22" s="832"/>
      <c r="C22" s="832"/>
      <c r="D22" s="832"/>
      <c r="E22" s="835"/>
      <c r="F22" s="838"/>
      <c r="G22" s="841"/>
      <c r="H22" s="841"/>
      <c r="I22" s="841"/>
      <c r="J22" s="841"/>
      <c r="K22" s="841"/>
      <c r="L22" s="841"/>
      <c r="M22" s="841"/>
      <c r="N22" s="841"/>
      <c r="O22" s="841"/>
      <c r="P22" s="835"/>
    </row>
    <row r="23" spans="1:16" ht="18.75" customHeight="1">
      <c r="A23" s="828"/>
      <c r="B23" s="832"/>
      <c r="C23" s="832"/>
      <c r="D23" s="832"/>
      <c r="E23" s="835"/>
      <c r="F23" s="838"/>
      <c r="G23" s="841"/>
      <c r="H23" s="841"/>
      <c r="I23" s="841"/>
      <c r="J23" s="841"/>
      <c r="K23" s="841"/>
      <c r="L23" s="841"/>
      <c r="M23" s="841"/>
      <c r="N23" s="841"/>
      <c r="O23" s="841"/>
      <c r="P23" s="835"/>
    </row>
    <row r="24" spans="1:16" ht="18.75" customHeight="1">
      <c r="A24" s="829"/>
      <c r="B24" s="833"/>
      <c r="C24" s="833"/>
      <c r="D24" s="833"/>
      <c r="E24" s="836"/>
      <c r="F24" s="839"/>
      <c r="G24" s="842"/>
      <c r="H24" s="842"/>
      <c r="I24" s="842"/>
      <c r="J24" s="842"/>
      <c r="K24" s="842"/>
      <c r="L24" s="842"/>
      <c r="M24" s="842"/>
      <c r="N24" s="842"/>
      <c r="O24" s="842"/>
      <c r="P24" s="836"/>
    </row>
    <row r="25" spans="1:16" ht="30" customHeight="1">
      <c r="A25" s="80">
        <v>2</v>
      </c>
      <c r="B25" s="804" t="s">
        <v>64</v>
      </c>
      <c r="C25" s="804"/>
      <c r="D25" s="804"/>
      <c r="E25" s="81"/>
      <c r="F25" s="82"/>
      <c r="G25" s="818" t="str">
        <f>基本情報!O22</f>
        <v/>
      </c>
      <c r="H25" s="818"/>
      <c r="I25" s="818"/>
      <c r="J25" s="819"/>
      <c r="K25" s="819"/>
      <c r="L25" s="819"/>
      <c r="M25" s="819"/>
      <c r="N25" s="819"/>
      <c r="O25" s="819"/>
      <c r="P25" s="820"/>
    </row>
    <row r="26" spans="1:16" ht="30" customHeight="1">
      <c r="A26" s="80">
        <v>3</v>
      </c>
      <c r="B26" s="803" t="s">
        <v>567</v>
      </c>
      <c r="C26" s="804"/>
      <c r="D26" s="804"/>
      <c r="E26" s="81"/>
      <c r="F26" s="82"/>
      <c r="G26" s="725" t="s">
        <v>268</v>
      </c>
      <c r="H26" s="86"/>
      <c r="I26" s="732">
        <f>別紙1!J27</f>
        <v>0</v>
      </c>
      <c r="J26" s="725" t="s">
        <v>33</v>
      </c>
      <c r="K26" s="86"/>
      <c r="L26" s="86"/>
      <c r="M26" s="86"/>
      <c r="N26" s="86"/>
      <c r="O26" s="86"/>
      <c r="P26" s="81"/>
    </row>
    <row r="27" spans="1:16" ht="30" customHeight="1">
      <c r="A27" s="80">
        <v>4</v>
      </c>
      <c r="B27" s="803" t="s">
        <v>568</v>
      </c>
      <c r="C27" s="804"/>
      <c r="D27" s="804"/>
      <c r="E27" s="81"/>
      <c r="F27" s="82"/>
      <c r="G27" s="809" t="s">
        <v>268</v>
      </c>
      <c r="H27" s="809"/>
      <c r="I27" s="91">
        <f>別紙1!L27</f>
        <v>0</v>
      </c>
      <c r="J27" s="85" t="s">
        <v>33</v>
      </c>
      <c r="K27" s="810"/>
      <c r="L27" s="810"/>
      <c r="M27" s="810"/>
      <c r="N27" s="810"/>
      <c r="O27" s="810"/>
      <c r="P27" s="811"/>
    </row>
    <row r="28" spans="1:16" ht="30" customHeight="1">
      <c r="A28" s="80">
        <v>5</v>
      </c>
      <c r="B28" s="803" t="s">
        <v>569</v>
      </c>
      <c r="C28" s="804"/>
      <c r="D28" s="804"/>
      <c r="E28" s="81"/>
      <c r="F28" s="82"/>
      <c r="G28" s="812" t="s">
        <v>610</v>
      </c>
      <c r="H28" s="812"/>
      <c r="I28" s="812"/>
      <c r="J28" s="83"/>
      <c r="K28" s="83"/>
      <c r="L28" s="83"/>
      <c r="M28" s="83"/>
      <c r="N28" s="83"/>
      <c r="O28" s="83"/>
      <c r="P28" s="84"/>
    </row>
    <row r="29" spans="1:16" ht="30" customHeight="1">
      <c r="A29" s="79">
        <v>6</v>
      </c>
      <c r="B29" s="804" t="s">
        <v>269</v>
      </c>
      <c r="C29" s="804"/>
      <c r="D29" s="804"/>
      <c r="E29" s="86"/>
      <c r="F29" s="82"/>
      <c r="G29" s="807" t="s">
        <v>566</v>
      </c>
      <c r="H29" s="807"/>
      <c r="I29" s="807"/>
      <c r="J29" s="807"/>
      <c r="K29" s="807"/>
      <c r="L29" s="807"/>
      <c r="M29" s="807"/>
      <c r="N29" s="807"/>
      <c r="O29" s="807"/>
      <c r="P29" s="808"/>
    </row>
    <row r="30" spans="1:16" ht="30" customHeight="1">
      <c r="A30" s="80">
        <v>7</v>
      </c>
      <c r="B30" s="803" t="s">
        <v>564</v>
      </c>
      <c r="C30" s="804"/>
      <c r="D30" s="804"/>
      <c r="E30" s="86"/>
      <c r="F30" s="82"/>
      <c r="G30" s="805" t="s">
        <v>565</v>
      </c>
      <c r="H30" s="805"/>
      <c r="I30" s="805"/>
      <c r="J30" s="805"/>
      <c r="K30" s="805"/>
      <c r="L30" s="805"/>
      <c r="M30" s="805"/>
      <c r="N30" s="805"/>
      <c r="O30" s="805"/>
      <c r="P30" s="806"/>
    </row>
    <row r="31" spans="1:16" ht="12.75" customHeight="1"/>
    <row r="32" spans="1:16">
      <c r="B32" s="77" t="s">
        <v>570</v>
      </c>
    </row>
    <row r="33" spans="2:14">
      <c r="B33" s="77" t="s">
        <v>571</v>
      </c>
      <c r="H33" s="87"/>
      <c r="I33" s="87"/>
      <c r="J33" s="88"/>
      <c r="K33" s="89"/>
      <c r="L33" s="88"/>
      <c r="M33" s="89"/>
      <c r="N33" s="89"/>
    </row>
    <row r="34" spans="2:14">
      <c r="B34" s="113" t="s">
        <v>573</v>
      </c>
      <c r="H34" s="87"/>
      <c r="I34" s="87"/>
      <c r="J34" s="89"/>
      <c r="K34" s="89"/>
      <c r="L34" s="89"/>
      <c r="M34" s="89"/>
      <c r="N34" s="89"/>
    </row>
    <row r="35" spans="2:14">
      <c r="B35" s="77" t="s">
        <v>572</v>
      </c>
      <c r="I35" s="89"/>
      <c r="J35" s="89"/>
      <c r="K35" s="89"/>
      <c r="L35" s="89"/>
      <c r="M35" s="89"/>
      <c r="N35" s="89"/>
    </row>
    <row r="36" spans="2:14" ht="30" customHeight="1">
      <c r="I36" s="90"/>
      <c r="J36" s="89"/>
      <c r="K36" s="89"/>
      <c r="L36" s="89"/>
      <c r="M36" s="89"/>
      <c r="N36" s="89"/>
    </row>
    <row r="37" spans="2:14" ht="15" customHeight="1">
      <c r="I37" s="89"/>
      <c r="J37" s="89"/>
      <c r="K37" s="89"/>
      <c r="L37" s="89"/>
      <c r="M37" s="89"/>
      <c r="N37" s="89"/>
    </row>
    <row r="38" spans="2:14" ht="30" customHeight="1">
      <c r="I38" s="89"/>
      <c r="J38" s="89"/>
      <c r="K38" s="89"/>
      <c r="L38" s="89"/>
      <c r="M38" s="89"/>
      <c r="N38" s="89"/>
    </row>
    <row r="39" spans="2:14" ht="30" customHeight="1">
      <c r="I39" s="89"/>
      <c r="J39" s="89"/>
      <c r="K39" s="89"/>
      <c r="L39" s="89"/>
      <c r="M39" s="89"/>
      <c r="N39" s="89"/>
    </row>
    <row r="40" spans="2:14" ht="30" customHeight="1">
      <c r="I40" s="89"/>
      <c r="J40" s="89"/>
      <c r="K40" s="89"/>
      <c r="L40" s="89"/>
      <c r="M40" s="89"/>
      <c r="N40" s="89"/>
    </row>
    <row r="41" spans="2:14" ht="30" customHeight="1">
      <c r="I41" s="89"/>
      <c r="J41" s="89"/>
      <c r="K41" s="89"/>
      <c r="L41" s="89"/>
      <c r="M41" s="89"/>
      <c r="N41" s="89"/>
    </row>
    <row r="42" spans="2:14" ht="30" customHeight="1">
      <c r="I42" s="89"/>
      <c r="J42" s="89"/>
      <c r="K42" s="89"/>
      <c r="L42" s="89"/>
      <c r="M42" s="89"/>
      <c r="N42" s="89"/>
    </row>
    <row r="43" spans="2:14" ht="30" customHeight="1"/>
    <row r="44" spans="2:14" ht="30" customHeight="1"/>
    <row r="45" spans="2:14" ht="30" customHeight="1"/>
    <row r="46" spans="2:14" ht="30" customHeight="1"/>
    <row r="47" spans="2:14" ht="30" customHeight="1"/>
    <row r="48" spans="2:14" ht="30" customHeight="1"/>
    <row r="49" ht="30" customHeight="1"/>
  </sheetData>
  <sheetProtection algorithmName="SHA-512" hashValue="EyQXhnpF+jrFiR7knhrrrEmaUMChkmkU5MIz4pUytRR/kTFYrDVrpuDBNl5MqV448kUbt3VuG5YoAl4gX+9rRw==" saltValue="xOMII2QELnJQz3xsMgz0kw==" spinCount="100000" sheet="1" objects="1" scenarios="1"/>
  <mergeCells count="39">
    <mergeCell ref="B26:D26"/>
    <mergeCell ref="B6:P6"/>
    <mergeCell ref="E14:P14"/>
    <mergeCell ref="A21:A24"/>
    <mergeCell ref="B21:D24"/>
    <mergeCell ref="E21:E24"/>
    <mergeCell ref="F21:F24"/>
    <mergeCell ref="G21:O24"/>
    <mergeCell ref="P21:P24"/>
    <mergeCell ref="A16:P16"/>
    <mergeCell ref="A17:P17"/>
    <mergeCell ref="A18:P20"/>
    <mergeCell ref="E10:P10"/>
    <mergeCell ref="E11:G11"/>
    <mergeCell ref="H11:P11"/>
    <mergeCell ref="E12:G12"/>
    <mergeCell ref="L1:O1"/>
    <mergeCell ref="J1:K1"/>
    <mergeCell ref="B25:D25"/>
    <mergeCell ref="G25:I25"/>
    <mergeCell ref="J25:P25"/>
    <mergeCell ref="E13:G13"/>
    <mergeCell ref="H13:M13"/>
    <mergeCell ref="N13:P13"/>
    <mergeCell ref="E7:P7"/>
    <mergeCell ref="E8:G8"/>
    <mergeCell ref="H8:P8"/>
    <mergeCell ref="E9:G9"/>
    <mergeCell ref="H9:P9"/>
    <mergeCell ref="H12:P12"/>
    <mergeCell ref="B30:D30"/>
    <mergeCell ref="G30:P30"/>
    <mergeCell ref="B29:D29"/>
    <mergeCell ref="G29:P29"/>
    <mergeCell ref="B27:D27"/>
    <mergeCell ref="G27:H27"/>
    <mergeCell ref="K27:P27"/>
    <mergeCell ref="B28:D28"/>
    <mergeCell ref="G28:I28"/>
  </mergeCells>
  <phoneticPr fontId="2"/>
  <conditionalFormatting sqref="B6:P6">
    <cfRule type="containsText" dxfId="0" priority="1" stopIfTrue="1" operator="containsText" text="！注意！補助金額が『0円』になっています。入力内容を確認してください。">
      <formula>NOT(ISERROR(SEARCH("！注意！補助金額が『0円』になっています。入力内容を確認してください。",B6)))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38"/>
  <sheetViews>
    <sheetView view="pageBreakPreview" zoomScale="80" zoomScaleNormal="100" zoomScaleSheetLayoutView="80" workbookViewId="0">
      <selection sqref="A1:B1"/>
    </sheetView>
  </sheetViews>
  <sheetFormatPr defaultColWidth="9" defaultRowHeight="13.2"/>
  <cols>
    <col min="1" max="1" width="6.6640625" style="302" customWidth="1"/>
    <col min="2" max="2" width="9.109375" style="302" customWidth="1"/>
    <col min="3" max="3" width="7.88671875" style="302" customWidth="1"/>
    <col min="4" max="5" width="15.33203125" style="302" customWidth="1"/>
    <col min="6" max="6" width="9.6640625" style="302" customWidth="1"/>
    <col min="7" max="8" width="8.6640625" style="302" customWidth="1"/>
    <col min="9" max="9" width="9.6640625" style="302" customWidth="1"/>
    <col min="10" max="10" width="8.6640625" style="302" customWidth="1"/>
    <col min="11" max="11" width="8.77734375" style="302" customWidth="1"/>
    <col min="12" max="12" width="9.6640625" style="302" customWidth="1"/>
    <col min="13" max="13" width="8.6640625" style="302" customWidth="1"/>
    <col min="14" max="14" width="8.77734375" style="302" customWidth="1"/>
    <col min="15" max="15" width="9.6640625" style="302" customWidth="1"/>
    <col min="16" max="17" width="9" style="302"/>
    <col min="18" max="19" width="9" style="302" customWidth="1"/>
    <col min="20" max="16384" width="9" style="302"/>
  </cols>
  <sheetData>
    <row r="1" spans="1:20" s="77" customFormat="1">
      <c r="A1" s="821" t="s">
        <v>178</v>
      </c>
      <c r="B1" s="821"/>
      <c r="C1" s="76"/>
      <c r="D1" s="76"/>
      <c r="E1" s="76"/>
      <c r="F1" s="76"/>
      <c r="G1" s="76"/>
      <c r="H1" s="76"/>
      <c r="I1" s="76"/>
      <c r="J1" s="76"/>
      <c r="K1" s="76"/>
      <c r="L1" s="76"/>
      <c r="M1" s="76"/>
    </row>
    <row r="2" spans="1:20" s="77" customFormat="1" ht="30.75" customHeight="1">
      <c r="A2" s="76"/>
      <c r="B2" s="76"/>
      <c r="C2" s="76"/>
      <c r="D2" s="76"/>
      <c r="E2" s="76"/>
      <c r="F2" s="76"/>
      <c r="H2" s="76"/>
      <c r="I2" s="721" t="s">
        <v>574</v>
      </c>
      <c r="K2" s="76"/>
      <c r="L2" s="76"/>
      <c r="M2" s="76"/>
      <c r="N2" s="76"/>
      <c r="O2" s="76"/>
      <c r="P2" s="76"/>
      <c r="Q2" s="76"/>
      <c r="R2" s="76"/>
      <c r="S2" s="76"/>
      <c r="T2" s="76"/>
    </row>
    <row r="3" spans="1:20" s="7" customFormat="1" ht="21.75" customHeight="1">
      <c r="B3" s="721"/>
      <c r="C3" s="721"/>
      <c r="D3" s="721"/>
      <c r="E3" s="721"/>
      <c r="F3" s="721"/>
      <c r="G3" s="721"/>
      <c r="H3" s="721"/>
      <c r="I3" s="721"/>
      <c r="J3" s="721"/>
      <c r="K3" s="721"/>
      <c r="L3" s="721"/>
      <c r="M3" s="721"/>
      <c r="N3" s="722"/>
      <c r="O3" s="722"/>
      <c r="P3" s="722"/>
      <c r="Q3" s="722"/>
      <c r="R3" s="722"/>
    </row>
    <row r="4" spans="1:20" s="298" customFormat="1" ht="25.5" customHeight="1">
      <c r="O4" s="299" t="s">
        <v>26</v>
      </c>
      <c r="P4" s="890">
        <f>基本情報!C6</f>
        <v>0</v>
      </c>
      <c r="Q4" s="890"/>
      <c r="R4" s="890"/>
      <c r="S4" s="890"/>
      <c r="T4" s="890"/>
    </row>
    <row r="5" spans="1:20" s="298" customFormat="1" ht="25.5" customHeight="1">
      <c r="O5" s="299" t="s">
        <v>224</v>
      </c>
      <c r="P5" s="895">
        <f>基本情報!C9</f>
        <v>0</v>
      </c>
      <c r="Q5" s="895"/>
      <c r="R5" s="895"/>
      <c r="S5" s="895"/>
      <c r="T5" s="895"/>
    </row>
    <row r="6" spans="1:20" s="7" customFormat="1" ht="27" customHeight="1">
      <c r="A6" s="321"/>
      <c r="B6" s="321"/>
      <c r="C6" s="321"/>
      <c r="D6" s="321"/>
      <c r="E6" s="321"/>
      <c r="F6" s="321"/>
      <c r="G6" s="321"/>
      <c r="H6" s="321"/>
      <c r="I6" s="321"/>
      <c r="J6" s="321"/>
      <c r="K6" s="321"/>
      <c r="L6" s="321"/>
      <c r="M6" s="321"/>
    </row>
    <row r="7" spans="1:20" s="7" customFormat="1" ht="19.5" customHeight="1">
      <c r="A7" s="906" t="s">
        <v>27</v>
      </c>
      <c r="B7" s="907"/>
      <c r="C7" s="872" t="s">
        <v>28</v>
      </c>
      <c r="D7" s="873"/>
      <c r="E7" s="873"/>
      <c r="F7" s="873"/>
      <c r="G7" s="874"/>
      <c r="H7" s="854" t="s">
        <v>156</v>
      </c>
      <c r="I7" s="855"/>
      <c r="J7" s="856"/>
      <c r="K7" s="884" t="s">
        <v>159</v>
      </c>
      <c r="L7" s="885"/>
      <c r="M7" s="886"/>
    </row>
    <row r="8" spans="1:20" s="7" customFormat="1" ht="15.75" customHeight="1">
      <c r="A8" s="908"/>
      <c r="B8" s="909"/>
      <c r="C8" s="875"/>
      <c r="D8" s="876"/>
      <c r="E8" s="876"/>
      <c r="F8" s="876"/>
      <c r="G8" s="877"/>
      <c r="H8" s="857" t="s">
        <v>157</v>
      </c>
      <c r="I8" s="858"/>
      <c r="J8" s="859"/>
      <c r="K8" s="857" t="s">
        <v>158</v>
      </c>
      <c r="L8" s="858"/>
      <c r="M8" s="859"/>
    </row>
    <row r="9" spans="1:20" s="7" customFormat="1" ht="18.75" customHeight="1">
      <c r="A9" s="891" t="str">
        <f>'別紙2-(1)'!AA5</f>
        <v>-</v>
      </c>
      <c r="B9" s="892"/>
      <c r="C9" s="900">
        <f>基本情報!C13</f>
        <v>0</v>
      </c>
      <c r="D9" s="901"/>
      <c r="E9" s="901"/>
      <c r="F9" s="901"/>
      <c r="G9" s="902"/>
      <c r="H9" s="854" t="s">
        <v>33</v>
      </c>
      <c r="I9" s="855"/>
      <c r="J9" s="856"/>
      <c r="K9" s="872" t="s">
        <v>33</v>
      </c>
      <c r="L9" s="873"/>
      <c r="M9" s="874"/>
    </row>
    <row r="10" spans="1:20" s="7" customFormat="1" ht="45" customHeight="1">
      <c r="A10" s="893"/>
      <c r="B10" s="894"/>
      <c r="C10" s="903"/>
      <c r="D10" s="904"/>
      <c r="E10" s="904"/>
      <c r="F10" s="904"/>
      <c r="G10" s="905"/>
      <c r="H10" s="851">
        <f>'別紙2-(5)'!D41</f>
        <v>0</v>
      </c>
      <c r="I10" s="852"/>
      <c r="J10" s="853"/>
      <c r="K10" s="848">
        <f>'別紙2-(5)'!D16</f>
        <v>0</v>
      </c>
      <c r="L10" s="849"/>
      <c r="M10" s="850"/>
    </row>
    <row r="11" spans="1:20" s="301" customFormat="1" ht="22.5" customHeight="1">
      <c r="A11" s="300"/>
      <c r="B11" s="298"/>
      <c r="C11" s="298"/>
      <c r="D11" s="298"/>
      <c r="E11" s="298"/>
      <c r="F11" s="298"/>
      <c r="G11" s="298"/>
      <c r="H11" s="323"/>
      <c r="I11" s="323"/>
      <c r="J11" s="324"/>
      <c r="K11" s="896"/>
      <c r="L11" s="897"/>
      <c r="M11" s="45"/>
    </row>
    <row r="12" spans="1:20" s="301" customFormat="1" ht="22.5" customHeight="1">
      <c r="A12" s="878" t="s">
        <v>54</v>
      </c>
      <c r="B12" s="879"/>
      <c r="C12" s="879"/>
      <c r="D12" s="879"/>
      <c r="E12" s="879"/>
      <c r="F12" s="879"/>
      <c r="G12" s="880"/>
      <c r="H12" s="323"/>
      <c r="I12" s="323"/>
      <c r="J12" s="324"/>
      <c r="K12" s="723"/>
      <c r="L12" s="724"/>
      <c r="M12" s="45"/>
    </row>
    <row r="13" spans="1:20" s="301" customFormat="1" ht="27" customHeight="1">
      <c r="A13" s="878" t="s">
        <v>51</v>
      </c>
      <c r="B13" s="879"/>
      <c r="C13" s="879"/>
      <c r="D13" s="879"/>
      <c r="E13" s="879"/>
      <c r="F13" s="879"/>
      <c r="G13" s="880"/>
      <c r="H13" s="323"/>
      <c r="I13" s="323"/>
      <c r="J13" s="324"/>
      <c r="K13" s="723"/>
      <c r="L13" s="724"/>
      <c r="M13" s="45"/>
    </row>
    <row r="14" spans="1:20" s="301" customFormat="1" ht="39.75" customHeight="1">
      <c r="A14" s="303" t="s">
        <v>29</v>
      </c>
      <c r="B14" s="304" t="s">
        <v>166</v>
      </c>
      <c r="C14" s="305" t="s">
        <v>30</v>
      </c>
      <c r="D14" s="728" t="s">
        <v>578</v>
      </c>
      <c r="E14" s="306" t="s">
        <v>50</v>
      </c>
      <c r="F14" s="727" t="s">
        <v>577</v>
      </c>
      <c r="G14" s="307" t="s">
        <v>163</v>
      </c>
      <c r="H14" s="323"/>
      <c r="I14" s="323"/>
      <c r="J14" s="324"/>
      <c r="K14" s="723"/>
      <c r="L14" s="724"/>
      <c r="M14" s="45"/>
    </row>
    <row r="15" spans="1:20" s="301" customFormat="1" ht="22.5" customHeight="1">
      <c r="A15" s="44" t="s">
        <v>34</v>
      </c>
      <c r="B15" s="44" t="s">
        <v>33</v>
      </c>
      <c r="C15" s="43" t="s">
        <v>35</v>
      </c>
      <c r="D15" s="43"/>
      <c r="E15" s="44"/>
      <c r="F15" s="43"/>
      <c r="G15" s="43"/>
      <c r="H15" s="323"/>
      <c r="I15" s="323"/>
      <c r="J15" s="324"/>
      <c r="K15" s="723"/>
      <c r="L15" s="724"/>
      <c r="M15" s="45"/>
    </row>
    <row r="16" spans="1:20" s="301" customFormat="1" ht="44.25" customHeight="1">
      <c r="A16" s="73">
        <f>IF(A9="Ａ型特例",1,IF(A9="Ａ型",2,IF(A9="Ｂ型",4,IF(A9="Ｂ型特例",6,0))))</f>
        <v>0</v>
      </c>
      <c r="B16" s="742">
        <v>237400</v>
      </c>
      <c r="C16" s="73">
        <v>12</v>
      </c>
      <c r="D16" s="733"/>
      <c r="E16" s="316">
        <f>'別紙2-(2)'!AG119</f>
        <v>0</v>
      </c>
      <c r="F16" s="734"/>
      <c r="G16" s="729">
        <f>(A16*B16*C16-E16)*F16</f>
        <v>0</v>
      </c>
      <c r="H16" s="323"/>
      <c r="I16" s="323"/>
      <c r="J16" s="324"/>
      <c r="K16" s="723"/>
      <c r="L16" s="724"/>
      <c r="M16" s="45"/>
    </row>
    <row r="17" spans="1:20" s="301" customFormat="1" ht="22.5" customHeight="1">
      <c r="A17" s="300"/>
      <c r="B17" s="298"/>
      <c r="C17" s="298"/>
      <c r="D17" s="298"/>
      <c r="E17" s="298"/>
      <c r="F17" s="298"/>
      <c r="G17" s="298"/>
      <c r="H17" s="323"/>
      <c r="I17" s="323"/>
      <c r="J17" s="324"/>
      <c r="K17" s="723"/>
      <c r="L17" s="724"/>
      <c r="M17" s="45"/>
    </row>
    <row r="18" spans="1:20" ht="23.1" customHeight="1">
      <c r="A18" s="887" t="s">
        <v>55</v>
      </c>
      <c r="B18" s="888"/>
      <c r="C18" s="888"/>
      <c r="D18" s="888"/>
      <c r="E18" s="888"/>
      <c r="F18" s="888"/>
      <c r="G18" s="888"/>
      <c r="H18" s="888"/>
      <c r="I18" s="888"/>
      <c r="J18" s="888"/>
      <c r="K18" s="888"/>
      <c r="L18" s="888"/>
      <c r="M18" s="888"/>
      <c r="N18" s="888"/>
      <c r="O18" s="888"/>
      <c r="P18" s="888"/>
      <c r="Q18" s="888"/>
      <c r="R18" s="888"/>
      <c r="S18" s="888"/>
      <c r="T18" s="889"/>
    </row>
    <row r="19" spans="1:20" s="298" customFormat="1" ht="27" customHeight="1">
      <c r="A19" s="878" t="s">
        <v>53</v>
      </c>
      <c r="B19" s="879"/>
      <c r="C19" s="879"/>
      <c r="D19" s="880"/>
      <c r="E19" s="878" t="s">
        <v>65</v>
      </c>
      <c r="F19" s="879"/>
      <c r="G19" s="879"/>
      <c r="H19" s="880"/>
      <c r="I19" s="881" t="s">
        <v>161</v>
      </c>
      <c r="J19" s="882"/>
      <c r="K19" s="882"/>
      <c r="L19" s="883"/>
      <c r="M19" s="881" t="s">
        <v>225</v>
      </c>
      <c r="N19" s="882"/>
      <c r="O19" s="882"/>
      <c r="P19" s="883"/>
      <c r="Q19" s="845" t="s">
        <v>245</v>
      </c>
      <c r="R19" s="846"/>
      <c r="S19" s="846"/>
      <c r="T19" s="847"/>
    </row>
    <row r="20" spans="1:20" s="7" customFormat="1" ht="39" customHeight="1">
      <c r="A20" s="308" t="s">
        <v>166</v>
      </c>
      <c r="B20" s="309" t="s">
        <v>66</v>
      </c>
      <c r="C20" s="309" t="s">
        <v>575</v>
      </c>
      <c r="D20" s="310" t="s">
        <v>69</v>
      </c>
      <c r="E20" s="308" t="s">
        <v>166</v>
      </c>
      <c r="F20" s="309" t="s">
        <v>68</v>
      </c>
      <c r="G20" s="309" t="s">
        <v>576</v>
      </c>
      <c r="H20" s="311" t="s">
        <v>70</v>
      </c>
      <c r="I20" s="308" t="s">
        <v>166</v>
      </c>
      <c r="J20" s="309" t="s">
        <v>66</v>
      </c>
      <c r="K20" s="309" t="s">
        <v>575</v>
      </c>
      <c r="L20" s="312" t="s">
        <v>162</v>
      </c>
      <c r="M20" s="308" t="s">
        <v>166</v>
      </c>
      <c r="N20" s="309" t="s">
        <v>66</v>
      </c>
      <c r="O20" s="309" t="s">
        <v>575</v>
      </c>
      <c r="P20" s="312" t="s">
        <v>226</v>
      </c>
      <c r="Q20" s="308" t="s">
        <v>166</v>
      </c>
      <c r="R20" s="309" t="s">
        <v>66</v>
      </c>
      <c r="S20" s="309" t="s">
        <v>575</v>
      </c>
      <c r="T20" s="313" t="s">
        <v>246</v>
      </c>
    </row>
    <row r="21" spans="1:20" s="315" customFormat="1" ht="21" customHeight="1">
      <c r="A21" s="44"/>
      <c r="B21" s="9"/>
      <c r="C21" s="314" t="s">
        <v>36</v>
      </c>
      <c r="D21" s="9" t="s">
        <v>33</v>
      </c>
      <c r="E21" s="43"/>
      <c r="F21" s="9"/>
      <c r="G21" s="314" t="s">
        <v>35</v>
      </c>
      <c r="H21" s="47" t="s">
        <v>33</v>
      </c>
      <c r="I21" s="44"/>
      <c r="J21" s="314"/>
      <c r="K21" s="314" t="s">
        <v>36</v>
      </c>
      <c r="L21" s="44" t="s">
        <v>33</v>
      </c>
      <c r="M21" s="44"/>
      <c r="N21" s="44"/>
      <c r="O21" s="44" t="s">
        <v>36</v>
      </c>
      <c r="P21" s="44" t="s">
        <v>33</v>
      </c>
      <c r="Q21" s="44"/>
      <c r="R21" s="44"/>
      <c r="S21" s="44" t="s">
        <v>36</v>
      </c>
      <c r="T21" s="44" t="s">
        <v>33</v>
      </c>
    </row>
    <row r="22" spans="1:20" s="7" customFormat="1" ht="44.25" customHeight="1">
      <c r="A22" s="741">
        <v>30750</v>
      </c>
      <c r="B22" s="735"/>
      <c r="C22" s="72">
        <f>'別紙2-(1)'!O39</f>
        <v>0</v>
      </c>
      <c r="D22" s="317">
        <f>A22*C22</f>
        <v>0</v>
      </c>
      <c r="E22" s="741">
        <v>278340</v>
      </c>
      <c r="F22" s="736"/>
      <c r="G22" s="73">
        <f>'別紙2-(1)'!Q39</f>
        <v>0</v>
      </c>
      <c r="H22" s="726">
        <f>G22*E22</f>
        <v>0</v>
      </c>
      <c r="I22" s="741">
        <v>27210</v>
      </c>
      <c r="J22" s="736"/>
      <c r="K22" s="73">
        <f>'別紙2-(1)'!S39</f>
        <v>0</v>
      </c>
      <c r="L22" s="318">
        <f>K22*I22</f>
        <v>0</v>
      </c>
      <c r="M22" s="742">
        <v>14760</v>
      </c>
      <c r="N22" s="737"/>
      <c r="O22" s="319">
        <f>'別紙2-(1)'!U39</f>
        <v>0</v>
      </c>
      <c r="P22" s="319">
        <f>O22*M22</f>
        <v>0</v>
      </c>
      <c r="Q22" s="742">
        <v>15270</v>
      </c>
      <c r="R22" s="737"/>
      <c r="S22" s="319">
        <f>'別紙2-(1)'!W39</f>
        <v>0</v>
      </c>
      <c r="T22" s="319">
        <f>S22*Q22</f>
        <v>0</v>
      </c>
    </row>
    <row r="23" spans="1:20" s="298" customFormat="1" ht="22.5" customHeight="1">
      <c r="A23" s="320"/>
      <c r="B23" s="320"/>
      <c r="C23" s="320"/>
      <c r="D23" s="320"/>
      <c r="E23" s="320"/>
      <c r="F23" s="320"/>
      <c r="G23" s="320"/>
      <c r="H23" s="320"/>
      <c r="I23" s="320"/>
      <c r="J23" s="320"/>
      <c r="K23" s="320"/>
      <c r="L23" s="320"/>
      <c r="M23" s="321"/>
    </row>
    <row r="24" spans="1:20" ht="19.5" customHeight="1">
      <c r="A24" s="912" t="s">
        <v>175</v>
      </c>
      <c r="B24" s="913"/>
      <c r="C24" s="914"/>
      <c r="D24" s="901" t="s">
        <v>160</v>
      </c>
      <c r="E24" s="902"/>
      <c r="F24" s="900" t="s">
        <v>165</v>
      </c>
      <c r="G24" s="902"/>
      <c r="H24" s="910" t="s">
        <v>579</v>
      </c>
      <c r="I24" s="915"/>
      <c r="J24" s="910" t="s">
        <v>580</v>
      </c>
      <c r="K24" s="911"/>
      <c r="L24" s="910" t="s">
        <v>583</v>
      </c>
      <c r="M24" s="911"/>
      <c r="N24" s="45"/>
    </row>
    <row r="25" spans="1:20" ht="19.5" customHeight="1">
      <c r="A25" s="867" t="s">
        <v>164</v>
      </c>
      <c r="B25" s="868"/>
      <c r="C25" s="869"/>
      <c r="D25" s="898"/>
      <c r="E25" s="899"/>
      <c r="F25" s="867" t="s">
        <v>585</v>
      </c>
      <c r="G25" s="869"/>
      <c r="H25" s="898"/>
      <c r="I25" s="899"/>
      <c r="J25" s="898"/>
      <c r="K25" s="899"/>
      <c r="L25" s="867" t="s">
        <v>584</v>
      </c>
      <c r="M25" s="869"/>
      <c r="N25" s="45"/>
    </row>
    <row r="26" spans="1:20" ht="19.5" customHeight="1">
      <c r="A26" s="857" t="s">
        <v>247</v>
      </c>
      <c r="B26" s="858"/>
      <c r="C26" s="859"/>
      <c r="D26" s="858" t="s">
        <v>248</v>
      </c>
      <c r="E26" s="859"/>
      <c r="F26" s="857" t="s">
        <v>216</v>
      </c>
      <c r="G26" s="859"/>
      <c r="H26" s="857" t="s">
        <v>586</v>
      </c>
      <c r="I26" s="859"/>
      <c r="J26" s="857" t="s">
        <v>581</v>
      </c>
      <c r="K26" s="859"/>
      <c r="L26" s="857" t="s">
        <v>582</v>
      </c>
      <c r="M26" s="859"/>
      <c r="N26" s="45"/>
    </row>
    <row r="27" spans="1:20" ht="56.25" customHeight="1">
      <c r="A27" s="860">
        <f>D22+H22+L22+P22+T22</f>
        <v>0</v>
      </c>
      <c r="B27" s="861"/>
      <c r="C27" s="862"/>
      <c r="D27" s="863">
        <f>G16+A27</f>
        <v>0</v>
      </c>
      <c r="E27" s="864"/>
      <c r="F27" s="865">
        <f>MIN(K10,D27)</f>
        <v>0</v>
      </c>
      <c r="G27" s="866"/>
      <c r="H27" s="870">
        <f>IF('別紙2-(2)'!AG133="×",0,ROUNDDOWN(F27*2/3,-3))</f>
        <v>0</v>
      </c>
      <c r="I27" s="871"/>
      <c r="J27" s="916"/>
      <c r="K27" s="917"/>
      <c r="L27" s="870">
        <f>MIN(H27,J27)</f>
        <v>0</v>
      </c>
      <c r="M27" s="871"/>
      <c r="N27" s="45"/>
    </row>
    <row r="28" spans="1:20">
      <c r="A28" s="45"/>
      <c r="B28" s="45"/>
      <c r="C28" s="45"/>
      <c r="D28" s="45"/>
      <c r="E28" s="45"/>
      <c r="F28" s="45"/>
      <c r="G28" s="45"/>
      <c r="H28" s="45"/>
      <c r="I28" s="45"/>
      <c r="J28" s="45"/>
      <c r="K28" s="45"/>
      <c r="L28" s="45"/>
      <c r="M28" s="45"/>
    </row>
    <row r="29" spans="1:20" ht="21" customHeight="1">
      <c r="B29" s="322"/>
      <c r="C29" s="301"/>
      <c r="D29" s="301"/>
      <c r="E29" s="301"/>
      <c r="F29" s="301"/>
      <c r="G29" s="301"/>
      <c r="H29" s="301"/>
      <c r="I29" s="301"/>
      <c r="J29" s="301"/>
      <c r="K29" s="301"/>
      <c r="L29" s="301"/>
      <c r="M29" s="301"/>
    </row>
    <row r="30" spans="1:20" ht="19.5" customHeight="1">
      <c r="B30" s="322"/>
      <c r="C30" s="301"/>
      <c r="D30" s="301"/>
      <c r="E30" s="301"/>
      <c r="F30" s="301"/>
      <c r="G30" s="301"/>
      <c r="H30" s="301"/>
      <c r="I30" s="301"/>
      <c r="J30" s="301"/>
      <c r="K30" s="301"/>
      <c r="L30" s="301"/>
      <c r="M30" s="301"/>
    </row>
    <row r="31" spans="1:20" ht="24.9" customHeight="1"/>
    <row r="32" spans="1:20" ht="30.75" customHeight="1"/>
    <row r="33" ht="20.100000000000001" customHeight="1"/>
    <row r="34" ht="24.9" customHeight="1"/>
    <row r="35" ht="24.9" customHeight="1"/>
    <row r="36" ht="24.9" customHeight="1"/>
    <row r="37" ht="24.9" customHeight="1"/>
    <row r="38" ht="24.9" customHeight="1"/>
  </sheetData>
  <sheetProtection algorithmName="SHA-512" hashValue="sviAH27AsjAZ/Lk12D+b0pYEeRNr6oGWTpJpkqIFgfzQWTtEZrQffjK311diJpD8vfKlCOgmUxpfLUvkqVWGrA==" saltValue="kkitWUf4wjN5jugqcWhr7w==" spinCount="100000" sheet="1" objects="1" scenarios="1"/>
  <mergeCells count="48">
    <mergeCell ref="J27:K27"/>
    <mergeCell ref="L27:M27"/>
    <mergeCell ref="F25:G25"/>
    <mergeCell ref="F26:G26"/>
    <mergeCell ref="J25:K25"/>
    <mergeCell ref="L25:M25"/>
    <mergeCell ref="C9:G10"/>
    <mergeCell ref="J26:K26"/>
    <mergeCell ref="L26:M26"/>
    <mergeCell ref="A7:B8"/>
    <mergeCell ref="J24:K24"/>
    <mergeCell ref="L24:M24"/>
    <mergeCell ref="F24:G24"/>
    <mergeCell ref="H26:I26"/>
    <mergeCell ref="H25:I25"/>
    <mergeCell ref="A24:C24"/>
    <mergeCell ref="D24:E24"/>
    <mergeCell ref="H24:I24"/>
    <mergeCell ref="H7:J7"/>
    <mergeCell ref="A1:B1"/>
    <mergeCell ref="C7:G8"/>
    <mergeCell ref="E19:H19"/>
    <mergeCell ref="I19:L19"/>
    <mergeCell ref="K7:M7"/>
    <mergeCell ref="A18:T18"/>
    <mergeCell ref="A19:D19"/>
    <mergeCell ref="A13:G13"/>
    <mergeCell ref="A12:G12"/>
    <mergeCell ref="K8:M8"/>
    <mergeCell ref="K9:M9"/>
    <mergeCell ref="P4:T4"/>
    <mergeCell ref="A9:B10"/>
    <mergeCell ref="P5:T5"/>
    <mergeCell ref="K11:L11"/>
    <mergeCell ref="M19:P19"/>
    <mergeCell ref="A27:C27"/>
    <mergeCell ref="D27:E27"/>
    <mergeCell ref="F27:G27"/>
    <mergeCell ref="A25:C25"/>
    <mergeCell ref="H27:I27"/>
    <mergeCell ref="D26:E26"/>
    <mergeCell ref="A26:C26"/>
    <mergeCell ref="D25:E25"/>
    <mergeCell ref="Q19:T19"/>
    <mergeCell ref="K10:M10"/>
    <mergeCell ref="H10:J10"/>
    <mergeCell ref="H9:J9"/>
    <mergeCell ref="H8:J8"/>
  </mergeCells>
  <phoneticPr fontId="2"/>
  <dataValidations xWindow="716" yWindow="438" count="2">
    <dataValidation allowBlank="1" prompt="交付決定時の日数を入力してください" sqref="C22" xr:uid="{00000000-0002-0000-0400-000000000000}"/>
    <dataValidation allowBlank="1" prompt="交付決定時の月数を入力してください" sqref="K22 G22" xr:uid="{00000000-0002-0000-0400-000001000000}"/>
  </dataValidations>
  <pageMargins left="0.7" right="0.7" top="0.75" bottom="0.75" header="0.3" footer="0.3"/>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AR54"/>
  <sheetViews>
    <sheetView view="pageBreakPreview" zoomScale="70" zoomScaleNormal="100" zoomScaleSheetLayoutView="70" workbookViewId="0">
      <pane xSplit="2" topLeftCell="C1" activePane="topRight" state="frozen"/>
      <selection activeCell="G10" sqref="G10"/>
      <selection pane="topRight"/>
    </sheetView>
  </sheetViews>
  <sheetFormatPr defaultColWidth="9" defaultRowHeight="13.2"/>
  <cols>
    <col min="1" max="37" width="6.77734375" style="361" customWidth="1"/>
    <col min="38" max="16384" width="9" style="361"/>
  </cols>
  <sheetData>
    <row r="1" spans="1:44" ht="35.25" customHeight="1" thickBot="1">
      <c r="A1" s="701" t="s">
        <v>384</v>
      </c>
      <c r="B1" s="701"/>
      <c r="C1" s="387"/>
      <c r="D1" s="388"/>
      <c r="E1" s="388"/>
      <c r="F1" s="388"/>
      <c r="G1" s="388"/>
      <c r="H1" s="389"/>
      <c r="I1" s="390"/>
      <c r="J1" s="700" t="str">
        <f>様式4!D15</f>
        <v>令和７年度</v>
      </c>
      <c r="K1" s="995" t="s">
        <v>587</v>
      </c>
      <c r="L1" s="995"/>
      <c r="M1" s="995"/>
      <c r="N1" s="995"/>
      <c r="O1" s="995"/>
      <c r="P1" s="995"/>
      <c r="Q1" s="996"/>
      <c r="R1" s="996"/>
      <c r="S1" s="996"/>
      <c r="T1" s="388"/>
      <c r="U1" s="388"/>
      <c r="V1" s="388"/>
      <c r="W1" s="388"/>
      <c r="X1" s="388"/>
      <c r="AK1" s="388"/>
      <c r="AL1" s="388"/>
      <c r="AM1" s="388"/>
      <c r="AN1" s="388"/>
    </row>
    <row r="2" spans="1:44" ht="18" customHeight="1" thickBot="1">
      <c r="A2" s="387"/>
      <c r="B2" s="387"/>
      <c r="C2" s="387"/>
      <c r="D2" s="388"/>
      <c r="E2" s="388"/>
      <c r="F2" s="388"/>
      <c r="G2" s="388"/>
      <c r="H2" s="389"/>
      <c r="I2" s="390"/>
      <c r="J2" s="391"/>
      <c r="K2" s="681"/>
      <c r="L2" s="681"/>
      <c r="M2" s="681"/>
      <c r="N2" s="681"/>
      <c r="O2" s="681"/>
      <c r="P2" s="681"/>
      <c r="Q2" s="682"/>
      <c r="R2" s="682"/>
      <c r="S2" s="682"/>
      <c r="T2" s="388"/>
      <c r="U2" s="388"/>
      <c r="V2" s="388"/>
      <c r="W2" s="388"/>
      <c r="X2" s="388"/>
      <c r="AE2" s="1078" t="s">
        <v>364</v>
      </c>
      <c r="AF2" s="1079"/>
      <c r="AG2" s="1079"/>
      <c r="AH2" s="1079"/>
      <c r="AI2" s="1079"/>
      <c r="AJ2" s="1080"/>
      <c r="AK2" s="388"/>
      <c r="AL2" s="388"/>
      <c r="AM2" s="388"/>
      <c r="AN2" s="388"/>
    </row>
    <row r="3" spans="1:44" ht="18" customHeight="1">
      <c r="A3" s="387"/>
      <c r="B3" s="387"/>
      <c r="C3" s="957" t="s">
        <v>288</v>
      </c>
      <c r="D3" s="958"/>
      <c r="E3" s="955">
        <f>基本情報!C6</f>
        <v>0</v>
      </c>
      <c r="F3" s="955"/>
      <c r="G3" s="955"/>
      <c r="H3" s="955"/>
      <c r="I3" s="955"/>
      <c r="J3" s="955"/>
      <c r="K3" s="955"/>
      <c r="L3" s="956"/>
      <c r="M3" s="681"/>
      <c r="N3" s="681"/>
      <c r="O3" s="923" t="s">
        <v>292</v>
      </c>
      <c r="P3" s="924"/>
      <c r="Q3" s="924"/>
      <c r="R3" s="924"/>
      <c r="S3" s="924"/>
      <c r="T3" s="924"/>
      <c r="U3" s="924"/>
      <c r="V3" s="924"/>
      <c r="W3" s="924"/>
      <c r="X3" s="925"/>
      <c r="Y3" s="388"/>
      <c r="Z3" s="1072" t="s">
        <v>365</v>
      </c>
      <c r="AA3" s="1073"/>
      <c r="AB3" s="1074"/>
      <c r="AC3" s="1049" t="s">
        <v>368</v>
      </c>
      <c r="AD3" s="1049"/>
      <c r="AE3" s="1081"/>
      <c r="AF3" s="1082"/>
      <c r="AG3" s="1082"/>
      <c r="AH3" s="1082"/>
      <c r="AI3" s="1082"/>
      <c r="AJ3" s="1083"/>
      <c r="AK3" s="388"/>
      <c r="AL3" s="388"/>
      <c r="AM3" s="710" t="s">
        <v>531</v>
      </c>
      <c r="AN3" s="711"/>
      <c r="AO3" s="378"/>
      <c r="AP3" s="378"/>
      <c r="AQ3" s="378"/>
      <c r="AR3" s="379"/>
    </row>
    <row r="4" spans="1:44" ht="18" customHeight="1" thickBot="1">
      <c r="A4" s="387"/>
      <c r="B4" s="387"/>
      <c r="C4" s="1003" t="s">
        <v>224</v>
      </c>
      <c r="D4" s="1004"/>
      <c r="E4" s="946">
        <f>基本情報!C9</f>
        <v>0</v>
      </c>
      <c r="F4" s="946"/>
      <c r="G4" s="946"/>
      <c r="H4" s="946"/>
      <c r="I4" s="946"/>
      <c r="J4" s="946"/>
      <c r="K4" s="946"/>
      <c r="L4" s="947"/>
      <c r="M4" s="681"/>
      <c r="N4" s="681"/>
      <c r="O4" s="926"/>
      <c r="P4" s="927"/>
      <c r="Q4" s="927"/>
      <c r="R4" s="927"/>
      <c r="S4" s="927"/>
      <c r="T4" s="927"/>
      <c r="U4" s="927"/>
      <c r="V4" s="927"/>
      <c r="W4" s="927"/>
      <c r="X4" s="928"/>
      <c r="Y4" s="388"/>
      <c r="Z4" s="1075"/>
      <c r="AA4" s="1076"/>
      <c r="AB4" s="1077"/>
      <c r="AC4" s="1049"/>
      <c r="AD4" s="1049"/>
      <c r="AE4" s="1069" t="s">
        <v>558</v>
      </c>
      <c r="AF4" s="1066">
        <f>N40</f>
        <v>0</v>
      </c>
      <c r="AG4" s="1064" t="s">
        <v>551</v>
      </c>
      <c r="AH4" s="1061" t="s">
        <v>365</v>
      </c>
      <c r="AI4" s="1058">
        <f>VLOOKUP(AF4,Z11:AC15,3,TRUE)</f>
        <v>0</v>
      </c>
      <c r="AJ4" s="1055" t="str">
        <f>VLOOKUP(AI4,AB11:AC15,2,)</f>
        <v>-</v>
      </c>
      <c r="AK4" s="388"/>
      <c r="AL4" s="388"/>
      <c r="AM4" s="712" t="s">
        <v>532</v>
      </c>
      <c r="AN4" s="426"/>
      <c r="AO4" s="368"/>
      <c r="AP4" s="368"/>
      <c r="AQ4" s="368"/>
      <c r="AR4" s="380"/>
    </row>
    <row r="5" spans="1:44" ht="18" customHeight="1">
      <c r="A5" s="387"/>
      <c r="B5" s="387"/>
      <c r="C5" s="1011" t="s">
        <v>40</v>
      </c>
      <c r="D5" s="919"/>
      <c r="E5" s="1005">
        <f>基本情報!C13</f>
        <v>0</v>
      </c>
      <c r="F5" s="1006"/>
      <c r="G5" s="1006"/>
      <c r="H5" s="1006"/>
      <c r="I5" s="1006"/>
      <c r="J5" s="1006"/>
      <c r="K5" s="1006"/>
      <c r="L5" s="1007"/>
      <c r="M5" s="681"/>
      <c r="N5" s="681"/>
      <c r="O5" s="987" t="s">
        <v>528</v>
      </c>
      <c r="P5" s="988"/>
      <c r="Q5" s="988"/>
      <c r="R5" s="988"/>
      <c r="S5" s="988"/>
      <c r="T5" s="988"/>
      <c r="U5" s="988"/>
      <c r="V5" s="989"/>
      <c r="W5" s="983"/>
      <c r="X5" s="984"/>
      <c r="Y5" s="388"/>
      <c r="Z5" s="1086">
        <f>IF(AI4=1,1,IF(AI20&gt;=1,AI4-1,IF(AG20&gt;=6,AI4-1,AI4)))</f>
        <v>0</v>
      </c>
      <c r="AA5" s="1051" t="str">
        <f>VLOOKUP(Z5,AB11:AC15,2,)</f>
        <v>-</v>
      </c>
      <c r="AB5" s="1052"/>
      <c r="AC5" s="1050" t="s">
        <v>527</v>
      </c>
      <c r="AD5" s="1050"/>
      <c r="AE5" s="1070"/>
      <c r="AF5" s="1067"/>
      <c r="AG5" s="1064"/>
      <c r="AH5" s="1062"/>
      <c r="AI5" s="1059"/>
      <c r="AJ5" s="1056"/>
      <c r="AK5" s="388"/>
      <c r="AL5" s="388"/>
      <c r="AM5" s="712" t="s">
        <v>533</v>
      </c>
      <c r="AN5" s="426"/>
      <c r="AO5" s="368"/>
      <c r="AP5" s="368"/>
      <c r="AQ5" s="368"/>
      <c r="AR5" s="380"/>
    </row>
    <row r="6" spans="1:44" ht="18" customHeight="1" thickBot="1">
      <c r="A6" s="387"/>
      <c r="B6" s="387"/>
      <c r="C6" s="1012"/>
      <c r="D6" s="1013"/>
      <c r="E6" s="1008"/>
      <c r="F6" s="1009"/>
      <c r="G6" s="1009"/>
      <c r="H6" s="1009"/>
      <c r="I6" s="1009"/>
      <c r="J6" s="1009"/>
      <c r="K6" s="1009"/>
      <c r="L6" s="1010"/>
      <c r="M6" s="681"/>
      <c r="N6" s="681"/>
      <c r="O6" s="990" t="s">
        <v>607</v>
      </c>
      <c r="P6" s="991"/>
      <c r="Q6" s="991"/>
      <c r="R6" s="991"/>
      <c r="S6" s="991"/>
      <c r="T6" s="991"/>
      <c r="U6" s="991"/>
      <c r="V6" s="992"/>
      <c r="W6" s="985"/>
      <c r="X6" s="986"/>
      <c r="Y6" s="388"/>
      <c r="Z6" s="1086"/>
      <c r="AA6" s="1051"/>
      <c r="AB6" s="1052"/>
      <c r="AC6" s="1050"/>
      <c r="AD6" s="1050"/>
      <c r="AE6" s="1071"/>
      <c r="AF6" s="1068"/>
      <c r="AG6" s="1065"/>
      <c r="AH6" s="1063"/>
      <c r="AI6" s="1060"/>
      <c r="AJ6" s="1057"/>
      <c r="AK6" s="388"/>
      <c r="AL6" s="388"/>
      <c r="AM6" s="375" t="s">
        <v>535</v>
      </c>
      <c r="AN6" s="426"/>
      <c r="AO6" s="368"/>
      <c r="AP6" s="368"/>
      <c r="AQ6" s="368"/>
      <c r="AR6" s="380"/>
    </row>
    <row r="7" spans="1:44" ht="18" customHeight="1" thickBot="1">
      <c r="A7" s="388"/>
      <c r="B7" s="388"/>
      <c r="C7" s="388"/>
      <c r="D7" s="388"/>
      <c r="E7" s="388"/>
      <c r="F7" s="388"/>
      <c r="G7" s="388"/>
      <c r="H7" s="388"/>
      <c r="I7" s="388"/>
      <c r="J7" s="388"/>
      <c r="K7" s="388"/>
      <c r="L7" s="388"/>
      <c r="M7" s="388"/>
      <c r="O7" s="990"/>
      <c r="P7" s="991"/>
      <c r="Q7" s="991"/>
      <c r="R7" s="991"/>
      <c r="S7" s="991"/>
      <c r="T7" s="991"/>
      <c r="U7" s="991"/>
      <c r="V7" s="992"/>
      <c r="W7" s="985"/>
      <c r="X7" s="986"/>
      <c r="Y7" s="388"/>
      <c r="Z7" s="1087"/>
      <c r="AA7" s="1053"/>
      <c r="AB7" s="1054"/>
      <c r="AC7" s="1050"/>
      <c r="AD7" s="1050"/>
      <c r="AE7" s="716"/>
      <c r="AF7" s="717"/>
      <c r="AG7" s="938" t="s">
        <v>435</v>
      </c>
      <c r="AH7" s="939"/>
      <c r="AI7" s="1084" t="s">
        <v>436</v>
      </c>
      <c r="AJ7" s="1085"/>
      <c r="AM7" s="375" t="s">
        <v>534</v>
      </c>
      <c r="AN7" s="426"/>
      <c r="AO7" s="368"/>
      <c r="AP7" s="368"/>
      <c r="AQ7" s="368"/>
      <c r="AR7" s="380"/>
    </row>
    <row r="8" spans="1:44" ht="18" customHeight="1">
      <c r="A8" s="392"/>
      <c r="B8" s="388"/>
      <c r="C8" s="929" t="s">
        <v>48</v>
      </c>
      <c r="D8" s="930"/>
      <c r="E8" s="930"/>
      <c r="F8" s="930"/>
      <c r="G8" s="930"/>
      <c r="H8" s="930"/>
      <c r="I8" s="930"/>
      <c r="J8" s="931"/>
      <c r="O8" s="971" t="s">
        <v>529</v>
      </c>
      <c r="P8" s="972"/>
      <c r="Q8" s="972"/>
      <c r="R8" s="972"/>
      <c r="S8" s="972"/>
      <c r="T8" s="972"/>
      <c r="U8" s="972"/>
      <c r="V8" s="972"/>
      <c r="W8" s="972"/>
      <c r="X8" s="973"/>
      <c r="AE8" s="936" t="s">
        <v>140</v>
      </c>
      <c r="AF8" s="937"/>
      <c r="AG8" s="393">
        <f t="shared" ref="AG8:AG19" si="0">VLOOKUP(N27,$Z$11:$AC$15,3,TRUE)</f>
        <v>0</v>
      </c>
      <c r="AH8" s="394" t="str">
        <f t="shared" ref="AH8:AH19" si="1">VLOOKUP(AG8,AB$11:AC$15,2,)</f>
        <v>-</v>
      </c>
      <c r="AI8" s="333">
        <f t="shared" ref="AI8:AI19" si="2">VLOOKUP(AH27,$AA$11:$AC$15,2,TRUE)</f>
        <v>0</v>
      </c>
      <c r="AJ8" s="395" t="str">
        <f t="shared" ref="AJ8:AJ19" si="3">VLOOKUP(AI8,$AB$11:$AC$15,2,)</f>
        <v>-</v>
      </c>
      <c r="AM8" s="375"/>
      <c r="AN8" s="426"/>
      <c r="AO8" s="368"/>
      <c r="AP8" s="368"/>
      <c r="AQ8" s="368"/>
      <c r="AR8" s="380"/>
    </row>
    <row r="9" spans="1:44" ht="18" customHeight="1">
      <c r="A9" s="392"/>
      <c r="B9" s="388"/>
      <c r="C9" s="932" t="s">
        <v>128</v>
      </c>
      <c r="D9" s="933"/>
      <c r="E9" s="933"/>
      <c r="F9" s="934"/>
      <c r="G9" s="959" t="s">
        <v>228</v>
      </c>
      <c r="H9" s="960"/>
      <c r="I9" s="960"/>
      <c r="J9" s="961"/>
      <c r="O9" s="974"/>
      <c r="P9" s="975"/>
      <c r="Q9" s="975"/>
      <c r="R9" s="975"/>
      <c r="S9" s="975"/>
      <c r="T9" s="975"/>
      <c r="U9" s="975"/>
      <c r="V9" s="975"/>
      <c r="W9" s="975"/>
      <c r="X9" s="976"/>
      <c r="Y9" s="418"/>
      <c r="Z9" s="361" t="s">
        <v>369</v>
      </c>
      <c r="AE9" s="936" t="s">
        <v>348</v>
      </c>
      <c r="AF9" s="937"/>
      <c r="AG9" s="393">
        <f t="shared" si="0"/>
        <v>0</v>
      </c>
      <c r="AH9" s="394" t="str">
        <f t="shared" si="1"/>
        <v>-</v>
      </c>
      <c r="AI9" s="333">
        <f t="shared" si="2"/>
        <v>0</v>
      </c>
      <c r="AJ9" s="395" t="str">
        <f t="shared" si="3"/>
        <v>-</v>
      </c>
      <c r="AM9" s="375" t="s">
        <v>545</v>
      </c>
      <c r="AN9" s="368"/>
      <c r="AO9" s="368"/>
      <c r="AP9" s="368"/>
      <c r="AQ9" s="368"/>
      <c r="AR9" s="380"/>
    </row>
    <row r="10" spans="1:44" ht="18.75" customHeight="1">
      <c r="A10" s="392"/>
      <c r="B10" s="388"/>
      <c r="C10" s="396" t="s">
        <v>229</v>
      </c>
      <c r="D10" s="212"/>
      <c r="E10" s="397" t="s">
        <v>265</v>
      </c>
      <c r="F10" s="213"/>
      <c r="G10" s="209"/>
      <c r="H10" s="397" t="s">
        <v>60</v>
      </c>
      <c r="I10" s="208"/>
      <c r="J10" s="398" t="s">
        <v>49</v>
      </c>
      <c r="O10" s="977" t="s">
        <v>530</v>
      </c>
      <c r="P10" s="978"/>
      <c r="Q10" s="978"/>
      <c r="R10" s="978"/>
      <c r="S10" s="978"/>
      <c r="T10" s="704"/>
      <c r="U10" s="704"/>
      <c r="V10" s="704"/>
      <c r="W10" s="704"/>
      <c r="X10" s="705"/>
      <c r="Y10" s="418"/>
      <c r="Z10" s="415" t="s">
        <v>219</v>
      </c>
      <c r="AA10" s="415" t="s">
        <v>220</v>
      </c>
      <c r="AB10" s="415" t="s">
        <v>366</v>
      </c>
      <c r="AC10" s="415" t="s">
        <v>259</v>
      </c>
      <c r="AE10" s="936" t="s">
        <v>349</v>
      </c>
      <c r="AF10" s="937"/>
      <c r="AG10" s="393">
        <f t="shared" si="0"/>
        <v>0</v>
      </c>
      <c r="AH10" s="394" t="str">
        <f t="shared" si="1"/>
        <v>-</v>
      </c>
      <c r="AI10" s="333">
        <f t="shared" si="2"/>
        <v>0</v>
      </c>
      <c r="AJ10" s="395" t="str">
        <f t="shared" si="3"/>
        <v>-</v>
      </c>
      <c r="AM10" s="375" t="s">
        <v>546</v>
      </c>
      <c r="AN10" s="368"/>
      <c r="AO10" s="368"/>
      <c r="AP10" s="368"/>
      <c r="AQ10" s="368"/>
      <c r="AR10" s="380"/>
    </row>
    <row r="11" spans="1:44" ht="18" customHeight="1" thickBot="1">
      <c r="A11" s="392"/>
      <c r="B11" s="388"/>
      <c r="C11" s="399" t="s">
        <v>227</v>
      </c>
      <c r="D11" s="214"/>
      <c r="E11" s="400" t="s">
        <v>265</v>
      </c>
      <c r="F11" s="215"/>
      <c r="G11" s="211"/>
      <c r="H11" s="400" t="s">
        <v>60</v>
      </c>
      <c r="I11" s="210"/>
      <c r="J11" s="401" t="s">
        <v>49</v>
      </c>
      <c r="O11" s="706" t="s">
        <v>539</v>
      </c>
      <c r="P11" s="702"/>
      <c r="Q11" s="702"/>
      <c r="R11" s="702"/>
      <c r="S11" s="702"/>
      <c r="T11" s="702"/>
      <c r="U11" s="702"/>
      <c r="V11" s="702"/>
      <c r="W11" s="702"/>
      <c r="X11" s="707"/>
      <c r="Y11" s="418"/>
      <c r="Z11" s="562">
        <v>0</v>
      </c>
      <c r="AA11" s="562">
        <v>0</v>
      </c>
      <c r="AB11" s="562">
        <v>0</v>
      </c>
      <c r="AC11" s="562" t="s">
        <v>522</v>
      </c>
      <c r="AE11" s="936" t="s">
        <v>350</v>
      </c>
      <c r="AF11" s="937"/>
      <c r="AG11" s="393">
        <f t="shared" si="0"/>
        <v>0</v>
      </c>
      <c r="AH11" s="394" t="str">
        <f t="shared" si="1"/>
        <v>-</v>
      </c>
      <c r="AI11" s="333">
        <f t="shared" si="2"/>
        <v>0</v>
      </c>
      <c r="AJ11" s="395" t="str">
        <f t="shared" si="3"/>
        <v>-</v>
      </c>
      <c r="AM11" s="375" t="s">
        <v>59</v>
      </c>
      <c r="AN11" s="368"/>
      <c r="AO11" s="368"/>
      <c r="AP11" s="368"/>
      <c r="AQ11" s="368"/>
      <c r="AR11" s="380"/>
    </row>
    <row r="12" spans="1:44" ht="18" customHeight="1">
      <c r="A12" s="392"/>
      <c r="B12" s="388"/>
      <c r="C12" s="388"/>
      <c r="D12" s="388"/>
      <c r="E12" s="388"/>
      <c r="F12" s="388"/>
      <c r="G12" s="388"/>
      <c r="H12" s="388"/>
      <c r="O12" s="708"/>
      <c r="P12" s="935"/>
      <c r="Q12" s="935"/>
      <c r="R12" s="935"/>
      <c r="S12" s="935"/>
      <c r="T12" s="935"/>
      <c r="U12" s="935"/>
      <c r="V12" s="935"/>
      <c r="W12" s="935"/>
      <c r="X12" s="707"/>
      <c r="Z12" s="415">
        <v>1</v>
      </c>
      <c r="AA12" s="415">
        <v>2</v>
      </c>
      <c r="AB12" s="415">
        <v>1</v>
      </c>
      <c r="AC12" s="419" t="s">
        <v>101</v>
      </c>
      <c r="AE12" s="936" t="s">
        <v>552</v>
      </c>
      <c r="AF12" s="937"/>
      <c r="AG12" s="393">
        <f t="shared" si="0"/>
        <v>0</v>
      </c>
      <c r="AH12" s="394" t="str">
        <f t="shared" si="1"/>
        <v>-</v>
      </c>
      <c r="AI12" s="333">
        <f t="shared" si="2"/>
        <v>0</v>
      </c>
      <c r="AJ12" s="395" t="str">
        <f t="shared" si="3"/>
        <v>-</v>
      </c>
      <c r="AM12" s="375"/>
      <c r="AN12" s="368"/>
      <c r="AO12" s="368"/>
      <c r="AP12" s="368"/>
      <c r="AQ12" s="368"/>
      <c r="AR12" s="380"/>
    </row>
    <row r="13" spans="1:44" ht="18.75" customHeight="1" thickBot="1">
      <c r="A13" s="392"/>
      <c r="B13" s="388"/>
      <c r="C13" s="388" t="s">
        <v>362</v>
      </c>
      <c r="D13" s="388"/>
      <c r="E13" s="388"/>
      <c r="F13" s="388"/>
      <c r="G13" s="388"/>
      <c r="H13" s="388"/>
      <c r="I13" s="388"/>
      <c r="J13" s="388"/>
      <c r="K13" s="388"/>
      <c r="L13" s="388"/>
      <c r="M13" s="402"/>
      <c r="N13" s="403"/>
      <c r="O13" s="1043" t="s">
        <v>538</v>
      </c>
      <c r="P13" s="1044"/>
      <c r="Q13" s="1044"/>
      <c r="R13" s="1044"/>
      <c r="S13" s="1044"/>
      <c r="T13" s="702"/>
      <c r="U13" s="702"/>
      <c r="V13" s="702"/>
      <c r="W13" s="702"/>
      <c r="X13" s="707"/>
      <c r="Z13" s="415">
        <v>4</v>
      </c>
      <c r="AA13" s="415">
        <v>2</v>
      </c>
      <c r="AB13" s="415">
        <v>2</v>
      </c>
      <c r="AC13" s="419" t="s">
        <v>56</v>
      </c>
      <c r="AE13" s="936" t="s">
        <v>553</v>
      </c>
      <c r="AF13" s="937"/>
      <c r="AG13" s="393">
        <f t="shared" si="0"/>
        <v>0</v>
      </c>
      <c r="AH13" s="394" t="str">
        <f t="shared" si="1"/>
        <v>-</v>
      </c>
      <c r="AI13" s="333">
        <f t="shared" si="2"/>
        <v>0</v>
      </c>
      <c r="AJ13" s="395" t="str">
        <f t="shared" si="3"/>
        <v>-</v>
      </c>
      <c r="AM13" s="375" t="s">
        <v>544</v>
      </c>
      <c r="AN13" s="368"/>
      <c r="AO13" s="368"/>
      <c r="AP13" s="368"/>
      <c r="AQ13" s="368"/>
      <c r="AR13" s="380"/>
    </row>
    <row r="14" spans="1:44" ht="18" customHeight="1" thickBot="1">
      <c r="A14" s="392"/>
      <c r="B14" s="388"/>
      <c r="C14" s="1014" t="s">
        <v>114</v>
      </c>
      <c r="D14" s="1015"/>
      <c r="E14" s="1015"/>
      <c r="F14" s="1015"/>
      <c r="G14" s="1016"/>
      <c r="H14" s="405" t="s">
        <v>243</v>
      </c>
      <c r="I14" s="406" t="s">
        <v>241</v>
      </c>
      <c r="J14" s="406" t="s">
        <v>242</v>
      </c>
      <c r="K14" s="407" t="s">
        <v>239</v>
      </c>
      <c r="L14" s="404" t="s">
        <v>32</v>
      </c>
      <c r="M14" s="408"/>
      <c r="N14" s="402"/>
      <c r="O14" s="708" t="s">
        <v>542</v>
      </c>
      <c r="P14" s="702"/>
      <c r="Q14" s="702"/>
      <c r="R14" s="641"/>
      <c r="S14" s="641"/>
      <c r="T14" s="979"/>
      <c r="U14" s="979"/>
      <c r="V14" s="979"/>
      <c r="W14" s="641"/>
      <c r="X14" s="707"/>
      <c r="Z14" s="415">
        <v>10</v>
      </c>
      <c r="AA14" s="415">
        <v>4</v>
      </c>
      <c r="AB14" s="415">
        <v>3</v>
      </c>
      <c r="AC14" s="419" t="s">
        <v>57</v>
      </c>
      <c r="AE14" s="936" t="s">
        <v>554</v>
      </c>
      <c r="AF14" s="937"/>
      <c r="AG14" s="393">
        <f t="shared" si="0"/>
        <v>0</v>
      </c>
      <c r="AH14" s="394" t="str">
        <f t="shared" si="1"/>
        <v>-</v>
      </c>
      <c r="AI14" s="333">
        <f t="shared" si="2"/>
        <v>0</v>
      </c>
      <c r="AJ14" s="395" t="str">
        <f t="shared" si="3"/>
        <v>-</v>
      </c>
      <c r="AL14" s="371"/>
      <c r="AM14" s="375" t="s">
        <v>547</v>
      </c>
      <c r="AN14" s="368"/>
      <c r="AO14" s="368"/>
      <c r="AP14" s="368"/>
      <c r="AQ14" s="368"/>
      <c r="AR14" s="380"/>
    </row>
    <row r="15" spans="1:44" ht="18" customHeight="1">
      <c r="A15" s="409"/>
      <c r="B15" s="388"/>
      <c r="C15" s="965" t="s">
        <v>115</v>
      </c>
      <c r="D15" s="966"/>
      <c r="E15" s="966"/>
      <c r="F15" s="966"/>
      <c r="G15" s="967"/>
      <c r="H15" s="410">
        <f>SUM(H16:H18)</f>
        <v>0</v>
      </c>
      <c r="I15" s="411">
        <f>SUM(I16:I18)</f>
        <v>0</v>
      </c>
      <c r="J15" s="411">
        <f>SUM(J16:J18)</f>
        <v>0</v>
      </c>
      <c r="K15" s="412">
        <f>SUM(K16:K18)</f>
        <v>0</v>
      </c>
      <c r="L15" s="413">
        <f t="shared" ref="L15:L20" si="4">SUM(H15:K15)</f>
        <v>0</v>
      </c>
      <c r="M15" s="414"/>
      <c r="N15" s="414"/>
      <c r="O15" s="708" t="s">
        <v>541</v>
      </c>
      <c r="P15" s="702"/>
      <c r="Q15" s="702"/>
      <c r="R15" s="641"/>
      <c r="S15" s="641"/>
      <c r="T15" s="979"/>
      <c r="U15" s="979"/>
      <c r="V15" s="979"/>
      <c r="W15" s="641"/>
      <c r="X15" s="707"/>
      <c r="Z15" s="415">
        <v>30</v>
      </c>
      <c r="AA15" s="415">
        <v>10</v>
      </c>
      <c r="AB15" s="415">
        <v>4</v>
      </c>
      <c r="AC15" s="419" t="s">
        <v>58</v>
      </c>
      <c r="AE15" s="936" t="s">
        <v>354</v>
      </c>
      <c r="AF15" s="937"/>
      <c r="AG15" s="393">
        <f t="shared" si="0"/>
        <v>0</v>
      </c>
      <c r="AH15" s="394" t="str">
        <f t="shared" si="1"/>
        <v>-</v>
      </c>
      <c r="AI15" s="333">
        <f t="shared" si="2"/>
        <v>0</v>
      </c>
      <c r="AJ15" s="395" t="str">
        <f t="shared" si="3"/>
        <v>-</v>
      </c>
      <c r="AM15" s="375" t="s">
        <v>59</v>
      </c>
      <c r="AN15" s="368"/>
      <c r="AO15" s="368"/>
      <c r="AP15" s="368"/>
      <c r="AQ15" s="368"/>
      <c r="AR15" s="380"/>
    </row>
    <row r="16" spans="1:44" ht="18" customHeight="1">
      <c r="A16" s="392"/>
      <c r="B16" s="388"/>
      <c r="C16" s="962" t="s">
        <v>116</v>
      </c>
      <c r="D16" s="952" t="s">
        <v>117</v>
      </c>
      <c r="E16" s="953"/>
      <c r="F16" s="953"/>
      <c r="G16" s="954"/>
      <c r="H16" s="416">
        <f>'別紙2-(2)'!C125</f>
        <v>0</v>
      </c>
      <c r="I16" s="416">
        <f>'別紙2-(2)'!D125</f>
        <v>0</v>
      </c>
      <c r="J16" s="416">
        <f>'別紙2-(2)'!E125</f>
        <v>0</v>
      </c>
      <c r="K16" s="416">
        <f>'別紙2-(2)'!F125</f>
        <v>0</v>
      </c>
      <c r="L16" s="417">
        <f>SUM(H16:K16)</f>
        <v>0</v>
      </c>
      <c r="M16" s="418"/>
      <c r="N16" s="418"/>
      <c r="O16" s="708" t="s">
        <v>543</v>
      </c>
      <c r="P16" s="702"/>
      <c r="Q16" s="702"/>
      <c r="R16" s="982"/>
      <c r="S16" s="982"/>
      <c r="T16" s="982"/>
      <c r="U16" s="982"/>
      <c r="V16" s="982"/>
      <c r="W16" s="982"/>
      <c r="X16" s="707"/>
      <c r="AE16" s="936" t="s">
        <v>555</v>
      </c>
      <c r="AF16" s="937"/>
      <c r="AG16" s="393">
        <f t="shared" si="0"/>
        <v>0</v>
      </c>
      <c r="AH16" s="394" t="str">
        <f t="shared" si="1"/>
        <v>-</v>
      </c>
      <c r="AI16" s="333">
        <f t="shared" si="2"/>
        <v>0</v>
      </c>
      <c r="AJ16" s="395" t="str">
        <f t="shared" si="3"/>
        <v>-</v>
      </c>
      <c r="AM16" s="375"/>
      <c r="AN16" s="368"/>
      <c r="AO16" s="368"/>
      <c r="AP16" s="368"/>
      <c r="AQ16" s="368"/>
      <c r="AR16" s="380"/>
    </row>
    <row r="17" spans="1:44" ht="18" customHeight="1">
      <c r="A17" s="392"/>
      <c r="B17" s="388"/>
      <c r="C17" s="963"/>
      <c r="D17" s="1000" t="s">
        <v>118</v>
      </c>
      <c r="E17" s="1001"/>
      <c r="F17" s="1001"/>
      <c r="G17" s="1002"/>
      <c r="H17" s="416">
        <f>'別紙2-(2)'!C126</f>
        <v>0</v>
      </c>
      <c r="I17" s="416">
        <f>'別紙2-(2)'!D126</f>
        <v>0</v>
      </c>
      <c r="J17" s="416">
        <f>'別紙2-(2)'!E126</f>
        <v>0</v>
      </c>
      <c r="K17" s="416">
        <f>'別紙2-(2)'!F126</f>
        <v>0</v>
      </c>
      <c r="L17" s="417">
        <f t="shared" si="4"/>
        <v>0</v>
      </c>
      <c r="M17" s="87"/>
      <c r="N17" s="87"/>
      <c r="O17" s="708" t="s">
        <v>548</v>
      </c>
      <c r="P17" s="702"/>
      <c r="Q17" s="702"/>
      <c r="R17" s="979"/>
      <c r="S17" s="979"/>
      <c r="T17" s="979"/>
      <c r="U17" s="979"/>
      <c r="V17" s="979"/>
      <c r="W17" s="979"/>
      <c r="X17" s="707"/>
      <c r="Y17" s="388"/>
      <c r="AE17" s="936" t="s">
        <v>556</v>
      </c>
      <c r="AF17" s="937"/>
      <c r="AG17" s="393">
        <f t="shared" si="0"/>
        <v>0</v>
      </c>
      <c r="AH17" s="394" t="str">
        <f t="shared" si="1"/>
        <v>-</v>
      </c>
      <c r="AI17" s="333">
        <f t="shared" si="2"/>
        <v>0</v>
      </c>
      <c r="AJ17" s="395" t="str">
        <f t="shared" si="3"/>
        <v>-</v>
      </c>
      <c r="AM17" s="375" t="s">
        <v>536</v>
      </c>
      <c r="AN17" s="368"/>
      <c r="AO17" s="368"/>
      <c r="AP17" s="368"/>
      <c r="AQ17" s="368"/>
      <c r="AR17" s="380"/>
    </row>
    <row r="18" spans="1:44" ht="18" customHeight="1" thickBot="1">
      <c r="A18" s="392"/>
      <c r="B18" s="388"/>
      <c r="C18" s="964"/>
      <c r="D18" s="968" t="s">
        <v>119</v>
      </c>
      <c r="E18" s="969"/>
      <c r="F18" s="969"/>
      <c r="G18" s="970"/>
      <c r="H18" s="420">
        <f>'別紙2-(2)'!C127</f>
        <v>0</v>
      </c>
      <c r="I18" s="421">
        <f>'別紙2-(2)'!D127</f>
        <v>0</v>
      </c>
      <c r="J18" s="421">
        <f>'別紙2-(2)'!E127</f>
        <v>0</v>
      </c>
      <c r="K18" s="421">
        <f>'別紙2-(2)'!F127</f>
        <v>0</v>
      </c>
      <c r="L18" s="422">
        <f t="shared" si="4"/>
        <v>0</v>
      </c>
      <c r="M18" s="423"/>
      <c r="N18" s="423"/>
      <c r="O18" s="708" t="s">
        <v>549</v>
      </c>
      <c r="P18" s="702"/>
      <c r="Q18" s="702"/>
      <c r="R18" s="981"/>
      <c r="S18" s="981"/>
      <c r="T18" s="981"/>
      <c r="U18" s="981"/>
      <c r="V18" s="981"/>
      <c r="W18" s="981"/>
      <c r="X18" s="707"/>
      <c r="Y18" s="388"/>
      <c r="AE18" s="936" t="s">
        <v>557</v>
      </c>
      <c r="AF18" s="937"/>
      <c r="AG18" s="393">
        <f t="shared" si="0"/>
        <v>0</v>
      </c>
      <c r="AH18" s="394" t="str">
        <f t="shared" si="1"/>
        <v>-</v>
      </c>
      <c r="AI18" s="333">
        <f t="shared" si="2"/>
        <v>0</v>
      </c>
      <c r="AJ18" s="395" t="str">
        <f t="shared" si="3"/>
        <v>-</v>
      </c>
      <c r="AM18" s="382" t="s">
        <v>537</v>
      </c>
      <c r="AN18" s="383"/>
      <c r="AO18" s="383"/>
      <c r="AP18" s="383"/>
      <c r="AQ18" s="383"/>
      <c r="AR18" s="374"/>
    </row>
    <row r="19" spans="1:44" ht="18" customHeight="1" thickBot="1">
      <c r="A19" s="392"/>
      <c r="B19" s="388"/>
      <c r="C19" s="1031" t="s">
        <v>284</v>
      </c>
      <c r="D19" s="1032"/>
      <c r="E19" s="1032"/>
      <c r="F19" s="1032"/>
      <c r="G19" s="1032"/>
      <c r="H19" s="184">
        <f>'別紙2-(2)'!C128</f>
        <v>0</v>
      </c>
      <c r="I19" s="185">
        <f>'別紙2-(2)'!D128</f>
        <v>0</v>
      </c>
      <c r="J19" s="185">
        <f>'別紙2-(2)'!E128</f>
        <v>0</v>
      </c>
      <c r="K19" s="186">
        <f>'別紙2-(2)'!F128</f>
        <v>0</v>
      </c>
      <c r="L19" s="424">
        <f t="shared" si="4"/>
        <v>0</v>
      </c>
      <c r="M19" s="425"/>
      <c r="N19" s="425"/>
      <c r="O19" s="708" t="s">
        <v>548</v>
      </c>
      <c r="P19" s="702"/>
      <c r="Q19" s="702"/>
      <c r="R19" s="979"/>
      <c r="S19" s="979"/>
      <c r="T19" s="979"/>
      <c r="U19" s="979"/>
      <c r="V19" s="979"/>
      <c r="W19" s="979"/>
      <c r="X19" s="707"/>
      <c r="Y19" s="388"/>
      <c r="AE19" s="1045" t="s">
        <v>358</v>
      </c>
      <c r="AF19" s="1046"/>
      <c r="AG19" s="427">
        <f t="shared" si="0"/>
        <v>0</v>
      </c>
      <c r="AH19" s="428" t="str">
        <f t="shared" si="1"/>
        <v>-</v>
      </c>
      <c r="AI19" s="334">
        <f t="shared" si="2"/>
        <v>0</v>
      </c>
      <c r="AJ19" s="429" t="str">
        <f t="shared" si="3"/>
        <v>-</v>
      </c>
    </row>
    <row r="20" spans="1:44" ht="30" customHeight="1" thickTop="1" thickBot="1">
      <c r="A20" s="388"/>
      <c r="B20" s="388"/>
      <c r="C20" s="997" t="s">
        <v>262</v>
      </c>
      <c r="D20" s="998"/>
      <c r="E20" s="998"/>
      <c r="F20" s="998"/>
      <c r="G20" s="998"/>
      <c r="H20" s="187"/>
      <c r="I20" s="188"/>
      <c r="J20" s="188"/>
      <c r="K20" s="188"/>
      <c r="L20" s="718">
        <f t="shared" si="4"/>
        <v>0</v>
      </c>
      <c r="M20" s="430"/>
      <c r="N20" s="430"/>
      <c r="O20" s="708" t="s">
        <v>540</v>
      </c>
      <c r="P20" s="703"/>
      <c r="Q20" s="703"/>
      <c r="R20" s="713"/>
      <c r="S20" s="713"/>
      <c r="T20" s="713"/>
      <c r="U20" s="980"/>
      <c r="V20" s="980"/>
      <c r="W20" s="980"/>
      <c r="X20" s="709"/>
      <c r="Y20" s="426"/>
      <c r="AE20" s="1047" t="s">
        <v>447</v>
      </c>
      <c r="AF20" s="1048"/>
      <c r="AG20" s="1027">
        <f>COUNTIF(AG8:AG19,"&lt;"&amp;AI4)</f>
        <v>0</v>
      </c>
      <c r="AH20" s="1028"/>
      <c r="AI20" s="921">
        <f>COUNTIF(AI8:AI19,"&lt;"&amp;AI4)</f>
        <v>0</v>
      </c>
      <c r="AJ20" s="922"/>
    </row>
    <row r="21" spans="1:44" ht="32.25" customHeight="1" thickBot="1">
      <c r="A21" s="388"/>
      <c r="B21" s="388"/>
      <c r="C21" s="388"/>
      <c r="D21" s="388"/>
      <c r="E21" s="388"/>
      <c r="F21" s="388"/>
      <c r="G21" s="388"/>
      <c r="H21" s="388"/>
      <c r="I21" s="388"/>
      <c r="J21" s="388"/>
      <c r="K21" s="388"/>
      <c r="L21" s="388"/>
      <c r="M21" s="388"/>
      <c r="N21" s="388"/>
      <c r="O21" s="949" t="s">
        <v>608</v>
      </c>
      <c r="P21" s="950"/>
      <c r="Q21" s="950"/>
      <c r="R21" s="950"/>
      <c r="S21" s="950"/>
      <c r="T21" s="950"/>
      <c r="U21" s="950"/>
      <c r="V21" s="950"/>
      <c r="W21" s="950"/>
      <c r="X21" s="951"/>
      <c r="Y21" s="388"/>
      <c r="Z21" s="388"/>
      <c r="AA21" s="388"/>
      <c r="AB21" s="388"/>
      <c r="AC21" s="388"/>
      <c r="AD21" s="388"/>
      <c r="AE21" s="388"/>
      <c r="AF21" s="388"/>
      <c r="AG21" s="388"/>
      <c r="AH21" s="388"/>
      <c r="AI21" s="388"/>
      <c r="AJ21" s="431"/>
    </row>
    <row r="22" spans="1:44" ht="17.25" customHeight="1">
      <c r="A22" s="1037" t="s">
        <v>102</v>
      </c>
      <c r="B22" s="1038"/>
      <c r="C22" s="1021" t="s">
        <v>103</v>
      </c>
      <c r="D22" s="1022"/>
      <c r="E22" s="1022"/>
      <c r="F22" s="1022"/>
      <c r="G22" s="1022"/>
      <c r="H22" s="1022"/>
      <c r="I22" s="1022"/>
      <c r="J22" s="1022"/>
      <c r="K22" s="1022"/>
      <c r="L22" s="1022"/>
      <c r="M22" s="1022"/>
      <c r="N22" s="1023"/>
      <c r="O22" s="1017" t="str">
        <f>IF(W5="","近隣医療従事者の児童受入状況をご記入ください。",IF(W5="○","加算申請する場合は以下入力してください。","※近隣医療従事者の児童受け入れ体制が整備できていない場合は、加算申請できません。"))</f>
        <v>近隣医療従事者の児童受入状況をご記入ください。</v>
      </c>
      <c r="P22" s="1017"/>
      <c r="Q22" s="1017"/>
      <c r="R22" s="1017"/>
      <c r="S22" s="1017"/>
      <c r="T22" s="1017"/>
      <c r="U22" s="1017"/>
      <c r="V22" s="1017"/>
      <c r="W22" s="1017"/>
      <c r="X22" s="1018"/>
      <c r="Y22" s="940" t="s">
        <v>104</v>
      </c>
      <c r="Z22" s="941"/>
      <c r="AA22" s="941"/>
      <c r="AB22" s="941"/>
      <c r="AC22" s="941"/>
      <c r="AD22" s="941"/>
      <c r="AE22" s="941"/>
      <c r="AF22" s="941"/>
      <c r="AG22" s="941"/>
      <c r="AH22" s="941"/>
      <c r="AI22" s="941"/>
      <c r="AJ22" s="942"/>
      <c r="AK22" s="431"/>
    </row>
    <row r="23" spans="1:44" ht="17.25" customHeight="1">
      <c r="A23" s="1039"/>
      <c r="B23" s="1040"/>
      <c r="C23" s="1024"/>
      <c r="D23" s="1025"/>
      <c r="E23" s="1025"/>
      <c r="F23" s="1025"/>
      <c r="G23" s="1025"/>
      <c r="H23" s="1025"/>
      <c r="I23" s="1025"/>
      <c r="J23" s="1025"/>
      <c r="K23" s="1025"/>
      <c r="L23" s="1025"/>
      <c r="M23" s="1025"/>
      <c r="N23" s="1026"/>
      <c r="O23" s="1019"/>
      <c r="P23" s="1019"/>
      <c r="Q23" s="1019"/>
      <c r="R23" s="1019"/>
      <c r="S23" s="1019"/>
      <c r="T23" s="1019"/>
      <c r="U23" s="1019"/>
      <c r="V23" s="1019"/>
      <c r="W23" s="1019"/>
      <c r="X23" s="1020"/>
      <c r="Y23" s="943"/>
      <c r="Z23" s="944"/>
      <c r="AA23" s="944"/>
      <c r="AB23" s="944"/>
      <c r="AC23" s="944"/>
      <c r="AD23" s="944"/>
      <c r="AE23" s="944"/>
      <c r="AF23" s="944"/>
      <c r="AG23" s="944"/>
      <c r="AH23" s="944"/>
      <c r="AI23" s="944"/>
      <c r="AJ23" s="945"/>
      <c r="AK23" s="431"/>
    </row>
    <row r="24" spans="1:44" ht="54.75" customHeight="1">
      <c r="A24" s="1039"/>
      <c r="B24" s="1040"/>
      <c r="C24" s="933" t="s">
        <v>105</v>
      </c>
      <c r="D24" s="933"/>
      <c r="E24" s="933"/>
      <c r="F24" s="933"/>
      <c r="G24" s="933"/>
      <c r="H24" s="933"/>
      <c r="I24" s="934"/>
      <c r="J24" s="933" t="s">
        <v>123</v>
      </c>
      <c r="K24" s="933"/>
      <c r="L24" s="933"/>
      <c r="M24" s="933"/>
      <c r="N24" s="999"/>
      <c r="O24" s="933" t="s">
        <v>120</v>
      </c>
      <c r="P24" s="999"/>
      <c r="Q24" s="932" t="s">
        <v>121</v>
      </c>
      <c r="R24" s="999"/>
      <c r="S24" s="932" t="s">
        <v>167</v>
      </c>
      <c r="T24" s="999"/>
      <c r="U24" s="932" t="s">
        <v>236</v>
      </c>
      <c r="V24" s="999"/>
      <c r="W24" s="932" t="s">
        <v>249</v>
      </c>
      <c r="X24" s="999"/>
      <c r="Y24" s="933" t="s">
        <v>89</v>
      </c>
      <c r="Z24" s="933"/>
      <c r="AA24" s="934"/>
      <c r="AB24" s="994" t="s">
        <v>73</v>
      </c>
      <c r="AC24" s="933"/>
      <c r="AD24" s="934"/>
      <c r="AE24" s="918" t="s">
        <v>218</v>
      </c>
      <c r="AF24" s="919"/>
      <c r="AG24" s="919"/>
      <c r="AH24" s="920"/>
      <c r="AI24" s="432" t="s">
        <v>91</v>
      </c>
      <c r="AJ24" s="433" t="s">
        <v>236</v>
      </c>
      <c r="AK24" s="431"/>
    </row>
    <row r="25" spans="1:44" ht="52.8">
      <c r="A25" s="1039"/>
      <c r="B25" s="1040"/>
      <c r="C25" s="434" t="s">
        <v>106</v>
      </c>
      <c r="D25" s="435" t="s">
        <v>107</v>
      </c>
      <c r="E25" s="435" t="s">
        <v>108</v>
      </c>
      <c r="F25" s="435" t="s">
        <v>73</v>
      </c>
      <c r="G25" s="436" t="s">
        <v>32</v>
      </c>
      <c r="H25" s="435" t="s">
        <v>109</v>
      </c>
      <c r="I25" s="435" t="s">
        <v>110</v>
      </c>
      <c r="J25" s="435" t="s">
        <v>111</v>
      </c>
      <c r="K25" s="435" t="s">
        <v>107</v>
      </c>
      <c r="L25" s="435" t="s">
        <v>108</v>
      </c>
      <c r="M25" s="435" t="s">
        <v>73</v>
      </c>
      <c r="N25" s="417" t="s">
        <v>32</v>
      </c>
      <c r="O25" s="434" t="s">
        <v>67</v>
      </c>
      <c r="P25" s="437" t="s">
        <v>179</v>
      </c>
      <c r="Q25" s="438" t="s">
        <v>75</v>
      </c>
      <c r="R25" s="439" t="s">
        <v>180</v>
      </c>
      <c r="S25" s="440" t="s">
        <v>67</v>
      </c>
      <c r="T25" s="439" t="s">
        <v>180</v>
      </c>
      <c r="U25" s="440" t="s">
        <v>67</v>
      </c>
      <c r="V25" s="439" t="s">
        <v>180</v>
      </c>
      <c r="W25" s="440" t="s">
        <v>67</v>
      </c>
      <c r="X25" s="439" t="s">
        <v>180</v>
      </c>
      <c r="Y25" s="441" t="s">
        <v>112</v>
      </c>
      <c r="Z25" s="1033" t="s">
        <v>113</v>
      </c>
      <c r="AA25" s="1034"/>
      <c r="AB25" s="442" t="s">
        <v>112</v>
      </c>
      <c r="AC25" s="1033" t="s">
        <v>113</v>
      </c>
      <c r="AD25" s="1034"/>
      <c r="AE25" s="443" t="s">
        <v>112</v>
      </c>
      <c r="AF25" s="993" t="s">
        <v>113</v>
      </c>
      <c r="AG25" s="993"/>
      <c r="AH25" s="444" t="s">
        <v>32</v>
      </c>
      <c r="AI25" s="445" t="s">
        <v>112</v>
      </c>
      <c r="AJ25" s="446" t="s">
        <v>237</v>
      </c>
      <c r="AK25" s="388"/>
    </row>
    <row r="26" spans="1:44" ht="19.5" customHeight="1" thickBot="1">
      <c r="A26" s="1041"/>
      <c r="B26" s="1042"/>
      <c r="C26" s="447" t="s">
        <v>34</v>
      </c>
      <c r="D26" s="448" t="s">
        <v>34</v>
      </c>
      <c r="E26" s="448" t="s">
        <v>34</v>
      </c>
      <c r="F26" s="448" t="s">
        <v>34</v>
      </c>
      <c r="G26" s="448" t="s">
        <v>34</v>
      </c>
      <c r="H26" s="448" t="s">
        <v>36</v>
      </c>
      <c r="I26" s="448" t="s">
        <v>34</v>
      </c>
      <c r="J26" s="448" t="s">
        <v>34</v>
      </c>
      <c r="K26" s="448" t="s">
        <v>34</v>
      </c>
      <c r="L26" s="448" t="s">
        <v>34</v>
      </c>
      <c r="M26" s="448" t="s">
        <v>34</v>
      </c>
      <c r="N26" s="449" t="s">
        <v>34</v>
      </c>
      <c r="O26" s="447" t="s">
        <v>36</v>
      </c>
      <c r="P26" s="450" t="s">
        <v>42</v>
      </c>
      <c r="Q26" s="451" t="s">
        <v>35</v>
      </c>
      <c r="R26" s="449" t="s">
        <v>42</v>
      </c>
      <c r="S26" s="451" t="s">
        <v>36</v>
      </c>
      <c r="T26" s="449" t="s">
        <v>42</v>
      </c>
      <c r="U26" s="451" t="s">
        <v>36</v>
      </c>
      <c r="V26" s="449" t="s">
        <v>42</v>
      </c>
      <c r="W26" s="451" t="s">
        <v>36</v>
      </c>
      <c r="X26" s="449" t="s">
        <v>42</v>
      </c>
      <c r="Y26" s="447" t="s">
        <v>34</v>
      </c>
      <c r="Z26" s="452" t="s">
        <v>34</v>
      </c>
      <c r="AA26" s="447" t="s">
        <v>34</v>
      </c>
      <c r="AB26" s="448" t="s">
        <v>34</v>
      </c>
      <c r="AC26" s="452" t="s">
        <v>34</v>
      </c>
      <c r="AD26" s="447" t="s">
        <v>34</v>
      </c>
      <c r="AE26" s="453" t="s">
        <v>34</v>
      </c>
      <c r="AF26" s="454" t="s">
        <v>34</v>
      </c>
      <c r="AG26" s="455" t="s">
        <v>34</v>
      </c>
      <c r="AH26" s="456" t="s">
        <v>42</v>
      </c>
      <c r="AI26" s="450" t="s">
        <v>34</v>
      </c>
      <c r="AJ26" s="449" t="s">
        <v>42</v>
      </c>
      <c r="AK26" s="426"/>
    </row>
    <row r="27" spans="1:44" ht="26.25" customHeight="1" thickTop="1">
      <c r="A27" s="714">
        <v>4</v>
      </c>
      <c r="B27" s="715" t="s">
        <v>35</v>
      </c>
      <c r="C27" s="457">
        <f>'別紙2-(2)'!BG115</f>
        <v>0</v>
      </c>
      <c r="D27" s="457">
        <f>'別紙2-(2)'!BH115</f>
        <v>0</v>
      </c>
      <c r="E27" s="457">
        <f>'別紙2-(2)'!BI115</f>
        <v>0</v>
      </c>
      <c r="F27" s="457">
        <f>'別紙2-(2)'!BJ115</f>
        <v>0</v>
      </c>
      <c r="G27" s="458">
        <f>SUM(C27:F27)</f>
        <v>0</v>
      </c>
      <c r="H27" s="225">
        <f>'別紙2-(2)'!BK115</f>
        <v>0</v>
      </c>
      <c r="I27" s="459" t="e">
        <f>ROUND(G27/H27,1)</f>
        <v>#DIV/0!</v>
      </c>
      <c r="J27" s="460">
        <f>'別紙2-(2)'!BL115</f>
        <v>0</v>
      </c>
      <c r="K27" s="460">
        <f>'別紙2-(2)'!BM115</f>
        <v>0</v>
      </c>
      <c r="L27" s="460">
        <f>'別紙2-(2)'!BN115</f>
        <v>0</v>
      </c>
      <c r="M27" s="460">
        <f>'別紙2-(2)'!BO115</f>
        <v>0</v>
      </c>
      <c r="N27" s="461">
        <f>SUM(J27:M27)</f>
        <v>0</v>
      </c>
      <c r="O27" s="207"/>
      <c r="P27" s="191"/>
      <c r="Q27" s="192"/>
      <c r="R27" s="193"/>
      <c r="S27" s="190"/>
      <c r="T27" s="193"/>
      <c r="U27" s="190"/>
      <c r="V27" s="193"/>
      <c r="W27" s="190"/>
      <c r="X27" s="193"/>
      <c r="Y27" s="462">
        <f>'別紙2-(4)'!AN120</f>
        <v>0</v>
      </c>
      <c r="Z27" s="463">
        <f>'別紙2-(4)'!AO120</f>
        <v>0</v>
      </c>
      <c r="AA27" s="464">
        <f>'別紙2-(4)'!AP120</f>
        <v>0</v>
      </c>
      <c r="AB27" s="465">
        <f>'別紙2-(4)'!AQ120</f>
        <v>0</v>
      </c>
      <c r="AC27" s="463">
        <f>'別紙2-(4)'!AR120</f>
        <v>0</v>
      </c>
      <c r="AD27" s="466">
        <f>'別紙2-(4)'!AS120</f>
        <v>0</v>
      </c>
      <c r="AE27" s="467">
        <f t="shared" ref="AE27:AG38" si="5">Y27+AB27</f>
        <v>0</v>
      </c>
      <c r="AF27" s="468">
        <f t="shared" si="5"/>
        <v>0</v>
      </c>
      <c r="AG27" s="469">
        <f t="shared" si="5"/>
        <v>0</v>
      </c>
      <c r="AH27" s="470">
        <f>SUM(AE27,AG27)</f>
        <v>0</v>
      </c>
      <c r="AI27" s="471">
        <f>SUM('別紙2-(4)'!AT120,'別紙2-(4)'!AV120)</f>
        <v>0</v>
      </c>
      <c r="AJ27" s="472">
        <f>'別紙2-(4)'!AW120</f>
        <v>0</v>
      </c>
      <c r="AK27" s="426"/>
    </row>
    <row r="28" spans="1:44" ht="26.25" customHeight="1">
      <c r="A28" s="714">
        <v>5</v>
      </c>
      <c r="B28" s="715" t="s">
        <v>35</v>
      </c>
      <c r="C28" s="457">
        <f>'別紙2-(2)'!BG116</f>
        <v>0</v>
      </c>
      <c r="D28" s="457">
        <f>'別紙2-(2)'!BH116</f>
        <v>0</v>
      </c>
      <c r="E28" s="457">
        <f>'別紙2-(2)'!BI116</f>
        <v>0</v>
      </c>
      <c r="F28" s="457">
        <f>'別紙2-(2)'!BJ116</f>
        <v>0</v>
      </c>
      <c r="G28" s="458">
        <f t="shared" ref="G28:G38" si="6">SUM(C28:F28)</f>
        <v>0</v>
      </c>
      <c r="H28" s="225">
        <f>'別紙2-(2)'!BK116</f>
        <v>0</v>
      </c>
      <c r="I28" s="459" t="e">
        <f t="shared" ref="I28:I38" si="7">ROUND(G28/H28,1)</f>
        <v>#DIV/0!</v>
      </c>
      <c r="J28" s="460">
        <f>'別紙2-(2)'!BL116</f>
        <v>0</v>
      </c>
      <c r="K28" s="460">
        <f>'別紙2-(2)'!BM116</f>
        <v>0</v>
      </c>
      <c r="L28" s="460">
        <f>'別紙2-(2)'!BN116</f>
        <v>0</v>
      </c>
      <c r="M28" s="460">
        <f>'別紙2-(2)'!BO116</f>
        <v>0</v>
      </c>
      <c r="N28" s="461">
        <f t="shared" ref="N28:N38" si="8">SUM(J28:M28)</f>
        <v>0</v>
      </c>
      <c r="O28" s="207"/>
      <c r="P28" s="191"/>
      <c r="Q28" s="192"/>
      <c r="R28" s="193"/>
      <c r="S28" s="190"/>
      <c r="T28" s="193"/>
      <c r="U28" s="190"/>
      <c r="V28" s="193"/>
      <c r="W28" s="190"/>
      <c r="X28" s="193"/>
      <c r="Y28" s="462">
        <f>'別紙2-(4)'!AN121</f>
        <v>0</v>
      </c>
      <c r="Z28" s="463">
        <f>'別紙2-(4)'!AO121</f>
        <v>0</v>
      </c>
      <c r="AA28" s="464">
        <f>'別紙2-(4)'!AP121</f>
        <v>0</v>
      </c>
      <c r="AB28" s="465">
        <f>'別紙2-(4)'!AQ121</f>
        <v>0</v>
      </c>
      <c r="AC28" s="463">
        <f>'別紙2-(4)'!AR121</f>
        <v>0</v>
      </c>
      <c r="AD28" s="466">
        <f>'別紙2-(4)'!AS121</f>
        <v>0</v>
      </c>
      <c r="AE28" s="473">
        <f t="shared" si="5"/>
        <v>0</v>
      </c>
      <c r="AF28" s="463">
        <f t="shared" si="5"/>
        <v>0</v>
      </c>
      <c r="AG28" s="474">
        <f t="shared" si="5"/>
        <v>0</v>
      </c>
      <c r="AH28" s="475">
        <f t="shared" ref="AH28:AH38" si="9">SUM(AE28,AG28)</f>
        <v>0</v>
      </c>
      <c r="AI28" s="471">
        <f>SUM('別紙2-(4)'!AT121,'別紙2-(4)'!AV121)</f>
        <v>0</v>
      </c>
      <c r="AJ28" s="472">
        <f>'別紙2-(4)'!AW121</f>
        <v>0</v>
      </c>
      <c r="AK28" s="426"/>
    </row>
    <row r="29" spans="1:44" ht="26.25" customHeight="1">
      <c r="A29" s="714">
        <v>6</v>
      </c>
      <c r="B29" s="715" t="s">
        <v>35</v>
      </c>
      <c r="C29" s="457">
        <f>'別紙2-(2)'!BG117</f>
        <v>0</v>
      </c>
      <c r="D29" s="457">
        <f>'別紙2-(2)'!BH117</f>
        <v>0</v>
      </c>
      <c r="E29" s="457">
        <f>'別紙2-(2)'!BI117</f>
        <v>0</v>
      </c>
      <c r="F29" s="457">
        <f>'別紙2-(2)'!BJ117</f>
        <v>0</v>
      </c>
      <c r="G29" s="458">
        <f t="shared" si="6"/>
        <v>0</v>
      </c>
      <c r="H29" s="225">
        <f>'別紙2-(2)'!BK117</f>
        <v>0</v>
      </c>
      <c r="I29" s="459" t="e">
        <f t="shared" si="7"/>
        <v>#DIV/0!</v>
      </c>
      <c r="J29" s="460">
        <f>'別紙2-(2)'!BL117</f>
        <v>0</v>
      </c>
      <c r="K29" s="460">
        <f>'別紙2-(2)'!BM117</f>
        <v>0</v>
      </c>
      <c r="L29" s="460">
        <f>'別紙2-(2)'!BN117</f>
        <v>0</v>
      </c>
      <c r="M29" s="460">
        <f>'別紙2-(2)'!BO117</f>
        <v>0</v>
      </c>
      <c r="N29" s="461">
        <f t="shared" si="8"/>
        <v>0</v>
      </c>
      <c r="O29" s="207"/>
      <c r="P29" s="191"/>
      <c r="Q29" s="192"/>
      <c r="R29" s="193"/>
      <c r="S29" s="190"/>
      <c r="T29" s="193"/>
      <c r="U29" s="190"/>
      <c r="V29" s="193"/>
      <c r="W29" s="190"/>
      <c r="X29" s="193"/>
      <c r="Y29" s="462">
        <f>'別紙2-(4)'!AN122</f>
        <v>0</v>
      </c>
      <c r="Z29" s="463">
        <f>'別紙2-(4)'!AO122</f>
        <v>0</v>
      </c>
      <c r="AA29" s="464">
        <f>'別紙2-(4)'!AP122</f>
        <v>0</v>
      </c>
      <c r="AB29" s="465">
        <f>'別紙2-(4)'!AQ122</f>
        <v>0</v>
      </c>
      <c r="AC29" s="463">
        <f>'別紙2-(4)'!AR122</f>
        <v>0</v>
      </c>
      <c r="AD29" s="466">
        <f>'別紙2-(4)'!AS122</f>
        <v>0</v>
      </c>
      <c r="AE29" s="473">
        <f t="shared" si="5"/>
        <v>0</v>
      </c>
      <c r="AF29" s="463">
        <f t="shared" si="5"/>
        <v>0</v>
      </c>
      <c r="AG29" s="474">
        <f t="shared" si="5"/>
        <v>0</v>
      </c>
      <c r="AH29" s="475">
        <f t="shared" si="9"/>
        <v>0</v>
      </c>
      <c r="AI29" s="471">
        <f>SUM('別紙2-(4)'!AT122,'別紙2-(4)'!AV122)</f>
        <v>0</v>
      </c>
      <c r="AJ29" s="472">
        <f>'別紙2-(4)'!AW122</f>
        <v>0</v>
      </c>
      <c r="AK29" s="426"/>
    </row>
    <row r="30" spans="1:44" ht="26.25" customHeight="1">
      <c r="A30" s="714">
        <v>7</v>
      </c>
      <c r="B30" s="715" t="s">
        <v>35</v>
      </c>
      <c r="C30" s="457">
        <f>'別紙2-(2)'!BG118</f>
        <v>0</v>
      </c>
      <c r="D30" s="457">
        <f>'別紙2-(2)'!BH118</f>
        <v>0</v>
      </c>
      <c r="E30" s="457">
        <f>'別紙2-(2)'!BI118</f>
        <v>0</v>
      </c>
      <c r="F30" s="457">
        <f>'別紙2-(2)'!BJ118</f>
        <v>0</v>
      </c>
      <c r="G30" s="458">
        <f t="shared" si="6"/>
        <v>0</v>
      </c>
      <c r="H30" s="225">
        <f>'別紙2-(2)'!BK118</f>
        <v>0</v>
      </c>
      <c r="I30" s="459" t="e">
        <f t="shared" si="7"/>
        <v>#DIV/0!</v>
      </c>
      <c r="J30" s="460">
        <f>'別紙2-(2)'!BL118</f>
        <v>0</v>
      </c>
      <c r="K30" s="460">
        <f>'別紙2-(2)'!BM118</f>
        <v>0</v>
      </c>
      <c r="L30" s="460">
        <f>'別紙2-(2)'!BN118</f>
        <v>0</v>
      </c>
      <c r="M30" s="460">
        <f>'別紙2-(2)'!BO118</f>
        <v>0</v>
      </c>
      <c r="N30" s="461">
        <f t="shared" si="8"/>
        <v>0</v>
      </c>
      <c r="O30" s="207"/>
      <c r="P30" s="191"/>
      <c r="Q30" s="192"/>
      <c r="R30" s="193"/>
      <c r="S30" s="190"/>
      <c r="T30" s="193"/>
      <c r="U30" s="190"/>
      <c r="V30" s="193"/>
      <c r="W30" s="190"/>
      <c r="X30" s="193"/>
      <c r="Y30" s="462">
        <f>'別紙2-(4)'!AN123</f>
        <v>0</v>
      </c>
      <c r="Z30" s="463">
        <f>'別紙2-(4)'!AO123</f>
        <v>0</v>
      </c>
      <c r="AA30" s="464">
        <f>'別紙2-(4)'!AP123</f>
        <v>0</v>
      </c>
      <c r="AB30" s="465">
        <f>'別紙2-(4)'!AQ123</f>
        <v>0</v>
      </c>
      <c r="AC30" s="463">
        <f>'別紙2-(4)'!AR123</f>
        <v>0</v>
      </c>
      <c r="AD30" s="466">
        <f>'別紙2-(4)'!AS123</f>
        <v>0</v>
      </c>
      <c r="AE30" s="473">
        <f t="shared" si="5"/>
        <v>0</v>
      </c>
      <c r="AF30" s="463">
        <f t="shared" si="5"/>
        <v>0</v>
      </c>
      <c r="AG30" s="474">
        <f t="shared" si="5"/>
        <v>0</v>
      </c>
      <c r="AH30" s="475">
        <f t="shared" si="9"/>
        <v>0</v>
      </c>
      <c r="AI30" s="471">
        <f>SUM('別紙2-(4)'!AT123,'別紙2-(4)'!AV123)</f>
        <v>0</v>
      </c>
      <c r="AJ30" s="472">
        <f>'別紙2-(4)'!AW123</f>
        <v>0</v>
      </c>
      <c r="AK30" s="426"/>
    </row>
    <row r="31" spans="1:44" ht="26.25" customHeight="1">
      <c r="A31" s="714">
        <v>8</v>
      </c>
      <c r="B31" s="715" t="s">
        <v>35</v>
      </c>
      <c r="C31" s="457">
        <f>'別紙2-(2)'!BG119</f>
        <v>0</v>
      </c>
      <c r="D31" s="457">
        <f>'別紙2-(2)'!BH119</f>
        <v>0</v>
      </c>
      <c r="E31" s="457">
        <f>'別紙2-(2)'!BI119</f>
        <v>0</v>
      </c>
      <c r="F31" s="457">
        <f>'別紙2-(2)'!BJ119</f>
        <v>0</v>
      </c>
      <c r="G31" s="458">
        <f t="shared" si="6"/>
        <v>0</v>
      </c>
      <c r="H31" s="225">
        <f>'別紙2-(2)'!BK119</f>
        <v>0</v>
      </c>
      <c r="I31" s="459" t="e">
        <f t="shared" si="7"/>
        <v>#DIV/0!</v>
      </c>
      <c r="J31" s="460">
        <f>'別紙2-(2)'!BL119</f>
        <v>0</v>
      </c>
      <c r="K31" s="460">
        <f>'別紙2-(2)'!BM119</f>
        <v>0</v>
      </c>
      <c r="L31" s="460">
        <f>'別紙2-(2)'!BN119</f>
        <v>0</v>
      </c>
      <c r="M31" s="460">
        <f>'別紙2-(2)'!BO119</f>
        <v>0</v>
      </c>
      <c r="N31" s="461">
        <f t="shared" si="8"/>
        <v>0</v>
      </c>
      <c r="O31" s="207"/>
      <c r="P31" s="191"/>
      <c r="Q31" s="192"/>
      <c r="R31" s="193"/>
      <c r="S31" s="190"/>
      <c r="T31" s="193"/>
      <c r="U31" s="190"/>
      <c r="V31" s="193"/>
      <c r="W31" s="190"/>
      <c r="X31" s="193"/>
      <c r="Y31" s="462">
        <f>'別紙2-(4)'!AN124</f>
        <v>0</v>
      </c>
      <c r="Z31" s="463">
        <f>'別紙2-(4)'!AO124</f>
        <v>0</v>
      </c>
      <c r="AA31" s="464">
        <f>'別紙2-(4)'!AP124</f>
        <v>0</v>
      </c>
      <c r="AB31" s="465">
        <f>'別紙2-(4)'!AQ124</f>
        <v>0</v>
      </c>
      <c r="AC31" s="463">
        <f>'別紙2-(4)'!AR124</f>
        <v>0</v>
      </c>
      <c r="AD31" s="466">
        <f>'別紙2-(4)'!AS124</f>
        <v>0</v>
      </c>
      <c r="AE31" s="473">
        <f t="shared" si="5"/>
        <v>0</v>
      </c>
      <c r="AF31" s="463">
        <f t="shared" si="5"/>
        <v>0</v>
      </c>
      <c r="AG31" s="474">
        <f t="shared" si="5"/>
        <v>0</v>
      </c>
      <c r="AH31" s="475">
        <f t="shared" si="9"/>
        <v>0</v>
      </c>
      <c r="AI31" s="471">
        <f>SUM('別紙2-(4)'!AT124,'別紙2-(4)'!AV124)</f>
        <v>0</v>
      </c>
      <c r="AJ31" s="472">
        <f>'別紙2-(4)'!AW124</f>
        <v>0</v>
      </c>
      <c r="AK31" s="426"/>
      <c r="AL31" s="388"/>
    </row>
    <row r="32" spans="1:44" ht="26.25" customHeight="1">
      <c r="A32" s="714">
        <v>9</v>
      </c>
      <c r="B32" s="715" t="s">
        <v>35</v>
      </c>
      <c r="C32" s="457">
        <f>'別紙2-(2)'!BG120</f>
        <v>0</v>
      </c>
      <c r="D32" s="457">
        <f>'別紙2-(2)'!BH120</f>
        <v>0</v>
      </c>
      <c r="E32" s="457">
        <f>'別紙2-(2)'!BI120</f>
        <v>0</v>
      </c>
      <c r="F32" s="457">
        <f>'別紙2-(2)'!BJ120</f>
        <v>0</v>
      </c>
      <c r="G32" s="458">
        <f t="shared" si="6"/>
        <v>0</v>
      </c>
      <c r="H32" s="225">
        <f>'別紙2-(2)'!BK120</f>
        <v>0</v>
      </c>
      <c r="I32" s="459" t="e">
        <f t="shared" si="7"/>
        <v>#DIV/0!</v>
      </c>
      <c r="J32" s="460">
        <f>'別紙2-(2)'!BL120</f>
        <v>0</v>
      </c>
      <c r="K32" s="460">
        <f>'別紙2-(2)'!BM120</f>
        <v>0</v>
      </c>
      <c r="L32" s="460">
        <f>'別紙2-(2)'!BN120</f>
        <v>0</v>
      </c>
      <c r="M32" s="460">
        <f>'別紙2-(2)'!BO120</f>
        <v>0</v>
      </c>
      <c r="N32" s="461">
        <f t="shared" si="8"/>
        <v>0</v>
      </c>
      <c r="O32" s="207"/>
      <c r="P32" s="191"/>
      <c r="Q32" s="192"/>
      <c r="R32" s="193"/>
      <c r="S32" s="190"/>
      <c r="T32" s="193"/>
      <c r="U32" s="190"/>
      <c r="V32" s="193"/>
      <c r="W32" s="190"/>
      <c r="X32" s="193"/>
      <c r="Y32" s="462">
        <f>'別紙2-(4)'!AN125</f>
        <v>0</v>
      </c>
      <c r="Z32" s="463">
        <f>'別紙2-(4)'!AO125</f>
        <v>0</v>
      </c>
      <c r="AA32" s="464">
        <f>'別紙2-(4)'!AP125</f>
        <v>0</v>
      </c>
      <c r="AB32" s="465">
        <f>'別紙2-(4)'!AQ125</f>
        <v>0</v>
      </c>
      <c r="AC32" s="463">
        <f>'別紙2-(4)'!AR125</f>
        <v>0</v>
      </c>
      <c r="AD32" s="466">
        <f>'別紙2-(4)'!AS125</f>
        <v>0</v>
      </c>
      <c r="AE32" s="473">
        <f t="shared" si="5"/>
        <v>0</v>
      </c>
      <c r="AF32" s="463">
        <f t="shared" si="5"/>
        <v>0</v>
      </c>
      <c r="AG32" s="474">
        <f t="shared" si="5"/>
        <v>0</v>
      </c>
      <c r="AH32" s="475">
        <f t="shared" si="9"/>
        <v>0</v>
      </c>
      <c r="AI32" s="471">
        <f>SUM('別紙2-(4)'!AT125,'別紙2-(4)'!AV125)</f>
        <v>0</v>
      </c>
      <c r="AJ32" s="472">
        <f>'別紙2-(4)'!AW125</f>
        <v>0</v>
      </c>
      <c r="AK32" s="426"/>
      <c r="AL32" s="388"/>
    </row>
    <row r="33" spans="1:40" ht="26.25" customHeight="1">
      <c r="A33" s="714">
        <v>10</v>
      </c>
      <c r="B33" s="715" t="s">
        <v>35</v>
      </c>
      <c r="C33" s="457">
        <f>'別紙2-(2)'!BG121</f>
        <v>0</v>
      </c>
      <c r="D33" s="457">
        <f>'別紙2-(2)'!BH121</f>
        <v>0</v>
      </c>
      <c r="E33" s="457">
        <f>'別紙2-(2)'!BI121</f>
        <v>0</v>
      </c>
      <c r="F33" s="457">
        <f>'別紙2-(2)'!BJ121</f>
        <v>0</v>
      </c>
      <c r="G33" s="458">
        <f t="shared" si="6"/>
        <v>0</v>
      </c>
      <c r="H33" s="225">
        <f>'別紙2-(2)'!BK121</f>
        <v>0</v>
      </c>
      <c r="I33" s="459" t="e">
        <f t="shared" si="7"/>
        <v>#DIV/0!</v>
      </c>
      <c r="J33" s="460">
        <f>'別紙2-(2)'!BL121</f>
        <v>0</v>
      </c>
      <c r="K33" s="460">
        <f>'別紙2-(2)'!BM121</f>
        <v>0</v>
      </c>
      <c r="L33" s="460">
        <f>'別紙2-(2)'!BN121</f>
        <v>0</v>
      </c>
      <c r="M33" s="460">
        <f>'別紙2-(2)'!BO121</f>
        <v>0</v>
      </c>
      <c r="N33" s="461">
        <f t="shared" si="8"/>
        <v>0</v>
      </c>
      <c r="O33" s="207"/>
      <c r="P33" s="191"/>
      <c r="Q33" s="192"/>
      <c r="R33" s="193"/>
      <c r="S33" s="190"/>
      <c r="T33" s="193"/>
      <c r="U33" s="190"/>
      <c r="V33" s="193"/>
      <c r="W33" s="190"/>
      <c r="X33" s="193"/>
      <c r="Y33" s="462">
        <f>'別紙2-(4)'!AN126</f>
        <v>0</v>
      </c>
      <c r="Z33" s="463">
        <f>'別紙2-(4)'!AO126</f>
        <v>0</v>
      </c>
      <c r="AA33" s="464">
        <f>'別紙2-(4)'!AP126</f>
        <v>0</v>
      </c>
      <c r="AB33" s="465">
        <f>'別紙2-(4)'!AQ126</f>
        <v>0</v>
      </c>
      <c r="AC33" s="463">
        <f>'別紙2-(4)'!AR126</f>
        <v>0</v>
      </c>
      <c r="AD33" s="466">
        <f>'別紙2-(4)'!AS126</f>
        <v>0</v>
      </c>
      <c r="AE33" s="473">
        <f t="shared" si="5"/>
        <v>0</v>
      </c>
      <c r="AF33" s="463">
        <f t="shared" si="5"/>
        <v>0</v>
      </c>
      <c r="AG33" s="474">
        <f t="shared" si="5"/>
        <v>0</v>
      </c>
      <c r="AH33" s="475">
        <f t="shared" si="9"/>
        <v>0</v>
      </c>
      <c r="AI33" s="471">
        <f>SUM('別紙2-(4)'!AT126,'別紙2-(4)'!AV126)</f>
        <v>0</v>
      </c>
      <c r="AJ33" s="472">
        <f>'別紙2-(4)'!AW126</f>
        <v>0</v>
      </c>
      <c r="AK33" s="426"/>
      <c r="AL33" s="1"/>
    </row>
    <row r="34" spans="1:40" ht="26.25" customHeight="1">
      <c r="A34" s="714">
        <v>11</v>
      </c>
      <c r="B34" s="715" t="s">
        <v>35</v>
      </c>
      <c r="C34" s="457">
        <f>'別紙2-(2)'!BG122</f>
        <v>0</v>
      </c>
      <c r="D34" s="457">
        <f>'別紙2-(2)'!BH122</f>
        <v>0</v>
      </c>
      <c r="E34" s="457">
        <f>'別紙2-(2)'!BI122</f>
        <v>0</v>
      </c>
      <c r="F34" s="457">
        <f>'別紙2-(2)'!BJ122</f>
        <v>0</v>
      </c>
      <c r="G34" s="458">
        <f t="shared" si="6"/>
        <v>0</v>
      </c>
      <c r="H34" s="225">
        <f>'別紙2-(2)'!BK122</f>
        <v>0</v>
      </c>
      <c r="I34" s="459" t="e">
        <f t="shared" si="7"/>
        <v>#DIV/0!</v>
      </c>
      <c r="J34" s="460">
        <f>'別紙2-(2)'!BL122</f>
        <v>0</v>
      </c>
      <c r="K34" s="460">
        <f>'別紙2-(2)'!BM122</f>
        <v>0</v>
      </c>
      <c r="L34" s="460">
        <f>'別紙2-(2)'!BN122</f>
        <v>0</v>
      </c>
      <c r="M34" s="460">
        <f>'別紙2-(2)'!BO122</f>
        <v>0</v>
      </c>
      <c r="N34" s="461">
        <f t="shared" si="8"/>
        <v>0</v>
      </c>
      <c r="O34" s="207"/>
      <c r="P34" s="191"/>
      <c r="Q34" s="192"/>
      <c r="R34" s="193"/>
      <c r="S34" s="190"/>
      <c r="T34" s="193"/>
      <c r="U34" s="190"/>
      <c r="V34" s="193"/>
      <c r="W34" s="190"/>
      <c r="X34" s="193"/>
      <c r="Y34" s="462">
        <f>'別紙2-(4)'!AN127</f>
        <v>0</v>
      </c>
      <c r="Z34" s="463">
        <f>'別紙2-(4)'!AO127</f>
        <v>0</v>
      </c>
      <c r="AA34" s="464">
        <f>'別紙2-(4)'!AP127</f>
        <v>0</v>
      </c>
      <c r="AB34" s="465">
        <f>'別紙2-(4)'!AQ127</f>
        <v>0</v>
      </c>
      <c r="AC34" s="463">
        <f>'別紙2-(4)'!AR127</f>
        <v>0</v>
      </c>
      <c r="AD34" s="466">
        <f>'別紙2-(4)'!AS127</f>
        <v>0</v>
      </c>
      <c r="AE34" s="473">
        <f t="shared" si="5"/>
        <v>0</v>
      </c>
      <c r="AF34" s="463">
        <f t="shared" si="5"/>
        <v>0</v>
      </c>
      <c r="AG34" s="474">
        <f t="shared" si="5"/>
        <v>0</v>
      </c>
      <c r="AH34" s="475">
        <f t="shared" si="9"/>
        <v>0</v>
      </c>
      <c r="AI34" s="471">
        <f>SUM('別紙2-(4)'!AT127,'別紙2-(4)'!AV127)</f>
        <v>0</v>
      </c>
      <c r="AJ34" s="472">
        <f>'別紙2-(4)'!AW127</f>
        <v>0</v>
      </c>
      <c r="AK34" s="426"/>
      <c r="AL34" s="1"/>
    </row>
    <row r="35" spans="1:40" ht="26.25" customHeight="1">
      <c r="A35" s="714">
        <v>12</v>
      </c>
      <c r="B35" s="715" t="s">
        <v>35</v>
      </c>
      <c r="C35" s="457">
        <f>'別紙2-(2)'!BG123</f>
        <v>0</v>
      </c>
      <c r="D35" s="457">
        <f>'別紙2-(2)'!BH123</f>
        <v>0</v>
      </c>
      <c r="E35" s="457">
        <f>'別紙2-(2)'!BI123</f>
        <v>0</v>
      </c>
      <c r="F35" s="457">
        <f>'別紙2-(2)'!BJ123</f>
        <v>0</v>
      </c>
      <c r="G35" s="458">
        <f t="shared" si="6"/>
        <v>0</v>
      </c>
      <c r="H35" s="225">
        <f>'別紙2-(2)'!BK123</f>
        <v>0</v>
      </c>
      <c r="I35" s="459" t="e">
        <f t="shared" si="7"/>
        <v>#DIV/0!</v>
      </c>
      <c r="J35" s="460">
        <f>'別紙2-(2)'!BL123</f>
        <v>0</v>
      </c>
      <c r="K35" s="460">
        <f>'別紙2-(2)'!BM123</f>
        <v>0</v>
      </c>
      <c r="L35" s="460">
        <f>'別紙2-(2)'!BN123</f>
        <v>0</v>
      </c>
      <c r="M35" s="460">
        <f>'別紙2-(2)'!BO123</f>
        <v>0</v>
      </c>
      <c r="N35" s="461">
        <f t="shared" si="8"/>
        <v>0</v>
      </c>
      <c r="O35" s="207"/>
      <c r="P35" s="191"/>
      <c r="Q35" s="192"/>
      <c r="R35" s="193"/>
      <c r="S35" s="190"/>
      <c r="T35" s="193"/>
      <c r="U35" s="190"/>
      <c r="V35" s="193"/>
      <c r="W35" s="190"/>
      <c r="X35" s="193"/>
      <c r="Y35" s="462">
        <f>'別紙2-(4)'!AN128</f>
        <v>0</v>
      </c>
      <c r="Z35" s="463">
        <f>'別紙2-(4)'!AO128</f>
        <v>0</v>
      </c>
      <c r="AA35" s="464">
        <f>'別紙2-(4)'!AP128</f>
        <v>0</v>
      </c>
      <c r="AB35" s="465">
        <f>'別紙2-(4)'!AQ128</f>
        <v>0</v>
      </c>
      <c r="AC35" s="463">
        <f>'別紙2-(4)'!AR128</f>
        <v>0</v>
      </c>
      <c r="AD35" s="466">
        <f>'別紙2-(4)'!AS128</f>
        <v>0</v>
      </c>
      <c r="AE35" s="473">
        <f t="shared" si="5"/>
        <v>0</v>
      </c>
      <c r="AF35" s="463">
        <f t="shared" si="5"/>
        <v>0</v>
      </c>
      <c r="AG35" s="474">
        <f t="shared" si="5"/>
        <v>0</v>
      </c>
      <c r="AH35" s="475">
        <f t="shared" si="9"/>
        <v>0</v>
      </c>
      <c r="AI35" s="471">
        <f>SUM('別紙2-(4)'!AT128,'別紙2-(4)'!AV128)</f>
        <v>0</v>
      </c>
      <c r="AJ35" s="472">
        <f>'別紙2-(4)'!AW128</f>
        <v>0</v>
      </c>
      <c r="AK35" s="426"/>
      <c r="AL35" s="1"/>
      <c r="AM35" s="388"/>
      <c r="AN35" s="388"/>
    </row>
    <row r="36" spans="1:40" ht="26.25" customHeight="1">
      <c r="A36" s="714">
        <v>1</v>
      </c>
      <c r="B36" s="715" t="s">
        <v>35</v>
      </c>
      <c r="C36" s="457">
        <f>'別紙2-(2)'!BG124</f>
        <v>0</v>
      </c>
      <c r="D36" s="457">
        <f>'別紙2-(2)'!BH124</f>
        <v>0</v>
      </c>
      <c r="E36" s="457">
        <f>'別紙2-(2)'!BI124</f>
        <v>0</v>
      </c>
      <c r="F36" s="457">
        <f>'別紙2-(2)'!BJ124</f>
        <v>0</v>
      </c>
      <c r="G36" s="458">
        <f t="shared" si="6"/>
        <v>0</v>
      </c>
      <c r="H36" s="225">
        <f>'別紙2-(2)'!BK124</f>
        <v>0</v>
      </c>
      <c r="I36" s="459" t="e">
        <f t="shared" si="7"/>
        <v>#DIV/0!</v>
      </c>
      <c r="J36" s="460">
        <f>'別紙2-(2)'!BL124</f>
        <v>0</v>
      </c>
      <c r="K36" s="460">
        <f>'別紙2-(2)'!BM124</f>
        <v>0</v>
      </c>
      <c r="L36" s="460">
        <f>'別紙2-(2)'!BN124</f>
        <v>0</v>
      </c>
      <c r="M36" s="460">
        <f>'別紙2-(2)'!BO124</f>
        <v>0</v>
      </c>
      <c r="N36" s="461">
        <f t="shared" si="8"/>
        <v>0</v>
      </c>
      <c r="O36" s="207"/>
      <c r="P36" s="191"/>
      <c r="Q36" s="192"/>
      <c r="R36" s="193"/>
      <c r="S36" s="190"/>
      <c r="T36" s="193"/>
      <c r="U36" s="190"/>
      <c r="V36" s="193"/>
      <c r="W36" s="190"/>
      <c r="X36" s="193"/>
      <c r="Y36" s="462">
        <f>'別紙2-(4)'!AN129</f>
        <v>0</v>
      </c>
      <c r="Z36" s="463">
        <f>'別紙2-(4)'!AO129</f>
        <v>0</v>
      </c>
      <c r="AA36" s="464">
        <f>'別紙2-(4)'!AP129</f>
        <v>0</v>
      </c>
      <c r="AB36" s="465">
        <f>'別紙2-(4)'!AQ129</f>
        <v>0</v>
      </c>
      <c r="AC36" s="463">
        <f>'別紙2-(4)'!AR129</f>
        <v>0</v>
      </c>
      <c r="AD36" s="466">
        <f>'別紙2-(4)'!AS129</f>
        <v>0</v>
      </c>
      <c r="AE36" s="473">
        <f t="shared" si="5"/>
        <v>0</v>
      </c>
      <c r="AF36" s="463">
        <f t="shared" si="5"/>
        <v>0</v>
      </c>
      <c r="AG36" s="474">
        <f t="shared" si="5"/>
        <v>0</v>
      </c>
      <c r="AH36" s="475">
        <f t="shared" si="9"/>
        <v>0</v>
      </c>
      <c r="AI36" s="471">
        <f>SUM('別紙2-(4)'!AT129,'別紙2-(4)'!AV129)</f>
        <v>0</v>
      </c>
      <c r="AJ36" s="472">
        <f>'別紙2-(4)'!AW129</f>
        <v>0</v>
      </c>
      <c r="AK36" s="426"/>
      <c r="AL36" s="1"/>
      <c r="AM36" s="388"/>
      <c r="AN36" s="388"/>
    </row>
    <row r="37" spans="1:40" ht="26.25" customHeight="1">
      <c r="A37" s="714">
        <v>2</v>
      </c>
      <c r="B37" s="715" t="s">
        <v>35</v>
      </c>
      <c r="C37" s="457">
        <f>'別紙2-(2)'!BG125</f>
        <v>0</v>
      </c>
      <c r="D37" s="457">
        <f>'別紙2-(2)'!BH125</f>
        <v>0</v>
      </c>
      <c r="E37" s="457">
        <f>'別紙2-(2)'!BI125</f>
        <v>0</v>
      </c>
      <c r="F37" s="457">
        <f>'別紙2-(2)'!BJ125</f>
        <v>0</v>
      </c>
      <c r="G37" s="458">
        <f t="shared" si="6"/>
        <v>0</v>
      </c>
      <c r="H37" s="225">
        <f>'別紙2-(2)'!BK125</f>
        <v>0</v>
      </c>
      <c r="I37" s="459" t="e">
        <f t="shared" si="7"/>
        <v>#DIV/0!</v>
      </c>
      <c r="J37" s="460">
        <f>'別紙2-(2)'!BL125</f>
        <v>0</v>
      </c>
      <c r="K37" s="460">
        <f>'別紙2-(2)'!BM125</f>
        <v>0</v>
      </c>
      <c r="L37" s="460">
        <f>'別紙2-(2)'!BN125</f>
        <v>0</v>
      </c>
      <c r="M37" s="460">
        <f>'別紙2-(2)'!BO125</f>
        <v>0</v>
      </c>
      <c r="N37" s="461">
        <f t="shared" si="8"/>
        <v>0</v>
      </c>
      <c r="O37" s="207"/>
      <c r="P37" s="191"/>
      <c r="Q37" s="192"/>
      <c r="R37" s="193"/>
      <c r="S37" s="190"/>
      <c r="T37" s="193"/>
      <c r="U37" s="190"/>
      <c r="V37" s="193"/>
      <c r="W37" s="190"/>
      <c r="X37" s="193"/>
      <c r="Y37" s="462">
        <f>'別紙2-(4)'!AN130</f>
        <v>0</v>
      </c>
      <c r="Z37" s="463">
        <f>'別紙2-(4)'!AO130</f>
        <v>0</v>
      </c>
      <c r="AA37" s="464">
        <f>'別紙2-(4)'!AP130</f>
        <v>0</v>
      </c>
      <c r="AB37" s="465">
        <f>'別紙2-(4)'!AQ130</f>
        <v>0</v>
      </c>
      <c r="AC37" s="463">
        <f>'別紙2-(4)'!AR130</f>
        <v>0</v>
      </c>
      <c r="AD37" s="466">
        <f>'別紙2-(4)'!AS130</f>
        <v>0</v>
      </c>
      <c r="AE37" s="473">
        <f t="shared" si="5"/>
        <v>0</v>
      </c>
      <c r="AF37" s="463">
        <f t="shared" si="5"/>
        <v>0</v>
      </c>
      <c r="AG37" s="474">
        <f t="shared" si="5"/>
        <v>0</v>
      </c>
      <c r="AH37" s="475">
        <f t="shared" si="9"/>
        <v>0</v>
      </c>
      <c r="AI37" s="471">
        <f>SUM('別紙2-(4)'!AT130,'別紙2-(4)'!AV130)</f>
        <v>0</v>
      </c>
      <c r="AJ37" s="472">
        <f>'別紙2-(4)'!AW130</f>
        <v>0</v>
      </c>
      <c r="AK37" s="426"/>
      <c r="AL37" s="1"/>
      <c r="AM37" s="388"/>
      <c r="AN37" s="388"/>
    </row>
    <row r="38" spans="1:40" ht="26.25" customHeight="1" thickBot="1">
      <c r="A38" s="714">
        <v>3</v>
      </c>
      <c r="B38" s="715" t="s">
        <v>35</v>
      </c>
      <c r="C38" s="457">
        <f>'別紙2-(2)'!BG126</f>
        <v>0</v>
      </c>
      <c r="D38" s="457">
        <f>'別紙2-(2)'!BH126</f>
        <v>0</v>
      </c>
      <c r="E38" s="457">
        <f>'別紙2-(2)'!BI126</f>
        <v>0</v>
      </c>
      <c r="F38" s="457">
        <f>'別紙2-(2)'!BJ126</f>
        <v>0</v>
      </c>
      <c r="G38" s="458">
        <f t="shared" si="6"/>
        <v>0</v>
      </c>
      <c r="H38" s="225">
        <f>'別紙2-(2)'!BK126</f>
        <v>0</v>
      </c>
      <c r="I38" s="459" t="e">
        <f t="shared" si="7"/>
        <v>#DIV/0!</v>
      </c>
      <c r="J38" s="460">
        <f>'別紙2-(2)'!BL126</f>
        <v>0</v>
      </c>
      <c r="K38" s="460">
        <f>'別紙2-(2)'!BM126</f>
        <v>0</v>
      </c>
      <c r="L38" s="460">
        <f>'別紙2-(2)'!BN126</f>
        <v>0</v>
      </c>
      <c r="M38" s="460">
        <f>'別紙2-(2)'!BO126</f>
        <v>0</v>
      </c>
      <c r="N38" s="461">
        <f t="shared" si="8"/>
        <v>0</v>
      </c>
      <c r="O38" s="207"/>
      <c r="P38" s="191"/>
      <c r="Q38" s="192"/>
      <c r="R38" s="193"/>
      <c r="S38" s="190"/>
      <c r="T38" s="193"/>
      <c r="U38" s="190"/>
      <c r="V38" s="193"/>
      <c r="W38" s="190"/>
      <c r="X38" s="193"/>
      <c r="Y38" s="462">
        <f>'別紙2-(4)'!AN131</f>
        <v>0</v>
      </c>
      <c r="Z38" s="463">
        <f>'別紙2-(4)'!AO131</f>
        <v>0</v>
      </c>
      <c r="AA38" s="464">
        <f>'別紙2-(4)'!AP131</f>
        <v>0</v>
      </c>
      <c r="AB38" s="465">
        <f>'別紙2-(4)'!AQ131</f>
        <v>0</v>
      </c>
      <c r="AC38" s="463">
        <f>'別紙2-(4)'!AR131</f>
        <v>0</v>
      </c>
      <c r="AD38" s="466">
        <f>'別紙2-(4)'!AS131</f>
        <v>0</v>
      </c>
      <c r="AE38" s="476">
        <f t="shared" si="5"/>
        <v>0</v>
      </c>
      <c r="AF38" s="477">
        <f t="shared" si="5"/>
        <v>0</v>
      </c>
      <c r="AG38" s="478">
        <f t="shared" si="5"/>
        <v>0</v>
      </c>
      <c r="AH38" s="479">
        <f t="shared" si="9"/>
        <v>0</v>
      </c>
      <c r="AI38" s="471">
        <f>SUM('別紙2-(4)'!AT131,'別紙2-(4)'!AV131)</f>
        <v>0</v>
      </c>
      <c r="AJ38" s="472">
        <f>'別紙2-(4)'!AW131</f>
        <v>0</v>
      </c>
      <c r="AK38" s="409"/>
      <c r="AL38" s="1"/>
      <c r="AM38" s="388"/>
      <c r="AN38" s="388"/>
    </row>
    <row r="39" spans="1:40" ht="26.25" customHeight="1" thickTop="1" thickBot="1">
      <c r="A39" s="1035" t="s">
        <v>32</v>
      </c>
      <c r="B39" s="1036"/>
      <c r="C39" s="457">
        <f t="shared" ref="C39:AA39" si="10">SUM(C27:C38)</f>
        <v>0</v>
      </c>
      <c r="D39" s="457">
        <f t="shared" si="10"/>
        <v>0</v>
      </c>
      <c r="E39" s="457">
        <f t="shared" si="10"/>
        <v>0</v>
      </c>
      <c r="F39" s="457">
        <f t="shared" si="10"/>
        <v>0</v>
      </c>
      <c r="G39" s="458">
        <f t="shared" si="10"/>
        <v>0</v>
      </c>
      <c r="H39" s="480">
        <f t="shared" si="10"/>
        <v>0</v>
      </c>
      <c r="I39" s="459" t="e">
        <f t="shared" si="10"/>
        <v>#DIV/0!</v>
      </c>
      <c r="J39" s="460">
        <f t="shared" si="10"/>
        <v>0</v>
      </c>
      <c r="K39" s="460">
        <f t="shared" si="10"/>
        <v>0</v>
      </c>
      <c r="L39" s="460">
        <f t="shared" si="10"/>
        <v>0</v>
      </c>
      <c r="M39" s="460">
        <f t="shared" si="10"/>
        <v>0</v>
      </c>
      <c r="N39" s="481">
        <f t="shared" si="10"/>
        <v>0</v>
      </c>
      <c r="O39" s="482">
        <f>SUM(O27:O38)</f>
        <v>0</v>
      </c>
      <c r="P39" s="483">
        <f>SUM(P27:P38)</f>
        <v>0</v>
      </c>
      <c r="Q39" s="484">
        <f>COUNTA(Q27:Q38)</f>
        <v>0</v>
      </c>
      <c r="R39" s="485">
        <f t="shared" ref="R39:X39" si="11">SUM(R27:R38)</f>
        <v>0</v>
      </c>
      <c r="S39" s="484">
        <f t="shared" si="11"/>
        <v>0</v>
      </c>
      <c r="T39" s="485">
        <f t="shared" si="11"/>
        <v>0</v>
      </c>
      <c r="U39" s="484">
        <f t="shared" si="11"/>
        <v>0</v>
      </c>
      <c r="V39" s="485">
        <f t="shared" si="11"/>
        <v>0</v>
      </c>
      <c r="W39" s="484">
        <f t="shared" si="11"/>
        <v>0</v>
      </c>
      <c r="X39" s="485">
        <f t="shared" si="11"/>
        <v>0</v>
      </c>
      <c r="Y39" s="486">
        <f t="shared" si="10"/>
        <v>0</v>
      </c>
      <c r="Z39" s="487">
        <f t="shared" si="10"/>
        <v>0</v>
      </c>
      <c r="AA39" s="464">
        <f t="shared" si="10"/>
        <v>0</v>
      </c>
      <c r="AB39" s="443">
        <f t="shared" ref="AB39:AJ39" si="12">SUM(AB27:AB38)</f>
        <v>0</v>
      </c>
      <c r="AC39" s="487">
        <f t="shared" si="12"/>
        <v>0</v>
      </c>
      <c r="AD39" s="488">
        <f t="shared" si="12"/>
        <v>0</v>
      </c>
      <c r="AE39" s="489">
        <f t="shared" si="12"/>
        <v>0</v>
      </c>
      <c r="AF39" s="490">
        <f t="shared" si="12"/>
        <v>0</v>
      </c>
      <c r="AG39" s="491">
        <f t="shared" si="12"/>
        <v>0</v>
      </c>
      <c r="AH39" s="491">
        <f t="shared" si="12"/>
        <v>0</v>
      </c>
      <c r="AI39" s="445">
        <f t="shared" si="12"/>
        <v>0</v>
      </c>
      <c r="AJ39" s="492">
        <f t="shared" si="12"/>
        <v>0</v>
      </c>
      <c r="AK39" s="388"/>
      <c r="AL39" s="1"/>
      <c r="AM39" s="388"/>
      <c r="AN39" s="388"/>
    </row>
    <row r="40" spans="1:40" ht="26.25" customHeight="1" thickTop="1" thickBot="1">
      <c r="A40" s="1029" t="s">
        <v>74</v>
      </c>
      <c r="B40" s="1030"/>
      <c r="C40" s="493">
        <f t="shared" ref="C40:AF40" si="13">ROUND(C39/12,1)</f>
        <v>0</v>
      </c>
      <c r="D40" s="493">
        <f t="shared" si="13"/>
        <v>0</v>
      </c>
      <c r="E40" s="493">
        <f t="shared" si="13"/>
        <v>0</v>
      </c>
      <c r="F40" s="493">
        <f t="shared" si="13"/>
        <v>0</v>
      </c>
      <c r="G40" s="494">
        <f t="shared" si="13"/>
        <v>0</v>
      </c>
      <c r="H40" s="495">
        <f t="shared" si="13"/>
        <v>0</v>
      </c>
      <c r="I40" s="496" t="e">
        <f t="shared" si="13"/>
        <v>#DIV/0!</v>
      </c>
      <c r="J40" s="493">
        <f t="shared" si="13"/>
        <v>0</v>
      </c>
      <c r="K40" s="493">
        <f t="shared" si="13"/>
        <v>0</v>
      </c>
      <c r="L40" s="493">
        <f t="shared" si="13"/>
        <v>0</v>
      </c>
      <c r="M40" s="494">
        <f t="shared" si="13"/>
        <v>0</v>
      </c>
      <c r="N40" s="497">
        <f t="shared" si="13"/>
        <v>0</v>
      </c>
      <c r="O40" s="493">
        <f t="shared" si="13"/>
        <v>0</v>
      </c>
      <c r="P40" s="498">
        <f t="shared" si="13"/>
        <v>0</v>
      </c>
      <c r="Q40" s="499"/>
      <c r="R40" s="500">
        <f>ROUND(R39/12,1)</f>
        <v>0</v>
      </c>
      <c r="S40" s="493">
        <f t="shared" si="13"/>
        <v>0</v>
      </c>
      <c r="T40" s="500">
        <f t="shared" si="13"/>
        <v>0</v>
      </c>
      <c r="U40" s="493">
        <f>ROUND(U39/12,1)</f>
        <v>0</v>
      </c>
      <c r="V40" s="500">
        <f>ROUND(V39/12,1)</f>
        <v>0</v>
      </c>
      <c r="W40" s="493">
        <f>ROUND(W39/12,1)</f>
        <v>0</v>
      </c>
      <c r="X40" s="500">
        <f>ROUND(X39/12,1)</f>
        <v>0</v>
      </c>
      <c r="Y40" s="501">
        <f t="shared" si="13"/>
        <v>0</v>
      </c>
      <c r="Z40" s="502">
        <f t="shared" si="13"/>
        <v>0</v>
      </c>
      <c r="AA40" s="503">
        <f t="shared" si="13"/>
        <v>0</v>
      </c>
      <c r="AB40" s="501">
        <f t="shared" si="13"/>
        <v>0</v>
      </c>
      <c r="AC40" s="502">
        <f t="shared" si="13"/>
        <v>0</v>
      </c>
      <c r="AD40" s="504">
        <f t="shared" si="13"/>
        <v>0</v>
      </c>
      <c r="AE40" s="505">
        <f t="shared" si="13"/>
        <v>0</v>
      </c>
      <c r="AF40" s="502">
        <f t="shared" si="13"/>
        <v>0</v>
      </c>
      <c r="AG40" s="506">
        <f>ROUND(AG39/12,1)</f>
        <v>0</v>
      </c>
      <c r="AH40" s="506">
        <f>ROUND(AH39/12,1)</f>
        <v>0</v>
      </c>
      <c r="AI40" s="507">
        <f>ROUND(AI39/12,1)</f>
        <v>0</v>
      </c>
      <c r="AJ40" s="508">
        <f>ROUND(AJ39/12,1)</f>
        <v>0</v>
      </c>
      <c r="AK40" s="388"/>
      <c r="AL40" s="1"/>
      <c r="AM40" s="388"/>
      <c r="AN40" s="388"/>
    </row>
    <row r="41" spans="1:40" ht="14.4">
      <c r="A41" s="509"/>
      <c r="B41" s="509"/>
      <c r="C41" s="510"/>
      <c r="D41" s="510"/>
      <c r="E41" s="510"/>
      <c r="F41" s="510"/>
      <c r="G41" s="510"/>
      <c r="H41" s="510"/>
      <c r="I41" s="511"/>
      <c r="J41" s="510"/>
      <c r="K41" s="510"/>
      <c r="L41" s="510"/>
      <c r="M41" s="510"/>
      <c r="N41" s="510"/>
      <c r="O41" s="948" t="str">
        <f>IF(O39&lt;=P39,"","要見直し↑")</f>
        <v/>
      </c>
      <c r="P41" s="948"/>
      <c r="Q41" s="948" t="str">
        <f>IF(Q39&lt;=R39,"","要見直し↑")</f>
        <v/>
      </c>
      <c r="R41" s="948"/>
      <c r="S41" s="948" t="str">
        <f>IF(S39&lt;=T39,"","要見直し↑")</f>
        <v/>
      </c>
      <c r="T41" s="948"/>
      <c r="U41" s="512"/>
      <c r="V41" s="512"/>
      <c r="W41" s="512"/>
      <c r="X41" s="512"/>
      <c r="Y41" s="513"/>
      <c r="Z41" s="513"/>
      <c r="AA41" s="514"/>
      <c r="AB41" s="513"/>
      <c r="AC41" s="513"/>
      <c r="AD41" s="515"/>
      <c r="AE41" s="513"/>
      <c r="AF41" s="513"/>
      <c r="AG41" s="514"/>
      <c r="AH41" s="513"/>
      <c r="AI41" s="513"/>
      <c r="AJ41" s="513"/>
      <c r="AL41" s="1"/>
    </row>
    <row r="42" spans="1:40">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L42" s="1"/>
    </row>
    <row r="43" spans="1:40" ht="13.5" customHeight="1">
      <c r="A43" s="368"/>
      <c r="B43" s="368"/>
      <c r="C43" s="772" t="s">
        <v>173</v>
      </c>
      <c r="D43" s="772"/>
      <c r="E43" s="517">
        <f>H40</f>
        <v>0</v>
      </c>
      <c r="F43" s="368"/>
      <c r="G43" s="377" t="s">
        <v>367</v>
      </c>
      <c r="H43" s="378"/>
      <c r="I43" s="379"/>
      <c r="J43" s="368"/>
      <c r="K43" s="518"/>
      <c r="L43" s="518"/>
      <c r="M43" s="368"/>
      <c r="N43" s="368"/>
      <c r="O43" s="368"/>
      <c r="P43" s="368"/>
      <c r="Z43" s="518"/>
      <c r="AA43" s="518"/>
      <c r="AB43" s="518"/>
      <c r="AC43" s="518"/>
      <c r="AD43" s="518"/>
      <c r="AE43" s="518"/>
      <c r="AF43" s="518"/>
      <c r="AG43" s="518"/>
      <c r="AH43" s="518"/>
      <c r="AI43" s="518"/>
      <c r="AJ43" s="518"/>
      <c r="AL43" s="1"/>
    </row>
    <row r="44" spans="1:40" ht="13.5" customHeight="1">
      <c r="A44" s="368"/>
      <c r="B44" s="368"/>
      <c r="C44" s="772" t="s">
        <v>174</v>
      </c>
      <c r="D44" s="772"/>
      <c r="E44" s="519">
        <f>IF(E43&gt;21.9,1,2)</f>
        <v>2</v>
      </c>
      <c r="F44" s="368"/>
      <c r="G44" s="520" t="s">
        <v>124</v>
      </c>
      <c r="H44" s="521" t="s">
        <v>191</v>
      </c>
      <c r="I44" s="374"/>
      <c r="J44" s="368"/>
      <c r="K44" s="522"/>
      <c r="L44" s="522"/>
      <c r="M44" s="368"/>
      <c r="N44" s="368"/>
      <c r="O44" s="368"/>
      <c r="P44" s="368"/>
      <c r="Z44" s="523"/>
      <c r="AA44" s="523"/>
      <c r="AB44" s="523"/>
      <c r="AC44" s="518"/>
      <c r="AD44" s="518"/>
      <c r="AE44" s="518"/>
      <c r="AF44" s="523"/>
      <c r="AG44" s="523"/>
      <c r="AH44" s="523"/>
      <c r="AI44" s="523"/>
      <c r="AJ44" s="523"/>
    </row>
    <row r="45" spans="1:40" ht="13.5" customHeight="1">
      <c r="A45" s="368"/>
      <c r="B45" s="368"/>
      <c r="C45" s="368"/>
      <c r="D45" s="368"/>
      <c r="E45" s="368"/>
      <c r="F45" s="368"/>
      <c r="G45" s="368"/>
      <c r="H45" s="368"/>
      <c r="I45" s="368"/>
      <c r="J45" s="368"/>
      <c r="K45" s="524"/>
      <c r="L45" s="524"/>
      <c r="M45" s="368"/>
      <c r="N45" s="368"/>
      <c r="O45" s="368"/>
      <c r="P45" s="368"/>
      <c r="Z45" s="523"/>
      <c r="AA45" s="523"/>
      <c r="AB45" s="523"/>
      <c r="AC45" s="523"/>
      <c r="AD45" s="523"/>
      <c r="AE45" s="523"/>
      <c r="AF45" s="523"/>
      <c r="AG45" s="523"/>
      <c r="AH45" s="523"/>
      <c r="AI45" s="523"/>
      <c r="AJ45" s="523"/>
      <c r="AL45" s="1"/>
    </row>
    <row r="46" spans="1:40">
      <c r="A46" s="368"/>
      <c r="B46" s="368"/>
      <c r="C46" s="368"/>
      <c r="D46" s="368"/>
      <c r="E46" s="368"/>
      <c r="F46" s="368"/>
      <c r="G46" s="368"/>
      <c r="H46" s="368"/>
      <c r="I46" s="368"/>
      <c r="J46" s="368"/>
      <c r="K46" s="524"/>
      <c r="L46" s="524"/>
      <c r="M46" s="368"/>
      <c r="N46" s="368"/>
      <c r="O46" s="368"/>
      <c r="P46" s="368"/>
      <c r="Z46" s="523"/>
      <c r="AA46" s="523"/>
      <c r="AB46" s="523"/>
      <c r="AC46" s="523"/>
      <c r="AD46" s="523"/>
      <c r="AE46" s="523"/>
      <c r="AF46" s="523"/>
      <c r="AG46" s="523"/>
      <c r="AH46" s="523"/>
      <c r="AI46" s="523"/>
      <c r="AJ46" s="523"/>
      <c r="AL46" s="1"/>
    </row>
    <row r="47" spans="1:40">
      <c r="A47" s="368"/>
      <c r="B47" s="368"/>
      <c r="C47" s="368"/>
      <c r="D47" s="368"/>
      <c r="E47" s="368"/>
      <c r="F47" s="368"/>
      <c r="G47" s="368"/>
      <c r="H47" s="368"/>
      <c r="I47" s="368"/>
      <c r="J47" s="368"/>
      <c r="K47" s="524"/>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L47" s="1"/>
    </row>
    <row r="48" spans="1:40">
      <c r="K48" s="524"/>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row>
    <row r="49" spans="1:38">
      <c r="K49" s="524"/>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row>
    <row r="50" spans="1:38">
      <c r="J50" s="525"/>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L50" s="1"/>
    </row>
    <row r="51" spans="1:38">
      <c r="J51" s="525"/>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L51" s="1"/>
    </row>
    <row r="52" spans="1:38">
      <c r="J52" s="525"/>
      <c r="N52" s="518"/>
      <c r="O52" s="518"/>
      <c r="P52" s="518"/>
      <c r="Q52" s="518"/>
      <c r="R52" s="518"/>
      <c r="S52" s="518"/>
      <c r="T52" s="518"/>
      <c r="U52" s="518"/>
      <c r="V52" s="518"/>
      <c r="W52" s="518"/>
      <c r="X52" s="518"/>
      <c r="Y52" s="518"/>
      <c r="Z52" s="518"/>
      <c r="AA52" s="518"/>
      <c r="AB52" s="518"/>
      <c r="AC52" s="518"/>
      <c r="AD52" s="518"/>
      <c r="AE52" s="518"/>
      <c r="AF52" s="518"/>
      <c r="AG52" s="518"/>
      <c r="AH52" s="518"/>
      <c r="AI52" s="518"/>
      <c r="AJ52" s="518"/>
    </row>
    <row r="53" spans="1:38">
      <c r="J53" s="525"/>
      <c r="N53" s="518"/>
      <c r="O53" s="518"/>
      <c r="P53" s="518"/>
      <c r="Q53" s="518"/>
      <c r="R53" s="518"/>
      <c r="S53" s="518"/>
      <c r="T53" s="518"/>
      <c r="U53" s="518"/>
      <c r="V53" s="518"/>
      <c r="W53" s="518"/>
      <c r="X53" s="518"/>
      <c r="Y53" s="518"/>
      <c r="Z53" s="518"/>
      <c r="AA53" s="518"/>
      <c r="AB53" s="518"/>
      <c r="AC53" s="518"/>
      <c r="AD53" s="518"/>
      <c r="AE53" s="518"/>
      <c r="AF53" s="518"/>
      <c r="AG53" s="518"/>
      <c r="AH53" s="518"/>
      <c r="AI53" s="518"/>
      <c r="AJ53" s="518"/>
    </row>
    <row r="54" spans="1:38">
      <c r="A54" s="516"/>
      <c r="B54" s="516"/>
      <c r="C54" s="516"/>
      <c r="D54" s="516"/>
      <c r="E54" s="516"/>
      <c r="I54" s="516"/>
      <c r="J54" s="516"/>
      <c r="N54" s="526"/>
      <c r="O54" s="526"/>
      <c r="P54" s="526"/>
      <c r="Q54" s="526"/>
      <c r="R54" s="526"/>
      <c r="S54" s="526"/>
      <c r="T54" s="526"/>
      <c r="U54" s="526"/>
      <c r="V54" s="526"/>
      <c r="W54" s="526"/>
      <c r="X54" s="526"/>
      <c r="Y54" s="526"/>
      <c r="Z54" s="526"/>
      <c r="AA54" s="526"/>
      <c r="AB54" s="526"/>
      <c r="AC54" s="526"/>
      <c r="AD54" s="526"/>
      <c r="AE54" s="526"/>
      <c r="AF54" s="516"/>
      <c r="AG54" s="516"/>
      <c r="AH54" s="516"/>
      <c r="AI54" s="516"/>
      <c r="AJ54" s="516"/>
    </row>
  </sheetData>
  <sheetProtection password="86F6" sheet="1"/>
  <mergeCells count="87">
    <mergeCell ref="AA5:AB7"/>
    <mergeCell ref="AJ4:AJ6"/>
    <mergeCell ref="AI4:AI6"/>
    <mergeCell ref="AH4:AH6"/>
    <mergeCell ref="AG4:AG6"/>
    <mergeCell ref="AF4:AF6"/>
    <mergeCell ref="AE4:AE6"/>
    <mergeCell ref="Z3:AB4"/>
    <mergeCell ref="AE2:AJ3"/>
    <mergeCell ref="AI7:AJ7"/>
    <mergeCell ref="Z5:Z7"/>
    <mergeCell ref="AE8:AF8"/>
    <mergeCell ref="AE9:AF9"/>
    <mergeCell ref="AE10:AF10"/>
    <mergeCell ref="AC3:AD4"/>
    <mergeCell ref="AC5:AD7"/>
    <mergeCell ref="AE11:AF11"/>
    <mergeCell ref="AG20:AH20"/>
    <mergeCell ref="A40:B40"/>
    <mergeCell ref="C19:G19"/>
    <mergeCell ref="C24:I24"/>
    <mergeCell ref="J24:N24"/>
    <mergeCell ref="Z25:AA25"/>
    <mergeCell ref="A39:B39"/>
    <mergeCell ref="R19:W19"/>
    <mergeCell ref="A22:B26"/>
    <mergeCell ref="T14:V14"/>
    <mergeCell ref="T15:V15"/>
    <mergeCell ref="O13:S13"/>
    <mergeCell ref="AE19:AF19"/>
    <mergeCell ref="AE20:AF20"/>
    <mergeCell ref="AC25:AD25"/>
    <mergeCell ref="O6:V7"/>
    <mergeCell ref="AF25:AG25"/>
    <mergeCell ref="AB24:AD24"/>
    <mergeCell ref="K1:S1"/>
    <mergeCell ref="C20:G20"/>
    <mergeCell ref="O24:P24"/>
    <mergeCell ref="Q24:R24"/>
    <mergeCell ref="S24:T24"/>
    <mergeCell ref="D17:G17"/>
    <mergeCell ref="C4:D4"/>
    <mergeCell ref="E5:L6"/>
    <mergeCell ref="C5:D6"/>
    <mergeCell ref="C14:G14"/>
    <mergeCell ref="O22:X23"/>
    <mergeCell ref="C22:N23"/>
    <mergeCell ref="U24:V24"/>
    <mergeCell ref="O21:X21"/>
    <mergeCell ref="D16:G16"/>
    <mergeCell ref="E3:L3"/>
    <mergeCell ref="C3:D3"/>
    <mergeCell ref="G9:J9"/>
    <mergeCell ref="C16:C18"/>
    <mergeCell ref="C15:G15"/>
    <mergeCell ref="D18:G18"/>
    <mergeCell ref="O8:X9"/>
    <mergeCell ref="O10:S10"/>
    <mergeCell ref="R17:W17"/>
    <mergeCell ref="U20:W20"/>
    <mergeCell ref="R18:W18"/>
    <mergeCell ref="R16:W16"/>
    <mergeCell ref="W5:X7"/>
    <mergeCell ref="O5:V5"/>
    <mergeCell ref="C44:D44"/>
    <mergeCell ref="C43:D43"/>
    <mergeCell ref="O41:P41"/>
    <mergeCell ref="Q41:R41"/>
    <mergeCell ref="Y24:AA24"/>
    <mergeCell ref="S41:T41"/>
    <mergeCell ref="W24:X24"/>
    <mergeCell ref="AE24:AH24"/>
    <mergeCell ref="AI20:AJ20"/>
    <mergeCell ref="O3:X4"/>
    <mergeCell ref="C8:J8"/>
    <mergeCell ref="C9:F9"/>
    <mergeCell ref="P12:W12"/>
    <mergeCell ref="AE18:AF18"/>
    <mergeCell ref="AG7:AH7"/>
    <mergeCell ref="AE12:AF12"/>
    <mergeCell ref="AE13:AF13"/>
    <mergeCell ref="AE14:AF14"/>
    <mergeCell ref="AE15:AF15"/>
    <mergeCell ref="AE16:AF16"/>
    <mergeCell ref="AE17:AF17"/>
    <mergeCell ref="Y22:AJ23"/>
    <mergeCell ref="E4:L4"/>
  </mergeCells>
  <phoneticPr fontId="2"/>
  <dataValidations xWindow="449" yWindow="368" count="8">
    <dataValidation allowBlank="1" showErrorMessage="1" sqref="H27:H38 AI8:AI19" xr:uid="{00000000-0002-0000-0500-000000000000}"/>
    <dataValidation allowBlank="1" sqref="R27:X38 O27:P38" xr:uid="{00000000-0002-0000-0500-000001000000}"/>
    <dataValidation type="list" allowBlank="1" showInputMessage="1" showErrorMessage="1" sqref="W5" xr:uid="{00000000-0002-0000-0500-000002000000}">
      <formula1>$G$44:$H$44</formula1>
    </dataValidation>
    <dataValidation type="list" allowBlank="1" sqref="Q27:Q38" xr:uid="{00000000-0002-0000-0500-000003000000}">
      <formula1>$G$44</formula1>
    </dataValidation>
    <dataValidation type="list" allowBlank="1" showInputMessage="1" showErrorMessage="1" sqref="P12:W12" xr:uid="{00000000-0002-0000-0500-000004000000}">
      <formula1>$AM$4:$AM$7</formula1>
    </dataValidation>
    <dataValidation type="list" allowBlank="1" showInputMessage="1" showErrorMessage="1" sqref="R16:W16" xr:uid="{00000000-0002-0000-0500-000005000000}">
      <formula1>$AM$9:$AM$11</formula1>
    </dataValidation>
    <dataValidation type="list" allowBlank="1" showInputMessage="1" showErrorMessage="1" sqref="R18:W18" xr:uid="{00000000-0002-0000-0500-000006000000}">
      <formula1>$AM$13:$AM$15</formula1>
    </dataValidation>
    <dataValidation type="list" allowBlank="1" showInputMessage="1" showErrorMessage="1" sqref="U20:W20" xr:uid="{00000000-0002-0000-0500-000007000000}">
      <formula1>$AM$17:$AM$18</formula1>
    </dataValidation>
  </dataValidations>
  <pageMargins left="0.25" right="0.25" top="0.75" bottom="0.75" header="0.3" footer="0.3"/>
  <pageSetup paperSize="9" scale="53" orientation="landscape" r:id="rId1"/>
  <headerFooter alignWithMargins="0"/>
  <ignoredErrors>
    <ignoredError sqref="Q39" formula="1"/>
    <ignoredError sqref="I27:I40"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BO133"/>
  <sheetViews>
    <sheetView view="pageBreakPreview" zoomScale="90" zoomScaleNormal="100" zoomScaleSheetLayoutView="90" workbookViewId="0">
      <pane xSplit="6" ySplit="8" topLeftCell="G9" activePane="bottomRight" state="frozen"/>
      <selection activeCell="G10" sqref="G10"/>
      <selection pane="topRight" activeCell="G10" sqref="G10"/>
      <selection pane="bottomLeft" activeCell="G10" sqref="G10"/>
      <selection pane="bottomRight" activeCell="I130" sqref="I130"/>
    </sheetView>
  </sheetViews>
  <sheetFormatPr defaultColWidth="9" defaultRowHeight="13.2"/>
  <cols>
    <col min="1" max="1" width="2.88671875" style="361" customWidth="1"/>
    <col min="2" max="2" width="4.88671875" style="361" customWidth="1"/>
    <col min="3" max="3" width="5.6640625" style="361" customWidth="1"/>
    <col min="4" max="4" width="6.88671875" style="361" customWidth="1"/>
    <col min="5" max="5" width="12.33203125" style="361" customWidth="1"/>
    <col min="6" max="6" width="13.77734375" style="361" customWidth="1"/>
    <col min="7" max="7" width="3.88671875" style="361" customWidth="1"/>
    <col min="8" max="8" width="2.109375" style="361" customWidth="1"/>
    <col min="9" max="9" width="3.88671875" style="361" customWidth="1"/>
    <col min="10" max="10" width="2.109375" style="361" customWidth="1"/>
    <col min="11" max="11" width="3.88671875" style="361" customWidth="1"/>
    <col min="12" max="12" width="2.109375" style="361" customWidth="1"/>
    <col min="13" max="13" width="4.109375" style="361" customWidth="1"/>
    <col min="14" max="14" width="2.109375" style="361" customWidth="1"/>
    <col min="15" max="15" width="4" style="361" customWidth="1"/>
    <col min="16" max="16" width="2.109375" style="361" customWidth="1"/>
    <col min="17" max="17" width="3.88671875" style="361" customWidth="1"/>
    <col min="18" max="18" width="2.109375" style="361" customWidth="1"/>
    <col min="19" max="19" width="3.88671875" style="361" customWidth="1"/>
    <col min="20" max="20" width="2.109375" style="361" customWidth="1"/>
    <col min="21" max="21" width="3.88671875" style="361" customWidth="1"/>
    <col min="22" max="22" width="2.109375" style="361" customWidth="1"/>
    <col min="23" max="23" width="3.88671875" style="361" customWidth="1"/>
    <col min="24" max="24" width="2.109375" style="361" customWidth="1"/>
    <col min="25" max="25" width="3.88671875" style="361" customWidth="1"/>
    <col min="26" max="26" width="2.109375" style="361" customWidth="1"/>
    <col min="27" max="27" width="3.88671875" style="361" customWidth="1"/>
    <col min="28" max="28" width="2.109375" style="361" customWidth="1"/>
    <col min="29" max="29" width="3.88671875" style="361" customWidth="1"/>
    <col min="30" max="30" width="2.109375" style="361" customWidth="1"/>
    <col min="31" max="31" width="5.88671875" style="361" customWidth="1"/>
    <col min="32" max="32" width="4" style="361" customWidth="1"/>
    <col min="33" max="33" width="11.6640625" style="361" customWidth="1"/>
    <col min="34" max="34" width="3.88671875" style="361" customWidth="1"/>
    <col min="35" max="35" width="2.6640625" style="361" customWidth="1"/>
    <col min="36" max="36" width="0.88671875" style="368" customWidth="1"/>
    <col min="37" max="37" width="2.6640625" style="361" customWidth="1"/>
    <col min="38" max="38" width="0.88671875" style="368" customWidth="1"/>
    <col min="39" max="39" width="2.6640625" style="361" customWidth="1"/>
    <col min="40" max="40" width="0.88671875" style="368" customWidth="1"/>
    <col min="41" max="41" width="2.6640625" style="361" customWidth="1"/>
    <col min="42" max="42" width="0.88671875" style="368" customWidth="1"/>
    <col min="43" max="43" width="2.6640625" style="361" customWidth="1"/>
    <col min="44" max="44" width="0.88671875" style="368" customWidth="1"/>
    <col min="45" max="45" width="2.6640625" style="361" customWidth="1"/>
    <col min="46" max="46" width="0.88671875" style="368" customWidth="1"/>
    <col min="47" max="47" width="2.6640625" style="361" customWidth="1"/>
    <col min="48" max="48" width="0.88671875" style="368" customWidth="1"/>
    <col min="49" max="49" width="2.6640625" style="361" customWidth="1"/>
    <col min="50" max="50" width="0.88671875" style="368" customWidth="1"/>
    <col min="51" max="51" width="2.6640625" style="361" customWidth="1"/>
    <col min="52" max="52" width="0.88671875" style="368" customWidth="1"/>
    <col min="53" max="53" width="2.6640625" style="361" customWidth="1"/>
    <col min="54" max="54" width="0.88671875" style="368" customWidth="1"/>
    <col min="55" max="55" width="2.6640625" style="361" customWidth="1"/>
    <col min="56" max="56" width="0.88671875" style="368" customWidth="1"/>
    <col min="57" max="58" width="2.6640625" style="361" customWidth="1"/>
    <col min="59" max="68" width="4" style="361" customWidth="1"/>
    <col min="69" max="16384" width="9" style="361"/>
  </cols>
  <sheetData>
    <row r="1" spans="1:63" ht="13.5" customHeight="1">
      <c r="T1" s="1118" t="s">
        <v>195</v>
      </c>
      <c r="U1" s="1118"/>
      <c r="V1" s="1118"/>
      <c r="W1" s="1118"/>
      <c r="X1" s="1110" t="s">
        <v>370</v>
      </c>
      <c r="Y1" s="1110"/>
      <c r="Z1" s="1110"/>
      <c r="AA1" s="1109">
        <f>基本情報!C13</f>
        <v>0</v>
      </c>
      <c r="AB1" s="1109"/>
      <c r="AC1" s="1109"/>
      <c r="AD1" s="1109"/>
      <c r="AE1" s="1109"/>
      <c r="AF1" s="1109"/>
      <c r="AG1" s="1109"/>
    </row>
    <row r="2" spans="1:63">
      <c r="C2" s="1107" t="s">
        <v>385</v>
      </c>
      <c r="D2" s="1108"/>
      <c r="T2" s="1122" t="str">
        <f>'別紙2-(1)'!AA5</f>
        <v>-</v>
      </c>
      <c r="U2" s="1122"/>
      <c r="V2" s="1122"/>
      <c r="W2" s="1122"/>
      <c r="X2" s="1110"/>
      <c r="Y2" s="1110"/>
      <c r="Z2" s="1110"/>
      <c r="AA2" s="1109"/>
      <c r="AB2" s="1109"/>
      <c r="AC2" s="1109"/>
      <c r="AD2" s="1109"/>
      <c r="AE2" s="1109"/>
      <c r="AF2" s="1109"/>
      <c r="AG2" s="1109"/>
    </row>
    <row r="3" spans="1:63" ht="15" customHeight="1">
      <c r="A3" s="37"/>
      <c r="C3" s="1125" t="s">
        <v>588</v>
      </c>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38"/>
      <c r="AH3" s="38"/>
      <c r="AP3" s="528"/>
      <c r="AQ3" s="38"/>
      <c r="AR3" s="41"/>
      <c r="AS3" s="38"/>
      <c r="AT3" s="41"/>
      <c r="AU3" s="38"/>
      <c r="AV3" s="41"/>
      <c r="AW3" s="38"/>
      <c r="AX3" s="41"/>
      <c r="AY3" s="38"/>
      <c r="AZ3" s="41"/>
      <c r="BA3" s="38"/>
      <c r="BB3" s="41"/>
      <c r="BC3" s="38"/>
      <c r="BD3" s="41"/>
      <c r="BE3" s="38"/>
      <c r="BF3" s="38"/>
    </row>
    <row r="4" spans="1:63" ht="16.2" thickBot="1">
      <c r="AG4" s="529"/>
      <c r="AH4" s="38"/>
      <c r="AI4" s="37"/>
      <c r="AJ4" s="40"/>
      <c r="AK4" s="38"/>
      <c r="AL4" s="41"/>
      <c r="AM4" s="38"/>
      <c r="AN4" s="41"/>
      <c r="AO4" s="38"/>
      <c r="AP4" s="41"/>
      <c r="AQ4" s="37"/>
      <c r="AR4" s="40"/>
      <c r="AS4" s="38"/>
      <c r="AT4" s="41"/>
      <c r="AU4" s="38"/>
      <c r="AV4" s="41"/>
      <c r="AW4" s="38"/>
      <c r="AX4" s="41"/>
      <c r="AY4" s="37"/>
      <c r="AZ4" s="40"/>
      <c r="BA4" s="38"/>
      <c r="BB4" s="41"/>
      <c r="BC4" s="38"/>
      <c r="BD4" s="41"/>
      <c r="BE4" s="38"/>
      <c r="BF4" s="38"/>
    </row>
    <row r="5" spans="1:63" ht="14.4">
      <c r="F5" s="1111" t="s">
        <v>381</v>
      </c>
      <c r="G5" s="530" t="s">
        <v>76</v>
      </c>
      <c r="H5" s="531"/>
      <c r="I5" s="532" t="s">
        <v>77</v>
      </c>
      <c r="J5" s="531"/>
      <c r="K5" s="532" t="s">
        <v>78</v>
      </c>
      <c r="L5" s="531"/>
      <c r="M5" s="532" t="s">
        <v>79</v>
      </c>
      <c r="N5" s="531"/>
      <c r="O5" s="532" t="s">
        <v>80</v>
      </c>
      <c r="P5" s="531"/>
      <c r="Q5" s="532" t="s">
        <v>81</v>
      </c>
      <c r="R5" s="531"/>
      <c r="S5" s="533" t="s">
        <v>82</v>
      </c>
      <c r="T5" s="534"/>
      <c r="U5" s="533" t="s">
        <v>83</v>
      </c>
      <c r="V5" s="534"/>
      <c r="W5" s="533" t="s">
        <v>84</v>
      </c>
      <c r="X5" s="531"/>
      <c r="Y5" s="532" t="s">
        <v>85</v>
      </c>
      <c r="Z5" s="531"/>
      <c r="AA5" s="532" t="s">
        <v>87</v>
      </c>
      <c r="AB5" s="531"/>
      <c r="AC5" s="532" t="s">
        <v>88</v>
      </c>
      <c r="AD5" s="535"/>
      <c r="AH5" s="38"/>
    </row>
    <row r="6" spans="1:63" ht="20.25" customHeight="1" thickBot="1">
      <c r="A6" s="536"/>
      <c r="B6" s="537"/>
      <c r="C6" s="536"/>
      <c r="D6" s="536"/>
      <c r="E6" s="536"/>
      <c r="F6" s="1112"/>
      <c r="G6" s="226"/>
      <c r="H6" s="587" t="s">
        <v>379</v>
      </c>
      <c r="I6" s="224"/>
      <c r="J6" s="587" t="s">
        <v>86</v>
      </c>
      <c r="K6" s="224"/>
      <c r="L6" s="587" t="s">
        <v>470</v>
      </c>
      <c r="M6" s="224"/>
      <c r="N6" s="587" t="s">
        <v>472</v>
      </c>
      <c r="O6" s="224"/>
      <c r="P6" s="587" t="s">
        <v>86</v>
      </c>
      <c r="Q6" s="224"/>
      <c r="R6" s="587" t="s">
        <v>379</v>
      </c>
      <c r="S6" s="224"/>
      <c r="T6" s="587" t="s">
        <v>379</v>
      </c>
      <c r="U6" s="224"/>
      <c r="V6" s="587" t="s">
        <v>469</v>
      </c>
      <c r="W6" s="224"/>
      <c r="X6" s="587" t="s">
        <v>86</v>
      </c>
      <c r="Y6" s="224"/>
      <c r="Z6" s="587" t="s">
        <v>86</v>
      </c>
      <c r="AA6" s="224"/>
      <c r="AB6" s="587" t="s">
        <v>86</v>
      </c>
      <c r="AC6" s="224"/>
      <c r="AD6" s="588" t="s">
        <v>86</v>
      </c>
      <c r="AE6" s="538"/>
      <c r="AF6" s="539"/>
      <c r="AG6" s="540"/>
      <c r="AH6" s="38"/>
      <c r="AI6" s="40"/>
      <c r="AJ6" s="40"/>
      <c r="AK6" s="40"/>
      <c r="AL6" s="40"/>
      <c r="AM6" s="40"/>
      <c r="AN6" s="40"/>
      <c r="AO6" s="40"/>
      <c r="AP6" s="40"/>
      <c r="AQ6" s="40"/>
      <c r="AR6" s="40"/>
      <c r="AS6" s="40"/>
      <c r="AT6" s="40"/>
      <c r="AU6" s="40"/>
      <c r="AV6" s="40"/>
      <c r="AW6" s="40"/>
      <c r="AX6" s="40"/>
      <c r="AY6" s="40"/>
      <c r="AZ6" s="40"/>
      <c r="BA6" s="40"/>
      <c r="BB6" s="40"/>
      <c r="BC6" s="40"/>
      <c r="BD6" s="40"/>
      <c r="BE6" s="40"/>
      <c r="BF6" s="41"/>
      <c r="BG6" s="368"/>
      <c r="BH6" s="368"/>
      <c r="BI6" s="368"/>
      <c r="BJ6" s="368"/>
      <c r="BK6" s="368"/>
    </row>
    <row r="7" spans="1:63" ht="13.8" thickBot="1">
      <c r="A7" s="541"/>
      <c r="B7" s="542" t="s">
        <v>285</v>
      </c>
      <c r="C7" s="543"/>
      <c r="D7" s="543"/>
      <c r="E7" s="544" t="s">
        <v>375</v>
      </c>
      <c r="F7" s="543">
        <f>COUNTA(F9:F108)</f>
        <v>0</v>
      </c>
      <c r="G7" s="545"/>
      <c r="H7" s="546"/>
      <c r="I7" s="545"/>
      <c r="J7" s="546"/>
      <c r="K7" s="545"/>
      <c r="L7" s="546"/>
      <c r="M7" s="545"/>
      <c r="N7" s="546"/>
      <c r="O7" s="545"/>
      <c r="P7" s="546"/>
      <c r="Q7" s="545"/>
      <c r="R7" s="546"/>
      <c r="S7" s="545"/>
      <c r="T7" s="546"/>
      <c r="U7" s="545"/>
      <c r="V7" s="546"/>
      <c r="W7" s="545"/>
      <c r="X7" s="546"/>
      <c r="Y7" s="545"/>
      <c r="Z7" s="546"/>
      <c r="AA7" s="545"/>
      <c r="AB7" s="546"/>
      <c r="AC7" s="545"/>
      <c r="AD7" s="546"/>
      <c r="AE7" s="547"/>
      <c r="AF7" s="548"/>
      <c r="AG7" s="549"/>
      <c r="AH7" s="38"/>
      <c r="AI7" s="1129" t="s">
        <v>142</v>
      </c>
      <c r="AJ7" s="1129"/>
      <c r="AK7" s="1129"/>
      <c r="AL7" s="1129"/>
      <c r="AM7" s="1129"/>
      <c r="AN7" s="1129"/>
      <c r="AO7" s="1129"/>
      <c r="AP7" s="40"/>
      <c r="AQ7" s="221"/>
      <c r="AR7" s="221"/>
      <c r="AS7" s="221"/>
      <c r="AT7" s="221"/>
      <c r="AU7" s="221"/>
      <c r="AV7" s="221"/>
      <c r="AW7" s="221"/>
      <c r="AX7" s="221"/>
      <c r="AY7" s="221"/>
      <c r="AZ7" s="221"/>
      <c r="BA7" s="221"/>
      <c r="BB7" s="221"/>
      <c r="BC7" s="221"/>
      <c r="BD7" s="221"/>
      <c r="BE7" s="221"/>
      <c r="BF7" s="41"/>
      <c r="BG7" s="368"/>
      <c r="BH7" s="368"/>
      <c r="BI7" s="368"/>
      <c r="BJ7" s="368"/>
      <c r="BK7" s="368"/>
    </row>
    <row r="8" spans="1:63" ht="14.4">
      <c r="A8" s="550" t="s">
        <v>133</v>
      </c>
      <c r="B8" s="551" t="s">
        <v>286</v>
      </c>
      <c r="C8" s="552" t="s">
        <v>130</v>
      </c>
      <c r="D8" s="553" t="s">
        <v>131</v>
      </c>
      <c r="E8" s="550" t="s">
        <v>132</v>
      </c>
      <c r="F8" s="554" t="s">
        <v>52</v>
      </c>
      <c r="G8" s="532" t="s">
        <v>76</v>
      </c>
      <c r="H8" s="531"/>
      <c r="I8" s="532" t="s">
        <v>77</v>
      </c>
      <c r="J8" s="531"/>
      <c r="K8" s="532" t="s">
        <v>78</v>
      </c>
      <c r="L8" s="531"/>
      <c r="M8" s="532" t="s">
        <v>79</v>
      </c>
      <c r="N8" s="531"/>
      <c r="O8" s="532" t="s">
        <v>80</v>
      </c>
      <c r="P8" s="531"/>
      <c r="Q8" s="532" t="s">
        <v>81</v>
      </c>
      <c r="R8" s="531"/>
      <c r="S8" s="533" t="s">
        <v>82</v>
      </c>
      <c r="T8" s="534"/>
      <c r="U8" s="533" t="s">
        <v>83</v>
      </c>
      <c r="V8" s="534"/>
      <c r="W8" s="533" t="s">
        <v>84</v>
      </c>
      <c r="X8" s="531"/>
      <c r="Y8" s="532" t="s">
        <v>85</v>
      </c>
      <c r="Z8" s="531"/>
      <c r="AA8" s="532" t="s">
        <v>87</v>
      </c>
      <c r="AB8" s="531"/>
      <c r="AC8" s="532" t="s">
        <v>88</v>
      </c>
      <c r="AD8" s="531"/>
      <c r="AE8" s="555" t="s">
        <v>134</v>
      </c>
      <c r="AF8" s="556"/>
      <c r="AG8" s="557" t="s">
        <v>244</v>
      </c>
      <c r="AH8" s="38"/>
      <c r="AI8" s="161" t="s">
        <v>140</v>
      </c>
      <c r="AJ8" s="162"/>
      <c r="AK8" s="161" t="s">
        <v>143</v>
      </c>
      <c r="AL8" s="162"/>
      <c r="AM8" s="161" t="s">
        <v>144</v>
      </c>
      <c r="AN8" s="162"/>
      <c r="AO8" s="161" t="s">
        <v>145</v>
      </c>
      <c r="AP8" s="162"/>
      <c r="AQ8" s="218" t="s">
        <v>146</v>
      </c>
      <c r="AR8" s="219"/>
      <c r="AS8" s="218" t="s">
        <v>147</v>
      </c>
      <c r="AT8" s="219"/>
      <c r="AU8" s="218" t="s">
        <v>148</v>
      </c>
      <c r="AV8" s="219"/>
      <c r="AW8" s="218" t="s">
        <v>149</v>
      </c>
      <c r="AX8" s="219"/>
      <c r="AY8" s="218" t="s">
        <v>150</v>
      </c>
      <c r="AZ8" s="219"/>
      <c r="BA8" s="218" t="s">
        <v>151</v>
      </c>
      <c r="BB8" s="219"/>
      <c r="BC8" s="218" t="s">
        <v>152</v>
      </c>
      <c r="BD8" s="219"/>
      <c r="BE8" s="220" t="s">
        <v>153</v>
      </c>
      <c r="BF8" s="38"/>
      <c r="BG8" s="377" t="s">
        <v>320</v>
      </c>
      <c r="BH8" s="378"/>
      <c r="BI8" s="378"/>
      <c r="BJ8" s="378"/>
      <c r="BK8" s="379"/>
    </row>
    <row r="9" spans="1:63">
      <c r="A9" s="148">
        <v>1</v>
      </c>
      <c r="B9" s="169"/>
      <c r="C9" s="170"/>
      <c r="D9" s="171"/>
      <c r="E9" s="171"/>
      <c r="F9" s="205"/>
      <c r="G9" s="168"/>
      <c r="H9" s="19" t="s">
        <v>86</v>
      </c>
      <c r="I9" s="168"/>
      <c r="J9" s="19" t="s">
        <v>86</v>
      </c>
      <c r="K9" s="168"/>
      <c r="L9" s="19" t="s">
        <v>86</v>
      </c>
      <c r="M9" s="168"/>
      <c r="N9" s="19" t="s">
        <v>86</v>
      </c>
      <c r="O9" s="168"/>
      <c r="P9" s="19" t="s">
        <v>86</v>
      </c>
      <c r="Q9" s="168"/>
      <c r="R9" s="19" t="s">
        <v>86</v>
      </c>
      <c r="S9" s="168"/>
      <c r="T9" s="19" t="s">
        <v>86</v>
      </c>
      <c r="U9" s="168"/>
      <c r="V9" s="19" t="s">
        <v>86</v>
      </c>
      <c r="W9" s="168"/>
      <c r="X9" s="19" t="s">
        <v>86</v>
      </c>
      <c r="Y9" s="168"/>
      <c r="Z9" s="19" t="s">
        <v>86</v>
      </c>
      <c r="AA9" s="168"/>
      <c r="AB9" s="19" t="s">
        <v>86</v>
      </c>
      <c r="AC9" s="168"/>
      <c r="AD9" s="19" t="s">
        <v>86</v>
      </c>
      <c r="AE9" s="222">
        <f>COUNTIF(G9:AC9,"&gt;=15")</f>
        <v>0</v>
      </c>
      <c r="AF9" s="221" t="s">
        <v>35</v>
      </c>
      <c r="AG9" s="223">
        <f>24000*AE9</f>
        <v>0</v>
      </c>
      <c r="AH9" s="38"/>
      <c r="AI9" s="20">
        <f t="shared" ref="AI9:AI40" si="0">IF(G9&gt;=15,1,0)</f>
        <v>0</v>
      </c>
      <c r="AJ9" s="27"/>
      <c r="AK9" s="20">
        <f t="shared" ref="AK9:AK40" si="1">IF(I9&gt;=15,1,0)</f>
        <v>0</v>
      </c>
      <c r="AL9" s="27"/>
      <c r="AM9" s="20">
        <f t="shared" ref="AM9:AM40" si="2">IF(K9&gt;=15,1,0)</f>
        <v>0</v>
      </c>
      <c r="AN9" s="27"/>
      <c r="AO9" s="20">
        <f t="shared" ref="AO9:AO40" si="3">IF(M9&gt;=15,1,0)</f>
        <v>0</v>
      </c>
      <c r="AP9" s="39"/>
      <c r="AQ9" s="20">
        <f t="shared" ref="AQ9:AQ40" si="4">IF(O9&gt;=15,1,0)</f>
        <v>0</v>
      </c>
      <c r="AR9" s="27"/>
      <c r="AS9" s="20">
        <f t="shared" ref="AS9:AS40" si="5">IF(Q9&gt;=15,1,0)</f>
        <v>0</v>
      </c>
      <c r="AT9" s="27"/>
      <c r="AU9" s="20">
        <f t="shared" ref="AU9:AU40" si="6">IF(S9&gt;=15,1,0)</f>
        <v>0</v>
      </c>
      <c r="AV9" s="27"/>
      <c r="AW9" s="20">
        <f t="shared" ref="AW9:AW40" si="7">IF(U9&gt;=15,1,0)</f>
        <v>0</v>
      </c>
      <c r="AX9" s="27"/>
      <c r="AY9" s="20">
        <f t="shared" ref="AY9:AY40" si="8">IF(W9&gt;=15,1,0)</f>
        <v>0</v>
      </c>
      <c r="AZ9" s="27"/>
      <c r="BA9" s="20">
        <f t="shared" ref="BA9:BA40" si="9">IF(Y9&gt;=15,1,0)</f>
        <v>0</v>
      </c>
      <c r="BB9" s="27"/>
      <c r="BC9" s="20">
        <f t="shared" ref="BC9:BC40" si="10">IF(AA9&gt;=15,1,0)</f>
        <v>0</v>
      </c>
      <c r="BD9" s="27"/>
      <c r="BE9" s="148">
        <f t="shared" ref="BE9:BE40" si="11">IF(AC9&gt;=15,1,0)</f>
        <v>0</v>
      </c>
      <c r="BF9" s="38"/>
      <c r="BG9" s="558" t="s">
        <v>124</v>
      </c>
      <c r="BH9" s="11"/>
      <c r="BI9" s="368"/>
      <c r="BJ9" s="368"/>
      <c r="BK9" s="380"/>
    </row>
    <row r="10" spans="1:63">
      <c r="A10" s="148">
        <v>2</v>
      </c>
      <c r="B10" s="169"/>
      <c r="C10" s="170"/>
      <c r="D10" s="171"/>
      <c r="E10" s="171"/>
      <c r="F10" s="205"/>
      <c r="G10" s="168"/>
      <c r="H10" s="19" t="s">
        <v>86</v>
      </c>
      <c r="I10" s="168"/>
      <c r="J10" s="19" t="s">
        <v>86</v>
      </c>
      <c r="K10" s="168"/>
      <c r="L10" s="19" t="s">
        <v>86</v>
      </c>
      <c r="M10" s="168"/>
      <c r="N10" s="19" t="s">
        <v>86</v>
      </c>
      <c r="O10" s="168"/>
      <c r="P10" s="19" t="s">
        <v>86</v>
      </c>
      <c r="Q10" s="168"/>
      <c r="R10" s="19" t="s">
        <v>86</v>
      </c>
      <c r="S10" s="168"/>
      <c r="T10" s="19" t="s">
        <v>86</v>
      </c>
      <c r="U10" s="168"/>
      <c r="V10" s="19" t="s">
        <v>86</v>
      </c>
      <c r="W10" s="168"/>
      <c r="X10" s="19" t="s">
        <v>86</v>
      </c>
      <c r="Y10" s="168"/>
      <c r="Z10" s="19" t="s">
        <v>86</v>
      </c>
      <c r="AA10" s="168"/>
      <c r="AB10" s="19" t="s">
        <v>86</v>
      </c>
      <c r="AC10" s="168"/>
      <c r="AD10" s="19" t="s">
        <v>86</v>
      </c>
      <c r="AE10" s="20">
        <f t="shared" ref="AE10:AE73" si="12">COUNTIF(G10:AC10,"&gt;=15")</f>
        <v>0</v>
      </c>
      <c r="AF10" s="55" t="s">
        <v>35</v>
      </c>
      <c r="AG10" s="74">
        <f t="shared" ref="AG10:AG40" si="13">24000*AE10</f>
        <v>0</v>
      </c>
      <c r="AH10" s="38"/>
      <c r="AI10" s="20">
        <f t="shared" si="0"/>
        <v>0</v>
      </c>
      <c r="AJ10" s="27"/>
      <c r="AK10" s="20">
        <f t="shared" si="1"/>
        <v>0</v>
      </c>
      <c r="AL10" s="27"/>
      <c r="AM10" s="20">
        <f t="shared" si="2"/>
        <v>0</v>
      </c>
      <c r="AN10" s="27"/>
      <c r="AO10" s="20">
        <f t="shared" si="3"/>
        <v>0</v>
      </c>
      <c r="AP10" s="39"/>
      <c r="AQ10" s="20">
        <f t="shared" si="4"/>
        <v>0</v>
      </c>
      <c r="AR10" s="27"/>
      <c r="AS10" s="20">
        <f t="shared" si="5"/>
        <v>0</v>
      </c>
      <c r="AT10" s="27"/>
      <c r="AU10" s="20">
        <f t="shared" si="6"/>
        <v>0</v>
      </c>
      <c r="AV10" s="27"/>
      <c r="AW10" s="20">
        <f t="shared" si="7"/>
        <v>0</v>
      </c>
      <c r="AX10" s="27"/>
      <c r="AY10" s="20">
        <f t="shared" si="8"/>
        <v>0</v>
      </c>
      <c r="AZ10" s="27"/>
      <c r="BA10" s="20">
        <f t="shared" si="9"/>
        <v>0</v>
      </c>
      <c r="BB10" s="27"/>
      <c r="BC10" s="20">
        <f t="shared" si="10"/>
        <v>0</v>
      </c>
      <c r="BD10" s="27"/>
      <c r="BE10" s="148">
        <f t="shared" si="11"/>
        <v>0</v>
      </c>
      <c r="BF10" s="38"/>
      <c r="BG10" s="558" t="s">
        <v>293</v>
      </c>
      <c r="BH10" s="11"/>
      <c r="BI10" s="368"/>
      <c r="BJ10" s="368"/>
      <c r="BK10" s="380"/>
    </row>
    <row r="11" spans="1:63">
      <c r="A11" s="148">
        <v>3</v>
      </c>
      <c r="B11" s="169"/>
      <c r="C11" s="170"/>
      <c r="D11" s="171"/>
      <c r="E11" s="171"/>
      <c r="F11" s="205"/>
      <c r="G11" s="168"/>
      <c r="H11" s="19" t="s">
        <v>86</v>
      </c>
      <c r="I11" s="168"/>
      <c r="J11" s="19" t="s">
        <v>86</v>
      </c>
      <c r="K11" s="168"/>
      <c r="L11" s="19" t="s">
        <v>86</v>
      </c>
      <c r="M11" s="168"/>
      <c r="N11" s="19" t="s">
        <v>86</v>
      </c>
      <c r="O11" s="168"/>
      <c r="P11" s="19" t="s">
        <v>86</v>
      </c>
      <c r="Q11" s="168"/>
      <c r="R11" s="19" t="s">
        <v>86</v>
      </c>
      <c r="S11" s="168"/>
      <c r="T11" s="19" t="s">
        <v>86</v>
      </c>
      <c r="U11" s="168"/>
      <c r="V11" s="19" t="s">
        <v>86</v>
      </c>
      <c r="W11" s="168"/>
      <c r="X11" s="19" t="s">
        <v>379</v>
      </c>
      <c r="Y11" s="168"/>
      <c r="Z11" s="19" t="s">
        <v>380</v>
      </c>
      <c r="AA11" s="168"/>
      <c r="AB11" s="19" t="s">
        <v>86</v>
      </c>
      <c r="AC11" s="168"/>
      <c r="AD11" s="19" t="s">
        <v>86</v>
      </c>
      <c r="AE11" s="20">
        <f t="shared" si="12"/>
        <v>0</v>
      </c>
      <c r="AF11" s="55" t="s">
        <v>35</v>
      </c>
      <c r="AG11" s="74">
        <f t="shared" si="13"/>
        <v>0</v>
      </c>
      <c r="AH11" s="38"/>
      <c r="AI11" s="20">
        <f t="shared" si="0"/>
        <v>0</v>
      </c>
      <c r="AJ11" s="27"/>
      <c r="AK11" s="20">
        <f t="shared" si="1"/>
        <v>0</v>
      </c>
      <c r="AL11" s="27"/>
      <c r="AM11" s="20">
        <f t="shared" si="2"/>
        <v>0</v>
      </c>
      <c r="AN11" s="27"/>
      <c r="AO11" s="20">
        <f t="shared" si="3"/>
        <v>0</v>
      </c>
      <c r="AP11" s="39"/>
      <c r="AQ11" s="20">
        <f t="shared" si="4"/>
        <v>0</v>
      </c>
      <c r="AR11" s="27"/>
      <c r="AS11" s="20">
        <f t="shared" si="5"/>
        <v>0</v>
      </c>
      <c r="AT11" s="27"/>
      <c r="AU11" s="20">
        <f t="shared" si="6"/>
        <v>0</v>
      </c>
      <c r="AV11" s="27"/>
      <c r="AW11" s="20">
        <f t="shared" si="7"/>
        <v>0</v>
      </c>
      <c r="AX11" s="27"/>
      <c r="AY11" s="20">
        <f t="shared" si="8"/>
        <v>0</v>
      </c>
      <c r="AZ11" s="27"/>
      <c r="BA11" s="20">
        <f t="shared" si="9"/>
        <v>0</v>
      </c>
      <c r="BB11" s="27"/>
      <c r="BC11" s="20">
        <f t="shared" si="10"/>
        <v>0</v>
      </c>
      <c r="BD11" s="27"/>
      <c r="BE11" s="148">
        <f t="shared" si="11"/>
        <v>0</v>
      </c>
      <c r="BF11" s="38"/>
      <c r="BG11" s="180"/>
      <c r="BH11" s="11"/>
      <c r="BI11" s="368"/>
      <c r="BJ11" s="368"/>
      <c r="BK11" s="380"/>
    </row>
    <row r="12" spans="1:63">
      <c r="A12" s="148">
        <v>4</v>
      </c>
      <c r="B12" s="169"/>
      <c r="C12" s="170"/>
      <c r="D12" s="171"/>
      <c r="E12" s="171"/>
      <c r="F12" s="205"/>
      <c r="G12" s="168"/>
      <c r="H12" s="19" t="s">
        <v>86</v>
      </c>
      <c r="I12" s="168"/>
      <c r="J12" s="19" t="s">
        <v>86</v>
      </c>
      <c r="K12" s="168"/>
      <c r="L12" s="19" t="s">
        <v>86</v>
      </c>
      <c r="M12" s="168"/>
      <c r="N12" s="19" t="s">
        <v>86</v>
      </c>
      <c r="O12" s="168"/>
      <c r="P12" s="19" t="s">
        <v>86</v>
      </c>
      <c r="Q12" s="168"/>
      <c r="R12" s="19" t="s">
        <v>86</v>
      </c>
      <c r="S12" s="168"/>
      <c r="T12" s="19" t="s">
        <v>86</v>
      </c>
      <c r="U12" s="168"/>
      <c r="V12" s="19" t="s">
        <v>86</v>
      </c>
      <c r="W12" s="168"/>
      <c r="X12" s="19" t="s">
        <v>379</v>
      </c>
      <c r="Y12" s="168"/>
      <c r="Z12" s="19" t="s">
        <v>380</v>
      </c>
      <c r="AA12" s="168"/>
      <c r="AB12" s="19" t="s">
        <v>86</v>
      </c>
      <c r="AC12" s="168"/>
      <c r="AD12" s="19" t="s">
        <v>86</v>
      </c>
      <c r="AE12" s="20">
        <f t="shared" si="12"/>
        <v>0</v>
      </c>
      <c r="AF12" s="55" t="s">
        <v>35</v>
      </c>
      <c r="AG12" s="74">
        <f t="shared" si="13"/>
        <v>0</v>
      </c>
      <c r="AH12" s="38"/>
      <c r="AI12" s="20">
        <f t="shared" si="0"/>
        <v>0</v>
      </c>
      <c r="AJ12" s="27"/>
      <c r="AK12" s="20">
        <f t="shared" si="1"/>
        <v>0</v>
      </c>
      <c r="AL12" s="27"/>
      <c r="AM12" s="20">
        <f t="shared" si="2"/>
        <v>0</v>
      </c>
      <c r="AN12" s="27"/>
      <c r="AO12" s="20">
        <f t="shared" si="3"/>
        <v>0</v>
      </c>
      <c r="AP12" s="39"/>
      <c r="AQ12" s="20">
        <f t="shared" si="4"/>
        <v>0</v>
      </c>
      <c r="AR12" s="27"/>
      <c r="AS12" s="20">
        <f t="shared" si="5"/>
        <v>0</v>
      </c>
      <c r="AT12" s="27"/>
      <c r="AU12" s="20">
        <f t="shared" si="6"/>
        <v>0</v>
      </c>
      <c r="AV12" s="27"/>
      <c r="AW12" s="20">
        <f t="shared" si="7"/>
        <v>0</v>
      </c>
      <c r="AX12" s="27"/>
      <c r="AY12" s="20">
        <f t="shared" si="8"/>
        <v>0</v>
      </c>
      <c r="AZ12" s="27"/>
      <c r="BA12" s="20">
        <f t="shared" si="9"/>
        <v>0</v>
      </c>
      <c r="BB12" s="27"/>
      <c r="BC12" s="20">
        <f t="shared" si="10"/>
        <v>0</v>
      </c>
      <c r="BD12" s="27"/>
      <c r="BE12" s="148">
        <f t="shared" si="11"/>
        <v>0</v>
      </c>
      <c r="BF12" s="38"/>
      <c r="BG12" s="179" t="s">
        <v>240</v>
      </c>
      <c r="BH12" s="11"/>
      <c r="BI12" s="368"/>
      <c r="BJ12" s="368"/>
      <c r="BK12" s="380"/>
    </row>
    <row r="13" spans="1:63">
      <c r="A13" s="148">
        <v>5</v>
      </c>
      <c r="B13" s="169"/>
      <c r="C13" s="170"/>
      <c r="D13" s="171"/>
      <c r="E13" s="171"/>
      <c r="F13" s="205"/>
      <c r="G13" s="168"/>
      <c r="H13" s="19" t="s">
        <v>86</v>
      </c>
      <c r="I13" s="168"/>
      <c r="J13" s="19" t="s">
        <v>86</v>
      </c>
      <c r="K13" s="168"/>
      <c r="L13" s="19" t="s">
        <v>86</v>
      </c>
      <c r="M13" s="168"/>
      <c r="N13" s="19" t="s">
        <v>86</v>
      </c>
      <c r="O13" s="168"/>
      <c r="P13" s="19" t="s">
        <v>86</v>
      </c>
      <c r="Q13" s="168"/>
      <c r="R13" s="19" t="s">
        <v>86</v>
      </c>
      <c r="S13" s="168"/>
      <c r="T13" s="19" t="s">
        <v>86</v>
      </c>
      <c r="U13" s="168"/>
      <c r="V13" s="19" t="s">
        <v>86</v>
      </c>
      <c r="W13" s="168"/>
      <c r="X13" s="19" t="s">
        <v>86</v>
      </c>
      <c r="Y13" s="168"/>
      <c r="Z13" s="19" t="s">
        <v>86</v>
      </c>
      <c r="AA13" s="168"/>
      <c r="AB13" s="19" t="s">
        <v>86</v>
      </c>
      <c r="AC13" s="168"/>
      <c r="AD13" s="19" t="s">
        <v>86</v>
      </c>
      <c r="AE13" s="20">
        <f t="shared" si="12"/>
        <v>0</v>
      </c>
      <c r="AF13" s="55" t="s">
        <v>35</v>
      </c>
      <c r="AG13" s="74">
        <f t="shared" si="13"/>
        <v>0</v>
      </c>
      <c r="AH13" s="38"/>
      <c r="AI13" s="20">
        <f t="shared" si="0"/>
        <v>0</v>
      </c>
      <c r="AJ13" s="27"/>
      <c r="AK13" s="20">
        <f t="shared" si="1"/>
        <v>0</v>
      </c>
      <c r="AL13" s="27"/>
      <c r="AM13" s="20">
        <f t="shared" si="2"/>
        <v>0</v>
      </c>
      <c r="AN13" s="27"/>
      <c r="AO13" s="20">
        <f t="shared" si="3"/>
        <v>0</v>
      </c>
      <c r="AP13" s="27"/>
      <c r="AQ13" s="20">
        <f t="shared" si="4"/>
        <v>0</v>
      </c>
      <c r="AR13" s="27"/>
      <c r="AS13" s="20">
        <f t="shared" si="5"/>
        <v>0</v>
      </c>
      <c r="AT13" s="27"/>
      <c r="AU13" s="20">
        <f t="shared" si="6"/>
        <v>0</v>
      </c>
      <c r="AV13" s="27"/>
      <c r="AW13" s="20">
        <f t="shared" si="7"/>
        <v>0</v>
      </c>
      <c r="AX13" s="27"/>
      <c r="AY13" s="20">
        <f t="shared" si="8"/>
        <v>0</v>
      </c>
      <c r="AZ13" s="27"/>
      <c r="BA13" s="20">
        <f t="shared" si="9"/>
        <v>0</v>
      </c>
      <c r="BB13" s="27"/>
      <c r="BC13" s="20">
        <f t="shared" si="10"/>
        <v>0</v>
      </c>
      <c r="BD13" s="27"/>
      <c r="BE13" s="148">
        <f t="shared" si="11"/>
        <v>0</v>
      </c>
      <c r="BF13" s="38"/>
      <c r="BG13" s="179" t="s">
        <v>238</v>
      </c>
      <c r="BH13" s="11"/>
      <c r="BI13" s="368"/>
      <c r="BJ13" s="368"/>
      <c r="BK13" s="380"/>
    </row>
    <row r="14" spans="1:63">
      <c r="A14" s="148">
        <v>6</v>
      </c>
      <c r="B14" s="169"/>
      <c r="C14" s="170"/>
      <c r="D14" s="171"/>
      <c r="E14" s="171"/>
      <c r="F14" s="205"/>
      <c r="G14" s="168"/>
      <c r="H14" s="19" t="s">
        <v>86</v>
      </c>
      <c r="I14" s="168"/>
      <c r="J14" s="19" t="s">
        <v>86</v>
      </c>
      <c r="K14" s="168"/>
      <c r="L14" s="19" t="s">
        <v>86</v>
      </c>
      <c r="M14" s="168"/>
      <c r="N14" s="19" t="s">
        <v>379</v>
      </c>
      <c r="O14" s="168"/>
      <c r="P14" s="19" t="s">
        <v>86</v>
      </c>
      <c r="Q14" s="168"/>
      <c r="R14" s="19" t="s">
        <v>86</v>
      </c>
      <c r="S14" s="168"/>
      <c r="T14" s="19" t="s">
        <v>86</v>
      </c>
      <c r="U14" s="168"/>
      <c r="V14" s="19" t="s">
        <v>86</v>
      </c>
      <c r="W14" s="168"/>
      <c r="X14" s="19" t="s">
        <v>86</v>
      </c>
      <c r="Y14" s="168"/>
      <c r="Z14" s="19" t="s">
        <v>86</v>
      </c>
      <c r="AA14" s="168"/>
      <c r="AB14" s="19" t="s">
        <v>86</v>
      </c>
      <c r="AC14" s="168"/>
      <c r="AD14" s="19" t="s">
        <v>86</v>
      </c>
      <c r="AE14" s="20">
        <f t="shared" si="12"/>
        <v>0</v>
      </c>
      <c r="AF14" s="55" t="s">
        <v>35</v>
      </c>
      <c r="AG14" s="74">
        <f t="shared" si="13"/>
        <v>0</v>
      </c>
      <c r="AH14" s="38"/>
      <c r="AI14" s="20">
        <f t="shared" si="0"/>
        <v>0</v>
      </c>
      <c r="AJ14" s="27"/>
      <c r="AK14" s="20">
        <f t="shared" si="1"/>
        <v>0</v>
      </c>
      <c r="AL14" s="27"/>
      <c r="AM14" s="20">
        <f t="shared" si="2"/>
        <v>0</v>
      </c>
      <c r="AN14" s="27"/>
      <c r="AO14" s="20">
        <f t="shared" si="3"/>
        <v>0</v>
      </c>
      <c r="AP14" s="27"/>
      <c r="AQ14" s="20">
        <f t="shared" si="4"/>
        <v>0</v>
      </c>
      <c r="AR14" s="27"/>
      <c r="AS14" s="20">
        <f t="shared" si="5"/>
        <v>0</v>
      </c>
      <c r="AT14" s="27"/>
      <c r="AU14" s="20">
        <f t="shared" si="6"/>
        <v>0</v>
      </c>
      <c r="AV14" s="27"/>
      <c r="AW14" s="20">
        <f t="shared" si="7"/>
        <v>0</v>
      </c>
      <c r="AX14" s="27"/>
      <c r="AY14" s="20">
        <f t="shared" si="8"/>
        <v>0</v>
      </c>
      <c r="AZ14" s="27"/>
      <c r="BA14" s="20">
        <f t="shared" si="9"/>
        <v>0</v>
      </c>
      <c r="BB14" s="27"/>
      <c r="BC14" s="20">
        <f t="shared" si="10"/>
        <v>0</v>
      </c>
      <c r="BD14" s="27"/>
      <c r="BE14" s="148">
        <f t="shared" si="11"/>
        <v>0</v>
      </c>
      <c r="BF14" s="38"/>
      <c r="BG14" s="179" t="s">
        <v>242</v>
      </c>
      <c r="BH14" s="11"/>
      <c r="BI14" s="368"/>
      <c r="BJ14" s="368"/>
      <c r="BK14" s="380"/>
    </row>
    <row r="15" spans="1:63">
      <c r="A15" s="148">
        <v>7</v>
      </c>
      <c r="B15" s="169"/>
      <c r="C15" s="170"/>
      <c r="D15" s="171"/>
      <c r="E15" s="171"/>
      <c r="F15" s="205"/>
      <c r="G15" s="168"/>
      <c r="H15" s="19" t="s">
        <v>86</v>
      </c>
      <c r="I15" s="168"/>
      <c r="J15" s="19" t="s">
        <v>86</v>
      </c>
      <c r="K15" s="168"/>
      <c r="L15" s="19" t="s">
        <v>86</v>
      </c>
      <c r="M15" s="168"/>
      <c r="N15" s="19" t="s">
        <v>86</v>
      </c>
      <c r="O15" s="168"/>
      <c r="P15" s="19" t="s">
        <v>86</v>
      </c>
      <c r="Q15" s="168"/>
      <c r="R15" s="19" t="s">
        <v>86</v>
      </c>
      <c r="S15" s="168"/>
      <c r="T15" s="19" t="s">
        <v>86</v>
      </c>
      <c r="U15" s="168"/>
      <c r="V15" s="19" t="s">
        <v>86</v>
      </c>
      <c r="W15" s="168"/>
      <c r="X15" s="19" t="s">
        <v>86</v>
      </c>
      <c r="Y15" s="168"/>
      <c r="Z15" s="19" t="s">
        <v>86</v>
      </c>
      <c r="AA15" s="168"/>
      <c r="AB15" s="19" t="s">
        <v>86</v>
      </c>
      <c r="AC15" s="168"/>
      <c r="AD15" s="19" t="s">
        <v>86</v>
      </c>
      <c r="AE15" s="20">
        <f t="shared" si="12"/>
        <v>0</v>
      </c>
      <c r="AF15" s="55" t="s">
        <v>35</v>
      </c>
      <c r="AG15" s="74">
        <f t="shared" si="13"/>
        <v>0</v>
      </c>
      <c r="AH15" s="38"/>
      <c r="AI15" s="20">
        <f t="shared" si="0"/>
        <v>0</v>
      </c>
      <c r="AJ15" s="27"/>
      <c r="AK15" s="20">
        <f t="shared" si="1"/>
        <v>0</v>
      </c>
      <c r="AL15" s="27"/>
      <c r="AM15" s="20">
        <f t="shared" si="2"/>
        <v>0</v>
      </c>
      <c r="AN15" s="27"/>
      <c r="AO15" s="20">
        <f t="shared" si="3"/>
        <v>0</v>
      </c>
      <c r="AP15" s="27"/>
      <c r="AQ15" s="20">
        <f t="shared" si="4"/>
        <v>0</v>
      </c>
      <c r="AR15" s="27"/>
      <c r="AS15" s="20">
        <f t="shared" si="5"/>
        <v>0</v>
      </c>
      <c r="AT15" s="27"/>
      <c r="AU15" s="20">
        <f t="shared" si="6"/>
        <v>0</v>
      </c>
      <c r="AV15" s="27"/>
      <c r="AW15" s="20">
        <f t="shared" si="7"/>
        <v>0</v>
      </c>
      <c r="AX15" s="27"/>
      <c r="AY15" s="20">
        <f t="shared" si="8"/>
        <v>0</v>
      </c>
      <c r="AZ15" s="27"/>
      <c r="BA15" s="20">
        <f t="shared" si="9"/>
        <v>0</v>
      </c>
      <c r="BB15" s="27"/>
      <c r="BC15" s="20">
        <f t="shared" si="10"/>
        <v>0</v>
      </c>
      <c r="BD15" s="27"/>
      <c r="BE15" s="148">
        <f t="shared" si="11"/>
        <v>0</v>
      </c>
      <c r="BF15" s="38"/>
      <c r="BG15" s="179" t="s">
        <v>239</v>
      </c>
      <c r="BH15" s="11"/>
      <c r="BI15" s="368"/>
      <c r="BJ15" s="368"/>
      <c r="BK15" s="380"/>
    </row>
    <row r="16" spans="1:63">
      <c r="A16" s="148">
        <v>8</v>
      </c>
      <c r="B16" s="169"/>
      <c r="C16" s="170"/>
      <c r="D16" s="171"/>
      <c r="E16" s="171"/>
      <c r="F16" s="205"/>
      <c r="G16" s="168"/>
      <c r="H16" s="19" t="s">
        <v>86</v>
      </c>
      <c r="I16" s="168"/>
      <c r="J16" s="19" t="s">
        <v>86</v>
      </c>
      <c r="K16" s="168"/>
      <c r="L16" s="19" t="s">
        <v>86</v>
      </c>
      <c r="M16" s="168"/>
      <c r="N16" s="19" t="s">
        <v>86</v>
      </c>
      <c r="O16" s="168"/>
      <c r="P16" s="19" t="s">
        <v>86</v>
      </c>
      <c r="Q16" s="168"/>
      <c r="R16" s="19" t="s">
        <v>86</v>
      </c>
      <c r="S16" s="168"/>
      <c r="T16" s="19" t="s">
        <v>86</v>
      </c>
      <c r="U16" s="168"/>
      <c r="V16" s="19" t="s">
        <v>86</v>
      </c>
      <c r="W16" s="168"/>
      <c r="X16" s="19" t="s">
        <v>86</v>
      </c>
      <c r="Y16" s="168"/>
      <c r="Z16" s="19" t="s">
        <v>86</v>
      </c>
      <c r="AA16" s="168"/>
      <c r="AB16" s="19" t="s">
        <v>86</v>
      </c>
      <c r="AC16" s="168"/>
      <c r="AD16" s="19" t="s">
        <v>86</v>
      </c>
      <c r="AE16" s="20">
        <f t="shared" si="12"/>
        <v>0</v>
      </c>
      <c r="AF16" s="55" t="s">
        <v>35</v>
      </c>
      <c r="AG16" s="74">
        <f t="shared" si="13"/>
        <v>0</v>
      </c>
      <c r="AH16" s="38"/>
      <c r="AI16" s="20">
        <f t="shared" si="0"/>
        <v>0</v>
      </c>
      <c r="AJ16" s="27"/>
      <c r="AK16" s="20">
        <f t="shared" si="1"/>
        <v>0</v>
      </c>
      <c r="AL16" s="27"/>
      <c r="AM16" s="20">
        <f t="shared" si="2"/>
        <v>0</v>
      </c>
      <c r="AN16" s="27"/>
      <c r="AO16" s="20">
        <f t="shared" si="3"/>
        <v>0</v>
      </c>
      <c r="AP16" s="27"/>
      <c r="AQ16" s="20">
        <f t="shared" si="4"/>
        <v>0</v>
      </c>
      <c r="AR16" s="27"/>
      <c r="AS16" s="20">
        <f t="shared" si="5"/>
        <v>0</v>
      </c>
      <c r="AT16" s="27"/>
      <c r="AU16" s="20">
        <f t="shared" si="6"/>
        <v>0</v>
      </c>
      <c r="AV16" s="27"/>
      <c r="AW16" s="20">
        <f t="shared" si="7"/>
        <v>0</v>
      </c>
      <c r="AX16" s="27"/>
      <c r="AY16" s="20">
        <f t="shared" si="8"/>
        <v>0</v>
      </c>
      <c r="AZ16" s="27"/>
      <c r="BA16" s="20">
        <f t="shared" si="9"/>
        <v>0</v>
      </c>
      <c r="BB16" s="27"/>
      <c r="BC16" s="20">
        <f t="shared" si="10"/>
        <v>0</v>
      </c>
      <c r="BD16" s="27"/>
      <c r="BE16" s="148">
        <f t="shared" si="11"/>
        <v>0</v>
      </c>
      <c r="BF16" s="38"/>
      <c r="BG16" s="180"/>
      <c r="BH16" s="11"/>
      <c r="BI16" s="368"/>
      <c r="BJ16" s="368"/>
      <c r="BK16" s="380"/>
    </row>
    <row r="17" spans="1:63">
      <c r="A17" s="148">
        <v>9</v>
      </c>
      <c r="B17" s="169"/>
      <c r="C17" s="170"/>
      <c r="D17" s="171"/>
      <c r="E17" s="171"/>
      <c r="F17" s="205"/>
      <c r="G17" s="168"/>
      <c r="H17" s="19" t="s">
        <v>86</v>
      </c>
      <c r="I17" s="168"/>
      <c r="J17" s="19" t="s">
        <v>86</v>
      </c>
      <c r="K17" s="168"/>
      <c r="L17" s="19" t="s">
        <v>86</v>
      </c>
      <c r="M17" s="168"/>
      <c r="N17" s="19" t="s">
        <v>86</v>
      </c>
      <c r="O17" s="168"/>
      <c r="P17" s="19" t="s">
        <v>86</v>
      </c>
      <c r="Q17" s="168"/>
      <c r="R17" s="19" t="s">
        <v>86</v>
      </c>
      <c r="S17" s="168"/>
      <c r="T17" s="19" t="s">
        <v>86</v>
      </c>
      <c r="U17" s="168"/>
      <c r="V17" s="19" t="s">
        <v>86</v>
      </c>
      <c r="W17" s="168"/>
      <c r="X17" s="19" t="s">
        <v>86</v>
      </c>
      <c r="Y17" s="168"/>
      <c r="Z17" s="19" t="s">
        <v>86</v>
      </c>
      <c r="AA17" s="168"/>
      <c r="AB17" s="19" t="s">
        <v>86</v>
      </c>
      <c r="AC17" s="168"/>
      <c r="AD17" s="19" t="s">
        <v>86</v>
      </c>
      <c r="AE17" s="20">
        <f t="shared" si="12"/>
        <v>0</v>
      </c>
      <c r="AF17" s="55" t="s">
        <v>35</v>
      </c>
      <c r="AG17" s="74">
        <f t="shared" si="13"/>
        <v>0</v>
      </c>
      <c r="AH17" s="38"/>
      <c r="AI17" s="20">
        <f t="shared" si="0"/>
        <v>0</v>
      </c>
      <c r="AJ17" s="27"/>
      <c r="AK17" s="20">
        <f t="shared" si="1"/>
        <v>0</v>
      </c>
      <c r="AL17" s="27"/>
      <c r="AM17" s="20">
        <f t="shared" si="2"/>
        <v>0</v>
      </c>
      <c r="AN17" s="27"/>
      <c r="AO17" s="20">
        <f t="shared" si="3"/>
        <v>0</v>
      </c>
      <c r="AP17" s="27"/>
      <c r="AQ17" s="20">
        <f t="shared" si="4"/>
        <v>0</v>
      </c>
      <c r="AR17" s="27"/>
      <c r="AS17" s="20">
        <f t="shared" si="5"/>
        <v>0</v>
      </c>
      <c r="AT17" s="27"/>
      <c r="AU17" s="20">
        <f t="shared" si="6"/>
        <v>0</v>
      </c>
      <c r="AV17" s="27"/>
      <c r="AW17" s="20">
        <f t="shared" si="7"/>
        <v>0</v>
      </c>
      <c r="AX17" s="27"/>
      <c r="AY17" s="20">
        <f t="shared" si="8"/>
        <v>0</v>
      </c>
      <c r="AZ17" s="27"/>
      <c r="BA17" s="20">
        <f t="shared" si="9"/>
        <v>0</v>
      </c>
      <c r="BB17" s="27"/>
      <c r="BC17" s="20">
        <f t="shared" si="10"/>
        <v>0</v>
      </c>
      <c r="BD17" s="27"/>
      <c r="BE17" s="148">
        <f t="shared" si="11"/>
        <v>0</v>
      </c>
      <c r="BF17" s="38"/>
      <c r="BG17" s="181" t="s">
        <v>91</v>
      </c>
      <c r="BH17" s="11"/>
      <c r="BI17" s="368"/>
      <c r="BJ17" s="368"/>
      <c r="BK17" s="380"/>
    </row>
    <row r="18" spans="1:63">
      <c r="A18" s="148">
        <v>10</v>
      </c>
      <c r="B18" s="169"/>
      <c r="C18" s="170"/>
      <c r="D18" s="171"/>
      <c r="E18" s="171"/>
      <c r="F18" s="205"/>
      <c r="G18" s="168"/>
      <c r="H18" s="19" t="s">
        <v>86</v>
      </c>
      <c r="I18" s="168"/>
      <c r="J18" s="19" t="s">
        <v>86</v>
      </c>
      <c r="K18" s="168"/>
      <c r="L18" s="19" t="s">
        <v>86</v>
      </c>
      <c r="M18" s="168"/>
      <c r="N18" s="19" t="s">
        <v>86</v>
      </c>
      <c r="O18" s="168"/>
      <c r="P18" s="19" t="s">
        <v>86</v>
      </c>
      <c r="Q18" s="168"/>
      <c r="R18" s="19" t="s">
        <v>86</v>
      </c>
      <c r="S18" s="168"/>
      <c r="T18" s="19" t="s">
        <v>86</v>
      </c>
      <c r="U18" s="168"/>
      <c r="V18" s="19" t="s">
        <v>86</v>
      </c>
      <c r="W18" s="168"/>
      <c r="X18" s="19" t="s">
        <v>86</v>
      </c>
      <c r="Y18" s="168"/>
      <c r="Z18" s="19" t="s">
        <v>86</v>
      </c>
      <c r="AA18" s="168"/>
      <c r="AB18" s="19" t="s">
        <v>86</v>
      </c>
      <c r="AC18" s="168"/>
      <c r="AD18" s="19" t="s">
        <v>86</v>
      </c>
      <c r="AE18" s="20">
        <f t="shared" si="12"/>
        <v>0</v>
      </c>
      <c r="AF18" s="55" t="s">
        <v>35</v>
      </c>
      <c r="AG18" s="74">
        <f t="shared" si="13"/>
        <v>0</v>
      </c>
      <c r="AH18" s="38"/>
      <c r="AI18" s="20">
        <f t="shared" si="0"/>
        <v>0</v>
      </c>
      <c r="AJ18" s="27"/>
      <c r="AK18" s="20">
        <f t="shared" si="1"/>
        <v>0</v>
      </c>
      <c r="AL18" s="27"/>
      <c r="AM18" s="20">
        <f t="shared" si="2"/>
        <v>0</v>
      </c>
      <c r="AN18" s="27"/>
      <c r="AO18" s="20">
        <f t="shared" si="3"/>
        <v>0</v>
      </c>
      <c r="AP18" s="27"/>
      <c r="AQ18" s="20">
        <f t="shared" si="4"/>
        <v>0</v>
      </c>
      <c r="AR18" s="27"/>
      <c r="AS18" s="20">
        <f t="shared" si="5"/>
        <v>0</v>
      </c>
      <c r="AT18" s="27"/>
      <c r="AU18" s="20">
        <f t="shared" si="6"/>
        <v>0</v>
      </c>
      <c r="AV18" s="27"/>
      <c r="AW18" s="20">
        <f t="shared" si="7"/>
        <v>0</v>
      </c>
      <c r="AX18" s="27"/>
      <c r="AY18" s="20">
        <f t="shared" si="8"/>
        <v>0</v>
      </c>
      <c r="AZ18" s="27"/>
      <c r="BA18" s="20">
        <f t="shared" si="9"/>
        <v>0</v>
      </c>
      <c r="BB18" s="27"/>
      <c r="BC18" s="20">
        <f t="shared" si="10"/>
        <v>0</v>
      </c>
      <c r="BD18" s="27"/>
      <c r="BE18" s="148">
        <f t="shared" si="11"/>
        <v>0</v>
      </c>
      <c r="BF18" s="38"/>
      <c r="BG18" s="181" t="s">
        <v>71</v>
      </c>
      <c r="BH18" s="11"/>
      <c r="BI18" s="368"/>
      <c r="BJ18" s="368"/>
      <c r="BK18" s="380"/>
    </row>
    <row r="19" spans="1:63">
      <c r="A19" s="148">
        <v>11</v>
      </c>
      <c r="B19" s="169"/>
      <c r="C19" s="170"/>
      <c r="D19" s="171"/>
      <c r="E19" s="171"/>
      <c r="F19" s="205"/>
      <c r="G19" s="168"/>
      <c r="H19" s="19" t="s">
        <v>86</v>
      </c>
      <c r="I19" s="168"/>
      <c r="J19" s="19" t="s">
        <v>86</v>
      </c>
      <c r="K19" s="168"/>
      <c r="L19" s="19" t="s">
        <v>86</v>
      </c>
      <c r="M19" s="168"/>
      <c r="N19" s="19" t="s">
        <v>86</v>
      </c>
      <c r="O19" s="168"/>
      <c r="P19" s="19" t="s">
        <v>86</v>
      </c>
      <c r="Q19" s="168"/>
      <c r="R19" s="19" t="s">
        <v>86</v>
      </c>
      <c r="S19" s="168"/>
      <c r="T19" s="19" t="s">
        <v>86</v>
      </c>
      <c r="U19" s="168"/>
      <c r="V19" s="19" t="s">
        <v>86</v>
      </c>
      <c r="W19" s="168"/>
      <c r="X19" s="19" t="s">
        <v>86</v>
      </c>
      <c r="Y19" s="168"/>
      <c r="Z19" s="19" t="s">
        <v>86</v>
      </c>
      <c r="AA19" s="168"/>
      <c r="AB19" s="19" t="s">
        <v>86</v>
      </c>
      <c r="AC19" s="168"/>
      <c r="AD19" s="19" t="s">
        <v>86</v>
      </c>
      <c r="AE19" s="20">
        <f t="shared" si="12"/>
        <v>0</v>
      </c>
      <c r="AF19" s="55" t="s">
        <v>35</v>
      </c>
      <c r="AG19" s="74">
        <f t="shared" si="13"/>
        <v>0</v>
      </c>
      <c r="AH19" s="38"/>
      <c r="AI19" s="20">
        <f t="shared" si="0"/>
        <v>0</v>
      </c>
      <c r="AJ19" s="27"/>
      <c r="AK19" s="20">
        <f t="shared" si="1"/>
        <v>0</v>
      </c>
      <c r="AL19" s="27"/>
      <c r="AM19" s="20">
        <f t="shared" si="2"/>
        <v>0</v>
      </c>
      <c r="AN19" s="27"/>
      <c r="AO19" s="20">
        <f t="shared" si="3"/>
        <v>0</v>
      </c>
      <c r="AP19" s="27"/>
      <c r="AQ19" s="20">
        <f t="shared" si="4"/>
        <v>0</v>
      </c>
      <c r="AR19" s="27"/>
      <c r="AS19" s="20">
        <f t="shared" si="5"/>
        <v>0</v>
      </c>
      <c r="AT19" s="27"/>
      <c r="AU19" s="20">
        <f t="shared" si="6"/>
        <v>0</v>
      </c>
      <c r="AV19" s="27"/>
      <c r="AW19" s="20">
        <f t="shared" si="7"/>
        <v>0</v>
      </c>
      <c r="AX19" s="27"/>
      <c r="AY19" s="20">
        <f t="shared" si="8"/>
        <v>0</v>
      </c>
      <c r="AZ19" s="27"/>
      <c r="BA19" s="20">
        <f t="shared" si="9"/>
        <v>0</v>
      </c>
      <c r="BB19" s="27"/>
      <c r="BC19" s="20">
        <f t="shared" si="10"/>
        <v>0</v>
      </c>
      <c r="BD19" s="27"/>
      <c r="BE19" s="148">
        <f t="shared" si="11"/>
        <v>0</v>
      </c>
      <c r="BF19" s="38"/>
      <c r="BG19" s="181" t="s">
        <v>72</v>
      </c>
      <c r="BH19" s="11"/>
      <c r="BI19" s="368"/>
      <c r="BJ19" s="368"/>
      <c r="BK19" s="380"/>
    </row>
    <row r="20" spans="1:63">
      <c r="A20" s="148">
        <v>12</v>
      </c>
      <c r="B20" s="169"/>
      <c r="C20" s="170"/>
      <c r="D20" s="171"/>
      <c r="E20" s="171"/>
      <c r="F20" s="205"/>
      <c r="G20" s="168"/>
      <c r="H20" s="19" t="s">
        <v>86</v>
      </c>
      <c r="I20" s="168"/>
      <c r="J20" s="19" t="s">
        <v>86</v>
      </c>
      <c r="K20" s="168"/>
      <c r="L20" s="19" t="s">
        <v>86</v>
      </c>
      <c r="M20" s="168"/>
      <c r="N20" s="19" t="s">
        <v>86</v>
      </c>
      <c r="O20" s="168"/>
      <c r="P20" s="19" t="s">
        <v>86</v>
      </c>
      <c r="Q20" s="168"/>
      <c r="R20" s="19" t="s">
        <v>86</v>
      </c>
      <c r="S20" s="168"/>
      <c r="T20" s="19" t="s">
        <v>86</v>
      </c>
      <c r="U20" s="168"/>
      <c r="V20" s="19" t="s">
        <v>86</v>
      </c>
      <c r="W20" s="168"/>
      <c r="X20" s="19" t="s">
        <v>86</v>
      </c>
      <c r="Y20" s="168"/>
      <c r="Z20" s="19" t="s">
        <v>86</v>
      </c>
      <c r="AA20" s="168"/>
      <c r="AB20" s="19" t="s">
        <v>86</v>
      </c>
      <c r="AC20" s="168"/>
      <c r="AD20" s="19" t="s">
        <v>86</v>
      </c>
      <c r="AE20" s="20">
        <f t="shared" si="12"/>
        <v>0</v>
      </c>
      <c r="AF20" s="55" t="s">
        <v>35</v>
      </c>
      <c r="AG20" s="74">
        <f t="shared" si="13"/>
        <v>0</v>
      </c>
      <c r="AH20" s="38"/>
      <c r="AI20" s="20">
        <f t="shared" si="0"/>
        <v>0</v>
      </c>
      <c r="AJ20" s="27"/>
      <c r="AK20" s="20">
        <f t="shared" si="1"/>
        <v>0</v>
      </c>
      <c r="AL20" s="27"/>
      <c r="AM20" s="20">
        <f t="shared" si="2"/>
        <v>0</v>
      </c>
      <c r="AN20" s="27"/>
      <c r="AO20" s="20">
        <f t="shared" si="3"/>
        <v>0</v>
      </c>
      <c r="AP20" s="27"/>
      <c r="AQ20" s="20">
        <f t="shared" si="4"/>
        <v>0</v>
      </c>
      <c r="AR20" s="27"/>
      <c r="AS20" s="20">
        <f t="shared" si="5"/>
        <v>0</v>
      </c>
      <c r="AT20" s="27"/>
      <c r="AU20" s="20">
        <f t="shared" si="6"/>
        <v>0</v>
      </c>
      <c r="AV20" s="27"/>
      <c r="AW20" s="20">
        <f t="shared" si="7"/>
        <v>0</v>
      </c>
      <c r="AX20" s="27"/>
      <c r="AY20" s="20">
        <f t="shared" si="8"/>
        <v>0</v>
      </c>
      <c r="AZ20" s="27"/>
      <c r="BA20" s="20">
        <f t="shared" si="9"/>
        <v>0</v>
      </c>
      <c r="BB20" s="27"/>
      <c r="BC20" s="20">
        <f t="shared" si="10"/>
        <v>0</v>
      </c>
      <c r="BD20" s="27"/>
      <c r="BE20" s="148">
        <f t="shared" si="11"/>
        <v>0</v>
      </c>
      <c r="BF20" s="38"/>
      <c r="BG20" s="181" t="s">
        <v>73</v>
      </c>
      <c r="BH20" s="11"/>
      <c r="BI20" s="368"/>
      <c r="BJ20" s="368"/>
      <c r="BK20" s="380"/>
    </row>
    <row r="21" spans="1:63">
      <c r="A21" s="148">
        <v>13</v>
      </c>
      <c r="B21" s="169"/>
      <c r="C21" s="170"/>
      <c r="D21" s="171"/>
      <c r="E21" s="171"/>
      <c r="F21" s="205"/>
      <c r="G21" s="168"/>
      <c r="H21" s="19" t="s">
        <v>86</v>
      </c>
      <c r="I21" s="168"/>
      <c r="J21" s="19" t="s">
        <v>86</v>
      </c>
      <c r="K21" s="168"/>
      <c r="L21" s="19" t="s">
        <v>86</v>
      </c>
      <c r="M21" s="168"/>
      <c r="N21" s="19" t="s">
        <v>86</v>
      </c>
      <c r="O21" s="168"/>
      <c r="P21" s="19" t="s">
        <v>86</v>
      </c>
      <c r="Q21" s="168"/>
      <c r="R21" s="19" t="s">
        <v>86</v>
      </c>
      <c r="S21" s="168"/>
      <c r="T21" s="19" t="s">
        <v>86</v>
      </c>
      <c r="U21" s="168"/>
      <c r="V21" s="19" t="s">
        <v>86</v>
      </c>
      <c r="W21" s="168"/>
      <c r="X21" s="19" t="s">
        <v>86</v>
      </c>
      <c r="Y21" s="168"/>
      <c r="Z21" s="19" t="s">
        <v>86</v>
      </c>
      <c r="AA21" s="168"/>
      <c r="AB21" s="19" t="s">
        <v>86</v>
      </c>
      <c r="AC21" s="168"/>
      <c r="AD21" s="19" t="s">
        <v>86</v>
      </c>
      <c r="AE21" s="20">
        <f t="shared" si="12"/>
        <v>0</v>
      </c>
      <c r="AF21" s="55" t="s">
        <v>35</v>
      </c>
      <c r="AG21" s="74">
        <f t="shared" si="13"/>
        <v>0</v>
      </c>
      <c r="AH21" s="38"/>
      <c r="AI21" s="20">
        <f t="shared" si="0"/>
        <v>0</v>
      </c>
      <c r="AJ21" s="27"/>
      <c r="AK21" s="20">
        <f t="shared" si="1"/>
        <v>0</v>
      </c>
      <c r="AL21" s="27"/>
      <c r="AM21" s="20">
        <f t="shared" si="2"/>
        <v>0</v>
      </c>
      <c r="AN21" s="27"/>
      <c r="AO21" s="20">
        <f t="shared" si="3"/>
        <v>0</v>
      </c>
      <c r="AP21" s="27"/>
      <c r="AQ21" s="20">
        <f t="shared" si="4"/>
        <v>0</v>
      </c>
      <c r="AR21" s="27"/>
      <c r="AS21" s="20">
        <f t="shared" si="5"/>
        <v>0</v>
      </c>
      <c r="AT21" s="27"/>
      <c r="AU21" s="20">
        <f t="shared" si="6"/>
        <v>0</v>
      </c>
      <c r="AV21" s="27"/>
      <c r="AW21" s="20">
        <f t="shared" si="7"/>
        <v>0</v>
      </c>
      <c r="AX21" s="27"/>
      <c r="AY21" s="20">
        <f t="shared" si="8"/>
        <v>0</v>
      </c>
      <c r="AZ21" s="27"/>
      <c r="BA21" s="20">
        <f t="shared" si="9"/>
        <v>0</v>
      </c>
      <c r="BB21" s="27"/>
      <c r="BC21" s="20">
        <f t="shared" si="10"/>
        <v>0</v>
      </c>
      <c r="BD21" s="27"/>
      <c r="BE21" s="148">
        <f t="shared" si="11"/>
        <v>0</v>
      </c>
      <c r="BF21" s="38"/>
      <c r="BG21" s="559"/>
      <c r="BH21" s="11"/>
      <c r="BI21" s="368"/>
      <c r="BJ21" s="368"/>
      <c r="BK21" s="380"/>
    </row>
    <row r="22" spans="1:63">
      <c r="A22" s="148">
        <v>14</v>
      </c>
      <c r="B22" s="169"/>
      <c r="C22" s="170"/>
      <c r="D22" s="171"/>
      <c r="E22" s="171"/>
      <c r="F22" s="205"/>
      <c r="G22" s="168"/>
      <c r="H22" s="19" t="s">
        <v>86</v>
      </c>
      <c r="I22" s="168"/>
      <c r="J22" s="19" t="s">
        <v>86</v>
      </c>
      <c r="K22" s="168"/>
      <c r="L22" s="19" t="s">
        <v>86</v>
      </c>
      <c r="M22" s="168"/>
      <c r="N22" s="19" t="s">
        <v>86</v>
      </c>
      <c r="O22" s="168"/>
      <c r="P22" s="19" t="s">
        <v>86</v>
      </c>
      <c r="Q22" s="168"/>
      <c r="R22" s="19" t="s">
        <v>86</v>
      </c>
      <c r="S22" s="168"/>
      <c r="T22" s="19" t="s">
        <v>86</v>
      </c>
      <c r="U22" s="168"/>
      <c r="V22" s="19" t="s">
        <v>86</v>
      </c>
      <c r="W22" s="168"/>
      <c r="X22" s="19" t="s">
        <v>86</v>
      </c>
      <c r="Y22" s="168"/>
      <c r="Z22" s="19" t="s">
        <v>86</v>
      </c>
      <c r="AA22" s="168"/>
      <c r="AB22" s="19" t="s">
        <v>86</v>
      </c>
      <c r="AC22" s="168"/>
      <c r="AD22" s="19" t="s">
        <v>86</v>
      </c>
      <c r="AE22" s="20">
        <f t="shared" si="12"/>
        <v>0</v>
      </c>
      <c r="AF22" s="55" t="s">
        <v>35</v>
      </c>
      <c r="AG22" s="74">
        <f t="shared" si="13"/>
        <v>0</v>
      </c>
      <c r="AH22" s="41"/>
      <c r="AI22" s="20">
        <f t="shared" si="0"/>
        <v>0</v>
      </c>
      <c r="AJ22" s="27"/>
      <c r="AK22" s="20">
        <f t="shared" si="1"/>
        <v>0</v>
      </c>
      <c r="AL22" s="27"/>
      <c r="AM22" s="20">
        <f t="shared" si="2"/>
        <v>0</v>
      </c>
      <c r="AN22" s="27"/>
      <c r="AO22" s="20">
        <f t="shared" si="3"/>
        <v>0</v>
      </c>
      <c r="AP22" s="27"/>
      <c r="AQ22" s="20">
        <f t="shared" si="4"/>
        <v>0</v>
      </c>
      <c r="AR22" s="27"/>
      <c r="AS22" s="20">
        <f t="shared" si="5"/>
        <v>0</v>
      </c>
      <c r="AT22" s="27"/>
      <c r="AU22" s="20">
        <f t="shared" si="6"/>
        <v>0</v>
      </c>
      <c r="AV22" s="27"/>
      <c r="AW22" s="20">
        <f t="shared" si="7"/>
        <v>0</v>
      </c>
      <c r="AX22" s="27"/>
      <c r="AY22" s="20">
        <f t="shared" si="8"/>
        <v>0</v>
      </c>
      <c r="AZ22" s="27"/>
      <c r="BA22" s="20">
        <f t="shared" si="9"/>
        <v>0</v>
      </c>
      <c r="BB22" s="27"/>
      <c r="BC22" s="20">
        <f t="shared" si="10"/>
        <v>0</v>
      </c>
      <c r="BD22" s="27"/>
      <c r="BE22" s="148">
        <f t="shared" si="11"/>
        <v>0</v>
      </c>
      <c r="BF22" s="41"/>
      <c r="BG22" s="181" t="s">
        <v>137</v>
      </c>
      <c r="BH22" s="11"/>
      <c r="BI22" s="368"/>
      <c r="BJ22" s="368"/>
      <c r="BK22" s="380"/>
    </row>
    <row r="23" spans="1:63">
      <c r="A23" s="148">
        <v>15</v>
      </c>
      <c r="B23" s="169"/>
      <c r="C23" s="170"/>
      <c r="D23" s="171"/>
      <c r="E23" s="171"/>
      <c r="F23" s="205"/>
      <c r="G23" s="168"/>
      <c r="H23" s="19" t="s">
        <v>86</v>
      </c>
      <c r="I23" s="168"/>
      <c r="J23" s="19" t="s">
        <v>86</v>
      </c>
      <c r="K23" s="168"/>
      <c r="L23" s="19" t="s">
        <v>86</v>
      </c>
      <c r="M23" s="168"/>
      <c r="N23" s="19" t="s">
        <v>86</v>
      </c>
      <c r="O23" s="168"/>
      <c r="P23" s="19" t="s">
        <v>86</v>
      </c>
      <c r="Q23" s="168"/>
      <c r="R23" s="19" t="s">
        <v>86</v>
      </c>
      <c r="S23" s="168"/>
      <c r="T23" s="19" t="s">
        <v>86</v>
      </c>
      <c r="U23" s="168"/>
      <c r="V23" s="19" t="s">
        <v>86</v>
      </c>
      <c r="W23" s="168"/>
      <c r="X23" s="19" t="s">
        <v>86</v>
      </c>
      <c r="Y23" s="168"/>
      <c r="Z23" s="19" t="s">
        <v>86</v>
      </c>
      <c r="AA23" s="168"/>
      <c r="AB23" s="19" t="s">
        <v>86</v>
      </c>
      <c r="AC23" s="168"/>
      <c r="AD23" s="19" t="s">
        <v>86</v>
      </c>
      <c r="AE23" s="20">
        <f t="shared" si="12"/>
        <v>0</v>
      </c>
      <c r="AF23" s="55" t="s">
        <v>35</v>
      </c>
      <c r="AG23" s="74">
        <f t="shared" si="13"/>
        <v>0</v>
      </c>
      <c r="AH23" s="41"/>
      <c r="AI23" s="20">
        <f t="shared" si="0"/>
        <v>0</v>
      </c>
      <c r="AJ23" s="27"/>
      <c r="AK23" s="20">
        <f t="shared" si="1"/>
        <v>0</v>
      </c>
      <c r="AL23" s="27"/>
      <c r="AM23" s="20">
        <f t="shared" si="2"/>
        <v>0</v>
      </c>
      <c r="AN23" s="27"/>
      <c r="AO23" s="20">
        <f t="shared" si="3"/>
        <v>0</v>
      </c>
      <c r="AP23" s="27"/>
      <c r="AQ23" s="20">
        <f t="shared" si="4"/>
        <v>0</v>
      </c>
      <c r="AR23" s="27"/>
      <c r="AS23" s="20">
        <f t="shared" si="5"/>
        <v>0</v>
      </c>
      <c r="AT23" s="27"/>
      <c r="AU23" s="20">
        <f t="shared" si="6"/>
        <v>0</v>
      </c>
      <c r="AV23" s="27"/>
      <c r="AW23" s="20">
        <f t="shared" si="7"/>
        <v>0</v>
      </c>
      <c r="AX23" s="27"/>
      <c r="AY23" s="20">
        <f t="shared" si="8"/>
        <v>0</v>
      </c>
      <c r="AZ23" s="27"/>
      <c r="BA23" s="20">
        <f t="shared" si="9"/>
        <v>0</v>
      </c>
      <c r="BB23" s="27"/>
      <c r="BC23" s="20">
        <f t="shared" si="10"/>
        <v>0</v>
      </c>
      <c r="BD23" s="27"/>
      <c r="BE23" s="148">
        <f t="shared" si="11"/>
        <v>0</v>
      </c>
      <c r="BF23" s="41"/>
      <c r="BG23" s="181" t="s">
        <v>136</v>
      </c>
      <c r="BH23" s="11"/>
      <c r="BI23" s="368"/>
      <c r="BJ23" s="368"/>
      <c r="BK23" s="380"/>
    </row>
    <row r="24" spans="1:63">
      <c r="A24" s="148">
        <v>16</v>
      </c>
      <c r="B24" s="169"/>
      <c r="C24" s="170"/>
      <c r="D24" s="171"/>
      <c r="E24" s="171"/>
      <c r="F24" s="205"/>
      <c r="G24" s="168"/>
      <c r="H24" s="19" t="s">
        <v>86</v>
      </c>
      <c r="I24" s="168"/>
      <c r="J24" s="19" t="s">
        <v>86</v>
      </c>
      <c r="K24" s="168"/>
      <c r="L24" s="19" t="s">
        <v>86</v>
      </c>
      <c r="M24" s="168"/>
      <c r="N24" s="19" t="s">
        <v>86</v>
      </c>
      <c r="O24" s="168"/>
      <c r="P24" s="19" t="s">
        <v>86</v>
      </c>
      <c r="Q24" s="168"/>
      <c r="R24" s="19" t="s">
        <v>86</v>
      </c>
      <c r="S24" s="168"/>
      <c r="T24" s="19" t="s">
        <v>86</v>
      </c>
      <c r="U24" s="168"/>
      <c r="V24" s="19" t="s">
        <v>86</v>
      </c>
      <c r="W24" s="168"/>
      <c r="X24" s="19" t="s">
        <v>86</v>
      </c>
      <c r="Y24" s="168"/>
      <c r="Z24" s="19" t="s">
        <v>86</v>
      </c>
      <c r="AA24" s="168"/>
      <c r="AB24" s="19" t="s">
        <v>86</v>
      </c>
      <c r="AC24" s="168"/>
      <c r="AD24" s="19" t="s">
        <v>86</v>
      </c>
      <c r="AE24" s="20">
        <f t="shared" si="12"/>
        <v>0</v>
      </c>
      <c r="AF24" s="55" t="s">
        <v>35</v>
      </c>
      <c r="AG24" s="74">
        <f t="shared" si="13"/>
        <v>0</v>
      </c>
      <c r="AH24" s="41"/>
      <c r="AI24" s="20">
        <f t="shared" si="0"/>
        <v>0</v>
      </c>
      <c r="AJ24" s="27"/>
      <c r="AK24" s="20">
        <f t="shared" si="1"/>
        <v>0</v>
      </c>
      <c r="AL24" s="27"/>
      <c r="AM24" s="20">
        <f t="shared" si="2"/>
        <v>0</v>
      </c>
      <c r="AN24" s="27"/>
      <c r="AO24" s="20">
        <f t="shared" si="3"/>
        <v>0</v>
      </c>
      <c r="AP24" s="27"/>
      <c r="AQ24" s="20">
        <f t="shared" si="4"/>
        <v>0</v>
      </c>
      <c r="AR24" s="27"/>
      <c r="AS24" s="20">
        <f t="shared" si="5"/>
        <v>0</v>
      </c>
      <c r="AT24" s="27"/>
      <c r="AU24" s="20">
        <f t="shared" si="6"/>
        <v>0</v>
      </c>
      <c r="AV24" s="27"/>
      <c r="AW24" s="20">
        <f t="shared" si="7"/>
        <v>0</v>
      </c>
      <c r="AX24" s="27"/>
      <c r="AY24" s="20">
        <f t="shared" si="8"/>
        <v>0</v>
      </c>
      <c r="AZ24" s="27"/>
      <c r="BA24" s="20">
        <f t="shared" si="9"/>
        <v>0</v>
      </c>
      <c r="BB24" s="27"/>
      <c r="BC24" s="20">
        <f t="shared" si="10"/>
        <v>0</v>
      </c>
      <c r="BD24" s="27"/>
      <c r="BE24" s="148">
        <f t="shared" si="11"/>
        <v>0</v>
      </c>
      <c r="BF24" s="41"/>
      <c r="BG24" s="182" t="s">
        <v>135</v>
      </c>
      <c r="BH24" s="560"/>
      <c r="BI24" s="383"/>
      <c r="BJ24" s="383"/>
      <c r="BK24" s="374"/>
    </row>
    <row r="25" spans="1:63">
      <c r="A25" s="148">
        <v>17</v>
      </c>
      <c r="B25" s="169"/>
      <c r="C25" s="170"/>
      <c r="D25" s="171"/>
      <c r="E25" s="171"/>
      <c r="F25" s="205"/>
      <c r="G25" s="168"/>
      <c r="H25" s="19" t="s">
        <v>86</v>
      </c>
      <c r="I25" s="168"/>
      <c r="J25" s="19" t="s">
        <v>86</v>
      </c>
      <c r="K25" s="168"/>
      <c r="L25" s="19" t="s">
        <v>86</v>
      </c>
      <c r="M25" s="168"/>
      <c r="N25" s="19" t="s">
        <v>86</v>
      </c>
      <c r="O25" s="168"/>
      <c r="P25" s="19" t="s">
        <v>86</v>
      </c>
      <c r="Q25" s="168"/>
      <c r="R25" s="19" t="s">
        <v>86</v>
      </c>
      <c r="S25" s="168"/>
      <c r="T25" s="19" t="s">
        <v>86</v>
      </c>
      <c r="U25" s="168"/>
      <c r="V25" s="19" t="s">
        <v>86</v>
      </c>
      <c r="W25" s="168"/>
      <c r="X25" s="19" t="s">
        <v>86</v>
      </c>
      <c r="Y25" s="168"/>
      <c r="Z25" s="19" t="s">
        <v>86</v>
      </c>
      <c r="AA25" s="168"/>
      <c r="AB25" s="19" t="s">
        <v>86</v>
      </c>
      <c r="AC25" s="168"/>
      <c r="AD25" s="19" t="s">
        <v>86</v>
      </c>
      <c r="AE25" s="20">
        <f t="shared" si="12"/>
        <v>0</v>
      </c>
      <c r="AF25" s="55" t="s">
        <v>35</v>
      </c>
      <c r="AG25" s="74">
        <f t="shared" si="13"/>
        <v>0</v>
      </c>
      <c r="AH25" s="41"/>
      <c r="AI25" s="20">
        <f t="shared" si="0"/>
        <v>0</v>
      </c>
      <c r="AJ25" s="27"/>
      <c r="AK25" s="20">
        <f t="shared" si="1"/>
        <v>0</v>
      </c>
      <c r="AL25" s="27"/>
      <c r="AM25" s="20">
        <f t="shared" si="2"/>
        <v>0</v>
      </c>
      <c r="AN25" s="27"/>
      <c r="AO25" s="20">
        <f t="shared" si="3"/>
        <v>0</v>
      </c>
      <c r="AP25" s="27"/>
      <c r="AQ25" s="20">
        <f t="shared" si="4"/>
        <v>0</v>
      </c>
      <c r="AR25" s="27"/>
      <c r="AS25" s="20">
        <f t="shared" si="5"/>
        <v>0</v>
      </c>
      <c r="AT25" s="27"/>
      <c r="AU25" s="20">
        <f t="shared" si="6"/>
        <v>0</v>
      </c>
      <c r="AV25" s="27"/>
      <c r="AW25" s="20">
        <f t="shared" si="7"/>
        <v>0</v>
      </c>
      <c r="AX25" s="27"/>
      <c r="AY25" s="20">
        <f t="shared" si="8"/>
        <v>0</v>
      </c>
      <c r="AZ25" s="27"/>
      <c r="BA25" s="20">
        <f t="shared" si="9"/>
        <v>0</v>
      </c>
      <c r="BB25" s="27"/>
      <c r="BC25" s="20">
        <f t="shared" si="10"/>
        <v>0</v>
      </c>
      <c r="BD25" s="27"/>
      <c r="BE25" s="148">
        <f t="shared" si="11"/>
        <v>0</v>
      </c>
      <c r="BF25" s="41"/>
    </row>
    <row r="26" spans="1:63">
      <c r="A26" s="148">
        <v>18</v>
      </c>
      <c r="B26" s="169"/>
      <c r="C26" s="170"/>
      <c r="D26" s="171"/>
      <c r="E26" s="171"/>
      <c r="F26" s="205"/>
      <c r="G26" s="168"/>
      <c r="H26" s="19" t="s">
        <v>86</v>
      </c>
      <c r="I26" s="168"/>
      <c r="J26" s="19" t="s">
        <v>86</v>
      </c>
      <c r="K26" s="168"/>
      <c r="L26" s="19" t="s">
        <v>86</v>
      </c>
      <c r="M26" s="168"/>
      <c r="N26" s="19" t="s">
        <v>86</v>
      </c>
      <c r="O26" s="168"/>
      <c r="P26" s="19" t="s">
        <v>86</v>
      </c>
      <c r="Q26" s="168"/>
      <c r="R26" s="19" t="s">
        <v>86</v>
      </c>
      <c r="S26" s="168"/>
      <c r="T26" s="19" t="s">
        <v>86</v>
      </c>
      <c r="U26" s="168"/>
      <c r="V26" s="19" t="s">
        <v>86</v>
      </c>
      <c r="W26" s="168"/>
      <c r="X26" s="19" t="s">
        <v>86</v>
      </c>
      <c r="Y26" s="168"/>
      <c r="Z26" s="19" t="s">
        <v>86</v>
      </c>
      <c r="AA26" s="168"/>
      <c r="AB26" s="19" t="s">
        <v>86</v>
      </c>
      <c r="AC26" s="168"/>
      <c r="AD26" s="19" t="s">
        <v>86</v>
      </c>
      <c r="AE26" s="20">
        <f t="shared" si="12"/>
        <v>0</v>
      </c>
      <c r="AF26" s="55" t="s">
        <v>35</v>
      </c>
      <c r="AG26" s="74">
        <f t="shared" si="13"/>
        <v>0</v>
      </c>
      <c r="AH26" s="41"/>
      <c r="AI26" s="20">
        <f t="shared" si="0"/>
        <v>0</v>
      </c>
      <c r="AJ26" s="27"/>
      <c r="AK26" s="20">
        <f t="shared" si="1"/>
        <v>0</v>
      </c>
      <c r="AL26" s="27"/>
      <c r="AM26" s="20">
        <f t="shared" si="2"/>
        <v>0</v>
      </c>
      <c r="AN26" s="27"/>
      <c r="AO26" s="20">
        <f t="shared" si="3"/>
        <v>0</v>
      </c>
      <c r="AP26" s="27"/>
      <c r="AQ26" s="20">
        <f t="shared" si="4"/>
        <v>0</v>
      </c>
      <c r="AR26" s="27"/>
      <c r="AS26" s="20">
        <f t="shared" si="5"/>
        <v>0</v>
      </c>
      <c r="AT26" s="27"/>
      <c r="AU26" s="20">
        <f t="shared" si="6"/>
        <v>0</v>
      </c>
      <c r="AV26" s="27"/>
      <c r="AW26" s="20">
        <f t="shared" si="7"/>
        <v>0</v>
      </c>
      <c r="AX26" s="27"/>
      <c r="AY26" s="20">
        <f t="shared" si="8"/>
        <v>0</v>
      </c>
      <c r="AZ26" s="27"/>
      <c r="BA26" s="20">
        <f t="shared" si="9"/>
        <v>0</v>
      </c>
      <c r="BB26" s="27"/>
      <c r="BC26" s="20">
        <f t="shared" si="10"/>
        <v>0</v>
      </c>
      <c r="BD26" s="27"/>
      <c r="BE26" s="148">
        <f t="shared" si="11"/>
        <v>0</v>
      </c>
      <c r="BF26" s="41"/>
    </row>
    <row r="27" spans="1:63">
      <c r="A27" s="148">
        <v>19</v>
      </c>
      <c r="B27" s="169"/>
      <c r="C27" s="170"/>
      <c r="D27" s="171"/>
      <c r="E27" s="171"/>
      <c r="F27" s="205"/>
      <c r="G27" s="168"/>
      <c r="H27" s="19" t="s">
        <v>86</v>
      </c>
      <c r="I27" s="168"/>
      <c r="J27" s="19" t="s">
        <v>86</v>
      </c>
      <c r="K27" s="168"/>
      <c r="L27" s="19" t="s">
        <v>86</v>
      </c>
      <c r="M27" s="168"/>
      <c r="N27" s="19" t="s">
        <v>86</v>
      </c>
      <c r="O27" s="168"/>
      <c r="P27" s="19" t="s">
        <v>86</v>
      </c>
      <c r="Q27" s="168"/>
      <c r="R27" s="19" t="s">
        <v>86</v>
      </c>
      <c r="S27" s="168"/>
      <c r="T27" s="19" t="s">
        <v>86</v>
      </c>
      <c r="U27" s="168"/>
      <c r="V27" s="19" t="s">
        <v>86</v>
      </c>
      <c r="W27" s="168"/>
      <c r="X27" s="19" t="s">
        <v>86</v>
      </c>
      <c r="Y27" s="168"/>
      <c r="Z27" s="19" t="s">
        <v>86</v>
      </c>
      <c r="AA27" s="168"/>
      <c r="AB27" s="19" t="s">
        <v>86</v>
      </c>
      <c r="AC27" s="168"/>
      <c r="AD27" s="19" t="s">
        <v>86</v>
      </c>
      <c r="AE27" s="20">
        <f t="shared" si="12"/>
        <v>0</v>
      </c>
      <c r="AF27" s="55" t="s">
        <v>35</v>
      </c>
      <c r="AG27" s="74">
        <f t="shared" si="13"/>
        <v>0</v>
      </c>
      <c r="AH27" s="41"/>
      <c r="AI27" s="20">
        <f t="shared" si="0"/>
        <v>0</v>
      </c>
      <c r="AJ27" s="27"/>
      <c r="AK27" s="20">
        <f t="shared" si="1"/>
        <v>0</v>
      </c>
      <c r="AL27" s="27"/>
      <c r="AM27" s="20">
        <f t="shared" si="2"/>
        <v>0</v>
      </c>
      <c r="AN27" s="27"/>
      <c r="AO27" s="20">
        <f t="shared" si="3"/>
        <v>0</v>
      </c>
      <c r="AP27" s="27"/>
      <c r="AQ27" s="20">
        <f t="shared" si="4"/>
        <v>0</v>
      </c>
      <c r="AR27" s="27"/>
      <c r="AS27" s="20">
        <f t="shared" si="5"/>
        <v>0</v>
      </c>
      <c r="AT27" s="27"/>
      <c r="AU27" s="20">
        <f t="shared" si="6"/>
        <v>0</v>
      </c>
      <c r="AV27" s="27"/>
      <c r="AW27" s="20">
        <f t="shared" si="7"/>
        <v>0</v>
      </c>
      <c r="AX27" s="27"/>
      <c r="AY27" s="20">
        <f t="shared" si="8"/>
        <v>0</v>
      </c>
      <c r="AZ27" s="27"/>
      <c r="BA27" s="20">
        <f t="shared" si="9"/>
        <v>0</v>
      </c>
      <c r="BB27" s="27"/>
      <c r="BC27" s="20">
        <f t="shared" si="10"/>
        <v>0</v>
      </c>
      <c r="BD27" s="27"/>
      <c r="BE27" s="148">
        <f t="shared" si="11"/>
        <v>0</v>
      </c>
      <c r="BF27" s="41"/>
    </row>
    <row r="28" spans="1:63">
      <c r="A28" s="148">
        <v>20</v>
      </c>
      <c r="B28" s="169"/>
      <c r="C28" s="170"/>
      <c r="D28" s="171"/>
      <c r="E28" s="171"/>
      <c r="F28" s="205"/>
      <c r="G28" s="168"/>
      <c r="H28" s="19" t="s">
        <v>86</v>
      </c>
      <c r="I28" s="168"/>
      <c r="J28" s="19" t="s">
        <v>86</v>
      </c>
      <c r="K28" s="168"/>
      <c r="L28" s="19" t="s">
        <v>86</v>
      </c>
      <c r="M28" s="168"/>
      <c r="N28" s="19" t="s">
        <v>86</v>
      </c>
      <c r="O28" s="168"/>
      <c r="P28" s="19" t="s">
        <v>86</v>
      </c>
      <c r="Q28" s="168"/>
      <c r="R28" s="19" t="s">
        <v>86</v>
      </c>
      <c r="S28" s="168"/>
      <c r="T28" s="19" t="s">
        <v>86</v>
      </c>
      <c r="U28" s="168"/>
      <c r="V28" s="19" t="s">
        <v>86</v>
      </c>
      <c r="W28" s="168"/>
      <c r="X28" s="19" t="s">
        <v>86</v>
      </c>
      <c r="Y28" s="168"/>
      <c r="Z28" s="19" t="s">
        <v>86</v>
      </c>
      <c r="AA28" s="168"/>
      <c r="AB28" s="19" t="s">
        <v>86</v>
      </c>
      <c r="AC28" s="168"/>
      <c r="AD28" s="19" t="s">
        <v>86</v>
      </c>
      <c r="AE28" s="20">
        <f t="shared" si="12"/>
        <v>0</v>
      </c>
      <c r="AF28" s="55" t="s">
        <v>35</v>
      </c>
      <c r="AG28" s="74">
        <f t="shared" si="13"/>
        <v>0</v>
      </c>
      <c r="AH28" s="41"/>
      <c r="AI28" s="20">
        <f t="shared" si="0"/>
        <v>0</v>
      </c>
      <c r="AJ28" s="27"/>
      <c r="AK28" s="20">
        <f t="shared" si="1"/>
        <v>0</v>
      </c>
      <c r="AL28" s="27"/>
      <c r="AM28" s="20">
        <f t="shared" si="2"/>
        <v>0</v>
      </c>
      <c r="AN28" s="27"/>
      <c r="AO28" s="20">
        <f t="shared" si="3"/>
        <v>0</v>
      </c>
      <c r="AP28" s="27"/>
      <c r="AQ28" s="20">
        <f t="shared" si="4"/>
        <v>0</v>
      </c>
      <c r="AR28" s="27"/>
      <c r="AS28" s="20">
        <f t="shared" si="5"/>
        <v>0</v>
      </c>
      <c r="AT28" s="27"/>
      <c r="AU28" s="20">
        <f t="shared" si="6"/>
        <v>0</v>
      </c>
      <c r="AV28" s="27"/>
      <c r="AW28" s="20">
        <f t="shared" si="7"/>
        <v>0</v>
      </c>
      <c r="AX28" s="27"/>
      <c r="AY28" s="20">
        <f t="shared" si="8"/>
        <v>0</v>
      </c>
      <c r="AZ28" s="27"/>
      <c r="BA28" s="20">
        <f t="shared" si="9"/>
        <v>0</v>
      </c>
      <c r="BB28" s="27"/>
      <c r="BC28" s="20">
        <f t="shared" si="10"/>
        <v>0</v>
      </c>
      <c r="BD28" s="27"/>
      <c r="BE28" s="148">
        <f t="shared" si="11"/>
        <v>0</v>
      </c>
      <c r="BF28" s="41"/>
    </row>
    <row r="29" spans="1:63">
      <c r="A29" s="148">
        <v>21</v>
      </c>
      <c r="B29" s="169"/>
      <c r="C29" s="170"/>
      <c r="D29" s="171"/>
      <c r="E29" s="171"/>
      <c r="F29" s="205"/>
      <c r="G29" s="168"/>
      <c r="H29" s="19" t="s">
        <v>86</v>
      </c>
      <c r="I29" s="168"/>
      <c r="J29" s="19" t="s">
        <v>86</v>
      </c>
      <c r="K29" s="168"/>
      <c r="L29" s="19" t="s">
        <v>86</v>
      </c>
      <c r="M29" s="168"/>
      <c r="N29" s="19" t="s">
        <v>86</v>
      </c>
      <c r="O29" s="168"/>
      <c r="P29" s="19" t="s">
        <v>86</v>
      </c>
      <c r="Q29" s="168"/>
      <c r="R29" s="19" t="s">
        <v>86</v>
      </c>
      <c r="S29" s="168"/>
      <c r="T29" s="19" t="s">
        <v>86</v>
      </c>
      <c r="U29" s="168"/>
      <c r="V29" s="19" t="s">
        <v>86</v>
      </c>
      <c r="W29" s="168"/>
      <c r="X29" s="19" t="s">
        <v>86</v>
      </c>
      <c r="Y29" s="168"/>
      <c r="Z29" s="19" t="s">
        <v>86</v>
      </c>
      <c r="AA29" s="168"/>
      <c r="AB29" s="19" t="s">
        <v>86</v>
      </c>
      <c r="AC29" s="168"/>
      <c r="AD29" s="19" t="s">
        <v>86</v>
      </c>
      <c r="AE29" s="20">
        <f t="shared" si="12"/>
        <v>0</v>
      </c>
      <c r="AF29" s="55" t="s">
        <v>35</v>
      </c>
      <c r="AG29" s="74">
        <f t="shared" si="13"/>
        <v>0</v>
      </c>
      <c r="AH29" s="41"/>
      <c r="AI29" s="20">
        <f t="shared" si="0"/>
        <v>0</v>
      </c>
      <c r="AJ29" s="27"/>
      <c r="AK29" s="20">
        <f t="shared" si="1"/>
        <v>0</v>
      </c>
      <c r="AL29" s="27"/>
      <c r="AM29" s="20">
        <f t="shared" si="2"/>
        <v>0</v>
      </c>
      <c r="AN29" s="27"/>
      <c r="AO29" s="20">
        <f t="shared" si="3"/>
        <v>0</v>
      </c>
      <c r="AP29" s="27"/>
      <c r="AQ29" s="20">
        <f t="shared" si="4"/>
        <v>0</v>
      </c>
      <c r="AR29" s="27"/>
      <c r="AS29" s="20">
        <f t="shared" si="5"/>
        <v>0</v>
      </c>
      <c r="AT29" s="27"/>
      <c r="AU29" s="20">
        <f t="shared" si="6"/>
        <v>0</v>
      </c>
      <c r="AV29" s="27"/>
      <c r="AW29" s="20">
        <f t="shared" si="7"/>
        <v>0</v>
      </c>
      <c r="AX29" s="27"/>
      <c r="AY29" s="20">
        <f t="shared" si="8"/>
        <v>0</v>
      </c>
      <c r="AZ29" s="27"/>
      <c r="BA29" s="20">
        <f t="shared" si="9"/>
        <v>0</v>
      </c>
      <c r="BB29" s="27"/>
      <c r="BC29" s="20">
        <f t="shared" si="10"/>
        <v>0</v>
      </c>
      <c r="BD29" s="27"/>
      <c r="BE29" s="148">
        <f t="shared" si="11"/>
        <v>0</v>
      </c>
      <c r="BF29" s="41"/>
    </row>
    <row r="30" spans="1:63">
      <c r="A30" s="148">
        <v>22</v>
      </c>
      <c r="B30" s="169"/>
      <c r="C30" s="170"/>
      <c r="D30" s="171"/>
      <c r="E30" s="171"/>
      <c r="F30" s="205"/>
      <c r="G30" s="168"/>
      <c r="H30" s="19" t="s">
        <v>86</v>
      </c>
      <c r="I30" s="168"/>
      <c r="J30" s="19" t="s">
        <v>86</v>
      </c>
      <c r="K30" s="168"/>
      <c r="L30" s="19" t="s">
        <v>86</v>
      </c>
      <c r="M30" s="168"/>
      <c r="N30" s="19" t="s">
        <v>86</v>
      </c>
      <c r="O30" s="168"/>
      <c r="P30" s="19" t="s">
        <v>86</v>
      </c>
      <c r="Q30" s="168"/>
      <c r="R30" s="19" t="s">
        <v>86</v>
      </c>
      <c r="S30" s="168"/>
      <c r="T30" s="19" t="s">
        <v>86</v>
      </c>
      <c r="U30" s="168"/>
      <c r="V30" s="19" t="s">
        <v>86</v>
      </c>
      <c r="W30" s="168"/>
      <c r="X30" s="19" t="s">
        <v>86</v>
      </c>
      <c r="Y30" s="168"/>
      <c r="Z30" s="19" t="s">
        <v>86</v>
      </c>
      <c r="AA30" s="168"/>
      <c r="AB30" s="19" t="s">
        <v>86</v>
      </c>
      <c r="AC30" s="168"/>
      <c r="AD30" s="19" t="s">
        <v>86</v>
      </c>
      <c r="AE30" s="20">
        <f t="shared" si="12"/>
        <v>0</v>
      </c>
      <c r="AF30" s="55" t="s">
        <v>35</v>
      </c>
      <c r="AG30" s="74">
        <f t="shared" si="13"/>
        <v>0</v>
      </c>
      <c r="AH30" s="41"/>
      <c r="AI30" s="20">
        <f t="shared" si="0"/>
        <v>0</v>
      </c>
      <c r="AJ30" s="27"/>
      <c r="AK30" s="20">
        <f t="shared" si="1"/>
        <v>0</v>
      </c>
      <c r="AL30" s="27"/>
      <c r="AM30" s="20">
        <f t="shared" si="2"/>
        <v>0</v>
      </c>
      <c r="AN30" s="27"/>
      <c r="AO30" s="20">
        <f t="shared" si="3"/>
        <v>0</v>
      </c>
      <c r="AP30" s="27"/>
      <c r="AQ30" s="20">
        <f t="shared" si="4"/>
        <v>0</v>
      </c>
      <c r="AR30" s="27"/>
      <c r="AS30" s="20">
        <f t="shared" si="5"/>
        <v>0</v>
      </c>
      <c r="AT30" s="27"/>
      <c r="AU30" s="20">
        <f t="shared" si="6"/>
        <v>0</v>
      </c>
      <c r="AV30" s="27"/>
      <c r="AW30" s="20">
        <f t="shared" si="7"/>
        <v>0</v>
      </c>
      <c r="AX30" s="27"/>
      <c r="AY30" s="20">
        <f t="shared" si="8"/>
        <v>0</v>
      </c>
      <c r="AZ30" s="27"/>
      <c r="BA30" s="20">
        <f t="shared" si="9"/>
        <v>0</v>
      </c>
      <c r="BB30" s="27"/>
      <c r="BC30" s="20">
        <f t="shared" si="10"/>
        <v>0</v>
      </c>
      <c r="BD30" s="27"/>
      <c r="BE30" s="148">
        <f t="shared" si="11"/>
        <v>0</v>
      </c>
      <c r="BF30" s="41"/>
    </row>
    <row r="31" spans="1:63">
      <c r="A31" s="148">
        <v>23</v>
      </c>
      <c r="B31" s="169"/>
      <c r="C31" s="170"/>
      <c r="D31" s="171"/>
      <c r="E31" s="171"/>
      <c r="F31" s="205"/>
      <c r="G31" s="168"/>
      <c r="H31" s="19" t="s">
        <v>86</v>
      </c>
      <c r="I31" s="168"/>
      <c r="J31" s="19" t="s">
        <v>86</v>
      </c>
      <c r="K31" s="168"/>
      <c r="L31" s="19" t="s">
        <v>86</v>
      </c>
      <c r="M31" s="168"/>
      <c r="N31" s="19" t="s">
        <v>86</v>
      </c>
      <c r="O31" s="168"/>
      <c r="P31" s="19" t="s">
        <v>86</v>
      </c>
      <c r="Q31" s="168"/>
      <c r="R31" s="19" t="s">
        <v>86</v>
      </c>
      <c r="S31" s="168"/>
      <c r="T31" s="19" t="s">
        <v>86</v>
      </c>
      <c r="U31" s="168"/>
      <c r="V31" s="19" t="s">
        <v>86</v>
      </c>
      <c r="W31" s="168"/>
      <c r="X31" s="19" t="s">
        <v>86</v>
      </c>
      <c r="Y31" s="168"/>
      <c r="Z31" s="19" t="s">
        <v>86</v>
      </c>
      <c r="AA31" s="168"/>
      <c r="AB31" s="19" t="s">
        <v>86</v>
      </c>
      <c r="AC31" s="168"/>
      <c r="AD31" s="19" t="s">
        <v>86</v>
      </c>
      <c r="AE31" s="20">
        <f t="shared" si="12"/>
        <v>0</v>
      </c>
      <c r="AF31" s="55" t="s">
        <v>35</v>
      </c>
      <c r="AG31" s="74">
        <f t="shared" si="13"/>
        <v>0</v>
      </c>
      <c r="AH31" s="41"/>
      <c r="AI31" s="20">
        <f t="shared" si="0"/>
        <v>0</v>
      </c>
      <c r="AJ31" s="27"/>
      <c r="AK31" s="20">
        <f t="shared" si="1"/>
        <v>0</v>
      </c>
      <c r="AL31" s="27"/>
      <c r="AM31" s="20">
        <f t="shared" si="2"/>
        <v>0</v>
      </c>
      <c r="AN31" s="27"/>
      <c r="AO31" s="20">
        <f t="shared" si="3"/>
        <v>0</v>
      </c>
      <c r="AP31" s="27"/>
      <c r="AQ31" s="20">
        <f t="shared" si="4"/>
        <v>0</v>
      </c>
      <c r="AR31" s="27"/>
      <c r="AS31" s="20">
        <f t="shared" si="5"/>
        <v>0</v>
      </c>
      <c r="AT31" s="27"/>
      <c r="AU31" s="20">
        <f t="shared" si="6"/>
        <v>0</v>
      </c>
      <c r="AV31" s="27"/>
      <c r="AW31" s="20">
        <f t="shared" si="7"/>
        <v>0</v>
      </c>
      <c r="AX31" s="27"/>
      <c r="AY31" s="20">
        <f t="shared" si="8"/>
        <v>0</v>
      </c>
      <c r="AZ31" s="27"/>
      <c r="BA31" s="20">
        <f t="shared" si="9"/>
        <v>0</v>
      </c>
      <c r="BB31" s="27"/>
      <c r="BC31" s="20">
        <f t="shared" si="10"/>
        <v>0</v>
      </c>
      <c r="BD31" s="27"/>
      <c r="BE31" s="148">
        <f t="shared" si="11"/>
        <v>0</v>
      </c>
      <c r="BF31" s="41"/>
    </row>
    <row r="32" spans="1:63">
      <c r="A32" s="148">
        <v>24</v>
      </c>
      <c r="B32" s="169"/>
      <c r="C32" s="170"/>
      <c r="D32" s="171"/>
      <c r="E32" s="171"/>
      <c r="F32" s="205"/>
      <c r="G32" s="168"/>
      <c r="H32" s="19" t="s">
        <v>86</v>
      </c>
      <c r="I32" s="168"/>
      <c r="J32" s="19" t="s">
        <v>86</v>
      </c>
      <c r="K32" s="168"/>
      <c r="L32" s="19" t="s">
        <v>86</v>
      </c>
      <c r="M32" s="168"/>
      <c r="N32" s="19" t="s">
        <v>86</v>
      </c>
      <c r="O32" s="168"/>
      <c r="P32" s="19" t="s">
        <v>86</v>
      </c>
      <c r="Q32" s="168"/>
      <c r="R32" s="19" t="s">
        <v>86</v>
      </c>
      <c r="S32" s="168"/>
      <c r="T32" s="19" t="s">
        <v>86</v>
      </c>
      <c r="U32" s="168"/>
      <c r="V32" s="19" t="s">
        <v>86</v>
      </c>
      <c r="W32" s="168"/>
      <c r="X32" s="19" t="s">
        <v>86</v>
      </c>
      <c r="Y32" s="168"/>
      <c r="Z32" s="19" t="s">
        <v>86</v>
      </c>
      <c r="AA32" s="168"/>
      <c r="AB32" s="19" t="s">
        <v>86</v>
      </c>
      <c r="AC32" s="168"/>
      <c r="AD32" s="19" t="s">
        <v>86</v>
      </c>
      <c r="AE32" s="20">
        <f t="shared" si="12"/>
        <v>0</v>
      </c>
      <c r="AF32" s="55" t="s">
        <v>35</v>
      </c>
      <c r="AG32" s="74">
        <f t="shared" si="13"/>
        <v>0</v>
      </c>
      <c r="AH32" s="41"/>
      <c r="AI32" s="20">
        <f t="shared" si="0"/>
        <v>0</v>
      </c>
      <c r="AJ32" s="27"/>
      <c r="AK32" s="20">
        <f t="shared" si="1"/>
        <v>0</v>
      </c>
      <c r="AL32" s="27"/>
      <c r="AM32" s="20">
        <f t="shared" si="2"/>
        <v>0</v>
      </c>
      <c r="AN32" s="27"/>
      <c r="AO32" s="20">
        <f t="shared" si="3"/>
        <v>0</v>
      </c>
      <c r="AP32" s="27"/>
      <c r="AQ32" s="20">
        <f t="shared" si="4"/>
        <v>0</v>
      </c>
      <c r="AR32" s="27"/>
      <c r="AS32" s="20">
        <f t="shared" si="5"/>
        <v>0</v>
      </c>
      <c r="AT32" s="27"/>
      <c r="AU32" s="20">
        <f t="shared" si="6"/>
        <v>0</v>
      </c>
      <c r="AV32" s="27"/>
      <c r="AW32" s="20">
        <f t="shared" si="7"/>
        <v>0</v>
      </c>
      <c r="AX32" s="27"/>
      <c r="AY32" s="20">
        <f t="shared" si="8"/>
        <v>0</v>
      </c>
      <c r="AZ32" s="27"/>
      <c r="BA32" s="20">
        <f t="shared" si="9"/>
        <v>0</v>
      </c>
      <c r="BB32" s="27"/>
      <c r="BC32" s="20">
        <f t="shared" si="10"/>
        <v>0</v>
      </c>
      <c r="BD32" s="27"/>
      <c r="BE32" s="148">
        <f t="shared" si="11"/>
        <v>0</v>
      </c>
      <c r="BF32" s="41"/>
    </row>
    <row r="33" spans="1:58">
      <c r="A33" s="148">
        <v>25</v>
      </c>
      <c r="B33" s="169"/>
      <c r="C33" s="170"/>
      <c r="D33" s="171"/>
      <c r="E33" s="171"/>
      <c r="F33" s="205"/>
      <c r="G33" s="168"/>
      <c r="H33" s="19" t="s">
        <v>86</v>
      </c>
      <c r="I33" s="168"/>
      <c r="J33" s="19" t="s">
        <v>86</v>
      </c>
      <c r="K33" s="168"/>
      <c r="L33" s="19" t="s">
        <v>86</v>
      </c>
      <c r="M33" s="168"/>
      <c r="N33" s="19" t="s">
        <v>86</v>
      </c>
      <c r="O33" s="168"/>
      <c r="P33" s="19" t="s">
        <v>86</v>
      </c>
      <c r="Q33" s="168"/>
      <c r="R33" s="19" t="s">
        <v>86</v>
      </c>
      <c r="S33" s="168"/>
      <c r="T33" s="19" t="s">
        <v>86</v>
      </c>
      <c r="U33" s="168"/>
      <c r="V33" s="19" t="s">
        <v>86</v>
      </c>
      <c r="W33" s="168"/>
      <c r="X33" s="19" t="s">
        <v>86</v>
      </c>
      <c r="Y33" s="168"/>
      <c r="Z33" s="19" t="s">
        <v>86</v>
      </c>
      <c r="AA33" s="168"/>
      <c r="AB33" s="19" t="s">
        <v>86</v>
      </c>
      <c r="AC33" s="168"/>
      <c r="AD33" s="19" t="s">
        <v>86</v>
      </c>
      <c r="AE33" s="20">
        <f t="shared" si="12"/>
        <v>0</v>
      </c>
      <c r="AF33" s="55" t="s">
        <v>122</v>
      </c>
      <c r="AG33" s="74">
        <f t="shared" si="13"/>
        <v>0</v>
      </c>
      <c r="AH33" s="41"/>
      <c r="AI33" s="20">
        <f t="shared" si="0"/>
        <v>0</v>
      </c>
      <c r="AJ33" s="27"/>
      <c r="AK33" s="20">
        <f t="shared" si="1"/>
        <v>0</v>
      </c>
      <c r="AL33" s="27"/>
      <c r="AM33" s="20">
        <f t="shared" si="2"/>
        <v>0</v>
      </c>
      <c r="AN33" s="27"/>
      <c r="AO33" s="20">
        <f t="shared" si="3"/>
        <v>0</v>
      </c>
      <c r="AP33" s="27"/>
      <c r="AQ33" s="20">
        <f t="shared" si="4"/>
        <v>0</v>
      </c>
      <c r="AR33" s="27"/>
      <c r="AS33" s="20">
        <f t="shared" si="5"/>
        <v>0</v>
      </c>
      <c r="AT33" s="27"/>
      <c r="AU33" s="20">
        <f t="shared" si="6"/>
        <v>0</v>
      </c>
      <c r="AV33" s="27"/>
      <c r="AW33" s="20">
        <f t="shared" si="7"/>
        <v>0</v>
      </c>
      <c r="AX33" s="27"/>
      <c r="AY33" s="20">
        <f t="shared" si="8"/>
        <v>0</v>
      </c>
      <c r="AZ33" s="27"/>
      <c r="BA33" s="20">
        <f t="shared" si="9"/>
        <v>0</v>
      </c>
      <c r="BB33" s="27"/>
      <c r="BC33" s="20">
        <f t="shared" si="10"/>
        <v>0</v>
      </c>
      <c r="BD33" s="27"/>
      <c r="BE33" s="148">
        <f t="shared" si="11"/>
        <v>0</v>
      </c>
      <c r="BF33" s="41"/>
    </row>
    <row r="34" spans="1:58">
      <c r="A34" s="148">
        <v>26</v>
      </c>
      <c r="B34" s="169"/>
      <c r="C34" s="170"/>
      <c r="D34" s="171"/>
      <c r="E34" s="171"/>
      <c r="F34" s="205"/>
      <c r="G34" s="168"/>
      <c r="H34" s="19" t="s">
        <v>86</v>
      </c>
      <c r="I34" s="168"/>
      <c r="J34" s="19" t="s">
        <v>86</v>
      </c>
      <c r="K34" s="168"/>
      <c r="L34" s="19" t="s">
        <v>86</v>
      </c>
      <c r="M34" s="168"/>
      <c r="N34" s="19" t="s">
        <v>86</v>
      </c>
      <c r="O34" s="168"/>
      <c r="P34" s="19" t="s">
        <v>86</v>
      </c>
      <c r="Q34" s="168"/>
      <c r="R34" s="19" t="s">
        <v>86</v>
      </c>
      <c r="S34" s="168"/>
      <c r="T34" s="19" t="s">
        <v>86</v>
      </c>
      <c r="U34" s="168"/>
      <c r="V34" s="19" t="s">
        <v>86</v>
      </c>
      <c r="W34" s="168"/>
      <c r="X34" s="19" t="s">
        <v>86</v>
      </c>
      <c r="Y34" s="168"/>
      <c r="Z34" s="19" t="s">
        <v>86</v>
      </c>
      <c r="AA34" s="168"/>
      <c r="AB34" s="19" t="s">
        <v>86</v>
      </c>
      <c r="AC34" s="168"/>
      <c r="AD34" s="19" t="s">
        <v>86</v>
      </c>
      <c r="AE34" s="20">
        <f t="shared" si="12"/>
        <v>0</v>
      </c>
      <c r="AF34" s="55" t="s">
        <v>35</v>
      </c>
      <c r="AG34" s="74">
        <f t="shared" si="13"/>
        <v>0</v>
      </c>
      <c r="AH34" s="41"/>
      <c r="AI34" s="20">
        <f t="shared" si="0"/>
        <v>0</v>
      </c>
      <c r="AJ34" s="27"/>
      <c r="AK34" s="20">
        <f t="shared" si="1"/>
        <v>0</v>
      </c>
      <c r="AL34" s="27"/>
      <c r="AM34" s="20">
        <f t="shared" si="2"/>
        <v>0</v>
      </c>
      <c r="AN34" s="27"/>
      <c r="AO34" s="20">
        <f t="shared" si="3"/>
        <v>0</v>
      </c>
      <c r="AP34" s="27"/>
      <c r="AQ34" s="20">
        <f t="shared" si="4"/>
        <v>0</v>
      </c>
      <c r="AR34" s="27"/>
      <c r="AS34" s="20">
        <f t="shared" si="5"/>
        <v>0</v>
      </c>
      <c r="AT34" s="27"/>
      <c r="AU34" s="20">
        <f t="shared" si="6"/>
        <v>0</v>
      </c>
      <c r="AV34" s="27"/>
      <c r="AW34" s="20">
        <f t="shared" si="7"/>
        <v>0</v>
      </c>
      <c r="AX34" s="27"/>
      <c r="AY34" s="20">
        <f t="shared" si="8"/>
        <v>0</v>
      </c>
      <c r="AZ34" s="27"/>
      <c r="BA34" s="20">
        <f t="shared" si="9"/>
        <v>0</v>
      </c>
      <c r="BB34" s="27"/>
      <c r="BC34" s="20">
        <f t="shared" si="10"/>
        <v>0</v>
      </c>
      <c r="BD34" s="27"/>
      <c r="BE34" s="148">
        <f t="shared" si="11"/>
        <v>0</v>
      </c>
      <c r="BF34" s="41"/>
    </row>
    <row r="35" spans="1:58">
      <c r="A35" s="148">
        <v>27</v>
      </c>
      <c r="B35" s="169"/>
      <c r="C35" s="216"/>
      <c r="D35" s="171"/>
      <c r="E35" s="171"/>
      <c r="F35" s="205"/>
      <c r="G35" s="168"/>
      <c r="H35" s="19" t="s">
        <v>86</v>
      </c>
      <c r="I35" s="168"/>
      <c r="J35" s="19" t="s">
        <v>86</v>
      </c>
      <c r="K35" s="168"/>
      <c r="L35" s="19" t="s">
        <v>86</v>
      </c>
      <c r="M35" s="168"/>
      <c r="N35" s="19" t="s">
        <v>86</v>
      </c>
      <c r="O35" s="168"/>
      <c r="P35" s="19" t="s">
        <v>86</v>
      </c>
      <c r="Q35" s="168"/>
      <c r="R35" s="19" t="s">
        <v>86</v>
      </c>
      <c r="S35" s="168"/>
      <c r="T35" s="19" t="s">
        <v>86</v>
      </c>
      <c r="U35" s="168"/>
      <c r="V35" s="19" t="s">
        <v>86</v>
      </c>
      <c r="W35" s="168"/>
      <c r="X35" s="19" t="s">
        <v>86</v>
      </c>
      <c r="Y35" s="168"/>
      <c r="Z35" s="19" t="s">
        <v>86</v>
      </c>
      <c r="AA35" s="168"/>
      <c r="AB35" s="19" t="s">
        <v>86</v>
      </c>
      <c r="AC35" s="168"/>
      <c r="AD35" s="19" t="s">
        <v>86</v>
      </c>
      <c r="AE35" s="20">
        <f t="shared" si="12"/>
        <v>0</v>
      </c>
      <c r="AF35" s="55" t="s">
        <v>35</v>
      </c>
      <c r="AG35" s="74">
        <f t="shared" si="13"/>
        <v>0</v>
      </c>
      <c r="AH35" s="41"/>
      <c r="AI35" s="20">
        <f t="shared" si="0"/>
        <v>0</v>
      </c>
      <c r="AJ35" s="27"/>
      <c r="AK35" s="20">
        <f t="shared" si="1"/>
        <v>0</v>
      </c>
      <c r="AL35" s="27"/>
      <c r="AM35" s="20">
        <f t="shared" si="2"/>
        <v>0</v>
      </c>
      <c r="AN35" s="27"/>
      <c r="AO35" s="20">
        <f t="shared" si="3"/>
        <v>0</v>
      </c>
      <c r="AP35" s="27"/>
      <c r="AQ35" s="20">
        <f t="shared" si="4"/>
        <v>0</v>
      </c>
      <c r="AR35" s="27"/>
      <c r="AS35" s="20">
        <f t="shared" si="5"/>
        <v>0</v>
      </c>
      <c r="AT35" s="27"/>
      <c r="AU35" s="20">
        <f t="shared" si="6"/>
        <v>0</v>
      </c>
      <c r="AV35" s="27"/>
      <c r="AW35" s="20">
        <f t="shared" si="7"/>
        <v>0</v>
      </c>
      <c r="AX35" s="27"/>
      <c r="AY35" s="20">
        <f t="shared" si="8"/>
        <v>0</v>
      </c>
      <c r="AZ35" s="27"/>
      <c r="BA35" s="20">
        <f t="shared" si="9"/>
        <v>0</v>
      </c>
      <c r="BB35" s="27"/>
      <c r="BC35" s="20">
        <f t="shared" si="10"/>
        <v>0</v>
      </c>
      <c r="BD35" s="27"/>
      <c r="BE35" s="148">
        <f t="shared" si="11"/>
        <v>0</v>
      </c>
      <c r="BF35" s="41"/>
    </row>
    <row r="36" spans="1:58">
      <c r="A36" s="148">
        <v>28</v>
      </c>
      <c r="B36" s="169"/>
      <c r="C36" s="216"/>
      <c r="D36" s="171"/>
      <c r="E36" s="171"/>
      <c r="F36" s="205"/>
      <c r="G36" s="168"/>
      <c r="H36" s="19" t="s">
        <v>86</v>
      </c>
      <c r="I36" s="168"/>
      <c r="J36" s="19" t="s">
        <v>86</v>
      </c>
      <c r="K36" s="168"/>
      <c r="L36" s="19" t="s">
        <v>86</v>
      </c>
      <c r="M36" s="168"/>
      <c r="N36" s="19" t="s">
        <v>86</v>
      </c>
      <c r="O36" s="168"/>
      <c r="P36" s="19" t="s">
        <v>86</v>
      </c>
      <c r="Q36" s="168"/>
      <c r="R36" s="19" t="s">
        <v>86</v>
      </c>
      <c r="S36" s="168"/>
      <c r="T36" s="19" t="s">
        <v>86</v>
      </c>
      <c r="U36" s="168"/>
      <c r="V36" s="19" t="s">
        <v>86</v>
      </c>
      <c r="W36" s="168"/>
      <c r="X36" s="19" t="s">
        <v>86</v>
      </c>
      <c r="Y36" s="168"/>
      <c r="Z36" s="19" t="s">
        <v>86</v>
      </c>
      <c r="AA36" s="168"/>
      <c r="AB36" s="19" t="s">
        <v>86</v>
      </c>
      <c r="AC36" s="168"/>
      <c r="AD36" s="19" t="s">
        <v>86</v>
      </c>
      <c r="AE36" s="20">
        <f t="shared" si="12"/>
        <v>0</v>
      </c>
      <c r="AF36" s="55" t="s">
        <v>35</v>
      </c>
      <c r="AG36" s="74">
        <f t="shared" si="13"/>
        <v>0</v>
      </c>
      <c r="AH36" s="41"/>
      <c r="AI36" s="20">
        <f t="shared" si="0"/>
        <v>0</v>
      </c>
      <c r="AJ36" s="27"/>
      <c r="AK36" s="20">
        <f t="shared" si="1"/>
        <v>0</v>
      </c>
      <c r="AL36" s="27"/>
      <c r="AM36" s="20">
        <f t="shared" si="2"/>
        <v>0</v>
      </c>
      <c r="AN36" s="27"/>
      <c r="AO36" s="20">
        <f t="shared" si="3"/>
        <v>0</v>
      </c>
      <c r="AP36" s="27"/>
      <c r="AQ36" s="20">
        <f t="shared" si="4"/>
        <v>0</v>
      </c>
      <c r="AR36" s="27"/>
      <c r="AS36" s="20">
        <f t="shared" si="5"/>
        <v>0</v>
      </c>
      <c r="AT36" s="27"/>
      <c r="AU36" s="20">
        <f t="shared" si="6"/>
        <v>0</v>
      </c>
      <c r="AV36" s="27"/>
      <c r="AW36" s="20">
        <f t="shared" si="7"/>
        <v>0</v>
      </c>
      <c r="AX36" s="27"/>
      <c r="AY36" s="20">
        <f t="shared" si="8"/>
        <v>0</v>
      </c>
      <c r="AZ36" s="27"/>
      <c r="BA36" s="20">
        <f t="shared" si="9"/>
        <v>0</v>
      </c>
      <c r="BB36" s="27"/>
      <c r="BC36" s="20">
        <f t="shared" si="10"/>
        <v>0</v>
      </c>
      <c r="BD36" s="27"/>
      <c r="BE36" s="148">
        <f t="shared" si="11"/>
        <v>0</v>
      </c>
      <c r="BF36" s="41"/>
    </row>
    <row r="37" spans="1:58">
      <c r="A37" s="148">
        <v>29</v>
      </c>
      <c r="B37" s="169"/>
      <c r="C37" s="216"/>
      <c r="D37" s="171"/>
      <c r="E37" s="171"/>
      <c r="F37" s="205"/>
      <c r="G37" s="168"/>
      <c r="H37" s="19" t="s">
        <v>86</v>
      </c>
      <c r="I37" s="168"/>
      <c r="J37" s="19" t="s">
        <v>86</v>
      </c>
      <c r="K37" s="168"/>
      <c r="L37" s="19" t="s">
        <v>86</v>
      </c>
      <c r="M37" s="168"/>
      <c r="N37" s="19" t="s">
        <v>86</v>
      </c>
      <c r="O37" s="168"/>
      <c r="P37" s="19" t="s">
        <v>86</v>
      </c>
      <c r="Q37" s="168"/>
      <c r="R37" s="19" t="s">
        <v>86</v>
      </c>
      <c r="S37" s="168"/>
      <c r="T37" s="19" t="s">
        <v>86</v>
      </c>
      <c r="U37" s="168"/>
      <c r="V37" s="19" t="s">
        <v>86</v>
      </c>
      <c r="W37" s="168"/>
      <c r="X37" s="19" t="s">
        <v>86</v>
      </c>
      <c r="Y37" s="168"/>
      <c r="Z37" s="19" t="s">
        <v>86</v>
      </c>
      <c r="AA37" s="168"/>
      <c r="AB37" s="19" t="s">
        <v>86</v>
      </c>
      <c r="AC37" s="168"/>
      <c r="AD37" s="19" t="s">
        <v>86</v>
      </c>
      <c r="AE37" s="20">
        <f t="shared" si="12"/>
        <v>0</v>
      </c>
      <c r="AF37" s="55" t="s">
        <v>35</v>
      </c>
      <c r="AG37" s="74">
        <f t="shared" si="13"/>
        <v>0</v>
      </c>
      <c r="AH37" s="38"/>
      <c r="AI37" s="20">
        <f t="shared" si="0"/>
        <v>0</v>
      </c>
      <c r="AJ37" s="27"/>
      <c r="AK37" s="20">
        <f t="shared" si="1"/>
        <v>0</v>
      </c>
      <c r="AL37" s="27"/>
      <c r="AM37" s="20">
        <f t="shared" si="2"/>
        <v>0</v>
      </c>
      <c r="AN37" s="27"/>
      <c r="AO37" s="20">
        <f t="shared" si="3"/>
        <v>0</v>
      </c>
      <c r="AP37" s="27"/>
      <c r="AQ37" s="20">
        <f t="shared" si="4"/>
        <v>0</v>
      </c>
      <c r="AR37" s="27"/>
      <c r="AS37" s="20">
        <f t="shared" si="5"/>
        <v>0</v>
      </c>
      <c r="AT37" s="27"/>
      <c r="AU37" s="20">
        <f t="shared" si="6"/>
        <v>0</v>
      </c>
      <c r="AV37" s="27"/>
      <c r="AW37" s="20">
        <f t="shared" si="7"/>
        <v>0</v>
      </c>
      <c r="AX37" s="27"/>
      <c r="AY37" s="20">
        <f t="shared" si="8"/>
        <v>0</v>
      </c>
      <c r="AZ37" s="27"/>
      <c r="BA37" s="20">
        <f t="shared" si="9"/>
        <v>0</v>
      </c>
      <c r="BB37" s="27"/>
      <c r="BC37" s="20">
        <f t="shared" si="10"/>
        <v>0</v>
      </c>
      <c r="BD37" s="27"/>
      <c r="BE37" s="148">
        <f t="shared" si="11"/>
        <v>0</v>
      </c>
      <c r="BF37" s="38"/>
    </row>
    <row r="38" spans="1:58">
      <c r="A38" s="148">
        <v>30</v>
      </c>
      <c r="B38" s="169"/>
      <c r="C38" s="216"/>
      <c r="D38" s="171"/>
      <c r="E38" s="171"/>
      <c r="F38" s="205"/>
      <c r="G38" s="168"/>
      <c r="H38" s="19" t="s">
        <v>86</v>
      </c>
      <c r="I38" s="168"/>
      <c r="J38" s="19" t="s">
        <v>86</v>
      </c>
      <c r="K38" s="168"/>
      <c r="L38" s="19" t="s">
        <v>86</v>
      </c>
      <c r="M38" s="168"/>
      <c r="N38" s="19" t="s">
        <v>86</v>
      </c>
      <c r="O38" s="168"/>
      <c r="P38" s="19" t="s">
        <v>86</v>
      </c>
      <c r="Q38" s="168"/>
      <c r="R38" s="19" t="s">
        <v>86</v>
      </c>
      <c r="S38" s="168"/>
      <c r="T38" s="19" t="s">
        <v>86</v>
      </c>
      <c r="U38" s="168"/>
      <c r="V38" s="19" t="s">
        <v>86</v>
      </c>
      <c r="W38" s="168"/>
      <c r="X38" s="19" t="s">
        <v>86</v>
      </c>
      <c r="Y38" s="168"/>
      <c r="Z38" s="19" t="s">
        <v>86</v>
      </c>
      <c r="AA38" s="168"/>
      <c r="AB38" s="19" t="s">
        <v>86</v>
      </c>
      <c r="AC38" s="168"/>
      <c r="AD38" s="19" t="s">
        <v>86</v>
      </c>
      <c r="AE38" s="20">
        <f t="shared" si="12"/>
        <v>0</v>
      </c>
      <c r="AF38" s="55" t="s">
        <v>35</v>
      </c>
      <c r="AG38" s="74">
        <f t="shared" si="13"/>
        <v>0</v>
      </c>
      <c r="AH38" s="38"/>
      <c r="AI38" s="20">
        <f t="shared" si="0"/>
        <v>0</v>
      </c>
      <c r="AJ38" s="27"/>
      <c r="AK38" s="20">
        <f t="shared" si="1"/>
        <v>0</v>
      </c>
      <c r="AL38" s="27"/>
      <c r="AM38" s="20">
        <f t="shared" si="2"/>
        <v>0</v>
      </c>
      <c r="AN38" s="27"/>
      <c r="AO38" s="20">
        <f t="shared" si="3"/>
        <v>0</v>
      </c>
      <c r="AP38" s="27"/>
      <c r="AQ38" s="20">
        <f t="shared" si="4"/>
        <v>0</v>
      </c>
      <c r="AR38" s="27"/>
      <c r="AS38" s="20">
        <f t="shared" si="5"/>
        <v>0</v>
      </c>
      <c r="AT38" s="27"/>
      <c r="AU38" s="20">
        <f t="shared" si="6"/>
        <v>0</v>
      </c>
      <c r="AV38" s="27"/>
      <c r="AW38" s="20">
        <f t="shared" si="7"/>
        <v>0</v>
      </c>
      <c r="AX38" s="27"/>
      <c r="AY38" s="20">
        <f t="shared" si="8"/>
        <v>0</v>
      </c>
      <c r="AZ38" s="27"/>
      <c r="BA38" s="20">
        <f t="shared" si="9"/>
        <v>0</v>
      </c>
      <c r="BB38" s="27"/>
      <c r="BC38" s="20">
        <f t="shared" si="10"/>
        <v>0</v>
      </c>
      <c r="BD38" s="27"/>
      <c r="BE38" s="148">
        <f t="shared" si="11"/>
        <v>0</v>
      </c>
      <c r="BF38" s="38"/>
    </row>
    <row r="39" spans="1:58">
      <c r="A39" s="148">
        <v>31</v>
      </c>
      <c r="B39" s="169"/>
      <c r="C39" s="216"/>
      <c r="D39" s="171"/>
      <c r="E39" s="171"/>
      <c r="F39" s="205"/>
      <c r="G39" s="168"/>
      <c r="H39" s="19" t="s">
        <v>86</v>
      </c>
      <c r="I39" s="168"/>
      <c r="J39" s="19" t="s">
        <v>86</v>
      </c>
      <c r="K39" s="168"/>
      <c r="L39" s="19" t="s">
        <v>86</v>
      </c>
      <c r="M39" s="168"/>
      <c r="N39" s="19" t="s">
        <v>86</v>
      </c>
      <c r="O39" s="168"/>
      <c r="P39" s="19" t="s">
        <v>86</v>
      </c>
      <c r="Q39" s="168"/>
      <c r="R39" s="19" t="s">
        <v>86</v>
      </c>
      <c r="S39" s="168"/>
      <c r="T39" s="19" t="s">
        <v>86</v>
      </c>
      <c r="U39" s="168"/>
      <c r="V39" s="19" t="s">
        <v>86</v>
      </c>
      <c r="W39" s="168"/>
      <c r="X39" s="19" t="s">
        <v>86</v>
      </c>
      <c r="Y39" s="168"/>
      <c r="Z39" s="19" t="s">
        <v>86</v>
      </c>
      <c r="AA39" s="168"/>
      <c r="AB39" s="19" t="s">
        <v>86</v>
      </c>
      <c r="AC39" s="168"/>
      <c r="AD39" s="19" t="s">
        <v>86</v>
      </c>
      <c r="AE39" s="20">
        <f t="shared" si="12"/>
        <v>0</v>
      </c>
      <c r="AF39" s="55" t="s">
        <v>35</v>
      </c>
      <c r="AG39" s="74">
        <f t="shared" si="13"/>
        <v>0</v>
      </c>
      <c r="AH39" s="41"/>
      <c r="AI39" s="20">
        <f t="shared" si="0"/>
        <v>0</v>
      </c>
      <c r="AJ39" s="27"/>
      <c r="AK39" s="20">
        <f t="shared" si="1"/>
        <v>0</v>
      </c>
      <c r="AL39" s="27"/>
      <c r="AM39" s="20">
        <f t="shared" si="2"/>
        <v>0</v>
      </c>
      <c r="AN39" s="27"/>
      <c r="AO39" s="20">
        <f t="shared" si="3"/>
        <v>0</v>
      </c>
      <c r="AP39" s="27"/>
      <c r="AQ39" s="20">
        <f t="shared" si="4"/>
        <v>0</v>
      </c>
      <c r="AR39" s="27"/>
      <c r="AS39" s="20">
        <f t="shared" si="5"/>
        <v>0</v>
      </c>
      <c r="AT39" s="27"/>
      <c r="AU39" s="20">
        <f t="shared" si="6"/>
        <v>0</v>
      </c>
      <c r="AV39" s="27"/>
      <c r="AW39" s="20">
        <f t="shared" si="7"/>
        <v>0</v>
      </c>
      <c r="AX39" s="27"/>
      <c r="AY39" s="20">
        <f t="shared" si="8"/>
        <v>0</v>
      </c>
      <c r="AZ39" s="27"/>
      <c r="BA39" s="20">
        <f t="shared" si="9"/>
        <v>0</v>
      </c>
      <c r="BB39" s="27"/>
      <c r="BC39" s="20">
        <f t="shared" si="10"/>
        <v>0</v>
      </c>
      <c r="BD39" s="27"/>
      <c r="BE39" s="148">
        <f t="shared" si="11"/>
        <v>0</v>
      </c>
      <c r="BF39" s="41"/>
    </row>
    <row r="40" spans="1:58">
      <c r="A40" s="148">
        <v>32</v>
      </c>
      <c r="B40" s="169"/>
      <c r="C40" s="216"/>
      <c r="D40" s="171"/>
      <c r="E40" s="171"/>
      <c r="F40" s="205"/>
      <c r="G40" s="168"/>
      <c r="H40" s="19" t="s">
        <v>86</v>
      </c>
      <c r="I40" s="168"/>
      <c r="J40" s="19" t="s">
        <v>86</v>
      </c>
      <c r="K40" s="168"/>
      <c r="L40" s="19" t="s">
        <v>379</v>
      </c>
      <c r="M40" s="168"/>
      <c r="N40" s="19" t="s">
        <v>86</v>
      </c>
      <c r="O40" s="168"/>
      <c r="P40" s="19" t="s">
        <v>86</v>
      </c>
      <c r="Q40" s="168"/>
      <c r="R40" s="19" t="s">
        <v>86</v>
      </c>
      <c r="S40" s="168"/>
      <c r="T40" s="19" t="s">
        <v>86</v>
      </c>
      <c r="U40" s="168"/>
      <c r="V40" s="19" t="s">
        <v>86</v>
      </c>
      <c r="W40" s="168"/>
      <c r="X40" s="19" t="s">
        <v>86</v>
      </c>
      <c r="Y40" s="168"/>
      <c r="Z40" s="19" t="s">
        <v>86</v>
      </c>
      <c r="AA40" s="168"/>
      <c r="AB40" s="19" t="s">
        <v>86</v>
      </c>
      <c r="AC40" s="168"/>
      <c r="AD40" s="19" t="s">
        <v>86</v>
      </c>
      <c r="AE40" s="20">
        <f t="shared" si="12"/>
        <v>0</v>
      </c>
      <c r="AF40" s="55" t="s">
        <v>35</v>
      </c>
      <c r="AG40" s="74">
        <f t="shared" si="13"/>
        <v>0</v>
      </c>
      <c r="AH40" s="41"/>
      <c r="AI40" s="20">
        <f t="shared" si="0"/>
        <v>0</v>
      </c>
      <c r="AJ40" s="27"/>
      <c r="AK40" s="20">
        <f t="shared" si="1"/>
        <v>0</v>
      </c>
      <c r="AL40" s="27"/>
      <c r="AM40" s="20">
        <f t="shared" si="2"/>
        <v>0</v>
      </c>
      <c r="AN40" s="27"/>
      <c r="AO40" s="20">
        <f t="shared" si="3"/>
        <v>0</v>
      </c>
      <c r="AP40" s="27"/>
      <c r="AQ40" s="20">
        <f t="shared" si="4"/>
        <v>0</v>
      </c>
      <c r="AR40" s="27"/>
      <c r="AS40" s="20">
        <f t="shared" si="5"/>
        <v>0</v>
      </c>
      <c r="AT40" s="27"/>
      <c r="AU40" s="20">
        <f t="shared" si="6"/>
        <v>0</v>
      </c>
      <c r="AV40" s="27"/>
      <c r="AW40" s="20">
        <f t="shared" si="7"/>
        <v>0</v>
      </c>
      <c r="AX40" s="27"/>
      <c r="AY40" s="20">
        <f t="shared" si="8"/>
        <v>0</v>
      </c>
      <c r="AZ40" s="27"/>
      <c r="BA40" s="20">
        <f t="shared" si="9"/>
        <v>0</v>
      </c>
      <c r="BB40" s="27"/>
      <c r="BC40" s="20">
        <f t="shared" si="10"/>
        <v>0</v>
      </c>
      <c r="BD40" s="27"/>
      <c r="BE40" s="148">
        <f t="shared" si="11"/>
        <v>0</v>
      </c>
      <c r="BF40" s="41"/>
    </row>
    <row r="41" spans="1:58">
      <c r="A41" s="148">
        <v>33</v>
      </c>
      <c r="B41" s="169"/>
      <c r="C41" s="216"/>
      <c r="D41" s="171"/>
      <c r="E41" s="171"/>
      <c r="F41" s="205"/>
      <c r="G41" s="168"/>
      <c r="H41" s="19" t="s">
        <v>86</v>
      </c>
      <c r="I41" s="168"/>
      <c r="J41" s="19" t="s">
        <v>86</v>
      </c>
      <c r="K41" s="168"/>
      <c r="L41" s="19" t="s">
        <v>86</v>
      </c>
      <c r="M41" s="168"/>
      <c r="N41" s="19" t="s">
        <v>86</v>
      </c>
      <c r="O41" s="168"/>
      <c r="P41" s="19" t="s">
        <v>86</v>
      </c>
      <c r="Q41" s="168"/>
      <c r="R41" s="19" t="s">
        <v>86</v>
      </c>
      <c r="S41" s="168"/>
      <c r="T41" s="19" t="s">
        <v>86</v>
      </c>
      <c r="U41" s="168"/>
      <c r="V41" s="19" t="s">
        <v>86</v>
      </c>
      <c r="W41" s="168"/>
      <c r="X41" s="19" t="s">
        <v>86</v>
      </c>
      <c r="Y41" s="168"/>
      <c r="Z41" s="19" t="s">
        <v>86</v>
      </c>
      <c r="AA41" s="168"/>
      <c r="AB41" s="19" t="s">
        <v>86</v>
      </c>
      <c r="AC41" s="168"/>
      <c r="AD41" s="19" t="s">
        <v>86</v>
      </c>
      <c r="AE41" s="20">
        <f t="shared" si="12"/>
        <v>0</v>
      </c>
      <c r="AF41" s="55" t="s">
        <v>122</v>
      </c>
      <c r="AG41" s="74">
        <f t="shared" ref="AG41:AG72" si="14">24000*AE41</f>
        <v>0</v>
      </c>
      <c r="AH41" s="41"/>
      <c r="AI41" s="20">
        <f t="shared" ref="AI41:AI72" si="15">IF(G41&gt;=15,1,0)</f>
        <v>0</v>
      </c>
      <c r="AJ41" s="27"/>
      <c r="AK41" s="20">
        <f t="shared" ref="AK41:AK72" si="16">IF(I41&gt;=15,1,0)</f>
        <v>0</v>
      </c>
      <c r="AL41" s="27"/>
      <c r="AM41" s="20">
        <f t="shared" ref="AM41:AM72" si="17">IF(K41&gt;=15,1,0)</f>
        <v>0</v>
      </c>
      <c r="AN41" s="27"/>
      <c r="AO41" s="20">
        <f t="shared" ref="AO41:AO72" si="18">IF(M41&gt;=15,1,0)</f>
        <v>0</v>
      </c>
      <c r="AP41" s="27"/>
      <c r="AQ41" s="20">
        <f t="shared" ref="AQ41:AQ72" si="19">IF(O41&gt;=15,1,0)</f>
        <v>0</v>
      </c>
      <c r="AR41" s="27"/>
      <c r="AS41" s="20">
        <f t="shared" ref="AS41:AS72" si="20">IF(Q41&gt;=15,1,0)</f>
        <v>0</v>
      </c>
      <c r="AT41" s="27"/>
      <c r="AU41" s="20">
        <f t="shared" ref="AU41:AU72" si="21">IF(S41&gt;=15,1,0)</f>
        <v>0</v>
      </c>
      <c r="AV41" s="27"/>
      <c r="AW41" s="20">
        <f t="shared" ref="AW41:AW72" si="22">IF(U41&gt;=15,1,0)</f>
        <v>0</v>
      </c>
      <c r="AX41" s="27"/>
      <c r="AY41" s="20">
        <f t="shared" ref="AY41:AY72" si="23">IF(W41&gt;=15,1,0)</f>
        <v>0</v>
      </c>
      <c r="AZ41" s="27"/>
      <c r="BA41" s="20">
        <f t="shared" ref="BA41:BA72" si="24">IF(Y41&gt;=15,1,0)</f>
        <v>0</v>
      </c>
      <c r="BB41" s="27"/>
      <c r="BC41" s="20">
        <f t="shared" ref="BC41:BC72" si="25">IF(AA41&gt;=15,1,0)</f>
        <v>0</v>
      </c>
      <c r="BD41" s="27"/>
      <c r="BE41" s="148">
        <f t="shared" ref="BE41:BE72" si="26">IF(AC41&gt;=15,1,0)</f>
        <v>0</v>
      </c>
      <c r="BF41" s="41"/>
    </row>
    <row r="42" spans="1:58">
      <c r="A42" s="148">
        <v>34</v>
      </c>
      <c r="B42" s="169"/>
      <c r="C42" s="216"/>
      <c r="D42" s="171"/>
      <c r="E42" s="171"/>
      <c r="F42" s="205"/>
      <c r="G42" s="168"/>
      <c r="H42" s="19" t="s">
        <v>86</v>
      </c>
      <c r="I42" s="168"/>
      <c r="J42" s="19" t="s">
        <v>86</v>
      </c>
      <c r="K42" s="168"/>
      <c r="L42" s="19" t="s">
        <v>86</v>
      </c>
      <c r="M42" s="168"/>
      <c r="N42" s="19" t="s">
        <v>86</v>
      </c>
      <c r="O42" s="168"/>
      <c r="P42" s="19" t="s">
        <v>86</v>
      </c>
      <c r="Q42" s="168"/>
      <c r="R42" s="19" t="s">
        <v>86</v>
      </c>
      <c r="S42" s="168"/>
      <c r="T42" s="19" t="s">
        <v>86</v>
      </c>
      <c r="U42" s="168"/>
      <c r="V42" s="19" t="s">
        <v>86</v>
      </c>
      <c r="W42" s="168"/>
      <c r="X42" s="19" t="s">
        <v>86</v>
      </c>
      <c r="Y42" s="168"/>
      <c r="Z42" s="19" t="s">
        <v>86</v>
      </c>
      <c r="AA42" s="168"/>
      <c r="AB42" s="19" t="s">
        <v>86</v>
      </c>
      <c r="AC42" s="168"/>
      <c r="AD42" s="19" t="s">
        <v>86</v>
      </c>
      <c r="AE42" s="20">
        <f t="shared" si="12"/>
        <v>0</v>
      </c>
      <c r="AF42" s="55" t="s">
        <v>35</v>
      </c>
      <c r="AG42" s="74">
        <f t="shared" si="14"/>
        <v>0</v>
      </c>
      <c r="AH42" s="41"/>
      <c r="AI42" s="20">
        <f t="shared" si="15"/>
        <v>0</v>
      </c>
      <c r="AJ42" s="27"/>
      <c r="AK42" s="20">
        <f t="shared" si="16"/>
        <v>0</v>
      </c>
      <c r="AL42" s="27"/>
      <c r="AM42" s="20">
        <f t="shared" si="17"/>
        <v>0</v>
      </c>
      <c r="AN42" s="27"/>
      <c r="AO42" s="20">
        <f t="shared" si="18"/>
        <v>0</v>
      </c>
      <c r="AP42" s="27"/>
      <c r="AQ42" s="20">
        <f t="shared" si="19"/>
        <v>0</v>
      </c>
      <c r="AR42" s="27"/>
      <c r="AS42" s="20">
        <f t="shared" si="20"/>
        <v>0</v>
      </c>
      <c r="AT42" s="27"/>
      <c r="AU42" s="20">
        <f t="shared" si="21"/>
        <v>0</v>
      </c>
      <c r="AV42" s="27"/>
      <c r="AW42" s="20">
        <f t="shared" si="22"/>
        <v>0</v>
      </c>
      <c r="AX42" s="27"/>
      <c r="AY42" s="20">
        <f t="shared" si="23"/>
        <v>0</v>
      </c>
      <c r="AZ42" s="27"/>
      <c r="BA42" s="20">
        <f t="shared" si="24"/>
        <v>0</v>
      </c>
      <c r="BB42" s="27"/>
      <c r="BC42" s="20">
        <f t="shared" si="25"/>
        <v>0</v>
      </c>
      <c r="BD42" s="27"/>
      <c r="BE42" s="148">
        <f t="shared" si="26"/>
        <v>0</v>
      </c>
      <c r="BF42" s="41"/>
    </row>
    <row r="43" spans="1:58">
      <c r="A43" s="148">
        <v>35</v>
      </c>
      <c r="B43" s="169"/>
      <c r="C43" s="216"/>
      <c r="D43" s="171"/>
      <c r="E43" s="171"/>
      <c r="F43" s="205"/>
      <c r="G43" s="168"/>
      <c r="H43" s="19" t="s">
        <v>86</v>
      </c>
      <c r="I43" s="168"/>
      <c r="J43" s="19" t="s">
        <v>86</v>
      </c>
      <c r="K43" s="168"/>
      <c r="L43" s="19" t="s">
        <v>86</v>
      </c>
      <c r="M43" s="168"/>
      <c r="N43" s="19" t="s">
        <v>86</v>
      </c>
      <c r="O43" s="168"/>
      <c r="P43" s="19" t="s">
        <v>86</v>
      </c>
      <c r="Q43" s="168"/>
      <c r="R43" s="19" t="s">
        <v>86</v>
      </c>
      <c r="S43" s="168"/>
      <c r="T43" s="19" t="s">
        <v>86</v>
      </c>
      <c r="U43" s="168"/>
      <c r="V43" s="19" t="s">
        <v>86</v>
      </c>
      <c r="W43" s="168"/>
      <c r="X43" s="19" t="s">
        <v>86</v>
      </c>
      <c r="Y43" s="168"/>
      <c r="Z43" s="19" t="s">
        <v>86</v>
      </c>
      <c r="AA43" s="168"/>
      <c r="AB43" s="19" t="s">
        <v>86</v>
      </c>
      <c r="AC43" s="168"/>
      <c r="AD43" s="19" t="s">
        <v>86</v>
      </c>
      <c r="AE43" s="20">
        <f t="shared" si="12"/>
        <v>0</v>
      </c>
      <c r="AF43" s="55" t="s">
        <v>35</v>
      </c>
      <c r="AG43" s="74">
        <f t="shared" si="14"/>
        <v>0</v>
      </c>
      <c r="AH43" s="38"/>
      <c r="AI43" s="20">
        <f t="shared" si="15"/>
        <v>0</v>
      </c>
      <c r="AJ43" s="27"/>
      <c r="AK43" s="20">
        <f t="shared" si="16"/>
        <v>0</v>
      </c>
      <c r="AL43" s="27"/>
      <c r="AM43" s="20">
        <f t="shared" si="17"/>
        <v>0</v>
      </c>
      <c r="AN43" s="27"/>
      <c r="AO43" s="20">
        <f t="shared" si="18"/>
        <v>0</v>
      </c>
      <c r="AP43" s="27"/>
      <c r="AQ43" s="20">
        <f t="shared" si="19"/>
        <v>0</v>
      </c>
      <c r="AR43" s="27"/>
      <c r="AS43" s="20">
        <f t="shared" si="20"/>
        <v>0</v>
      </c>
      <c r="AT43" s="27"/>
      <c r="AU43" s="20">
        <f t="shared" si="21"/>
        <v>0</v>
      </c>
      <c r="AV43" s="27"/>
      <c r="AW43" s="20">
        <f t="shared" si="22"/>
        <v>0</v>
      </c>
      <c r="AX43" s="27"/>
      <c r="AY43" s="20">
        <f t="shared" si="23"/>
        <v>0</v>
      </c>
      <c r="AZ43" s="27"/>
      <c r="BA43" s="20">
        <f t="shared" si="24"/>
        <v>0</v>
      </c>
      <c r="BB43" s="27"/>
      <c r="BC43" s="20">
        <f t="shared" si="25"/>
        <v>0</v>
      </c>
      <c r="BD43" s="27"/>
      <c r="BE43" s="148">
        <f t="shared" si="26"/>
        <v>0</v>
      </c>
      <c r="BF43" s="38"/>
    </row>
    <row r="44" spans="1:58">
      <c r="A44" s="148">
        <v>36</v>
      </c>
      <c r="B44" s="169"/>
      <c r="C44" s="216"/>
      <c r="D44" s="171"/>
      <c r="E44" s="171"/>
      <c r="F44" s="205"/>
      <c r="G44" s="168"/>
      <c r="H44" s="19" t="s">
        <v>86</v>
      </c>
      <c r="I44" s="168"/>
      <c r="J44" s="19" t="s">
        <v>86</v>
      </c>
      <c r="K44" s="168"/>
      <c r="L44" s="19" t="s">
        <v>86</v>
      </c>
      <c r="M44" s="168"/>
      <c r="N44" s="19" t="s">
        <v>86</v>
      </c>
      <c r="O44" s="168"/>
      <c r="P44" s="19" t="s">
        <v>86</v>
      </c>
      <c r="Q44" s="168"/>
      <c r="R44" s="19" t="s">
        <v>86</v>
      </c>
      <c r="S44" s="168"/>
      <c r="T44" s="19" t="s">
        <v>86</v>
      </c>
      <c r="U44" s="168"/>
      <c r="V44" s="19" t="s">
        <v>86</v>
      </c>
      <c r="W44" s="168"/>
      <c r="X44" s="19" t="s">
        <v>86</v>
      </c>
      <c r="Y44" s="168"/>
      <c r="Z44" s="19" t="s">
        <v>86</v>
      </c>
      <c r="AA44" s="168"/>
      <c r="AB44" s="19" t="s">
        <v>86</v>
      </c>
      <c r="AC44" s="168"/>
      <c r="AD44" s="19" t="s">
        <v>86</v>
      </c>
      <c r="AE44" s="20">
        <f t="shared" si="12"/>
        <v>0</v>
      </c>
      <c r="AF44" s="55" t="s">
        <v>35</v>
      </c>
      <c r="AG44" s="74">
        <f t="shared" si="14"/>
        <v>0</v>
      </c>
      <c r="AH44" s="38"/>
      <c r="AI44" s="20">
        <f t="shared" si="15"/>
        <v>0</v>
      </c>
      <c r="AJ44" s="27"/>
      <c r="AK44" s="20">
        <f t="shared" si="16"/>
        <v>0</v>
      </c>
      <c r="AL44" s="27"/>
      <c r="AM44" s="20">
        <f t="shared" si="17"/>
        <v>0</v>
      </c>
      <c r="AN44" s="27"/>
      <c r="AO44" s="20">
        <f t="shared" si="18"/>
        <v>0</v>
      </c>
      <c r="AP44" s="27"/>
      <c r="AQ44" s="20">
        <f t="shared" si="19"/>
        <v>0</v>
      </c>
      <c r="AR44" s="27"/>
      <c r="AS44" s="20">
        <f t="shared" si="20"/>
        <v>0</v>
      </c>
      <c r="AT44" s="27"/>
      <c r="AU44" s="20">
        <f t="shared" si="21"/>
        <v>0</v>
      </c>
      <c r="AV44" s="27"/>
      <c r="AW44" s="20">
        <f t="shared" si="22"/>
        <v>0</v>
      </c>
      <c r="AX44" s="27"/>
      <c r="AY44" s="20">
        <f t="shared" si="23"/>
        <v>0</v>
      </c>
      <c r="AZ44" s="27"/>
      <c r="BA44" s="20">
        <f t="shared" si="24"/>
        <v>0</v>
      </c>
      <c r="BB44" s="27"/>
      <c r="BC44" s="20">
        <f t="shared" si="25"/>
        <v>0</v>
      </c>
      <c r="BD44" s="27"/>
      <c r="BE44" s="148">
        <f t="shared" si="26"/>
        <v>0</v>
      </c>
      <c r="BF44" s="38"/>
    </row>
    <row r="45" spans="1:58">
      <c r="A45" s="148">
        <v>37</v>
      </c>
      <c r="B45" s="169"/>
      <c r="C45" s="216"/>
      <c r="D45" s="171"/>
      <c r="E45" s="171"/>
      <c r="F45" s="205"/>
      <c r="G45" s="168"/>
      <c r="H45" s="19" t="s">
        <v>86</v>
      </c>
      <c r="I45" s="168"/>
      <c r="J45" s="19" t="s">
        <v>86</v>
      </c>
      <c r="K45" s="168"/>
      <c r="L45" s="19" t="s">
        <v>86</v>
      </c>
      <c r="M45" s="168"/>
      <c r="N45" s="19" t="s">
        <v>86</v>
      </c>
      <c r="O45" s="168"/>
      <c r="P45" s="19" t="s">
        <v>86</v>
      </c>
      <c r="Q45" s="168"/>
      <c r="R45" s="19" t="s">
        <v>86</v>
      </c>
      <c r="S45" s="168"/>
      <c r="T45" s="19" t="s">
        <v>86</v>
      </c>
      <c r="U45" s="168"/>
      <c r="V45" s="19" t="s">
        <v>86</v>
      </c>
      <c r="W45" s="168"/>
      <c r="X45" s="19" t="s">
        <v>86</v>
      </c>
      <c r="Y45" s="168"/>
      <c r="Z45" s="19" t="s">
        <v>86</v>
      </c>
      <c r="AA45" s="168"/>
      <c r="AB45" s="19" t="s">
        <v>86</v>
      </c>
      <c r="AC45" s="168"/>
      <c r="AD45" s="19" t="s">
        <v>86</v>
      </c>
      <c r="AE45" s="20">
        <f t="shared" si="12"/>
        <v>0</v>
      </c>
      <c r="AF45" s="55" t="s">
        <v>35</v>
      </c>
      <c r="AG45" s="74">
        <f t="shared" si="14"/>
        <v>0</v>
      </c>
      <c r="AH45" s="41"/>
      <c r="AI45" s="20">
        <f t="shared" si="15"/>
        <v>0</v>
      </c>
      <c r="AJ45" s="27"/>
      <c r="AK45" s="20">
        <f t="shared" si="16"/>
        <v>0</v>
      </c>
      <c r="AL45" s="27"/>
      <c r="AM45" s="20">
        <f t="shared" si="17"/>
        <v>0</v>
      </c>
      <c r="AN45" s="27"/>
      <c r="AO45" s="20">
        <f t="shared" si="18"/>
        <v>0</v>
      </c>
      <c r="AP45" s="27"/>
      <c r="AQ45" s="20">
        <f t="shared" si="19"/>
        <v>0</v>
      </c>
      <c r="AR45" s="27"/>
      <c r="AS45" s="20">
        <f t="shared" si="20"/>
        <v>0</v>
      </c>
      <c r="AT45" s="27"/>
      <c r="AU45" s="20">
        <f t="shared" si="21"/>
        <v>0</v>
      </c>
      <c r="AV45" s="27"/>
      <c r="AW45" s="20">
        <f t="shared" si="22"/>
        <v>0</v>
      </c>
      <c r="AX45" s="27"/>
      <c r="AY45" s="20">
        <f t="shared" si="23"/>
        <v>0</v>
      </c>
      <c r="AZ45" s="27"/>
      <c r="BA45" s="20">
        <f t="shared" si="24"/>
        <v>0</v>
      </c>
      <c r="BB45" s="27"/>
      <c r="BC45" s="20">
        <f t="shared" si="25"/>
        <v>0</v>
      </c>
      <c r="BD45" s="27"/>
      <c r="BE45" s="148">
        <f t="shared" si="26"/>
        <v>0</v>
      </c>
      <c r="BF45" s="41"/>
    </row>
    <row r="46" spans="1:58">
      <c r="A46" s="148">
        <v>38</v>
      </c>
      <c r="B46" s="169"/>
      <c r="C46" s="216"/>
      <c r="D46" s="171"/>
      <c r="E46" s="171"/>
      <c r="F46" s="205"/>
      <c r="G46" s="168"/>
      <c r="H46" s="19" t="s">
        <v>86</v>
      </c>
      <c r="I46" s="168"/>
      <c r="J46" s="19" t="s">
        <v>86</v>
      </c>
      <c r="K46" s="168"/>
      <c r="L46" s="19" t="s">
        <v>86</v>
      </c>
      <c r="M46" s="168"/>
      <c r="N46" s="19" t="s">
        <v>86</v>
      </c>
      <c r="O46" s="168"/>
      <c r="P46" s="19" t="s">
        <v>86</v>
      </c>
      <c r="Q46" s="168"/>
      <c r="R46" s="19" t="s">
        <v>86</v>
      </c>
      <c r="S46" s="168"/>
      <c r="T46" s="19" t="s">
        <v>86</v>
      </c>
      <c r="U46" s="168"/>
      <c r="V46" s="19" t="s">
        <v>86</v>
      </c>
      <c r="W46" s="168"/>
      <c r="X46" s="19" t="s">
        <v>86</v>
      </c>
      <c r="Y46" s="168"/>
      <c r="Z46" s="19" t="s">
        <v>86</v>
      </c>
      <c r="AA46" s="168"/>
      <c r="AB46" s="19" t="s">
        <v>86</v>
      </c>
      <c r="AC46" s="168"/>
      <c r="AD46" s="19" t="s">
        <v>86</v>
      </c>
      <c r="AE46" s="20">
        <f t="shared" si="12"/>
        <v>0</v>
      </c>
      <c r="AF46" s="55" t="s">
        <v>35</v>
      </c>
      <c r="AG46" s="74">
        <f t="shared" si="14"/>
        <v>0</v>
      </c>
      <c r="AH46" s="41"/>
      <c r="AI46" s="20">
        <f t="shared" si="15"/>
        <v>0</v>
      </c>
      <c r="AJ46" s="27"/>
      <c r="AK46" s="20">
        <f t="shared" si="16"/>
        <v>0</v>
      </c>
      <c r="AL46" s="27"/>
      <c r="AM46" s="20">
        <f t="shared" si="17"/>
        <v>0</v>
      </c>
      <c r="AN46" s="27"/>
      <c r="AO46" s="20">
        <f t="shared" si="18"/>
        <v>0</v>
      </c>
      <c r="AP46" s="27"/>
      <c r="AQ46" s="20">
        <f t="shared" si="19"/>
        <v>0</v>
      </c>
      <c r="AR46" s="27"/>
      <c r="AS46" s="20">
        <f t="shared" si="20"/>
        <v>0</v>
      </c>
      <c r="AT46" s="27"/>
      <c r="AU46" s="20">
        <f t="shared" si="21"/>
        <v>0</v>
      </c>
      <c r="AV46" s="27"/>
      <c r="AW46" s="20">
        <f t="shared" si="22"/>
        <v>0</v>
      </c>
      <c r="AX46" s="27"/>
      <c r="AY46" s="20">
        <f t="shared" si="23"/>
        <v>0</v>
      </c>
      <c r="AZ46" s="27"/>
      <c r="BA46" s="20">
        <f t="shared" si="24"/>
        <v>0</v>
      </c>
      <c r="BB46" s="27"/>
      <c r="BC46" s="20">
        <f t="shared" si="25"/>
        <v>0</v>
      </c>
      <c r="BD46" s="27"/>
      <c r="BE46" s="148">
        <f t="shared" si="26"/>
        <v>0</v>
      </c>
      <c r="BF46" s="41"/>
    </row>
    <row r="47" spans="1:58">
      <c r="A47" s="148">
        <v>39</v>
      </c>
      <c r="B47" s="169"/>
      <c r="C47" s="216"/>
      <c r="D47" s="171"/>
      <c r="E47" s="171"/>
      <c r="F47" s="205"/>
      <c r="G47" s="168"/>
      <c r="H47" s="19" t="s">
        <v>86</v>
      </c>
      <c r="I47" s="168"/>
      <c r="J47" s="19" t="s">
        <v>86</v>
      </c>
      <c r="K47" s="168"/>
      <c r="L47" s="19" t="s">
        <v>86</v>
      </c>
      <c r="M47" s="168"/>
      <c r="N47" s="19" t="s">
        <v>86</v>
      </c>
      <c r="O47" s="168"/>
      <c r="P47" s="19" t="s">
        <v>86</v>
      </c>
      <c r="Q47" s="168"/>
      <c r="R47" s="19" t="s">
        <v>86</v>
      </c>
      <c r="S47" s="168"/>
      <c r="T47" s="19" t="s">
        <v>86</v>
      </c>
      <c r="U47" s="168"/>
      <c r="V47" s="19" t="s">
        <v>86</v>
      </c>
      <c r="W47" s="168"/>
      <c r="X47" s="19" t="s">
        <v>86</v>
      </c>
      <c r="Y47" s="168"/>
      <c r="Z47" s="19" t="s">
        <v>86</v>
      </c>
      <c r="AA47" s="168"/>
      <c r="AB47" s="19" t="s">
        <v>86</v>
      </c>
      <c r="AC47" s="168"/>
      <c r="AD47" s="19" t="s">
        <v>86</v>
      </c>
      <c r="AE47" s="20">
        <f t="shared" si="12"/>
        <v>0</v>
      </c>
      <c r="AF47" s="55" t="s">
        <v>35</v>
      </c>
      <c r="AG47" s="74">
        <f t="shared" si="14"/>
        <v>0</v>
      </c>
      <c r="AH47" s="41"/>
      <c r="AI47" s="20">
        <f t="shared" si="15"/>
        <v>0</v>
      </c>
      <c r="AJ47" s="27"/>
      <c r="AK47" s="20">
        <f t="shared" si="16"/>
        <v>0</v>
      </c>
      <c r="AL47" s="27"/>
      <c r="AM47" s="20">
        <f t="shared" si="17"/>
        <v>0</v>
      </c>
      <c r="AN47" s="27"/>
      <c r="AO47" s="20">
        <f t="shared" si="18"/>
        <v>0</v>
      </c>
      <c r="AP47" s="27"/>
      <c r="AQ47" s="20">
        <f t="shared" si="19"/>
        <v>0</v>
      </c>
      <c r="AR47" s="27"/>
      <c r="AS47" s="20">
        <f t="shared" si="20"/>
        <v>0</v>
      </c>
      <c r="AT47" s="27"/>
      <c r="AU47" s="20">
        <f t="shared" si="21"/>
        <v>0</v>
      </c>
      <c r="AV47" s="27"/>
      <c r="AW47" s="20">
        <f t="shared" si="22"/>
        <v>0</v>
      </c>
      <c r="AX47" s="27"/>
      <c r="AY47" s="20">
        <f t="shared" si="23"/>
        <v>0</v>
      </c>
      <c r="AZ47" s="27"/>
      <c r="BA47" s="20">
        <f t="shared" si="24"/>
        <v>0</v>
      </c>
      <c r="BB47" s="27"/>
      <c r="BC47" s="20">
        <f t="shared" si="25"/>
        <v>0</v>
      </c>
      <c r="BD47" s="27"/>
      <c r="BE47" s="148">
        <f t="shared" si="26"/>
        <v>0</v>
      </c>
      <c r="BF47" s="41"/>
    </row>
    <row r="48" spans="1:58">
      <c r="A48" s="148">
        <v>40</v>
      </c>
      <c r="B48" s="169"/>
      <c r="C48" s="216"/>
      <c r="D48" s="171"/>
      <c r="E48" s="171"/>
      <c r="F48" s="205"/>
      <c r="G48" s="168"/>
      <c r="H48" s="19" t="s">
        <v>86</v>
      </c>
      <c r="I48" s="168"/>
      <c r="J48" s="19" t="s">
        <v>86</v>
      </c>
      <c r="K48" s="168"/>
      <c r="L48" s="19" t="s">
        <v>86</v>
      </c>
      <c r="M48" s="168"/>
      <c r="N48" s="19" t="s">
        <v>86</v>
      </c>
      <c r="O48" s="168"/>
      <c r="P48" s="19" t="s">
        <v>86</v>
      </c>
      <c r="Q48" s="168"/>
      <c r="R48" s="19" t="s">
        <v>86</v>
      </c>
      <c r="S48" s="168"/>
      <c r="T48" s="19" t="s">
        <v>86</v>
      </c>
      <c r="U48" s="168"/>
      <c r="V48" s="19" t="s">
        <v>86</v>
      </c>
      <c r="W48" s="168"/>
      <c r="X48" s="19" t="s">
        <v>86</v>
      </c>
      <c r="Y48" s="168"/>
      <c r="Z48" s="19" t="s">
        <v>86</v>
      </c>
      <c r="AA48" s="168"/>
      <c r="AB48" s="19" t="s">
        <v>86</v>
      </c>
      <c r="AC48" s="168"/>
      <c r="AD48" s="19" t="s">
        <v>86</v>
      </c>
      <c r="AE48" s="20">
        <f t="shared" si="12"/>
        <v>0</v>
      </c>
      <c r="AF48" s="55" t="s">
        <v>35</v>
      </c>
      <c r="AG48" s="74">
        <f t="shared" si="14"/>
        <v>0</v>
      </c>
      <c r="AH48" s="41"/>
      <c r="AI48" s="20">
        <f t="shared" si="15"/>
        <v>0</v>
      </c>
      <c r="AJ48" s="27"/>
      <c r="AK48" s="20">
        <f t="shared" si="16"/>
        <v>0</v>
      </c>
      <c r="AL48" s="27"/>
      <c r="AM48" s="20">
        <f t="shared" si="17"/>
        <v>0</v>
      </c>
      <c r="AN48" s="27"/>
      <c r="AO48" s="20">
        <f t="shared" si="18"/>
        <v>0</v>
      </c>
      <c r="AP48" s="27"/>
      <c r="AQ48" s="20">
        <f t="shared" si="19"/>
        <v>0</v>
      </c>
      <c r="AR48" s="27"/>
      <c r="AS48" s="20">
        <f t="shared" si="20"/>
        <v>0</v>
      </c>
      <c r="AT48" s="27"/>
      <c r="AU48" s="20">
        <f t="shared" si="21"/>
        <v>0</v>
      </c>
      <c r="AV48" s="27"/>
      <c r="AW48" s="20">
        <f t="shared" si="22"/>
        <v>0</v>
      </c>
      <c r="AX48" s="27"/>
      <c r="AY48" s="20">
        <f t="shared" si="23"/>
        <v>0</v>
      </c>
      <c r="AZ48" s="27"/>
      <c r="BA48" s="20">
        <f t="shared" si="24"/>
        <v>0</v>
      </c>
      <c r="BB48" s="27"/>
      <c r="BC48" s="20">
        <f t="shared" si="25"/>
        <v>0</v>
      </c>
      <c r="BD48" s="27"/>
      <c r="BE48" s="148">
        <f t="shared" si="26"/>
        <v>0</v>
      </c>
      <c r="BF48" s="41"/>
    </row>
    <row r="49" spans="1:58">
      <c r="A49" s="148">
        <v>41</v>
      </c>
      <c r="B49" s="169"/>
      <c r="C49" s="216"/>
      <c r="D49" s="171"/>
      <c r="E49" s="171"/>
      <c r="F49" s="205"/>
      <c r="G49" s="168"/>
      <c r="H49" s="19" t="s">
        <v>86</v>
      </c>
      <c r="I49" s="168"/>
      <c r="J49" s="19" t="s">
        <v>86</v>
      </c>
      <c r="K49" s="168"/>
      <c r="L49" s="19" t="s">
        <v>86</v>
      </c>
      <c r="M49" s="168"/>
      <c r="N49" s="19" t="s">
        <v>86</v>
      </c>
      <c r="O49" s="168"/>
      <c r="P49" s="19" t="s">
        <v>86</v>
      </c>
      <c r="Q49" s="168"/>
      <c r="R49" s="19" t="s">
        <v>86</v>
      </c>
      <c r="S49" s="168"/>
      <c r="T49" s="19" t="s">
        <v>86</v>
      </c>
      <c r="U49" s="168"/>
      <c r="V49" s="19" t="s">
        <v>86</v>
      </c>
      <c r="W49" s="168"/>
      <c r="X49" s="19" t="s">
        <v>86</v>
      </c>
      <c r="Y49" s="168"/>
      <c r="Z49" s="19" t="s">
        <v>86</v>
      </c>
      <c r="AA49" s="168"/>
      <c r="AB49" s="19" t="s">
        <v>86</v>
      </c>
      <c r="AC49" s="168"/>
      <c r="AD49" s="19" t="s">
        <v>86</v>
      </c>
      <c r="AE49" s="20">
        <f t="shared" si="12"/>
        <v>0</v>
      </c>
      <c r="AF49" s="55" t="s">
        <v>35</v>
      </c>
      <c r="AG49" s="74">
        <f t="shared" si="14"/>
        <v>0</v>
      </c>
      <c r="AH49" s="38"/>
      <c r="AI49" s="20">
        <f t="shared" si="15"/>
        <v>0</v>
      </c>
      <c r="AJ49" s="27"/>
      <c r="AK49" s="20">
        <f t="shared" si="16"/>
        <v>0</v>
      </c>
      <c r="AL49" s="27"/>
      <c r="AM49" s="20">
        <f t="shared" si="17"/>
        <v>0</v>
      </c>
      <c r="AN49" s="27"/>
      <c r="AO49" s="20">
        <f t="shared" si="18"/>
        <v>0</v>
      </c>
      <c r="AP49" s="27"/>
      <c r="AQ49" s="20">
        <f t="shared" si="19"/>
        <v>0</v>
      </c>
      <c r="AR49" s="27"/>
      <c r="AS49" s="20">
        <f t="shared" si="20"/>
        <v>0</v>
      </c>
      <c r="AT49" s="27"/>
      <c r="AU49" s="20">
        <f t="shared" si="21"/>
        <v>0</v>
      </c>
      <c r="AV49" s="27"/>
      <c r="AW49" s="20">
        <f t="shared" si="22"/>
        <v>0</v>
      </c>
      <c r="AX49" s="27"/>
      <c r="AY49" s="20">
        <f t="shared" si="23"/>
        <v>0</v>
      </c>
      <c r="AZ49" s="27"/>
      <c r="BA49" s="20">
        <f t="shared" si="24"/>
        <v>0</v>
      </c>
      <c r="BB49" s="27"/>
      <c r="BC49" s="20">
        <f t="shared" si="25"/>
        <v>0</v>
      </c>
      <c r="BD49" s="27"/>
      <c r="BE49" s="148">
        <f t="shared" si="26"/>
        <v>0</v>
      </c>
      <c r="BF49" s="38"/>
    </row>
    <row r="50" spans="1:58">
      <c r="A50" s="148">
        <v>42</v>
      </c>
      <c r="B50" s="169"/>
      <c r="C50" s="216"/>
      <c r="D50" s="171"/>
      <c r="E50" s="171"/>
      <c r="F50" s="205"/>
      <c r="G50" s="168"/>
      <c r="H50" s="19" t="s">
        <v>86</v>
      </c>
      <c r="I50" s="168"/>
      <c r="J50" s="19" t="s">
        <v>86</v>
      </c>
      <c r="K50" s="168"/>
      <c r="L50" s="19" t="s">
        <v>86</v>
      </c>
      <c r="M50" s="168"/>
      <c r="N50" s="19" t="s">
        <v>86</v>
      </c>
      <c r="O50" s="168"/>
      <c r="P50" s="19" t="s">
        <v>86</v>
      </c>
      <c r="Q50" s="168"/>
      <c r="R50" s="19" t="s">
        <v>86</v>
      </c>
      <c r="S50" s="168"/>
      <c r="T50" s="19" t="s">
        <v>86</v>
      </c>
      <c r="U50" s="168"/>
      <c r="V50" s="19" t="s">
        <v>86</v>
      </c>
      <c r="W50" s="168"/>
      <c r="X50" s="19" t="s">
        <v>86</v>
      </c>
      <c r="Y50" s="168"/>
      <c r="Z50" s="19" t="s">
        <v>86</v>
      </c>
      <c r="AA50" s="168"/>
      <c r="AB50" s="19" t="s">
        <v>86</v>
      </c>
      <c r="AC50" s="168"/>
      <c r="AD50" s="19" t="s">
        <v>86</v>
      </c>
      <c r="AE50" s="20">
        <f t="shared" si="12"/>
        <v>0</v>
      </c>
      <c r="AF50" s="55" t="s">
        <v>35</v>
      </c>
      <c r="AG50" s="74">
        <f t="shared" si="14"/>
        <v>0</v>
      </c>
      <c r="AH50" s="38"/>
      <c r="AI50" s="20">
        <f t="shared" si="15"/>
        <v>0</v>
      </c>
      <c r="AJ50" s="27"/>
      <c r="AK50" s="20">
        <f t="shared" si="16"/>
        <v>0</v>
      </c>
      <c r="AL50" s="27"/>
      <c r="AM50" s="20">
        <f t="shared" si="17"/>
        <v>0</v>
      </c>
      <c r="AN50" s="27"/>
      <c r="AO50" s="20">
        <f t="shared" si="18"/>
        <v>0</v>
      </c>
      <c r="AP50" s="27"/>
      <c r="AQ50" s="20">
        <f t="shared" si="19"/>
        <v>0</v>
      </c>
      <c r="AR50" s="27"/>
      <c r="AS50" s="20">
        <f t="shared" si="20"/>
        <v>0</v>
      </c>
      <c r="AT50" s="27"/>
      <c r="AU50" s="20">
        <f t="shared" si="21"/>
        <v>0</v>
      </c>
      <c r="AV50" s="27"/>
      <c r="AW50" s="20">
        <f t="shared" si="22"/>
        <v>0</v>
      </c>
      <c r="AX50" s="27"/>
      <c r="AY50" s="20">
        <f t="shared" si="23"/>
        <v>0</v>
      </c>
      <c r="AZ50" s="27"/>
      <c r="BA50" s="20">
        <f t="shared" si="24"/>
        <v>0</v>
      </c>
      <c r="BB50" s="27"/>
      <c r="BC50" s="20">
        <f t="shared" si="25"/>
        <v>0</v>
      </c>
      <c r="BD50" s="27"/>
      <c r="BE50" s="148">
        <f t="shared" si="26"/>
        <v>0</v>
      </c>
      <c r="BF50" s="38"/>
    </row>
    <row r="51" spans="1:58">
      <c r="A51" s="148">
        <v>43</v>
      </c>
      <c r="B51" s="169"/>
      <c r="C51" s="216"/>
      <c r="D51" s="171"/>
      <c r="E51" s="171"/>
      <c r="F51" s="205"/>
      <c r="G51" s="168"/>
      <c r="H51" s="19" t="s">
        <v>86</v>
      </c>
      <c r="I51" s="168"/>
      <c r="J51" s="19" t="s">
        <v>86</v>
      </c>
      <c r="K51" s="168"/>
      <c r="L51" s="19" t="s">
        <v>86</v>
      </c>
      <c r="M51" s="168"/>
      <c r="N51" s="19" t="s">
        <v>86</v>
      </c>
      <c r="O51" s="168"/>
      <c r="P51" s="19" t="s">
        <v>86</v>
      </c>
      <c r="Q51" s="168"/>
      <c r="R51" s="19" t="s">
        <v>86</v>
      </c>
      <c r="S51" s="168"/>
      <c r="T51" s="19" t="s">
        <v>86</v>
      </c>
      <c r="U51" s="168"/>
      <c r="V51" s="19" t="s">
        <v>86</v>
      </c>
      <c r="W51" s="168"/>
      <c r="X51" s="19" t="s">
        <v>86</v>
      </c>
      <c r="Y51" s="168"/>
      <c r="Z51" s="19" t="s">
        <v>86</v>
      </c>
      <c r="AA51" s="168"/>
      <c r="AB51" s="19" t="s">
        <v>86</v>
      </c>
      <c r="AC51" s="168"/>
      <c r="AD51" s="19" t="s">
        <v>86</v>
      </c>
      <c r="AE51" s="20">
        <f t="shared" si="12"/>
        <v>0</v>
      </c>
      <c r="AF51" s="55" t="s">
        <v>35</v>
      </c>
      <c r="AG51" s="74">
        <f t="shared" si="14"/>
        <v>0</v>
      </c>
      <c r="AH51" s="41"/>
      <c r="AI51" s="20">
        <f t="shared" si="15"/>
        <v>0</v>
      </c>
      <c r="AJ51" s="27"/>
      <c r="AK51" s="20">
        <f t="shared" si="16"/>
        <v>0</v>
      </c>
      <c r="AL51" s="27"/>
      <c r="AM51" s="20">
        <f t="shared" si="17"/>
        <v>0</v>
      </c>
      <c r="AN51" s="27"/>
      <c r="AO51" s="20">
        <f t="shared" si="18"/>
        <v>0</v>
      </c>
      <c r="AP51" s="27"/>
      <c r="AQ51" s="20">
        <f t="shared" si="19"/>
        <v>0</v>
      </c>
      <c r="AR51" s="27"/>
      <c r="AS51" s="20">
        <f t="shared" si="20"/>
        <v>0</v>
      </c>
      <c r="AT51" s="27"/>
      <c r="AU51" s="20">
        <f t="shared" si="21"/>
        <v>0</v>
      </c>
      <c r="AV51" s="27"/>
      <c r="AW51" s="20">
        <f t="shared" si="22"/>
        <v>0</v>
      </c>
      <c r="AX51" s="27"/>
      <c r="AY51" s="20">
        <f t="shared" si="23"/>
        <v>0</v>
      </c>
      <c r="AZ51" s="27"/>
      <c r="BA51" s="20">
        <f t="shared" si="24"/>
        <v>0</v>
      </c>
      <c r="BB51" s="27"/>
      <c r="BC51" s="20">
        <f t="shared" si="25"/>
        <v>0</v>
      </c>
      <c r="BD51" s="27"/>
      <c r="BE51" s="148">
        <f t="shared" si="26"/>
        <v>0</v>
      </c>
      <c r="BF51" s="41"/>
    </row>
    <row r="52" spans="1:58">
      <c r="A52" s="148">
        <v>44</v>
      </c>
      <c r="B52" s="169"/>
      <c r="C52" s="216"/>
      <c r="D52" s="171"/>
      <c r="E52" s="171"/>
      <c r="F52" s="205"/>
      <c r="G52" s="168"/>
      <c r="H52" s="19" t="s">
        <v>86</v>
      </c>
      <c r="I52" s="168"/>
      <c r="J52" s="19" t="s">
        <v>86</v>
      </c>
      <c r="K52" s="168"/>
      <c r="L52" s="19" t="s">
        <v>86</v>
      </c>
      <c r="M52" s="168"/>
      <c r="N52" s="19" t="s">
        <v>86</v>
      </c>
      <c r="O52" s="168"/>
      <c r="P52" s="19" t="s">
        <v>86</v>
      </c>
      <c r="Q52" s="168"/>
      <c r="R52" s="19" t="s">
        <v>86</v>
      </c>
      <c r="S52" s="168"/>
      <c r="T52" s="19" t="s">
        <v>86</v>
      </c>
      <c r="U52" s="168"/>
      <c r="V52" s="19" t="s">
        <v>86</v>
      </c>
      <c r="W52" s="168"/>
      <c r="X52" s="19" t="s">
        <v>86</v>
      </c>
      <c r="Y52" s="168"/>
      <c r="Z52" s="19" t="s">
        <v>86</v>
      </c>
      <c r="AA52" s="168"/>
      <c r="AB52" s="19" t="s">
        <v>86</v>
      </c>
      <c r="AC52" s="168"/>
      <c r="AD52" s="19" t="s">
        <v>86</v>
      </c>
      <c r="AE52" s="20">
        <f t="shared" si="12"/>
        <v>0</v>
      </c>
      <c r="AF52" s="55" t="s">
        <v>35</v>
      </c>
      <c r="AG52" s="74">
        <f t="shared" si="14"/>
        <v>0</v>
      </c>
      <c r="AH52" s="41"/>
      <c r="AI52" s="20">
        <f t="shared" si="15"/>
        <v>0</v>
      </c>
      <c r="AJ52" s="27"/>
      <c r="AK52" s="20">
        <f t="shared" si="16"/>
        <v>0</v>
      </c>
      <c r="AL52" s="27"/>
      <c r="AM52" s="20">
        <f t="shared" si="17"/>
        <v>0</v>
      </c>
      <c r="AN52" s="27"/>
      <c r="AO52" s="20">
        <f t="shared" si="18"/>
        <v>0</v>
      </c>
      <c r="AP52" s="27"/>
      <c r="AQ52" s="20">
        <f t="shared" si="19"/>
        <v>0</v>
      </c>
      <c r="AR52" s="27"/>
      <c r="AS52" s="20">
        <f t="shared" si="20"/>
        <v>0</v>
      </c>
      <c r="AT52" s="27"/>
      <c r="AU52" s="20">
        <f t="shared" si="21"/>
        <v>0</v>
      </c>
      <c r="AV52" s="27"/>
      <c r="AW52" s="20">
        <f t="shared" si="22"/>
        <v>0</v>
      </c>
      <c r="AX52" s="27"/>
      <c r="AY52" s="20">
        <f t="shared" si="23"/>
        <v>0</v>
      </c>
      <c r="AZ52" s="27"/>
      <c r="BA52" s="20">
        <f t="shared" si="24"/>
        <v>0</v>
      </c>
      <c r="BB52" s="27"/>
      <c r="BC52" s="20">
        <f t="shared" si="25"/>
        <v>0</v>
      </c>
      <c r="BD52" s="27"/>
      <c r="BE52" s="148">
        <f t="shared" si="26"/>
        <v>0</v>
      </c>
      <c r="BF52" s="41"/>
    </row>
    <row r="53" spans="1:58">
      <c r="A53" s="148">
        <v>45</v>
      </c>
      <c r="B53" s="169"/>
      <c r="C53" s="216"/>
      <c r="D53" s="171"/>
      <c r="E53" s="171"/>
      <c r="F53" s="205"/>
      <c r="G53" s="168"/>
      <c r="H53" s="19" t="s">
        <v>86</v>
      </c>
      <c r="I53" s="168"/>
      <c r="J53" s="19" t="s">
        <v>86</v>
      </c>
      <c r="K53" s="168"/>
      <c r="L53" s="19" t="s">
        <v>86</v>
      </c>
      <c r="M53" s="168"/>
      <c r="N53" s="19" t="s">
        <v>86</v>
      </c>
      <c r="O53" s="168"/>
      <c r="P53" s="19" t="s">
        <v>86</v>
      </c>
      <c r="Q53" s="168"/>
      <c r="R53" s="19" t="s">
        <v>86</v>
      </c>
      <c r="S53" s="168"/>
      <c r="T53" s="19" t="s">
        <v>86</v>
      </c>
      <c r="U53" s="168"/>
      <c r="V53" s="19" t="s">
        <v>86</v>
      </c>
      <c r="W53" s="168"/>
      <c r="X53" s="19" t="s">
        <v>86</v>
      </c>
      <c r="Y53" s="168"/>
      <c r="Z53" s="19" t="s">
        <v>86</v>
      </c>
      <c r="AA53" s="168"/>
      <c r="AB53" s="19" t="s">
        <v>379</v>
      </c>
      <c r="AC53" s="168"/>
      <c r="AD53" s="19" t="s">
        <v>86</v>
      </c>
      <c r="AE53" s="20">
        <f t="shared" si="12"/>
        <v>0</v>
      </c>
      <c r="AF53" s="55" t="s">
        <v>35</v>
      </c>
      <c r="AG53" s="74">
        <f t="shared" si="14"/>
        <v>0</v>
      </c>
      <c r="AH53" s="41"/>
      <c r="AI53" s="20">
        <f t="shared" si="15"/>
        <v>0</v>
      </c>
      <c r="AJ53" s="27"/>
      <c r="AK53" s="20">
        <f t="shared" si="16"/>
        <v>0</v>
      </c>
      <c r="AL53" s="27"/>
      <c r="AM53" s="20">
        <f t="shared" si="17"/>
        <v>0</v>
      </c>
      <c r="AN53" s="27"/>
      <c r="AO53" s="20">
        <f t="shared" si="18"/>
        <v>0</v>
      </c>
      <c r="AP53" s="27"/>
      <c r="AQ53" s="20">
        <f t="shared" si="19"/>
        <v>0</v>
      </c>
      <c r="AR53" s="27"/>
      <c r="AS53" s="20">
        <f t="shared" si="20"/>
        <v>0</v>
      </c>
      <c r="AT53" s="27"/>
      <c r="AU53" s="20">
        <f t="shared" si="21"/>
        <v>0</v>
      </c>
      <c r="AV53" s="27"/>
      <c r="AW53" s="20">
        <f t="shared" si="22"/>
        <v>0</v>
      </c>
      <c r="AX53" s="27"/>
      <c r="AY53" s="20">
        <f t="shared" si="23"/>
        <v>0</v>
      </c>
      <c r="AZ53" s="27"/>
      <c r="BA53" s="20">
        <f t="shared" si="24"/>
        <v>0</v>
      </c>
      <c r="BB53" s="27"/>
      <c r="BC53" s="20">
        <f t="shared" si="25"/>
        <v>0</v>
      </c>
      <c r="BD53" s="27"/>
      <c r="BE53" s="148">
        <f t="shared" si="26"/>
        <v>0</v>
      </c>
      <c r="BF53" s="41"/>
    </row>
    <row r="54" spans="1:58">
      <c r="A54" s="148">
        <v>46</v>
      </c>
      <c r="B54" s="169"/>
      <c r="C54" s="216"/>
      <c r="D54" s="171"/>
      <c r="E54" s="171"/>
      <c r="F54" s="205"/>
      <c r="G54" s="168"/>
      <c r="H54" s="19" t="s">
        <v>86</v>
      </c>
      <c r="I54" s="168"/>
      <c r="J54" s="19" t="s">
        <v>86</v>
      </c>
      <c r="K54" s="168"/>
      <c r="L54" s="19" t="s">
        <v>86</v>
      </c>
      <c r="M54" s="168"/>
      <c r="N54" s="19" t="s">
        <v>86</v>
      </c>
      <c r="O54" s="168"/>
      <c r="P54" s="19" t="s">
        <v>86</v>
      </c>
      <c r="Q54" s="168"/>
      <c r="R54" s="19" t="s">
        <v>86</v>
      </c>
      <c r="S54" s="168"/>
      <c r="T54" s="19" t="s">
        <v>86</v>
      </c>
      <c r="U54" s="168"/>
      <c r="V54" s="19" t="s">
        <v>86</v>
      </c>
      <c r="W54" s="168"/>
      <c r="X54" s="19" t="s">
        <v>86</v>
      </c>
      <c r="Y54" s="168"/>
      <c r="Z54" s="19" t="s">
        <v>86</v>
      </c>
      <c r="AA54" s="168"/>
      <c r="AB54" s="19" t="s">
        <v>86</v>
      </c>
      <c r="AC54" s="168"/>
      <c r="AD54" s="19" t="s">
        <v>86</v>
      </c>
      <c r="AE54" s="20">
        <f t="shared" si="12"/>
        <v>0</v>
      </c>
      <c r="AF54" s="55" t="s">
        <v>35</v>
      </c>
      <c r="AG54" s="74">
        <f t="shared" si="14"/>
        <v>0</v>
      </c>
      <c r="AH54" s="41"/>
      <c r="AI54" s="20">
        <f t="shared" si="15"/>
        <v>0</v>
      </c>
      <c r="AJ54" s="27"/>
      <c r="AK54" s="20">
        <f t="shared" si="16"/>
        <v>0</v>
      </c>
      <c r="AL54" s="27"/>
      <c r="AM54" s="20">
        <f t="shared" si="17"/>
        <v>0</v>
      </c>
      <c r="AN54" s="27"/>
      <c r="AO54" s="20">
        <f t="shared" si="18"/>
        <v>0</v>
      </c>
      <c r="AP54" s="27"/>
      <c r="AQ54" s="20">
        <f t="shared" si="19"/>
        <v>0</v>
      </c>
      <c r="AR54" s="27"/>
      <c r="AS54" s="20">
        <f t="shared" si="20"/>
        <v>0</v>
      </c>
      <c r="AT54" s="27"/>
      <c r="AU54" s="20">
        <f t="shared" si="21"/>
        <v>0</v>
      </c>
      <c r="AV54" s="27"/>
      <c r="AW54" s="20">
        <f t="shared" si="22"/>
        <v>0</v>
      </c>
      <c r="AX54" s="27"/>
      <c r="AY54" s="20">
        <f t="shared" si="23"/>
        <v>0</v>
      </c>
      <c r="AZ54" s="27"/>
      <c r="BA54" s="20">
        <f t="shared" si="24"/>
        <v>0</v>
      </c>
      <c r="BB54" s="27"/>
      <c r="BC54" s="20">
        <f t="shared" si="25"/>
        <v>0</v>
      </c>
      <c r="BD54" s="27"/>
      <c r="BE54" s="148">
        <f t="shared" si="26"/>
        <v>0</v>
      </c>
      <c r="BF54" s="41"/>
    </row>
    <row r="55" spans="1:58">
      <c r="A55" s="148">
        <v>47</v>
      </c>
      <c r="B55" s="169"/>
      <c r="C55" s="216"/>
      <c r="D55" s="171"/>
      <c r="E55" s="171"/>
      <c r="F55" s="205"/>
      <c r="G55" s="168"/>
      <c r="H55" s="19" t="s">
        <v>86</v>
      </c>
      <c r="I55" s="168"/>
      <c r="J55" s="19" t="s">
        <v>86</v>
      </c>
      <c r="K55" s="168"/>
      <c r="L55" s="19" t="s">
        <v>86</v>
      </c>
      <c r="M55" s="168"/>
      <c r="N55" s="19" t="s">
        <v>86</v>
      </c>
      <c r="O55" s="168"/>
      <c r="P55" s="19" t="s">
        <v>86</v>
      </c>
      <c r="Q55" s="168"/>
      <c r="R55" s="19" t="s">
        <v>86</v>
      </c>
      <c r="S55" s="168"/>
      <c r="T55" s="19" t="s">
        <v>86</v>
      </c>
      <c r="U55" s="168"/>
      <c r="V55" s="19" t="s">
        <v>86</v>
      </c>
      <c r="W55" s="168"/>
      <c r="X55" s="19" t="s">
        <v>86</v>
      </c>
      <c r="Y55" s="168"/>
      <c r="Z55" s="19" t="s">
        <v>86</v>
      </c>
      <c r="AA55" s="168"/>
      <c r="AB55" s="19" t="s">
        <v>86</v>
      </c>
      <c r="AC55" s="168"/>
      <c r="AD55" s="19" t="s">
        <v>86</v>
      </c>
      <c r="AE55" s="20">
        <f t="shared" si="12"/>
        <v>0</v>
      </c>
      <c r="AF55" s="55" t="s">
        <v>35</v>
      </c>
      <c r="AG55" s="74">
        <f t="shared" si="14"/>
        <v>0</v>
      </c>
      <c r="AH55" s="41"/>
      <c r="AI55" s="20">
        <f t="shared" si="15"/>
        <v>0</v>
      </c>
      <c r="AJ55" s="27"/>
      <c r="AK55" s="20">
        <f t="shared" si="16"/>
        <v>0</v>
      </c>
      <c r="AL55" s="27"/>
      <c r="AM55" s="20">
        <f t="shared" si="17"/>
        <v>0</v>
      </c>
      <c r="AN55" s="27"/>
      <c r="AO55" s="20">
        <f t="shared" si="18"/>
        <v>0</v>
      </c>
      <c r="AP55" s="27"/>
      <c r="AQ55" s="20">
        <f t="shared" si="19"/>
        <v>0</v>
      </c>
      <c r="AR55" s="27"/>
      <c r="AS55" s="20">
        <f t="shared" si="20"/>
        <v>0</v>
      </c>
      <c r="AT55" s="27"/>
      <c r="AU55" s="20">
        <f t="shared" si="21"/>
        <v>0</v>
      </c>
      <c r="AV55" s="27"/>
      <c r="AW55" s="20">
        <f t="shared" si="22"/>
        <v>0</v>
      </c>
      <c r="AX55" s="27"/>
      <c r="AY55" s="20">
        <f t="shared" si="23"/>
        <v>0</v>
      </c>
      <c r="AZ55" s="27"/>
      <c r="BA55" s="20">
        <f t="shared" si="24"/>
        <v>0</v>
      </c>
      <c r="BB55" s="27"/>
      <c r="BC55" s="20">
        <f t="shared" si="25"/>
        <v>0</v>
      </c>
      <c r="BD55" s="27"/>
      <c r="BE55" s="148">
        <f t="shared" si="26"/>
        <v>0</v>
      </c>
      <c r="BF55" s="41"/>
    </row>
    <row r="56" spans="1:58">
      <c r="A56" s="148">
        <v>48</v>
      </c>
      <c r="B56" s="169"/>
      <c r="C56" s="216"/>
      <c r="D56" s="171"/>
      <c r="E56" s="171"/>
      <c r="F56" s="205"/>
      <c r="G56" s="168"/>
      <c r="H56" s="19" t="s">
        <v>86</v>
      </c>
      <c r="I56" s="168"/>
      <c r="J56" s="19" t="s">
        <v>86</v>
      </c>
      <c r="K56" s="168"/>
      <c r="L56" s="19" t="s">
        <v>86</v>
      </c>
      <c r="M56" s="168"/>
      <c r="N56" s="19" t="s">
        <v>86</v>
      </c>
      <c r="O56" s="168"/>
      <c r="P56" s="19" t="s">
        <v>86</v>
      </c>
      <c r="Q56" s="168"/>
      <c r="R56" s="19" t="s">
        <v>86</v>
      </c>
      <c r="S56" s="168"/>
      <c r="T56" s="19" t="s">
        <v>86</v>
      </c>
      <c r="U56" s="168"/>
      <c r="V56" s="19" t="s">
        <v>86</v>
      </c>
      <c r="W56" s="168"/>
      <c r="X56" s="19" t="s">
        <v>86</v>
      </c>
      <c r="Y56" s="168"/>
      <c r="Z56" s="19" t="s">
        <v>86</v>
      </c>
      <c r="AA56" s="168"/>
      <c r="AB56" s="19" t="s">
        <v>86</v>
      </c>
      <c r="AC56" s="168"/>
      <c r="AD56" s="19" t="s">
        <v>86</v>
      </c>
      <c r="AE56" s="20">
        <f t="shared" si="12"/>
        <v>0</v>
      </c>
      <c r="AF56" s="55" t="s">
        <v>35</v>
      </c>
      <c r="AG56" s="74">
        <f t="shared" si="14"/>
        <v>0</v>
      </c>
      <c r="AH56" s="41"/>
      <c r="AI56" s="20">
        <f t="shared" si="15"/>
        <v>0</v>
      </c>
      <c r="AJ56" s="27"/>
      <c r="AK56" s="20">
        <f t="shared" si="16"/>
        <v>0</v>
      </c>
      <c r="AL56" s="27"/>
      <c r="AM56" s="20">
        <f t="shared" si="17"/>
        <v>0</v>
      </c>
      <c r="AN56" s="27"/>
      <c r="AO56" s="20">
        <f t="shared" si="18"/>
        <v>0</v>
      </c>
      <c r="AP56" s="27"/>
      <c r="AQ56" s="20">
        <f t="shared" si="19"/>
        <v>0</v>
      </c>
      <c r="AR56" s="27"/>
      <c r="AS56" s="20">
        <f t="shared" si="20"/>
        <v>0</v>
      </c>
      <c r="AT56" s="27"/>
      <c r="AU56" s="20">
        <f t="shared" si="21"/>
        <v>0</v>
      </c>
      <c r="AV56" s="27"/>
      <c r="AW56" s="20">
        <f t="shared" si="22"/>
        <v>0</v>
      </c>
      <c r="AX56" s="27"/>
      <c r="AY56" s="20">
        <f t="shared" si="23"/>
        <v>0</v>
      </c>
      <c r="AZ56" s="27"/>
      <c r="BA56" s="20">
        <f t="shared" si="24"/>
        <v>0</v>
      </c>
      <c r="BB56" s="27"/>
      <c r="BC56" s="20">
        <f t="shared" si="25"/>
        <v>0</v>
      </c>
      <c r="BD56" s="27"/>
      <c r="BE56" s="148">
        <f t="shared" si="26"/>
        <v>0</v>
      </c>
      <c r="BF56" s="41"/>
    </row>
    <row r="57" spans="1:58">
      <c r="A57" s="148">
        <v>49</v>
      </c>
      <c r="B57" s="169"/>
      <c r="C57" s="216"/>
      <c r="D57" s="171"/>
      <c r="E57" s="171"/>
      <c r="F57" s="205"/>
      <c r="G57" s="168"/>
      <c r="H57" s="19" t="s">
        <v>86</v>
      </c>
      <c r="I57" s="168"/>
      <c r="J57" s="19" t="s">
        <v>86</v>
      </c>
      <c r="K57" s="168"/>
      <c r="L57" s="19" t="s">
        <v>86</v>
      </c>
      <c r="M57" s="168"/>
      <c r="N57" s="19" t="s">
        <v>86</v>
      </c>
      <c r="O57" s="168"/>
      <c r="P57" s="19" t="s">
        <v>86</v>
      </c>
      <c r="Q57" s="168"/>
      <c r="R57" s="19" t="s">
        <v>86</v>
      </c>
      <c r="S57" s="168"/>
      <c r="T57" s="19" t="s">
        <v>86</v>
      </c>
      <c r="U57" s="168"/>
      <c r="V57" s="19" t="s">
        <v>86</v>
      </c>
      <c r="W57" s="168"/>
      <c r="X57" s="19" t="s">
        <v>86</v>
      </c>
      <c r="Y57" s="168"/>
      <c r="Z57" s="19" t="s">
        <v>86</v>
      </c>
      <c r="AA57" s="168"/>
      <c r="AB57" s="19" t="s">
        <v>86</v>
      </c>
      <c r="AC57" s="168"/>
      <c r="AD57" s="19" t="s">
        <v>86</v>
      </c>
      <c r="AE57" s="20">
        <f t="shared" si="12"/>
        <v>0</v>
      </c>
      <c r="AF57" s="55" t="s">
        <v>35</v>
      </c>
      <c r="AG57" s="74">
        <f t="shared" si="14"/>
        <v>0</v>
      </c>
      <c r="AH57" s="38"/>
      <c r="AI57" s="20">
        <f t="shared" si="15"/>
        <v>0</v>
      </c>
      <c r="AJ57" s="27"/>
      <c r="AK57" s="20">
        <f t="shared" si="16"/>
        <v>0</v>
      </c>
      <c r="AL57" s="27"/>
      <c r="AM57" s="20">
        <f t="shared" si="17"/>
        <v>0</v>
      </c>
      <c r="AN57" s="27"/>
      <c r="AO57" s="20">
        <f t="shared" si="18"/>
        <v>0</v>
      </c>
      <c r="AP57" s="27"/>
      <c r="AQ57" s="20">
        <f t="shared" si="19"/>
        <v>0</v>
      </c>
      <c r="AR57" s="27"/>
      <c r="AS57" s="20">
        <f t="shared" si="20"/>
        <v>0</v>
      </c>
      <c r="AT57" s="27"/>
      <c r="AU57" s="20">
        <f t="shared" si="21"/>
        <v>0</v>
      </c>
      <c r="AV57" s="27"/>
      <c r="AW57" s="20">
        <f t="shared" si="22"/>
        <v>0</v>
      </c>
      <c r="AX57" s="27"/>
      <c r="AY57" s="20">
        <f t="shared" si="23"/>
        <v>0</v>
      </c>
      <c r="AZ57" s="27"/>
      <c r="BA57" s="20">
        <f t="shared" si="24"/>
        <v>0</v>
      </c>
      <c r="BB57" s="27"/>
      <c r="BC57" s="20">
        <f t="shared" si="25"/>
        <v>0</v>
      </c>
      <c r="BD57" s="27"/>
      <c r="BE57" s="148">
        <f t="shared" si="26"/>
        <v>0</v>
      </c>
      <c r="BF57" s="38"/>
    </row>
    <row r="58" spans="1:58">
      <c r="A58" s="148">
        <v>50</v>
      </c>
      <c r="B58" s="169"/>
      <c r="C58" s="170"/>
      <c r="D58" s="171"/>
      <c r="E58" s="171"/>
      <c r="F58" s="205"/>
      <c r="G58" s="168"/>
      <c r="H58" s="19" t="s">
        <v>86</v>
      </c>
      <c r="I58" s="168"/>
      <c r="J58" s="19" t="s">
        <v>86</v>
      </c>
      <c r="K58" s="168"/>
      <c r="L58" s="19" t="s">
        <v>86</v>
      </c>
      <c r="M58" s="168"/>
      <c r="N58" s="19" t="s">
        <v>86</v>
      </c>
      <c r="O58" s="168"/>
      <c r="P58" s="19" t="s">
        <v>86</v>
      </c>
      <c r="Q58" s="168"/>
      <c r="R58" s="19" t="s">
        <v>86</v>
      </c>
      <c r="S58" s="168"/>
      <c r="T58" s="19" t="s">
        <v>86</v>
      </c>
      <c r="U58" s="168"/>
      <c r="V58" s="19" t="s">
        <v>86</v>
      </c>
      <c r="W58" s="168"/>
      <c r="X58" s="19" t="s">
        <v>86</v>
      </c>
      <c r="Y58" s="168"/>
      <c r="Z58" s="19" t="s">
        <v>86</v>
      </c>
      <c r="AA58" s="168"/>
      <c r="AB58" s="19" t="s">
        <v>86</v>
      </c>
      <c r="AC58" s="168"/>
      <c r="AD58" s="19" t="s">
        <v>86</v>
      </c>
      <c r="AE58" s="20">
        <f t="shared" si="12"/>
        <v>0</v>
      </c>
      <c r="AF58" s="55" t="s">
        <v>35</v>
      </c>
      <c r="AG58" s="74">
        <f t="shared" si="14"/>
        <v>0</v>
      </c>
      <c r="AH58" s="38"/>
      <c r="AI58" s="20">
        <f t="shared" si="15"/>
        <v>0</v>
      </c>
      <c r="AJ58" s="27"/>
      <c r="AK58" s="20">
        <f t="shared" si="16"/>
        <v>0</v>
      </c>
      <c r="AL58" s="27"/>
      <c r="AM58" s="20">
        <f t="shared" si="17"/>
        <v>0</v>
      </c>
      <c r="AN58" s="27"/>
      <c r="AO58" s="20">
        <f t="shared" si="18"/>
        <v>0</v>
      </c>
      <c r="AP58" s="27"/>
      <c r="AQ58" s="20">
        <f t="shared" si="19"/>
        <v>0</v>
      </c>
      <c r="AR58" s="27"/>
      <c r="AS58" s="20">
        <f t="shared" si="20"/>
        <v>0</v>
      </c>
      <c r="AT58" s="27"/>
      <c r="AU58" s="20">
        <f t="shared" si="21"/>
        <v>0</v>
      </c>
      <c r="AV58" s="27"/>
      <c r="AW58" s="20">
        <f t="shared" si="22"/>
        <v>0</v>
      </c>
      <c r="AX58" s="27"/>
      <c r="AY58" s="20">
        <f t="shared" si="23"/>
        <v>0</v>
      </c>
      <c r="AZ58" s="27"/>
      <c r="BA58" s="20">
        <f t="shared" si="24"/>
        <v>0</v>
      </c>
      <c r="BB58" s="27"/>
      <c r="BC58" s="20">
        <f t="shared" si="25"/>
        <v>0</v>
      </c>
      <c r="BD58" s="27"/>
      <c r="BE58" s="148">
        <f t="shared" si="26"/>
        <v>0</v>
      </c>
      <c r="BF58" s="38"/>
    </row>
    <row r="59" spans="1:58">
      <c r="A59" s="148">
        <v>51</v>
      </c>
      <c r="B59" s="169"/>
      <c r="C59" s="216"/>
      <c r="D59" s="171"/>
      <c r="E59" s="171"/>
      <c r="F59" s="205"/>
      <c r="G59" s="168"/>
      <c r="H59" s="19" t="s">
        <v>86</v>
      </c>
      <c r="I59" s="168"/>
      <c r="J59" s="19" t="s">
        <v>86</v>
      </c>
      <c r="K59" s="168"/>
      <c r="L59" s="19" t="s">
        <v>86</v>
      </c>
      <c r="M59" s="168"/>
      <c r="N59" s="19" t="s">
        <v>86</v>
      </c>
      <c r="O59" s="168"/>
      <c r="P59" s="19" t="s">
        <v>86</v>
      </c>
      <c r="Q59" s="168"/>
      <c r="R59" s="19" t="s">
        <v>86</v>
      </c>
      <c r="S59" s="168"/>
      <c r="T59" s="19" t="s">
        <v>86</v>
      </c>
      <c r="U59" s="168"/>
      <c r="V59" s="19" t="s">
        <v>86</v>
      </c>
      <c r="W59" s="168"/>
      <c r="X59" s="19" t="s">
        <v>86</v>
      </c>
      <c r="Y59" s="168"/>
      <c r="Z59" s="19" t="s">
        <v>86</v>
      </c>
      <c r="AA59" s="168"/>
      <c r="AB59" s="19" t="s">
        <v>86</v>
      </c>
      <c r="AC59" s="168"/>
      <c r="AD59" s="19" t="s">
        <v>86</v>
      </c>
      <c r="AE59" s="20">
        <f t="shared" si="12"/>
        <v>0</v>
      </c>
      <c r="AF59" s="55" t="s">
        <v>35</v>
      </c>
      <c r="AG59" s="74">
        <f t="shared" si="14"/>
        <v>0</v>
      </c>
      <c r="AH59" s="41"/>
      <c r="AI59" s="20">
        <f t="shared" si="15"/>
        <v>0</v>
      </c>
      <c r="AJ59" s="27"/>
      <c r="AK59" s="20">
        <f t="shared" si="16"/>
        <v>0</v>
      </c>
      <c r="AL59" s="27"/>
      <c r="AM59" s="20">
        <f t="shared" si="17"/>
        <v>0</v>
      </c>
      <c r="AN59" s="27"/>
      <c r="AO59" s="20">
        <f t="shared" si="18"/>
        <v>0</v>
      </c>
      <c r="AP59" s="27"/>
      <c r="AQ59" s="20">
        <f t="shared" si="19"/>
        <v>0</v>
      </c>
      <c r="AR59" s="27"/>
      <c r="AS59" s="20">
        <f t="shared" si="20"/>
        <v>0</v>
      </c>
      <c r="AT59" s="27"/>
      <c r="AU59" s="20">
        <f t="shared" si="21"/>
        <v>0</v>
      </c>
      <c r="AV59" s="27"/>
      <c r="AW59" s="20">
        <f t="shared" si="22"/>
        <v>0</v>
      </c>
      <c r="AX59" s="27"/>
      <c r="AY59" s="20">
        <f t="shared" si="23"/>
        <v>0</v>
      </c>
      <c r="AZ59" s="27"/>
      <c r="BA59" s="20">
        <f t="shared" si="24"/>
        <v>0</v>
      </c>
      <c r="BB59" s="27"/>
      <c r="BC59" s="20">
        <f t="shared" si="25"/>
        <v>0</v>
      </c>
      <c r="BD59" s="27"/>
      <c r="BE59" s="148">
        <f t="shared" si="26"/>
        <v>0</v>
      </c>
      <c r="BF59" s="41"/>
    </row>
    <row r="60" spans="1:58">
      <c r="A60" s="148">
        <v>52</v>
      </c>
      <c r="B60" s="169"/>
      <c r="C60" s="216"/>
      <c r="D60" s="171"/>
      <c r="E60" s="171"/>
      <c r="F60" s="205"/>
      <c r="G60" s="168"/>
      <c r="H60" s="19" t="s">
        <v>86</v>
      </c>
      <c r="I60" s="168"/>
      <c r="J60" s="19" t="s">
        <v>86</v>
      </c>
      <c r="K60" s="168"/>
      <c r="L60" s="19" t="s">
        <v>86</v>
      </c>
      <c r="M60" s="168"/>
      <c r="N60" s="19" t="s">
        <v>86</v>
      </c>
      <c r="O60" s="168"/>
      <c r="P60" s="19" t="s">
        <v>86</v>
      </c>
      <c r="Q60" s="168"/>
      <c r="R60" s="19" t="s">
        <v>86</v>
      </c>
      <c r="S60" s="168"/>
      <c r="T60" s="19" t="s">
        <v>86</v>
      </c>
      <c r="U60" s="168"/>
      <c r="V60" s="19" t="s">
        <v>86</v>
      </c>
      <c r="W60" s="168"/>
      <c r="X60" s="19" t="s">
        <v>86</v>
      </c>
      <c r="Y60" s="168"/>
      <c r="Z60" s="19" t="s">
        <v>86</v>
      </c>
      <c r="AA60" s="168"/>
      <c r="AB60" s="19" t="s">
        <v>86</v>
      </c>
      <c r="AC60" s="168"/>
      <c r="AD60" s="19" t="s">
        <v>86</v>
      </c>
      <c r="AE60" s="20">
        <f t="shared" si="12"/>
        <v>0</v>
      </c>
      <c r="AF60" s="55" t="s">
        <v>35</v>
      </c>
      <c r="AG60" s="74">
        <f t="shared" si="14"/>
        <v>0</v>
      </c>
      <c r="AH60" s="41"/>
      <c r="AI60" s="20">
        <f t="shared" si="15"/>
        <v>0</v>
      </c>
      <c r="AJ60" s="27"/>
      <c r="AK60" s="20">
        <f t="shared" si="16"/>
        <v>0</v>
      </c>
      <c r="AL60" s="27"/>
      <c r="AM60" s="20">
        <f t="shared" si="17"/>
        <v>0</v>
      </c>
      <c r="AN60" s="27"/>
      <c r="AO60" s="20">
        <f t="shared" si="18"/>
        <v>0</v>
      </c>
      <c r="AP60" s="27"/>
      <c r="AQ60" s="20">
        <f t="shared" si="19"/>
        <v>0</v>
      </c>
      <c r="AR60" s="27"/>
      <c r="AS60" s="20">
        <f t="shared" si="20"/>
        <v>0</v>
      </c>
      <c r="AT60" s="27"/>
      <c r="AU60" s="20">
        <f t="shared" si="21"/>
        <v>0</v>
      </c>
      <c r="AV60" s="27"/>
      <c r="AW60" s="20">
        <f t="shared" si="22"/>
        <v>0</v>
      </c>
      <c r="AX60" s="27"/>
      <c r="AY60" s="20">
        <f t="shared" si="23"/>
        <v>0</v>
      </c>
      <c r="AZ60" s="27"/>
      <c r="BA60" s="20">
        <f t="shared" si="24"/>
        <v>0</v>
      </c>
      <c r="BB60" s="27"/>
      <c r="BC60" s="20">
        <f t="shared" si="25"/>
        <v>0</v>
      </c>
      <c r="BD60" s="27"/>
      <c r="BE60" s="148">
        <f t="shared" si="26"/>
        <v>0</v>
      </c>
      <c r="BF60" s="41"/>
    </row>
    <row r="61" spans="1:58">
      <c r="A61" s="148">
        <v>53</v>
      </c>
      <c r="B61" s="169"/>
      <c r="C61" s="216"/>
      <c r="D61" s="171"/>
      <c r="E61" s="171"/>
      <c r="F61" s="205"/>
      <c r="G61" s="168"/>
      <c r="H61" s="19" t="s">
        <v>86</v>
      </c>
      <c r="I61" s="168"/>
      <c r="J61" s="19" t="s">
        <v>86</v>
      </c>
      <c r="K61" s="168"/>
      <c r="L61" s="19" t="s">
        <v>86</v>
      </c>
      <c r="M61" s="168"/>
      <c r="N61" s="19" t="s">
        <v>86</v>
      </c>
      <c r="O61" s="168"/>
      <c r="P61" s="19" t="s">
        <v>86</v>
      </c>
      <c r="Q61" s="168"/>
      <c r="R61" s="19" t="s">
        <v>86</v>
      </c>
      <c r="S61" s="168"/>
      <c r="T61" s="19" t="s">
        <v>86</v>
      </c>
      <c r="U61" s="168"/>
      <c r="V61" s="19" t="s">
        <v>86</v>
      </c>
      <c r="W61" s="168"/>
      <c r="X61" s="19" t="s">
        <v>86</v>
      </c>
      <c r="Y61" s="168"/>
      <c r="Z61" s="19" t="s">
        <v>86</v>
      </c>
      <c r="AA61" s="168"/>
      <c r="AB61" s="19" t="s">
        <v>86</v>
      </c>
      <c r="AC61" s="168"/>
      <c r="AD61" s="19" t="s">
        <v>86</v>
      </c>
      <c r="AE61" s="20">
        <f t="shared" si="12"/>
        <v>0</v>
      </c>
      <c r="AF61" s="55" t="s">
        <v>35</v>
      </c>
      <c r="AG61" s="74">
        <f t="shared" si="14"/>
        <v>0</v>
      </c>
      <c r="AH61" s="41"/>
      <c r="AI61" s="20">
        <f t="shared" si="15"/>
        <v>0</v>
      </c>
      <c r="AJ61" s="27"/>
      <c r="AK61" s="20">
        <f t="shared" si="16"/>
        <v>0</v>
      </c>
      <c r="AL61" s="27"/>
      <c r="AM61" s="20">
        <f t="shared" si="17"/>
        <v>0</v>
      </c>
      <c r="AN61" s="27"/>
      <c r="AO61" s="20">
        <f t="shared" si="18"/>
        <v>0</v>
      </c>
      <c r="AP61" s="27"/>
      <c r="AQ61" s="20">
        <f t="shared" si="19"/>
        <v>0</v>
      </c>
      <c r="AR61" s="27"/>
      <c r="AS61" s="20">
        <f t="shared" si="20"/>
        <v>0</v>
      </c>
      <c r="AT61" s="27"/>
      <c r="AU61" s="20">
        <f t="shared" si="21"/>
        <v>0</v>
      </c>
      <c r="AV61" s="27"/>
      <c r="AW61" s="20">
        <f t="shared" si="22"/>
        <v>0</v>
      </c>
      <c r="AX61" s="27"/>
      <c r="AY61" s="20">
        <f t="shared" si="23"/>
        <v>0</v>
      </c>
      <c r="AZ61" s="27"/>
      <c r="BA61" s="20">
        <f t="shared" si="24"/>
        <v>0</v>
      </c>
      <c r="BB61" s="27"/>
      <c r="BC61" s="20">
        <f t="shared" si="25"/>
        <v>0</v>
      </c>
      <c r="BD61" s="27"/>
      <c r="BE61" s="148">
        <f t="shared" si="26"/>
        <v>0</v>
      </c>
      <c r="BF61" s="41"/>
    </row>
    <row r="62" spans="1:58">
      <c r="A62" s="148">
        <v>54</v>
      </c>
      <c r="B62" s="169"/>
      <c r="C62" s="216"/>
      <c r="D62" s="171"/>
      <c r="E62" s="171"/>
      <c r="F62" s="205"/>
      <c r="G62" s="168"/>
      <c r="H62" s="19" t="s">
        <v>86</v>
      </c>
      <c r="I62" s="168"/>
      <c r="J62" s="19" t="s">
        <v>86</v>
      </c>
      <c r="K62" s="168"/>
      <c r="L62" s="19" t="s">
        <v>86</v>
      </c>
      <c r="M62" s="168"/>
      <c r="N62" s="19" t="s">
        <v>86</v>
      </c>
      <c r="O62" s="168"/>
      <c r="P62" s="19" t="s">
        <v>86</v>
      </c>
      <c r="Q62" s="168"/>
      <c r="R62" s="19" t="s">
        <v>86</v>
      </c>
      <c r="S62" s="168"/>
      <c r="T62" s="19" t="s">
        <v>86</v>
      </c>
      <c r="U62" s="168"/>
      <c r="V62" s="19" t="s">
        <v>86</v>
      </c>
      <c r="W62" s="168"/>
      <c r="X62" s="19" t="s">
        <v>86</v>
      </c>
      <c r="Y62" s="168"/>
      <c r="Z62" s="19" t="s">
        <v>86</v>
      </c>
      <c r="AA62" s="168"/>
      <c r="AB62" s="19" t="s">
        <v>86</v>
      </c>
      <c r="AC62" s="168"/>
      <c r="AD62" s="19" t="s">
        <v>86</v>
      </c>
      <c r="AE62" s="20">
        <f t="shared" si="12"/>
        <v>0</v>
      </c>
      <c r="AF62" s="55" t="s">
        <v>35</v>
      </c>
      <c r="AG62" s="74">
        <f t="shared" si="14"/>
        <v>0</v>
      </c>
      <c r="AH62" s="38"/>
      <c r="AI62" s="20">
        <f t="shared" si="15"/>
        <v>0</v>
      </c>
      <c r="AJ62" s="27"/>
      <c r="AK62" s="20">
        <f t="shared" si="16"/>
        <v>0</v>
      </c>
      <c r="AL62" s="27"/>
      <c r="AM62" s="20">
        <f t="shared" si="17"/>
        <v>0</v>
      </c>
      <c r="AN62" s="27"/>
      <c r="AO62" s="20">
        <f t="shared" si="18"/>
        <v>0</v>
      </c>
      <c r="AP62" s="27"/>
      <c r="AQ62" s="20">
        <f t="shared" si="19"/>
        <v>0</v>
      </c>
      <c r="AR62" s="27"/>
      <c r="AS62" s="20">
        <f t="shared" si="20"/>
        <v>0</v>
      </c>
      <c r="AT62" s="27"/>
      <c r="AU62" s="20">
        <f t="shared" si="21"/>
        <v>0</v>
      </c>
      <c r="AV62" s="27"/>
      <c r="AW62" s="20">
        <f t="shared" si="22"/>
        <v>0</v>
      </c>
      <c r="AX62" s="27"/>
      <c r="AY62" s="20">
        <f t="shared" si="23"/>
        <v>0</v>
      </c>
      <c r="AZ62" s="27"/>
      <c r="BA62" s="20">
        <f t="shared" si="24"/>
        <v>0</v>
      </c>
      <c r="BB62" s="27"/>
      <c r="BC62" s="20">
        <f t="shared" si="25"/>
        <v>0</v>
      </c>
      <c r="BD62" s="27"/>
      <c r="BE62" s="148">
        <f t="shared" si="26"/>
        <v>0</v>
      </c>
      <c r="BF62" s="38"/>
    </row>
    <row r="63" spans="1:58">
      <c r="A63" s="148">
        <v>55</v>
      </c>
      <c r="B63" s="169"/>
      <c r="C63" s="216"/>
      <c r="D63" s="171"/>
      <c r="E63" s="171"/>
      <c r="F63" s="205"/>
      <c r="G63" s="168"/>
      <c r="H63" s="19" t="s">
        <v>86</v>
      </c>
      <c r="I63" s="168"/>
      <c r="J63" s="19" t="s">
        <v>86</v>
      </c>
      <c r="K63" s="168"/>
      <c r="L63" s="19" t="s">
        <v>86</v>
      </c>
      <c r="M63" s="168"/>
      <c r="N63" s="19" t="s">
        <v>86</v>
      </c>
      <c r="O63" s="168"/>
      <c r="P63" s="19" t="s">
        <v>86</v>
      </c>
      <c r="Q63" s="168"/>
      <c r="R63" s="19" t="s">
        <v>86</v>
      </c>
      <c r="S63" s="168"/>
      <c r="T63" s="19" t="s">
        <v>86</v>
      </c>
      <c r="U63" s="168"/>
      <c r="V63" s="19" t="s">
        <v>86</v>
      </c>
      <c r="W63" s="168"/>
      <c r="X63" s="19" t="s">
        <v>86</v>
      </c>
      <c r="Y63" s="168"/>
      <c r="Z63" s="19" t="s">
        <v>86</v>
      </c>
      <c r="AA63" s="168"/>
      <c r="AB63" s="19" t="s">
        <v>86</v>
      </c>
      <c r="AC63" s="168"/>
      <c r="AD63" s="19" t="s">
        <v>86</v>
      </c>
      <c r="AE63" s="20">
        <f t="shared" si="12"/>
        <v>0</v>
      </c>
      <c r="AF63" s="55" t="s">
        <v>35</v>
      </c>
      <c r="AG63" s="74">
        <f t="shared" si="14"/>
        <v>0</v>
      </c>
      <c r="AH63" s="38"/>
      <c r="AI63" s="20">
        <f t="shared" si="15"/>
        <v>0</v>
      </c>
      <c r="AJ63" s="27"/>
      <c r="AK63" s="20">
        <f t="shared" si="16"/>
        <v>0</v>
      </c>
      <c r="AL63" s="27"/>
      <c r="AM63" s="20">
        <f t="shared" si="17"/>
        <v>0</v>
      </c>
      <c r="AN63" s="27"/>
      <c r="AO63" s="20">
        <f t="shared" si="18"/>
        <v>0</v>
      </c>
      <c r="AP63" s="27"/>
      <c r="AQ63" s="20">
        <f t="shared" si="19"/>
        <v>0</v>
      </c>
      <c r="AR63" s="27"/>
      <c r="AS63" s="20">
        <f t="shared" si="20"/>
        <v>0</v>
      </c>
      <c r="AT63" s="27"/>
      <c r="AU63" s="20">
        <f t="shared" si="21"/>
        <v>0</v>
      </c>
      <c r="AV63" s="27"/>
      <c r="AW63" s="20">
        <f t="shared" si="22"/>
        <v>0</v>
      </c>
      <c r="AX63" s="27"/>
      <c r="AY63" s="20">
        <f t="shared" si="23"/>
        <v>0</v>
      </c>
      <c r="AZ63" s="27"/>
      <c r="BA63" s="20">
        <f t="shared" si="24"/>
        <v>0</v>
      </c>
      <c r="BB63" s="27"/>
      <c r="BC63" s="20">
        <f t="shared" si="25"/>
        <v>0</v>
      </c>
      <c r="BD63" s="27"/>
      <c r="BE63" s="148">
        <f t="shared" si="26"/>
        <v>0</v>
      </c>
      <c r="BF63" s="38"/>
    </row>
    <row r="64" spans="1:58">
      <c r="A64" s="148">
        <v>56</v>
      </c>
      <c r="B64" s="169"/>
      <c r="C64" s="216"/>
      <c r="D64" s="171"/>
      <c r="E64" s="171"/>
      <c r="F64" s="205"/>
      <c r="G64" s="168"/>
      <c r="H64" s="19" t="s">
        <v>86</v>
      </c>
      <c r="I64" s="168"/>
      <c r="J64" s="19" t="s">
        <v>86</v>
      </c>
      <c r="K64" s="168"/>
      <c r="L64" s="19" t="s">
        <v>86</v>
      </c>
      <c r="M64" s="168"/>
      <c r="N64" s="19" t="s">
        <v>86</v>
      </c>
      <c r="O64" s="168"/>
      <c r="P64" s="19" t="s">
        <v>86</v>
      </c>
      <c r="Q64" s="168"/>
      <c r="R64" s="19" t="s">
        <v>86</v>
      </c>
      <c r="S64" s="168"/>
      <c r="T64" s="19" t="s">
        <v>86</v>
      </c>
      <c r="U64" s="168"/>
      <c r="V64" s="19" t="s">
        <v>86</v>
      </c>
      <c r="W64" s="168"/>
      <c r="X64" s="19" t="s">
        <v>86</v>
      </c>
      <c r="Y64" s="168"/>
      <c r="Z64" s="19" t="s">
        <v>86</v>
      </c>
      <c r="AA64" s="168"/>
      <c r="AB64" s="19" t="s">
        <v>86</v>
      </c>
      <c r="AC64" s="168"/>
      <c r="AD64" s="19" t="s">
        <v>86</v>
      </c>
      <c r="AE64" s="20">
        <f t="shared" si="12"/>
        <v>0</v>
      </c>
      <c r="AF64" s="55" t="s">
        <v>35</v>
      </c>
      <c r="AG64" s="74">
        <f t="shared" si="14"/>
        <v>0</v>
      </c>
      <c r="AH64" s="41"/>
      <c r="AI64" s="20">
        <f t="shared" si="15"/>
        <v>0</v>
      </c>
      <c r="AJ64" s="27"/>
      <c r="AK64" s="20">
        <f t="shared" si="16"/>
        <v>0</v>
      </c>
      <c r="AL64" s="27"/>
      <c r="AM64" s="20">
        <f t="shared" si="17"/>
        <v>0</v>
      </c>
      <c r="AN64" s="27"/>
      <c r="AO64" s="20">
        <f t="shared" si="18"/>
        <v>0</v>
      </c>
      <c r="AP64" s="27"/>
      <c r="AQ64" s="20">
        <f t="shared" si="19"/>
        <v>0</v>
      </c>
      <c r="AR64" s="27"/>
      <c r="AS64" s="20">
        <f t="shared" si="20"/>
        <v>0</v>
      </c>
      <c r="AT64" s="27"/>
      <c r="AU64" s="20">
        <f t="shared" si="21"/>
        <v>0</v>
      </c>
      <c r="AV64" s="27"/>
      <c r="AW64" s="20">
        <f t="shared" si="22"/>
        <v>0</v>
      </c>
      <c r="AX64" s="27"/>
      <c r="AY64" s="20">
        <f t="shared" si="23"/>
        <v>0</v>
      </c>
      <c r="AZ64" s="27"/>
      <c r="BA64" s="20">
        <f t="shared" si="24"/>
        <v>0</v>
      </c>
      <c r="BB64" s="27"/>
      <c r="BC64" s="20">
        <f t="shared" si="25"/>
        <v>0</v>
      </c>
      <c r="BD64" s="27"/>
      <c r="BE64" s="148">
        <f t="shared" si="26"/>
        <v>0</v>
      </c>
      <c r="BF64" s="41"/>
    </row>
    <row r="65" spans="1:58">
      <c r="A65" s="148">
        <v>57</v>
      </c>
      <c r="B65" s="169"/>
      <c r="C65" s="170"/>
      <c r="D65" s="171"/>
      <c r="E65" s="171"/>
      <c r="F65" s="205"/>
      <c r="G65" s="168"/>
      <c r="H65" s="19" t="s">
        <v>86</v>
      </c>
      <c r="I65" s="168"/>
      <c r="J65" s="19" t="s">
        <v>86</v>
      </c>
      <c r="K65" s="168"/>
      <c r="L65" s="19" t="s">
        <v>86</v>
      </c>
      <c r="M65" s="168"/>
      <c r="N65" s="19" t="s">
        <v>86</v>
      </c>
      <c r="O65" s="168"/>
      <c r="P65" s="19" t="s">
        <v>86</v>
      </c>
      <c r="Q65" s="168"/>
      <c r="R65" s="19" t="s">
        <v>86</v>
      </c>
      <c r="S65" s="168"/>
      <c r="T65" s="19" t="s">
        <v>86</v>
      </c>
      <c r="U65" s="168"/>
      <c r="V65" s="19" t="s">
        <v>86</v>
      </c>
      <c r="W65" s="168"/>
      <c r="X65" s="19" t="s">
        <v>86</v>
      </c>
      <c r="Y65" s="168"/>
      <c r="Z65" s="19" t="s">
        <v>86</v>
      </c>
      <c r="AA65" s="168"/>
      <c r="AB65" s="19" t="s">
        <v>86</v>
      </c>
      <c r="AC65" s="168"/>
      <c r="AD65" s="19" t="s">
        <v>86</v>
      </c>
      <c r="AE65" s="20">
        <f t="shared" si="12"/>
        <v>0</v>
      </c>
      <c r="AF65" s="55" t="s">
        <v>35</v>
      </c>
      <c r="AG65" s="74">
        <f t="shared" si="14"/>
        <v>0</v>
      </c>
      <c r="AH65" s="41"/>
      <c r="AI65" s="20">
        <f t="shared" si="15"/>
        <v>0</v>
      </c>
      <c r="AJ65" s="27"/>
      <c r="AK65" s="20">
        <f t="shared" si="16"/>
        <v>0</v>
      </c>
      <c r="AL65" s="27"/>
      <c r="AM65" s="20">
        <f t="shared" si="17"/>
        <v>0</v>
      </c>
      <c r="AN65" s="27"/>
      <c r="AO65" s="20">
        <f t="shared" si="18"/>
        <v>0</v>
      </c>
      <c r="AP65" s="27"/>
      <c r="AQ65" s="20">
        <f t="shared" si="19"/>
        <v>0</v>
      </c>
      <c r="AR65" s="27"/>
      <c r="AS65" s="20">
        <f t="shared" si="20"/>
        <v>0</v>
      </c>
      <c r="AT65" s="27"/>
      <c r="AU65" s="20">
        <f t="shared" si="21"/>
        <v>0</v>
      </c>
      <c r="AV65" s="27"/>
      <c r="AW65" s="20">
        <f t="shared" si="22"/>
        <v>0</v>
      </c>
      <c r="AX65" s="27"/>
      <c r="AY65" s="20">
        <f t="shared" si="23"/>
        <v>0</v>
      </c>
      <c r="AZ65" s="27"/>
      <c r="BA65" s="20">
        <f t="shared" si="24"/>
        <v>0</v>
      </c>
      <c r="BB65" s="27"/>
      <c r="BC65" s="20">
        <f t="shared" si="25"/>
        <v>0</v>
      </c>
      <c r="BD65" s="27"/>
      <c r="BE65" s="148">
        <f t="shared" si="26"/>
        <v>0</v>
      </c>
      <c r="BF65" s="41"/>
    </row>
    <row r="66" spans="1:58">
      <c r="A66" s="148">
        <v>58</v>
      </c>
      <c r="B66" s="169"/>
      <c r="C66" s="170"/>
      <c r="D66" s="171"/>
      <c r="E66" s="171"/>
      <c r="F66" s="205"/>
      <c r="G66" s="168"/>
      <c r="H66" s="19" t="s">
        <v>86</v>
      </c>
      <c r="I66" s="168"/>
      <c r="J66" s="19" t="s">
        <v>86</v>
      </c>
      <c r="K66" s="168"/>
      <c r="L66" s="19" t="s">
        <v>86</v>
      </c>
      <c r="M66" s="168"/>
      <c r="N66" s="19" t="s">
        <v>86</v>
      </c>
      <c r="O66" s="168"/>
      <c r="P66" s="19" t="s">
        <v>86</v>
      </c>
      <c r="Q66" s="168"/>
      <c r="R66" s="19" t="s">
        <v>86</v>
      </c>
      <c r="S66" s="168"/>
      <c r="T66" s="19" t="s">
        <v>86</v>
      </c>
      <c r="U66" s="168"/>
      <c r="V66" s="19" t="s">
        <v>86</v>
      </c>
      <c r="W66" s="168"/>
      <c r="X66" s="19" t="s">
        <v>86</v>
      </c>
      <c r="Y66" s="168"/>
      <c r="Z66" s="19" t="s">
        <v>86</v>
      </c>
      <c r="AA66" s="168"/>
      <c r="AB66" s="19" t="s">
        <v>86</v>
      </c>
      <c r="AC66" s="168"/>
      <c r="AD66" s="19" t="s">
        <v>86</v>
      </c>
      <c r="AE66" s="20">
        <f t="shared" si="12"/>
        <v>0</v>
      </c>
      <c r="AF66" s="55" t="s">
        <v>35</v>
      </c>
      <c r="AG66" s="74">
        <f t="shared" si="14"/>
        <v>0</v>
      </c>
      <c r="AH66" s="41"/>
      <c r="AI66" s="20">
        <f t="shared" si="15"/>
        <v>0</v>
      </c>
      <c r="AJ66" s="27"/>
      <c r="AK66" s="20">
        <f t="shared" si="16"/>
        <v>0</v>
      </c>
      <c r="AL66" s="27"/>
      <c r="AM66" s="20">
        <f t="shared" si="17"/>
        <v>0</v>
      </c>
      <c r="AN66" s="27"/>
      <c r="AO66" s="20">
        <f t="shared" si="18"/>
        <v>0</v>
      </c>
      <c r="AP66" s="27"/>
      <c r="AQ66" s="20">
        <f t="shared" si="19"/>
        <v>0</v>
      </c>
      <c r="AR66" s="27"/>
      <c r="AS66" s="20">
        <f t="shared" si="20"/>
        <v>0</v>
      </c>
      <c r="AT66" s="27"/>
      <c r="AU66" s="20">
        <f t="shared" si="21"/>
        <v>0</v>
      </c>
      <c r="AV66" s="27"/>
      <c r="AW66" s="20">
        <f t="shared" si="22"/>
        <v>0</v>
      </c>
      <c r="AX66" s="27"/>
      <c r="AY66" s="20">
        <f t="shared" si="23"/>
        <v>0</v>
      </c>
      <c r="AZ66" s="27"/>
      <c r="BA66" s="20">
        <f t="shared" si="24"/>
        <v>0</v>
      </c>
      <c r="BB66" s="27"/>
      <c r="BC66" s="20">
        <f t="shared" si="25"/>
        <v>0</v>
      </c>
      <c r="BD66" s="27"/>
      <c r="BE66" s="148">
        <f t="shared" si="26"/>
        <v>0</v>
      </c>
      <c r="BF66" s="41"/>
    </row>
    <row r="67" spans="1:58">
      <c r="A67" s="148">
        <v>59</v>
      </c>
      <c r="B67" s="169"/>
      <c r="C67" s="170"/>
      <c r="D67" s="171"/>
      <c r="E67" s="171"/>
      <c r="F67" s="205"/>
      <c r="G67" s="168"/>
      <c r="H67" s="19" t="s">
        <v>86</v>
      </c>
      <c r="I67" s="168"/>
      <c r="J67" s="19" t="s">
        <v>86</v>
      </c>
      <c r="K67" s="168"/>
      <c r="L67" s="19" t="s">
        <v>86</v>
      </c>
      <c r="M67" s="168"/>
      <c r="N67" s="19" t="s">
        <v>86</v>
      </c>
      <c r="O67" s="168"/>
      <c r="P67" s="19" t="s">
        <v>86</v>
      </c>
      <c r="Q67" s="168"/>
      <c r="R67" s="19" t="s">
        <v>86</v>
      </c>
      <c r="S67" s="168"/>
      <c r="T67" s="19" t="s">
        <v>86</v>
      </c>
      <c r="U67" s="168"/>
      <c r="V67" s="19" t="s">
        <v>86</v>
      </c>
      <c r="W67" s="168"/>
      <c r="X67" s="19" t="s">
        <v>86</v>
      </c>
      <c r="Y67" s="168"/>
      <c r="Z67" s="19" t="s">
        <v>86</v>
      </c>
      <c r="AA67" s="168"/>
      <c r="AB67" s="19" t="s">
        <v>86</v>
      </c>
      <c r="AC67" s="168"/>
      <c r="AD67" s="19" t="s">
        <v>86</v>
      </c>
      <c r="AE67" s="20">
        <f t="shared" si="12"/>
        <v>0</v>
      </c>
      <c r="AF67" s="55" t="s">
        <v>35</v>
      </c>
      <c r="AG67" s="74">
        <f t="shared" si="14"/>
        <v>0</v>
      </c>
      <c r="AH67" s="41"/>
      <c r="AI67" s="20">
        <f t="shared" si="15"/>
        <v>0</v>
      </c>
      <c r="AJ67" s="27"/>
      <c r="AK67" s="20">
        <f t="shared" si="16"/>
        <v>0</v>
      </c>
      <c r="AL67" s="27"/>
      <c r="AM67" s="20">
        <f t="shared" si="17"/>
        <v>0</v>
      </c>
      <c r="AN67" s="27"/>
      <c r="AO67" s="20">
        <f t="shared" si="18"/>
        <v>0</v>
      </c>
      <c r="AP67" s="27"/>
      <c r="AQ67" s="20">
        <f t="shared" si="19"/>
        <v>0</v>
      </c>
      <c r="AR67" s="27"/>
      <c r="AS67" s="20">
        <f t="shared" si="20"/>
        <v>0</v>
      </c>
      <c r="AT67" s="27"/>
      <c r="AU67" s="20">
        <f t="shared" si="21"/>
        <v>0</v>
      </c>
      <c r="AV67" s="27"/>
      <c r="AW67" s="20">
        <f t="shared" si="22"/>
        <v>0</v>
      </c>
      <c r="AX67" s="27"/>
      <c r="AY67" s="20">
        <f t="shared" si="23"/>
        <v>0</v>
      </c>
      <c r="AZ67" s="27"/>
      <c r="BA67" s="20">
        <f t="shared" si="24"/>
        <v>0</v>
      </c>
      <c r="BB67" s="27"/>
      <c r="BC67" s="20">
        <f t="shared" si="25"/>
        <v>0</v>
      </c>
      <c r="BD67" s="27"/>
      <c r="BE67" s="148">
        <f t="shared" si="26"/>
        <v>0</v>
      </c>
      <c r="BF67" s="41"/>
    </row>
    <row r="68" spans="1:58">
      <c r="A68" s="148">
        <v>60</v>
      </c>
      <c r="B68" s="169"/>
      <c r="C68" s="170"/>
      <c r="D68" s="171"/>
      <c r="E68" s="171"/>
      <c r="F68" s="205"/>
      <c r="G68" s="168"/>
      <c r="H68" s="19" t="s">
        <v>86</v>
      </c>
      <c r="I68" s="168"/>
      <c r="J68" s="19" t="s">
        <v>86</v>
      </c>
      <c r="K68" s="168"/>
      <c r="L68" s="19" t="s">
        <v>86</v>
      </c>
      <c r="M68" s="168"/>
      <c r="N68" s="19" t="s">
        <v>86</v>
      </c>
      <c r="O68" s="168"/>
      <c r="P68" s="19" t="s">
        <v>86</v>
      </c>
      <c r="Q68" s="168"/>
      <c r="R68" s="19" t="s">
        <v>86</v>
      </c>
      <c r="S68" s="168"/>
      <c r="T68" s="19" t="s">
        <v>86</v>
      </c>
      <c r="U68" s="168"/>
      <c r="V68" s="19" t="s">
        <v>86</v>
      </c>
      <c r="W68" s="168"/>
      <c r="X68" s="19" t="s">
        <v>86</v>
      </c>
      <c r="Y68" s="168"/>
      <c r="Z68" s="19" t="s">
        <v>86</v>
      </c>
      <c r="AA68" s="168"/>
      <c r="AB68" s="19" t="s">
        <v>86</v>
      </c>
      <c r="AC68" s="168"/>
      <c r="AD68" s="19" t="s">
        <v>86</v>
      </c>
      <c r="AE68" s="20">
        <f t="shared" si="12"/>
        <v>0</v>
      </c>
      <c r="AF68" s="55" t="s">
        <v>35</v>
      </c>
      <c r="AG68" s="74">
        <f t="shared" si="14"/>
        <v>0</v>
      </c>
      <c r="AH68" s="38"/>
      <c r="AI68" s="20">
        <f t="shared" si="15"/>
        <v>0</v>
      </c>
      <c r="AJ68" s="27"/>
      <c r="AK68" s="20">
        <f t="shared" si="16"/>
        <v>0</v>
      </c>
      <c r="AL68" s="27"/>
      <c r="AM68" s="20">
        <f t="shared" si="17"/>
        <v>0</v>
      </c>
      <c r="AN68" s="27"/>
      <c r="AO68" s="20">
        <f t="shared" si="18"/>
        <v>0</v>
      </c>
      <c r="AP68" s="27"/>
      <c r="AQ68" s="20">
        <f t="shared" si="19"/>
        <v>0</v>
      </c>
      <c r="AR68" s="27"/>
      <c r="AS68" s="20">
        <f t="shared" si="20"/>
        <v>0</v>
      </c>
      <c r="AT68" s="27"/>
      <c r="AU68" s="20">
        <f t="shared" si="21"/>
        <v>0</v>
      </c>
      <c r="AV68" s="27"/>
      <c r="AW68" s="20">
        <f t="shared" si="22"/>
        <v>0</v>
      </c>
      <c r="AX68" s="27"/>
      <c r="AY68" s="20">
        <f t="shared" si="23"/>
        <v>0</v>
      </c>
      <c r="AZ68" s="27"/>
      <c r="BA68" s="20">
        <f t="shared" si="24"/>
        <v>0</v>
      </c>
      <c r="BB68" s="27"/>
      <c r="BC68" s="20">
        <f t="shared" si="25"/>
        <v>0</v>
      </c>
      <c r="BD68" s="27"/>
      <c r="BE68" s="148">
        <f t="shared" si="26"/>
        <v>0</v>
      </c>
      <c r="BF68" s="38"/>
    </row>
    <row r="69" spans="1:58">
      <c r="A69" s="148">
        <v>61</v>
      </c>
      <c r="B69" s="169"/>
      <c r="C69" s="170"/>
      <c r="D69" s="171"/>
      <c r="E69" s="171"/>
      <c r="F69" s="205"/>
      <c r="G69" s="168"/>
      <c r="H69" s="19" t="s">
        <v>86</v>
      </c>
      <c r="I69" s="168"/>
      <c r="J69" s="19" t="s">
        <v>86</v>
      </c>
      <c r="K69" s="168"/>
      <c r="L69" s="19" t="s">
        <v>86</v>
      </c>
      <c r="M69" s="168"/>
      <c r="N69" s="19" t="s">
        <v>86</v>
      </c>
      <c r="O69" s="168"/>
      <c r="P69" s="19" t="s">
        <v>86</v>
      </c>
      <c r="Q69" s="168"/>
      <c r="R69" s="19" t="s">
        <v>86</v>
      </c>
      <c r="S69" s="168"/>
      <c r="T69" s="19" t="s">
        <v>86</v>
      </c>
      <c r="U69" s="168"/>
      <c r="V69" s="19" t="s">
        <v>86</v>
      </c>
      <c r="W69" s="168"/>
      <c r="X69" s="19" t="s">
        <v>86</v>
      </c>
      <c r="Y69" s="168"/>
      <c r="Z69" s="19" t="s">
        <v>86</v>
      </c>
      <c r="AA69" s="168"/>
      <c r="AB69" s="19" t="s">
        <v>86</v>
      </c>
      <c r="AC69" s="168"/>
      <c r="AD69" s="19" t="s">
        <v>86</v>
      </c>
      <c r="AE69" s="20">
        <f t="shared" si="12"/>
        <v>0</v>
      </c>
      <c r="AF69" s="55" t="s">
        <v>35</v>
      </c>
      <c r="AG69" s="74">
        <f t="shared" si="14"/>
        <v>0</v>
      </c>
      <c r="AH69" s="38"/>
      <c r="AI69" s="20">
        <f t="shared" si="15"/>
        <v>0</v>
      </c>
      <c r="AJ69" s="27"/>
      <c r="AK69" s="20">
        <f t="shared" si="16"/>
        <v>0</v>
      </c>
      <c r="AL69" s="27"/>
      <c r="AM69" s="20">
        <f t="shared" si="17"/>
        <v>0</v>
      </c>
      <c r="AN69" s="27"/>
      <c r="AO69" s="20">
        <f t="shared" si="18"/>
        <v>0</v>
      </c>
      <c r="AP69" s="27"/>
      <c r="AQ69" s="20">
        <f t="shared" si="19"/>
        <v>0</v>
      </c>
      <c r="AR69" s="27"/>
      <c r="AS69" s="20">
        <f t="shared" si="20"/>
        <v>0</v>
      </c>
      <c r="AT69" s="27"/>
      <c r="AU69" s="20">
        <f t="shared" si="21"/>
        <v>0</v>
      </c>
      <c r="AV69" s="27"/>
      <c r="AW69" s="20">
        <f t="shared" si="22"/>
        <v>0</v>
      </c>
      <c r="AX69" s="27"/>
      <c r="AY69" s="20">
        <f t="shared" si="23"/>
        <v>0</v>
      </c>
      <c r="AZ69" s="27"/>
      <c r="BA69" s="20">
        <f t="shared" si="24"/>
        <v>0</v>
      </c>
      <c r="BB69" s="27"/>
      <c r="BC69" s="20">
        <f t="shared" si="25"/>
        <v>0</v>
      </c>
      <c r="BD69" s="27"/>
      <c r="BE69" s="148">
        <f t="shared" si="26"/>
        <v>0</v>
      </c>
      <c r="BF69" s="38"/>
    </row>
    <row r="70" spans="1:58">
      <c r="A70" s="148">
        <v>62</v>
      </c>
      <c r="B70" s="169"/>
      <c r="C70" s="170"/>
      <c r="D70" s="171"/>
      <c r="E70" s="171"/>
      <c r="F70" s="205"/>
      <c r="G70" s="168"/>
      <c r="H70" s="19" t="s">
        <v>86</v>
      </c>
      <c r="I70" s="168"/>
      <c r="J70" s="19" t="s">
        <v>86</v>
      </c>
      <c r="K70" s="168"/>
      <c r="L70" s="19" t="s">
        <v>86</v>
      </c>
      <c r="M70" s="168"/>
      <c r="N70" s="19" t="s">
        <v>86</v>
      </c>
      <c r="O70" s="168"/>
      <c r="P70" s="19" t="s">
        <v>86</v>
      </c>
      <c r="Q70" s="168"/>
      <c r="R70" s="19" t="s">
        <v>86</v>
      </c>
      <c r="S70" s="168"/>
      <c r="T70" s="19" t="s">
        <v>86</v>
      </c>
      <c r="U70" s="168"/>
      <c r="V70" s="19" t="s">
        <v>86</v>
      </c>
      <c r="W70" s="168"/>
      <c r="X70" s="19" t="s">
        <v>86</v>
      </c>
      <c r="Y70" s="168"/>
      <c r="Z70" s="19" t="s">
        <v>86</v>
      </c>
      <c r="AA70" s="168"/>
      <c r="AB70" s="19" t="s">
        <v>86</v>
      </c>
      <c r="AC70" s="168"/>
      <c r="AD70" s="19" t="s">
        <v>86</v>
      </c>
      <c r="AE70" s="20">
        <f t="shared" si="12"/>
        <v>0</v>
      </c>
      <c r="AF70" s="55" t="s">
        <v>35</v>
      </c>
      <c r="AG70" s="74">
        <f t="shared" si="14"/>
        <v>0</v>
      </c>
      <c r="AH70" s="41"/>
      <c r="AI70" s="20">
        <f t="shared" si="15"/>
        <v>0</v>
      </c>
      <c r="AJ70" s="27"/>
      <c r="AK70" s="20">
        <f t="shared" si="16"/>
        <v>0</v>
      </c>
      <c r="AL70" s="27"/>
      <c r="AM70" s="20">
        <f t="shared" si="17"/>
        <v>0</v>
      </c>
      <c r="AN70" s="27"/>
      <c r="AO70" s="20">
        <f t="shared" si="18"/>
        <v>0</v>
      </c>
      <c r="AP70" s="27"/>
      <c r="AQ70" s="20">
        <f t="shared" si="19"/>
        <v>0</v>
      </c>
      <c r="AR70" s="27"/>
      <c r="AS70" s="20">
        <f t="shared" si="20"/>
        <v>0</v>
      </c>
      <c r="AT70" s="27"/>
      <c r="AU70" s="20">
        <f t="shared" si="21"/>
        <v>0</v>
      </c>
      <c r="AV70" s="27"/>
      <c r="AW70" s="20">
        <f t="shared" si="22"/>
        <v>0</v>
      </c>
      <c r="AX70" s="27"/>
      <c r="AY70" s="20">
        <f t="shared" si="23"/>
        <v>0</v>
      </c>
      <c r="AZ70" s="27"/>
      <c r="BA70" s="20">
        <f t="shared" si="24"/>
        <v>0</v>
      </c>
      <c r="BB70" s="27"/>
      <c r="BC70" s="20">
        <f t="shared" si="25"/>
        <v>0</v>
      </c>
      <c r="BD70" s="27"/>
      <c r="BE70" s="148">
        <f t="shared" si="26"/>
        <v>0</v>
      </c>
      <c r="BF70" s="41"/>
    </row>
    <row r="71" spans="1:58">
      <c r="A71" s="148">
        <v>63</v>
      </c>
      <c r="B71" s="169"/>
      <c r="C71" s="170"/>
      <c r="D71" s="171"/>
      <c r="E71" s="171"/>
      <c r="F71" s="205"/>
      <c r="G71" s="168"/>
      <c r="H71" s="19" t="s">
        <v>86</v>
      </c>
      <c r="I71" s="168"/>
      <c r="J71" s="19" t="s">
        <v>86</v>
      </c>
      <c r="K71" s="168"/>
      <c r="L71" s="19" t="s">
        <v>86</v>
      </c>
      <c r="M71" s="168"/>
      <c r="N71" s="19" t="s">
        <v>86</v>
      </c>
      <c r="O71" s="168"/>
      <c r="P71" s="19" t="s">
        <v>86</v>
      </c>
      <c r="Q71" s="168"/>
      <c r="R71" s="19" t="s">
        <v>86</v>
      </c>
      <c r="S71" s="168"/>
      <c r="T71" s="19" t="s">
        <v>86</v>
      </c>
      <c r="U71" s="168"/>
      <c r="V71" s="19" t="s">
        <v>86</v>
      </c>
      <c r="W71" s="168"/>
      <c r="X71" s="19" t="s">
        <v>86</v>
      </c>
      <c r="Y71" s="168"/>
      <c r="Z71" s="19" t="s">
        <v>86</v>
      </c>
      <c r="AA71" s="168"/>
      <c r="AB71" s="19" t="s">
        <v>86</v>
      </c>
      <c r="AC71" s="168"/>
      <c r="AD71" s="19" t="s">
        <v>86</v>
      </c>
      <c r="AE71" s="20">
        <f t="shared" si="12"/>
        <v>0</v>
      </c>
      <c r="AF71" s="55" t="s">
        <v>35</v>
      </c>
      <c r="AG71" s="74">
        <f t="shared" si="14"/>
        <v>0</v>
      </c>
      <c r="AH71" s="41"/>
      <c r="AI71" s="20">
        <f t="shared" si="15"/>
        <v>0</v>
      </c>
      <c r="AJ71" s="27"/>
      <c r="AK71" s="20">
        <f t="shared" si="16"/>
        <v>0</v>
      </c>
      <c r="AL71" s="27"/>
      <c r="AM71" s="20">
        <f t="shared" si="17"/>
        <v>0</v>
      </c>
      <c r="AN71" s="27"/>
      <c r="AO71" s="20">
        <f t="shared" si="18"/>
        <v>0</v>
      </c>
      <c r="AP71" s="27"/>
      <c r="AQ71" s="20">
        <f t="shared" si="19"/>
        <v>0</v>
      </c>
      <c r="AR71" s="27"/>
      <c r="AS71" s="20">
        <f t="shared" si="20"/>
        <v>0</v>
      </c>
      <c r="AT71" s="27"/>
      <c r="AU71" s="20">
        <f t="shared" si="21"/>
        <v>0</v>
      </c>
      <c r="AV71" s="27"/>
      <c r="AW71" s="20">
        <f t="shared" si="22"/>
        <v>0</v>
      </c>
      <c r="AX71" s="27"/>
      <c r="AY71" s="20">
        <f t="shared" si="23"/>
        <v>0</v>
      </c>
      <c r="AZ71" s="27"/>
      <c r="BA71" s="20">
        <f t="shared" si="24"/>
        <v>0</v>
      </c>
      <c r="BB71" s="27"/>
      <c r="BC71" s="20">
        <f t="shared" si="25"/>
        <v>0</v>
      </c>
      <c r="BD71" s="27"/>
      <c r="BE71" s="148">
        <f t="shared" si="26"/>
        <v>0</v>
      </c>
      <c r="BF71" s="41"/>
    </row>
    <row r="72" spans="1:58">
      <c r="A72" s="148">
        <v>64</v>
      </c>
      <c r="B72" s="169"/>
      <c r="C72" s="170"/>
      <c r="D72" s="171"/>
      <c r="E72" s="171"/>
      <c r="F72" s="205"/>
      <c r="G72" s="168"/>
      <c r="H72" s="19" t="s">
        <v>86</v>
      </c>
      <c r="I72" s="168"/>
      <c r="J72" s="19" t="s">
        <v>86</v>
      </c>
      <c r="K72" s="168"/>
      <c r="L72" s="19" t="s">
        <v>86</v>
      </c>
      <c r="M72" s="168"/>
      <c r="N72" s="19" t="s">
        <v>86</v>
      </c>
      <c r="O72" s="168"/>
      <c r="P72" s="19" t="s">
        <v>86</v>
      </c>
      <c r="Q72" s="168"/>
      <c r="R72" s="19" t="s">
        <v>86</v>
      </c>
      <c r="S72" s="168"/>
      <c r="T72" s="19" t="s">
        <v>86</v>
      </c>
      <c r="U72" s="168"/>
      <c r="V72" s="19" t="s">
        <v>86</v>
      </c>
      <c r="W72" s="168"/>
      <c r="X72" s="19" t="s">
        <v>86</v>
      </c>
      <c r="Y72" s="168"/>
      <c r="Z72" s="19" t="s">
        <v>86</v>
      </c>
      <c r="AA72" s="168"/>
      <c r="AB72" s="19" t="s">
        <v>86</v>
      </c>
      <c r="AC72" s="168"/>
      <c r="AD72" s="19" t="s">
        <v>86</v>
      </c>
      <c r="AE72" s="20">
        <f t="shared" si="12"/>
        <v>0</v>
      </c>
      <c r="AF72" s="55" t="s">
        <v>35</v>
      </c>
      <c r="AG72" s="74">
        <f t="shared" si="14"/>
        <v>0</v>
      </c>
      <c r="AH72" s="41"/>
      <c r="AI72" s="20">
        <f t="shared" si="15"/>
        <v>0</v>
      </c>
      <c r="AJ72" s="27"/>
      <c r="AK72" s="20">
        <f t="shared" si="16"/>
        <v>0</v>
      </c>
      <c r="AL72" s="27"/>
      <c r="AM72" s="20">
        <f t="shared" si="17"/>
        <v>0</v>
      </c>
      <c r="AN72" s="27"/>
      <c r="AO72" s="20">
        <f t="shared" si="18"/>
        <v>0</v>
      </c>
      <c r="AP72" s="27"/>
      <c r="AQ72" s="20">
        <f t="shared" si="19"/>
        <v>0</v>
      </c>
      <c r="AR72" s="27"/>
      <c r="AS72" s="20">
        <f t="shared" si="20"/>
        <v>0</v>
      </c>
      <c r="AT72" s="27"/>
      <c r="AU72" s="20">
        <f t="shared" si="21"/>
        <v>0</v>
      </c>
      <c r="AV72" s="27"/>
      <c r="AW72" s="20">
        <f t="shared" si="22"/>
        <v>0</v>
      </c>
      <c r="AX72" s="27"/>
      <c r="AY72" s="20">
        <f t="shared" si="23"/>
        <v>0</v>
      </c>
      <c r="AZ72" s="27"/>
      <c r="BA72" s="20">
        <f t="shared" si="24"/>
        <v>0</v>
      </c>
      <c r="BB72" s="27"/>
      <c r="BC72" s="20">
        <f t="shared" si="25"/>
        <v>0</v>
      </c>
      <c r="BD72" s="27"/>
      <c r="BE72" s="148">
        <f t="shared" si="26"/>
        <v>0</v>
      </c>
      <c r="BF72" s="41"/>
    </row>
    <row r="73" spans="1:58">
      <c r="A73" s="148">
        <v>65</v>
      </c>
      <c r="B73" s="169"/>
      <c r="C73" s="170"/>
      <c r="D73" s="171"/>
      <c r="E73" s="171"/>
      <c r="F73" s="205"/>
      <c r="G73" s="168"/>
      <c r="H73" s="19" t="s">
        <v>86</v>
      </c>
      <c r="I73" s="168"/>
      <c r="J73" s="19" t="s">
        <v>86</v>
      </c>
      <c r="K73" s="168"/>
      <c r="L73" s="19" t="s">
        <v>86</v>
      </c>
      <c r="M73" s="168"/>
      <c r="N73" s="19" t="s">
        <v>86</v>
      </c>
      <c r="O73" s="168"/>
      <c r="P73" s="19" t="s">
        <v>86</v>
      </c>
      <c r="Q73" s="168"/>
      <c r="R73" s="19" t="s">
        <v>86</v>
      </c>
      <c r="S73" s="168"/>
      <c r="T73" s="19" t="s">
        <v>86</v>
      </c>
      <c r="U73" s="168"/>
      <c r="V73" s="19" t="s">
        <v>86</v>
      </c>
      <c r="W73" s="168"/>
      <c r="X73" s="19" t="s">
        <v>86</v>
      </c>
      <c r="Y73" s="168"/>
      <c r="Z73" s="19" t="s">
        <v>86</v>
      </c>
      <c r="AA73" s="168"/>
      <c r="AB73" s="19" t="s">
        <v>86</v>
      </c>
      <c r="AC73" s="168"/>
      <c r="AD73" s="19" t="s">
        <v>86</v>
      </c>
      <c r="AE73" s="20">
        <f t="shared" si="12"/>
        <v>0</v>
      </c>
      <c r="AF73" s="55" t="s">
        <v>35</v>
      </c>
      <c r="AG73" s="74">
        <f t="shared" ref="AG73:AG108" si="27">24000*AE73</f>
        <v>0</v>
      </c>
      <c r="AH73" s="41"/>
      <c r="AI73" s="20">
        <f t="shared" ref="AI73:AI108" si="28">IF(G73&gt;=15,1,0)</f>
        <v>0</v>
      </c>
      <c r="AJ73" s="27"/>
      <c r="AK73" s="20">
        <f t="shared" ref="AK73:AK108" si="29">IF(I73&gt;=15,1,0)</f>
        <v>0</v>
      </c>
      <c r="AL73" s="27"/>
      <c r="AM73" s="20">
        <f t="shared" ref="AM73:AM108" si="30">IF(K73&gt;=15,1,0)</f>
        <v>0</v>
      </c>
      <c r="AN73" s="27"/>
      <c r="AO73" s="20">
        <f t="shared" ref="AO73:AO108" si="31">IF(M73&gt;=15,1,0)</f>
        <v>0</v>
      </c>
      <c r="AP73" s="27"/>
      <c r="AQ73" s="20">
        <f t="shared" ref="AQ73:AQ108" si="32">IF(O73&gt;=15,1,0)</f>
        <v>0</v>
      </c>
      <c r="AR73" s="27"/>
      <c r="AS73" s="20">
        <f t="shared" ref="AS73:AS108" si="33">IF(Q73&gt;=15,1,0)</f>
        <v>0</v>
      </c>
      <c r="AT73" s="27"/>
      <c r="AU73" s="20">
        <f t="shared" ref="AU73:AU108" si="34">IF(S73&gt;=15,1,0)</f>
        <v>0</v>
      </c>
      <c r="AV73" s="27"/>
      <c r="AW73" s="20">
        <f t="shared" ref="AW73:AW108" si="35">IF(U73&gt;=15,1,0)</f>
        <v>0</v>
      </c>
      <c r="AX73" s="27"/>
      <c r="AY73" s="20">
        <f t="shared" ref="AY73:AY108" si="36">IF(W73&gt;=15,1,0)</f>
        <v>0</v>
      </c>
      <c r="AZ73" s="27"/>
      <c r="BA73" s="20">
        <f t="shared" ref="BA73:BA108" si="37">IF(Y73&gt;=15,1,0)</f>
        <v>0</v>
      </c>
      <c r="BB73" s="27"/>
      <c r="BC73" s="20">
        <f t="shared" ref="BC73:BC108" si="38">IF(AA73&gt;=15,1,0)</f>
        <v>0</v>
      </c>
      <c r="BD73" s="27"/>
      <c r="BE73" s="148">
        <f t="shared" ref="BE73:BE108" si="39">IF(AC73&gt;=15,1,0)</f>
        <v>0</v>
      </c>
      <c r="BF73" s="41"/>
    </row>
    <row r="74" spans="1:58">
      <c r="A74" s="148">
        <v>66</v>
      </c>
      <c r="B74" s="169"/>
      <c r="C74" s="170"/>
      <c r="D74" s="171"/>
      <c r="E74" s="171"/>
      <c r="F74" s="205"/>
      <c r="G74" s="168"/>
      <c r="H74" s="19" t="s">
        <v>86</v>
      </c>
      <c r="I74" s="168"/>
      <c r="J74" s="19" t="s">
        <v>86</v>
      </c>
      <c r="K74" s="168"/>
      <c r="L74" s="19" t="s">
        <v>86</v>
      </c>
      <c r="M74" s="168"/>
      <c r="N74" s="19" t="s">
        <v>86</v>
      </c>
      <c r="O74" s="168"/>
      <c r="P74" s="19" t="s">
        <v>86</v>
      </c>
      <c r="Q74" s="168"/>
      <c r="R74" s="19" t="s">
        <v>86</v>
      </c>
      <c r="S74" s="168"/>
      <c r="T74" s="19" t="s">
        <v>86</v>
      </c>
      <c r="U74" s="168"/>
      <c r="V74" s="19" t="s">
        <v>86</v>
      </c>
      <c r="W74" s="168"/>
      <c r="X74" s="19" t="s">
        <v>86</v>
      </c>
      <c r="Y74" s="168"/>
      <c r="Z74" s="19" t="s">
        <v>86</v>
      </c>
      <c r="AA74" s="168"/>
      <c r="AB74" s="19" t="s">
        <v>86</v>
      </c>
      <c r="AC74" s="168"/>
      <c r="AD74" s="19" t="s">
        <v>86</v>
      </c>
      <c r="AE74" s="20">
        <f t="shared" ref="AE74:AE108" si="40">COUNTIF(G74:AC74,"&gt;=15")</f>
        <v>0</v>
      </c>
      <c r="AF74" s="55" t="s">
        <v>122</v>
      </c>
      <c r="AG74" s="74">
        <f t="shared" si="27"/>
        <v>0</v>
      </c>
      <c r="AH74" s="38"/>
      <c r="AI74" s="20">
        <f t="shared" si="28"/>
        <v>0</v>
      </c>
      <c r="AJ74" s="27"/>
      <c r="AK74" s="20">
        <f t="shared" si="29"/>
        <v>0</v>
      </c>
      <c r="AL74" s="27"/>
      <c r="AM74" s="20">
        <f t="shared" si="30"/>
        <v>0</v>
      </c>
      <c r="AN74" s="27"/>
      <c r="AO74" s="20">
        <f t="shared" si="31"/>
        <v>0</v>
      </c>
      <c r="AP74" s="27"/>
      <c r="AQ74" s="20">
        <f t="shared" si="32"/>
        <v>0</v>
      </c>
      <c r="AR74" s="27"/>
      <c r="AS74" s="20">
        <f t="shared" si="33"/>
        <v>0</v>
      </c>
      <c r="AT74" s="27"/>
      <c r="AU74" s="20">
        <f t="shared" si="34"/>
        <v>0</v>
      </c>
      <c r="AV74" s="27"/>
      <c r="AW74" s="20">
        <f t="shared" si="35"/>
        <v>0</v>
      </c>
      <c r="AX74" s="27"/>
      <c r="AY74" s="20">
        <f t="shared" si="36"/>
        <v>0</v>
      </c>
      <c r="AZ74" s="27"/>
      <c r="BA74" s="20">
        <f t="shared" si="37"/>
        <v>0</v>
      </c>
      <c r="BB74" s="27"/>
      <c r="BC74" s="20">
        <f t="shared" si="38"/>
        <v>0</v>
      </c>
      <c r="BD74" s="27"/>
      <c r="BE74" s="148">
        <f t="shared" si="39"/>
        <v>0</v>
      </c>
      <c r="BF74" s="38"/>
    </row>
    <row r="75" spans="1:58">
      <c r="A75" s="148">
        <v>67</v>
      </c>
      <c r="B75" s="169"/>
      <c r="C75" s="170"/>
      <c r="D75" s="171"/>
      <c r="E75" s="171"/>
      <c r="F75" s="205"/>
      <c r="G75" s="168"/>
      <c r="H75" s="19" t="s">
        <v>86</v>
      </c>
      <c r="I75" s="168"/>
      <c r="J75" s="19" t="s">
        <v>86</v>
      </c>
      <c r="K75" s="168"/>
      <c r="L75" s="19" t="s">
        <v>86</v>
      </c>
      <c r="M75" s="168"/>
      <c r="N75" s="19" t="s">
        <v>86</v>
      </c>
      <c r="O75" s="168"/>
      <c r="P75" s="19" t="s">
        <v>86</v>
      </c>
      <c r="Q75" s="168"/>
      <c r="R75" s="19" t="s">
        <v>86</v>
      </c>
      <c r="S75" s="168"/>
      <c r="T75" s="19" t="s">
        <v>86</v>
      </c>
      <c r="U75" s="168"/>
      <c r="V75" s="19" t="s">
        <v>86</v>
      </c>
      <c r="W75" s="168"/>
      <c r="X75" s="19" t="s">
        <v>86</v>
      </c>
      <c r="Y75" s="168"/>
      <c r="Z75" s="19" t="s">
        <v>86</v>
      </c>
      <c r="AA75" s="168"/>
      <c r="AB75" s="19" t="s">
        <v>86</v>
      </c>
      <c r="AC75" s="168"/>
      <c r="AD75" s="19" t="s">
        <v>86</v>
      </c>
      <c r="AE75" s="20">
        <f t="shared" si="40"/>
        <v>0</v>
      </c>
      <c r="AF75" s="55" t="s">
        <v>35</v>
      </c>
      <c r="AG75" s="74">
        <f t="shared" si="27"/>
        <v>0</v>
      </c>
      <c r="AH75" s="38"/>
      <c r="AI75" s="20">
        <f t="shared" si="28"/>
        <v>0</v>
      </c>
      <c r="AJ75" s="27"/>
      <c r="AK75" s="20">
        <f t="shared" si="29"/>
        <v>0</v>
      </c>
      <c r="AL75" s="27"/>
      <c r="AM75" s="20">
        <f t="shared" si="30"/>
        <v>0</v>
      </c>
      <c r="AN75" s="27"/>
      <c r="AO75" s="20">
        <f t="shared" si="31"/>
        <v>0</v>
      </c>
      <c r="AP75" s="27"/>
      <c r="AQ75" s="20">
        <f t="shared" si="32"/>
        <v>0</v>
      </c>
      <c r="AR75" s="27"/>
      <c r="AS75" s="20">
        <f t="shared" si="33"/>
        <v>0</v>
      </c>
      <c r="AT75" s="27"/>
      <c r="AU75" s="20">
        <f t="shared" si="34"/>
        <v>0</v>
      </c>
      <c r="AV75" s="27"/>
      <c r="AW75" s="20">
        <f t="shared" si="35"/>
        <v>0</v>
      </c>
      <c r="AX75" s="27"/>
      <c r="AY75" s="20">
        <f t="shared" si="36"/>
        <v>0</v>
      </c>
      <c r="AZ75" s="27"/>
      <c r="BA75" s="20">
        <f t="shared" si="37"/>
        <v>0</v>
      </c>
      <c r="BB75" s="27"/>
      <c r="BC75" s="20">
        <f t="shared" si="38"/>
        <v>0</v>
      </c>
      <c r="BD75" s="27"/>
      <c r="BE75" s="148">
        <f t="shared" si="39"/>
        <v>0</v>
      </c>
      <c r="BF75" s="38"/>
    </row>
    <row r="76" spans="1:58">
      <c r="A76" s="148">
        <v>68</v>
      </c>
      <c r="B76" s="169"/>
      <c r="C76" s="170"/>
      <c r="D76" s="171"/>
      <c r="E76" s="171"/>
      <c r="F76" s="205"/>
      <c r="G76" s="168"/>
      <c r="H76" s="19" t="s">
        <v>86</v>
      </c>
      <c r="I76" s="168"/>
      <c r="J76" s="19" t="s">
        <v>86</v>
      </c>
      <c r="K76" s="168"/>
      <c r="L76" s="19" t="s">
        <v>86</v>
      </c>
      <c r="M76" s="168"/>
      <c r="N76" s="19" t="s">
        <v>86</v>
      </c>
      <c r="O76" s="168"/>
      <c r="P76" s="19" t="s">
        <v>86</v>
      </c>
      <c r="Q76" s="168"/>
      <c r="R76" s="19" t="s">
        <v>86</v>
      </c>
      <c r="S76" s="168"/>
      <c r="T76" s="19" t="s">
        <v>86</v>
      </c>
      <c r="U76" s="168"/>
      <c r="V76" s="19" t="s">
        <v>86</v>
      </c>
      <c r="W76" s="168"/>
      <c r="X76" s="19" t="s">
        <v>86</v>
      </c>
      <c r="Y76" s="168"/>
      <c r="Z76" s="19" t="s">
        <v>86</v>
      </c>
      <c r="AA76" s="168"/>
      <c r="AB76" s="19" t="s">
        <v>86</v>
      </c>
      <c r="AC76" s="168"/>
      <c r="AD76" s="19" t="s">
        <v>86</v>
      </c>
      <c r="AE76" s="20">
        <f t="shared" si="40"/>
        <v>0</v>
      </c>
      <c r="AF76" s="55" t="s">
        <v>35</v>
      </c>
      <c r="AG76" s="74">
        <f t="shared" si="27"/>
        <v>0</v>
      </c>
      <c r="AH76" s="41"/>
      <c r="AI76" s="20">
        <f t="shared" si="28"/>
        <v>0</v>
      </c>
      <c r="AJ76" s="27"/>
      <c r="AK76" s="20">
        <f t="shared" si="29"/>
        <v>0</v>
      </c>
      <c r="AL76" s="27"/>
      <c r="AM76" s="20">
        <f t="shared" si="30"/>
        <v>0</v>
      </c>
      <c r="AN76" s="27"/>
      <c r="AO76" s="20">
        <f t="shared" si="31"/>
        <v>0</v>
      </c>
      <c r="AP76" s="27"/>
      <c r="AQ76" s="20">
        <f t="shared" si="32"/>
        <v>0</v>
      </c>
      <c r="AR76" s="27"/>
      <c r="AS76" s="20">
        <f t="shared" si="33"/>
        <v>0</v>
      </c>
      <c r="AT76" s="27"/>
      <c r="AU76" s="20">
        <f t="shared" si="34"/>
        <v>0</v>
      </c>
      <c r="AV76" s="27"/>
      <c r="AW76" s="20">
        <f t="shared" si="35"/>
        <v>0</v>
      </c>
      <c r="AX76" s="27"/>
      <c r="AY76" s="20">
        <f t="shared" si="36"/>
        <v>0</v>
      </c>
      <c r="AZ76" s="27"/>
      <c r="BA76" s="20">
        <f t="shared" si="37"/>
        <v>0</v>
      </c>
      <c r="BB76" s="27"/>
      <c r="BC76" s="20">
        <f t="shared" si="38"/>
        <v>0</v>
      </c>
      <c r="BD76" s="27"/>
      <c r="BE76" s="148">
        <f t="shared" si="39"/>
        <v>0</v>
      </c>
      <c r="BF76" s="41"/>
    </row>
    <row r="77" spans="1:58">
      <c r="A77" s="148">
        <v>69</v>
      </c>
      <c r="B77" s="169"/>
      <c r="C77" s="170"/>
      <c r="D77" s="171"/>
      <c r="E77" s="171"/>
      <c r="F77" s="205"/>
      <c r="G77" s="168"/>
      <c r="H77" s="19" t="s">
        <v>86</v>
      </c>
      <c r="I77" s="168"/>
      <c r="J77" s="19" t="s">
        <v>86</v>
      </c>
      <c r="K77" s="168"/>
      <c r="L77" s="19" t="s">
        <v>86</v>
      </c>
      <c r="M77" s="168"/>
      <c r="N77" s="19" t="s">
        <v>86</v>
      </c>
      <c r="O77" s="168"/>
      <c r="P77" s="19" t="s">
        <v>86</v>
      </c>
      <c r="Q77" s="168"/>
      <c r="R77" s="19" t="s">
        <v>86</v>
      </c>
      <c r="S77" s="168"/>
      <c r="T77" s="19" t="s">
        <v>86</v>
      </c>
      <c r="U77" s="168"/>
      <c r="V77" s="19" t="s">
        <v>86</v>
      </c>
      <c r="W77" s="168"/>
      <c r="X77" s="19" t="s">
        <v>86</v>
      </c>
      <c r="Y77" s="168"/>
      <c r="Z77" s="19" t="s">
        <v>86</v>
      </c>
      <c r="AA77" s="168"/>
      <c r="AB77" s="19" t="s">
        <v>86</v>
      </c>
      <c r="AC77" s="168"/>
      <c r="AD77" s="19" t="s">
        <v>86</v>
      </c>
      <c r="AE77" s="20">
        <f t="shared" si="40"/>
        <v>0</v>
      </c>
      <c r="AF77" s="55" t="s">
        <v>35</v>
      </c>
      <c r="AG77" s="74">
        <f t="shared" si="27"/>
        <v>0</v>
      </c>
      <c r="AH77" s="41"/>
      <c r="AI77" s="20">
        <f t="shared" si="28"/>
        <v>0</v>
      </c>
      <c r="AJ77" s="27"/>
      <c r="AK77" s="20">
        <f t="shared" si="29"/>
        <v>0</v>
      </c>
      <c r="AL77" s="27"/>
      <c r="AM77" s="20">
        <f t="shared" si="30"/>
        <v>0</v>
      </c>
      <c r="AN77" s="27"/>
      <c r="AO77" s="20">
        <f t="shared" si="31"/>
        <v>0</v>
      </c>
      <c r="AP77" s="27"/>
      <c r="AQ77" s="20">
        <f t="shared" si="32"/>
        <v>0</v>
      </c>
      <c r="AR77" s="27"/>
      <c r="AS77" s="20">
        <f t="shared" si="33"/>
        <v>0</v>
      </c>
      <c r="AT77" s="27"/>
      <c r="AU77" s="20">
        <f t="shared" si="34"/>
        <v>0</v>
      </c>
      <c r="AV77" s="27"/>
      <c r="AW77" s="20">
        <f t="shared" si="35"/>
        <v>0</v>
      </c>
      <c r="AX77" s="27"/>
      <c r="AY77" s="20">
        <f t="shared" si="36"/>
        <v>0</v>
      </c>
      <c r="AZ77" s="27"/>
      <c r="BA77" s="20">
        <f t="shared" si="37"/>
        <v>0</v>
      </c>
      <c r="BB77" s="27"/>
      <c r="BC77" s="20">
        <f t="shared" si="38"/>
        <v>0</v>
      </c>
      <c r="BD77" s="27"/>
      <c r="BE77" s="148">
        <f t="shared" si="39"/>
        <v>0</v>
      </c>
      <c r="BF77" s="41"/>
    </row>
    <row r="78" spans="1:58">
      <c r="A78" s="148">
        <v>70</v>
      </c>
      <c r="B78" s="169"/>
      <c r="C78" s="170"/>
      <c r="D78" s="171"/>
      <c r="E78" s="171"/>
      <c r="F78" s="205"/>
      <c r="G78" s="168"/>
      <c r="H78" s="19" t="s">
        <v>86</v>
      </c>
      <c r="I78" s="168"/>
      <c r="J78" s="19" t="s">
        <v>86</v>
      </c>
      <c r="K78" s="168"/>
      <c r="L78" s="19" t="s">
        <v>86</v>
      </c>
      <c r="M78" s="168"/>
      <c r="N78" s="19" t="s">
        <v>86</v>
      </c>
      <c r="O78" s="168"/>
      <c r="P78" s="19" t="s">
        <v>86</v>
      </c>
      <c r="Q78" s="168"/>
      <c r="R78" s="19" t="s">
        <v>86</v>
      </c>
      <c r="S78" s="168"/>
      <c r="T78" s="19" t="s">
        <v>86</v>
      </c>
      <c r="U78" s="168"/>
      <c r="V78" s="19" t="s">
        <v>86</v>
      </c>
      <c r="W78" s="168"/>
      <c r="X78" s="19" t="s">
        <v>86</v>
      </c>
      <c r="Y78" s="168"/>
      <c r="Z78" s="19" t="s">
        <v>86</v>
      </c>
      <c r="AA78" s="168"/>
      <c r="AB78" s="19" t="s">
        <v>86</v>
      </c>
      <c r="AC78" s="168"/>
      <c r="AD78" s="19" t="s">
        <v>86</v>
      </c>
      <c r="AE78" s="20">
        <f t="shared" si="40"/>
        <v>0</v>
      </c>
      <c r="AF78" s="55" t="s">
        <v>35</v>
      </c>
      <c r="AG78" s="74">
        <f t="shared" si="27"/>
        <v>0</v>
      </c>
      <c r="AH78" s="41"/>
      <c r="AI78" s="20">
        <f t="shared" si="28"/>
        <v>0</v>
      </c>
      <c r="AJ78" s="27"/>
      <c r="AK78" s="20">
        <f t="shared" si="29"/>
        <v>0</v>
      </c>
      <c r="AL78" s="27"/>
      <c r="AM78" s="20">
        <f t="shared" si="30"/>
        <v>0</v>
      </c>
      <c r="AN78" s="27"/>
      <c r="AO78" s="20">
        <f t="shared" si="31"/>
        <v>0</v>
      </c>
      <c r="AP78" s="27"/>
      <c r="AQ78" s="20">
        <f t="shared" si="32"/>
        <v>0</v>
      </c>
      <c r="AR78" s="27"/>
      <c r="AS78" s="20">
        <f t="shared" si="33"/>
        <v>0</v>
      </c>
      <c r="AT78" s="27"/>
      <c r="AU78" s="20">
        <f t="shared" si="34"/>
        <v>0</v>
      </c>
      <c r="AV78" s="27"/>
      <c r="AW78" s="20">
        <f t="shared" si="35"/>
        <v>0</v>
      </c>
      <c r="AX78" s="27"/>
      <c r="AY78" s="20">
        <f t="shared" si="36"/>
        <v>0</v>
      </c>
      <c r="AZ78" s="27"/>
      <c r="BA78" s="20">
        <f t="shared" si="37"/>
        <v>0</v>
      </c>
      <c r="BB78" s="27"/>
      <c r="BC78" s="20">
        <f t="shared" si="38"/>
        <v>0</v>
      </c>
      <c r="BD78" s="27"/>
      <c r="BE78" s="148">
        <f t="shared" si="39"/>
        <v>0</v>
      </c>
      <c r="BF78" s="41"/>
    </row>
    <row r="79" spans="1:58">
      <c r="A79" s="148">
        <v>71</v>
      </c>
      <c r="B79" s="169"/>
      <c r="C79" s="170"/>
      <c r="D79" s="171"/>
      <c r="E79" s="171"/>
      <c r="F79" s="205"/>
      <c r="G79" s="168"/>
      <c r="H79" s="19" t="s">
        <v>86</v>
      </c>
      <c r="I79" s="168"/>
      <c r="J79" s="19" t="s">
        <v>86</v>
      </c>
      <c r="K79" s="168"/>
      <c r="L79" s="19" t="s">
        <v>86</v>
      </c>
      <c r="M79" s="168"/>
      <c r="N79" s="19" t="s">
        <v>86</v>
      </c>
      <c r="O79" s="168"/>
      <c r="P79" s="19" t="s">
        <v>86</v>
      </c>
      <c r="Q79" s="168"/>
      <c r="R79" s="19" t="s">
        <v>86</v>
      </c>
      <c r="S79" s="168"/>
      <c r="T79" s="19" t="s">
        <v>86</v>
      </c>
      <c r="U79" s="168"/>
      <c r="V79" s="19" t="s">
        <v>86</v>
      </c>
      <c r="W79" s="168"/>
      <c r="X79" s="19" t="s">
        <v>86</v>
      </c>
      <c r="Y79" s="168"/>
      <c r="Z79" s="19" t="s">
        <v>86</v>
      </c>
      <c r="AA79" s="168"/>
      <c r="AB79" s="19" t="s">
        <v>86</v>
      </c>
      <c r="AC79" s="168"/>
      <c r="AD79" s="19" t="s">
        <v>86</v>
      </c>
      <c r="AE79" s="20">
        <f t="shared" si="40"/>
        <v>0</v>
      </c>
      <c r="AF79" s="55" t="s">
        <v>122</v>
      </c>
      <c r="AG79" s="74">
        <f t="shared" si="27"/>
        <v>0</v>
      </c>
      <c r="AH79" s="41"/>
      <c r="AI79" s="20">
        <f t="shared" si="28"/>
        <v>0</v>
      </c>
      <c r="AJ79" s="27"/>
      <c r="AK79" s="20">
        <f t="shared" si="29"/>
        <v>0</v>
      </c>
      <c r="AL79" s="27"/>
      <c r="AM79" s="20">
        <f t="shared" si="30"/>
        <v>0</v>
      </c>
      <c r="AN79" s="27"/>
      <c r="AO79" s="20">
        <f t="shared" si="31"/>
        <v>0</v>
      </c>
      <c r="AP79" s="27"/>
      <c r="AQ79" s="20">
        <f t="shared" si="32"/>
        <v>0</v>
      </c>
      <c r="AR79" s="27"/>
      <c r="AS79" s="20">
        <f t="shared" si="33"/>
        <v>0</v>
      </c>
      <c r="AT79" s="27"/>
      <c r="AU79" s="20">
        <f t="shared" si="34"/>
        <v>0</v>
      </c>
      <c r="AV79" s="27"/>
      <c r="AW79" s="20">
        <f t="shared" si="35"/>
        <v>0</v>
      </c>
      <c r="AX79" s="27"/>
      <c r="AY79" s="20">
        <f t="shared" si="36"/>
        <v>0</v>
      </c>
      <c r="AZ79" s="27"/>
      <c r="BA79" s="20">
        <f t="shared" si="37"/>
        <v>0</v>
      </c>
      <c r="BB79" s="27"/>
      <c r="BC79" s="20">
        <f t="shared" si="38"/>
        <v>0</v>
      </c>
      <c r="BD79" s="27"/>
      <c r="BE79" s="148">
        <f t="shared" si="39"/>
        <v>0</v>
      </c>
      <c r="BF79" s="41"/>
    </row>
    <row r="80" spans="1:58">
      <c r="A80" s="148">
        <v>72</v>
      </c>
      <c r="B80" s="169"/>
      <c r="C80" s="170"/>
      <c r="D80" s="171"/>
      <c r="E80" s="171"/>
      <c r="F80" s="205"/>
      <c r="G80" s="168"/>
      <c r="H80" s="19" t="s">
        <v>86</v>
      </c>
      <c r="I80" s="168"/>
      <c r="J80" s="19" t="s">
        <v>86</v>
      </c>
      <c r="K80" s="168"/>
      <c r="L80" s="19" t="s">
        <v>86</v>
      </c>
      <c r="M80" s="168"/>
      <c r="N80" s="19" t="s">
        <v>86</v>
      </c>
      <c r="O80" s="168"/>
      <c r="P80" s="19" t="s">
        <v>86</v>
      </c>
      <c r="Q80" s="168"/>
      <c r="R80" s="19" t="s">
        <v>86</v>
      </c>
      <c r="S80" s="168"/>
      <c r="T80" s="19" t="s">
        <v>86</v>
      </c>
      <c r="U80" s="168"/>
      <c r="V80" s="19" t="s">
        <v>86</v>
      </c>
      <c r="W80" s="168"/>
      <c r="X80" s="19" t="s">
        <v>86</v>
      </c>
      <c r="Y80" s="168"/>
      <c r="Z80" s="19" t="s">
        <v>86</v>
      </c>
      <c r="AA80" s="168"/>
      <c r="AB80" s="19" t="s">
        <v>86</v>
      </c>
      <c r="AC80" s="168"/>
      <c r="AD80" s="19" t="s">
        <v>86</v>
      </c>
      <c r="AE80" s="20">
        <f t="shared" si="40"/>
        <v>0</v>
      </c>
      <c r="AF80" s="55" t="s">
        <v>35</v>
      </c>
      <c r="AG80" s="74">
        <f t="shared" si="27"/>
        <v>0</v>
      </c>
      <c r="AH80" s="41"/>
      <c r="AI80" s="20">
        <f t="shared" si="28"/>
        <v>0</v>
      </c>
      <c r="AJ80" s="27"/>
      <c r="AK80" s="20">
        <f t="shared" si="29"/>
        <v>0</v>
      </c>
      <c r="AL80" s="27"/>
      <c r="AM80" s="20">
        <f t="shared" si="30"/>
        <v>0</v>
      </c>
      <c r="AN80" s="27"/>
      <c r="AO80" s="20">
        <f t="shared" si="31"/>
        <v>0</v>
      </c>
      <c r="AP80" s="27"/>
      <c r="AQ80" s="20">
        <f t="shared" si="32"/>
        <v>0</v>
      </c>
      <c r="AR80" s="27"/>
      <c r="AS80" s="20">
        <f t="shared" si="33"/>
        <v>0</v>
      </c>
      <c r="AT80" s="27"/>
      <c r="AU80" s="20">
        <f t="shared" si="34"/>
        <v>0</v>
      </c>
      <c r="AV80" s="27"/>
      <c r="AW80" s="20">
        <f t="shared" si="35"/>
        <v>0</v>
      </c>
      <c r="AX80" s="27"/>
      <c r="AY80" s="20">
        <f t="shared" si="36"/>
        <v>0</v>
      </c>
      <c r="AZ80" s="27"/>
      <c r="BA80" s="20">
        <f t="shared" si="37"/>
        <v>0</v>
      </c>
      <c r="BB80" s="27"/>
      <c r="BC80" s="20">
        <f t="shared" si="38"/>
        <v>0</v>
      </c>
      <c r="BD80" s="27"/>
      <c r="BE80" s="148">
        <f t="shared" si="39"/>
        <v>0</v>
      </c>
      <c r="BF80" s="41"/>
    </row>
    <row r="81" spans="1:58">
      <c r="A81" s="148">
        <v>73</v>
      </c>
      <c r="B81" s="169"/>
      <c r="C81" s="170"/>
      <c r="D81" s="171"/>
      <c r="E81" s="171"/>
      <c r="F81" s="205"/>
      <c r="G81" s="168"/>
      <c r="H81" s="19" t="s">
        <v>86</v>
      </c>
      <c r="I81" s="168"/>
      <c r="J81" s="19" t="s">
        <v>86</v>
      </c>
      <c r="K81" s="168"/>
      <c r="L81" s="19" t="s">
        <v>86</v>
      </c>
      <c r="M81" s="168"/>
      <c r="N81" s="19" t="s">
        <v>86</v>
      </c>
      <c r="O81" s="168"/>
      <c r="P81" s="19" t="s">
        <v>86</v>
      </c>
      <c r="Q81" s="168"/>
      <c r="R81" s="19" t="s">
        <v>86</v>
      </c>
      <c r="S81" s="168"/>
      <c r="T81" s="19" t="s">
        <v>86</v>
      </c>
      <c r="U81" s="168"/>
      <c r="V81" s="19" t="s">
        <v>86</v>
      </c>
      <c r="W81" s="168"/>
      <c r="X81" s="19" t="s">
        <v>86</v>
      </c>
      <c r="Y81" s="168"/>
      <c r="Z81" s="19" t="s">
        <v>86</v>
      </c>
      <c r="AA81" s="168"/>
      <c r="AB81" s="19" t="s">
        <v>86</v>
      </c>
      <c r="AC81" s="168"/>
      <c r="AD81" s="19" t="s">
        <v>86</v>
      </c>
      <c r="AE81" s="20">
        <f t="shared" si="40"/>
        <v>0</v>
      </c>
      <c r="AF81" s="55" t="s">
        <v>35</v>
      </c>
      <c r="AG81" s="74">
        <f t="shared" si="27"/>
        <v>0</v>
      </c>
      <c r="AH81" s="41"/>
      <c r="AI81" s="20">
        <f t="shared" si="28"/>
        <v>0</v>
      </c>
      <c r="AJ81" s="27"/>
      <c r="AK81" s="20">
        <f t="shared" si="29"/>
        <v>0</v>
      </c>
      <c r="AL81" s="27"/>
      <c r="AM81" s="20">
        <f t="shared" si="30"/>
        <v>0</v>
      </c>
      <c r="AN81" s="27"/>
      <c r="AO81" s="20">
        <f t="shared" si="31"/>
        <v>0</v>
      </c>
      <c r="AP81" s="27"/>
      <c r="AQ81" s="20">
        <f t="shared" si="32"/>
        <v>0</v>
      </c>
      <c r="AR81" s="27"/>
      <c r="AS81" s="20">
        <f t="shared" si="33"/>
        <v>0</v>
      </c>
      <c r="AT81" s="27"/>
      <c r="AU81" s="20">
        <f t="shared" si="34"/>
        <v>0</v>
      </c>
      <c r="AV81" s="27"/>
      <c r="AW81" s="20">
        <f t="shared" si="35"/>
        <v>0</v>
      </c>
      <c r="AX81" s="27"/>
      <c r="AY81" s="20">
        <f t="shared" si="36"/>
        <v>0</v>
      </c>
      <c r="AZ81" s="27"/>
      <c r="BA81" s="20">
        <f t="shared" si="37"/>
        <v>0</v>
      </c>
      <c r="BB81" s="27"/>
      <c r="BC81" s="20">
        <f t="shared" si="38"/>
        <v>0</v>
      </c>
      <c r="BD81" s="27"/>
      <c r="BE81" s="148">
        <f t="shared" si="39"/>
        <v>0</v>
      </c>
      <c r="BF81" s="41"/>
    </row>
    <row r="82" spans="1:58">
      <c r="A82" s="148">
        <v>74</v>
      </c>
      <c r="B82" s="169"/>
      <c r="C82" s="170"/>
      <c r="D82" s="171"/>
      <c r="E82" s="171"/>
      <c r="F82" s="205"/>
      <c r="G82" s="168"/>
      <c r="H82" s="19" t="s">
        <v>86</v>
      </c>
      <c r="I82" s="168"/>
      <c r="J82" s="19" t="s">
        <v>86</v>
      </c>
      <c r="K82" s="168"/>
      <c r="L82" s="19" t="s">
        <v>86</v>
      </c>
      <c r="M82" s="168"/>
      <c r="N82" s="19" t="s">
        <v>86</v>
      </c>
      <c r="O82" s="168"/>
      <c r="P82" s="19" t="s">
        <v>86</v>
      </c>
      <c r="Q82" s="168"/>
      <c r="R82" s="19" t="s">
        <v>86</v>
      </c>
      <c r="S82" s="168"/>
      <c r="T82" s="19" t="s">
        <v>86</v>
      </c>
      <c r="U82" s="168"/>
      <c r="V82" s="19" t="s">
        <v>86</v>
      </c>
      <c r="W82" s="168"/>
      <c r="X82" s="19" t="s">
        <v>86</v>
      </c>
      <c r="Y82" s="168"/>
      <c r="Z82" s="19" t="s">
        <v>86</v>
      </c>
      <c r="AA82" s="168"/>
      <c r="AB82" s="19" t="s">
        <v>86</v>
      </c>
      <c r="AC82" s="168"/>
      <c r="AD82" s="19" t="s">
        <v>86</v>
      </c>
      <c r="AE82" s="20">
        <f t="shared" si="40"/>
        <v>0</v>
      </c>
      <c r="AF82" s="55" t="s">
        <v>35</v>
      </c>
      <c r="AG82" s="74">
        <f t="shared" si="27"/>
        <v>0</v>
      </c>
      <c r="AH82" s="38"/>
      <c r="AI82" s="20">
        <f t="shared" si="28"/>
        <v>0</v>
      </c>
      <c r="AJ82" s="27"/>
      <c r="AK82" s="20">
        <f t="shared" si="29"/>
        <v>0</v>
      </c>
      <c r="AL82" s="27"/>
      <c r="AM82" s="20">
        <f t="shared" si="30"/>
        <v>0</v>
      </c>
      <c r="AN82" s="27"/>
      <c r="AO82" s="20">
        <f t="shared" si="31"/>
        <v>0</v>
      </c>
      <c r="AP82" s="27"/>
      <c r="AQ82" s="20">
        <f t="shared" si="32"/>
        <v>0</v>
      </c>
      <c r="AR82" s="27"/>
      <c r="AS82" s="20">
        <f t="shared" si="33"/>
        <v>0</v>
      </c>
      <c r="AT82" s="27"/>
      <c r="AU82" s="20">
        <f t="shared" si="34"/>
        <v>0</v>
      </c>
      <c r="AV82" s="27"/>
      <c r="AW82" s="20">
        <f t="shared" si="35"/>
        <v>0</v>
      </c>
      <c r="AX82" s="27"/>
      <c r="AY82" s="20">
        <f t="shared" si="36"/>
        <v>0</v>
      </c>
      <c r="AZ82" s="27"/>
      <c r="BA82" s="20">
        <f t="shared" si="37"/>
        <v>0</v>
      </c>
      <c r="BB82" s="27"/>
      <c r="BC82" s="20">
        <f t="shared" si="38"/>
        <v>0</v>
      </c>
      <c r="BD82" s="27"/>
      <c r="BE82" s="148">
        <f t="shared" si="39"/>
        <v>0</v>
      </c>
      <c r="BF82" s="38"/>
    </row>
    <row r="83" spans="1:58">
      <c r="A83" s="148">
        <v>75</v>
      </c>
      <c r="B83" s="169"/>
      <c r="C83" s="170"/>
      <c r="D83" s="171"/>
      <c r="E83" s="171"/>
      <c r="F83" s="205"/>
      <c r="G83" s="168"/>
      <c r="H83" s="19" t="s">
        <v>86</v>
      </c>
      <c r="I83" s="168"/>
      <c r="J83" s="19" t="s">
        <v>86</v>
      </c>
      <c r="K83" s="168"/>
      <c r="L83" s="19" t="s">
        <v>86</v>
      </c>
      <c r="M83" s="168"/>
      <c r="N83" s="19" t="s">
        <v>86</v>
      </c>
      <c r="O83" s="168"/>
      <c r="P83" s="19" t="s">
        <v>86</v>
      </c>
      <c r="Q83" s="168"/>
      <c r="R83" s="19" t="s">
        <v>86</v>
      </c>
      <c r="S83" s="168"/>
      <c r="T83" s="19" t="s">
        <v>86</v>
      </c>
      <c r="U83" s="168"/>
      <c r="V83" s="19" t="s">
        <v>86</v>
      </c>
      <c r="W83" s="168"/>
      <c r="X83" s="19" t="s">
        <v>86</v>
      </c>
      <c r="Y83" s="168"/>
      <c r="Z83" s="19" t="s">
        <v>86</v>
      </c>
      <c r="AA83" s="168"/>
      <c r="AB83" s="19" t="s">
        <v>86</v>
      </c>
      <c r="AC83" s="168"/>
      <c r="AD83" s="19" t="s">
        <v>86</v>
      </c>
      <c r="AE83" s="20">
        <f t="shared" si="40"/>
        <v>0</v>
      </c>
      <c r="AF83" s="55" t="s">
        <v>35</v>
      </c>
      <c r="AG83" s="74">
        <f t="shared" si="27"/>
        <v>0</v>
      </c>
      <c r="AH83" s="38"/>
      <c r="AI83" s="20">
        <f t="shared" si="28"/>
        <v>0</v>
      </c>
      <c r="AJ83" s="27"/>
      <c r="AK83" s="20">
        <f t="shared" si="29"/>
        <v>0</v>
      </c>
      <c r="AL83" s="27"/>
      <c r="AM83" s="20">
        <f t="shared" si="30"/>
        <v>0</v>
      </c>
      <c r="AN83" s="27"/>
      <c r="AO83" s="20">
        <f t="shared" si="31"/>
        <v>0</v>
      </c>
      <c r="AP83" s="27"/>
      <c r="AQ83" s="20">
        <f t="shared" si="32"/>
        <v>0</v>
      </c>
      <c r="AR83" s="27"/>
      <c r="AS83" s="20">
        <f t="shared" si="33"/>
        <v>0</v>
      </c>
      <c r="AT83" s="27"/>
      <c r="AU83" s="20">
        <f t="shared" si="34"/>
        <v>0</v>
      </c>
      <c r="AV83" s="27"/>
      <c r="AW83" s="20">
        <f t="shared" si="35"/>
        <v>0</v>
      </c>
      <c r="AX83" s="27"/>
      <c r="AY83" s="20">
        <f t="shared" si="36"/>
        <v>0</v>
      </c>
      <c r="AZ83" s="27"/>
      <c r="BA83" s="20">
        <f t="shared" si="37"/>
        <v>0</v>
      </c>
      <c r="BB83" s="27"/>
      <c r="BC83" s="20">
        <f t="shared" si="38"/>
        <v>0</v>
      </c>
      <c r="BD83" s="27"/>
      <c r="BE83" s="148">
        <f t="shared" si="39"/>
        <v>0</v>
      </c>
      <c r="BF83" s="38"/>
    </row>
    <row r="84" spans="1:58">
      <c r="A84" s="148">
        <v>76</v>
      </c>
      <c r="B84" s="169"/>
      <c r="C84" s="170"/>
      <c r="D84" s="171"/>
      <c r="E84" s="171"/>
      <c r="F84" s="205"/>
      <c r="G84" s="168"/>
      <c r="H84" s="19" t="s">
        <v>86</v>
      </c>
      <c r="I84" s="168"/>
      <c r="J84" s="19" t="s">
        <v>86</v>
      </c>
      <c r="K84" s="168"/>
      <c r="L84" s="19" t="s">
        <v>86</v>
      </c>
      <c r="M84" s="168"/>
      <c r="N84" s="19" t="s">
        <v>86</v>
      </c>
      <c r="O84" s="168"/>
      <c r="P84" s="19" t="s">
        <v>86</v>
      </c>
      <c r="Q84" s="168"/>
      <c r="R84" s="19" t="s">
        <v>86</v>
      </c>
      <c r="S84" s="168"/>
      <c r="T84" s="19" t="s">
        <v>86</v>
      </c>
      <c r="U84" s="168"/>
      <c r="V84" s="19" t="s">
        <v>86</v>
      </c>
      <c r="W84" s="168"/>
      <c r="X84" s="19" t="s">
        <v>86</v>
      </c>
      <c r="Y84" s="168"/>
      <c r="Z84" s="19" t="s">
        <v>86</v>
      </c>
      <c r="AA84" s="168"/>
      <c r="AB84" s="19" t="s">
        <v>86</v>
      </c>
      <c r="AC84" s="168"/>
      <c r="AD84" s="19" t="s">
        <v>86</v>
      </c>
      <c r="AE84" s="20">
        <f t="shared" si="40"/>
        <v>0</v>
      </c>
      <c r="AF84" s="55" t="s">
        <v>35</v>
      </c>
      <c r="AG84" s="74">
        <f t="shared" si="27"/>
        <v>0</v>
      </c>
      <c r="AH84" s="38"/>
      <c r="AI84" s="20">
        <f t="shared" si="28"/>
        <v>0</v>
      </c>
      <c r="AJ84" s="27"/>
      <c r="AK84" s="20">
        <f t="shared" si="29"/>
        <v>0</v>
      </c>
      <c r="AL84" s="27"/>
      <c r="AM84" s="20">
        <f t="shared" si="30"/>
        <v>0</v>
      </c>
      <c r="AN84" s="27"/>
      <c r="AO84" s="20">
        <f t="shared" si="31"/>
        <v>0</v>
      </c>
      <c r="AP84" s="27"/>
      <c r="AQ84" s="20">
        <f t="shared" si="32"/>
        <v>0</v>
      </c>
      <c r="AR84" s="27"/>
      <c r="AS84" s="20">
        <f t="shared" si="33"/>
        <v>0</v>
      </c>
      <c r="AT84" s="27"/>
      <c r="AU84" s="20">
        <f t="shared" si="34"/>
        <v>0</v>
      </c>
      <c r="AV84" s="27"/>
      <c r="AW84" s="20">
        <f t="shared" si="35"/>
        <v>0</v>
      </c>
      <c r="AX84" s="27"/>
      <c r="AY84" s="20">
        <f t="shared" si="36"/>
        <v>0</v>
      </c>
      <c r="AZ84" s="27"/>
      <c r="BA84" s="20">
        <f t="shared" si="37"/>
        <v>0</v>
      </c>
      <c r="BB84" s="27"/>
      <c r="BC84" s="20">
        <f t="shared" si="38"/>
        <v>0</v>
      </c>
      <c r="BD84" s="27"/>
      <c r="BE84" s="148">
        <f t="shared" si="39"/>
        <v>0</v>
      </c>
      <c r="BF84" s="38"/>
    </row>
    <row r="85" spans="1:58">
      <c r="A85" s="148">
        <v>77</v>
      </c>
      <c r="B85" s="169"/>
      <c r="C85" s="170"/>
      <c r="D85" s="171"/>
      <c r="E85" s="171"/>
      <c r="F85" s="205"/>
      <c r="G85" s="168"/>
      <c r="H85" s="19" t="s">
        <v>86</v>
      </c>
      <c r="I85" s="168"/>
      <c r="J85" s="19" t="s">
        <v>86</v>
      </c>
      <c r="K85" s="168"/>
      <c r="L85" s="19" t="s">
        <v>86</v>
      </c>
      <c r="M85" s="168"/>
      <c r="N85" s="19" t="s">
        <v>86</v>
      </c>
      <c r="O85" s="168"/>
      <c r="P85" s="19" t="s">
        <v>86</v>
      </c>
      <c r="Q85" s="168"/>
      <c r="R85" s="19" t="s">
        <v>86</v>
      </c>
      <c r="S85" s="168"/>
      <c r="T85" s="19" t="s">
        <v>86</v>
      </c>
      <c r="U85" s="168"/>
      <c r="V85" s="19" t="s">
        <v>86</v>
      </c>
      <c r="W85" s="168"/>
      <c r="X85" s="19" t="s">
        <v>86</v>
      </c>
      <c r="Y85" s="168"/>
      <c r="Z85" s="19" t="s">
        <v>86</v>
      </c>
      <c r="AA85" s="168"/>
      <c r="AB85" s="19" t="s">
        <v>86</v>
      </c>
      <c r="AC85" s="168"/>
      <c r="AD85" s="19" t="s">
        <v>86</v>
      </c>
      <c r="AE85" s="20">
        <f t="shared" si="40"/>
        <v>0</v>
      </c>
      <c r="AF85" s="55" t="s">
        <v>35</v>
      </c>
      <c r="AG85" s="74">
        <f t="shared" si="27"/>
        <v>0</v>
      </c>
      <c r="AH85" s="38"/>
      <c r="AI85" s="20">
        <f t="shared" si="28"/>
        <v>0</v>
      </c>
      <c r="AJ85" s="27"/>
      <c r="AK85" s="20">
        <f t="shared" si="29"/>
        <v>0</v>
      </c>
      <c r="AL85" s="27"/>
      <c r="AM85" s="20">
        <f t="shared" si="30"/>
        <v>0</v>
      </c>
      <c r="AN85" s="27"/>
      <c r="AO85" s="20">
        <f t="shared" si="31"/>
        <v>0</v>
      </c>
      <c r="AP85" s="27"/>
      <c r="AQ85" s="20">
        <f t="shared" si="32"/>
        <v>0</v>
      </c>
      <c r="AR85" s="27"/>
      <c r="AS85" s="20">
        <f t="shared" si="33"/>
        <v>0</v>
      </c>
      <c r="AT85" s="27"/>
      <c r="AU85" s="20">
        <f t="shared" si="34"/>
        <v>0</v>
      </c>
      <c r="AV85" s="27"/>
      <c r="AW85" s="20">
        <f t="shared" si="35"/>
        <v>0</v>
      </c>
      <c r="AX85" s="27"/>
      <c r="AY85" s="20">
        <f t="shared" si="36"/>
        <v>0</v>
      </c>
      <c r="AZ85" s="27"/>
      <c r="BA85" s="20">
        <f t="shared" si="37"/>
        <v>0</v>
      </c>
      <c r="BB85" s="27"/>
      <c r="BC85" s="20">
        <f t="shared" si="38"/>
        <v>0</v>
      </c>
      <c r="BD85" s="27"/>
      <c r="BE85" s="148">
        <f t="shared" si="39"/>
        <v>0</v>
      </c>
      <c r="BF85" s="38"/>
    </row>
    <row r="86" spans="1:58">
      <c r="A86" s="148">
        <v>78</v>
      </c>
      <c r="B86" s="169"/>
      <c r="C86" s="170"/>
      <c r="D86" s="171"/>
      <c r="E86" s="171"/>
      <c r="F86" s="205"/>
      <c r="G86" s="168"/>
      <c r="H86" s="19" t="s">
        <v>86</v>
      </c>
      <c r="I86" s="168"/>
      <c r="J86" s="19" t="s">
        <v>86</v>
      </c>
      <c r="K86" s="168"/>
      <c r="L86" s="19" t="s">
        <v>86</v>
      </c>
      <c r="M86" s="168"/>
      <c r="N86" s="19" t="s">
        <v>86</v>
      </c>
      <c r="O86" s="168"/>
      <c r="P86" s="19" t="s">
        <v>86</v>
      </c>
      <c r="Q86" s="168"/>
      <c r="R86" s="19" t="s">
        <v>86</v>
      </c>
      <c r="S86" s="168"/>
      <c r="T86" s="19" t="s">
        <v>86</v>
      </c>
      <c r="U86" s="168"/>
      <c r="V86" s="19" t="s">
        <v>86</v>
      </c>
      <c r="W86" s="168"/>
      <c r="X86" s="19" t="s">
        <v>86</v>
      </c>
      <c r="Y86" s="168"/>
      <c r="Z86" s="19" t="s">
        <v>86</v>
      </c>
      <c r="AA86" s="168"/>
      <c r="AB86" s="19" t="s">
        <v>86</v>
      </c>
      <c r="AC86" s="168"/>
      <c r="AD86" s="19" t="s">
        <v>86</v>
      </c>
      <c r="AE86" s="20">
        <f t="shared" si="40"/>
        <v>0</v>
      </c>
      <c r="AF86" s="55" t="s">
        <v>35</v>
      </c>
      <c r="AG86" s="74">
        <f t="shared" si="27"/>
        <v>0</v>
      </c>
      <c r="AH86" s="38"/>
      <c r="AI86" s="20">
        <f t="shared" si="28"/>
        <v>0</v>
      </c>
      <c r="AJ86" s="27"/>
      <c r="AK86" s="20">
        <f t="shared" si="29"/>
        <v>0</v>
      </c>
      <c r="AL86" s="27"/>
      <c r="AM86" s="20">
        <f t="shared" si="30"/>
        <v>0</v>
      </c>
      <c r="AN86" s="27"/>
      <c r="AO86" s="20">
        <f t="shared" si="31"/>
        <v>0</v>
      </c>
      <c r="AP86" s="27"/>
      <c r="AQ86" s="20">
        <f t="shared" si="32"/>
        <v>0</v>
      </c>
      <c r="AR86" s="27"/>
      <c r="AS86" s="20">
        <f t="shared" si="33"/>
        <v>0</v>
      </c>
      <c r="AT86" s="27"/>
      <c r="AU86" s="20">
        <f t="shared" si="34"/>
        <v>0</v>
      </c>
      <c r="AV86" s="27"/>
      <c r="AW86" s="20">
        <f t="shared" si="35"/>
        <v>0</v>
      </c>
      <c r="AX86" s="27"/>
      <c r="AY86" s="20">
        <f t="shared" si="36"/>
        <v>0</v>
      </c>
      <c r="AZ86" s="27"/>
      <c r="BA86" s="20">
        <f t="shared" si="37"/>
        <v>0</v>
      </c>
      <c r="BB86" s="27"/>
      <c r="BC86" s="20">
        <f t="shared" si="38"/>
        <v>0</v>
      </c>
      <c r="BD86" s="27"/>
      <c r="BE86" s="148">
        <f t="shared" si="39"/>
        <v>0</v>
      </c>
      <c r="BF86" s="38"/>
    </row>
    <row r="87" spans="1:58">
      <c r="A87" s="148">
        <v>79</v>
      </c>
      <c r="B87" s="169"/>
      <c r="C87" s="170"/>
      <c r="D87" s="171"/>
      <c r="E87" s="171"/>
      <c r="F87" s="205"/>
      <c r="G87" s="168"/>
      <c r="H87" s="19" t="s">
        <v>86</v>
      </c>
      <c r="I87" s="168"/>
      <c r="J87" s="19" t="s">
        <v>86</v>
      </c>
      <c r="K87" s="168"/>
      <c r="L87" s="19" t="s">
        <v>86</v>
      </c>
      <c r="M87" s="168"/>
      <c r="N87" s="19" t="s">
        <v>86</v>
      </c>
      <c r="O87" s="168"/>
      <c r="P87" s="19" t="s">
        <v>86</v>
      </c>
      <c r="Q87" s="168"/>
      <c r="R87" s="19" t="s">
        <v>86</v>
      </c>
      <c r="S87" s="168"/>
      <c r="T87" s="19" t="s">
        <v>86</v>
      </c>
      <c r="U87" s="168"/>
      <c r="V87" s="19" t="s">
        <v>86</v>
      </c>
      <c r="W87" s="168"/>
      <c r="X87" s="19" t="s">
        <v>86</v>
      </c>
      <c r="Y87" s="168"/>
      <c r="Z87" s="19" t="s">
        <v>86</v>
      </c>
      <c r="AA87" s="168"/>
      <c r="AB87" s="19" t="s">
        <v>86</v>
      </c>
      <c r="AC87" s="168"/>
      <c r="AD87" s="19" t="s">
        <v>86</v>
      </c>
      <c r="AE87" s="20">
        <f t="shared" si="40"/>
        <v>0</v>
      </c>
      <c r="AF87" s="55" t="s">
        <v>122</v>
      </c>
      <c r="AG87" s="74">
        <f t="shared" si="27"/>
        <v>0</v>
      </c>
      <c r="AH87" s="38"/>
      <c r="AI87" s="20">
        <f t="shared" si="28"/>
        <v>0</v>
      </c>
      <c r="AJ87" s="27"/>
      <c r="AK87" s="20">
        <f t="shared" si="29"/>
        <v>0</v>
      </c>
      <c r="AL87" s="27"/>
      <c r="AM87" s="20">
        <f t="shared" si="30"/>
        <v>0</v>
      </c>
      <c r="AN87" s="27"/>
      <c r="AO87" s="20">
        <f t="shared" si="31"/>
        <v>0</v>
      </c>
      <c r="AP87" s="27"/>
      <c r="AQ87" s="20">
        <f t="shared" si="32"/>
        <v>0</v>
      </c>
      <c r="AR87" s="27"/>
      <c r="AS87" s="20">
        <f t="shared" si="33"/>
        <v>0</v>
      </c>
      <c r="AT87" s="27"/>
      <c r="AU87" s="20">
        <f t="shared" si="34"/>
        <v>0</v>
      </c>
      <c r="AV87" s="27"/>
      <c r="AW87" s="20">
        <f t="shared" si="35"/>
        <v>0</v>
      </c>
      <c r="AX87" s="27"/>
      <c r="AY87" s="20">
        <f t="shared" si="36"/>
        <v>0</v>
      </c>
      <c r="AZ87" s="27"/>
      <c r="BA87" s="20">
        <f t="shared" si="37"/>
        <v>0</v>
      </c>
      <c r="BB87" s="27"/>
      <c r="BC87" s="20">
        <f t="shared" si="38"/>
        <v>0</v>
      </c>
      <c r="BD87" s="27"/>
      <c r="BE87" s="148">
        <f t="shared" si="39"/>
        <v>0</v>
      </c>
      <c r="BF87" s="38"/>
    </row>
    <row r="88" spans="1:58">
      <c r="A88" s="148">
        <v>80</v>
      </c>
      <c r="B88" s="169"/>
      <c r="C88" s="170"/>
      <c r="D88" s="171"/>
      <c r="E88" s="171"/>
      <c r="F88" s="205"/>
      <c r="G88" s="168"/>
      <c r="H88" s="19" t="s">
        <v>86</v>
      </c>
      <c r="I88" s="168"/>
      <c r="J88" s="19" t="s">
        <v>86</v>
      </c>
      <c r="K88" s="168"/>
      <c r="L88" s="19" t="s">
        <v>86</v>
      </c>
      <c r="M88" s="168"/>
      <c r="N88" s="19" t="s">
        <v>86</v>
      </c>
      <c r="O88" s="168"/>
      <c r="P88" s="19" t="s">
        <v>86</v>
      </c>
      <c r="Q88" s="168"/>
      <c r="R88" s="19" t="s">
        <v>86</v>
      </c>
      <c r="S88" s="168"/>
      <c r="T88" s="19" t="s">
        <v>86</v>
      </c>
      <c r="U88" s="168"/>
      <c r="V88" s="19" t="s">
        <v>86</v>
      </c>
      <c r="W88" s="168"/>
      <c r="X88" s="19" t="s">
        <v>86</v>
      </c>
      <c r="Y88" s="168"/>
      <c r="Z88" s="19" t="s">
        <v>86</v>
      </c>
      <c r="AA88" s="168"/>
      <c r="AB88" s="19" t="s">
        <v>86</v>
      </c>
      <c r="AC88" s="168"/>
      <c r="AD88" s="19" t="s">
        <v>86</v>
      </c>
      <c r="AE88" s="20">
        <f t="shared" si="40"/>
        <v>0</v>
      </c>
      <c r="AF88" s="55" t="s">
        <v>122</v>
      </c>
      <c r="AG88" s="74">
        <f t="shared" si="27"/>
        <v>0</v>
      </c>
      <c r="AH88" s="38"/>
      <c r="AI88" s="20">
        <f t="shared" si="28"/>
        <v>0</v>
      </c>
      <c r="AJ88" s="27"/>
      <c r="AK88" s="20">
        <f t="shared" si="29"/>
        <v>0</v>
      </c>
      <c r="AL88" s="27"/>
      <c r="AM88" s="20">
        <f t="shared" si="30"/>
        <v>0</v>
      </c>
      <c r="AN88" s="27"/>
      <c r="AO88" s="20">
        <f t="shared" si="31"/>
        <v>0</v>
      </c>
      <c r="AP88" s="27"/>
      <c r="AQ88" s="20">
        <f t="shared" si="32"/>
        <v>0</v>
      </c>
      <c r="AR88" s="27"/>
      <c r="AS88" s="20">
        <f t="shared" si="33"/>
        <v>0</v>
      </c>
      <c r="AT88" s="27"/>
      <c r="AU88" s="20">
        <f t="shared" si="34"/>
        <v>0</v>
      </c>
      <c r="AV88" s="27"/>
      <c r="AW88" s="20">
        <f t="shared" si="35"/>
        <v>0</v>
      </c>
      <c r="AX88" s="27"/>
      <c r="AY88" s="20">
        <f t="shared" si="36"/>
        <v>0</v>
      </c>
      <c r="AZ88" s="27"/>
      <c r="BA88" s="20">
        <f t="shared" si="37"/>
        <v>0</v>
      </c>
      <c r="BB88" s="27"/>
      <c r="BC88" s="20">
        <f t="shared" si="38"/>
        <v>0</v>
      </c>
      <c r="BD88" s="27"/>
      <c r="BE88" s="148">
        <f t="shared" si="39"/>
        <v>0</v>
      </c>
      <c r="BF88" s="38"/>
    </row>
    <row r="89" spans="1:58">
      <c r="A89" s="148">
        <v>81</v>
      </c>
      <c r="B89" s="169"/>
      <c r="C89" s="170"/>
      <c r="D89" s="171"/>
      <c r="E89" s="171"/>
      <c r="F89" s="205"/>
      <c r="G89" s="168"/>
      <c r="H89" s="19" t="s">
        <v>86</v>
      </c>
      <c r="I89" s="168"/>
      <c r="J89" s="19" t="s">
        <v>86</v>
      </c>
      <c r="K89" s="168"/>
      <c r="L89" s="19" t="s">
        <v>86</v>
      </c>
      <c r="M89" s="168"/>
      <c r="N89" s="19" t="s">
        <v>86</v>
      </c>
      <c r="O89" s="168"/>
      <c r="P89" s="19" t="s">
        <v>86</v>
      </c>
      <c r="Q89" s="168"/>
      <c r="R89" s="19" t="s">
        <v>86</v>
      </c>
      <c r="S89" s="168"/>
      <c r="T89" s="19" t="s">
        <v>86</v>
      </c>
      <c r="U89" s="168"/>
      <c r="V89" s="19" t="s">
        <v>86</v>
      </c>
      <c r="W89" s="168"/>
      <c r="X89" s="19" t="s">
        <v>86</v>
      </c>
      <c r="Y89" s="168"/>
      <c r="Z89" s="19" t="s">
        <v>86</v>
      </c>
      <c r="AA89" s="168"/>
      <c r="AB89" s="19" t="s">
        <v>86</v>
      </c>
      <c r="AC89" s="168"/>
      <c r="AD89" s="19" t="s">
        <v>86</v>
      </c>
      <c r="AE89" s="20">
        <f t="shared" si="40"/>
        <v>0</v>
      </c>
      <c r="AF89" s="55" t="s">
        <v>122</v>
      </c>
      <c r="AG89" s="74">
        <f t="shared" si="27"/>
        <v>0</v>
      </c>
      <c r="AH89" s="38"/>
      <c r="AI89" s="20">
        <f t="shared" si="28"/>
        <v>0</v>
      </c>
      <c r="AJ89" s="27"/>
      <c r="AK89" s="20">
        <f t="shared" si="29"/>
        <v>0</v>
      </c>
      <c r="AL89" s="27"/>
      <c r="AM89" s="20">
        <f t="shared" si="30"/>
        <v>0</v>
      </c>
      <c r="AN89" s="27"/>
      <c r="AO89" s="20">
        <f t="shared" si="31"/>
        <v>0</v>
      </c>
      <c r="AP89" s="27"/>
      <c r="AQ89" s="20">
        <f t="shared" si="32"/>
        <v>0</v>
      </c>
      <c r="AR89" s="27"/>
      <c r="AS89" s="20">
        <f t="shared" si="33"/>
        <v>0</v>
      </c>
      <c r="AT89" s="27"/>
      <c r="AU89" s="20">
        <f t="shared" si="34"/>
        <v>0</v>
      </c>
      <c r="AV89" s="27"/>
      <c r="AW89" s="20">
        <f t="shared" si="35"/>
        <v>0</v>
      </c>
      <c r="AX89" s="27"/>
      <c r="AY89" s="20">
        <f t="shared" si="36"/>
        <v>0</v>
      </c>
      <c r="AZ89" s="27"/>
      <c r="BA89" s="20">
        <f t="shared" si="37"/>
        <v>0</v>
      </c>
      <c r="BB89" s="27"/>
      <c r="BC89" s="20">
        <f t="shared" si="38"/>
        <v>0</v>
      </c>
      <c r="BD89" s="27"/>
      <c r="BE89" s="148">
        <f t="shared" si="39"/>
        <v>0</v>
      </c>
      <c r="BF89" s="38"/>
    </row>
    <row r="90" spans="1:58">
      <c r="A90" s="148">
        <v>82</v>
      </c>
      <c r="B90" s="169"/>
      <c r="C90" s="170"/>
      <c r="D90" s="171"/>
      <c r="E90" s="171"/>
      <c r="F90" s="205"/>
      <c r="G90" s="168"/>
      <c r="H90" s="19" t="s">
        <v>86</v>
      </c>
      <c r="I90" s="168"/>
      <c r="J90" s="19" t="s">
        <v>86</v>
      </c>
      <c r="K90" s="168"/>
      <c r="L90" s="19" t="s">
        <v>86</v>
      </c>
      <c r="M90" s="168"/>
      <c r="N90" s="19" t="s">
        <v>86</v>
      </c>
      <c r="O90" s="168"/>
      <c r="P90" s="19" t="s">
        <v>86</v>
      </c>
      <c r="Q90" s="168"/>
      <c r="R90" s="19" t="s">
        <v>86</v>
      </c>
      <c r="S90" s="168"/>
      <c r="T90" s="19" t="s">
        <v>86</v>
      </c>
      <c r="U90" s="168"/>
      <c r="V90" s="19" t="s">
        <v>86</v>
      </c>
      <c r="W90" s="168"/>
      <c r="X90" s="19" t="s">
        <v>86</v>
      </c>
      <c r="Y90" s="168"/>
      <c r="Z90" s="19" t="s">
        <v>86</v>
      </c>
      <c r="AA90" s="168"/>
      <c r="AB90" s="19" t="s">
        <v>86</v>
      </c>
      <c r="AC90" s="168"/>
      <c r="AD90" s="19" t="s">
        <v>86</v>
      </c>
      <c r="AE90" s="20">
        <f t="shared" si="40"/>
        <v>0</v>
      </c>
      <c r="AF90" s="55" t="s">
        <v>122</v>
      </c>
      <c r="AG90" s="74">
        <f t="shared" si="27"/>
        <v>0</v>
      </c>
      <c r="AH90" s="38"/>
      <c r="AI90" s="20">
        <f t="shared" si="28"/>
        <v>0</v>
      </c>
      <c r="AJ90" s="27"/>
      <c r="AK90" s="20">
        <f t="shared" si="29"/>
        <v>0</v>
      </c>
      <c r="AL90" s="27"/>
      <c r="AM90" s="20">
        <f t="shared" si="30"/>
        <v>0</v>
      </c>
      <c r="AN90" s="27"/>
      <c r="AO90" s="20">
        <f t="shared" si="31"/>
        <v>0</v>
      </c>
      <c r="AP90" s="27"/>
      <c r="AQ90" s="20">
        <f t="shared" si="32"/>
        <v>0</v>
      </c>
      <c r="AR90" s="27"/>
      <c r="AS90" s="20">
        <f t="shared" si="33"/>
        <v>0</v>
      </c>
      <c r="AT90" s="27"/>
      <c r="AU90" s="20">
        <f t="shared" si="34"/>
        <v>0</v>
      </c>
      <c r="AV90" s="27"/>
      <c r="AW90" s="20">
        <f t="shared" si="35"/>
        <v>0</v>
      </c>
      <c r="AX90" s="27"/>
      <c r="AY90" s="20">
        <f t="shared" si="36"/>
        <v>0</v>
      </c>
      <c r="AZ90" s="27"/>
      <c r="BA90" s="20">
        <f t="shared" si="37"/>
        <v>0</v>
      </c>
      <c r="BB90" s="27"/>
      <c r="BC90" s="20">
        <f t="shared" si="38"/>
        <v>0</v>
      </c>
      <c r="BD90" s="27"/>
      <c r="BE90" s="148">
        <f t="shared" si="39"/>
        <v>0</v>
      </c>
      <c r="BF90" s="38"/>
    </row>
    <row r="91" spans="1:58">
      <c r="A91" s="148">
        <v>83</v>
      </c>
      <c r="B91" s="169"/>
      <c r="C91" s="170"/>
      <c r="D91" s="171"/>
      <c r="E91" s="171"/>
      <c r="F91" s="205"/>
      <c r="G91" s="168"/>
      <c r="H91" s="19" t="s">
        <v>86</v>
      </c>
      <c r="I91" s="168"/>
      <c r="J91" s="19" t="s">
        <v>86</v>
      </c>
      <c r="K91" s="168"/>
      <c r="L91" s="19" t="s">
        <v>86</v>
      </c>
      <c r="M91" s="168"/>
      <c r="N91" s="19" t="s">
        <v>86</v>
      </c>
      <c r="O91" s="168"/>
      <c r="P91" s="19" t="s">
        <v>86</v>
      </c>
      <c r="Q91" s="168"/>
      <c r="R91" s="19" t="s">
        <v>86</v>
      </c>
      <c r="S91" s="168"/>
      <c r="T91" s="19" t="s">
        <v>86</v>
      </c>
      <c r="U91" s="168"/>
      <c r="V91" s="19" t="s">
        <v>86</v>
      </c>
      <c r="W91" s="168"/>
      <c r="X91" s="19" t="s">
        <v>86</v>
      </c>
      <c r="Y91" s="168"/>
      <c r="Z91" s="19" t="s">
        <v>86</v>
      </c>
      <c r="AA91" s="168"/>
      <c r="AB91" s="19" t="s">
        <v>86</v>
      </c>
      <c r="AC91" s="168"/>
      <c r="AD91" s="19" t="s">
        <v>86</v>
      </c>
      <c r="AE91" s="20">
        <f t="shared" si="40"/>
        <v>0</v>
      </c>
      <c r="AF91" s="55" t="s">
        <v>122</v>
      </c>
      <c r="AG91" s="74">
        <f t="shared" si="27"/>
        <v>0</v>
      </c>
      <c r="AH91" s="38"/>
      <c r="AI91" s="20">
        <f t="shared" si="28"/>
        <v>0</v>
      </c>
      <c r="AJ91" s="27"/>
      <c r="AK91" s="20">
        <f t="shared" si="29"/>
        <v>0</v>
      </c>
      <c r="AL91" s="27"/>
      <c r="AM91" s="20">
        <f t="shared" si="30"/>
        <v>0</v>
      </c>
      <c r="AN91" s="27"/>
      <c r="AO91" s="20">
        <f t="shared" si="31"/>
        <v>0</v>
      </c>
      <c r="AP91" s="27"/>
      <c r="AQ91" s="20">
        <f t="shared" si="32"/>
        <v>0</v>
      </c>
      <c r="AR91" s="27"/>
      <c r="AS91" s="20">
        <f t="shared" si="33"/>
        <v>0</v>
      </c>
      <c r="AT91" s="27"/>
      <c r="AU91" s="20">
        <f t="shared" si="34"/>
        <v>0</v>
      </c>
      <c r="AV91" s="27"/>
      <c r="AW91" s="20">
        <f t="shared" si="35"/>
        <v>0</v>
      </c>
      <c r="AX91" s="27"/>
      <c r="AY91" s="20">
        <f t="shared" si="36"/>
        <v>0</v>
      </c>
      <c r="AZ91" s="27"/>
      <c r="BA91" s="20">
        <f t="shared" si="37"/>
        <v>0</v>
      </c>
      <c r="BB91" s="27"/>
      <c r="BC91" s="20">
        <f t="shared" si="38"/>
        <v>0</v>
      </c>
      <c r="BD91" s="27"/>
      <c r="BE91" s="148">
        <f t="shared" si="39"/>
        <v>0</v>
      </c>
      <c r="BF91" s="38"/>
    </row>
    <row r="92" spans="1:58">
      <c r="A92" s="148">
        <v>84</v>
      </c>
      <c r="B92" s="169"/>
      <c r="C92" s="170"/>
      <c r="D92" s="171"/>
      <c r="E92" s="171"/>
      <c r="F92" s="205"/>
      <c r="G92" s="168"/>
      <c r="H92" s="19" t="s">
        <v>86</v>
      </c>
      <c r="I92" s="168"/>
      <c r="J92" s="19" t="s">
        <v>86</v>
      </c>
      <c r="K92" s="168"/>
      <c r="L92" s="19" t="s">
        <v>86</v>
      </c>
      <c r="M92" s="168"/>
      <c r="N92" s="19" t="s">
        <v>86</v>
      </c>
      <c r="O92" s="168"/>
      <c r="P92" s="19" t="s">
        <v>86</v>
      </c>
      <c r="Q92" s="168"/>
      <c r="R92" s="19" t="s">
        <v>86</v>
      </c>
      <c r="S92" s="168"/>
      <c r="T92" s="19" t="s">
        <v>86</v>
      </c>
      <c r="U92" s="168"/>
      <c r="V92" s="19" t="s">
        <v>86</v>
      </c>
      <c r="W92" s="168"/>
      <c r="X92" s="19" t="s">
        <v>86</v>
      </c>
      <c r="Y92" s="168"/>
      <c r="Z92" s="19" t="s">
        <v>86</v>
      </c>
      <c r="AA92" s="168"/>
      <c r="AB92" s="19" t="s">
        <v>86</v>
      </c>
      <c r="AC92" s="168"/>
      <c r="AD92" s="19" t="s">
        <v>86</v>
      </c>
      <c r="AE92" s="20">
        <f t="shared" si="40"/>
        <v>0</v>
      </c>
      <c r="AF92" s="55" t="s">
        <v>122</v>
      </c>
      <c r="AG92" s="74">
        <f t="shared" si="27"/>
        <v>0</v>
      </c>
      <c r="AH92" s="38"/>
      <c r="AI92" s="20">
        <f t="shared" si="28"/>
        <v>0</v>
      </c>
      <c r="AJ92" s="27"/>
      <c r="AK92" s="20">
        <f t="shared" si="29"/>
        <v>0</v>
      </c>
      <c r="AL92" s="27"/>
      <c r="AM92" s="20">
        <f t="shared" si="30"/>
        <v>0</v>
      </c>
      <c r="AN92" s="27"/>
      <c r="AO92" s="20">
        <f t="shared" si="31"/>
        <v>0</v>
      </c>
      <c r="AP92" s="27"/>
      <c r="AQ92" s="20">
        <f t="shared" si="32"/>
        <v>0</v>
      </c>
      <c r="AR92" s="27"/>
      <c r="AS92" s="20">
        <f t="shared" si="33"/>
        <v>0</v>
      </c>
      <c r="AT92" s="27"/>
      <c r="AU92" s="20">
        <f t="shared" si="34"/>
        <v>0</v>
      </c>
      <c r="AV92" s="27"/>
      <c r="AW92" s="20">
        <f t="shared" si="35"/>
        <v>0</v>
      </c>
      <c r="AX92" s="27"/>
      <c r="AY92" s="20">
        <f t="shared" si="36"/>
        <v>0</v>
      </c>
      <c r="AZ92" s="27"/>
      <c r="BA92" s="20">
        <f t="shared" si="37"/>
        <v>0</v>
      </c>
      <c r="BB92" s="27"/>
      <c r="BC92" s="20">
        <f t="shared" si="38"/>
        <v>0</v>
      </c>
      <c r="BD92" s="27"/>
      <c r="BE92" s="148">
        <f t="shared" si="39"/>
        <v>0</v>
      </c>
      <c r="BF92" s="38"/>
    </row>
    <row r="93" spans="1:58">
      <c r="A93" s="148">
        <v>85</v>
      </c>
      <c r="B93" s="169"/>
      <c r="C93" s="170"/>
      <c r="D93" s="171"/>
      <c r="E93" s="171"/>
      <c r="F93" s="205"/>
      <c r="G93" s="168"/>
      <c r="H93" s="19" t="s">
        <v>86</v>
      </c>
      <c r="I93" s="168"/>
      <c r="J93" s="19" t="s">
        <v>86</v>
      </c>
      <c r="K93" s="168"/>
      <c r="L93" s="19" t="s">
        <v>86</v>
      </c>
      <c r="M93" s="168"/>
      <c r="N93" s="19" t="s">
        <v>86</v>
      </c>
      <c r="O93" s="168"/>
      <c r="P93" s="19" t="s">
        <v>86</v>
      </c>
      <c r="Q93" s="168"/>
      <c r="R93" s="19" t="s">
        <v>86</v>
      </c>
      <c r="S93" s="168"/>
      <c r="T93" s="19" t="s">
        <v>86</v>
      </c>
      <c r="U93" s="168"/>
      <c r="V93" s="19" t="s">
        <v>86</v>
      </c>
      <c r="W93" s="168"/>
      <c r="X93" s="19" t="s">
        <v>86</v>
      </c>
      <c r="Y93" s="168"/>
      <c r="Z93" s="19" t="s">
        <v>86</v>
      </c>
      <c r="AA93" s="168"/>
      <c r="AB93" s="19" t="s">
        <v>86</v>
      </c>
      <c r="AC93" s="168"/>
      <c r="AD93" s="19" t="s">
        <v>86</v>
      </c>
      <c r="AE93" s="20">
        <f t="shared" si="40"/>
        <v>0</v>
      </c>
      <c r="AF93" s="55" t="s">
        <v>122</v>
      </c>
      <c r="AG93" s="74">
        <f t="shared" si="27"/>
        <v>0</v>
      </c>
      <c r="AH93" s="38"/>
      <c r="AI93" s="20">
        <f t="shared" si="28"/>
        <v>0</v>
      </c>
      <c r="AJ93" s="27"/>
      <c r="AK93" s="20">
        <f t="shared" si="29"/>
        <v>0</v>
      </c>
      <c r="AL93" s="27"/>
      <c r="AM93" s="20">
        <f t="shared" si="30"/>
        <v>0</v>
      </c>
      <c r="AN93" s="27"/>
      <c r="AO93" s="20">
        <f t="shared" si="31"/>
        <v>0</v>
      </c>
      <c r="AP93" s="27"/>
      <c r="AQ93" s="20">
        <f t="shared" si="32"/>
        <v>0</v>
      </c>
      <c r="AR93" s="27"/>
      <c r="AS93" s="20">
        <f t="shared" si="33"/>
        <v>0</v>
      </c>
      <c r="AT93" s="27"/>
      <c r="AU93" s="20">
        <f t="shared" si="34"/>
        <v>0</v>
      </c>
      <c r="AV93" s="27"/>
      <c r="AW93" s="20">
        <f t="shared" si="35"/>
        <v>0</v>
      </c>
      <c r="AX93" s="27"/>
      <c r="AY93" s="20">
        <f t="shared" si="36"/>
        <v>0</v>
      </c>
      <c r="AZ93" s="27"/>
      <c r="BA93" s="20">
        <f t="shared" si="37"/>
        <v>0</v>
      </c>
      <c r="BB93" s="27"/>
      <c r="BC93" s="20">
        <f t="shared" si="38"/>
        <v>0</v>
      </c>
      <c r="BD93" s="27"/>
      <c r="BE93" s="148">
        <f t="shared" si="39"/>
        <v>0</v>
      </c>
      <c r="BF93" s="38"/>
    </row>
    <row r="94" spans="1:58">
      <c r="A94" s="148">
        <v>86</v>
      </c>
      <c r="B94" s="169"/>
      <c r="C94" s="170"/>
      <c r="D94" s="171"/>
      <c r="E94" s="171"/>
      <c r="F94" s="205"/>
      <c r="G94" s="168"/>
      <c r="H94" s="19" t="s">
        <v>86</v>
      </c>
      <c r="I94" s="168"/>
      <c r="J94" s="19" t="s">
        <v>86</v>
      </c>
      <c r="K94" s="168"/>
      <c r="L94" s="19" t="s">
        <v>86</v>
      </c>
      <c r="M94" s="168"/>
      <c r="N94" s="19" t="s">
        <v>86</v>
      </c>
      <c r="O94" s="168"/>
      <c r="P94" s="19" t="s">
        <v>86</v>
      </c>
      <c r="Q94" s="168"/>
      <c r="R94" s="19" t="s">
        <v>86</v>
      </c>
      <c r="S94" s="168"/>
      <c r="T94" s="19" t="s">
        <v>86</v>
      </c>
      <c r="U94" s="168"/>
      <c r="V94" s="19" t="s">
        <v>86</v>
      </c>
      <c r="W94" s="168"/>
      <c r="X94" s="19" t="s">
        <v>86</v>
      </c>
      <c r="Y94" s="168"/>
      <c r="Z94" s="19" t="s">
        <v>86</v>
      </c>
      <c r="AA94" s="168"/>
      <c r="AB94" s="19" t="s">
        <v>86</v>
      </c>
      <c r="AC94" s="168"/>
      <c r="AD94" s="19" t="s">
        <v>86</v>
      </c>
      <c r="AE94" s="20">
        <f t="shared" si="40"/>
        <v>0</v>
      </c>
      <c r="AF94" s="55" t="s">
        <v>122</v>
      </c>
      <c r="AG94" s="74">
        <f t="shared" si="27"/>
        <v>0</v>
      </c>
      <c r="AH94" s="38"/>
      <c r="AI94" s="20">
        <f t="shared" si="28"/>
        <v>0</v>
      </c>
      <c r="AJ94" s="27"/>
      <c r="AK94" s="20">
        <f t="shared" si="29"/>
        <v>0</v>
      </c>
      <c r="AL94" s="27"/>
      <c r="AM94" s="20">
        <f t="shared" si="30"/>
        <v>0</v>
      </c>
      <c r="AN94" s="27"/>
      <c r="AO94" s="20">
        <f t="shared" si="31"/>
        <v>0</v>
      </c>
      <c r="AP94" s="27"/>
      <c r="AQ94" s="20">
        <f t="shared" si="32"/>
        <v>0</v>
      </c>
      <c r="AR94" s="27"/>
      <c r="AS94" s="20">
        <f t="shared" si="33"/>
        <v>0</v>
      </c>
      <c r="AT94" s="27"/>
      <c r="AU94" s="20">
        <f t="shared" si="34"/>
        <v>0</v>
      </c>
      <c r="AV94" s="27"/>
      <c r="AW94" s="20">
        <f t="shared" si="35"/>
        <v>0</v>
      </c>
      <c r="AX94" s="27"/>
      <c r="AY94" s="20">
        <f t="shared" si="36"/>
        <v>0</v>
      </c>
      <c r="AZ94" s="27"/>
      <c r="BA94" s="20">
        <f t="shared" si="37"/>
        <v>0</v>
      </c>
      <c r="BB94" s="27"/>
      <c r="BC94" s="20">
        <f t="shared" si="38"/>
        <v>0</v>
      </c>
      <c r="BD94" s="27"/>
      <c r="BE94" s="148">
        <f t="shared" si="39"/>
        <v>0</v>
      </c>
      <c r="BF94" s="38"/>
    </row>
    <row r="95" spans="1:58">
      <c r="A95" s="148">
        <v>87</v>
      </c>
      <c r="B95" s="169"/>
      <c r="C95" s="170"/>
      <c r="D95" s="171"/>
      <c r="E95" s="171"/>
      <c r="F95" s="205"/>
      <c r="G95" s="168"/>
      <c r="H95" s="19" t="s">
        <v>86</v>
      </c>
      <c r="I95" s="168"/>
      <c r="J95" s="19" t="s">
        <v>86</v>
      </c>
      <c r="K95" s="168"/>
      <c r="L95" s="19" t="s">
        <v>86</v>
      </c>
      <c r="M95" s="168"/>
      <c r="N95" s="19" t="s">
        <v>86</v>
      </c>
      <c r="O95" s="168"/>
      <c r="P95" s="19" t="s">
        <v>86</v>
      </c>
      <c r="Q95" s="168"/>
      <c r="R95" s="19" t="s">
        <v>86</v>
      </c>
      <c r="S95" s="168"/>
      <c r="T95" s="19" t="s">
        <v>86</v>
      </c>
      <c r="U95" s="168"/>
      <c r="V95" s="19" t="s">
        <v>86</v>
      </c>
      <c r="W95" s="168"/>
      <c r="X95" s="19" t="s">
        <v>86</v>
      </c>
      <c r="Y95" s="168"/>
      <c r="Z95" s="19" t="s">
        <v>86</v>
      </c>
      <c r="AA95" s="168"/>
      <c r="AB95" s="19" t="s">
        <v>86</v>
      </c>
      <c r="AC95" s="168"/>
      <c r="AD95" s="19" t="s">
        <v>86</v>
      </c>
      <c r="AE95" s="20">
        <f t="shared" si="40"/>
        <v>0</v>
      </c>
      <c r="AF95" s="55" t="s">
        <v>122</v>
      </c>
      <c r="AG95" s="74">
        <f t="shared" si="27"/>
        <v>0</v>
      </c>
      <c r="AH95" s="38"/>
      <c r="AI95" s="20">
        <f t="shared" si="28"/>
        <v>0</v>
      </c>
      <c r="AJ95" s="27"/>
      <c r="AK95" s="20">
        <f t="shared" si="29"/>
        <v>0</v>
      </c>
      <c r="AL95" s="27"/>
      <c r="AM95" s="20">
        <f t="shared" si="30"/>
        <v>0</v>
      </c>
      <c r="AN95" s="27"/>
      <c r="AO95" s="20">
        <f t="shared" si="31"/>
        <v>0</v>
      </c>
      <c r="AP95" s="27"/>
      <c r="AQ95" s="20">
        <f t="shared" si="32"/>
        <v>0</v>
      </c>
      <c r="AR95" s="27"/>
      <c r="AS95" s="20">
        <f t="shared" si="33"/>
        <v>0</v>
      </c>
      <c r="AT95" s="27"/>
      <c r="AU95" s="20">
        <f t="shared" si="34"/>
        <v>0</v>
      </c>
      <c r="AV95" s="27"/>
      <c r="AW95" s="20">
        <f t="shared" si="35"/>
        <v>0</v>
      </c>
      <c r="AX95" s="27"/>
      <c r="AY95" s="20">
        <f t="shared" si="36"/>
        <v>0</v>
      </c>
      <c r="AZ95" s="27"/>
      <c r="BA95" s="20">
        <f t="shared" si="37"/>
        <v>0</v>
      </c>
      <c r="BB95" s="27"/>
      <c r="BC95" s="20">
        <f t="shared" si="38"/>
        <v>0</v>
      </c>
      <c r="BD95" s="27"/>
      <c r="BE95" s="148">
        <f t="shared" si="39"/>
        <v>0</v>
      </c>
      <c r="BF95" s="38"/>
    </row>
    <row r="96" spans="1:58">
      <c r="A96" s="148">
        <v>88</v>
      </c>
      <c r="B96" s="169"/>
      <c r="C96" s="170"/>
      <c r="D96" s="171"/>
      <c r="E96" s="171"/>
      <c r="F96" s="205"/>
      <c r="G96" s="168"/>
      <c r="H96" s="19" t="s">
        <v>86</v>
      </c>
      <c r="I96" s="168"/>
      <c r="J96" s="19" t="s">
        <v>86</v>
      </c>
      <c r="K96" s="168"/>
      <c r="L96" s="19" t="s">
        <v>86</v>
      </c>
      <c r="M96" s="168"/>
      <c r="N96" s="19" t="s">
        <v>86</v>
      </c>
      <c r="O96" s="168"/>
      <c r="P96" s="19" t="s">
        <v>86</v>
      </c>
      <c r="Q96" s="168"/>
      <c r="R96" s="19" t="s">
        <v>86</v>
      </c>
      <c r="S96" s="168"/>
      <c r="T96" s="19" t="s">
        <v>86</v>
      </c>
      <c r="U96" s="168"/>
      <c r="V96" s="19" t="s">
        <v>86</v>
      </c>
      <c r="W96" s="168"/>
      <c r="X96" s="19" t="s">
        <v>86</v>
      </c>
      <c r="Y96" s="168"/>
      <c r="Z96" s="19" t="s">
        <v>86</v>
      </c>
      <c r="AA96" s="168"/>
      <c r="AB96" s="19" t="s">
        <v>86</v>
      </c>
      <c r="AC96" s="168"/>
      <c r="AD96" s="19" t="s">
        <v>86</v>
      </c>
      <c r="AE96" s="20">
        <f t="shared" si="40"/>
        <v>0</v>
      </c>
      <c r="AF96" s="55" t="s">
        <v>122</v>
      </c>
      <c r="AG96" s="74">
        <f t="shared" si="27"/>
        <v>0</v>
      </c>
      <c r="AH96" s="38"/>
      <c r="AI96" s="20">
        <f t="shared" si="28"/>
        <v>0</v>
      </c>
      <c r="AJ96" s="27"/>
      <c r="AK96" s="20">
        <f t="shared" si="29"/>
        <v>0</v>
      </c>
      <c r="AL96" s="27"/>
      <c r="AM96" s="20">
        <f t="shared" si="30"/>
        <v>0</v>
      </c>
      <c r="AN96" s="27"/>
      <c r="AO96" s="20">
        <f t="shared" si="31"/>
        <v>0</v>
      </c>
      <c r="AP96" s="27"/>
      <c r="AQ96" s="20">
        <f t="shared" si="32"/>
        <v>0</v>
      </c>
      <c r="AR96" s="27"/>
      <c r="AS96" s="20">
        <f t="shared" si="33"/>
        <v>0</v>
      </c>
      <c r="AT96" s="27"/>
      <c r="AU96" s="20">
        <f t="shared" si="34"/>
        <v>0</v>
      </c>
      <c r="AV96" s="27"/>
      <c r="AW96" s="20">
        <f t="shared" si="35"/>
        <v>0</v>
      </c>
      <c r="AX96" s="27"/>
      <c r="AY96" s="20">
        <f t="shared" si="36"/>
        <v>0</v>
      </c>
      <c r="AZ96" s="27"/>
      <c r="BA96" s="20">
        <f t="shared" si="37"/>
        <v>0</v>
      </c>
      <c r="BB96" s="27"/>
      <c r="BC96" s="20">
        <f t="shared" si="38"/>
        <v>0</v>
      </c>
      <c r="BD96" s="27"/>
      <c r="BE96" s="148">
        <f t="shared" si="39"/>
        <v>0</v>
      </c>
      <c r="BF96" s="38"/>
    </row>
    <row r="97" spans="1:67">
      <c r="A97" s="148">
        <v>89</v>
      </c>
      <c r="B97" s="169"/>
      <c r="C97" s="170"/>
      <c r="D97" s="171"/>
      <c r="E97" s="171"/>
      <c r="F97" s="205"/>
      <c r="G97" s="168"/>
      <c r="H97" s="19" t="s">
        <v>86</v>
      </c>
      <c r="I97" s="168"/>
      <c r="J97" s="19" t="s">
        <v>86</v>
      </c>
      <c r="K97" s="168"/>
      <c r="L97" s="19" t="s">
        <v>86</v>
      </c>
      <c r="M97" s="168"/>
      <c r="N97" s="19" t="s">
        <v>86</v>
      </c>
      <c r="O97" s="168"/>
      <c r="P97" s="19" t="s">
        <v>86</v>
      </c>
      <c r="Q97" s="168"/>
      <c r="R97" s="19" t="s">
        <v>86</v>
      </c>
      <c r="S97" s="168"/>
      <c r="T97" s="19" t="s">
        <v>86</v>
      </c>
      <c r="U97" s="168"/>
      <c r="V97" s="19" t="s">
        <v>86</v>
      </c>
      <c r="W97" s="168"/>
      <c r="X97" s="19" t="s">
        <v>86</v>
      </c>
      <c r="Y97" s="168"/>
      <c r="Z97" s="19" t="s">
        <v>86</v>
      </c>
      <c r="AA97" s="168"/>
      <c r="AB97" s="19" t="s">
        <v>86</v>
      </c>
      <c r="AC97" s="168"/>
      <c r="AD97" s="19" t="s">
        <v>86</v>
      </c>
      <c r="AE97" s="20">
        <f t="shared" si="40"/>
        <v>0</v>
      </c>
      <c r="AF97" s="55" t="s">
        <v>122</v>
      </c>
      <c r="AG97" s="74">
        <f t="shared" si="27"/>
        <v>0</v>
      </c>
      <c r="AH97" s="38"/>
      <c r="AI97" s="20">
        <f t="shared" si="28"/>
        <v>0</v>
      </c>
      <c r="AJ97" s="27"/>
      <c r="AK97" s="20">
        <f t="shared" si="29"/>
        <v>0</v>
      </c>
      <c r="AL97" s="27"/>
      <c r="AM97" s="20">
        <f t="shared" si="30"/>
        <v>0</v>
      </c>
      <c r="AN97" s="27"/>
      <c r="AO97" s="20">
        <f t="shared" si="31"/>
        <v>0</v>
      </c>
      <c r="AP97" s="27"/>
      <c r="AQ97" s="20">
        <f t="shared" si="32"/>
        <v>0</v>
      </c>
      <c r="AR97" s="27"/>
      <c r="AS97" s="20">
        <f t="shared" si="33"/>
        <v>0</v>
      </c>
      <c r="AT97" s="27"/>
      <c r="AU97" s="20">
        <f t="shared" si="34"/>
        <v>0</v>
      </c>
      <c r="AV97" s="27"/>
      <c r="AW97" s="20">
        <f t="shared" si="35"/>
        <v>0</v>
      </c>
      <c r="AX97" s="27"/>
      <c r="AY97" s="20">
        <f t="shared" si="36"/>
        <v>0</v>
      </c>
      <c r="AZ97" s="27"/>
      <c r="BA97" s="20">
        <f t="shared" si="37"/>
        <v>0</v>
      </c>
      <c r="BB97" s="27"/>
      <c r="BC97" s="20">
        <f t="shared" si="38"/>
        <v>0</v>
      </c>
      <c r="BD97" s="27"/>
      <c r="BE97" s="148">
        <f t="shared" si="39"/>
        <v>0</v>
      </c>
      <c r="BF97" s="38"/>
    </row>
    <row r="98" spans="1:67">
      <c r="A98" s="148">
        <v>90</v>
      </c>
      <c r="B98" s="169"/>
      <c r="C98" s="170"/>
      <c r="D98" s="171"/>
      <c r="E98" s="171"/>
      <c r="F98" s="205"/>
      <c r="G98" s="168"/>
      <c r="H98" s="19" t="s">
        <v>86</v>
      </c>
      <c r="I98" s="168"/>
      <c r="J98" s="19" t="s">
        <v>86</v>
      </c>
      <c r="K98" s="168"/>
      <c r="L98" s="19" t="s">
        <v>86</v>
      </c>
      <c r="M98" s="168"/>
      <c r="N98" s="19" t="s">
        <v>86</v>
      </c>
      <c r="O98" s="168"/>
      <c r="P98" s="19" t="s">
        <v>86</v>
      </c>
      <c r="Q98" s="168"/>
      <c r="R98" s="19" t="s">
        <v>86</v>
      </c>
      <c r="S98" s="168"/>
      <c r="T98" s="19" t="s">
        <v>86</v>
      </c>
      <c r="U98" s="168"/>
      <c r="V98" s="19" t="s">
        <v>86</v>
      </c>
      <c r="W98" s="168"/>
      <c r="X98" s="19" t="s">
        <v>86</v>
      </c>
      <c r="Y98" s="168"/>
      <c r="Z98" s="19" t="s">
        <v>86</v>
      </c>
      <c r="AA98" s="168"/>
      <c r="AB98" s="19" t="s">
        <v>86</v>
      </c>
      <c r="AC98" s="168"/>
      <c r="AD98" s="19" t="s">
        <v>86</v>
      </c>
      <c r="AE98" s="20">
        <f t="shared" si="40"/>
        <v>0</v>
      </c>
      <c r="AF98" s="55" t="s">
        <v>122</v>
      </c>
      <c r="AG98" s="74">
        <f t="shared" si="27"/>
        <v>0</v>
      </c>
      <c r="AH98" s="38"/>
      <c r="AI98" s="20">
        <f t="shared" si="28"/>
        <v>0</v>
      </c>
      <c r="AJ98" s="27"/>
      <c r="AK98" s="20">
        <f t="shared" si="29"/>
        <v>0</v>
      </c>
      <c r="AL98" s="27"/>
      <c r="AM98" s="20">
        <f t="shared" si="30"/>
        <v>0</v>
      </c>
      <c r="AN98" s="27"/>
      <c r="AO98" s="20">
        <f t="shared" si="31"/>
        <v>0</v>
      </c>
      <c r="AP98" s="27"/>
      <c r="AQ98" s="20">
        <f t="shared" si="32"/>
        <v>0</v>
      </c>
      <c r="AR98" s="27"/>
      <c r="AS98" s="20">
        <f t="shared" si="33"/>
        <v>0</v>
      </c>
      <c r="AT98" s="27"/>
      <c r="AU98" s="20">
        <f t="shared" si="34"/>
        <v>0</v>
      </c>
      <c r="AV98" s="27"/>
      <c r="AW98" s="20">
        <f t="shared" si="35"/>
        <v>0</v>
      </c>
      <c r="AX98" s="27"/>
      <c r="AY98" s="20">
        <f t="shared" si="36"/>
        <v>0</v>
      </c>
      <c r="AZ98" s="27"/>
      <c r="BA98" s="20">
        <f t="shared" si="37"/>
        <v>0</v>
      </c>
      <c r="BB98" s="27"/>
      <c r="BC98" s="20">
        <f t="shared" si="38"/>
        <v>0</v>
      </c>
      <c r="BD98" s="27"/>
      <c r="BE98" s="148">
        <f t="shared" si="39"/>
        <v>0</v>
      </c>
      <c r="BF98" s="38"/>
    </row>
    <row r="99" spans="1:67">
      <c r="A99" s="148">
        <v>91</v>
      </c>
      <c r="B99" s="169"/>
      <c r="C99" s="170"/>
      <c r="D99" s="171"/>
      <c r="E99" s="171"/>
      <c r="F99" s="205"/>
      <c r="G99" s="168"/>
      <c r="H99" s="19" t="s">
        <v>86</v>
      </c>
      <c r="I99" s="168"/>
      <c r="J99" s="19" t="s">
        <v>86</v>
      </c>
      <c r="K99" s="168"/>
      <c r="L99" s="19" t="s">
        <v>86</v>
      </c>
      <c r="M99" s="168"/>
      <c r="N99" s="19" t="s">
        <v>86</v>
      </c>
      <c r="O99" s="168"/>
      <c r="P99" s="19" t="s">
        <v>86</v>
      </c>
      <c r="Q99" s="168"/>
      <c r="R99" s="19" t="s">
        <v>86</v>
      </c>
      <c r="S99" s="168"/>
      <c r="T99" s="19" t="s">
        <v>86</v>
      </c>
      <c r="U99" s="168"/>
      <c r="V99" s="19" t="s">
        <v>86</v>
      </c>
      <c r="W99" s="168"/>
      <c r="X99" s="19" t="s">
        <v>86</v>
      </c>
      <c r="Y99" s="168"/>
      <c r="Z99" s="19" t="s">
        <v>86</v>
      </c>
      <c r="AA99" s="168"/>
      <c r="AB99" s="19" t="s">
        <v>86</v>
      </c>
      <c r="AC99" s="168"/>
      <c r="AD99" s="19" t="s">
        <v>86</v>
      </c>
      <c r="AE99" s="20">
        <f t="shared" si="40"/>
        <v>0</v>
      </c>
      <c r="AF99" s="55" t="s">
        <v>122</v>
      </c>
      <c r="AG99" s="74">
        <f t="shared" si="27"/>
        <v>0</v>
      </c>
      <c r="AH99" s="38"/>
      <c r="AI99" s="20">
        <f t="shared" si="28"/>
        <v>0</v>
      </c>
      <c r="AJ99" s="27"/>
      <c r="AK99" s="20">
        <f t="shared" si="29"/>
        <v>0</v>
      </c>
      <c r="AL99" s="27"/>
      <c r="AM99" s="20">
        <f t="shared" si="30"/>
        <v>0</v>
      </c>
      <c r="AN99" s="27"/>
      <c r="AO99" s="20">
        <f t="shared" si="31"/>
        <v>0</v>
      </c>
      <c r="AP99" s="27"/>
      <c r="AQ99" s="20">
        <f t="shared" si="32"/>
        <v>0</v>
      </c>
      <c r="AR99" s="27"/>
      <c r="AS99" s="20">
        <f t="shared" si="33"/>
        <v>0</v>
      </c>
      <c r="AT99" s="27"/>
      <c r="AU99" s="20">
        <f t="shared" si="34"/>
        <v>0</v>
      </c>
      <c r="AV99" s="27"/>
      <c r="AW99" s="20">
        <f t="shared" si="35"/>
        <v>0</v>
      </c>
      <c r="AX99" s="27"/>
      <c r="AY99" s="20">
        <f t="shared" si="36"/>
        <v>0</v>
      </c>
      <c r="AZ99" s="27"/>
      <c r="BA99" s="20">
        <f t="shared" si="37"/>
        <v>0</v>
      </c>
      <c r="BB99" s="27"/>
      <c r="BC99" s="20">
        <f t="shared" si="38"/>
        <v>0</v>
      </c>
      <c r="BD99" s="27"/>
      <c r="BE99" s="148">
        <f t="shared" si="39"/>
        <v>0</v>
      </c>
      <c r="BF99" s="38"/>
    </row>
    <row r="100" spans="1:67">
      <c r="A100" s="148">
        <v>92</v>
      </c>
      <c r="B100" s="169"/>
      <c r="C100" s="170"/>
      <c r="D100" s="171"/>
      <c r="E100" s="171"/>
      <c r="F100" s="205"/>
      <c r="G100" s="168"/>
      <c r="H100" s="19" t="s">
        <v>86</v>
      </c>
      <c r="I100" s="168"/>
      <c r="J100" s="19" t="s">
        <v>86</v>
      </c>
      <c r="K100" s="168"/>
      <c r="L100" s="19" t="s">
        <v>86</v>
      </c>
      <c r="M100" s="168"/>
      <c r="N100" s="19" t="s">
        <v>86</v>
      </c>
      <c r="O100" s="168"/>
      <c r="P100" s="19" t="s">
        <v>86</v>
      </c>
      <c r="Q100" s="168"/>
      <c r="R100" s="19" t="s">
        <v>86</v>
      </c>
      <c r="S100" s="168"/>
      <c r="T100" s="19" t="s">
        <v>86</v>
      </c>
      <c r="U100" s="168"/>
      <c r="V100" s="19" t="s">
        <v>86</v>
      </c>
      <c r="W100" s="168"/>
      <c r="X100" s="19" t="s">
        <v>86</v>
      </c>
      <c r="Y100" s="168"/>
      <c r="Z100" s="19" t="s">
        <v>86</v>
      </c>
      <c r="AA100" s="168"/>
      <c r="AB100" s="19" t="s">
        <v>86</v>
      </c>
      <c r="AC100" s="168"/>
      <c r="AD100" s="19" t="s">
        <v>86</v>
      </c>
      <c r="AE100" s="20">
        <f t="shared" si="40"/>
        <v>0</v>
      </c>
      <c r="AF100" s="55" t="s">
        <v>122</v>
      </c>
      <c r="AG100" s="74">
        <f t="shared" si="27"/>
        <v>0</v>
      </c>
      <c r="AH100" s="38"/>
      <c r="AI100" s="20">
        <f t="shared" si="28"/>
        <v>0</v>
      </c>
      <c r="AJ100" s="27"/>
      <c r="AK100" s="20">
        <f t="shared" si="29"/>
        <v>0</v>
      </c>
      <c r="AL100" s="27"/>
      <c r="AM100" s="20">
        <f t="shared" si="30"/>
        <v>0</v>
      </c>
      <c r="AN100" s="27"/>
      <c r="AO100" s="20">
        <f t="shared" si="31"/>
        <v>0</v>
      </c>
      <c r="AP100" s="27"/>
      <c r="AQ100" s="20">
        <f t="shared" si="32"/>
        <v>0</v>
      </c>
      <c r="AR100" s="27"/>
      <c r="AS100" s="20">
        <f t="shared" si="33"/>
        <v>0</v>
      </c>
      <c r="AT100" s="27"/>
      <c r="AU100" s="20">
        <f t="shared" si="34"/>
        <v>0</v>
      </c>
      <c r="AV100" s="27"/>
      <c r="AW100" s="20">
        <f t="shared" si="35"/>
        <v>0</v>
      </c>
      <c r="AX100" s="27"/>
      <c r="AY100" s="20">
        <f t="shared" si="36"/>
        <v>0</v>
      </c>
      <c r="AZ100" s="27"/>
      <c r="BA100" s="20">
        <f t="shared" si="37"/>
        <v>0</v>
      </c>
      <c r="BB100" s="27"/>
      <c r="BC100" s="20">
        <f t="shared" si="38"/>
        <v>0</v>
      </c>
      <c r="BD100" s="27"/>
      <c r="BE100" s="148">
        <f t="shared" si="39"/>
        <v>0</v>
      </c>
      <c r="BF100" s="38"/>
    </row>
    <row r="101" spans="1:67">
      <c r="A101" s="148">
        <v>93</v>
      </c>
      <c r="B101" s="169"/>
      <c r="C101" s="170"/>
      <c r="D101" s="171"/>
      <c r="E101" s="171"/>
      <c r="F101" s="205"/>
      <c r="G101" s="168"/>
      <c r="H101" s="19" t="s">
        <v>86</v>
      </c>
      <c r="I101" s="168"/>
      <c r="J101" s="19" t="s">
        <v>86</v>
      </c>
      <c r="K101" s="168"/>
      <c r="L101" s="19" t="s">
        <v>86</v>
      </c>
      <c r="M101" s="168"/>
      <c r="N101" s="19" t="s">
        <v>86</v>
      </c>
      <c r="O101" s="168"/>
      <c r="P101" s="19" t="s">
        <v>86</v>
      </c>
      <c r="Q101" s="168"/>
      <c r="R101" s="19" t="s">
        <v>86</v>
      </c>
      <c r="S101" s="168"/>
      <c r="T101" s="19" t="s">
        <v>86</v>
      </c>
      <c r="U101" s="168"/>
      <c r="V101" s="19" t="s">
        <v>86</v>
      </c>
      <c r="W101" s="168"/>
      <c r="X101" s="19" t="s">
        <v>86</v>
      </c>
      <c r="Y101" s="168"/>
      <c r="Z101" s="19" t="s">
        <v>86</v>
      </c>
      <c r="AA101" s="168"/>
      <c r="AB101" s="19" t="s">
        <v>86</v>
      </c>
      <c r="AC101" s="168"/>
      <c r="AD101" s="19" t="s">
        <v>86</v>
      </c>
      <c r="AE101" s="20">
        <f t="shared" si="40"/>
        <v>0</v>
      </c>
      <c r="AF101" s="55" t="s">
        <v>122</v>
      </c>
      <c r="AG101" s="74">
        <f t="shared" si="27"/>
        <v>0</v>
      </c>
      <c r="AH101" s="38"/>
      <c r="AI101" s="20">
        <f t="shared" si="28"/>
        <v>0</v>
      </c>
      <c r="AJ101" s="27"/>
      <c r="AK101" s="20">
        <f t="shared" si="29"/>
        <v>0</v>
      </c>
      <c r="AL101" s="27"/>
      <c r="AM101" s="20">
        <f t="shared" si="30"/>
        <v>0</v>
      </c>
      <c r="AN101" s="27"/>
      <c r="AO101" s="20">
        <f t="shared" si="31"/>
        <v>0</v>
      </c>
      <c r="AP101" s="27"/>
      <c r="AQ101" s="20">
        <f t="shared" si="32"/>
        <v>0</v>
      </c>
      <c r="AR101" s="27"/>
      <c r="AS101" s="20">
        <f t="shared" si="33"/>
        <v>0</v>
      </c>
      <c r="AT101" s="27"/>
      <c r="AU101" s="20">
        <f t="shared" si="34"/>
        <v>0</v>
      </c>
      <c r="AV101" s="27"/>
      <c r="AW101" s="20">
        <f t="shared" si="35"/>
        <v>0</v>
      </c>
      <c r="AX101" s="27"/>
      <c r="AY101" s="20">
        <f t="shared" si="36"/>
        <v>0</v>
      </c>
      <c r="AZ101" s="27"/>
      <c r="BA101" s="20">
        <f t="shared" si="37"/>
        <v>0</v>
      </c>
      <c r="BB101" s="27"/>
      <c r="BC101" s="20">
        <f t="shared" si="38"/>
        <v>0</v>
      </c>
      <c r="BD101" s="27"/>
      <c r="BE101" s="148">
        <f t="shared" si="39"/>
        <v>0</v>
      </c>
      <c r="BF101" s="38"/>
    </row>
    <row r="102" spans="1:67">
      <c r="A102" s="148">
        <v>94</v>
      </c>
      <c r="B102" s="169"/>
      <c r="C102" s="170"/>
      <c r="D102" s="171"/>
      <c r="E102" s="171"/>
      <c r="F102" s="205"/>
      <c r="G102" s="168"/>
      <c r="H102" s="19" t="s">
        <v>86</v>
      </c>
      <c r="I102" s="168"/>
      <c r="J102" s="19" t="s">
        <v>86</v>
      </c>
      <c r="K102" s="168"/>
      <c r="L102" s="19" t="s">
        <v>86</v>
      </c>
      <c r="M102" s="168"/>
      <c r="N102" s="19" t="s">
        <v>86</v>
      </c>
      <c r="O102" s="168"/>
      <c r="P102" s="19" t="s">
        <v>86</v>
      </c>
      <c r="Q102" s="168"/>
      <c r="R102" s="19" t="s">
        <v>86</v>
      </c>
      <c r="S102" s="168"/>
      <c r="T102" s="19" t="s">
        <v>86</v>
      </c>
      <c r="U102" s="168"/>
      <c r="V102" s="19" t="s">
        <v>86</v>
      </c>
      <c r="W102" s="168"/>
      <c r="X102" s="19" t="s">
        <v>86</v>
      </c>
      <c r="Y102" s="168"/>
      <c r="Z102" s="19" t="s">
        <v>86</v>
      </c>
      <c r="AA102" s="168"/>
      <c r="AB102" s="19" t="s">
        <v>86</v>
      </c>
      <c r="AC102" s="168"/>
      <c r="AD102" s="19" t="s">
        <v>86</v>
      </c>
      <c r="AE102" s="20">
        <f t="shared" si="40"/>
        <v>0</v>
      </c>
      <c r="AF102" s="55" t="s">
        <v>122</v>
      </c>
      <c r="AG102" s="74">
        <f t="shared" si="27"/>
        <v>0</v>
      </c>
      <c r="AH102" s="38"/>
      <c r="AI102" s="20">
        <f t="shared" si="28"/>
        <v>0</v>
      </c>
      <c r="AJ102" s="27"/>
      <c r="AK102" s="20">
        <f t="shared" si="29"/>
        <v>0</v>
      </c>
      <c r="AL102" s="27"/>
      <c r="AM102" s="20">
        <f t="shared" si="30"/>
        <v>0</v>
      </c>
      <c r="AN102" s="27"/>
      <c r="AO102" s="20">
        <f t="shared" si="31"/>
        <v>0</v>
      </c>
      <c r="AP102" s="27"/>
      <c r="AQ102" s="20">
        <f t="shared" si="32"/>
        <v>0</v>
      </c>
      <c r="AR102" s="27"/>
      <c r="AS102" s="20">
        <f t="shared" si="33"/>
        <v>0</v>
      </c>
      <c r="AT102" s="27"/>
      <c r="AU102" s="20">
        <f t="shared" si="34"/>
        <v>0</v>
      </c>
      <c r="AV102" s="27"/>
      <c r="AW102" s="20">
        <f t="shared" si="35"/>
        <v>0</v>
      </c>
      <c r="AX102" s="27"/>
      <c r="AY102" s="20">
        <f t="shared" si="36"/>
        <v>0</v>
      </c>
      <c r="AZ102" s="27"/>
      <c r="BA102" s="20">
        <f t="shared" si="37"/>
        <v>0</v>
      </c>
      <c r="BB102" s="27"/>
      <c r="BC102" s="20">
        <f t="shared" si="38"/>
        <v>0</v>
      </c>
      <c r="BD102" s="27"/>
      <c r="BE102" s="148">
        <f t="shared" si="39"/>
        <v>0</v>
      </c>
      <c r="BF102" s="38"/>
    </row>
    <row r="103" spans="1:67">
      <c r="A103" s="148">
        <v>95</v>
      </c>
      <c r="B103" s="169"/>
      <c r="C103" s="170"/>
      <c r="D103" s="171"/>
      <c r="E103" s="171"/>
      <c r="F103" s="205"/>
      <c r="G103" s="168"/>
      <c r="H103" s="19" t="s">
        <v>86</v>
      </c>
      <c r="I103" s="168"/>
      <c r="J103" s="19" t="s">
        <v>86</v>
      </c>
      <c r="K103" s="168"/>
      <c r="L103" s="19" t="s">
        <v>86</v>
      </c>
      <c r="M103" s="168"/>
      <c r="N103" s="19" t="s">
        <v>86</v>
      </c>
      <c r="O103" s="168"/>
      <c r="P103" s="19" t="s">
        <v>86</v>
      </c>
      <c r="Q103" s="168"/>
      <c r="R103" s="19" t="s">
        <v>86</v>
      </c>
      <c r="S103" s="168"/>
      <c r="T103" s="19" t="s">
        <v>86</v>
      </c>
      <c r="U103" s="168"/>
      <c r="V103" s="19" t="s">
        <v>86</v>
      </c>
      <c r="W103" s="168"/>
      <c r="X103" s="19" t="s">
        <v>86</v>
      </c>
      <c r="Y103" s="168"/>
      <c r="Z103" s="19" t="s">
        <v>86</v>
      </c>
      <c r="AA103" s="168"/>
      <c r="AB103" s="19" t="s">
        <v>86</v>
      </c>
      <c r="AC103" s="168"/>
      <c r="AD103" s="19" t="s">
        <v>86</v>
      </c>
      <c r="AE103" s="20">
        <f t="shared" si="40"/>
        <v>0</v>
      </c>
      <c r="AF103" s="55" t="s">
        <v>122</v>
      </c>
      <c r="AG103" s="74">
        <f t="shared" si="27"/>
        <v>0</v>
      </c>
      <c r="AH103" s="38"/>
      <c r="AI103" s="20">
        <f t="shared" si="28"/>
        <v>0</v>
      </c>
      <c r="AJ103" s="27"/>
      <c r="AK103" s="20">
        <f t="shared" si="29"/>
        <v>0</v>
      </c>
      <c r="AL103" s="27"/>
      <c r="AM103" s="20">
        <f t="shared" si="30"/>
        <v>0</v>
      </c>
      <c r="AN103" s="27"/>
      <c r="AO103" s="20">
        <f t="shared" si="31"/>
        <v>0</v>
      </c>
      <c r="AP103" s="27"/>
      <c r="AQ103" s="20">
        <f t="shared" si="32"/>
        <v>0</v>
      </c>
      <c r="AR103" s="27"/>
      <c r="AS103" s="20">
        <f t="shared" si="33"/>
        <v>0</v>
      </c>
      <c r="AT103" s="27"/>
      <c r="AU103" s="20">
        <f t="shared" si="34"/>
        <v>0</v>
      </c>
      <c r="AV103" s="27"/>
      <c r="AW103" s="20">
        <f t="shared" si="35"/>
        <v>0</v>
      </c>
      <c r="AX103" s="27"/>
      <c r="AY103" s="20">
        <f t="shared" si="36"/>
        <v>0</v>
      </c>
      <c r="AZ103" s="27"/>
      <c r="BA103" s="20">
        <f t="shared" si="37"/>
        <v>0</v>
      </c>
      <c r="BB103" s="27"/>
      <c r="BC103" s="20">
        <f t="shared" si="38"/>
        <v>0</v>
      </c>
      <c r="BD103" s="27"/>
      <c r="BE103" s="148">
        <f t="shared" si="39"/>
        <v>0</v>
      </c>
      <c r="BF103" s="38"/>
    </row>
    <row r="104" spans="1:67">
      <c r="A104" s="148">
        <v>96</v>
      </c>
      <c r="B104" s="169"/>
      <c r="C104" s="170"/>
      <c r="D104" s="171"/>
      <c r="E104" s="171"/>
      <c r="F104" s="205"/>
      <c r="G104" s="168"/>
      <c r="H104" s="19" t="s">
        <v>86</v>
      </c>
      <c r="I104" s="168"/>
      <c r="J104" s="19" t="s">
        <v>86</v>
      </c>
      <c r="K104" s="168"/>
      <c r="L104" s="19" t="s">
        <v>86</v>
      </c>
      <c r="M104" s="168"/>
      <c r="N104" s="19" t="s">
        <v>86</v>
      </c>
      <c r="O104" s="168"/>
      <c r="P104" s="19" t="s">
        <v>86</v>
      </c>
      <c r="Q104" s="168"/>
      <c r="R104" s="19" t="s">
        <v>86</v>
      </c>
      <c r="S104" s="168"/>
      <c r="T104" s="19" t="s">
        <v>86</v>
      </c>
      <c r="U104" s="168"/>
      <c r="V104" s="19" t="s">
        <v>86</v>
      </c>
      <c r="W104" s="168"/>
      <c r="X104" s="19" t="s">
        <v>86</v>
      </c>
      <c r="Y104" s="168"/>
      <c r="Z104" s="19" t="s">
        <v>86</v>
      </c>
      <c r="AA104" s="168"/>
      <c r="AB104" s="19" t="s">
        <v>86</v>
      </c>
      <c r="AC104" s="168"/>
      <c r="AD104" s="19" t="s">
        <v>86</v>
      </c>
      <c r="AE104" s="20">
        <f t="shared" si="40"/>
        <v>0</v>
      </c>
      <c r="AF104" s="55" t="s">
        <v>122</v>
      </c>
      <c r="AG104" s="74">
        <f t="shared" si="27"/>
        <v>0</v>
      </c>
      <c r="AH104" s="38"/>
      <c r="AI104" s="20">
        <f t="shared" si="28"/>
        <v>0</v>
      </c>
      <c r="AJ104" s="27"/>
      <c r="AK104" s="20">
        <f t="shared" si="29"/>
        <v>0</v>
      </c>
      <c r="AL104" s="27"/>
      <c r="AM104" s="20">
        <f t="shared" si="30"/>
        <v>0</v>
      </c>
      <c r="AN104" s="27"/>
      <c r="AO104" s="20">
        <f t="shared" si="31"/>
        <v>0</v>
      </c>
      <c r="AP104" s="27"/>
      <c r="AQ104" s="20">
        <f t="shared" si="32"/>
        <v>0</v>
      </c>
      <c r="AR104" s="27"/>
      <c r="AS104" s="20">
        <f t="shared" si="33"/>
        <v>0</v>
      </c>
      <c r="AT104" s="27"/>
      <c r="AU104" s="20">
        <f t="shared" si="34"/>
        <v>0</v>
      </c>
      <c r="AV104" s="27"/>
      <c r="AW104" s="20">
        <f t="shared" si="35"/>
        <v>0</v>
      </c>
      <c r="AX104" s="27"/>
      <c r="AY104" s="20">
        <f t="shared" si="36"/>
        <v>0</v>
      </c>
      <c r="AZ104" s="27"/>
      <c r="BA104" s="20">
        <f t="shared" si="37"/>
        <v>0</v>
      </c>
      <c r="BB104" s="27"/>
      <c r="BC104" s="20">
        <f t="shared" si="38"/>
        <v>0</v>
      </c>
      <c r="BD104" s="27"/>
      <c r="BE104" s="148">
        <f t="shared" si="39"/>
        <v>0</v>
      </c>
      <c r="BF104" s="38"/>
    </row>
    <row r="105" spans="1:67">
      <c r="A105" s="148">
        <v>97</v>
      </c>
      <c r="B105" s="169"/>
      <c r="C105" s="170"/>
      <c r="D105" s="171"/>
      <c r="E105" s="171"/>
      <c r="F105" s="205"/>
      <c r="G105" s="168"/>
      <c r="H105" s="19" t="s">
        <v>86</v>
      </c>
      <c r="I105" s="168"/>
      <c r="J105" s="19" t="s">
        <v>86</v>
      </c>
      <c r="K105" s="168"/>
      <c r="L105" s="19" t="s">
        <v>86</v>
      </c>
      <c r="M105" s="168"/>
      <c r="N105" s="19" t="s">
        <v>86</v>
      </c>
      <c r="O105" s="168"/>
      <c r="P105" s="19" t="s">
        <v>86</v>
      </c>
      <c r="Q105" s="168"/>
      <c r="R105" s="19" t="s">
        <v>86</v>
      </c>
      <c r="S105" s="168"/>
      <c r="T105" s="19" t="s">
        <v>86</v>
      </c>
      <c r="U105" s="168"/>
      <c r="V105" s="19" t="s">
        <v>86</v>
      </c>
      <c r="W105" s="168"/>
      <c r="X105" s="19" t="s">
        <v>86</v>
      </c>
      <c r="Y105" s="168"/>
      <c r="Z105" s="19" t="s">
        <v>86</v>
      </c>
      <c r="AA105" s="168"/>
      <c r="AB105" s="19" t="s">
        <v>86</v>
      </c>
      <c r="AC105" s="168"/>
      <c r="AD105" s="19" t="s">
        <v>86</v>
      </c>
      <c r="AE105" s="20">
        <f t="shared" si="40"/>
        <v>0</v>
      </c>
      <c r="AF105" s="55" t="s">
        <v>122</v>
      </c>
      <c r="AG105" s="74">
        <f t="shared" si="27"/>
        <v>0</v>
      </c>
      <c r="AH105" s="38"/>
      <c r="AI105" s="20">
        <f t="shared" si="28"/>
        <v>0</v>
      </c>
      <c r="AJ105" s="27"/>
      <c r="AK105" s="20">
        <f t="shared" si="29"/>
        <v>0</v>
      </c>
      <c r="AL105" s="27"/>
      <c r="AM105" s="20">
        <f t="shared" si="30"/>
        <v>0</v>
      </c>
      <c r="AN105" s="27"/>
      <c r="AO105" s="20">
        <f t="shared" si="31"/>
        <v>0</v>
      </c>
      <c r="AP105" s="27"/>
      <c r="AQ105" s="20">
        <f t="shared" si="32"/>
        <v>0</v>
      </c>
      <c r="AR105" s="27"/>
      <c r="AS105" s="20">
        <f t="shared" si="33"/>
        <v>0</v>
      </c>
      <c r="AT105" s="27"/>
      <c r="AU105" s="20">
        <f t="shared" si="34"/>
        <v>0</v>
      </c>
      <c r="AV105" s="27"/>
      <c r="AW105" s="20">
        <f t="shared" si="35"/>
        <v>0</v>
      </c>
      <c r="AX105" s="27"/>
      <c r="AY105" s="20">
        <f t="shared" si="36"/>
        <v>0</v>
      </c>
      <c r="AZ105" s="27"/>
      <c r="BA105" s="20">
        <f t="shared" si="37"/>
        <v>0</v>
      </c>
      <c r="BB105" s="27"/>
      <c r="BC105" s="20">
        <f t="shared" si="38"/>
        <v>0</v>
      </c>
      <c r="BD105" s="27"/>
      <c r="BE105" s="148">
        <f t="shared" si="39"/>
        <v>0</v>
      </c>
      <c r="BF105" s="38"/>
    </row>
    <row r="106" spans="1:67">
      <c r="A106" s="148">
        <v>98</v>
      </c>
      <c r="B106" s="169"/>
      <c r="C106" s="170"/>
      <c r="D106" s="171"/>
      <c r="E106" s="171"/>
      <c r="F106" s="205"/>
      <c r="G106" s="168"/>
      <c r="H106" s="19" t="s">
        <v>86</v>
      </c>
      <c r="I106" s="168"/>
      <c r="J106" s="19" t="s">
        <v>86</v>
      </c>
      <c r="K106" s="168"/>
      <c r="L106" s="19" t="s">
        <v>86</v>
      </c>
      <c r="M106" s="168"/>
      <c r="N106" s="19" t="s">
        <v>86</v>
      </c>
      <c r="O106" s="168"/>
      <c r="P106" s="19" t="s">
        <v>86</v>
      </c>
      <c r="Q106" s="168"/>
      <c r="R106" s="19" t="s">
        <v>468</v>
      </c>
      <c r="S106" s="168"/>
      <c r="T106" s="19" t="s">
        <v>86</v>
      </c>
      <c r="U106" s="168"/>
      <c r="V106" s="19" t="s">
        <v>86</v>
      </c>
      <c r="W106" s="168"/>
      <c r="X106" s="19" t="s">
        <v>86</v>
      </c>
      <c r="Y106" s="168"/>
      <c r="Z106" s="19" t="s">
        <v>86</v>
      </c>
      <c r="AA106" s="168"/>
      <c r="AB106" s="19" t="s">
        <v>86</v>
      </c>
      <c r="AC106" s="168"/>
      <c r="AD106" s="19" t="s">
        <v>86</v>
      </c>
      <c r="AE106" s="20">
        <f t="shared" si="40"/>
        <v>0</v>
      </c>
      <c r="AF106" s="55" t="s">
        <v>122</v>
      </c>
      <c r="AG106" s="74">
        <f t="shared" si="27"/>
        <v>0</v>
      </c>
      <c r="AH106" s="38"/>
      <c r="AI106" s="20">
        <f t="shared" si="28"/>
        <v>0</v>
      </c>
      <c r="AJ106" s="27"/>
      <c r="AK106" s="20">
        <f t="shared" si="29"/>
        <v>0</v>
      </c>
      <c r="AL106" s="27"/>
      <c r="AM106" s="20">
        <f t="shared" si="30"/>
        <v>0</v>
      </c>
      <c r="AN106" s="27"/>
      <c r="AO106" s="20">
        <f t="shared" si="31"/>
        <v>0</v>
      </c>
      <c r="AP106" s="27"/>
      <c r="AQ106" s="20">
        <f t="shared" si="32"/>
        <v>0</v>
      </c>
      <c r="AR106" s="27"/>
      <c r="AS106" s="20">
        <f t="shared" si="33"/>
        <v>0</v>
      </c>
      <c r="AT106" s="27"/>
      <c r="AU106" s="20">
        <f t="shared" si="34"/>
        <v>0</v>
      </c>
      <c r="AV106" s="27"/>
      <c r="AW106" s="20">
        <f t="shared" si="35"/>
        <v>0</v>
      </c>
      <c r="AX106" s="27"/>
      <c r="AY106" s="20">
        <f t="shared" si="36"/>
        <v>0</v>
      </c>
      <c r="AZ106" s="27"/>
      <c r="BA106" s="20">
        <f t="shared" si="37"/>
        <v>0</v>
      </c>
      <c r="BB106" s="27"/>
      <c r="BC106" s="20">
        <f t="shared" si="38"/>
        <v>0</v>
      </c>
      <c r="BD106" s="27"/>
      <c r="BE106" s="148">
        <f t="shared" si="39"/>
        <v>0</v>
      </c>
      <c r="BF106" s="38"/>
    </row>
    <row r="107" spans="1:67">
      <c r="A107" s="148">
        <v>99</v>
      </c>
      <c r="B107" s="169"/>
      <c r="C107" s="170"/>
      <c r="D107" s="171"/>
      <c r="E107" s="171"/>
      <c r="F107" s="205"/>
      <c r="G107" s="168"/>
      <c r="H107" s="19" t="s">
        <v>86</v>
      </c>
      <c r="I107" s="168"/>
      <c r="J107" s="19" t="s">
        <v>86</v>
      </c>
      <c r="K107" s="168"/>
      <c r="L107" s="19" t="s">
        <v>86</v>
      </c>
      <c r="M107" s="168"/>
      <c r="N107" s="19" t="s">
        <v>86</v>
      </c>
      <c r="O107" s="168"/>
      <c r="P107" s="19" t="s">
        <v>86</v>
      </c>
      <c r="Q107" s="168"/>
      <c r="R107" s="19" t="s">
        <v>86</v>
      </c>
      <c r="S107" s="168"/>
      <c r="T107" s="19" t="s">
        <v>86</v>
      </c>
      <c r="U107" s="168"/>
      <c r="V107" s="19" t="s">
        <v>86</v>
      </c>
      <c r="W107" s="168"/>
      <c r="X107" s="19" t="s">
        <v>86</v>
      </c>
      <c r="Y107" s="168"/>
      <c r="Z107" s="19" t="s">
        <v>86</v>
      </c>
      <c r="AA107" s="168"/>
      <c r="AB107" s="19" t="s">
        <v>86</v>
      </c>
      <c r="AC107" s="168"/>
      <c r="AD107" s="19" t="s">
        <v>86</v>
      </c>
      <c r="AE107" s="20">
        <f t="shared" si="40"/>
        <v>0</v>
      </c>
      <c r="AF107" s="55" t="s">
        <v>122</v>
      </c>
      <c r="AG107" s="74">
        <f t="shared" si="27"/>
        <v>0</v>
      </c>
      <c r="AH107" s="38"/>
      <c r="AI107" s="20">
        <f t="shared" si="28"/>
        <v>0</v>
      </c>
      <c r="AJ107" s="27"/>
      <c r="AK107" s="20">
        <f t="shared" si="29"/>
        <v>0</v>
      </c>
      <c r="AL107" s="27"/>
      <c r="AM107" s="20">
        <f t="shared" si="30"/>
        <v>0</v>
      </c>
      <c r="AN107" s="27"/>
      <c r="AO107" s="20">
        <f t="shared" si="31"/>
        <v>0</v>
      </c>
      <c r="AP107" s="27"/>
      <c r="AQ107" s="20">
        <f t="shared" si="32"/>
        <v>0</v>
      </c>
      <c r="AR107" s="27"/>
      <c r="AS107" s="20">
        <f t="shared" si="33"/>
        <v>0</v>
      </c>
      <c r="AT107" s="27"/>
      <c r="AU107" s="20">
        <f t="shared" si="34"/>
        <v>0</v>
      </c>
      <c r="AV107" s="27"/>
      <c r="AW107" s="20">
        <f t="shared" si="35"/>
        <v>0</v>
      </c>
      <c r="AX107" s="27"/>
      <c r="AY107" s="20">
        <f t="shared" si="36"/>
        <v>0</v>
      </c>
      <c r="AZ107" s="27"/>
      <c r="BA107" s="20">
        <f t="shared" si="37"/>
        <v>0</v>
      </c>
      <c r="BB107" s="27"/>
      <c r="BC107" s="20">
        <f t="shared" si="38"/>
        <v>0</v>
      </c>
      <c r="BD107" s="27"/>
      <c r="BE107" s="148">
        <f t="shared" si="39"/>
        <v>0</v>
      </c>
      <c r="BF107" s="38"/>
    </row>
    <row r="108" spans="1:67" ht="13.8" thickBot="1">
      <c r="A108" s="148">
        <v>100</v>
      </c>
      <c r="B108" s="169"/>
      <c r="C108" s="170"/>
      <c r="D108" s="171"/>
      <c r="E108" s="171"/>
      <c r="F108" s="205"/>
      <c r="G108" s="168"/>
      <c r="H108" s="19" t="s">
        <v>86</v>
      </c>
      <c r="I108" s="168"/>
      <c r="J108" s="19" t="s">
        <v>86</v>
      </c>
      <c r="K108" s="168"/>
      <c r="L108" s="19" t="s">
        <v>86</v>
      </c>
      <c r="M108" s="168"/>
      <c r="N108" s="19" t="s">
        <v>86</v>
      </c>
      <c r="O108" s="168"/>
      <c r="P108" s="19" t="s">
        <v>86</v>
      </c>
      <c r="Q108" s="168"/>
      <c r="R108" s="19" t="s">
        <v>86</v>
      </c>
      <c r="S108" s="168"/>
      <c r="T108" s="19" t="s">
        <v>86</v>
      </c>
      <c r="U108" s="168"/>
      <c r="V108" s="19" t="s">
        <v>86</v>
      </c>
      <c r="W108" s="168"/>
      <c r="X108" s="19" t="s">
        <v>86</v>
      </c>
      <c r="Y108" s="168"/>
      <c r="Z108" s="19" t="s">
        <v>86</v>
      </c>
      <c r="AA108" s="168"/>
      <c r="AB108" s="19" t="s">
        <v>86</v>
      </c>
      <c r="AC108" s="168"/>
      <c r="AD108" s="19" t="s">
        <v>86</v>
      </c>
      <c r="AE108" s="20">
        <f t="shared" si="40"/>
        <v>0</v>
      </c>
      <c r="AF108" s="55" t="s">
        <v>122</v>
      </c>
      <c r="AG108" s="74">
        <f t="shared" si="27"/>
        <v>0</v>
      </c>
      <c r="AH108" s="38"/>
      <c r="AI108" s="159">
        <f t="shared" si="28"/>
        <v>0</v>
      </c>
      <c r="AJ108" s="163"/>
      <c r="AK108" s="159">
        <f t="shared" si="29"/>
        <v>0</v>
      </c>
      <c r="AL108" s="163"/>
      <c r="AM108" s="159">
        <f t="shared" si="30"/>
        <v>0</v>
      </c>
      <c r="AN108" s="163"/>
      <c r="AO108" s="159">
        <f t="shared" si="31"/>
        <v>0</v>
      </c>
      <c r="AP108" s="163"/>
      <c r="AQ108" s="159">
        <f t="shared" si="32"/>
        <v>0</v>
      </c>
      <c r="AR108" s="163"/>
      <c r="AS108" s="159">
        <f t="shared" si="33"/>
        <v>0</v>
      </c>
      <c r="AT108" s="163"/>
      <c r="AU108" s="159">
        <f t="shared" si="34"/>
        <v>0</v>
      </c>
      <c r="AV108" s="163"/>
      <c r="AW108" s="159">
        <f t="shared" si="35"/>
        <v>0</v>
      </c>
      <c r="AX108" s="163"/>
      <c r="AY108" s="159">
        <f t="shared" si="36"/>
        <v>0</v>
      </c>
      <c r="AZ108" s="163"/>
      <c r="BA108" s="159">
        <f t="shared" si="37"/>
        <v>0</v>
      </c>
      <c r="BB108" s="163"/>
      <c r="BC108" s="159">
        <f t="shared" si="38"/>
        <v>0</v>
      </c>
      <c r="BD108" s="163"/>
      <c r="BE108" s="164">
        <f t="shared" si="39"/>
        <v>0</v>
      </c>
      <c r="BF108" s="38"/>
    </row>
    <row r="109" spans="1:67" ht="14.4" thickTop="1" thickBot="1">
      <c r="C109" s="1119" t="s">
        <v>138</v>
      </c>
      <c r="D109" s="1120"/>
      <c r="E109" s="1120"/>
      <c r="F109" s="1121"/>
      <c r="G109" s="21">
        <f>SUMIF(G$9:G$108,"&gt;=15")</f>
        <v>0</v>
      </c>
      <c r="H109" s="22" t="s">
        <v>42</v>
      </c>
      <c r="I109" s="21">
        <f>SUMIF(I$9:I$108,"&gt;=15")</f>
        <v>0</v>
      </c>
      <c r="J109" s="22" t="s">
        <v>42</v>
      </c>
      <c r="K109" s="21">
        <f>SUMIF(K$9:K$108,"&gt;=15")</f>
        <v>0</v>
      </c>
      <c r="L109" s="22" t="s">
        <v>42</v>
      </c>
      <c r="M109" s="21">
        <f>SUMIF(M$9:M$108,"&gt;=15")</f>
        <v>0</v>
      </c>
      <c r="N109" s="22" t="s">
        <v>42</v>
      </c>
      <c r="O109" s="21">
        <f>SUMIF(O$9:O$108,"&gt;=15")</f>
        <v>0</v>
      </c>
      <c r="P109" s="22" t="s">
        <v>42</v>
      </c>
      <c r="Q109" s="21">
        <f>SUMIF(Q$9:Q$108,"&gt;=15")</f>
        <v>0</v>
      </c>
      <c r="R109" s="22" t="s">
        <v>42</v>
      </c>
      <c r="S109" s="21">
        <f>SUMIF(S$9:S$108,"&gt;=15")</f>
        <v>0</v>
      </c>
      <c r="T109" s="22" t="s">
        <v>42</v>
      </c>
      <c r="U109" s="21">
        <f>SUMIF(U$9:U$108,"&gt;=15")</f>
        <v>0</v>
      </c>
      <c r="V109" s="22" t="s">
        <v>42</v>
      </c>
      <c r="W109" s="21">
        <f>SUMIF(W$9:W$108,"&gt;=15")</f>
        <v>0</v>
      </c>
      <c r="X109" s="22" t="s">
        <v>42</v>
      </c>
      <c r="Y109" s="21">
        <f>SUMIF(Y$9:Y$108,"&gt;=15")</f>
        <v>0</v>
      </c>
      <c r="Z109" s="22" t="s">
        <v>42</v>
      </c>
      <c r="AA109" s="21">
        <f>SUMIF(AA$9:AA$108,"&gt;=15")</f>
        <v>0</v>
      </c>
      <c r="AB109" s="22" t="s">
        <v>42</v>
      </c>
      <c r="AC109" s="21">
        <f>SUMIF(AC$9:AC$108,"&gt;=15")</f>
        <v>0</v>
      </c>
      <c r="AD109" s="22" t="s">
        <v>42</v>
      </c>
      <c r="AE109" s="361">
        <f t="shared" ref="AE109:AE118" si="41">ROUND((G109+I109+K109+M109+O109+Q109+S109+U109+W109+Y109+AA109+AC109)/12,1)</f>
        <v>0</v>
      </c>
      <c r="AF109" s="361" t="s">
        <v>42</v>
      </c>
      <c r="AG109" s="75" t="s">
        <v>74</v>
      </c>
      <c r="AH109" s="38"/>
      <c r="AI109" s="165">
        <f>SUM(AI9:AI108)</f>
        <v>0</v>
      </c>
      <c r="AJ109" s="166"/>
      <c r="AK109" s="165">
        <f>SUM(AK9:AK108)</f>
        <v>0</v>
      </c>
      <c r="AL109" s="166"/>
      <c r="AM109" s="165">
        <f>SUM(AM9:AM108)</f>
        <v>0</v>
      </c>
      <c r="AN109" s="166"/>
      <c r="AO109" s="165">
        <f>SUM(AO9:AO108)</f>
        <v>0</v>
      </c>
      <c r="AP109" s="166"/>
      <c r="AQ109" s="165">
        <f>SUM(AQ9:AQ108)</f>
        <v>0</v>
      </c>
      <c r="AR109" s="166"/>
      <c r="AS109" s="165">
        <f>SUM(AS9:AS108)</f>
        <v>0</v>
      </c>
      <c r="AT109" s="166"/>
      <c r="AU109" s="165">
        <f>SUM(AU9:AU108)</f>
        <v>0</v>
      </c>
      <c r="AV109" s="166"/>
      <c r="AW109" s="165">
        <f>SUM(AW9:AW108)</f>
        <v>0</v>
      </c>
      <c r="AX109" s="166"/>
      <c r="AY109" s="165">
        <f>SUM(AY9:AY108)</f>
        <v>0</v>
      </c>
      <c r="AZ109" s="166"/>
      <c r="BA109" s="165">
        <f>SUM(BA9:BA108)</f>
        <v>0</v>
      </c>
      <c r="BB109" s="166"/>
      <c r="BC109" s="165">
        <f>SUM(BC9:BC108)</f>
        <v>0</v>
      </c>
      <c r="BD109" s="166"/>
      <c r="BE109" s="167">
        <f>SUM(BE9:BE108)</f>
        <v>0</v>
      </c>
      <c r="BF109" s="38"/>
    </row>
    <row r="110" spans="1:67" ht="14.4">
      <c r="C110" s="1089" t="s">
        <v>116</v>
      </c>
      <c r="D110" s="1098" t="s">
        <v>91</v>
      </c>
      <c r="E110" s="1099"/>
      <c r="F110" s="1100"/>
      <c r="G110" s="153">
        <f>SUMIFS(G$9:G$108,$D$9:$D$108,$D110,AI$9:AI$108,1)</f>
        <v>0</v>
      </c>
      <c r="H110" s="154" t="s">
        <v>42</v>
      </c>
      <c r="I110" s="153">
        <f>SUMIFS(I$9:I$108,$D$9:$D$108,$D110,AK$9:AK$108,1)</f>
        <v>0</v>
      </c>
      <c r="J110" s="154" t="s">
        <v>42</v>
      </c>
      <c r="K110" s="153">
        <f>SUMIFS(K$9:K$108,$D$9:$D$108,$D110,AM$9:AM$108,1)</f>
        <v>0</v>
      </c>
      <c r="L110" s="154" t="s">
        <v>42</v>
      </c>
      <c r="M110" s="153">
        <f>SUMIFS(M$9:M$108,$D$9:$D$108,$D110,AO$9:AO$108,1)</f>
        <v>0</v>
      </c>
      <c r="N110" s="154" t="s">
        <v>42</v>
      </c>
      <c r="O110" s="153">
        <f>SUMIFS(O$9:O$108,$D$9:$D$108,$D110,AQ$9:AQ$108,1)</f>
        <v>0</v>
      </c>
      <c r="P110" s="154" t="s">
        <v>42</v>
      </c>
      <c r="Q110" s="153">
        <f>SUMIFS(Q$9:Q$108,$D$9:$D$108,$D110,AS$9:AS$108,1)</f>
        <v>0</v>
      </c>
      <c r="R110" s="154" t="s">
        <v>42</v>
      </c>
      <c r="S110" s="153">
        <f>SUMIFS(S$9:S$108,$D$9:$D$108,$D110,AU$9:AU$108,1)</f>
        <v>0</v>
      </c>
      <c r="T110" s="154" t="s">
        <v>42</v>
      </c>
      <c r="U110" s="153">
        <f>SUMIFS(U$9:U$108,$D$9:$D$108,$D110,AW$9:AW$108,1)</f>
        <v>0</v>
      </c>
      <c r="V110" s="154" t="s">
        <v>42</v>
      </c>
      <c r="W110" s="153">
        <f>SUMIFS(W$9:W$108,$D$9:$D$108,$D110,AY$9:AY$108,1)</f>
        <v>0</v>
      </c>
      <c r="X110" s="154" t="s">
        <v>42</v>
      </c>
      <c r="Y110" s="153">
        <f>SUMIFS(Y$9:Y$108,$D$9:$D$108,$D110,BA$9:BA$108,1)</f>
        <v>0</v>
      </c>
      <c r="Z110" s="154" t="s">
        <v>42</v>
      </c>
      <c r="AA110" s="153">
        <f>SUMIFS(AA$9:AA$108,$D$9:$D$108,$D110,BC$9:BC$108,1)</f>
        <v>0</v>
      </c>
      <c r="AB110" s="154" t="s">
        <v>42</v>
      </c>
      <c r="AC110" s="153">
        <f>SUMIFS(AC$9:AC$108,$D$9:$D$108,$D110,BE$9:BE$108,1)</f>
        <v>0</v>
      </c>
      <c r="AD110" s="154" t="s">
        <v>42</v>
      </c>
      <c r="AE110" s="25">
        <f t="shared" si="41"/>
        <v>0</v>
      </c>
      <c r="AF110" s="149" t="s">
        <v>42</v>
      </c>
      <c r="AG110" s="151"/>
      <c r="AH110" s="38"/>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38"/>
      <c r="BG110" s="361" t="s">
        <v>340</v>
      </c>
    </row>
    <row r="111" spans="1:67" ht="15" customHeight="1">
      <c r="C111" s="1090"/>
      <c r="D111" s="1104" t="s">
        <v>71</v>
      </c>
      <c r="E111" s="1105"/>
      <c r="F111" s="1106"/>
      <c r="G111" s="155">
        <f>SUMIFS(G$9:G$108,$D$9:$D$108,$D111,AI$9:AI$108,1)</f>
        <v>0</v>
      </c>
      <c r="H111" s="156" t="s">
        <v>42</v>
      </c>
      <c r="I111" s="155">
        <f>SUMIFS(I$9:I$108,$D$9:$D$108,$D111,AK$9:AK$108,1)</f>
        <v>0</v>
      </c>
      <c r="J111" s="156" t="s">
        <v>42</v>
      </c>
      <c r="K111" s="155">
        <f>SUMIFS(K$9:K$108,$D$9:$D$108,$D111,AM$9:AM$108,1)</f>
        <v>0</v>
      </c>
      <c r="L111" s="156" t="s">
        <v>42</v>
      </c>
      <c r="M111" s="155">
        <f>SUMIFS(M$9:M$108,$D$9:$D$108,$D111,AO$9:AO$108,1)</f>
        <v>0</v>
      </c>
      <c r="N111" s="156" t="s">
        <v>42</v>
      </c>
      <c r="O111" s="155">
        <f>SUMIFS(O$9:O$108,$D$9:$D$108,$D111,AQ$9:AQ$108,1)</f>
        <v>0</v>
      </c>
      <c r="P111" s="156" t="s">
        <v>42</v>
      </c>
      <c r="Q111" s="155">
        <f>SUMIFS(Q$9:Q$108,$D$9:$D$108,$D111,AS$9:AS$108,1)</f>
        <v>0</v>
      </c>
      <c r="R111" s="156" t="s">
        <v>42</v>
      </c>
      <c r="S111" s="155">
        <f>SUMIFS(S$9:S$108,$D$9:$D$108,$D111,AU$9:AU$108,1)</f>
        <v>0</v>
      </c>
      <c r="T111" s="156" t="s">
        <v>42</v>
      </c>
      <c r="U111" s="155">
        <f>SUMIFS(U$9:U$108,$D$9:$D$108,$D111,AW$9:AW$108,1)</f>
        <v>0</v>
      </c>
      <c r="V111" s="156" t="s">
        <v>42</v>
      </c>
      <c r="W111" s="155">
        <f>SUMIFS(W$9:W$108,$D$9:$D$108,$D111,AY$9:AY$108,1)</f>
        <v>0</v>
      </c>
      <c r="X111" s="156" t="s">
        <v>42</v>
      </c>
      <c r="Y111" s="155">
        <f>SUMIFS(Y$9:Y$108,$D$9:$D$108,$D111,BA$9:BA$108,1)</f>
        <v>0</v>
      </c>
      <c r="Z111" s="156" t="s">
        <v>42</v>
      </c>
      <c r="AA111" s="155">
        <f>SUMIFS(AA$9:AA$108,$D$9:$D$108,$D111,BC$9:BC$108,1)</f>
        <v>0</v>
      </c>
      <c r="AB111" s="156" t="s">
        <v>42</v>
      </c>
      <c r="AC111" s="155">
        <f>SUMIFS(AC$9:AC$108,$D$9:$D$108,$D111,BE$9:BE$108,1)</f>
        <v>0</v>
      </c>
      <c r="AD111" s="156" t="s">
        <v>42</v>
      </c>
      <c r="AE111" s="27">
        <f t="shared" si="41"/>
        <v>0</v>
      </c>
      <c r="AF111" s="39" t="s">
        <v>42</v>
      </c>
      <c r="AG111" s="150"/>
      <c r="AH111" s="38"/>
      <c r="AS111" s="41"/>
      <c r="AT111" s="41"/>
      <c r="AU111" s="41"/>
      <c r="AV111" s="41"/>
      <c r="AW111" s="41"/>
      <c r="AX111" s="147"/>
      <c r="AY111" s="40"/>
      <c r="AZ111" s="40"/>
      <c r="BA111" s="41"/>
      <c r="BB111" s="41"/>
      <c r="BC111" s="41"/>
      <c r="BD111" s="41"/>
      <c r="BE111" s="41"/>
      <c r="BF111" s="38"/>
      <c r="BG111" s="1126" t="s">
        <v>360</v>
      </c>
      <c r="BH111" s="1127"/>
      <c r="BI111" s="1127"/>
      <c r="BJ111" s="1127"/>
      <c r="BK111" s="1117" t="s">
        <v>381</v>
      </c>
      <c r="BL111" s="1127" t="s">
        <v>116</v>
      </c>
      <c r="BM111" s="1127"/>
      <c r="BN111" s="1127"/>
      <c r="BO111" s="1127"/>
    </row>
    <row r="112" spans="1:67" ht="14.4">
      <c r="C112" s="1090"/>
      <c r="D112" s="1095" t="s">
        <v>72</v>
      </c>
      <c r="E112" s="1096"/>
      <c r="F112" s="1097"/>
      <c r="G112" s="155">
        <f>SUMIFS(G$9:G$108,$D$9:$D$108,$D112,AI$9:AI$108,1)</f>
        <v>0</v>
      </c>
      <c r="H112" s="156" t="s">
        <v>42</v>
      </c>
      <c r="I112" s="155">
        <f>SUMIFS(I$9:I$108,$D$9:$D$108,$D112,AK$9:AK$108,1)</f>
        <v>0</v>
      </c>
      <c r="J112" s="156" t="s">
        <v>42</v>
      </c>
      <c r="K112" s="155">
        <f>SUMIFS(K$9:K$108,$D$9:$D$108,$D112,AM$9:AM$108,1)</f>
        <v>0</v>
      </c>
      <c r="L112" s="156" t="s">
        <v>42</v>
      </c>
      <c r="M112" s="155">
        <f>SUMIFS(M$9:M$108,$D$9:$D$108,$D112,AO$9:AO$108,1)</f>
        <v>0</v>
      </c>
      <c r="N112" s="156" t="s">
        <v>42</v>
      </c>
      <c r="O112" s="155">
        <f>SUMIFS(O$9:O$108,$D$9:$D$108,$D112,AQ$9:AQ$108,1)</f>
        <v>0</v>
      </c>
      <c r="P112" s="156" t="s">
        <v>42</v>
      </c>
      <c r="Q112" s="155">
        <f>SUMIFS(Q$9:Q$108,$D$9:$D$108,$D112,AS$9:AS$108,1)</f>
        <v>0</v>
      </c>
      <c r="R112" s="156" t="s">
        <v>42</v>
      </c>
      <c r="S112" s="155">
        <f>SUMIFS(S$9:S$108,$D$9:$D$108,$D112,AU$9:AU$108,1)</f>
        <v>0</v>
      </c>
      <c r="T112" s="156" t="s">
        <v>42</v>
      </c>
      <c r="U112" s="155">
        <f>SUMIFS(U$9:U$108,$D$9:$D$108,$D112,AW$9:AW$108,1)</f>
        <v>0</v>
      </c>
      <c r="V112" s="156" t="s">
        <v>42</v>
      </c>
      <c r="W112" s="155">
        <f>SUMIFS(W$9:W$108,$D$9:$D$108,$D112,AY$9:AY$108,1)</f>
        <v>0</v>
      </c>
      <c r="X112" s="156" t="s">
        <v>42</v>
      </c>
      <c r="Y112" s="155">
        <f>SUMIFS(Y$9:Y$108,$D$9:$D$108,$D112,BA$9:BA$108,1)</f>
        <v>0</v>
      </c>
      <c r="Z112" s="156" t="s">
        <v>42</v>
      </c>
      <c r="AA112" s="155">
        <f>SUMIFS(AA$9:AA$108,$D$9:$D$108,$D112,BC$9:BC$108,1)</f>
        <v>0</v>
      </c>
      <c r="AB112" s="156" t="s">
        <v>42</v>
      </c>
      <c r="AC112" s="155">
        <f>SUMIFS(AC$9:AC$108,$D$9:$D$108,$D112,BE$9:BE$108,1)</f>
        <v>0</v>
      </c>
      <c r="AD112" s="156" t="s">
        <v>42</v>
      </c>
      <c r="AE112" s="27">
        <f t="shared" si="41"/>
        <v>0</v>
      </c>
      <c r="AF112" s="39" t="s">
        <v>42</v>
      </c>
      <c r="AG112" s="150"/>
      <c r="AH112" s="38"/>
      <c r="AS112" s="147"/>
      <c r="AT112" s="147"/>
      <c r="AU112" s="147"/>
      <c r="AV112" s="147"/>
      <c r="AW112" s="147"/>
      <c r="AX112" s="147"/>
      <c r="AY112" s="147"/>
      <c r="AZ112" s="147"/>
      <c r="BA112" s="147"/>
      <c r="BB112" s="147"/>
      <c r="BC112" s="147"/>
      <c r="BD112" s="147"/>
      <c r="BE112" s="147"/>
      <c r="BF112" s="38"/>
      <c r="BG112" s="1128" t="s">
        <v>91</v>
      </c>
      <c r="BH112" s="1128" t="s">
        <v>71</v>
      </c>
      <c r="BI112" s="1113" t="s">
        <v>72</v>
      </c>
      <c r="BJ112" s="1113" t="s">
        <v>73</v>
      </c>
      <c r="BK112" s="1117"/>
      <c r="BL112" s="1113" t="s">
        <v>91</v>
      </c>
      <c r="BM112" s="1113" t="s">
        <v>71</v>
      </c>
      <c r="BN112" s="1113" t="s">
        <v>72</v>
      </c>
      <c r="BO112" s="1113" t="s">
        <v>73</v>
      </c>
    </row>
    <row r="113" spans="1:67" ht="15" thickBot="1">
      <c r="C113" s="1091"/>
      <c r="D113" s="1114" t="s">
        <v>73</v>
      </c>
      <c r="E113" s="1115"/>
      <c r="F113" s="1116"/>
      <c r="G113" s="157">
        <f>SUMIFS(G$9:G$108,$D$9:$D$108,$D113,AI$9:AI$108,1)</f>
        <v>0</v>
      </c>
      <c r="H113" s="158" t="s">
        <v>42</v>
      </c>
      <c r="I113" s="157">
        <f>SUMIFS(I$9:I$108,$D$9:$D$108,$D113,AK$9:AK$108,1)</f>
        <v>0</v>
      </c>
      <c r="J113" s="158" t="s">
        <v>42</v>
      </c>
      <c r="K113" s="157">
        <f>SUMIFS(K$9:K$108,$D$9:$D$108,$D113,AM$9:AM$108,1)</f>
        <v>0</v>
      </c>
      <c r="L113" s="158" t="s">
        <v>42</v>
      </c>
      <c r="M113" s="157">
        <f>SUMIFS(M$9:M$108,$D$9:$D$108,$D113,AO$9:AO$108,1)</f>
        <v>0</v>
      </c>
      <c r="N113" s="158" t="s">
        <v>42</v>
      </c>
      <c r="O113" s="157">
        <f>SUMIFS(O$9:O$108,$D$9:$D$108,$D113,AQ$9:AQ$108,1)</f>
        <v>0</v>
      </c>
      <c r="P113" s="158" t="s">
        <v>42</v>
      </c>
      <c r="Q113" s="157">
        <f>SUMIFS(Q$9:Q$108,$D$9:$D$108,$D113,AS$9:AS$108,1)</f>
        <v>0</v>
      </c>
      <c r="R113" s="158" t="s">
        <v>42</v>
      </c>
      <c r="S113" s="157">
        <f>SUMIFS(S$9:S$108,$D$9:$D$108,$D113,AU$9:AU$108,1)</f>
        <v>0</v>
      </c>
      <c r="T113" s="158" t="s">
        <v>42</v>
      </c>
      <c r="U113" s="157">
        <f>SUMIFS(U$9:U$108,$D$9:$D$108,$D113,AW$9:AW$108,1)</f>
        <v>0</v>
      </c>
      <c r="V113" s="158" t="s">
        <v>42</v>
      </c>
      <c r="W113" s="157">
        <f>SUMIFS(W$9:W$108,$D$9:$D$108,$D113,AY$9:AY$108,1)</f>
        <v>0</v>
      </c>
      <c r="X113" s="158" t="s">
        <v>42</v>
      </c>
      <c r="Y113" s="157">
        <f>SUMIFS(Y$9:Y$108,$D$9:$D$108,$D113,BA$9:BA$108,1)</f>
        <v>0</v>
      </c>
      <c r="Z113" s="158" t="s">
        <v>42</v>
      </c>
      <c r="AA113" s="157">
        <f>SUMIFS(AA$9:AA$108,$D$9:$D$108,$D113,BC$9:BC$108,1)</f>
        <v>0</v>
      </c>
      <c r="AB113" s="158" t="s">
        <v>42</v>
      </c>
      <c r="AC113" s="157">
        <f>SUMIFS(AC$9:AC$108,$D$9:$D$108,$D113,BE$9:BE$108,1)</f>
        <v>0</v>
      </c>
      <c r="AD113" s="158" t="s">
        <v>42</v>
      </c>
      <c r="AE113" s="30">
        <f t="shared" si="41"/>
        <v>0</v>
      </c>
      <c r="AF113" s="30" t="s">
        <v>42</v>
      </c>
      <c r="AG113" s="152"/>
      <c r="AH113" s="38"/>
      <c r="AS113" s="38"/>
      <c r="AT113" s="41"/>
      <c r="AU113" s="38"/>
      <c r="AV113" s="41"/>
      <c r="AW113" s="38"/>
      <c r="AX113" s="41"/>
      <c r="AY113" s="38"/>
      <c r="AZ113" s="41"/>
      <c r="BA113" s="38"/>
      <c r="BB113" s="41"/>
      <c r="BC113" s="38"/>
      <c r="BD113" s="41"/>
      <c r="BE113" s="38"/>
      <c r="BF113" s="38"/>
      <c r="BG113" s="1128"/>
      <c r="BH113" s="1128"/>
      <c r="BI113" s="1113"/>
      <c r="BJ113" s="1113"/>
      <c r="BK113" s="1117"/>
      <c r="BL113" s="1113"/>
      <c r="BM113" s="1113"/>
      <c r="BN113" s="1113"/>
      <c r="BO113" s="1113"/>
    </row>
    <row r="114" spans="1:67" ht="13.8" thickBot="1">
      <c r="C114" s="1101" t="s">
        <v>345</v>
      </c>
      <c r="D114" s="1102"/>
      <c r="E114" s="1102"/>
      <c r="F114" s="1103"/>
      <c r="G114" s="28">
        <f>COUNTIF(G$9:G$108,"&gt;=15")</f>
        <v>0</v>
      </c>
      <c r="H114" s="29" t="s">
        <v>42</v>
      </c>
      <c r="I114" s="28">
        <f>COUNTIF(I$9:I$108,"&gt;=15")</f>
        <v>0</v>
      </c>
      <c r="J114" s="29" t="s">
        <v>42</v>
      </c>
      <c r="K114" s="28">
        <f>COUNTIF(K$9:K$108,"&gt;=15")</f>
        <v>0</v>
      </c>
      <c r="L114" s="29" t="s">
        <v>42</v>
      </c>
      <c r="M114" s="28">
        <f>COUNTIF(M$9:M$108,"&gt;=15")</f>
        <v>0</v>
      </c>
      <c r="N114" s="29" t="s">
        <v>42</v>
      </c>
      <c r="O114" s="28">
        <f>COUNTIF(O$9:O$108,"&gt;=15")</f>
        <v>0</v>
      </c>
      <c r="P114" s="29" t="s">
        <v>42</v>
      </c>
      <c r="Q114" s="28">
        <f>COUNTIF(Q$9:Q$108,"&gt;=15")</f>
        <v>0</v>
      </c>
      <c r="R114" s="29" t="s">
        <v>42</v>
      </c>
      <c r="S114" s="28">
        <f>COUNTIF(S$9:S$108,"&gt;=15")</f>
        <v>0</v>
      </c>
      <c r="T114" s="29" t="s">
        <v>42</v>
      </c>
      <c r="U114" s="28">
        <f>COUNTIF(U$9:U$108,"&gt;=15")</f>
        <v>0</v>
      </c>
      <c r="V114" s="29" t="s">
        <v>42</v>
      </c>
      <c r="W114" s="28">
        <f>COUNTIF(W$9:W$108,"&gt;=15")</f>
        <v>0</v>
      </c>
      <c r="X114" s="29" t="s">
        <v>42</v>
      </c>
      <c r="Y114" s="28">
        <f>COUNTIF(Y$9:Y$108,"&gt;=15")</f>
        <v>0</v>
      </c>
      <c r="Z114" s="29" t="s">
        <v>42</v>
      </c>
      <c r="AA114" s="28">
        <f>COUNTIF(AA$9:AA$108,"&gt;=15")</f>
        <v>0</v>
      </c>
      <c r="AB114" s="29" t="s">
        <v>42</v>
      </c>
      <c r="AC114" s="28">
        <f>COUNTIF(AC$9:AC$108,"&gt;=15")</f>
        <v>0</v>
      </c>
      <c r="AD114" s="29" t="s">
        <v>42</v>
      </c>
      <c r="AE114" s="28">
        <f t="shared" si="41"/>
        <v>0</v>
      </c>
      <c r="AF114" s="57" t="s">
        <v>42</v>
      </c>
      <c r="AG114" s="160" t="s">
        <v>74</v>
      </c>
      <c r="AH114" s="38"/>
      <c r="AS114" s="38"/>
      <c r="AT114" s="41"/>
      <c r="AU114" s="38"/>
      <c r="AV114" s="41"/>
      <c r="AW114" s="38"/>
      <c r="AX114" s="41"/>
      <c r="AY114" s="38"/>
      <c r="AZ114" s="41"/>
      <c r="BA114" s="38"/>
      <c r="BB114" s="41"/>
      <c r="BC114" s="38"/>
      <c r="BD114" s="41"/>
      <c r="BE114" s="38"/>
      <c r="BF114" s="38"/>
      <c r="BG114" s="1128"/>
      <c r="BH114" s="1128"/>
      <c r="BI114" s="1113"/>
      <c r="BJ114" s="1113"/>
      <c r="BK114" s="1117"/>
      <c r="BL114" s="1113"/>
      <c r="BM114" s="1113"/>
      <c r="BN114" s="1113"/>
      <c r="BO114" s="1113"/>
    </row>
    <row r="115" spans="1:67" ht="14.4">
      <c r="C115" s="1089" t="s">
        <v>116</v>
      </c>
      <c r="D115" s="1092" t="s">
        <v>91</v>
      </c>
      <c r="E115" s="1093"/>
      <c r="F115" s="1094"/>
      <c r="G115" s="23">
        <f>COUNTIFS($D$9:$D$108,$D115,AI$9:AI$108,1)</f>
        <v>0</v>
      </c>
      <c r="H115" s="24" t="s">
        <v>344</v>
      </c>
      <c r="I115" s="23">
        <f>COUNTIFS($D$9:$D$108,$D115,AK$9:AK$108,1)</f>
        <v>0</v>
      </c>
      <c r="J115" s="24" t="s">
        <v>344</v>
      </c>
      <c r="K115" s="23">
        <f>COUNTIFS($D$9:$D$108,$D115,AM$9:AM$108,1)</f>
        <v>0</v>
      </c>
      <c r="L115" s="24" t="s">
        <v>344</v>
      </c>
      <c r="M115" s="23">
        <f>COUNTIFS($D$9:$D$108,$D115,AO$9:AO$108,1)</f>
        <v>0</v>
      </c>
      <c r="N115" s="24" t="s">
        <v>344</v>
      </c>
      <c r="O115" s="23">
        <f>COUNTIFS($D$9:$D$108,$D115,AQ$9:AQ$108,1)</f>
        <v>0</v>
      </c>
      <c r="P115" s="24" t="s">
        <v>344</v>
      </c>
      <c r="Q115" s="23">
        <f>COUNTIFS($D$9:$D$108,$D115,AS$9:AS$108,1)</f>
        <v>0</v>
      </c>
      <c r="R115" s="24" t="s">
        <v>344</v>
      </c>
      <c r="S115" s="23">
        <f>COUNTIFS($D$9:$D$108,$D115,AU$9:AU$108,1)</f>
        <v>0</v>
      </c>
      <c r="T115" s="24" t="s">
        <v>344</v>
      </c>
      <c r="U115" s="23">
        <f>COUNTIFS($D$9:$D$108,$D115,AW$9:AW$108,1)</f>
        <v>0</v>
      </c>
      <c r="V115" s="24" t="s">
        <v>344</v>
      </c>
      <c r="W115" s="23">
        <f>COUNTIFS($D$9:$D$108,$D115,AY$9:AY$108,1)</f>
        <v>0</v>
      </c>
      <c r="X115" s="24" t="s">
        <v>344</v>
      </c>
      <c r="Y115" s="23">
        <f>COUNTIFS($D$9:$D$108,$D115,BA$9:BA$108,1)</f>
        <v>0</v>
      </c>
      <c r="Z115" s="24" t="s">
        <v>344</v>
      </c>
      <c r="AA115" s="23">
        <f>COUNTIFS($D$9:$D$108,$D115,BC$9:BC$108,1)</f>
        <v>0</v>
      </c>
      <c r="AB115" s="24" t="s">
        <v>344</v>
      </c>
      <c r="AC115" s="23">
        <f>COUNTIFS($D$9:$D$108,$D115,BE$9:BE$108,1)</f>
        <v>0</v>
      </c>
      <c r="AD115" s="24" t="s">
        <v>344</v>
      </c>
      <c r="AE115" s="25">
        <f t="shared" si="41"/>
        <v>0</v>
      </c>
      <c r="AF115" s="56" t="s">
        <v>42</v>
      </c>
      <c r="AG115" s="58"/>
      <c r="AH115" s="38"/>
      <c r="AS115" s="38"/>
      <c r="AT115" s="41"/>
      <c r="AU115" s="38"/>
      <c r="AV115" s="41"/>
      <c r="AW115" s="38"/>
      <c r="AX115" s="41"/>
      <c r="AY115" s="38"/>
      <c r="AZ115" s="41"/>
      <c r="BA115" s="38"/>
      <c r="BB115" s="41"/>
      <c r="BC115" s="38"/>
      <c r="BD115" s="41"/>
      <c r="BE115" s="38"/>
      <c r="BF115" s="561" t="s">
        <v>140</v>
      </c>
      <c r="BG115" s="178">
        <f>SUMIFS(G$9:G$108,$D$9:$D$108,BG$112,AI$9:AI$108,1)</f>
        <v>0</v>
      </c>
      <c r="BH115" s="178">
        <f>SUMIFS(G$9:G$108,$D$9:$D$108,BH$112,AI$9:AI$108,1)</f>
        <v>0</v>
      </c>
      <c r="BI115" s="178">
        <f>SUMIFS(G$9:G$108,$D$9:$D$108,BI$112,AI$9:AI$108,1)</f>
        <v>0</v>
      </c>
      <c r="BJ115" s="178">
        <f>SUMIFS(G$9:G$108,$D$9:$D$108,BJ$112,AI$9:AI$108,1)</f>
        <v>0</v>
      </c>
      <c r="BK115" s="562">
        <f>G6</f>
        <v>0</v>
      </c>
      <c r="BL115" s="148">
        <f>COUNTIFS($D$9:$D$108,BL$112,AI$9:AI$108,1)</f>
        <v>0</v>
      </c>
      <c r="BM115" s="148">
        <f>COUNTIFS($D$9:$D$108,BM$112,AI$9:AI$108,1)</f>
        <v>0</v>
      </c>
      <c r="BN115" s="148">
        <f>COUNTIFS($D$9:$D$108,BN$112,AI$9:AI$108,1)</f>
        <v>0</v>
      </c>
      <c r="BO115" s="148">
        <f>COUNTIFS($D$9:$D$108,BO$112,AI$9:AI$108,1)</f>
        <v>0</v>
      </c>
    </row>
    <row r="116" spans="1:67" ht="14.4">
      <c r="C116" s="1090"/>
      <c r="D116" s="1095" t="s">
        <v>71</v>
      </c>
      <c r="E116" s="1096"/>
      <c r="F116" s="1097"/>
      <c r="G116" s="20">
        <f>COUNTIFS($D$9:$D$108,$D116,AI$9:AI$108,1)</f>
        <v>0</v>
      </c>
      <c r="H116" s="26" t="s">
        <v>344</v>
      </c>
      <c r="I116" s="20">
        <f>COUNTIFS($D$9:$D$108,$D116,AK$9:AK$108,1)</f>
        <v>0</v>
      </c>
      <c r="J116" s="26" t="s">
        <v>344</v>
      </c>
      <c r="K116" s="20">
        <f>COUNTIFS($D$9:$D$108,$D116,AM$9:AM$108,1)</f>
        <v>0</v>
      </c>
      <c r="L116" s="26" t="s">
        <v>344</v>
      </c>
      <c r="M116" s="20">
        <f>COUNTIFS($D$9:$D$108,$D116,AO$9:AO$108,1)</f>
        <v>0</v>
      </c>
      <c r="N116" s="26" t="s">
        <v>344</v>
      </c>
      <c r="O116" s="20">
        <f>COUNTIFS($D$9:$D$108,$D116,AQ$9:AQ$108,1)</f>
        <v>0</v>
      </c>
      <c r="P116" s="26" t="s">
        <v>344</v>
      </c>
      <c r="Q116" s="20">
        <f>COUNTIFS($D$9:$D$108,$D116,AS$9:AS$108,1)</f>
        <v>0</v>
      </c>
      <c r="R116" s="26" t="s">
        <v>344</v>
      </c>
      <c r="S116" s="20">
        <f>COUNTIFS($D$9:$D$108,$D116,AU$9:AU$108,1)</f>
        <v>0</v>
      </c>
      <c r="T116" s="26" t="s">
        <v>344</v>
      </c>
      <c r="U116" s="20">
        <f>COUNTIFS($D$9:$D$108,$D116,AW$9:AW$108,1)</f>
        <v>0</v>
      </c>
      <c r="V116" s="26" t="s">
        <v>344</v>
      </c>
      <c r="W116" s="20">
        <f>COUNTIFS($D$9:$D$108,$D116,AY$9:AY$108,1)</f>
        <v>0</v>
      </c>
      <c r="X116" s="26" t="s">
        <v>344</v>
      </c>
      <c r="Y116" s="20">
        <f>COUNTIFS($D$9:$D$108,$D116,BA$9:BA$108,1)</f>
        <v>0</v>
      </c>
      <c r="Z116" s="26" t="s">
        <v>344</v>
      </c>
      <c r="AA116" s="20">
        <f>COUNTIFS($D$9:$D$108,$D116,BC$9:BC$108,1)</f>
        <v>0</v>
      </c>
      <c r="AB116" s="26" t="s">
        <v>344</v>
      </c>
      <c r="AC116" s="20">
        <f>COUNTIFS($D$9:$D$108,$D116,BE$9:BE$108,1)</f>
        <v>0</v>
      </c>
      <c r="AD116" s="26" t="s">
        <v>344</v>
      </c>
      <c r="AE116" s="27">
        <f t="shared" si="41"/>
        <v>0</v>
      </c>
      <c r="AF116" s="55" t="s">
        <v>42</v>
      </c>
      <c r="AG116" s="59"/>
      <c r="AH116" s="38"/>
      <c r="AS116" s="38"/>
      <c r="AT116" s="41"/>
      <c r="AU116" s="38"/>
      <c r="AV116" s="41"/>
      <c r="AW116" s="38"/>
      <c r="AX116" s="41"/>
      <c r="AY116" s="38"/>
      <c r="AZ116" s="41"/>
      <c r="BA116" s="38"/>
      <c r="BB116" s="41"/>
      <c r="BC116" s="38"/>
      <c r="BD116" s="41"/>
      <c r="BE116" s="38"/>
      <c r="BF116" s="561" t="s">
        <v>143</v>
      </c>
      <c r="BG116" s="178">
        <f>SUMIFS(I$9:I$108,$D$9:$D$108,BG$112,AK$9:AK$108,1)</f>
        <v>0</v>
      </c>
      <c r="BH116" s="178">
        <f>SUMIFS(I$9:I$108,$D$9:$D$108,BH$112,AK$9:AK$108,1)</f>
        <v>0</v>
      </c>
      <c r="BI116" s="178">
        <f>SUMIFS(I$9:I$108,$D$9:$D$108,BI$112,AK$9:AK$108,1)</f>
        <v>0</v>
      </c>
      <c r="BJ116" s="178">
        <f>SUMIFS(I$9:I$108,$D$9:$D$108,BJ$112,AK$9:AK$108,1)</f>
        <v>0</v>
      </c>
      <c r="BK116" s="562">
        <f>I6</f>
        <v>0</v>
      </c>
      <c r="BL116" s="148">
        <f>COUNTIFS($D$9:$D$108,BL$112,AK$9:AK$108,1)</f>
        <v>0</v>
      </c>
      <c r="BM116" s="148">
        <f>COUNTIFS($D$9:$D$108,BM$112,AK$9:AK$108,1)</f>
        <v>0</v>
      </c>
      <c r="BN116" s="148">
        <f>COUNTIFS($D$9:$D$108,BN$112,AK$9:AK$108,1)</f>
        <v>0</v>
      </c>
      <c r="BO116" s="148">
        <f>COUNTIFS($D$9:$D$108,BO$112,AK$9:AK$108,1)</f>
        <v>0</v>
      </c>
    </row>
    <row r="117" spans="1:67" ht="14.4">
      <c r="A117" s="38"/>
      <c r="C117" s="1090"/>
      <c r="D117" s="1095" t="s">
        <v>72</v>
      </c>
      <c r="E117" s="1096"/>
      <c r="F117" s="1097"/>
      <c r="G117" s="20">
        <f>COUNTIFS($D$9:$D$108,$D117,AI$9:AI$108,1)</f>
        <v>0</v>
      </c>
      <c r="H117" s="26" t="s">
        <v>344</v>
      </c>
      <c r="I117" s="20">
        <f>COUNTIFS($D$9:$D$108,$D117,AK$9:AK$108,1)</f>
        <v>0</v>
      </c>
      <c r="J117" s="26" t="s">
        <v>344</v>
      </c>
      <c r="K117" s="20">
        <f>COUNTIFS($D$9:$D$108,$D117,AM$9:AM$108,1)</f>
        <v>0</v>
      </c>
      <c r="L117" s="26" t="s">
        <v>344</v>
      </c>
      <c r="M117" s="20">
        <f>COUNTIFS($D$9:$D$108,$D117,AO$9:AO$108,1)</f>
        <v>0</v>
      </c>
      <c r="N117" s="26" t="s">
        <v>344</v>
      </c>
      <c r="O117" s="20">
        <f>COUNTIFS($D$9:$D$108,$D117,AQ$9:AQ$108,1)</f>
        <v>0</v>
      </c>
      <c r="P117" s="26" t="s">
        <v>344</v>
      </c>
      <c r="Q117" s="20">
        <f>COUNTIFS($D$9:$D$108,$D117,AS$9:AS$108,1)</f>
        <v>0</v>
      </c>
      <c r="R117" s="26" t="s">
        <v>344</v>
      </c>
      <c r="S117" s="20">
        <f>COUNTIFS($D$9:$D$108,$D117,AU$9:AU$108,1)</f>
        <v>0</v>
      </c>
      <c r="T117" s="26" t="s">
        <v>344</v>
      </c>
      <c r="U117" s="20">
        <f>COUNTIFS($D$9:$D$108,$D117,AW$9:AW$108,1)</f>
        <v>0</v>
      </c>
      <c r="V117" s="26" t="s">
        <v>344</v>
      </c>
      <c r="W117" s="20">
        <f>COUNTIFS($D$9:$D$108,$D117,AY$9:AY$108,1)</f>
        <v>0</v>
      </c>
      <c r="X117" s="26" t="s">
        <v>344</v>
      </c>
      <c r="Y117" s="20">
        <f>COUNTIFS($D$9:$D$108,$D117,BA$9:BA$108,1)</f>
        <v>0</v>
      </c>
      <c r="Z117" s="26" t="s">
        <v>344</v>
      </c>
      <c r="AA117" s="20">
        <f>COUNTIFS($D$9:$D$108,$D117,BC$9:BC$108,1)</f>
        <v>0</v>
      </c>
      <c r="AB117" s="26" t="s">
        <v>344</v>
      </c>
      <c r="AC117" s="20">
        <f>COUNTIFS($D$9:$D$108,$D117,BE$9:BE$108,1)</f>
        <v>0</v>
      </c>
      <c r="AD117" s="26" t="s">
        <v>344</v>
      </c>
      <c r="AE117" s="27">
        <f t="shared" si="41"/>
        <v>0</v>
      </c>
      <c r="AF117" s="55" t="s">
        <v>42</v>
      </c>
      <c r="AG117" s="59"/>
      <c r="AH117" s="563"/>
      <c r="AS117" s="563"/>
      <c r="AT117" s="564"/>
      <c r="AU117" s="563"/>
      <c r="AV117" s="564"/>
      <c r="AW117" s="563"/>
      <c r="AX117" s="564"/>
      <c r="AY117" s="563"/>
      <c r="AZ117" s="564"/>
      <c r="BA117" s="563"/>
      <c r="BB117" s="564"/>
      <c r="BC117" s="563"/>
      <c r="BD117" s="564"/>
      <c r="BE117" s="563"/>
      <c r="BF117" s="561" t="s">
        <v>144</v>
      </c>
      <c r="BG117" s="178">
        <f>SUMIFS(K$9:K$108,$D$9:$D$108,BG$112,AM$9:AM$108,1)</f>
        <v>0</v>
      </c>
      <c r="BH117" s="178">
        <f>SUMIFS(K$9:K$108,$D$9:$D$108,BH$112,AM$9:AM$108,1)</f>
        <v>0</v>
      </c>
      <c r="BI117" s="178">
        <f>SUMIFS(K$9:K$108,$D$9:$D$108,BI$112,AM$9:AM$108,1)</f>
        <v>0</v>
      </c>
      <c r="BJ117" s="178">
        <f>SUMIFS(K$9:K$108,$D$9:$D$108,BJ$112,AM$9:AM$108,1)</f>
        <v>0</v>
      </c>
      <c r="BK117" s="562">
        <f>K6</f>
        <v>0</v>
      </c>
      <c r="BL117" s="148">
        <f>COUNTIFS($D$9:$D$108,BL$112,AM$9:AM$108,1)</f>
        <v>0</v>
      </c>
      <c r="BM117" s="148">
        <f>COUNTIFS($D$9:$D$108,BM$112,AM$9:AM$108,1)</f>
        <v>0</v>
      </c>
      <c r="BN117" s="148">
        <f>COUNTIFS($D$9:$D$108,BN$112,AM$9:AM$108,1)</f>
        <v>0</v>
      </c>
      <c r="BO117" s="148">
        <f>COUNTIFS($D$9:$D$108,BO$112,AM$9:AM$108,1)</f>
        <v>0</v>
      </c>
    </row>
    <row r="118" spans="1:67" ht="15" thickBot="1">
      <c r="C118" s="1091"/>
      <c r="D118" s="1132" t="s">
        <v>73</v>
      </c>
      <c r="E118" s="1133"/>
      <c r="F118" s="1134"/>
      <c r="G118" s="28">
        <f>COUNTIFS($D$9:$D$108,$D118,AI$9:AI$108,1)</f>
        <v>0</v>
      </c>
      <c r="H118" s="29" t="s">
        <v>344</v>
      </c>
      <c r="I118" s="28">
        <f>COUNTIFS($D$9:$D$108,$D118,AK$9:AK$108,1)</f>
        <v>0</v>
      </c>
      <c r="J118" s="29" t="s">
        <v>344</v>
      </c>
      <c r="K118" s="28">
        <f>COUNTIFS($D$9:$D$108,$D118,AM$9:AM$108,1)</f>
        <v>0</v>
      </c>
      <c r="L118" s="29" t="s">
        <v>344</v>
      </c>
      <c r="M118" s="28">
        <f>COUNTIFS($D$9:$D$108,$D118,AO$9:AO$108,1)</f>
        <v>0</v>
      </c>
      <c r="N118" s="29" t="s">
        <v>344</v>
      </c>
      <c r="O118" s="28">
        <f>COUNTIFS($D$9:$D$108,$D118,AQ$9:AQ$108,1)</f>
        <v>0</v>
      </c>
      <c r="P118" s="29" t="s">
        <v>344</v>
      </c>
      <c r="Q118" s="28">
        <f>COUNTIFS($D$9:$D$108,$D118,AS$9:AS$108,1)</f>
        <v>0</v>
      </c>
      <c r="R118" s="29" t="s">
        <v>344</v>
      </c>
      <c r="S118" s="28">
        <f>COUNTIFS($D$9:$D$108,$D118,AU$9:AU$108,1)</f>
        <v>0</v>
      </c>
      <c r="T118" s="29" t="s">
        <v>344</v>
      </c>
      <c r="U118" s="28">
        <f>COUNTIFS($D$9:$D$108,$D118,AW$9:AW$108,1)</f>
        <v>0</v>
      </c>
      <c r="V118" s="29" t="s">
        <v>344</v>
      </c>
      <c r="W118" s="28">
        <f>COUNTIFS($D$9:$D$108,$D118,AY$9:AY$108,1)</f>
        <v>0</v>
      </c>
      <c r="X118" s="29" t="s">
        <v>344</v>
      </c>
      <c r="Y118" s="28">
        <f>COUNTIFS($D$9:$D$108,$D118,BA$9:BA$108,1)</f>
        <v>0</v>
      </c>
      <c r="Z118" s="29" t="s">
        <v>344</v>
      </c>
      <c r="AA118" s="28">
        <f>COUNTIFS($D$9:$D$108,$D118,BC$9:BC$108,1)</f>
        <v>0</v>
      </c>
      <c r="AB118" s="29" t="s">
        <v>344</v>
      </c>
      <c r="AC118" s="28">
        <f>COUNTIFS($D$9:$D$108,$D118,BE$9:BE$108,1)</f>
        <v>0</v>
      </c>
      <c r="AD118" s="29" t="s">
        <v>344</v>
      </c>
      <c r="AE118" s="30">
        <f t="shared" si="41"/>
        <v>0</v>
      </c>
      <c r="AF118" s="57" t="s">
        <v>42</v>
      </c>
      <c r="AG118" s="60"/>
      <c r="AH118" s="563"/>
      <c r="AS118" s="563"/>
      <c r="AT118" s="564"/>
      <c r="AU118" s="563"/>
      <c r="AV118" s="564"/>
      <c r="AW118" s="563"/>
      <c r="AX118" s="564"/>
      <c r="AY118" s="563"/>
      <c r="AZ118" s="564"/>
      <c r="BA118" s="563"/>
      <c r="BB118" s="564"/>
      <c r="BC118" s="563"/>
      <c r="BD118" s="564"/>
      <c r="BE118" s="563"/>
      <c r="BF118" s="561" t="s">
        <v>145</v>
      </c>
      <c r="BG118" s="178">
        <f>SUMIFS(M$9:M$108,$D$9:$D$108,BG$112,AO$9:AO$108,1)</f>
        <v>0</v>
      </c>
      <c r="BH118" s="178">
        <f>SUMIFS(M$9:M$108,$D$9:$D$108,BH$112,AO$9:AO$108,1)</f>
        <v>0</v>
      </c>
      <c r="BI118" s="178">
        <f>SUMIFS(M$9:M$108,$D$9:$D$108,BI$112,AO$9:AO$108,1)</f>
        <v>0</v>
      </c>
      <c r="BJ118" s="178">
        <f>SUMIFS(M$9:M$108,$D$9:$D$108,BJ$112,AO$9:AO$108,1)</f>
        <v>0</v>
      </c>
      <c r="BK118" s="562">
        <f>M6</f>
        <v>0</v>
      </c>
      <c r="BL118" s="148">
        <f>COUNTIFS($D$9:$D$108,BL$112,AO$9:AO$108,1)</f>
        <v>0</v>
      </c>
      <c r="BM118" s="148">
        <f>COUNTIFS($D$9:$D$108,BM$112,AO$9:AO$108,1)</f>
        <v>0</v>
      </c>
      <c r="BN118" s="148">
        <f>COUNTIFS($D$9:$D$108,BN$112,AO$9:AO$108,1)</f>
        <v>0</v>
      </c>
      <c r="BO118" s="148">
        <f>COUNTIFS($D$9:$D$108,BO$112,AO$9:AO$108,1)</f>
        <v>0</v>
      </c>
    </row>
    <row r="119" spans="1:67" ht="15" thickBot="1">
      <c r="C119" s="1130" t="s">
        <v>141</v>
      </c>
      <c r="D119" s="1131"/>
      <c r="E119" s="1131"/>
      <c r="F119" s="1131"/>
      <c r="G119" s="1131"/>
      <c r="H119" s="1131"/>
      <c r="I119" s="1131"/>
      <c r="J119" s="1131"/>
      <c r="K119" s="1131"/>
      <c r="L119" s="1131"/>
      <c r="M119" s="1131"/>
      <c r="N119" s="1131"/>
      <c r="O119" s="1131"/>
      <c r="P119" s="1131"/>
      <c r="Q119" s="1131"/>
      <c r="R119" s="1131"/>
      <c r="S119" s="1131"/>
      <c r="T119" s="1131"/>
      <c r="U119" s="1131"/>
      <c r="V119" s="1131"/>
      <c r="W119" s="1131"/>
      <c r="X119" s="1131"/>
      <c r="Y119" s="1131"/>
      <c r="Z119" s="1131"/>
      <c r="AA119" s="1131"/>
      <c r="AB119" s="1131"/>
      <c r="AC119" s="1088" t="s">
        <v>244</v>
      </c>
      <c r="AD119" s="1088"/>
      <c r="AE119" s="1088"/>
      <c r="AF119" s="1088"/>
      <c r="AG119" s="325">
        <f>IF(T2="-",0,IF(T2="Ａ型特例",1*24000*12,IF(T2="Ａ型",MIN(G114,4)*24000*12,IF(T2="Ｂ型",MIN(G114,10)*24000*12,IF(T2="Ｂ型特例",MIN(G114,18)*24000*12)))))</f>
        <v>0</v>
      </c>
      <c r="AH119" s="38"/>
      <c r="AS119" s="38"/>
      <c r="AT119" s="41"/>
      <c r="AU119" s="38"/>
      <c r="AV119" s="41"/>
      <c r="AW119" s="38"/>
      <c r="AX119" s="41"/>
      <c r="AY119" s="38"/>
      <c r="AZ119" s="41"/>
      <c r="BA119" s="38"/>
      <c r="BB119" s="41"/>
      <c r="BC119" s="38"/>
      <c r="BD119" s="41"/>
      <c r="BE119" s="38"/>
      <c r="BF119" s="561" t="s">
        <v>146</v>
      </c>
      <c r="BG119" s="178">
        <f>SUMIFS(O$9:O$108,$D$9:$D$108,BG$112,AQ$9:AQ$108,1)</f>
        <v>0</v>
      </c>
      <c r="BH119" s="178">
        <f>SUMIFS(O$9:O$108,$D$9:$D$108,BH$112,AQ$9:AQ$108,1)</f>
        <v>0</v>
      </c>
      <c r="BI119" s="178">
        <f>SUMIFS(O$9:O$108,$D$9:$D$108,BI$112,AQ$9:AQ$108,1)</f>
        <v>0</v>
      </c>
      <c r="BJ119" s="178">
        <f>SUMIFS(O$9:O$108,$D$9:$D$108,BJ$112,AQ$9:AQ$108,1)</f>
        <v>0</v>
      </c>
      <c r="BK119" s="562">
        <f>O6</f>
        <v>0</v>
      </c>
      <c r="BL119" s="148">
        <f>COUNTIFS($D$9:$D$108,BL$112,AQ$9:AQ$108,1)</f>
        <v>0</v>
      </c>
      <c r="BM119" s="148">
        <f>COUNTIFS($D$9:$D$108,BM$112,AQ$9:AQ$108,1)</f>
        <v>0</v>
      </c>
      <c r="BN119" s="148">
        <f>COUNTIFS($D$9:$D$108,BN$112,AQ$9:AQ$108,1)</f>
        <v>0</v>
      </c>
      <c r="BO119" s="148">
        <f>COUNTIFS($D$9:$D$108,BO$112,AQ$9:AQ$108,1)</f>
        <v>0</v>
      </c>
    </row>
    <row r="120" spans="1:67" ht="14.4">
      <c r="C120" s="1123" t="s">
        <v>373</v>
      </c>
      <c r="D120" s="1124"/>
      <c r="E120" s="1124"/>
      <c r="F120" s="1124"/>
      <c r="G120" s="1124"/>
      <c r="H120" s="1124"/>
      <c r="I120" s="1124"/>
      <c r="J120" s="1124"/>
      <c r="K120" s="1124"/>
      <c r="L120" s="1124"/>
      <c r="M120" s="1124"/>
      <c r="N120" s="1124"/>
      <c r="O120" s="1124"/>
      <c r="P120" s="1124"/>
      <c r="Q120" s="1124"/>
      <c r="R120" s="1124"/>
      <c r="S120" s="1124"/>
      <c r="T120" s="1124"/>
      <c r="U120" s="1124"/>
      <c r="V120" s="1124"/>
      <c r="W120" s="1124"/>
      <c r="X120" s="1124"/>
      <c r="Y120" s="1124"/>
      <c r="Z120" s="1124"/>
      <c r="AA120" s="1124"/>
      <c r="AB120" s="1124"/>
      <c r="AC120" s="563"/>
      <c r="AD120" s="563"/>
      <c r="AE120" s="563"/>
      <c r="AF120" s="563"/>
      <c r="AG120" s="565"/>
      <c r="BF120" s="561" t="s">
        <v>147</v>
      </c>
      <c r="BG120" s="178">
        <f>SUMIFS(Q$9:Q$108,$D$9:$D$108,BG$112,AS$9:AS$108,1)</f>
        <v>0</v>
      </c>
      <c r="BH120" s="178">
        <f>SUMIFS(Q$9:Q$108,$D$9:$D$108,BH$112,AS$9:AS$108,1)</f>
        <v>0</v>
      </c>
      <c r="BI120" s="178">
        <f>SUMIFS(Q$9:Q$108,$D$9:$D$108,BI$112,AS$9:AS$108,1)</f>
        <v>0</v>
      </c>
      <c r="BJ120" s="178">
        <f>SUMIFS(Q$9:Q$108,$D$9:$D$108,BJ$112,AS$9:AS$108,1)</f>
        <v>0</v>
      </c>
      <c r="BK120" s="562">
        <f>Q6</f>
        <v>0</v>
      </c>
      <c r="BL120" s="148">
        <f>COUNTIFS($D$9:$D$108,BL$112,AS$9:AS$108,1)</f>
        <v>0</v>
      </c>
      <c r="BM120" s="148">
        <f>COUNTIFS($D$9:$D$108,BM$112,AS$9:AS$108,1)</f>
        <v>0</v>
      </c>
      <c r="BN120" s="148">
        <f>COUNTIFS($D$9:$D$108,BN$112,AS$9:AS$108,1)</f>
        <v>0</v>
      </c>
      <c r="BO120" s="148">
        <f>COUNTIFS($D$9:$D$108,BO$112,AS$9:AS$108,1)</f>
        <v>0</v>
      </c>
    </row>
    <row r="121" spans="1:67" ht="14.4">
      <c r="C121" s="1123" t="s">
        <v>453</v>
      </c>
      <c r="D121" s="1124"/>
      <c r="E121" s="1124"/>
      <c r="F121" s="1124"/>
      <c r="G121" s="1124"/>
      <c r="H121" s="1124"/>
      <c r="I121" s="1124"/>
      <c r="J121" s="1124"/>
      <c r="K121" s="1124"/>
      <c r="L121" s="1124"/>
      <c r="M121" s="1124"/>
      <c r="N121" s="1124"/>
      <c r="O121" s="1124"/>
      <c r="P121" s="1124"/>
      <c r="Q121" s="1124"/>
      <c r="R121" s="1124"/>
      <c r="S121" s="1124"/>
      <c r="T121" s="1124"/>
      <c r="U121" s="1124"/>
      <c r="V121" s="1124"/>
      <c r="W121" s="1124"/>
      <c r="X121" s="1124"/>
      <c r="Y121" s="1124"/>
      <c r="Z121" s="1124"/>
      <c r="AA121" s="1124"/>
      <c r="AB121" s="1124"/>
      <c r="AC121" s="563"/>
      <c r="AD121" s="563"/>
      <c r="AE121" s="563"/>
      <c r="AF121" s="563"/>
      <c r="AG121" s="565"/>
      <c r="BF121" s="561" t="s">
        <v>148</v>
      </c>
      <c r="BG121" s="178">
        <f>SUMIFS(S$9:S$108,$D$9:$D$108,BG$112,AU$9:AU$108,1)</f>
        <v>0</v>
      </c>
      <c r="BH121" s="178">
        <f>SUMIFS(S$9:S$108,$D$9:$D$108,BH$112,AU$9:AU$108,1)</f>
        <v>0</v>
      </c>
      <c r="BI121" s="178">
        <f>SUMIFS(S$9:S$108,$D$9:$D$108,BI$112,AU$9:AU$108,1)</f>
        <v>0</v>
      </c>
      <c r="BJ121" s="178">
        <f>SUMIFS(S$9:S$108,$D$9:$D$108,BJ$112,AU$9:AU$108,1)</f>
        <v>0</v>
      </c>
      <c r="BK121" s="562">
        <f>S6</f>
        <v>0</v>
      </c>
      <c r="BL121" s="148">
        <f>COUNTIFS($D$9:$D$108,BL$112,AU$9:AU$108,1)</f>
        <v>0</v>
      </c>
      <c r="BM121" s="148">
        <f>COUNTIFS($D$9:$D$108,BM$112,AU$9:AU$108,1)</f>
        <v>0</v>
      </c>
      <c r="BN121" s="148">
        <f>COUNTIFS($D$9:$D$108,BN$112,AU$9:AU$108,1)</f>
        <v>0</v>
      </c>
      <c r="BO121" s="148">
        <f>COUNTIFS($D$9:$D$108,BO$112,AU$9:AU$108,1)</f>
        <v>0</v>
      </c>
    </row>
    <row r="122" spans="1:67" ht="14.4">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BF122" s="561" t="s">
        <v>149</v>
      </c>
      <c r="BG122" s="178">
        <f>SUMIFS(U$9:U$108,$D$9:$D$108,BG$112,AW$9:AW$108,1)</f>
        <v>0</v>
      </c>
      <c r="BH122" s="178">
        <f>SUMIFS(U$9:U$108,$D$9:$D$108,BH$112,AW$9:AW$108,1)</f>
        <v>0</v>
      </c>
      <c r="BI122" s="178">
        <f>SUMIFS(U$9:U$108,$D$9:$D$108,BI$112,AW$9:AW$108,1)</f>
        <v>0</v>
      </c>
      <c r="BJ122" s="178">
        <f>SUMIFS(U$9:U$108,$D$9:$D$108,BJ$112,AW$9:AW$108,1)</f>
        <v>0</v>
      </c>
      <c r="BK122" s="562">
        <f>U6</f>
        <v>0</v>
      </c>
      <c r="BL122" s="148">
        <f>COUNTIFS($D$9:$D$108,BL$112,AW$9:AW$108,1)</f>
        <v>0</v>
      </c>
      <c r="BM122" s="148">
        <f>COUNTIFS($D$9:$D$108,BM$112,AW$9:AW$108,1)</f>
        <v>0</v>
      </c>
      <c r="BN122" s="148">
        <f>COUNTIFS($D$9:$D$108,BN$112,AW$9:AW$108,1)</f>
        <v>0</v>
      </c>
      <c r="BO122" s="148">
        <f>COUNTIFS($D$9:$D$108,BO$112,AW$9:AW$108,1)</f>
        <v>0</v>
      </c>
    </row>
    <row r="123" spans="1:67" ht="14.4">
      <c r="C123" s="377" t="s">
        <v>359</v>
      </c>
      <c r="D123" s="378"/>
      <c r="E123" s="378"/>
      <c r="F123" s="378"/>
      <c r="G123" s="378"/>
      <c r="H123" s="378"/>
      <c r="I123" s="378"/>
      <c r="J123" s="378"/>
      <c r="K123" s="378"/>
      <c r="L123" s="379"/>
      <c r="BF123" s="561" t="s">
        <v>150</v>
      </c>
      <c r="BG123" s="178">
        <f>SUMIFS(W$9:W$108,$D$9:$D$108,BG$112,AY$9:AY$108,1)</f>
        <v>0</v>
      </c>
      <c r="BH123" s="178">
        <f>SUMIFS(W$9:W$108,$D$9:$D$108,BH$112,AY$9:AY$108,1)</f>
        <v>0</v>
      </c>
      <c r="BI123" s="178">
        <f>SUMIFS(W$9:W$108,$D$9:$D$108,BI$112,AY$9:AY$108,1)</f>
        <v>0</v>
      </c>
      <c r="BJ123" s="178">
        <f>SUMIFS(W$9:W$108,$D$9:$D$108,BJ$112,AY$9:AY$108,1)</f>
        <v>0</v>
      </c>
      <c r="BK123" s="562">
        <f>W6</f>
        <v>0</v>
      </c>
      <c r="BL123" s="148">
        <f>COUNTIFS($D$9:$D$108,BL$112,AY$9:AY$108,1)</f>
        <v>0</v>
      </c>
      <c r="BM123" s="148">
        <f>COUNTIFS($D$9:$D$108,BM$112,AY$9:AY$108,1)</f>
        <v>0</v>
      </c>
      <c r="BN123" s="148">
        <f>COUNTIFS($D$9:$D$108,BN$112,AY$9:AY$108,1)</f>
        <v>0</v>
      </c>
      <c r="BO123" s="148">
        <f>COUNTIFS($D$9:$D$108,BO$112,AY$9:AY$108,1)</f>
        <v>0</v>
      </c>
    </row>
    <row r="124" spans="1:67" ht="14.4">
      <c r="C124" s="562" t="s">
        <v>240</v>
      </c>
      <c r="D124" s="562" t="s">
        <v>238</v>
      </c>
      <c r="E124" s="562" t="s">
        <v>242</v>
      </c>
      <c r="F124" s="562" t="s">
        <v>239</v>
      </c>
      <c r="G124" s="382"/>
      <c r="H124" s="383"/>
      <c r="I124" s="383"/>
      <c r="J124" s="383"/>
      <c r="K124" s="383"/>
      <c r="L124" s="374"/>
      <c r="BF124" s="561" t="s">
        <v>151</v>
      </c>
      <c r="BG124" s="178">
        <f>SUMIFS(Y$9:Y$108,$D$9:$D$108,BG$112,BA$9:BA$108,1)</f>
        <v>0</v>
      </c>
      <c r="BH124" s="178">
        <f>SUMIFS(Y$9:Y$108,$D$9:$D$108,BH$112,BA$9:BA$108,1)</f>
        <v>0</v>
      </c>
      <c r="BI124" s="178">
        <f>SUMIFS(Y$9:Y$108,$D$9:$D$108,BI$112,BA$9:BA$108,1)</f>
        <v>0</v>
      </c>
      <c r="BJ124" s="178">
        <f>SUMIFS(Y$9:Y$108,$D$9:$D$108,BJ$112,BA$9:BA$108,1)</f>
        <v>0</v>
      </c>
      <c r="BK124" s="562">
        <f>Y6</f>
        <v>0</v>
      </c>
      <c r="BL124" s="148">
        <f>COUNTIFS($D$9:$D$108,BL$112,BA$9:BA$108,1)</f>
        <v>0</v>
      </c>
      <c r="BM124" s="148">
        <f>COUNTIFS($D$9:$D$108,BM$112,BA$9:BA$108,1)</f>
        <v>0</v>
      </c>
      <c r="BN124" s="148">
        <f>COUNTIFS($D$9:$D$108,BN$112,BA$9:BA$108,1)</f>
        <v>0</v>
      </c>
      <c r="BO124" s="148">
        <f>COUNTIFS($D$9:$D$108,BO$112,BA$9:BA$108,1)</f>
        <v>0</v>
      </c>
    </row>
    <row r="125" spans="1:67" ht="14.4">
      <c r="C125" s="562">
        <f t="shared" ref="C125:F127" si="42">COUNTIFS($C$9:$C$108,C$124,$E$9:$E$108,$G125)</f>
        <v>0</v>
      </c>
      <c r="D125" s="562">
        <f t="shared" si="42"/>
        <v>0</v>
      </c>
      <c r="E125" s="562">
        <f t="shared" si="42"/>
        <v>0</v>
      </c>
      <c r="F125" s="562">
        <f t="shared" si="42"/>
        <v>0</v>
      </c>
      <c r="G125" s="375" t="s">
        <v>137</v>
      </c>
      <c r="H125" s="368"/>
      <c r="I125" s="368"/>
      <c r="J125" s="368"/>
      <c r="K125" s="368"/>
      <c r="L125" s="380"/>
      <c r="BF125" s="561" t="s">
        <v>152</v>
      </c>
      <c r="BG125" s="178">
        <f>SUMIFS(AA$9:AA$108,$D$9:$D$108,BG$112,BC$9:BC$108,1)</f>
        <v>0</v>
      </c>
      <c r="BH125" s="178">
        <f>SUMIFS(AA$9:AA$108,$D$9:$D$108,BH$112,BC$9:BC$108,1)</f>
        <v>0</v>
      </c>
      <c r="BI125" s="178">
        <f>SUMIFS(AA$9:AA$108,$D$9:$D$108,BI$112,BC$9:BC$108,1)</f>
        <v>0</v>
      </c>
      <c r="BJ125" s="178">
        <f>SUMIFS(AA$9:AA$108,$D$9:$D$108,BJ$112,BC$9:BC$108,1)</f>
        <v>0</v>
      </c>
      <c r="BK125" s="562">
        <f>AA6</f>
        <v>0</v>
      </c>
      <c r="BL125" s="148">
        <f>COUNTIFS($D$9:$D$108,BL$112,BC$9:BC$108,1)</f>
        <v>0</v>
      </c>
      <c r="BM125" s="148">
        <f>COUNTIFS($D$9:$D$108,BM$112,BC$9:BC$108,1)</f>
        <v>0</v>
      </c>
      <c r="BN125" s="148">
        <f>COUNTIFS($D$9:$D$108,BN$112,BC$9:BC$108,1)</f>
        <v>0</v>
      </c>
      <c r="BO125" s="148">
        <f>COUNTIFS($D$9:$D$108,BO$112,BC$9:BC$108,1)</f>
        <v>0</v>
      </c>
    </row>
    <row r="126" spans="1:67" ht="14.4">
      <c r="C126" s="562">
        <f t="shared" si="42"/>
        <v>0</v>
      </c>
      <c r="D126" s="562">
        <f t="shared" si="42"/>
        <v>0</v>
      </c>
      <c r="E126" s="562">
        <f t="shared" si="42"/>
        <v>0</v>
      </c>
      <c r="F126" s="562">
        <f t="shared" si="42"/>
        <v>0</v>
      </c>
      <c r="G126" s="384" t="s">
        <v>136</v>
      </c>
      <c r="H126" s="366"/>
      <c r="I126" s="366"/>
      <c r="J126" s="366"/>
      <c r="K126" s="366"/>
      <c r="L126" s="367"/>
      <c r="BF126" s="561" t="s">
        <v>153</v>
      </c>
      <c r="BG126" s="178">
        <f>SUMIFS(AC$9:AC$108,$D$9:$D$108,BG$112,BE$9:BE$108,1)</f>
        <v>0</v>
      </c>
      <c r="BH126" s="178">
        <f>SUMIFS(AC$9:AC$108,$D$9:$D$108,BH$112,BE$9:BE$108,1)</f>
        <v>0</v>
      </c>
      <c r="BI126" s="178">
        <f>SUMIFS(AC$9:AC$108,$D$9:$D$108,BI$112,BE$9:BE$108,1)</f>
        <v>0</v>
      </c>
      <c r="BJ126" s="178">
        <f>SUMIFS(AC$9:AC$108,$D$9:$D$108,BJ$112,BE$9:BE$108,1)</f>
        <v>0</v>
      </c>
      <c r="BK126" s="562">
        <f>AC6</f>
        <v>0</v>
      </c>
      <c r="BL126" s="148">
        <f>COUNTIFS($D$9:$D$108,BL$112,BE$9:BE$108,1)</f>
        <v>0</v>
      </c>
      <c r="BM126" s="148">
        <f>COUNTIFS($D$9:$D$108,BM$112,BE$9:BE$108,1)</f>
        <v>0</v>
      </c>
      <c r="BN126" s="148">
        <f>COUNTIFS($D$9:$D$108,BN$112,BE$9:BE$108,1)</f>
        <v>0</v>
      </c>
      <c r="BO126" s="148">
        <f>COUNTIFS($D$9:$D$108,BO$112,BE$9:BE$108,1)</f>
        <v>0</v>
      </c>
    </row>
    <row r="127" spans="1:67">
      <c r="C127" s="562">
        <f t="shared" si="42"/>
        <v>0</v>
      </c>
      <c r="D127" s="562">
        <f t="shared" si="42"/>
        <v>0</v>
      </c>
      <c r="E127" s="562">
        <f t="shared" si="42"/>
        <v>0</v>
      </c>
      <c r="F127" s="562">
        <f t="shared" si="42"/>
        <v>0</v>
      </c>
      <c r="G127" s="382" t="s">
        <v>135</v>
      </c>
      <c r="H127" s="383"/>
      <c r="I127" s="383"/>
      <c r="J127" s="383"/>
      <c r="K127" s="383"/>
      <c r="L127" s="374"/>
    </row>
    <row r="128" spans="1:67">
      <c r="C128" s="562">
        <f>COUNTIFS($C$9:$C$108,C$124,$B$9:$B$108,$BG$9)</f>
        <v>0</v>
      </c>
      <c r="D128" s="562">
        <f>COUNTIFS($C$9:$C$108,D$124,$B$9:$B$108,$BG$9)</f>
        <v>0</v>
      </c>
      <c r="E128" s="562">
        <f>COUNTIFS($C$9:$C$108,E$124,$B$9:$B$108,$BG$9)</f>
        <v>0</v>
      </c>
      <c r="F128" s="562">
        <f>COUNTIFS($C$9:$C$108,F$124,$B$9:$B$108,$BG$9)</f>
        <v>0</v>
      </c>
      <c r="G128" s="372" t="s">
        <v>361</v>
      </c>
      <c r="H128" s="366"/>
      <c r="I128" s="366"/>
      <c r="J128" s="366"/>
      <c r="K128" s="366"/>
      <c r="L128" s="367"/>
    </row>
    <row r="129" spans="6:33" ht="13.8" thickBot="1">
      <c r="AF129" s="361" t="s">
        <v>427</v>
      </c>
    </row>
    <row r="130" spans="6:33" ht="21" customHeight="1" thickBot="1">
      <c r="F130" s="566" t="s">
        <v>381</v>
      </c>
      <c r="G130" s="361">
        <f>COUNTIF(G6,"&gt;=10")</f>
        <v>0</v>
      </c>
      <c r="H130" s="361" t="s">
        <v>35</v>
      </c>
      <c r="I130" s="361">
        <f>COUNTIF(I6,"&gt;=10")</f>
        <v>0</v>
      </c>
      <c r="J130" s="361" t="s">
        <v>35</v>
      </c>
      <c r="K130" s="361">
        <f>COUNTIF(K6,"&gt;=10")</f>
        <v>0</v>
      </c>
      <c r="L130" s="361" t="s">
        <v>35</v>
      </c>
      <c r="M130" s="361">
        <f>COUNTIF(M6,"&gt;=10")</f>
        <v>0</v>
      </c>
      <c r="N130" s="361" t="s">
        <v>35</v>
      </c>
      <c r="O130" s="361">
        <f>COUNTIF(O6,"&gt;=10")</f>
        <v>0</v>
      </c>
      <c r="P130" s="361" t="s">
        <v>35</v>
      </c>
      <c r="Q130" s="361">
        <f>COUNTIF(Q6,"&gt;=10")</f>
        <v>0</v>
      </c>
      <c r="R130" s="361" t="s">
        <v>35</v>
      </c>
      <c r="S130" s="361">
        <f>COUNTIF(S6,"&gt;=10")</f>
        <v>0</v>
      </c>
      <c r="T130" s="361" t="s">
        <v>35</v>
      </c>
      <c r="U130" s="361">
        <f>COUNTIF(U6,"&gt;=10")</f>
        <v>0</v>
      </c>
      <c r="V130" s="361" t="s">
        <v>35</v>
      </c>
      <c r="W130" s="361">
        <f>COUNTIF(W6,"&gt;=10")</f>
        <v>0</v>
      </c>
      <c r="X130" s="361" t="s">
        <v>35</v>
      </c>
      <c r="Y130" s="361">
        <f>COUNTIF(Y6,"&gt;=10")</f>
        <v>0</v>
      </c>
      <c r="Z130" s="361" t="s">
        <v>35</v>
      </c>
      <c r="AA130" s="361">
        <f>COUNTIF(AA6,"&gt;=10")</f>
        <v>0</v>
      </c>
      <c r="AB130" s="361" t="s">
        <v>35</v>
      </c>
      <c r="AC130" s="361">
        <f>COUNTIF(AC6,"&gt;=10")</f>
        <v>0</v>
      </c>
      <c r="AD130" s="361" t="s">
        <v>35</v>
      </c>
      <c r="AF130" s="567">
        <f>COUNTIF(G130:AD130,"&gt;=1")</f>
        <v>0</v>
      </c>
      <c r="AG130" s="568" t="s">
        <v>426</v>
      </c>
    </row>
    <row r="131" spans="6:33">
      <c r="AG131" s="361" t="s">
        <v>428</v>
      </c>
    </row>
    <row r="132" spans="6:33" ht="13.8" thickBot="1">
      <c r="AF132" s="361" t="s">
        <v>429</v>
      </c>
    </row>
    <row r="133" spans="6:33" ht="13.8" thickBot="1">
      <c r="AF133" s="567"/>
      <c r="AG133" s="568" t="str">
        <f>IF(AF130=12,"○","×")</f>
        <v>×</v>
      </c>
    </row>
  </sheetData>
  <sheetProtection password="86F6" sheet="1"/>
  <mergeCells count="35">
    <mergeCell ref="C121:AB121"/>
    <mergeCell ref="BO112:BO114"/>
    <mergeCell ref="C3:AF3"/>
    <mergeCell ref="BG111:BJ111"/>
    <mergeCell ref="BL111:BO111"/>
    <mergeCell ref="BG112:BG114"/>
    <mergeCell ref="BH112:BH114"/>
    <mergeCell ref="BI112:BI114"/>
    <mergeCell ref="BJ112:BJ114"/>
    <mergeCell ref="BL112:BL114"/>
    <mergeCell ref="AI7:AO7"/>
    <mergeCell ref="BN112:BN114"/>
    <mergeCell ref="D117:F117"/>
    <mergeCell ref="C119:AB119"/>
    <mergeCell ref="D118:F118"/>
    <mergeCell ref="C120:AB120"/>
    <mergeCell ref="C2:D2"/>
    <mergeCell ref="AA1:AG2"/>
    <mergeCell ref="X1:Z2"/>
    <mergeCell ref="F5:F6"/>
    <mergeCell ref="BM112:BM114"/>
    <mergeCell ref="D113:F113"/>
    <mergeCell ref="BK111:BK114"/>
    <mergeCell ref="T1:W1"/>
    <mergeCell ref="C109:F109"/>
    <mergeCell ref="T2:W2"/>
    <mergeCell ref="AC119:AF119"/>
    <mergeCell ref="C115:C118"/>
    <mergeCell ref="D115:F115"/>
    <mergeCell ref="D116:F116"/>
    <mergeCell ref="C110:C113"/>
    <mergeCell ref="D110:F110"/>
    <mergeCell ref="C114:F114"/>
    <mergeCell ref="D111:F111"/>
    <mergeCell ref="D112:F112"/>
  </mergeCells>
  <phoneticPr fontId="2"/>
  <dataValidations xWindow="98" yWindow="277" count="5">
    <dataValidation allowBlank="1" showErrorMessage="1" sqref="T2" xr:uid="{00000000-0002-0000-0600-000000000000}"/>
    <dataValidation type="list" allowBlank="1" showInputMessage="1" showErrorMessage="1" prompt="年齢区分を選択。" sqref="C9:C108" xr:uid="{00000000-0002-0000-0600-000001000000}">
      <formula1>$BG$12:$BG$15</formula1>
    </dataValidation>
    <dataValidation type="list" allowBlank="1" showInputMessage="1" showErrorMessage="1" prompt="近隣医療機関からの受入の場合は○" sqref="B9:B108" xr:uid="{00000000-0002-0000-0600-000002000000}">
      <formula1>$BG$9:$BG$10</formula1>
    </dataValidation>
    <dataValidation type="list" allowBlank="1" showInputMessage="1" showErrorMessage="1" prompt="職種を選択。" sqref="D9:D108" xr:uid="{00000000-0002-0000-0600-000003000000}">
      <formula1>$BG$17:$BG$20</formula1>
    </dataValidation>
    <dataValidation type="list" allowBlank="1" showInputMessage="1" showErrorMessage="1" prompt="保育所の利用状況を選択。" sqref="E9:E108" xr:uid="{00000000-0002-0000-0600-000004000000}">
      <formula1>$BG$22:$BG$24</formula1>
    </dataValidation>
  </dataValidations>
  <pageMargins left="0.25" right="0.25" top="0.75" bottom="0.75" header="0.3" footer="0.3"/>
  <pageSetup paperSize="9" scale="7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BE112"/>
  <sheetViews>
    <sheetView view="pageBreakPreview" zoomScale="90" zoomScaleNormal="100" zoomScaleSheetLayoutView="90" workbookViewId="0">
      <pane ySplit="6" topLeftCell="A7" activePane="bottomLeft" state="frozen"/>
      <selection activeCell="G10" sqref="G10"/>
      <selection pane="bottomLeft"/>
    </sheetView>
  </sheetViews>
  <sheetFormatPr defaultColWidth="9" defaultRowHeight="13.2"/>
  <cols>
    <col min="1" max="1" width="2.88671875" style="361" customWidth="1"/>
    <col min="2" max="2" width="4.88671875" style="361" customWidth="1"/>
    <col min="3" max="3" width="5.6640625" style="361" customWidth="1"/>
    <col min="4" max="4" width="6.88671875" style="361" customWidth="1"/>
    <col min="5" max="5" width="8.6640625" style="361" customWidth="1"/>
    <col min="6" max="6" width="13.77734375" style="361" customWidth="1"/>
    <col min="7" max="7" width="3.88671875" style="361" customWidth="1"/>
    <col min="8" max="8" width="2.109375" style="361" customWidth="1"/>
    <col min="9" max="9" width="3.88671875" style="361" customWidth="1"/>
    <col min="10" max="10" width="2.109375" style="361" customWidth="1"/>
    <col min="11" max="11" width="3.88671875" style="361" customWidth="1"/>
    <col min="12" max="12" width="2.109375" style="361" customWidth="1"/>
    <col min="13" max="13" width="4.109375" style="361" customWidth="1"/>
    <col min="14" max="14" width="2.109375" style="361" customWidth="1"/>
    <col min="15" max="15" width="4" style="361" customWidth="1"/>
    <col min="16" max="16" width="2.109375" style="361" customWidth="1"/>
    <col min="17" max="17" width="3.88671875" style="361" customWidth="1"/>
    <col min="18" max="18" width="2.109375" style="361" customWidth="1"/>
    <col min="19" max="19" width="3.88671875" style="361" customWidth="1"/>
    <col min="20" max="20" width="2.109375" style="361" customWidth="1"/>
    <col min="21" max="21" width="3.88671875" style="361" customWidth="1"/>
    <col min="22" max="22" width="2.109375" style="361" customWidth="1"/>
    <col min="23" max="23" width="3.88671875" style="361" customWidth="1"/>
    <col min="24" max="24" width="2.109375" style="361" customWidth="1"/>
    <col min="25" max="25" width="3.88671875" style="361" customWidth="1"/>
    <col min="26" max="26" width="2.109375" style="361" customWidth="1"/>
    <col min="27" max="27" width="3.88671875" style="361" customWidth="1"/>
    <col min="28" max="28" width="2.109375" style="361" customWidth="1"/>
    <col min="29" max="29" width="3.88671875" style="361" customWidth="1"/>
    <col min="30" max="30" width="2.109375" style="361" customWidth="1"/>
    <col min="31" max="32" width="12.33203125" style="361" customWidth="1"/>
    <col min="33" max="33" width="3.6640625" style="361" customWidth="1"/>
    <col min="34" max="34" width="2.44140625" style="361" customWidth="1"/>
    <col min="35" max="35" width="0.88671875" style="361" customWidth="1"/>
    <col min="36" max="36" width="2.44140625" style="361" customWidth="1"/>
    <col min="37" max="37" width="0.88671875" style="361" customWidth="1"/>
    <col min="38" max="38" width="2.44140625" style="361" customWidth="1"/>
    <col min="39" max="39" width="0.88671875" style="361" customWidth="1"/>
    <col min="40" max="40" width="2.44140625" style="361" customWidth="1"/>
    <col min="41" max="41" width="0.88671875" style="361" customWidth="1"/>
    <col min="42" max="42" width="2.44140625" style="361" customWidth="1"/>
    <col min="43" max="43" width="0.88671875" style="361" customWidth="1"/>
    <col min="44" max="44" width="2.44140625" style="361" customWidth="1"/>
    <col min="45" max="45" width="0.88671875" style="361" customWidth="1"/>
    <col min="46" max="46" width="2.44140625" style="361" customWidth="1"/>
    <col min="47" max="47" width="0.88671875" style="361" customWidth="1"/>
    <col min="48" max="48" width="2.44140625" style="361" customWidth="1"/>
    <col min="49" max="49" width="0.88671875" style="361" customWidth="1"/>
    <col min="50" max="50" width="2.44140625" style="361" customWidth="1"/>
    <col min="51" max="51" width="0.88671875" style="361" customWidth="1"/>
    <col min="52" max="52" width="2.44140625" style="361" customWidth="1"/>
    <col min="53" max="53" width="0.88671875" style="361" customWidth="1"/>
    <col min="54" max="54" width="2.44140625" style="361" customWidth="1"/>
    <col min="55" max="55" width="0.88671875" style="361" customWidth="1"/>
    <col min="56" max="56" width="2.44140625" style="361" customWidth="1"/>
    <col min="57" max="57" width="0.88671875" style="361" customWidth="1"/>
    <col min="58" max="16384" width="9" style="361"/>
  </cols>
  <sheetData>
    <row r="1" spans="1:57" ht="13.5" customHeight="1">
      <c r="B1" s="1107" t="s">
        <v>386</v>
      </c>
      <c r="C1" s="1108"/>
      <c r="T1" s="1118" t="s">
        <v>195</v>
      </c>
      <c r="U1" s="1118"/>
      <c r="V1" s="1118"/>
      <c r="W1" s="1118"/>
      <c r="X1" s="1110" t="s">
        <v>370</v>
      </c>
      <c r="Y1" s="1110"/>
      <c r="Z1" s="1110"/>
      <c r="AA1" s="1109">
        <f>基本情報!C13</f>
        <v>0</v>
      </c>
      <c r="AB1" s="1109"/>
      <c r="AC1" s="1109"/>
      <c r="AD1" s="1109"/>
      <c r="AE1" s="1109"/>
      <c r="AF1" s="1109"/>
    </row>
    <row r="2" spans="1:57">
      <c r="T2" s="1122" t="str">
        <f>'別紙2-(1)'!AA5</f>
        <v>-</v>
      </c>
      <c r="U2" s="1122"/>
      <c r="V2" s="1122"/>
      <c r="W2" s="1122"/>
      <c r="X2" s="1110"/>
      <c r="Y2" s="1110"/>
      <c r="Z2" s="1110"/>
      <c r="AA2" s="1109"/>
      <c r="AB2" s="1109"/>
      <c r="AC2" s="1109"/>
      <c r="AD2" s="1109"/>
      <c r="AE2" s="1109"/>
      <c r="AF2" s="1109"/>
    </row>
    <row r="3" spans="1:57">
      <c r="A3" s="37"/>
      <c r="B3" s="37"/>
      <c r="C3" s="1107"/>
      <c r="D3" s="1108"/>
      <c r="E3" s="37"/>
      <c r="F3" s="37"/>
      <c r="N3" s="38"/>
      <c r="O3" s="38"/>
      <c r="P3" s="38"/>
      <c r="Q3" s="38"/>
      <c r="R3" s="38"/>
      <c r="S3" s="38"/>
      <c r="T3" s="38"/>
      <c r="U3" s="38"/>
      <c r="V3" s="38"/>
      <c r="W3" s="38"/>
      <c r="X3" s="38"/>
      <c r="Y3" s="38"/>
      <c r="Z3" s="38"/>
      <c r="AA3" s="38"/>
      <c r="AB3" s="38"/>
      <c r="AC3" s="38"/>
      <c r="AD3" s="38"/>
      <c r="AE3" s="38"/>
      <c r="AF3" s="38"/>
    </row>
    <row r="4" spans="1:57">
      <c r="A4" s="37"/>
      <c r="B4" s="37"/>
      <c r="C4" s="527"/>
      <c r="D4" s="527"/>
      <c r="E4" s="37"/>
      <c r="F4" s="37"/>
      <c r="G4" s="37"/>
      <c r="H4" s="37"/>
      <c r="I4" s="37"/>
      <c r="J4" s="38"/>
      <c r="K4" s="38"/>
      <c r="L4" s="38"/>
      <c r="M4" s="38"/>
      <c r="N4" s="38"/>
      <c r="O4" s="38"/>
      <c r="P4" s="38"/>
      <c r="Q4" s="38"/>
      <c r="R4" s="38"/>
      <c r="S4" s="38"/>
      <c r="T4" s="38"/>
      <c r="U4" s="38"/>
      <c r="V4" s="38"/>
      <c r="W4" s="38"/>
      <c r="X4" s="38"/>
      <c r="Y4" s="38"/>
      <c r="Z4" s="38"/>
      <c r="AA4" s="38"/>
      <c r="AB4" s="38"/>
      <c r="AC4" s="38"/>
      <c r="AD4" s="38"/>
      <c r="AE4" s="38"/>
      <c r="AF4" s="569"/>
    </row>
    <row r="5" spans="1:57" ht="16.2" thickBot="1">
      <c r="B5" s="570"/>
      <c r="C5" s="1144" t="s">
        <v>589</v>
      </c>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c r="AE5" s="1144"/>
      <c r="AF5" s="529"/>
      <c r="AH5" s="361" t="s">
        <v>346</v>
      </c>
    </row>
    <row r="6" spans="1:57" ht="24">
      <c r="A6" s="571" t="s">
        <v>133</v>
      </c>
      <c r="B6" s="572" t="s">
        <v>286</v>
      </c>
      <c r="C6" s="571" t="s">
        <v>130</v>
      </c>
      <c r="D6" s="573" t="s">
        <v>131</v>
      </c>
      <c r="E6" s="571" t="s">
        <v>132</v>
      </c>
      <c r="F6" s="574" t="s">
        <v>52</v>
      </c>
      <c r="G6" s="532" t="s">
        <v>76</v>
      </c>
      <c r="H6" s="531"/>
      <c r="I6" s="532" t="s">
        <v>77</v>
      </c>
      <c r="J6" s="531"/>
      <c r="K6" s="532" t="s">
        <v>78</v>
      </c>
      <c r="L6" s="531"/>
      <c r="M6" s="532" t="s">
        <v>79</v>
      </c>
      <c r="N6" s="531"/>
      <c r="O6" s="532" t="s">
        <v>80</v>
      </c>
      <c r="P6" s="531"/>
      <c r="Q6" s="532" t="s">
        <v>81</v>
      </c>
      <c r="R6" s="531"/>
      <c r="S6" s="533" t="s">
        <v>82</v>
      </c>
      <c r="T6" s="534"/>
      <c r="U6" s="533" t="s">
        <v>83</v>
      </c>
      <c r="V6" s="534"/>
      <c r="W6" s="533" t="s">
        <v>84</v>
      </c>
      <c r="X6" s="531"/>
      <c r="Y6" s="532" t="s">
        <v>85</v>
      </c>
      <c r="Z6" s="531"/>
      <c r="AA6" s="532" t="s">
        <v>87</v>
      </c>
      <c r="AB6" s="531"/>
      <c r="AC6" s="532" t="s">
        <v>88</v>
      </c>
      <c r="AD6" s="530"/>
      <c r="AE6" s="575" t="s">
        <v>374</v>
      </c>
      <c r="AF6" s="576" t="s">
        <v>250</v>
      </c>
      <c r="AH6" s="562" t="s">
        <v>140</v>
      </c>
      <c r="AI6" s="562"/>
      <c r="AJ6" s="562" t="s">
        <v>348</v>
      </c>
      <c r="AK6" s="562"/>
      <c r="AL6" s="562" t="s">
        <v>349</v>
      </c>
      <c r="AM6" s="562"/>
      <c r="AN6" s="562" t="s">
        <v>350</v>
      </c>
      <c r="AO6" s="562"/>
      <c r="AP6" s="562" t="s">
        <v>351</v>
      </c>
      <c r="AQ6" s="562"/>
      <c r="AR6" s="562" t="s">
        <v>352</v>
      </c>
      <c r="AS6" s="562"/>
      <c r="AT6" s="562" t="s">
        <v>353</v>
      </c>
      <c r="AU6" s="562"/>
      <c r="AV6" s="562" t="s">
        <v>354</v>
      </c>
      <c r="AW6" s="562"/>
      <c r="AX6" s="562" t="s">
        <v>355</v>
      </c>
      <c r="AY6" s="562"/>
      <c r="AZ6" s="562" t="s">
        <v>356</v>
      </c>
      <c r="BA6" s="562"/>
      <c r="BB6" s="562" t="s">
        <v>357</v>
      </c>
      <c r="BC6" s="562"/>
      <c r="BD6" s="384" t="s">
        <v>358</v>
      </c>
      <c r="BE6" s="367"/>
    </row>
    <row r="7" spans="1:57">
      <c r="A7" s="148">
        <v>1</v>
      </c>
      <c r="B7" s="94" t="str">
        <f>IF('別紙2-(2)'!B9="","",'別紙2-(2)'!B9)</f>
        <v/>
      </c>
      <c r="C7" s="172" t="str">
        <f>IF('別紙2-(2)'!C9="","",'別紙2-(2)'!C9)</f>
        <v/>
      </c>
      <c r="D7" s="173" t="str">
        <f>IF('別紙2-(2)'!D9="","",'別紙2-(2)'!D9)</f>
        <v/>
      </c>
      <c r="E7" s="172" t="str">
        <f>IF('別紙2-(2)'!E9="","",'別紙2-(2)'!E9)</f>
        <v/>
      </c>
      <c r="F7" s="174" t="str">
        <f>IF('別紙2-(2)'!F9="","",'別紙2-(2)'!F9)</f>
        <v/>
      </c>
      <c r="G7" s="683"/>
      <c r="H7" s="684" t="s">
        <v>33</v>
      </c>
      <c r="I7" s="683"/>
      <c r="J7" s="684" t="s">
        <v>33</v>
      </c>
      <c r="K7" s="683"/>
      <c r="L7" s="684" t="s">
        <v>33</v>
      </c>
      <c r="M7" s="683"/>
      <c r="N7" s="684" t="s">
        <v>33</v>
      </c>
      <c r="O7" s="683"/>
      <c r="P7" s="684" t="s">
        <v>33</v>
      </c>
      <c r="Q7" s="683"/>
      <c r="R7" s="684" t="s">
        <v>33</v>
      </c>
      <c r="S7" s="683"/>
      <c r="T7" s="684" t="s">
        <v>33</v>
      </c>
      <c r="U7" s="683"/>
      <c r="V7" s="684" t="s">
        <v>33</v>
      </c>
      <c r="W7" s="683"/>
      <c r="X7" s="684" t="s">
        <v>33</v>
      </c>
      <c r="Y7" s="683"/>
      <c r="Z7" s="684" t="s">
        <v>33</v>
      </c>
      <c r="AA7" s="683"/>
      <c r="AB7" s="684" t="s">
        <v>33</v>
      </c>
      <c r="AC7" s="683"/>
      <c r="AD7" s="684" t="s">
        <v>33</v>
      </c>
      <c r="AE7" s="685">
        <f>SUMIF(AH7:BE7,1,G7:AD7)</f>
        <v>0</v>
      </c>
      <c r="AF7" s="686">
        <f>SUM(G7:AD7)</f>
        <v>0</v>
      </c>
      <c r="AH7" s="384">
        <f>'別紙2-(2)'!AI9</f>
        <v>0</v>
      </c>
      <c r="AI7" s="367"/>
      <c r="AJ7" s="384">
        <f>'別紙2-(2)'!AK9</f>
        <v>0</v>
      </c>
      <c r="AK7" s="367"/>
      <c r="AL7" s="384">
        <f>'別紙2-(2)'!AM9</f>
        <v>0</v>
      </c>
      <c r="AM7" s="367"/>
      <c r="AN7" s="384">
        <f>'別紙2-(2)'!AO9</f>
        <v>0</v>
      </c>
      <c r="AO7" s="367"/>
      <c r="AP7" s="384">
        <f>'別紙2-(2)'!AQ9</f>
        <v>0</v>
      </c>
      <c r="AQ7" s="367"/>
      <c r="AR7" s="384">
        <f>'別紙2-(2)'!AS9</f>
        <v>0</v>
      </c>
      <c r="AS7" s="367"/>
      <c r="AT7" s="384">
        <f>'別紙2-(2)'!AU9</f>
        <v>0</v>
      </c>
      <c r="AU7" s="367"/>
      <c r="AV7" s="384">
        <f>'別紙2-(2)'!AW9</f>
        <v>0</v>
      </c>
      <c r="AW7" s="367"/>
      <c r="AX7" s="384">
        <f>'別紙2-(2)'!AY9</f>
        <v>0</v>
      </c>
      <c r="AY7" s="367"/>
      <c r="AZ7" s="384">
        <f>'別紙2-(2)'!BA9</f>
        <v>0</v>
      </c>
      <c r="BA7" s="367"/>
      <c r="BB7" s="384">
        <f>'別紙2-(2)'!BC9</f>
        <v>0</v>
      </c>
      <c r="BC7" s="367"/>
      <c r="BD7" s="384">
        <f>'別紙2-(2)'!BE9</f>
        <v>0</v>
      </c>
      <c r="BE7" s="367"/>
    </row>
    <row r="8" spans="1:57">
      <c r="A8" s="148">
        <v>2</v>
      </c>
      <c r="B8" s="94" t="str">
        <f>IF('別紙2-(2)'!B10="","",'別紙2-(2)'!B10)</f>
        <v/>
      </c>
      <c r="C8" s="172" t="str">
        <f>IF('別紙2-(2)'!C10="","",'別紙2-(2)'!C10)</f>
        <v/>
      </c>
      <c r="D8" s="173" t="str">
        <f>IF('別紙2-(2)'!D10="","",'別紙2-(2)'!D10)</f>
        <v/>
      </c>
      <c r="E8" s="172" t="str">
        <f>IF('別紙2-(2)'!E10="","",'別紙2-(2)'!E10)</f>
        <v/>
      </c>
      <c r="F8" s="174" t="str">
        <f>IF('別紙2-(2)'!F10="","",'別紙2-(2)'!F10)</f>
        <v/>
      </c>
      <c r="G8" s="683"/>
      <c r="H8" s="684" t="s">
        <v>33</v>
      </c>
      <c r="I8" s="683"/>
      <c r="J8" s="684" t="s">
        <v>33</v>
      </c>
      <c r="K8" s="683"/>
      <c r="L8" s="684" t="s">
        <v>33</v>
      </c>
      <c r="M8" s="683"/>
      <c r="N8" s="684" t="s">
        <v>33</v>
      </c>
      <c r="O8" s="683"/>
      <c r="P8" s="684" t="s">
        <v>33</v>
      </c>
      <c r="Q8" s="683"/>
      <c r="R8" s="684" t="s">
        <v>33</v>
      </c>
      <c r="S8" s="683"/>
      <c r="T8" s="684" t="s">
        <v>33</v>
      </c>
      <c r="U8" s="683"/>
      <c r="V8" s="684" t="s">
        <v>33</v>
      </c>
      <c r="W8" s="683"/>
      <c r="X8" s="684" t="s">
        <v>33</v>
      </c>
      <c r="Y8" s="683"/>
      <c r="Z8" s="684" t="s">
        <v>33</v>
      </c>
      <c r="AA8" s="683"/>
      <c r="AB8" s="684" t="s">
        <v>33</v>
      </c>
      <c r="AC8" s="683"/>
      <c r="AD8" s="684" t="s">
        <v>33</v>
      </c>
      <c r="AE8" s="685">
        <f t="shared" ref="AE8:AE71" si="0">SUMIF(AH8:BE8,1,G8:AD8)</f>
        <v>0</v>
      </c>
      <c r="AF8" s="686">
        <f t="shared" ref="AF8:AF71" si="1">SUM(G8:AD8)</f>
        <v>0</v>
      </c>
      <c r="AH8" s="384">
        <f>'別紙2-(2)'!AI10</f>
        <v>0</v>
      </c>
      <c r="AI8" s="367"/>
      <c r="AJ8" s="384">
        <f>'別紙2-(2)'!AK10</f>
        <v>0</v>
      </c>
      <c r="AK8" s="367"/>
      <c r="AL8" s="384">
        <f>'別紙2-(2)'!AM10</f>
        <v>0</v>
      </c>
      <c r="AM8" s="367"/>
      <c r="AN8" s="384">
        <f>'別紙2-(2)'!AO10</f>
        <v>0</v>
      </c>
      <c r="AO8" s="367"/>
      <c r="AP8" s="384">
        <f>'別紙2-(2)'!AQ10</f>
        <v>0</v>
      </c>
      <c r="AQ8" s="367"/>
      <c r="AR8" s="384">
        <f>'別紙2-(2)'!AS10</f>
        <v>0</v>
      </c>
      <c r="AS8" s="367"/>
      <c r="AT8" s="384">
        <f>'別紙2-(2)'!AU10</f>
        <v>0</v>
      </c>
      <c r="AU8" s="367"/>
      <c r="AV8" s="384">
        <f>'別紙2-(2)'!AW10</f>
        <v>0</v>
      </c>
      <c r="AW8" s="367"/>
      <c r="AX8" s="384">
        <f>'別紙2-(2)'!AY10</f>
        <v>0</v>
      </c>
      <c r="AY8" s="367"/>
      <c r="AZ8" s="384">
        <f>'別紙2-(2)'!BA10</f>
        <v>0</v>
      </c>
      <c r="BA8" s="367"/>
      <c r="BB8" s="384">
        <f>'別紙2-(2)'!BC10</f>
        <v>0</v>
      </c>
      <c r="BC8" s="367"/>
      <c r="BD8" s="384">
        <f>'別紙2-(2)'!BE10</f>
        <v>0</v>
      </c>
      <c r="BE8" s="367"/>
    </row>
    <row r="9" spans="1:57">
      <c r="A9" s="148">
        <v>3</v>
      </c>
      <c r="B9" s="94" t="str">
        <f>IF('別紙2-(2)'!B11="","",'別紙2-(2)'!B11)</f>
        <v/>
      </c>
      <c r="C9" s="172" t="str">
        <f>IF('別紙2-(2)'!C11="","",'別紙2-(2)'!C11)</f>
        <v/>
      </c>
      <c r="D9" s="173" t="str">
        <f>IF('別紙2-(2)'!D11="","",'別紙2-(2)'!D11)</f>
        <v/>
      </c>
      <c r="E9" s="172" t="str">
        <f>IF('別紙2-(2)'!E11="","",'別紙2-(2)'!E11)</f>
        <v/>
      </c>
      <c r="F9" s="174" t="str">
        <f>IF('別紙2-(2)'!F11="","",'別紙2-(2)'!F11)</f>
        <v/>
      </c>
      <c r="G9" s="683"/>
      <c r="H9" s="684" t="s">
        <v>33</v>
      </c>
      <c r="I9" s="683"/>
      <c r="J9" s="684" t="s">
        <v>33</v>
      </c>
      <c r="K9" s="683"/>
      <c r="L9" s="684" t="s">
        <v>33</v>
      </c>
      <c r="M9" s="683"/>
      <c r="N9" s="684" t="s">
        <v>33</v>
      </c>
      <c r="O9" s="683"/>
      <c r="P9" s="684" t="s">
        <v>33</v>
      </c>
      <c r="Q9" s="683"/>
      <c r="R9" s="684" t="s">
        <v>33</v>
      </c>
      <c r="S9" s="683"/>
      <c r="T9" s="684" t="s">
        <v>33</v>
      </c>
      <c r="U9" s="683"/>
      <c r="V9" s="684" t="s">
        <v>33</v>
      </c>
      <c r="W9" s="683"/>
      <c r="X9" s="684" t="s">
        <v>33</v>
      </c>
      <c r="Y9" s="683"/>
      <c r="Z9" s="684" t="s">
        <v>33</v>
      </c>
      <c r="AA9" s="683"/>
      <c r="AB9" s="684" t="s">
        <v>33</v>
      </c>
      <c r="AC9" s="683"/>
      <c r="AD9" s="684" t="s">
        <v>33</v>
      </c>
      <c r="AE9" s="685">
        <f t="shared" si="0"/>
        <v>0</v>
      </c>
      <c r="AF9" s="686">
        <f t="shared" si="1"/>
        <v>0</v>
      </c>
      <c r="AH9" s="384">
        <f>'別紙2-(2)'!AI11</f>
        <v>0</v>
      </c>
      <c r="AI9" s="367"/>
      <c r="AJ9" s="384">
        <f>'別紙2-(2)'!AK11</f>
        <v>0</v>
      </c>
      <c r="AK9" s="367"/>
      <c r="AL9" s="384">
        <f>'別紙2-(2)'!AM11</f>
        <v>0</v>
      </c>
      <c r="AM9" s="367"/>
      <c r="AN9" s="384">
        <f>'別紙2-(2)'!AO11</f>
        <v>0</v>
      </c>
      <c r="AO9" s="367"/>
      <c r="AP9" s="384">
        <f>'別紙2-(2)'!AQ11</f>
        <v>0</v>
      </c>
      <c r="AQ9" s="367"/>
      <c r="AR9" s="384">
        <f>'別紙2-(2)'!AS11</f>
        <v>0</v>
      </c>
      <c r="AS9" s="367"/>
      <c r="AT9" s="384">
        <f>'別紙2-(2)'!AU11</f>
        <v>0</v>
      </c>
      <c r="AU9" s="367"/>
      <c r="AV9" s="384">
        <f>'別紙2-(2)'!AW11</f>
        <v>0</v>
      </c>
      <c r="AW9" s="367"/>
      <c r="AX9" s="384">
        <f>'別紙2-(2)'!AY11</f>
        <v>0</v>
      </c>
      <c r="AY9" s="367"/>
      <c r="AZ9" s="384">
        <f>'別紙2-(2)'!BA11</f>
        <v>0</v>
      </c>
      <c r="BA9" s="367"/>
      <c r="BB9" s="384">
        <f>'別紙2-(2)'!BC11</f>
        <v>0</v>
      </c>
      <c r="BC9" s="367"/>
      <c r="BD9" s="384">
        <f>'別紙2-(2)'!BE11</f>
        <v>0</v>
      </c>
      <c r="BE9" s="367"/>
    </row>
    <row r="10" spans="1:57">
      <c r="A10" s="148">
        <v>4</v>
      </c>
      <c r="B10" s="94" t="str">
        <f>IF('別紙2-(2)'!B12="","",'別紙2-(2)'!B12)</f>
        <v/>
      </c>
      <c r="C10" s="172" t="str">
        <f>IF('別紙2-(2)'!C12="","",'別紙2-(2)'!C12)</f>
        <v/>
      </c>
      <c r="D10" s="173" t="str">
        <f>IF('別紙2-(2)'!D12="","",'別紙2-(2)'!D12)</f>
        <v/>
      </c>
      <c r="E10" s="172" t="str">
        <f>IF('別紙2-(2)'!E12="","",'別紙2-(2)'!E12)</f>
        <v/>
      </c>
      <c r="F10" s="174" t="str">
        <f>IF('別紙2-(2)'!F12="","",'別紙2-(2)'!F12)</f>
        <v/>
      </c>
      <c r="G10" s="683"/>
      <c r="H10" s="684" t="s">
        <v>33</v>
      </c>
      <c r="I10" s="683"/>
      <c r="J10" s="684" t="s">
        <v>33</v>
      </c>
      <c r="K10" s="683"/>
      <c r="L10" s="684" t="s">
        <v>33</v>
      </c>
      <c r="M10" s="683"/>
      <c r="N10" s="684" t="s">
        <v>33</v>
      </c>
      <c r="O10" s="683"/>
      <c r="P10" s="684" t="s">
        <v>33</v>
      </c>
      <c r="Q10" s="683"/>
      <c r="R10" s="684" t="s">
        <v>33</v>
      </c>
      <c r="S10" s="683"/>
      <c r="T10" s="684" t="s">
        <v>33</v>
      </c>
      <c r="U10" s="683"/>
      <c r="V10" s="684" t="s">
        <v>33</v>
      </c>
      <c r="W10" s="683"/>
      <c r="X10" s="684" t="s">
        <v>33</v>
      </c>
      <c r="Y10" s="683"/>
      <c r="Z10" s="684" t="s">
        <v>33</v>
      </c>
      <c r="AA10" s="683"/>
      <c r="AB10" s="684" t="s">
        <v>33</v>
      </c>
      <c r="AC10" s="683"/>
      <c r="AD10" s="684" t="s">
        <v>33</v>
      </c>
      <c r="AE10" s="685">
        <f t="shared" si="0"/>
        <v>0</v>
      </c>
      <c r="AF10" s="686">
        <f t="shared" si="1"/>
        <v>0</v>
      </c>
      <c r="AH10" s="384">
        <f>'別紙2-(2)'!AI12</f>
        <v>0</v>
      </c>
      <c r="AI10" s="367"/>
      <c r="AJ10" s="384">
        <f>'別紙2-(2)'!AK12</f>
        <v>0</v>
      </c>
      <c r="AK10" s="367"/>
      <c r="AL10" s="384">
        <f>'別紙2-(2)'!AM12</f>
        <v>0</v>
      </c>
      <c r="AM10" s="367"/>
      <c r="AN10" s="384">
        <f>'別紙2-(2)'!AO12</f>
        <v>0</v>
      </c>
      <c r="AO10" s="367"/>
      <c r="AP10" s="384">
        <f>'別紙2-(2)'!AQ12</f>
        <v>0</v>
      </c>
      <c r="AQ10" s="367"/>
      <c r="AR10" s="384">
        <f>'別紙2-(2)'!AS12</f>
        <v>0</v>
      </c>
      <c r="AS10" s="367"/>
      <c r="AT10" s="384">
        <f>'別紙2-(2)'!AU12</f>
        <v>0</v>
      </c>
      <c r="AU10" s="367"/>
      <c r="AV10" s="384">
        <f>'別紙2-(2)'!AW12</f>
        <v>0</v>
      </c>
      <c r="AW10" s="367"/>
      <c r="AX10" s="384">
        <f>'別紙2-(2)'!AY12</f>
        <v>0</v>
      </c>
      <c r="AY10" s="367"/>
      <c r="AZ10" s="384">
        <f>'別紙2-(2)'!BA12</f>
        <v>0</v>
      </c>
      <c r="BA10" s="367"/>
      <c r="BB10" s="384">
        <f>'別紙2-(2)'!BC12</f>
        <v>0</v>
      </c>
      <c r="BC10" s="367"/>
      <c r="BD10" s="384">
        <f>'別紙2-(2)'!BE12</f>
        <v>0</v>
      </c>
      <c r="BE10" s="367"/>
    </row>
    <row r="11" spans="1:57">
      <c r="A11" s="148">
        <v>5</v>
      </c>
      <c r="B11" s="94" t="str">
        <f>IF('別紙2-(2)'!B13="","",'別紙2-(2)'!B13)</f>
        <v/>
      </c>
      <c r="C11" s="172" t="str">
        <f>IF('別紙2-(2)'!C13="","",'別紙2-(2)'!C13)</f>
        <v/>
      </c>
      <c r="D11" s="173" t="str">
        <f>IF('別紙2-(2)'!D13="","",'別紙2-(2)'!D13)</f>
        <v/>
      </c>
      <c r="E11" s="172" t="str">
        <f>IF('別紙2-(2)'!E13="","",'別紙2-(2)'!E13)</f>
        <v/>
      </c>
      <c r="F11" s="174" t="str">
        <f>IF('別紙2-(2)'!F13="","",'別紙2-(2)'!F13)</f>
        <v/>
      </c>
      <c r="G11" s="683"/>
      <c r="H11" s="684" t="s">
        <v>33</v>
      </c>
      <c r="I11" s="683"/>
      <c r="J11" s="684" t="s">
        <v>33</v>
      </c>
      <c r="K11" s="683"/>
      <c r="L11" s="684" t="s">
        <v>33</v>
      </c>
      <c r="M11" s="683"/>
      <c r="N11" s="684" t="s">
        <v>33</v>
      </c>
      <c r="O11" s="683"/>
      <c r="P11" s="684" t="s">
        <v>33</v>
      </c>
      <c r="Q11" s="683"/>
      <c r="R11" s="684" t="s">
        <v>33</v>
      </c>
      <c r="S11" s="683"/>
      <c r="T11" s="684" t="s">
        <v>33</v>
      </c>
      <c r="U11" s="683"/>
      <c r="V11" s="684" t="s">
        <v>33</v>
      </c>
      <c r="W11" s="683"/>
      <c r="X11" s="684" t="s">
        <v>33</v>
      </c>
      <c r="Y11" s="683"/>
      <c r="Z11" s="684" t="s">
        <v>33</v>
      </c>
      <c r="AA11" s="683"/>
      <c r="AB11" s="684" t="s">
        <v>33</v>
      </c>
      <c r="AC11" s="683"/>
      <c r="AD11" s="684" t="s">
        <v>33</v>
      </c>
      <c r="AE11" s="685">
        <f t="shared" si="0"/>
        <v>0</v>
      </c>
      <c r="AF11" s="686">
        <f t="shared" si="1"/>
        <v>0</v>
      </c>
      <c r="AH11" s="384">
        <f>'別紙2-(2)'!AI13</f>
        <v>0</v>
      </c>
      <c r="AI11" s="367"/>
      <c r="AJ11" s="384">
        <f>'別紙2-(2)'!AK13</f>
        <v>0</v>
      </c>
      <c r="AK11" s="367"/>
      <c r="AL11" s="384">
        <f>'別紙2-(2)'!AM13</f>
        <v>0</v>
      </c>
      <c r="AM11" s="367"/>
      <c r="AN11" s="384">
        <f>'別紙2-(2)'!AO13</f>
        <v>0</v>
      </c>
      <c r="AO11" s="367"/>
      <c r="AP11" s="384">
        <f>'別紙2-(2)'!AQ13</f>
        <v>0</v>
      </c>
      <c r="AQ11" s="367"/>
      <c r="AR11" s="384">
        <f>'別紙2-(2)'!AS13</f>
        <v>0</v>
      </c>
      <c r="AS11" s="367"/>
      <c r="AT11" s="384">
        <f>'別紙2-(2)'!AU13</f>
        <v>0</v>
      </c>
      <c r="AU11" s="367"/>
      <c r="AV11" s="384">
        <f>'別紙2-(2)'!AW13</f>
        <v>0</v>
      </c>
      <c r="AW11" s="367"/>
      <c r="AX11" s="384">
        <f>'別紙2-(2)'!AY13</f>
        <v>0</v>
      </c>
      <c r="AY11" s="367"/>
      <c r="AZ11" s="384">
        <f>'別紙2-(2)'!BA13</f>
        <v>0</v>
      </c>
      <c r="BA11" s="367"/>
      <c r="BB11" s="384">
        <f>'別紙2-(2)'!BC13</f>
        <v>0</v>
      </c>
      <c r="BC11" s="367"/>
      <c r="BD11" s="384">
        <f>'別紙2-(2)'!BE13</f>
        <v>0</v>
      </c>
      <c r="BE11" s="367"/>
    </row>
    <row r="12" spans="1:57">
      <c r="A12" s="148">
        <v>6</v>
      </c>
      <c r="B12" s="94" t="str">
        <f>IF('別紙2-(2)'!B14="","",'別紙2-(2)'!B14)</f>
        <v/>
      </c>
      <c r="C12" s="172" t="str">
        <f>IF('別紙2-(2)'!C14="","",'別紙2-(2)'!C14)</f>
        <v/>
      </c>
      <c r="D12" s="173" t="str">
        <f>IF('別紙2-(2)'!D14="","",'別紙2-(2)'!D14)</f>
        <v/>
      </c>
      <c r="E12" s="172" t="str">
        <f>IF('別紙2-(2)'!E14="","",'別紙2-(2)'!E14)</f>
        <v/>
      </c>
      <c r="F12" s="174" t="str">
        <f>IF('別紙2-(2)'!F14="","",'別紙2-(2)'!F14)</f>
        <v/>
      </c>
      <c r="G12" s="683"/>
      <c r="H12" s="684" t="s">
        <v>33</v>
      </c>
      <c r="I12" s="683"/>
      <c r="J12" s="684" t="s">
        <v>33</v>
      </c>
      <c r="K12" s="683"/>
      <c r="L12" s="684" t="s">
        <v>33</v>
      </c>
      <c r="M12" s="683"/>
      <c r="N12" s="684" t="s">
        <v>33</v>
      </c>
      <c r="O12" s="683"/>
      <c r="P12" s="684" t="s">
        <v>33</v>
      </c>
      <c r="Q12" s="683"/>
      <c r="R12" s="684" t="s">
        <v>33</v>
      </c>
      <c r="S12" s="683"/>
      <c r="T12" s="684" t="s">
        <v>33</v>
      </c>
      <c r="U12" s="683"/>
      <c r="V12" s="684" t="s">
        <v>33</v>
      </c>
      <c r="W12" s="683"/>
      <c r="X12" s="684" t="s">
        <v>33</v>
      </c>
      <c r="Y12" s="683"/>
      <c r="Z12" s="684" t="s">
        <v>33</v>
      </c>
      <c r="AA12" s="683"/>
      <c r="AB12" s="684" t="s">
        <v>33</v>
      </c>
      <c r="AC12" s="683"/>
      <c r="AD12" s="684" t="s">
        <v>33</v>
      </c>
      <c r="AE12" s="685">
        <f t="shared" si="0"/>
        <v>0</v>
      </c>
      <c r="AF12" s="686">
        <f t="shared" si="1"/>
        <v>0</v>
      </c>
      <c r="AH12" s="384">
        <f>'別紙2-(2)'!AI14</f>
        <v>0</v>
      </c>
      <c r="AI12" s="367"/>
      <c r="AJ12" s="384">
        <f>'別紙2-(2)'!AK14</f>
        <v>0</v>
      </c>
      <c r="AK12" s="367"/>
      <c r="AL12" s="384">
        <f>'別紙2-(2)'!AM14</f>
        <v>0</v>
      </c>
      <c r="AM12" s="367"/>
      <c r="AN12" s="384">
        <f>'別紙2-(2)'!AO14</f>
        <v>0</v>
      </c>
      <c r="AO12" s="367"/>
      <c r="AP12" s="384">
        <f>'別紙2-(2)'!AQ14</f>
        <v>0</v>
      </c>
      <c r="AQ12" s="367"/>
      <c r="AR12" s="384">
        <f>'別紙2-(2)'!AS14</f>
        <v>0</v>
      </c>
      <c r="AS12" s="367"/>
      <c r="AT12" s="384">
        <f>'別紙2-(2)'!AU14</f>
        <v>0</v>
      </c>
      <c r="AU12" s="367"/>
      <c r="AV12" s="384">
        <f>'別紙2-(2)'!AW14</f>
        <v>0</v>
      </c>
      <c r="AW12" s="367"/>
      <c r="AX12" s="384">
        <f>'別紙2-(2)'!AY14</f>
        <v>0</v>
      </c>
      <c r="AY12" s="367"/>
      <c r="AZ12" s="384">
        <f>'別紙2-(2)'!BA14</f>
        <v>0</v>
      </c>
      <c r="BA12" s="367"/>
      <c r="BB12" s="384">
        <f>'別紙2-(2)'!BC14</f>
        <v>0</v>
      </c>
      <c r="BC12" s="367"/>
      <c r="BD12" s="384">
        <f>'別紙2-(2)'!BE14</f>
        <v>0</v>
      </c>
      <c r="BE12" s="367"/>
    </row>
    <row r="13" spans="1:57">
      <c r="A13" s="148">
        <v>7</v>
      </c>
      <c r="B13" s="94" t="str">
        <f>IF('別紙2-(2)'!B15="","",'別紙2-(2)'!B15)</f>
        <v/>
      </c>
      <c r="C13" s="172" t="str">
        <f>IF('別紙2-(2)'!C15="","",'別紙2-(2)'!C15)</f>
        <v/>
      </c>
      <c r="D13" s="173" t="str">
        <f>IF('別紙2-(2)'!D15="","",'別紙2-(2)'!D15)</f>
        <v/>
      </c>
      <c r="E13" s="172" t="str">
        <f>IF('別紙2-(2)'!E15="","",'別紙2-(2)'!E15)</f>
        <v/>
      </c>
      <c r="F13" s="174" t="str">
        <f>IF('別紙2-(2)'!F15="","",'別紙2-(2)'!F15)</f>
        <v/>
      </c>
      <c r="G13" s="683"/>
      <c r="H13" s="684" t="s">
        <v>33</v>
      </c>
      <c r="I13" s="683"/>
      <c r="J13" s="684" t="s">
        <v>33</v>
      </c>
      <c r="K13" s="683"/>
      <c r="L13" s="684" t="s">
        <v>33</v>
      </c>
      <c r="M13" s="683"/>
      <c r="N13" s="684" t="s">
        <v>33</v>
      </c>
      <c r="O13" s="683"/>
      <c r="P13" s="684" t="s">
        <v>33</v>
      </c>
      <c r="Q13" s="683"/>
      <c r="R13" s="684" t="s">
        <v>33</v>
      </c>
      <c r="S13" s="683"/>
      <c r="T13" s="684" t="s">
        <v>33</v>
      </c>
      <c r="U13" s="683"/>
      <c r="V13" s="684" t="s">
        <v>33</v>
      </c>
      <c r="W13" s="683"/>
      <c r="X13" s="684" t="s">
        <v>33</v>
      </c>
      <c r="Y13" s="683"/>
      <c r="Z13" s="684" t="s">
        <v>33</v>
      </c>
      <c r="AA13" s="683"/>
      <c r="AB13" s="684" t="s">
        <v>33</v>
      </c>
      <c r="AC13" s="683"/>
      <c r="AD13" s="684" t="s">
        <v>33</v>
      </c>
      <c r="AE13" s="685">
        <f t="shared" si="0"/>
        <v>0</v>
      </c>
      <c r="AF13" s="686">
        <f t="shared" si="1"/>
        <v>0</v>
      </c>
      <c r="AH13" s="384">
        <f>'別紙2-(2)'!AI15</f>
        <v>0</v>
      </c>
      <c r="AI13" s="367"/>
      <c r="AJ13" s="384">
        <f>'別紙2-(2)'!AK15</f>
        <v>0</v>
      </c>
      <c r="AK13" s="367"/>
      <c r="AL13" s="384">
        <f>'別紙2-(2)'!AM15</f>
        <v>0</v>
      </c>
      <c r="AM13" s="367"/>
      <c r="AN13" s="384">
        <f>'別紙2-(2)'!AO15</f>
        <v>0</v>
      </c>
      <c r="AO13" s="367"/>
      <c r="AP13" s="384">
        <f>'別紙2-(2)'!AQ15</f>
        <v>0</v>
      </c>
      <c r="AQ13" s="367"/>
      <c r="AR13" s="384">
        <f>'別紙2-(2)'!AS15</f>
        <v>0</v>
      </c>
      <c r="AS13" s="367"/>
      <c r="AT13" s="384">
        <f>'別紙2-(2)'!AU15</f>
        <v>0</v>
      </c>
      <c r="AU13" s="367"/>
      <c r="AV13" s="384">
        <f>'別紙2-(2)'!AW15</f>
        <v>0</v>
      </c>
      <c r="AW13" s="367"/>
      <c r="AX13" s="384">
        <f>'別紙2-(2)'!AY15</f>
        <v>0</v>
      </c>
      <c r="AY13" s="367"/>
      <c r="AZ13" s="384">
        <f>'別紙2-(2)'!BA15</f>
        <v>0</v>
      </c>
      <c r="BA13" s="367"/>
      <c r="BB13" s="384">
        <f>'別紙2-(2)'!BC15</f>
        <v>0</v>
      </c>
      <c r="BC13" s="367"/>
      <c r="BD13" s="384">
        <f>'別紙2-(2)'!BE15</f>
        <v>0</v>
      </c>
      <c r="BE13" s="367"/>
    </row>
    <row r="14" spans="1:57">
      <c r="A14" s="148">
        <v>8</v>
      </c>
      <c r="B14" s="94" t="str">
        <f>IF('別紙2-(2)'!B16="","",'別紙2-(2)'!B16)</f>
        <v/>
      </c>
      <c r="C14" s="172" t="str">
        <f>IF('別紙2-(2)'!C16="","",'別紙2-(2)'!C16)</f>
        <v/>
      </c>
      <c r="D14" s="173" t="str">
        <f>IF('別紙2-(2)'!D16="","",'別紙2-(2)'!D16)</f>
        <v/>
      </c>
      <c r="E14" s="172" t="str">
        <f>IF('別紙2-(2)'!E16="","",'別紙2-(2)'!E16)</f>
        <v/>
      </c>
      <c r="F14" s="174" t="str">
        <f>IF('別紙2-(2)'!F16="","",'別紙2-(2)'!F16)</f>
        <v/>
      </c>
      <c r="G14" s="683"/>
      <c r="H14" s="684" t="s">
        <v>33</v>
      </c>
      <c r="I14" s="683"/>
      <c r="J14" s="684" t="s">
        <v>33</v>
      </c>
      <c r="K14" s="683"/>
      <c r="L14" s="684" t="s">
        <v>33</v>
      </c>
      <c r="M14" s="683"/>
      <c r="N14" s="684" t="s">
        <v>33</v>
      </c>
      <c r="O14" s="683"/>
      <c r="P14" s="684" t="s">
        <v>33</v>
      </c>
      <c r="Q14" s="683"/>
      <c r="R14" s="684" t="s">
        <v>33</v>
      </c>
      <c r="S14" s="683"/>
      <c r="T14" s="684" t="s">
        <v>33</v>
      </c>
      <c r="U14" s="683"/>
      <c r="V14" s="684" t="s">
        <v>33</v>
      </c>
      <c r="W14" s="683"/>
      <c r="X14" s="684" t="s">
        <v>33</v>
      </c>
      <c r="Y14" s="683"/>
      <c r="Z14" s="684" t="s">
        <v>33</v>
      </c>
      <c r="AA14" s="683"/>
      <c r="AB14" s="684" t="s">
        <v>33</v>
      </c>
      <c r="AC14" s="683"/>
      <c r="AD14" s="684" t="s">
        <v>33</v>
      </c>
      <c r="AE14" s="685">
        <f t="shared" si="0"/>
        <v>0</v>
      </c>
      <c r="AF14" s="686">
        <f t="shared" si="1"/>
        <v>0</v>
      </c>
      <c r="AH14" s="384">
        <f>'別紙2-(2)'!AI16</f>
        <v>0</v>
      </c>
      <c r="AI14" s="367"/>
      <c r="AJ14" s="384">
        <f>'別紙2-(2)'!AK16</f>
        <v>0</v>
      </c>
      <c r="AK14" s="367"/>
      <c r="AL14" s="384">
        <f>'別紙2-(2)'!AM16</f>
        <v>0</v>
      </c>
      <c r="AM14" s="367"/>
      <c r="AN14" s="384">
        <f>'別紙2-(2)'!AO16</f>
        <v>0</v>
      </c>
      <c r="AO14" s="367"/>
      <c r="AP14" s="384">
        <f>'別紙2-(2)'!AQ16</f>
        <v>0</v>
      </c>
      <c r="AQ14" s="367"/>
      <c r="AR14" s="384">
        <f>'別紙2-(2)'!AS16</f>
        <v>0</v>
      </c>
      <c r="AS14" s="367"/>
      <c r="AT14" s="384">
        <f>'別紙2-(2)'!AU16</f>
        <v>0</v>
      </c>
      <c r="AU14" s="367"/>
      <c r="AV14" s="384">
        <f>'別紙2-(2)'!AW16</f>
        <v>0</v>
      </c>
      <c r="AW14" s="367"/>
      <c r="AX14" s="384">
        <f>'別紙2-(2)'!AY16</f>
        <v>0</v>
      </c>
      <c r="AY14" s="367"/>
      <c r="AZ14" s="384">
        <f>'別紙2-(2)'!BA16</f>
        <v>0</v>
      </c>
      <c r="BA14" s="367"/>
      <c r="BB14" s="384">
        <f>'別紙2-(2)'!BC16</f>
        <v>0</v>
      </c>
      <c r="BC14" s="367"/>
      <c r="BD14" s="384">
        <f>'別紙2-(2)'!BE16</f>
        <v>0</v>
      </c>
      <c r="BE14" s="367"/>
    </row>
    <row r="15" spans="1:57">
      <c r="A15" s="148">
        <v>9</v>
      </c>
      <c r="B15" s="94" t="str">
        <f>IF('別紙2-(2)'!B17="","",'別紙2-(2)'!B17)</f>
        <v/>
      </c>
      <c r="C15" s="172" t="str">
        <f>IF('別紙2-(2)'!C17="","",'別紙2-(2)'!C17)</f>
        <v/>
      </c>
      <c r="D15" s="173" t="str">
        <f>IF('別紙2-(2)'!D17="","",'別紙2-(2)'!D17)</f>
        <v/>
      </c>
      <c r="E15" s="172" t="str">
        <f>IF('別紙2-(2)'!E17="","",'別紙2-(2)'!E17)</f>
        <v/>
      </c>
      <c r="F15" s="174" t="str">
        <f>IF('別紙2-(2)'!F17="","",'別紙2-(2)'!F17)</f>
        <v/>
      </c>
      <c r="G15" s="683"/>
      <c r="H15" s="684" t="s">
        <v>33</v>
      </c>
      <c r="I15" s="683"/>
      <c r="J15" s="684" t="s">
        <v>33</v>
      </c>
      <c r="K15" s="683"/>
      <c r="L15" s="684" t="s">
        <v>33</v>
      </c>
      <c r="M15" s="683"/>
      <c r="N15" s="684" t="s">
        <v>33</v>
      </c>
      <c r="O15" s="683"/>
      <c r="P15" s="684" t="s">
        <v>33</v>
      </c>
      <c r="Q15" s="683"/>
      <c r="R15" s="684" t="s">
        <v>33</v>
      </c>
      <c r="S15" s="683"/>
      <c r="T15" s="684" t="s">
        <v>33</v>
      </c>
      <c r="U15" s="683"/>
      <c r="V15" s="684" t="s">
        <v>33</v>
      </c>
      <c r="W15" s="683"/>
      <c r="X15" s="684" t="s">
        <v>33</v>
      </c>
      <c r="Y15" s="683"/>
      <c r="Z15" s="684" t="s">
        <v>33</v>
      </c>
      <c r="AA15" s="683"/>
      <c r="AB15" s="684" t="s">
        <v>33</v>
      </c>
      <c r="AC15" s="683"/>
      <c r="AD15" s="684" t="s">
        <v>33</v>
      </c>
      <c r="AE15" s="685">
        <f t="shared" si="0"/>
        <v>0</v>
      </c>
      <c r="AF15" s="686">
        <f t="shared" si="1"/>
        <v>0</v>
      </c>
      <c r="AH15" s="384">
        <f>'別紙2-(2)'!AI17</f>
        <v>0</v>
      </c>
      <c r="AI15" s="367"/>
      <c r="AJ15" s="384">
        <f>'別紙2-(2)'!AK17</f>
        <v>0</v>
      </c>
      <c r="AK15" s="367"/>
      <c r="AL15" s="384">
        <f>'別紙2-(2)'!AM17</f>
        <v>0</v>
      </c>
      <c r="AM15" s="367"/>
      <c r="AN15" s="384">
        <f>'別紙2-(2)'!AO17</f>
        <v>0</v>
      </c>
      <c r="AO15" s="367"/>
      <c r="AP15" s="384">
        <f>'別紙2-(2)'!AQ17</f>
        <v>0</v>
      </c>
      <c r="AQ15" s="367"/>
      <c r="AR15" s="384">
        <f>'別紙2-(2)'!AS17</f>
        <v>0</v>
      </c>
      <c r="AS15" s="367"/>
      <c r="AT15" s="384">
        <f>'別紙2-(2)'!AU17</f>
        <v>0</v>
      </c>
      <c r="AU15" s="367"/>
      <c r="AV15" s="384">
        <f>'別紙2-(2)'!AW17</f>
        <v>0</v>
      </c>
      <c r="AW15" s="367"/>
      <c r="AX15" s="384">
        <f>'別紙2-(2)'!AY17</f>
        <v>0</v>
      </c>
      <c r="AY15" s="367"/>
      <c r="AZ15" s="384">
        <f>'別紙2-(2)'!BA17</f>
        <v>0</v>
      </c>
      <c r="BA15" s="367"/>
      <c r="BB15" s="384">
        <f>'別紙2-(2)'!BC17</f>
        <v>0</v>
      </c>
      <c r="BC15" s="367"/>
      <c r="BD15" s="384">
        <f>'別紙2-(2)'!BE17</f>
        <v>0</v>
      </c>
      <c r="BE15" s="367"/>
    </row>
    <row r="16" spans="1:57">
      <c r="A16" s="148">
        <v>10</v>
      </c>
      <c r="B16" s="94" t="str">
        <f>IF('別紙2-(2)'!B18="","",'別紙2-(2)'!B18)</f>
        <v/>
      </c>
      <c r="C16" s="172" t="str">
        <f>IF('別紙2-(2)'!C18="","",'別紙2-(2)'!C18)</f>
        <v/>
      </c>
      <c r="D16" s="173" t="str">
        <f>IF('別紙2-(2)'!D18="","",'別紙2-(2)'!D18)</f>
        <v/>
      </c>
      <c r="E16" s="172" t="str">
        <f>IF('別紙2-(2)'!E18="","",'別紙2-(2)'!E18)</f>
        <v/>
      </c>
      <c r="F16" s="174" t="str">
        <f>IF('別紙2-(2)'!F18="","",'別紙2-(2)'!F18)</f>
        <v/>
      </c>
      <c r="G16" s="683"/>
      <c r="H16" s="684" t="s">
        <v>33</v>
      </c>
      <c r="I16" s="683"/>
      <c r="J16" s="684" t="s">
        <v>33</v>
      </c>
      <c r="K16" s="683"/>
      <c r="L16" s="684" t="s">
        <v>33</v>
      </c>
      <c r="M16" s="683"/>
      <c r="N16" s="684" t="s">
        <v>33</v>
      </c>
      <c r="O16" s="683"/>
      <c r="P16" s="684" t="s">
        <v>33</v>
      </c>
      <c r="Q16" s="683"/>
      <c r="R16" s="684" t="s">
        <v>33</v>
      </c>
      <c r="S16" s="683"/>
      <c r="T16" s="684" t="s">
        <v>33</v>
      </c>
      <c r="U16" s="683"/>
      <c r="V16" s="684" t="s">
        <v>33</v>
      </c>
      <c r="W16" s="683"/>
      <c r="X16" s="684" t="s">
        <v>33</v>
      </c>
      <c r="Y16" s="683"/>
      <c r="Z16" s="684" t="s">
        <v>33</v>
      </c>
      <c r="AA16" s="683"/>
      <c r="AB16" s="684" t="s">
        <v>33</v>
      </c>
      <c r="AC16" s="683"/>
      <c r="AD16" s="684" t="s">
        <v>33</v>
      </c>
      <c r="AE16" s="685">
        <f t="shared" si="0"/>
        <v>0</v>
      </c>
      <c r="AF16" s="686">
        <f t="shared" si="1"/>
        <v>0</v>
      </c>
      <c r="AH16" s="384">
        <f>'別紙2-(2)'!AI18</f>
        <v>0</v>
      </c>
      <c r="AI16" s="367"/>
      <c r="AJ16" s="384">
        <f>'別紙2-(2)'!AK18</f>
        <v>0</v>
      </c>
      <c r="AK16" s="367"/>
      <c r="AL16" s="384">
        <f>'別紙2-(2)'!AM18</f>
        <v>0</v>
      </c>
      <c r="AM16" s="367"/>
      <c r="AN16" s="384">
        <f>'別紙2-(2)'!AO18</f>
        <v>0</v>
      </c>
      <c r="AO16" s="367"/>
      <c r="AP16" s="384">
        <f>'別紙2-(2)'!AQ18</f>
        <v>0</v>
      </c>
      <c r="AQ16" s="367"/>
      <c r="AR16" s="384">
        <f>'別紙2-(2)'!AS18</f>
        <v>0</v>
      </c>
      <c r="AS16" s="367"/>
      <c r="AT16" s="384">
        <f>'別紙2-(2)'!AU18</f>
        <v>0</v>
      </c>
      <c r="AU16" s="367"/>
      <c r="AV16" s="384">
        <f>'別紙2-(2)'!AW18</f>
        <v>0</v>
      </c>
      <c r="AW16" s="367"/>
      <c r="AX16" s="384">
        <f>'別紙2-(2)'!AY18</f>
        <v>0</v>
      </c>
      <c r="AY16" s="367"/>
      <c r="AZ16" s="384">
        <f>'別紙2-(2)'!BA18</f>
        <v>0</v>
      </c>
      <c r="BA16" s="367"/>
      <c r="BB16" s="384">
        <f>'別紙2-(2)'!BC18</f>
        <v>0</v>
      </c>
      <c r="BC16" s="367"/>
      <c r="BD16" s="384">
        <f>'別紙2-(2)'!BE18</f>
        <v>0</v>
      </c>
      <c r="BE16" s="367"/>
    </row>
    <row r="17" spans="1:57">
      <c r="A17" s="148">
        <v>11</v>
      </c>
      <c r="B17" s="94" t="str">
        <f>IF('別紙2-(2)'!B19="","",'別紙2-(2)'!B19)</f>
        <v/>
      </c>
      <c r="C17" s="172" t="str">
        <f>IF('別紙2-(2)'!C19="","",'別紙2-(2)'!C19)</f>
        <v/>
      </c>
      <c r="D17" s="173" t="str">
        <f>IF('別紙2-(2)'!D19="","",'別紙2-(2)'!D19)</f>
        <v/>
      </c>
      <c r="E17" s="172" t="str">
        <f>IF('別紙2-(2)'!E19="","",'別紙2-(2)'!E19)</f>
        <v/>
      </c>
      <c r="F17" s="174" t="str">
        <f>IF('別紙2-(2)'!F19="","",'別紙2-(2)'!F19)</f>
        <v/>
      </c>
      <c r="G17" s="683"/>
      <c r="H17" s="684" t="s">
        <v>33</v>
      </c>
      <c r="I17" s="683"/>
      <c r="J17" s="684" t="s">
        <v>33</v>
      </c>
      <c r="K17" s="683"/>
      <c r="L17" s="684" t="s">
        <v>33</v>
      </c>
      <c r="M17" s="683"/>
      <c r="N17" s="684" t="s">
        <v>33</v>
      </c>
      <c r="O17" s="683"/>
      <c r="P17" s="684" t="s">
        <v>33</v>
      </c>
      <c r="Q17" s="683"/>
      <c r="R17" s="684" t="s">
        <v>33</v>
      </c>
      <c r="S17" s="683"/>
      <c r="T17" s="684" t="s">
        <v>33</v>
      </c>
      <c r="U17" s="683"/>
      <c r="V17" s="684" t="s">
        <v>33</v>
      </c>
      <c r="W17" s="683"/>
      <c r="X17" s="684" t="s">
        <v>33</v>
      </c>
      <c r="Y17" s="683"/>
      <c r="Z17" s="684" t="s">
        <v>33</v>
      </c>
      <c r="AA17" s="683"/>
      <c r="AB17" s="684" t="s">
        <v>33</v>
      </c>
      <c r="AC17" s="683"/>
      <c r="AD17" s="684" t="s">
        <v>33</v>
      </c>
      <c r="AE17" s="685">
        <f t="shared" si="0"/>
        <v>0</v>
      </c>
      <c r="AF17" s="686">
        <f t="shared" si="1"/>
        <v>0</v>
      </c>
      <c r="AH17" s="384">
        <f>'別紙2-(2)'!AI19</f>
        <v>0</v>
      </c>
      <c r="AI17" s="367"/>
      <c r="AJ17" s="384">
        <f>'別紙2-(2)'!AK19</f>
        <v>0</v>
      </c>
      <c r="AK17" s="367"/>
      <c r="AL17" s="384">
        <f>'別紙2-(2)'!AM19</f>
        <v>0</v>
      </c>
      <c r="AM17" s="367"/>
      <c r="AN17" s="384">
        <f>'別紙2-(2)'!AO19</f>
        <v>0</v>
      </c>
      <c r="AO17" s="367"/>
      <c r="AP17" s="384">
        <f>'別紙2-(2)'!AQ19</f>
        <v>0</v>
      </c>
      <c r="AQ17" s="367"/>
      <c r="AR17" s="384">
        <f>'別紙2-(2)'!AS19</f>
        <v>0</v>
      </c>
      <c r="AS17" s="367"/>
      <c r="AT17" s="384">
        <f>'別紙2-(2)'!AU19</f>
        <v>0</v>
      </c>
      <c r="AU17" s="367"/>
      <c r="AV17" s="384">
        <f>'別紙2-(2)'!AW19</f>
        <v>0</v>
      </c>
      <c r="AW17" s="367"/>
      <c r="AX17" s="384">
        <f>'別紙2-(2)'!AY19</f>
        <v>0</v>
      </c>
      <c r="AY17" s="367"/>
      <c r="AZ17" s="384">
        <f>'別紙2-(2)'!BA19</f>
        <v>0</v>
      </c>
      <c r="BA17" s="367"/>
      <c r="BB17" s="384">
        <f>'別紙2-(2)'!BC19</f>
        <v>0</v>
      </c>
      <c r="BC17" s="367"/>
      <c r="BD17" s="384">
        <f>'別紙2-(2)'!BE19</f>
        <v>0</v>
      </c>
      <c r="BE17" s="367"/>
    </row>
    <row r="18" spans="1:57">
      <c r="A18" s="148">
        <v>12</v>
      </c>
      <c r="B18" s="94" t="str">
        <f>IF('別紙2-(2)'!B20="","",'別紙2-(2)'!B20)</f>
        <v/>
      </c>
      <c r="C18" s="172" t="str">
        <f>IF('別紙2-(2)'!C20="","",'別紙2-(2)'!C20)</f>
        <v/>
      </c>
      <c r="D18" s="173" t="str">
        <f>IF('別紙2-(2)'!D20="","",'別紙2-(2)'!D20)</f>
        <v/>
      </c>
      <c r="E18" s="172" t="str">
        <f>IF('別紙2-(2)'!E20="","",'別紙2-(2)'!E20)</f>
        <v/>
      </c>
      <c r="F18" s="174" t="str">
        <f>IF('別紙2-(2)'!F20="","",'別紙2-(2)'!F20)</f>
        <v/>
      </c>
      <c r="G18" s="683"/>
      <c r="H18" s="684" t="s">
        <v>33</v>
      </c>
      <c r="I18" s="683"/>
      <c r="J18" s="684" t="s">
        <v>33</v>
      </c>
      <c r="K18" s="683"/>
      <c r="L18" s="684" t="s">
        <v>33</v>
      </c>
      <c r="M18" s="683"/>
      <c r="N18" s="684" t="s">
        <v>33</v>
      </c>
      <c r="O18" s="683"/>
      <c r="P18" s="684" t="s">
        <v>33</v>
      </c>
      <c r="Q18" s="683"/>
      <c r="R18" s="684" t="s">
        <v>33</v>
      </c>
      <c r="S18" s="683"/>
      <c r="T18" s="684" t="s">
        <v>33</v>
      </c>
      <c r="U18" s="683"/>
      <c r="V18" s="684" t="s">
        <v>33</v>
      </c>
      <c r="W18" s="683"/>
      <c r="X18" s="684" t="s">
        <v>33</v>
      </c>
      <c r="Y18" s="683"/>
      <c r="Z18" s="684" t="s">
        <v>33</v>
      </c>
      <c r="AA18" s="683"/>
      <c r="AB18" s="684" t="s">
        <v>33</v>
      </c>
      <c r="AC18" s="683"/>
      <c r="AD18" s="684" t="s">
        <v>33</v>
      </c>
      <c r="AE18" s="685">
        <f t="shared" si="0"/>
        <v>0</v>
      </c>
      <c r="AF18" s="686">
        <f t="shared" si="1"/>
        <v>0</v>
      </c>
      <c r="AH18" s="384">
        <f>'別紙2-(2)'!AI20</f>
        <v>0</v>
      </c>
      <c r="AI18" s="367"/>
      <c r="AJ18" s="384">
        <f>'別紙2-(2)'!AK20</f>
        <v>0</v>
      </c>
      <c r="AK18" s="367"/>
      <c r="AL18" s="384">
        <f>'別紙2-(2)'!AM20</f>
        <v>0</v>
      </c>
      <c r="AM18" s="367"/>
      <c r="AN18" s="384">
        <f>'別紙2-(2)'!AO20</f>
        <v>0</v>
      </c>
      <c r="AO18" s="367"/>
      <c r="AP18" s="384">
        <f>'別紙2-(2)'!AQ20</f>
        <v>0</v>
      </c>
      <c r="AQ18" s="367"/>
      <c r="AR18" s="384">
        <f>'別紙2-(2)'!AS20</f>
        <v>0</v>
      </c>
      <c r="AS18" s="367"/>
      <c r="AT18" s="384">
        <f>'別紙2-(2)'!AU20</f>
        <v>0</v>
      </c>
      <c r="AU18" s="367"/>
      <c r="AV18" s="384">
        <f>'別紙2-(2)'!AW20</f>
        <v>0</v>
      </c>
      <c r="AW18" s="367"/>
      <c r="AX18" s="384">
        <f>'別紙2-(2)'!AY20</f>
        <v>0</v>
      </c>
      <c r="AY18" s="367"/>
      <c r="AZ18" s="384">
        <f>'別紙2-(2)'!BA20</f>
        <v>0</v>
      </c>
      <c r="BA18" s="367"/>
      <c r="BB18" s="384">
        <f>'別紙2-(2)'!BC20</f>
        <v>0</v>
      </c>
      <c r="BC18" s="367"/>
      <c r="BD18" s="384">
        <f>'別紙2-(2)'!BE20</f>
        <v>0</v>
      </c>
      <c r="BE18" s="367"/>
    </row>
    <row r="19" spans="1:57">
      <c r="A19" s="148">
        <v>13</v>
      </c>
      <c r="B19" s="94" t="str">
        <f>IF('別紙2-(2)'!B21="","",'別紙2-(2)'!B21)</f>
        <v/>
      </c>
      <c r="C19" s="172" t="str">
        <f>IF('別紙2-(2)'!C21="","",'別紙2-(2)'!C21)</f>
        <v/>
      </c>
      <c r="D19" s="173" t="str">
        <f>IF('別紙2-(2)'!D21="","",'別紙2-(2)'!D21)</f>
        <v/>
      </c>
      <c r="E19" s="172" t="str">
        <f>IF('別紙2-(2)'!E21="","",'別紙2-(2)'!E21)</f>
        <v/>
      </c>
      <c r="F19" s="174" t="str">
        <f>IF('別紙2-(2)'!F21="","",'別紙2-(2)'!F21)</f>
        <v/>
      </c>
      <c r="G19" s="683"/>
      <c r="H19" s="684" t="s">
        <v>33</v>
      </c>
      <c r="I19" s="683"/>
      <c r="J19" s="684" t="s">
        <v>33</v>
      </c>
      <c r="K19" s="683"/>
      <c r="L19" s="684" t="s">
        <v>33</v>
      </c>
      <c r="M19" s="683"/>
      <c r="N19" s="684" t="s">
        <v>33</v>
      </c>
      <c r="O19" s="683"/>
      <c r="P19" s="684" t="s">
        <v>33</v>
      </c>
      <c r="Q19" s="683"/>
      <c r="R19" s="684" t="s">
        <v>33</v>
      </c>
      <c r="S19" s="683"/>
      <c r="T19" s="684" t="s">
        <v>33</v>
      </c>
      <c r="U19" s="683"/>
      <c r="V19" s="684" t="s">
        <v>33</v>
      </c>
      <c r="W19" s="683"/>
      <c r="X19" s="684" t="s">
        <v>33</v>
      </c>
      <c r="Y19" s="683"/>
      <c r="Z19" s="684" t="s">
        <v>33</v>
      </c>
      <c r="AA19" s="683"/>
      <c r="AB19" s="684" t="s">
        <v>33</v>
      </c>
      <c r="AC19" s="683"/>
      <c r="AD19" s="684" t="s">
        <v>33</v>
      </c>
      <c r="AE19" s="685">
        <f t="shared" si="0"/>
        <v>0</v>
      </c>
      <c r="AF19" s="686">
        <f t="shared" si="1"/>
        <v>0</v>
      </c>
      <c r="AH19" s="384">
        <f>'別紙2-(2)'!AI21</f>
        <v>0</v>
      </c>
      <c r="AI19" s="367"/>
      <c r="AJ19" s="384">
        <f>'別紙2-(2)'!AK21</f>
        <v>0</v>
      </c>
      <c r="AK19" s="367"/>
      <c r="AL19" s="384">
        <f>'別紙2-(2)'!AM21</f>
        <v>0</v>
      </c>
      <c r="AM19" s="367"/>
      <c r="AN19" s="384">
        <f>'別紙2-(2)'!AO21</f>
        <v>0</v>
      </c>
      <c r="AO19" s="367"/>
      <c r="AP19" s="384">
        <f>'別紙2-(2)'!AQ21</f>
        <v>0</v>
      </c>
      <c r="AQ19" s="367"/>
      <c r="AR19" s="384">
        <f>'別紙2-(2)'!AS21</f>
        <v>0</v>
      </c>
      <c r="AS19" s="367"/>
      <c r="AT19" s="384">
        <f>'別紙2-(2)'!AU21</f>
        <v>0</v>
      </c>
      <c r="AU19" s="367"/>
      <c r="AV19" s="384">
        <f>'別紙2-(2)'!AW21</f>
        <v>0</v>
      </c>
      <c r="AW19" s="367"/>
      <c r="AX19" s="384">
        <f>'別紙2-(2)'!AY21</f>
        <v>0</v>
      </c>
      <c r="AY19" s="367"/>
      <c r="AZ19" s="384">
        <f>'別紙2-(2)'!BA21</f>
        <v>0</v>
      </c>
      <c r="BA19" s="367"/>
      <c r="BB19" s="384">
        <f>'別紙2-(2)'!BC21</f>
        <v>0</v>
      </c>
      <c r="BC19" s="367"/>
      <c r="BD19" s="384">
        <f>'別紙2-(2)'!BE21</f>
        <v>0</v>
      </c>
      <c r="BE19" s="367"/>
    </row>
    <row r="20" spans="1:57">
      <c r="A20" s="148">
        <v>14</v>
      </c>
      <c r="B20" s="94" t="str">
        <f>IF('別紙2-(2)'!B22="","",'別紙2-(2)'!B22)</f>
        <v/>
      </c>
      <c r="C20" s="172" t="str">
        <f>IF('別紙2-(2)'!C22="","",'別紙2-(2)'!C22)</f>
        <v/>
      </c>
      <c r="D20" s="173" t="str">
        <f>IF('別紙2-(2)'!D22="","",'別紙2-(2)'!D22)</f>
        <v/>
      </c>
      <c r="E20" s="172" t="str">
        <f>IF('別紙2-(2)'!E22="","",'別紙2-(2)'!E22)</f>
        <v/>
      </c>
      <c r="F20" s="174" t="str">
        <f>IF('別紙2-(2)'!F22="","",'別紙2-(2)'!F22)</f>
        <v/>
      </c>
      <c r="G20" s="683"/>
      <c r="H20" s="684" t="s">
        <v>33</v>
      </c>
      <c r="I20" s="683"/>
      <c r="J20" s="684" t="s">
        <v>33</v>
      </c>
      <c r="K20" s="683"/>
      <c r="L20" s="684" t="s">
        <v>33</v>
      </c>
      <c r="M20" s="683"/>
      <c r="N20" s="684" t="s">
        <v>33</v>
      </c>
      <c r="O20" s="683"/>
      <c r="P20" s="684" t="s">
        <v>33</v>
      </c>
      <c r="Q20" s="683"/>
      <c r="R20" s="684" t="s">
        <v>33</v>
      </c>
      <c r="S20" s="683"/>
      <c r="T20" s="684" t="s">
        <v>33</v>
      </c>
      <c r="U20" s="683"/>
      <c r="V20" s="684" t="s">
        <v>33</v>
      </c>
      <c r="W20" s="683"/>
      <c r="X20" s="684" t="s">
        <v>33</v>
      </c>
      <c r="Y20" s="683"/>
      <c r="Z20" s="684" t="s">
        <v>33</v>
      </c>
      <c r="AA20" s="683"/>
      <c r="AB20" s="684" t="s">
        <v>33</v>
      </c>
      <c r="AC20" s="683"/>
      <c r="AD20" s="684" t="s">
        <v>33</v>
      </c>
      <c r="AE20" s="685">
        <f t="shared" si="0"/>
        <v>0</v>
      </c>
      <c r="AF20" s="686">
        <f t="shared" si="1"/>
        <v>0</v>
      </c>
      <c r="AH20" s="384">
        <f>'別紙2-(2)'!AI22</f>
        <v>0</v>
      </c>
      <c r="AI20" s="367"/>
      <c r="AJ20" s="384">
        <f>'別紙2-(2)'!AK22</f>
        <v>0</v>
      </c>
      <c r="AK20" s="367"/>
      <c r="AL20" s="384">
        <f>'別紙2-(2)'!AM22</f>
        <v>0</v>
      </c>
      <c r="AM20" s="367"/>
      <c r="AN20" s="384">
        <f>'別紙2-(2)'!AO22</f>
        <v>0</v>
      </c>
      <c r="AO20" s="367"/>
      <c r="AP20" s="384">
        <f>'別紙2-(2)'!AQ22</f>
        <v>0</v>
      </c>
      <c r="AQ20" s="367"/>
      <c r="AR20" s="384">
        <f>'別紙2-(2)'!AS22</f>
        <v>0</v>
      </c>
      <c r="AS20" s="367"/>
      <c r="AT20" s="384">
        <f>'別紙2-(2)'!AU22</f>
        <v>0</v>
      </c>
      <c r="AU20" s="367"/>
      <c r="AV20" s="384">
        <f>'別紙2-(2)'!AW22</f>
        <v>0</v>
      </c>
      <c r="AW20" s="367"/>
      <c r="AX20" s="384">
        <f>'別紙2-(2)'!AY22</f>
        <v>0</v>
      </c>
      <c r="AY20" s="367"/>
      <c r="AZ20" s="384">
        <f>'別紙2-(2)'!BA22</f>
        <v>0</v>
      </c>
      <c r="BA20" s="367"/>
      <c r="BB20" s="384">
        <f>'別紙2-(2)'!BC22</f>
        <v>0</v>
      </c>
      <c r="BC20" s="367"/>
      <c r="BD20" s="384">
        <f>'別紙2-(2)'!BE22</f>
        <v>0</v>
      </c>
      <c r="BE20" s="367"/>
    </row>
    <row r="21" spans="1:57">
      <c r="A21" s="148">
        <v>15</v>
      </c>
      <c r="B21" s="94" t="str">
        <f>IF('別紙2-(2)'!B23="","",'別紙2-(2)'!B23)</f>
        <v/>
      </c>
      <c r="C21" s="172" t="str">
        <f>IF('別紙2-(2)'!C23="","",'別紙2-(2)'!C23)</f>
        <v/>
      </c>
      <c r="D21" s="173" t="str">
        <f>IF('別紙2-(2)'!D23="","",'別紙2-(2)'!D23)</f>
        <v/>
      </c>
      <c r="E21" s="172" t="str">
        <f>IF('別紙2-(2)'!E23="","",'別紙2-(2)'!E23)</f>
        <v/>
      </c>
      <c r="F21" s="174" t="str">
        <f>IF('別紙2-(2)'!F23="","",'別紙2-(2)'!F23)</f>
        <v/>
      </c>
      <c r="G21" s="683"/>
      <c r="H21" s="684" t="s">
        <v>33</v>
      </c>
      <c r="I21" s="683"/>
      <c r="J21" s="684" t="s">
        <v>33</v>
      </c>
      <c r="K21" s="683"/>
      <c r="L21" s="684" t="s">
        <v>33</v>
      </c>
      <c r="M21" s="683"/>
      <c r="N21" s="684" t="s">
        <v>33</v>
      </c>
      <c r="O21" s="683"/>
      <c r="P21" s="684" t="s">
        <v>33</v>
      </c>
      <c r="Q21" s="683"/>
      <c r="R21" s="684" t="s">
        <v>33</v>
      </c>
      <c r="S21" s="683"/>
      <c r="T21" s="684" t="s">
        <v>33</v>
      </c>
      <c r="U21" s="683"/>
      <c r="V21" s="684" t="s">
        <v>33</v>
      </c>
      <c r="W21" s="683"/>
      <c r="X21" s="684" t="s">
        <v>33</v>
      </c>
      <c r="Y21" s="683"/>
      <c r="Z21" s="684" t="s">
        <v>33</v>
      </c>
      <c r="AA21" s="683"/>
      <c r="AB21" s="684" t="s">
        <v>33</v>
      </c>
      <c r="AC21" s="683"/>
      <c r="AD21" s="684" t="s">
        <v>33</v>
      </c>
      <c r="AE21" s="685">
        <f t="shared" si="0"/>
        <v>0</v>
      </c>
      <c r="AF21" s="686">
        <f t="shared" si="1"/>
        <v>0</v>
      </c>
      <c r="AH21" s="384">
        <f>'別紙2-(2)'!AI23</f>
        <v>0</v>
      </c>
      <c r="AI21" s="367"/>
      <c r="AJ21" s="384">
        <f>'別紙2-(2)'!AK23</f>
        <v>0</v>
      </c>
      <c r="AK21" s="367"/>
      <c r="AL21" s="384">
        <f>'別紙2-(2)'!AM23</f>
        <v>0</v>
      </c>
      <c r="AM21" s="367"/>
      <c r="AN21" s="384">
        <f>'別紙2-(2)'!AO23</f>
        <v>0</v>
      </c>
      <c r="AO21" s="367"/>
      <c r="AP21" s="384">
        <f>'別紙2-(2)'!AQ23</f>
        <v>0</v>
      </c>
      <c r="AQ21" s="367"/>
      <c r="AR21" s="384">
        <f>'別紙2-(2)'!AS23</f>
        <v>0</v>
      </c>
      <c r="AS21" s="367"/>
      <c r="AT21" s="384">
        <f>'別紙2-(2)'!AU23</f>
        <v>0</v>
      </c>
      <c r="AU21" s="367"/>
      <c r="AV21" s="384">
        <f>'別紙2-(2)'!AW23</f>
        <v>0</v>
      </c>
      <c r="AW21" s="367"/>
      <c r="AX21" s="384">
        <f>'別紙2-(2)'!AY23</f>
        <v>0</v>
      </c>
      <c r="AY21" s="367"/>
      <c r="AZ21" s="384">
        <f>'別紙2-(2)'!BA23</f>
        <v>0</v>
      </c>
      <c r="BA21" s="367"/>
      <c r="BB21" s="384">
        <f>'別紙2-(2)'!BC23</f>
        <v>0</v>
      </c>
      <c r="BC21" s="367"/>
      <c r="BD21" s="384">
        <f>'別紙2-(2)'!BE23</f>
        <v>0</v>
      </c>
      <c r="BE21" s="367"/>
    </row>
    <row r="22" spans="1:57">
      <c r="A22" s="148">
        <v>16</v>
      </c>
      <c r="B22" s="94" t="str">
        <f>IF('別紙2-(2)'!B24="","",'別紙2-(2)'!B24)</f>
        <v/>
      </c>
      <c r="C22" s="172" t="str">
        <f>IF('別紙2-(2)'!C24="","",'別紙2-(2)'!C24)</f>
        <v/>
      </c>
      <c r="D22" s="173" t="str">
        <f>IF('別紙2-(2)'!D24="","",'別紙2-(2)'!D24)</f>
        <v/>
      </c>
      <c r="E22" s="172" t="str">
        <f>IF('別紙2-(2)'!E24="","",'別紙2-(2)'!E24)</f>
        <v/>
      </c>
      <c r="F22" s="174" t="str">
        <f>IF('別紙2-(2)'!F24="","",'別紙2-(2)'!F24)</f>
        <v/>
      </c>
      <c r="G22" s="683"/>
      <c r="H22" s="684" t="s">
        <v>33</v>
      </c>
      <c r="I22" s="683"/>
      <c r="J22" s="684" t="s">
        <v>33</v>
      </c>
      <c r="K22" s="683"/>
      <c r="L22" s="684" t="s">
        <v>33</v>
      </c>
      <c r="M22" s="683"/>
      <c r="N22" s="684" t="s">
        <v>33</v>
      </c>
      <c r="O22" s="683"/>
      <c r="P22" s="684" t="s">
        <v>33</v>
      </c>
      <c r="Q22" s="683"/>
      <c r="R22" s="684" t="s">
        <v>33</v>
      </c>
      <c r="S22" s="683"/>
      <c r="T22" s="684" t="s">
        <v>33</v>
      </c>
      <c r="U22" s="683"/>
      <c r="V22" s="684" t="s">
        <v>33</v>
      </c>
      <c r="W22" s="683"/>
      <c r="X22" s="684" t="s">
        <v>33</v>
      </c>
      <c r="Y22" s="683"/>
      <c r="Z22" s="684" t="s">
        <v>33</v>
      </c>
      <c r="AA22" s="683"/>
      <c r="AB22" s="684" t="s">
        <v>33</v>
      </c>
      <c r="AC22" s="683"/>
      <c r="AD22" s="684" t="s">
        <v>33</v>
      </c>
      <c r="AE22" s="685">
        <f t="shared" si="0"/>
        <v>0</v>
      </c>
      <c r="AF22" s="686">
        <f t="shared" si="1"/>
        <v>0</v>
      </c>
      <c r="AH22" s="384">
        <f>'別紙2-(2)'!AI24</f>
        <v>0</v>
      </c>
      <c r="AI22" s="367"/>
      <c r="AJ22" s="384">
        <f>'別紙2-(2)'!AK24</f>
        <v>0</v>
      </c>
      <c r="AK22" s="367"/>
      <c r="AL22" s="384">
        <f>'別紙2-(2)'!AM24</f>
        <v>0</v>
      </c>
      <c r="AM22" s="367"/>
      <c r="AN22" s="384">
        <f>'別紙2-(2)'!AO24</f>
        <v>0</v>
      </c>
      <c r="AO22" s="367"/>
      <c r="AP22" s="384">
        <f>'別紙2-(2)'!AQ24</f>
        <v>0</v>
      </c>
      <c r="AQ22" s="367"/>
      <c r="AR22" s="384">
        <f>'別紙2-(2)'!AS24</f>
        <v>0</v>
      </c>
      <c r="AS22" s="367"/>
      <c r="AT22" s="384">
        <f>'別紙2-(2)'!AU24</f>
        <v>0</v>
      </c>
      <c r="AU22" s="367"/>
      <c r="AV22" s="384">
        <f>'別紙2-(2)'!AW24</f>
        <v>0</v>
      </c>
      <c r="AW22" s="367"/>
      <c r="AX22" s="384">
        <f>'別紙2-(2)'!AY24</f>
        <v>0</v>
      </c>
      <c r="AY22" s="367"/>
      <c r="AZ22" s="384">
        <f>'別紙2-(2)'!BA24</f>
        <v>0</v>
      </c>
      <c r="BA22" s="367"/>
      <c r="BB22" s="384">
        <f>'別紙2-(2)'!BC24</f>
        <v>0</v>
      </c>
      <c r="BC22" s="367"/>
      <c r="BD22" s="384">
        <f>'別紙2-(2)'!BE24</f>
        <v>0</v>
      </c>
      <c r="BE22" s="367"/>
    </row>
    <row r="23" spans="1:57">
      <c r="A23" s="148">
        <v>17</v>
      </c>
      <c r="B23" s="94" t="str">
        <f>IF('別紙2-(2)'!B25="","",'別紙2-(2)'!B25)</f>
        <v/>
      </c>
      <c r="C23" s="172" t="str">
        <f>IF('別紙2-(2)'!C25="","",'別紙2-(2)'!C25)</f>
        <v/>
      </c>
      <c r="D23" s="173" t="str">
        <f>IF('別紙2-(2)'!D25="","",'別紙2-(2)'!D25)</f>
        <v/>
      </c>
      <c r="E23" s="172" t="str">
        <f>IF('別紙2-(2)'!E25="","",'別紙2-(2)'!E25)</f>
        <v/>
      </c>
      <c r="F23" s="174" t="str">
        <f>IF('別紙2-(2)'!F25="","",'別紙2-(2)'!F25)</f>
        <v/>
      </c>
      <c r="G23" s="683"/>
      <c r="H23" s="684" t="s">
        <v>33</v>
      </c>
      <c r="I23" s="683"/>
      <c r="J23" s="684" t="s">
        <v>33</v>
      </c>
      <c r="K23" s="683"/>
      <c r="L23" s="684" t="s">
        <v>33</v>
      </c>
      <c r="M23" s="683"/>
      <c r="N23" s="684" t="s">
        <v>33</v>
      </c>
      <c r="O23" s="683"/>
      <c r="P23" s="684" t="s">
        <v>33</v>
      </c>
      <c r="Q23" s="683"/>
      <c r="R23" s="684" t="s">
        <v>33</v>
      </c>
      <c r="S23" s="683"/>
      <c r="T23" s="684" t="s">
        <v>33</v>
      </c>
      <c r="U23" s="683"/>
      <c r="V23" s="684" t="s">
        <v>33</v>
      </c>
      <c r="W23" s="683"/>
      <c r="X23" s="684" t="s">
        <v>33</v>
      </c>
      <c r="Y23" s="683"/>
      <c r="Z23" s="684" t="s">
        <v>33</v>
      </c>
      <c r="AA23" s="683"/>
      <c r="AB23" s="684" t="s">
        <v>33</v>
      </c>
      <c r="AC23" s="683"/>
      <c r="AD23" s="684" t="s">
        <v>33</v>
      </c>
      <c r="AE23" s="685">
        <f t="shared" si="0"/>
        <v>0</v>
      </c>
      <c r="AF23" s="686">
        <f t="shared" si="1"/>
        <v>0</v>
      </c>
      <c r="AH23" s="384">
        <f>'別紙2-(2)'!AI25</f>
        <v>0</v>
      </c>
      <c r="AI23" s="367"/>
      <c r="AJ23" s="384">
        <f>'別紙2-(2)'!AK25</f>
        <v>0</v>
      </c>
      <c r="AK23" s="367"/>
      <c r="AL23" s="384">
        <f>'別紙2-(2)'!AM25</f>
        <v>0</v>
      </c>
      <c r="AM23" s="367"/>
      <c r="AN23" s="384">
        <f>'別紙2-(2)'!AO25</f>
        <v>0</v>
      </c>
      <c r="AO23" s="367"/>
      <c r="AP23" s="384">
        <f>'別紙2-(2)'!AQ25</f>
        <v>0</v>
      </c>
      <c r="AQ23" s="367"/>
      <c r="AR23" s="384">
        <f>'別紙2-(2)'!AS25</f>
        <v>0</v>
      </c>
      <c r="AS23" s="367"/>
      <c r="AT23" s="384">
        <f>'別紙2-(2)'!AU25</f>
        <v>0</v>
      </c>
      <c r="AU23" s="367"/>
      <c r="AV23" s="384">
        <f>'別紙2-(2)'!AW25</f>
        <v>0</v>
      </c>
      <c r="AW23" s="367"/>
      <c r="AX23" s="384">
        <f>'別紙2-(2)'!AY25</f>
        <v>0</v>
      </c>
      <c r="AY23" s="367"/>
      <c r="AZ23" s="384">
        <f>'別紙2-(2)'!BA25</f>
        <v>0</v>
      </c>
      <c r="BA23" s="367"/>
      <c r="BB23" s="384">
        <f>'別紙2-(2)'!BC25</f>
        <v>0</v>
      </c>
      <c r="BC23" s="367"/>
      <c r="BD23" s="384">
        <f>'別紙2-(2)'!BE25</f>
        <v>0</v>
      </c>
      <c r="BE23" s="367"/>
    </row>
    <row r="24" spans="1:57">
      <c r="A24" s="148">
        <v>18</v>
      </c>
      <c r="B24" s="94" t="str">
        <f>IF('別紙2-(2)'!B26="","",'別紙2-(2)'!B26)</f>
        <v/>
      </c>
      <c r="C24" s="172" t="str">
        <f>IF('別紙2-(2)'!C26="","",'別紙2-(2)'!C26)</f>
        <v/>
      </c>
      <c r="D24" s="173" t="str">
        <f>IF('別紙2-(2)'!D26="","",'別紙2-(2)'!D26)</f>
        <v/>
      </c>
      <c r="E24" s="172" t="str">
        <f>IF('別紙2-(2)'!E26="","",'別紙2-(2)'!E26)</f>
        <v/>
      </c>
      <c r="F24" s="174" t="str">
        <f>IF('別紙2-(2)'!F26="","",'別紙2-(2)'!F26)</f>
        <v/>
      </c>
      <c r="G24" s="683"/>
      <c r="H24" s="684" t="s">
        <v>33</v>
      </c>
      <c r="I24" s="683"/>
      <c r="J24" s="684" t="s">
        <v>33</v>
      </c>
      <c r="K24" s="683"/>
      <c r="L24" s="684" t="s">
        <v>33</v>
      </c>
      <c r="M24" s="683"/>
      <c r="N24" s="684" t="s">
        <v>33</v>
      </c>
      <c r="O24" s="683"/>
      <c r="P24" s="684" t="s">
        <v>33</v>
      </c>
      <c r="Q24" s="683"/>
      <c r="R24" s="684" t="s">
        <v>33</v>
      </c>
      <c r="S24" s="683"/>
      <c r="T24" s="684" t="s">
        <v>33</v>
      </c>
      <c r="U24" s="683"/>
      <c r="V24" s="684" t="s">
        <v>33</v>
      </c>
      <c r="W24" s="683"/>
      <c r="X24" s="684" t="s">
        <v>33</v>
      </c>
      <c r="Y24" s="683"/>
      <c r="Z24" s="684" t="s">
        <v>33</v>
      </c>
      <c r="AA24" s="683"/>
      <c r="AB24" s="684" t="s">
        <v>33</v>
      </c>
      <c r="AC24" s="683"/>
      <c r="AD24" s="684" t="s">
        <v>33</v>
      </c>
      <c r="AE24" s="685">
        <f t="shared" si="0"/>
        <v>0</v>
      </c>
      <c r="AF24" s="686">
        <f t="shared" si="1"/>
        <v>0</v>
      </c>
      <c r="AH24" s="384">
        <f>'別紙2-(2)'!AI26</f>
        <v>0</v>
      </c>
      <c r="AI24" s="367"/>
      <c r="AJ24" s="384">
        <f>'別紙2-(2)'!AK26</f>
        <v>0</v>
      </c>
      <c r="AK24" s="367"/>
      <c r="AL24" s="384">
        <f>'別紙2-(2)'!AM26</f>
        <v>0</v>
      </c>
      <c r="AM24" s="367"/>
      <c r="AN24" s="384">
        <f>'別紙2-(2)'!AO26</f>
        <v>0</v>
      </c>
      <c r="AO24" s="367"/>
      <c r="AP24" s="384">
        <f>'別紙2-(2)'!AQ26</f>
        <v>0</v>
      </c>
      <c r="AQ24" s="367"/>
      <c r="AR24" s="384">
        <f>'別紙2-(2)'!AS26</f>
        <v>0</v>
      </c>
      <c r="AS24" s="367"/>
      <c r="AT24" s="384">
        <f>'別紙2-(2)'!AU26</f>
        <v>0</v>
      </c>
      <c r="AU24" s="367"/>
      <c r="AV24" s="384">
        <f>'別紙2-(2)'!AW26</f>
        <v>0</v>
      </c>
      <c r="AW24" s="367"/>
      <c r="AX24" s="384">
        <f>'別紙2-(2)'!AY26</f>
        <v>0</v>
      </c>
      <c r="AY24" s="367"/>
      <c r="AZ24" s="384">
        <f>'別紙2-(2)'!BA26</f>
        <v>0</v>
      </c>
      <c r="BA24" s="367"/>
      <c r="BB24" s="384">
        <f>'別紙2-(2)'!BC26</f>
        <v>0</v>
      </c>
      <c r="BC24" s="367"/>
      <c r="BD24" s="384">
        <f>'別紙2-(2)'!BE26</f>
        <v>0</v>
      </c>
      <c r="BE24" s="367"/>
    </row>
    <row r="25" spans="1:57">
      <c r="A25" s="148">
        <v>19</v>
      </c>
      <c r="B25" s="94" t="str">
        <f>IF('別紙2-(2)'!B27="","",'別紙2-(2)'!B27)</f>
        <v/>
      </c>
      <c r="C25" s="172" t="str">
        <f>IF('別紙2-(2)'!C27="","",'別紙2-(2)'!C27)</f>
        <v/>
      </c>
      <c r="D25" s="173" t="str">
        <f>IF('別紙2-(2)'!D27="","",'別紙2-(2)'!D27)</f>
        <v/>
      </c>
      <c r="E25" s="172" t="str">
        <f>IF('別紙2-(2)'!E27="","",'別紙2-(2)'!E27)</f>
        <v/>
      </c>
      <c r="F25" s="174" t="str">
        <f>IF('別紙2-(2)'!F27="","",'別紙2-(2)'!F27)</f>
        <v/>
      </c>
      <c r="G25" s="683"/>
      <c r="H25" s="684" t="s">
        <v>33</v>
      </c>
      <c r="I25" s="683"/>
      <c r="J25" s="684" t="s">
        <v>33</v>
      </c>
      <c r="K25" s="683"/>
      <c r="L25" s="684" t="s">
        <v>33</v>
      </c>
      <c r="M25" s="683"/>
      <c r="N25" s="684" t="s">
        <v>33</v>
      </c>
      <c r="O25" s="683"/>
      <c r="P25" s="684" t="s">
        <v>33</v>
      </c>
      <c r="Q25" s="683"/>
      <c r="R25" s="684" t="s">
        <v>33</v>
      </c>
      <c r="S25" s="683"/>
      <c r="T25" s="684" t="s">
        <v>33</v>
      </c>
      <c r="U25" s="683"/>
      <c r="V25" s="684" t="s">
        <v>33</v>
      </c>
      <c r="W25" s="683"/>
      <c r="X25" s="684" t="s">
        <v>33</v>
      </c>
      <c r="Y25" s="683"/>
      <c r="Z25" s="684" t="s">
        <v>33</v>
      </c>
      <c r="AA25" s="683"/>
      <c r="AB25" s="684" t="s">
        <v>33</v>
      </c>
      <c r="AC25" s="683"/>
      <c r="AD25" s="684" t="s">
        <v>33</v>
      </c>
      <c r="AE25" s="685">
        <f t="shared" si="0"/>
        <v>0</v>
      </c>
      <c r="AF25" s="686">
        <f t="shared" si="1"/>
        <v>0</v>
      </c>
      <c r="AH25" s="384">
        <f>'別紙2-(2)'!AI27</f>
        <v>0</v>
      </c>
      <c r="AI25" s="367"/>
      <c r="AJ25" s="384">
        <f>'別紙2-(2)'!AK27</f>
        <v>0</v>
      </c>
      <c r="AK25" s="367"/>
      <c r="AL25" s="384">
        <f>'別紙2-(2)'!AM27</f>
        <v>0</v>
      </c>
      <c r="AM25" s="367"/>
      <c r="AN25" s="384">
        <f>'別紙2-(2)'!AO27</f>
        <v>0</v>
      </c>
      <c r="AO25" s="367"/>
      <c r="AP25" s="384">
        <f>'別紙2-(2)'!AQ27</f>
        <v>0</v>
      </c>
      <c r="AQ25" s="367"/>
      <c r="AR25" s="384">
        <f>'別紙2-(2)'!AS27</f>
        <v>0</v>
      </c>
      <c r="AS25" s="367"/>
      <c r="AT25" s="384">
        <f>'別紙2-(2)'!AU27</f>
        <v>0</v>
      </c>
      <c r="AU25" s="367"/>
      <c r="AV25" s="384">
        <f>'別紙2-(2)'!AW27</f>
        <v>0</v>
      </c>
      <c r="AW25" s="367"/>
      <c r="AX25" s="384">
        <f>'別紙2-(2)'!AY27</f>
        <v>0</v>
      </c>
      <c r="AY25" s="367"/>
      <c r="AZ25" s="384">
        <f>'別紙2-(2)'!BA27</f>
        <v>0</v>
      </c>
      <c r="BA25" s="367"/>
      <c r="BB25" s="384">
        <f>'別紙2-(2)'!BC27</f>
        <v>0</v>
      </c>
      <c r="BC25" s="367"/>
      <c r="BD25" s="384">
        <f>'別紙2-(2)'!BE27</f>
        <v>0</v>
      </c>
      <c r="BE25" s="367"/>
    </row>
    <row r="26" spans="1:57">
      <c r="A26" s="148">
        <v>20</v>
      </c>
      <c r="B26" s="94" t="str">
        <f>IF('別紙2-(2)'!B28="","",'別紙2-(2)'!B28)</f>
        <v/>
      </c>
      <c r="C26" s="172" t="str">
        <f>IF('別紙2-(2)'!C28="","",'別紙2-(2)'!C28)</f>
        <v/>
      </c>
      <c r="D26" s="173" t="str">
        <f>IF('別紙2-(2)'!D28="","",'別紙2-(2)'!D28)</f>
        <v/>
      </c>
      <c r="E26" s="172" t="str">
        <f>IF('別紙2-(2)'!E28="","",'別紙2-(2)'!E28)</f>
        <v/>
      </c>
      <c r="F26" s="174" t="str">
        <f>IF('別紙2-(2)'!F28="","",'別紙2-(2)'!F28)</f>
        <v/>
      </c>
      <c r="G26" s="683"/>
      <c r="H26" s="684" t="s">
        <v>33</v>
      </c>
      <c r="I26" s="683"/>
      <c r="J26" s="684" t="s">
        <v>33</v>
      </c>
      <c r="K26" s="683"/>
      <c r="L26" s="684" t="s">
        <v>33</v>
      </c>
      <c r="M26" s="683"/>
      <c r="N26" s="684" t="s">
        <v>33</v>
      </c>
      <c r="O26" s="683"/>
      <c r="P26" s="684" t="s">
        <v>33</v>
      </c>
      <c r="Q26" s="683"/>
      <c r="R26" s="684" t="s">
        <v>33</v>
      </c>
      <c r="S26" s="683"/>
      <c r="T26" s="684" t="s">
        <v>33</v>
      </c>
      <c r="U26" s="683"/>
      <c r="V26" s="684" t="s">
        <v>33</v>
      </c>
      <c r="W26" s="683"/>
      <c r="X26" s="684" t="s">
        <v>33</v>
      </c>
      <c r="Y26" s="683"/>
      <c r="Z26" s="684" t="s">
        <v>33</v>
      </c>
      <c r="AA26" s="683"/>
      <c r="AB26" s="684" t="s">
        <v>33</v>
      </c>
      <c r="AC26" s="683"/>
      <c r="AD26" s="684" t="s">
        <v>33</v>
      </c>
      <c r="AE26" s="685">
        <f t="shared" si="0"/>
        <v>0</v>
      </c>
      <c r="AF26" s="686">
        <f t="shared" si="1"/>
        <v>0</v>
      </c>
      <c r="AH26" s="384">
        <f>'別紙2-(2)'!AI28</f>
        <v>0</v>
      </c>
      <c r="AI26" s="367"/>
      <c r="AJ26" s="384">
        <f>'別紙2-(2)'!AK28</f>
        <v>0</v>
      </c>
      <c r="AK26" s="367"/>
      <c r="AL26" s="384">
        <f>'別紙2-(2)'!AM28</f>
        <v>0</v>
      </c>
      <c r="AM26" s="367"/>
      <c r="AN26" s="384">
        <f>'別紙2-(2)'!AO28</f>
        <v>0</v>
      </c>
      <c r="AO26" s="367"/>
      <c r="AP26" s="384">
        <f>'別紙2-(2)'!AQ28</f>
        <v>0</v>
      </c>
      <c r="AQ26" s="367"/>
      <c r="AR26" s="384">
        <f>'別紙2-(2)'!AS28</f>
        <v>0</v>
      </c>
      <c r="AS26" s="367"/>
      <c r="AT26" s="384">
        <f>'別紙2-(2)'!AU28</f>
        <v>0</v>
      </c>
      <c r="AU26" s="367"/>
      <c r="AV26" s="384">
        <f>'別紙2-(2)'!AW28</f>
        <v>0</v>
      </c>
      <c r="AW26" s="367"/>
      <c r="AX26" s="384">
        <f>'別紙2-(2)'!AY28</f>
        <v>0</v>
      </c>
      <c r="AY26" s="367"/>
      <c r="AZ26" s="384">
        <f>'別紙2-(2)'!BA28</f>
        <v>0</v>
      </c>
      <c r="BA26" s="367"/>
      <c r="BB26" s="384">
        <f>'別紙2-(2)'!BC28</f>
        <v>0</v>
      </c>
      <c r="BC26" s="367"/>
      <c r="BD26" s="384">
        <f>'別紙2-(2)'!BE28</f>
        <v>0</v>
      </c>
      <c r="BE26" s="367"/>
    </row>
    <row r="27" spans="1:57">
      <c r="A27" s="148">
        <v>21</v>
      </c>
      <c r="B27" s="94" t="str">
        <f>IF('別紙2-(2)'!B29="","",'別紙2-(2)'!B29)</f>
        <v/>
      </c>
      <c r="C27" s="172" t="str">
        <f>IF('別紙2-(2)'!C29="","",'別紙2-(2)'!C29)</f>
        <v/>
      </c>
      <c r="D27" s="173" t="str">
        <f>IF('別紙2-(2)'!D29="","",'別紙2-(2)'!D29)</f>
        <v/>
      </c>
      <c r="E27" s="172" t="str">
        <f>IF('別紙2-(2)'!E29="","",'別紙2-(2)'!E29)</f>
        <v/>
      </c>
      <c r="F27" s="174" t="str">
        <f>IF('別紙2-(2)'!F29="","",'別紙2-(2)'!F29)</f>
        <v/>
      </c>
      <c r="G27" s="683"/>
      <c r="H27" s="684" t="s">
        <v>33</v>
      </c>
      <c r="I27" s="683"/>
      <c r="J27" s="684" t="s">
        <v>33</v>
      </c>
      <c r="K27" s="683"/>
      <c r="L27" s="684" t="s">
        <v>33</v>
      </c>
      <c r="M27" s="683"/>
      <c r="N27" s="684" t="s">
        <v>33</v>
      </c>
      <c r="O27" s="683"/>
      <c r="P27" s="684" t="s">
        <v>33</v>
      </c>
      <c r="Q27" s="683"/>
      <c r="R27" s="684" t="s">
        <v>33</v>
      </c>
      <c r="S27" s="683"/>
      <c r="T27" s="684" t="s">
        <v>33</v>
      </c>
      <c r="U27" s="683"/>
      <c r="V27" s="684" t="s">
        <v>33</v>
      </c>
      <c r="W27" s="683"/>
      <c r="X27" s="684" t="s">
        <v>33</v>
      </c>
      <c r="Y27" s="683"/>
      <c r="Z27" s="684" t="s">
        <v>33</v>
      </c>
      <c r="AA27" s="683"/>
      <c r="AB27" s="684" t="s">
        <v>33</v>
      </c>
      <c r="AC27" s="683"/>
      <c r="AD27" s="684" t="s">
        <v>33</v>
      </c>
      <c r="AE27" s="685">
        <f t="shared" si="0"/>
        <v>0</v>
      </c>
      <c r="AF27" s="686">
        <f t="shared" si="1"/>
        <v>0</v>
      </c>
      <c r="AH27" s="384">
        <f>'別紙2-(2)'!AI29</f>
        <v>0</v>
      </c>
      <c r="AI27" s="367"/>
      <c r="AJ27" s="384">
        <f>'別紙2-(2)'!AK29</f>
        <v>0</v>
      </c>
      <c r="AK27" s="367"/>
      <c r="AL27" s="384">
        <f>'別紙2-(2)'!AM29</f>
        <v>0</v>
      </c>
      <c r="AM27" s="367"/>
      <c r="AN27" s="384">
        <f>'別紙2-(2)'!AO29</f>
        <v>0</v>
      </c>
      <c r="AO27" s="367"/>
      <c r="AP27" s="384">
        <f>'別紙2-(2)'!AQ29</f>
        <v>0</v>
      </c>
      <c r="AQ27" s="367"/>
      <c r="AR27" s="384">
        <f>'別紙2-(2)'!AS29</f>
        <v>0</v>
      </c>
      <c r="AS27" s="367"/>
      <c r="AT27" s="384">
        <f>'別紙2-(2)'!AU29</f>
        <v>0</v>
      </c>
      <c r="AU27" s="367"/>
      <c r="AV27" s="384">
        <f>'別紙2-(2)'!AW29</f>
        <v>0</v>
      </c>
      <c r="AW27" s="367"/>
      <c r="AX27" s="384">
        <f>'別紙2-(2)'!AY29</f>
        <v>0</v>
      </c>
      <c r="AY27" s="367"/>
      <c r="AZ27" s="384">
        <f>'別紙2-(2)'!BA29</f>
        <v>0</v>
      </c>
      <c r="BA27" s="367"/>
      <c r="BB27" s="384">
        <f>'別紙2-(2)'!BC29</f>
        <v>0</v>
      </c>
      <c r="BC27" s="367"/>
      <c r="BD27" s="384">
        <f>'別紙2-(2)'!BE29</f>
        <v>0</v>
      </c>
      <c r="BE27" s="367"/>
    </row>
    <row r="28" spans="1:57">
      <c r="A28" s="148">
        <v>22</v>
      </c>
      <c r="B28" s="94" t="str">
        <f>IF('別紙2-(2)'!B30="","",'別紙2-(2)'!B30)</f>
        <v/>
      </c>
      <c r="C28" s="172" t="str">
        <f>IF('別紙2-(2)'!C30="","",'別紙2-(2)'!C30)</f>
        <v/>
      </c>
      <c r="D28" s="173" t="str">
        <f>IF('別紙2-(2)'!D30="","",'別紙2-(2)'!D30)</f>
        <v/>
      </c>
      <c r="E28" s="172" t="str">
        <f>IF('別紙2-(2)'!E30="","",'別紙2-(2)'!E30)</f>
        <v/>
      </c>
      <c r="F28" s="174" t="str">
        <f>IF('別紙2-(2)'!F30="","",'別紙2-(2)'!F30)</f>
        <v/>
      </c>
      <c r="G28" s="683"/>
      <c r="H28" s="684" t="s">
        <v>33</v>
      </c>
      <c r="I28" s="683"/>
      <c r="J28" s="684" t="s">
        <v>33</v>
      </c>
      <c r="K28" s="683"/>
      <c r="L28" s="684" t="s">
        <v>33</v>
      </c>
      <c r="M28" s="683"/>
      <c r="N28" s="684" t="s">
        <v>33</v>
      </c>
      <c r="O28" s="683"/>
      <c r="P28" s="684" t="s">
        <v>33</v>
      </c>
      <c r="Q28" s="683"/>
      <c r="R28" s="684" t="s">
        <v>33</v>
      </c>
      <c r="S28" s="683"/>
      <c r="T28" s="684" t="s">
        <v>33</v>
      </c>
      <c r="U28" s="683"/>
      <c r="V28" s="684" t="s">
        <v>33</v>
      </c>
      <c r="W28" s="683"/>
      <c r="X28" s="684" t="s">
        <v>33</v>
      </c>
      <c r="Y28" s="683"/>
      <c r="Z28" s="684" t="s">
        <v>33</v>
      </c>
      <c r="AA28" s="683"/>
      <c r="AB28" s="684" t="s">
        <v>33</v>
      </c>
      <c r="AC28" s="683"/>
      <c r="AD28" s="684" t="s">
        <v>33</v>
      </c>
      <c r="AE28" s="685">
        <f t="shared" si="0"/>
        <v>0</v>
      </c>
      <c r="AF28" s="686">
        <f t="shared" si="1"/>
        <v>0</v>
      </c>
      <c r="AH28" s="384">
        <f>'別紙2-(2)'!AI30</f>
        <v>0</v>
      </c>
      <c r="AI28" s="367"/>
      <c r="AJ28" s="384">
        <f>'別紙2-(2)'!AK30</f>
        <v>0</v>
      </c>
      <c r="AK28" s="367"/>
      <c r="AL28" s="384">
        <f>'別紙2-(2)'!AM30</f>
        <v>0</v>
      </c>
      <c r="AM28" s="367"/>
      <c r="AN28" s="384">
        <f>'別紙2-(2)'!AO30</f>
        <v>0</v>
      </c>
      <c r="AO28" s="367"/>
      <c r="AP28" s="384">
        <f>'別紙2-(2)'!AQ30</f>
        <v>0</v>
      </c>
      <c r="AQ28" s="367"/>
      <c r="AR28" s="384">
        <f>'別紙2-(2)'!AS30</f>
        <v>0</v>
      </c>
      <c r="AS28" s="367"/>
      <c r="AT28" s="384">
        <f>'別紙2-(2)'!AU30</f>
        <v>0</v>
      </c>
      <c r="AU28" s="367"/>
      <c r="AV28" s="384">
        <f>'別紙2-(2)'!AW30</f>
        <v>0</v>
      </c>
      <c r="AW28" s="367"/>
      <c r="AX28" s="384">
        <f>'別紙2-(2)'!AY30</f>
        <v>0</v>
      </c>
      <c r="AY28" s="367"/>
      <c r="AZ28" s="384">
        <f>'別紙2-(2)'!BA30</f>
        <v>0</v>
      </c>
      <c r="BA28" s="367"/>
      <c r="BB28" s="384">
        <f>'別紙2-(2)'!BC30</f>
        <v>0</v>
      </c>
      <c r="BC28" s="367"/>
      <c r="BD28" s="384">
        <f>'別紙2-(2)'!BE30</f>
        <v>0</v>
      </c>
      <c r="BE28" s="367"/>
    </row>
    <row r="29" spans="1:57">
      <c r="A29" s="148">
        <v>23</v>
      </c>
      <c r="B29" s="94" t="str">
        <f>IF('別紙2-(2)'!B31="","",'別紙2-(2)'!B31)</f>
        <v/>
      </c>
      <c r="C29" s="172" t="str">
        <f>IF('別紙2-(2)'!C31="","",'別紙2-(2)'!C31)</f>
        <v/>
      </c>
      <c r="D29" s="173" t="str">
        <f>IF('別紙2-(2)'!D31="","",'別紙2-(2)'!D31)</f>
        <v/>
      </c>
      <c r="E29" s="172" t="str">
        <f>IF('別紙2-(2)'!E31="","",'別紙2-(2)'!E31)</f>
        <v/>
      </c>
      <c r="F29" s="174" t="str">
        <f>IF('別紙2-(2)'!F31="","",'別紙2-(2)'!F31)</f>
        <v/>
      </c>
      <c r="G29" s="683"/>
      <c r="H29" s="684" t="s">
        <v>33</v>
      </c>
      <c r="I29" s="683"/>
      <c r="J29" s="684" t="s">
        <v>33</v>
      </c>
      <c r="K29" s="683"/>
      <c r="L29" s="684" t="s">
        <v>33</v>
      </c>
      <c r="M29" s="683"/>
      <c r="N29" s="684" t="s">
        <v>33</v>
      </c>
      <c r="O29" s="683"/>
      <c r="P29" s="684" t="s">
        <v>33</v>
      </c>
      <c r="Q29" s="683"/>
      <c r="R29" s="684" t="s">
        <v>33</v>
      </c>
      <c r="S29" s="683"/>
      <c r="T29" s="684" t="s">
        <v>33</v>
      </c>
      <c r="U29" s="683"/>
      <c r="V29" s="684" t="s">
        <v>33</v>
      </c>
      <c r="W29" s="683"/>
      <c r="X29" s="684" t="s">
        <v>33</v>
      </c>
      <c r="Y29" s="683"/>
      <c r="Z29" s="684" t="s">
        <v>33</v>
      </c>
      <c r="AA29" s="683"/>
      <c r="AB29" s="684" t="s">
        <v>33</v>
      </c>
      <c r="AC29" s="683"/>
      <c r="AD29" s="684" t="s">
        <v>33</v>
      </c>
      <c r="AE29" s="685">
        <f t="shared" si="0"/>
        <v>0</v>
      </c>
      <c r="AF29" s="686">
        <f t="shared" si="1"/>
        <v>0</v>
      </c>
      <c r="AH29" s="384">
        <f>'別紙2-(2)'!AI31</f>
        <v>0</v>
      </c>
      <c r="AI29" s="367"/>
      <c r="AJ29" s="384">
        <f>'別紙2-(2)'!AK31</f>
        <v>0</v>
      </c>
      <c r="AK29" s="367"/>
      <c r="AL29" s="384">
        <f>'別紙2-(2)'!AM31</f>
        <v>0</v>
      </c>
      <c r="AM29" s="367"/>
      <c r="AN29" s="384">
        <f>'別紙2-(2)'!AO31</f>
        <v>0</v>
      </c>
      <c r="AO29" s="367"/>
      <c r="AP29" s="384">
        <f>'別紙2-(2)'!AQ31</f>
        <v>0</v>
      </c>
      <c r="AQ29" s="367"/>
      <c r="AR29" s="384">
        <f>'別紙2-(2)'!AS31</f>
        <v>0</v>
      </c>
      <c r="AS29" s="367"/>
      <c r="AT29" s="384">
        <f>'別紙2-(2)'!AU31</f>
        <v>0</v>
      </c>
      <c r="AU29" s="367"/>
      <c r="AV29" s="384">
        <f>'別紙2-(2)'!AW31</f>
        <v>0</v>
      </c>
      <c r="AW29" s="367"/>
      <c r="AX29" s="384">
        <f>'別紙2-(2)'!AY31</f>
        <v>0</v>
      </c>
      <c r="AY29" s="367"/>
      <c r="AZ29" s="384">
        <f>'別紙2-(2)'!BA31</f>
        <v>0</v>
      </c>
      <c r="BA29" s="367"/>
      <c r="BB29" s="384">
        <f>'別紙2-(2)'!BC31</f>
        <v>0</v>
      </c>
      <c r="BC29" s="367"/>
      <c r="BD29" s="384">
        <f>'別紙2-(2)'!BE31</f>
        <v>0</v>
      </c>
      <c r="BE29" s="367"/>
    </row>
    <row r="30" spans="1:57">
      <c r="A30" s="148">
        <v>24</v>
      </c>
      <c r="B30" s="94" t="str">
        <f>IF('別紙2-(2)'!B32="","",'別紙2-(2)'!B32)</f>
        <v/>
      </c>
      <c r="C30" s="172" t="str">
        <f>IF('別紙2-(2)'!C32="","",'別紙2-(2)'!C32)</f>
        <v/>
      </c>
      <c r="D30" s="173" t="str">
        <f>IF('別紙2-(2)'!D32="","",'別紙2-(2)'!D32)</f>
        <v/>
      </c>
      <c r="E30" s="172" t="str">
        <f>IF('別紙2-(2)'!E32="","",'別紙2-(2)'!E32)</f>
        <v/>
      </c>
      <c r="F30" s="174" t="str">
        <f>IF('別紙2-(2)'!F32="","",'別紙2-(2)'!F32)</f>
        <v/>
      </c>
      <c r="G30" s="683"/>
      <c r="H30" s="684" t="s">
        <v>33</v>
      </c>
      <c r="I30" s="683"/>
      <c r="J30" s="684" t="s">
        <v>33</v>
      </c>
      <c r="K30" s="683"/>
      <c r="L30" s="684" t="s">
        <v>33</v>
      </c>
      <c r="M30" s="683"/>
      <c r="N30" s="684" t="s">
        <v>33</v>
      </c>
      <c r="O30" s="683"/>
      <c r="P30" s="684" t="s">
        <v>33</v>
      </c>
      <c r="Q30" s="683"/>
      <c r="R30" s="684" t="s">
        <v>33</v>
      </c>
      <c r="S30" s="683"/>
      <c r="T30" s="684" t="s">
        <v>33</v>
      </c>
      <c r="U30" s="683"/>
      <c r="V30" s="684" t="s">
        <v>33</v>
      </c>
      <c r="W30" s="683"/>
      <c r="X30" s="684" t="s">
        <v>33</v>
      </c>
      <c r="Y30" s="683"/>
      <c r="Z30" s="684" t="s">
        <v>33</v>
      </c>
      <c r="AA30" s="683"/>
      <c r="AB30" s="684" t="s">
        <v>33</v>
      </c>
      <c r="AC30" s="683"/>
      <c r="AD30" s="684" t="s">
        <v>33</v>
      </c>
      <c r="AE30" s="685">
        <f t="shared" si="0"/>
        <v>0</v>
      </c>
      <c r="AF30" s="686">
        <f t="shared" si="1"/>
        <v>0</v>
      </c>
      <c r="AH30" s="384">
        <f>'別紙2-(2)'!AI32</f>
        <v>0</v>
      </c>
      <c r="AI30" s="367"/>
      <c r="AJ30" s="384">
        <f>'別紙2-(2)'!AK32</f>
        <v>0</v>
      </c>
      <c r="AK30" s="367"/>
      <c r="AL30" s="384">
        <f>'別紙2-(2)'!AM32</f>
        <v>0</v>
      </c>
      <c r="AM30" s="367"/>
      <c r="AN30" s="384">
        <f>'別紙2-(2)'!AO32</f>
        <v>0</v>
      </c>
      <c r="AO30" s="367"/>
      <c r="AP30" s="384">
        <f>'別紙2-(2)'!AQ32</f>
        <v>0</v>
      </c>
      <c r="AQ30" s="367"/>
      <c r="AR30" s="384">
        <f>'別紙2-(2)'!AS32</f>
        <v>0</v>
      </c>
      <c r="AS30" s="367"/>
      <c r="AT30" s="384">
        <f>'別紙2-(2)'!AU32</f>
        <v>0</v>
      </c>
      <c r="AU30" s="367"/>
      <c r="AV30" s="384">
        <f>'別紙2-(2)'!AW32</f>
        <v>0</v>
      </c>
      <c r="AW30" s="367"/>
      <c r="AX30" s="384">
        <f>'別紙2-(2)'!AY32</f>
        <v>0</v>
      </c>
      <c r="AY30" s="367"/>
      <c r="AZ30" s="384">
        <f>'別紙2-(2)'!BA32</f>
        <v>0</v>
      </c>
      <c r="BA30" s="367"/>
      <c r="BB30" s="384">
        <f>'別紙2-(2)'!BC32</f>
        <v>0</v>
      </c>
      <c r="BC30" s="367"/>
      <c r="BD30" s="384">
        <f>'別紙2-(2)'!BE32</f>
        <v>0</v>
      </c>
      <c r="BE30" s="367"/>
    </row>
    <row r="31" spans="1:57">
      <c r="A31" s="148">
        <v>25</v>
      </c>
      <c r="B31" s="94" t="str">
        <f>IF('別紙2-(2)'!B33="","",'別紙2-(2)'!B33)</f>
        <v/>
      </c>
      <c r="C31" s="172" t="str">
        <f>IF('別紙2-(2)'!C33="","",'別紙2-(2)'!C33)</f>
        <v/>
      </c>
      <c r="D31" s="173" t="str">
        <f>IF('別紙2-(2)'!D33="","",'別紙2-(2)'!D33)</f>
        <v/>
      </c>
      <c r="E31" s="172" t="str">
        <f>IF('別紙2-(2)'!E33="","",'別紙2-(2)'!E33)</f>
        <v/>
      </c>
      <c r="F31" s="174" t="str">
        <f>IF('別紙2-(2)'!F33="","",'別紙2-(2)'!F33)</f>
        <v/>
      </c>
      <c r="G31" s="683"/>
      <c r="H31" s="684" t="s">
        <v>33</v>
      </c>
      <c r="I31" s="683"/>
      <c r="J31" s="684" t="s">
        <v>33</v>
      </c>
      <c r="K31" s="683"/>
      <c r="L31" s="684" t="s">
        <v>33</v>
      </c>
      <c r="M31" s="683"/>
      <c r="N31" s="684" t="s">
        <v>33</v>
      </c>
      <c r="O31" s="683"/>
      <c r="P31" s="684" t="s">
        <v>33</v>
      </c>
      <c r="Q31" s="683"/>
      <c r="R31" s="684" t="s">
        <v>33</v>
      </c>
      <c r="S31" s="683"/>
      <c r="T31" s="684" t="s">
        <v>33</v>
      </c>
      <c r="U31" s="683"/>
      <c r="V31" s="684" t="s">
        <v>33</v>
      </c>
      <c r="W31" s="683"/>
      <c r="X31" s="684" t="s">
        <v>33</v>
      </c>
      <c r="Y31" s="683"/>
      <c r="Z31" s="684" t="s">
        <v>33</v>
      </c>
      <c r="AA31" s="683"/>
      <c r="AB31" s="684" t="s">
        <v>33</v>
      </c>
      <c r="AC31" s="683"/>
      <c r="AD31" s="684" t="s">
        <v>33</v>
      </c>
      <c r="AE31" s="685">
        <f t="shared" si="0"/>
        <v>0</v>
      </c>
      <c r="AF31" s="686">
        <f t="shared" si="1"/>
        <v>0</v>
      </c>
      <c r="AH31" s="384">
        <f>'別紙2-(2)'!AI33</f>
        <v>0</v>
      </c>
      <c r="AI31" s="367"/>
      <c r="AJ31" s="384">
        <f>'別紙2-(2)'!AK33</f>
        <v>0</v>
      </c>
      <c r="AK31" s="367"/>
      <c r="AL31" s="384">
        <f>'別紙2-(2)'!AM33</f>
        <v>0</v>
      </c>
      <c r="AM31" s="367"/>
      <c r="AN31" s="384">
        <f>'別紙2-(2)'!AO33</f>
        <v>0</v>
      </c>
      <c r="AO31" s="367"/>
      <c r="AP31" s="384">
        <f>'別紙2-(2)'!AQ33</f>
        <v>0</v>
      </c>
      <c r="AQ31" s="367"/>
      <c r="AR31" s="384">
        <f>'別紙2-(2)'!AS33</f>
        <v>0</v>
      </c>
      <c r="AS31" s="367"/>
      <c r="AT31" s="384">
        <f>'別紙2-(2)'!AU33</f>
        <v>0</v>
      </c>
      <c r="AU31" s="367"/>
      <c r="AV31" s="384">
        <f>'別紙2-(2)'!AW33</f>
        <v>0</v>
      </c>
      <c r="AW31" s="367"/>
      <c r="AX31" s="384">
        <f>'別紙2-(2)'!AY33</f>
        <v>0</v>
      </c>
      <c r="AY31" s="367"/>
      <c r="AZ31" s="384">
        <f>'別紙2-(2)'!BA33</f>
        <v>0</v>
      </c>
      <c r="BA31" s="367"/>
      <c r="BB31" s="384">
        <f>'別紙2-(2)'!BC33</f>
        <v>0</v>
      </c>
      <c r="BC31" s="367"/>
      <c r="BD31" s="384">
        <f>'別紙2-(2)'!BE33</f>
        <v>0</v>
      </c>
      <c r="BE31" s="367"/>
    </row>
    <row r="32" spans="1:57">
      <c r="A32" s="148">
        <v>26</v>
      </c>
      <c r="B32" s="94" t="str">
        <f>IF('別紙2-(2)'!B34="","",'別紙2-(2)'!B34)</f>
        <v/>
      </c>
      <c r="C32" s="172" t="str">
        <f>IF('別紙2-(2)'!C34="","",'別紙2-(2)'!C34)</f>
        <v/>
      </c>
      <c r="D32" s="173" t="str">
        <f>IF('別紙2-(2)'!D34="","",'別紙2-(2)'!D34)</f>
        <v/>
      </c>
      <c r="E32" s="172" t="str">
        <f>IF('別紙2-(2)'!E34="","",'別紙2-(2)'!E34)</f>
        <v/>
      </c>
      <c r="F32" s="174" t="str">
        <f>IF('別紙2-(2)'!F34="","",'別紙2-(2)'!F34)</f>
        <v/>
      </c>
      <c r="G32" s="683"/>
      <c r="H32" s="684" t="s">
        <v>33</v>
      </c>
      <c r="I32" s="683"/>
      <c r="J32" s="684" t="s">
        <v>33</v>
      </c>
      <c r="K32" s="683"/>
      <c r="L32" s="684" t="s">
        <v>33</v>
      </c>
      <c r="M32" s="683"/>
      <c r="N32" s="684" t="s">
        <v>33</v>
      </c>
      <c r="O32" s="683"/>
      <c r="P32" s="684" t="s">
        <v>33</v>
      </c>
      <c r="Q32" s="683"/>
      <c r="R32" s="684" t="s">
        <v>33</v>
      </c>
      <c r="S32" s="683"/>
      <c r="T32" s="684" t="s">
        <v>33</v>
      </c>
      <c r="U32" s="683"/>
      <c r="V32" s="684" t="s">
        <v>33</v>
      </c>
      <c r="W32" s="683"/>
      <c r="X32" s="684" t="s">
        <v>33</v>
      </c>
      <c r="Y32" s="683"/>
      <c r="Z32" s="684" t="s">
        <v>33</v>
      </c>
      <c r="AA32" s="683"/>
      <c r="AB32" s="684" t="s">
        <v>33</v>
      </c>
      <c r="AC32" s="683"/>
      <c r="AD32" s="684" t="s">
        <v>33</v>
      </c>
      <c r="AE32" s="685">
        <f t="shared" si="0"/>
        <v>0</v>
      </c>
      <c r="AF32" s="686">
        <f t="shared" si="1"/>
        <v>0</v>
      </c>
      <c r="AH32" s="384">
        <f>'別紙2-(2)'!AI34</f>
        <v>0</v>
      </c>
      <c r="AI32" s="367"/>
      <c r="AJ32" s="384">
        <f>'別紙2-(2)'!AK34</f>
        <v>0</v>
      </c>
      <c r="AK32" s="367"/>
      <c r="AL32" s="384">
        <f>'別紙2-(2)'!AM34</f>
        <v>0</v>
      </c>
      <c r="AM32" s="367"/>
      <c r="AN32" s="384">
        <f>'別紙2-(2)'!AO34</f>
        <v>0</v>
      </c>
      <c r="AO32" s="367"/>
      <c r="AP32" s="384">
        <f>'別紙2-(2)'!AQ34</f>
        <v>0</v>
      </c>
      <c r="AQ32" s="367"/>
      <c r="AR32" s="384">
        <f>'別紙2-(2)'!AS34</f>
        <v>0</v>
      </c>
      <c r="AS32" s="367"/>
      <c r="AT32" s="384">
        <f>'別紙2-(2)'!AU34</f>
        <v>0</v>
      </c>
      <c r="AU32" s="367"/>
      <c r="AV32" s="384">
        <f>'別紙2-(2)'!AW34</f>
        <v>0</v>
      </c>
      <c r="AW32" s="367"/>
      <c r="AX32" s="384">
        <f>'別紙2-(2)'!AY34</f>
        <v>0</v>
      </c>
      <c r="AY32" s="367"/>
      <c r="AZ32" s="384">
        <f>'別紙2-(2)'!BA34</f>
        <v>0</v>
      </c>
      <c r="BA32" s="367"/>
      <c r="BB32" s="384">
        <f>'別紙2-(2)'!BC34</f>
        <v>0</v>
      </c>
      <c r="BC32" s="367"/>
      <c r="BD32" s="384">
        <f>'別紙2-(2)'!BE34</f>
        <v>0</v>
      </c>
      <c r="BE32" s="367"/>
    </row>
    <row r="33" spans="1:57">
      <c r="A33" s="148">
        <v>27</v>
      </c>
      <c r="B33" s="94" t="str">
        <f>IF('別紙2-(2)'!B35="","",'別紙2-(2)'!B35)</f>
        <v/>
      </c>
      <c r="C33" s="172" t="str">
        <f>IF('別紙2-(2)'!C35="","",'別紙2-(2)'!C35)</f>
        <v/>
      </c>
      <c r="D33" s="173" t="str">
        <f>IF('別紙2-(2)'!D35="","",'別紙2-(2)'!D35)</f>
        <v/>
      </c>
      <c r="E33" s="172" t="str">
        <f>IF('別紙2-(2)'!E35="","",'別紙2-(2)'!E35)</f>
        <v/>
      </c>
      <c r="F33" s="174" t="str">
        <f>IF('別紙2-(2)'!F35="","",'別紙2-(2)'!F35)</f>
        <v/>
      </c>
      <c r="G33" s="683"/>
      <c r="H33" s="684" t="s">
        <v>33</v>
      </c>
      <c r="I33" s="683"/>
      <c r="J33" s="684" t="s">
        <v>33</v>
      </c>
      <c r="K33" s="683"/>
      <c r="L33" s="684" t="s">
        <v>33</v>
      </c>
      <c r="M33" s="683"/>
      <c r="N33" s="684" t="s">
        <v>33</v>
      </c>
      <c r="O33" s="683"/>
      <c r="P33" s="684" t="s">
        <v>33</v>
      </c>
      <c r="Q33" s="683"/>
      <c r="R33" s="684" t="s">
        <v>33</v>
      </c>
      <c r="S33" s="683"/>
      <c r="T33" s="684" t="s">
        <v>33</v>
      </c>
      <c r="U33" s="683"/>
      <c r="V33" s="684" t="s">
        <v>33</v>
      </c>
      <c r="W33" s="683"/>
      <c r="X33" s="684" t="s">
        <v>33</v>
      </c>
      <c r="Y33" s="683"/>
      <c r="Z33" s="684" t="s">
        <v>33</v>
      </c>
      <c r="AA33" s="683"/>
      <c r="AB33" s="684" t="s">
        <v>33</v>
      </c>
      <c r="AC33" s="683"/>
      <c r="AD33" s="684" t="s">
        <v>33</v>
      </c>
      <c r="AE33" s="685">
        <f t="shared" si="0"/>
        <v>0</v>
      </c>
      <c r="AF33" s="686">
        <f t="shared" si="1"/>
        <v>0</v>
      </c>
      <c r="AH33" s="384">
        <f>'別紙2-(2)'!AI35</f>
        <v>0</v>
      </c>
      <c r="AI33" s="367"/>
      <c r="AJ33" s="384">
        <f>'別紙2-(2)'!AK35</f>
        <v>0</v>
      </c>
      <c r="AK33" s="367"/>
      <c r="AL33" s="384">
        <f>'別紙2-(2)'!AM35</f>
        <v>0</v>
      </c>
      <c r="AM33" s="367"/>
      <c r="AN33" s="384">
        <f>'別紙2-(2)'!AO35</f>
        <v>0</v>
      </c>
      <c r="AO33" s="367"/>
      <c r="AP33" s="384">
        <f>'別紙2-(2)'!AQ35</f>
        <v>0</v>
      </c>
      <c r="AQ33" s="367"/>
      <c r="AR33" s="384">
        <f>'別紙2-(2)'!AS35</f>
        <v>0</v>
      </c>
      <c r="AS33" s="367"/>
      <c r="AT33" s="384">
        <f>'別紙2-(2)'!AU35</f>
        <v>0</v>
      </c>
      <c r="AU33" s="367"/>
      <c r="AV33" s="384">
        <f>'別紙2-(2)'!AW35</f>
        <v>0</v>
      </c>
      <c r="AW33" s="367"/>
      <c r="AX33" s="384">
        <f>'別紙2-(2)'!AY35</f>
        <v>0</v>
      </c>
      <c r="AY33" s="367"/>
      <c r="AZ33" s="384">
        <f>'別紙2-(2)'!BA35</f>
        <v>0</v>
      </c>
      <c r="BA33" s="367"/>
      <c r="BB33" s="384">
        <f>'別紙2-(2)'!BC35</f>
        <v>0</v>
      </c>
      <c r="BC33" s="367"/>
      <c r="BD33" s="384">
        <f>'別紙2-(2)'!BE35</f>
        <v>0</v>
      </c>
      <c r="BE33" s="367"/>
    </row>
    <row r="34" spans="1:57">
      <c r="A34" s="148">
        <v>28</v>
      </c>
      <c r="B34" s="94" t="str">
        <f>IF('別紙2-(2)'!B36="","",'別紙2-(2)'!B36)</f>
        <v/>
      </c>
      <c r="C34" s="172" t="str">
        <f>IF('別紙2-(2)'!C36="","",'別紙2-(2)'!C36)</f>
        <v/>
      </c>
      <c r="D34" s="173" t="str">
        <f>IF('別紙2-(2)'!D36="","",'別紙2-(2)'!D36)</f>
        <v/>
      </c>
      <c r="E34" s="172" t="str">
        <f>IF('別紙2-(2)'!E36="","",'別紙2-(2)'!E36)</f>
        <v/>
      </c>
      <c r="F34" s="174" t="str">
        <f>IF('別紙2-(2)'!F36="","",'別紙2-(2)'!F36)</f>
        <v/>
      </c>
      <c r="G34" s="683"/>
      <c r="H34" s="684" t="s">
        <v>33</v>
      </c>
      <c r="I34" s="683"/>
      <c r="J34" s="684" t="s">
        <v>33</v>
      </c>
      <c r="K34" s="683"/>
      <c r="L34" s="684" t="s">
        <v>33</v>
      </c>
      <c r="M34" s="683"/>
      <c r="N34" s="684" t="s">
        <v>33</v>
      </c>
      <c r="O34" s="683"/>
      <c r="P34" s="684" t="s">
        <v>33</v>
      </c>
      <c r="Q34" s="683"/>
      <c r="R34" s="684" t="s">
        <v>33</v>
      </c>
      <c r="S34" s="683"/>
      <c r="T34" s="684" t="s">
        <v>33</v>
      </c>
      <c r="U34" s="683"/>
      <c r="V34" s="684" t="s">
        <v>33</v>
      </c>
      <c r="W34" s="683"/>
      <c r="X34" s="684" t="s">
        <v>33</v>
      </c>
      <c r="Y34" s="683"/>
      <c r="Z34" s="684" t="s">
        <v>33</v>
      </c>
      <c r="AA34" s="683"/>
      <c r="AB34" s="684" t="s">
        <v>33</v>
      </c>
      <c r="AC34" s="683"/>
      <c r="AD34" s="684" t="s">
        <v>33</v>
      </c>
      <c r="AE34" s="685">
        <f t="shared" si="0"/>
        <v>0</v>
      </c>
      <c r="AF34" s="686">
        <f t="shared" si="1"/>
        <v>0</v>
      </c>
      <c r="AH34" s="384">
        <f>'別紙2-(2)'!AI36</f>
        <v>0</v>
      </c>
      <c r="AI34" s="367"/>
      <c r="AJ34" s="384">
        <f>'別紙2-(2)'!AK36</f>
        <v>0</v>
      </c>
      <c r="AK34" s="367"/>
      <c r="AL34" s="384">
        <f>'別紙2-(2)'!AM36</f>
        <v>0</v>
      </c>
      <c r="AM34" s="367"/>
      <c r="AN34" s="384">
        <f>'別紙2-(2)'!AO36</f>
        <v>0</v>
      </c>
      <c r="AO34" s="367"/>
      <c r="AP34" s="384">
        <f>'別紙2-(2)'!AQ36</f>
        <v>0</v>
      </c>
      <c r="AQ34" s="367"/>
      <c r="AR34" s="384">
        <f>'別紙2-(2)'!AS36</f>
        <v>0</v>
      </c>
      <c r="AS34" s="367"/>
      <c r="AT34" s="384">
        <f>'別紙2-(2)'!AU36</f>
        <v>0</v>
      </c>
      <c r="AU34" s="367"/>
      <c r="AV34" s="384">
        <f>'別紙2-(2)'!AW36</f>
        <v>0</v>
      </c>
      <c r="AW34" s="367"/>
      <c r="AX34" s="384">
        <f>'別紙2-(2)'!AY36</f>
        <v>0</v>
      </c>
      <c r="AY34" s="367"/>
      <c r="AZ34" s="384">
        <f>'別紙2-(2)'!BA36</f>
        <v>0</v>
      </c>
      <c r="BA34" s="367"/>
      <c r="BB34" s="384">
        <f>'別紙2-(2)'!BC36</f>
        <v>0</v>
      </c>
      <c r="BC34" s="367"/>
      <c r="BD34" s="384">
        <f>'別紙2-(2)'!BE36</f>
        <v>0</v>
      </c>
      <c r="BE34" s="367"/>
    </row>
    <row r="35" spans="1:57">
      <c r="A35" s="148">
        <v>29</v>
      </c>
      <c r="B35" s="94" t="str">
        <f>IF('別紙2-(2)'!B37="","",'別紙2-(2)'!B37)</f>
        <v/>
      </c>
      <c r="C35" s="172" t="str">
        <f>IF('別紙2-(2)'!C37="","",'別紙2-(2)'!C37)</f>
        <v/>
      </c>
      <c r="D35" s="173" t="str">
        <f>IF('別紙2-(2)'!D37="","",'別紙2-(2)'!D37)</f>
        <v/>
      </c>
      <c r="E35" s="172" t="str">
        <f>IF('別紙2-(2)'!E37="","",'別紙2-(2)'!E37)</f>
        <v/>
      </c>
      <c r="F35" s="174" t="str">
        <f>IF('別紙2-(2)'!F37="","",'別紙2-(2)'!F37)</f>
        <v/>
      </c>
      <c r="G35" s="683"/>
      <c r="H35" s="684" t="s">
        <v>33</v>
      </c>
      <c r="I35" s="683"/>
      <c r="J35" s="684" t="s">
        <v>33</v>
      </c>
      <c r="K35" s="683"/>
      <c r="L35" s="684" t="s">
        <v>33</v>
      </c>
      <c r="M35" s="683"/>
      <c r="N35" s="684" t="s">
        <v>33</v>
      </c>
      <c r="O35" s="683"/>
      <c r="P35" s="684" t="s">
        <v>33</v>
      </c>
      <c r="Q35" s="683"/>
      <c r="R35" s="684" t="s">
        <v>33</v>
      </c>
      <c r="S35" s="683"/>
      <c r="T35" s="684" t="s">
        <v>33</v>
      </c>
      <c r="U35" s="683"/>
      <c r="V35" s="684" t="s">
        <v>33</v>
      </c>
      <c r="W35" s="683"/>
      <c r="X35" s="684" t="s">
        <v>33</v>
      </c>
      <c r="Y35" s="683"/>
      <c r="Z35" s="684" t="s">
        <v>33</v>
      </c>
      <c r="AA35" s="683"/>
      <c r="AB35" s="684" t="s">
        <v>33</v>
      </c>
      <c r="AC35" s="683"/>
      <c r="AD35" s="684" t="s">
        <v>33</v>
      </c>
      <c r="AE35" s="685">
        <f t="shared" si="0"/>
        <v>0</v>
      </c>
      <c r="AF35" s="686">
        <f t="shared" si="1"/>
        <v>0</v>
      </c>
      <c r="AH35" s="384">
        <f>'別紙2-(2)'!AI37</f>
        <v>0</v>
      </c>
      <c r="AI35" s="367"/>
      <c r="AJ35" s="384">
        <f>'別紙2-(2)'!AK37</f>
        <v>0</v>
      </c>
      <c r="AK35" s="367"/>
      <c r="AL35" s="384">
        <f>'別紙2-(2)'!AM37</f>
        <v>0</v>
      </c>
      <c r="AM35" s="367"/>
      <c r="AN35" s="384">
        <f>'別紙2-(2)'!AO37</f>
        <v>0</v>
      </c>
      <c r="AO35" s="367"/>
      <c r="AP35" s="384">
        <f>'別紙2-(2)'!AQ37</f>
        <v>0</v>
      </c>
      <c r="AQ35" s="367"/>
      <c r="AR35" s="384">
        <f>'別紙2-(2)'!AS37</f>
        <v>0</v>
      </c>
      <c r="AS35" s="367"/>
      <c r="AT35" s="384">
        <f>'別紙2-(2)'!AU37</f>
        <v>0</v>
      </c>
      <c r="AU35" s="367"/>
      <c r="AV35" s="384">
        <f>'別紙2-(2)'!AW37</f>
        <v>0</v>
      </c>
      <c r="AW35" s="367"/>
      <c r="AX35" s="384">
        <f>'別紙2-(2)'!AY37</f>
        <v>0</v>
      </c>
      <c r="AY35" s="367"/>
      <c r="AZ35" s="384">
        <f>'別紙2-(2)'!BA37</f>
        <v>0</v>
      </c>
      <c r="BA35" s="367"/>
      <c r="BB35" s="384">
        <f>'別紙2-(2)'!BC37</f>
        <v>0</v>
      </c>
      <c r="BC35" s="367"/>
      <c r="BD35" s="384">
        <f>'別紙2-(2)'!BE37</f>
        <v>0</v>
      </c>
      <c r="BE35" s="367"/>
    </row>
    <row r="36" spans="1:57">
      <c r="A36" s="148">
        <v>30</v>
      </c>
      <c r="B36" s="94" t="str">
        <f>IF('別紙2-(2)'!B38="","",'別紙2-(2)'!B38)</f>
        <v/>
      </c>
      <c r="C36" s="172" t="str">
        <f>IF('別紙2-(2)'!C38="","",'別紙2-(2)'!C38)</f>
        <v/>
      </c>
      <c r="D36" s="173" t="str">
        <f>IF('別紙2-(2)'!D38="","",'別紙2-(2)'!D38)</f>
        <v/>
      </c>
      <c r="E36" s="172" t="str">
        <f>IF('別紙2-(2)'!E38="","",'別紙2-(2)'!E38)</f>
        <v/>
      </c>
      <c r="F36" s="174" t="str">
        <f>IF('別紙2-(2)'!F38="","",'別紙2-(2)'!F38)</f>
        <v/>
      </c>
      <c r="G36" s="683"/>
      <c r="H36" s="684" t="s">
        <v>33</v>
      </c>
      <c r="I36" s="683"/>
      <c r="J36" s="684" t="s">
        <v>33</v>
      </c>
      <c r="K36" s="683"/>
      <c r="L36" s="684" t="s">
        <v>33</v>
      </c>
      <c r="M36" s="683"/>
      <c r="N36" s="684" t="s">
        <v>33</v>
      </c>
      <c r="O36" s="683"/>
      <c r="P36" s="684" t="s">
        <v>33</v>
      </c>
      <c r="Q36" s="683"/>
      <c r="R36" s="684" t="s">
        <v>33</v>
      </c>
      <c r="S36" s="683"/>
      <c r="T36" s="684" t="s">
        <v>33</v>
      </c>
      <c r="U36" s="683"/>
      <c r="V36" s="684" t="s">
        <v>33</v>
      </c>
      <c r="W36" s="683"/>
      <c r="X36" s="684" t="s">
        <v>33</v>
      </c>
      <c r="Y36" s="683"/>
      <c r="Z36" s="684" t="s">
        <v>33</v>
      </c>
      <c r="AA36" s="683"/>
      <c r="AB36" s="684" t="s">
        <v>33</v>
      </c>
      <c r="AC36" s="683"/>
      <c r="AD36" s="684" t="s">
        <v>33</v>
      </c>
      <c r="AE36" s="685">
        <f t="shared" si="0"/>
        <v>0</v>
      </c>
      <c r="AF36" s="686">
        <f t="shared" si="1"/>
        <v>0</v>
      </c>
      <c r="AH36" s="384">
        <f>'別紙2-(2)'!AI38</f>
        <v>0</v>
      </c>
      <c r="AI36" s="367"/>
      <c r="AJ36" s="384">
        <f>'別紙2-(2)'!AK38</f>
        <v>0</v>
      </c>
      <c r="AK36" s="367"/>
      <c r="AL36" s="384">
        <f>'別紙2-(2)'!AM38</f>
        <v>0</v>
      </c>
      <c r="AM36" s="367"/>
      <c r="AN36" s="384">
        <f>'別紙2-(2)'!AO38</f>
        <v>0</v>
      </c>
      <c r="AO36" s="367"/>
      <c r="AP36" s="384">
        <f>'別紙2-(2)'!AQ38</f>
        <v>0</v>
      </c>
      <c r="AQ36" s="367"/>
      <c r="AR36" s="384">
        <f>'別紙2-(2)'!AS38</f>
        <v>0</v>
      </c>
      <c r="AS36" s="367"/>
      <c r="AT36" s="384">
        <f>'別紙2-(2)'!AU38</f>
        <v>0</v>
      </c>
      <c r="AU36" s="367"/>
      <c r="AV36" s="384">
        <f>'別紙2-(2)'!AW38</f>
        <v>0</v>
      </c>
      <c r="AW36" s="367"/>
      <c r="AX36" s="384">
        <f>'別紙2-(2)'!AY38</f>
        <v>0</v>
      </c>
      <c r="AY36" s="367"/>
      <c r="AZ36" s="384">
        <f>'別紙2-(2)'!BA38</f>
        <v>0</v>
      </c>
      <c r="BA36" s="367"/>
      <c r="BB36" s="384">
        <f>'別紙2-(2)'!BC38</f>
        <v>0</v>
      </c>
      <c r="BC36" s="367"/>
      <c r="BD36" s="384">
        <f>'別紙2-(2)'!BE38</f>
        <v>0</v>
      </c>
      <c r="BE36" s="367"/>
    </row>
    <row r="37" spans="1:57">
      <c r="A37" s="148">
        <v>31</v>
      </c>
      <c r="B37" s="94" t="str">
        <f>IF('別紙2-(2)'!B39="","",'別紙2-(2)'!B39)</f>
        <v/>
      </c>
      <c r="C37" s="172" t="str">
        <f>IF('別紙2-(2)'!C39="","",'別紙2-(2)'!C39)</f>
        <v/>
      </c>
      <c r="D37" s="173" t="str">
        <f>IF('別紙2-(2)'!D39="","",'別紙2-(2)'!D39)</f>
        <v/>
      </c>
      <c r="E37" s="172" t="str">
        <f>IF('別紙2-(2)'!E39="","",'別紙2-(2)'!E39)</f>
        <v/>
      </c>
      <c r="F37" s="174" t="str">
        <f>IF('別紙2-(2)'!F39="","",'別紙2-(2)'!F39)</f>
        <v/>
      </c>
      <c r="G37" s="683"/>
      <c r="H37" s="684" t="s">
        <v>33</v>
      </c>
      <c r="I37" s="683"/>
      <c r="J37" s="684" t="s">
        <v>33</v>
      </c>
      <c r="K37" s="683"/>
      <c r="L37" s="684" t="s">
        <v>33</v>
      </c>
      <c r="M37" s="683"/>
      <c r="N37" s="684" t="s">
        <v>33</v>
      </c>
      <c r="O37" s="683"/>
      <c r="P37" s="684" t="s">
        <v>33</v>
      </c>
      <c r="Q37" s="683"/>
      <c r="R37" s="684" t="s">
        <v>33</v>
      </c>
      <c r="S37" s="683"/>
      <c r="T37" s="684" t="s">
        <v>33</v>
      </c>
      <c r="U37" s="683"/>
      <c r="V37" s="684" t="s">
        <v>33</v>
      </c>
      <c r="W37" s="683"/>
      <c r="X37" s="684" t="s">
        <v>33</v>
      </c>
      <c r="Y37" s="683"/>
      <c r="Z37" s="684" t="s">
        <v>33</v>
      </c>
      <c r="AA37" s="683"/>
      <c r="AB37" s="684" t="s">
        <v>33</v>
      </c>
      <c r="AC37" s="683"/>
      <c r="AD37" s="684" t="s">
        <v>33</v>
      </c>
      <c r="AE37" s="685">
        <f t="shared" si="0"/>
        <v>0</v>
      </c>
      <c r="AF37" s="686">
        <f t="shared" si="1"/>
        <v>0</v>
      </c>
      <c r="AH37" s="384">
        <f>'別紙2-(2)'!AI39</f>
        <v>0</v>
      </c>
      <c r="AI37" s="367"/>
      <c r="AJ37" s="384">
        <f>'別紙2-(2)'!AK39</f>
        <v>0</v>
      </c>
      <c r="AK37" s="367"/>
      <c r="AL37" s="384">
        <f>'別紙2-(2)'!AM39</f>
        <v>0</v>
      </c>
      <c r="AM37" s="367"/>
      <c r="AN37" s="384">
        <f>'別紙2-(2)'!AO39</f>
        <v>0</v>
      </c>
      <c r="AO37" s="367"/>
      <c r="AP37" s="384">
        <f>'別紙2-(2)'!AQ39</f>
        <v>0</v>
      </c>
      <c r="AQ37" s="367"/>
      <c r="AR37" s="384">
        <f>'別紙2-(2)'!AS39</f>
        <v>0</v>
      </c>
      <c r="AS37" s="367"/>
      <c r="AT37" s="384">
        <f>'別紙2-(2)'!AU39</f>
        <v>0</v>
      </c>
      <c r="AU37" s="367"/>
      <c r="AV37" s="384">
        <f>'別紙2-(2)'!AW39</f>
        <v>0</v>
      </c>
      <c r="AW37" s="367"/>
      <c r="AX37" s="384">
        <f>'別紙2-(2)'!AY39</f>
        <v>0</v>
      </c>
      <c r="AY37" s="367"/>
      <c r="AZ37" s="384">
        <f>'別紙2-(2)'!BA39</f>
        <v>0</v>
      </c>
      <c r="BA37" s="367"/>
      <c r="BB37" s="384">
        <f>'別紙2-(2)'!BC39</f>
        <v>0</v>
      </c>
      <c r="BC37" s="367"/>
      <c r="BD37" s="384">
        <f>'別紙2-(2)'!BE39</f>
        <v>0</v>
      </c>
      <c r="BE37" s="367"/>
    </row>
    <row r="38" spans="1:57">
      <c r="A38" s="148">
        <v>32</v>
      </c>
      <c r="B38" s="94" t="str">
        <f>IF('別紙2-(2)'!B40="","",'別紙2-(2)'!B40)</f>
        <v/>
      </c>
      <c r="C38" s="172" t="str">
        <f>IF('別紙2-(2)'!C40="","",'別紙2-(2)'!C40)</f>
        <v/>
      </c>
      <c r="D38" s="173" t="str">
        <f>IF('別紙2-(2)'!D40="","",'別紙2-(2)'!D40)</f>
        <v/>
      </c>
      <c r="E38" s="172" t="str">
        <f>IF('別紙2-(2)'!E40="","",'別紙2-(2)'!E40)</f>
        <v/>
      </c>
      <c r="F38" s="174" t="str">
        <f>IF('別紙2-(2)'!F40="","",'別紙2-(2)'!F40)</f>
        <v/>
      </c>
      <c r="G38" s="683"/>
      <c r="H38" s="684" t="s">
        <v>33</v>
      </c>
      <c r="I38" s="683"/>
      <c r="J38" s="684" t="s">
        <v>33</v>
      </c>
      <c r="K38" s="683"/>
      <c r="L38" s="684" t="s">
        <v>33</v>
      </c>
      <c r="M38" s="683"/>
      <c r="N38" s="684" t="s">
        <v>33</v>
      </c>
      <c r="O38" s="683"/>
      <c r="P38" s="684" t="s">
        <v>33</v>
      </c>
      <c r="Q38" s="683"/>
      <c r="R38" s="684" t="s">
        <v>33</v>
      </c>
      <c r="S38" s="683"/>
      <c r="T38" s="684" t="s">
        <v>33</v>
      </c>
      <c r="U38" s="683"/>
      <c r="V38" s="684" t="s">
        <v>33</v>
      </c>
      <c r="W38" s="683"/>
      <c r="X38" s="684" t="s">
        <v>33</v>
      </c>
      <c r="Y38" s="683"/>
      <c r="Z38" s="684" t="s">
        <v>33</v>
      </c>
      <c r="AA38" s="683"/>
      <c r="AB38" s="684" t="s">
        <v>33</v>
      </c>
      <c r="AC38" s="683"/>
      <c r="AD38" s="684" t="s">
        <v>33</v>
      </c>
      <c r="AE38" s="685">
        <f t="shared" si="0"/>
        <v>0</v>
      </c>
      <c r="AF38" s="686">
        <f t="shared" si="1"/>
        <v>0</v>
      </c>
      <c r="AH38" s="384">
        <f>'別紙2-(2)'!AI40</f>
        <v>0</v>
      </c>
      <c r="AI38" s="367"/>
      <c r="AJ38" s="384">
        <f>'別紙2-(2)'!AK40</f>
        <v>0</v>
      </c>
      <c r="AK38" s="367"/>
      <c r="AL38" s="384">
        <f>'別紙2-(2)'!AM40</f>
        <v>0</v>
      </c>
      <c r="AM38" s="367"/>
      <c r="AN38" s="384">
        <f>'別紙2-(2)'!AO40</f>
        <v>0</v>
      </c>
      <c r="AO38" s="367"/>
      <c r="AP38" s="384">
        <f>'別紙2-(2)'!AQ40</f>
        <v>0</v>
      </c>
      <c r="AQ38" s="367"/>
      <c r="AR38" s="384">
        <f>'別紙2-(2)'!AS40</f>
        <v>0</v>
      </c>
      <c r="AS38" s="367"/>
      <c r="AT38" s="384">
        <f>'別紙2-(2)'!AU40</f>
        <v>0</v>
      </c>
      <c r="AU38" s="367"/>
      <c r="AV38" s="384">
        <f>'別紙2-(2)'!AW40</f>
        <v>0</v>
      </c>
      <c r="AW38" s="367"/>
      <c r="AX38" s="384">
        <f>'別紙2-(2)'!AY40</f>
        <v>0</v>
      </c>
      <c r="AY38" s="367"/>
      <c r="AZ38" s="384">
        <f>'別紙2-(2)'!BA40</f>
        <v>0</v>
      </c>
      <c r="BA38" s="367"/>
      <c r="BB38" s="384">
        <f>'別紙2-(2)'!BC40</f>
        <v>0</v>
      </c>
      <c r="BC38" s="367"/>
      <c r="BD38" s="384">
        <f>'別紙2-(2)'!BE40</f>
        <v>0</v>
      </c>
      <c r="BE38" s="367"/>
    </row>
    <row r="39" spans="1:57">
      <c r="A39" s="148">
        <v>33</v>
      </c>
      <c r="B39" s="94" t="str">
        <f>IF('別紙2-(2)'!B41="","",'別紙2-(2)'!B41)</f>
        <v/>
      </c>
      <c r="C39" s="172" t="str">
        <f>IF('別紙2-(2)'!C41="","",'別紙2-(2)'!C41)</f>
        <v/>
      </c>
      <c r="D39" s="173" t="str">
        <f>IF('別紙2-(2)'!D41="","",'別紙2-(2)'!D41)</f>
        <v/>
      </c>
      <c r="E39" s="172" t="str">
        <f>IF('別紙2-(2)'!E41="","",'別紙2-(2)'!E41)</f>
        <v/>
      </c>
      <c r="F39" s="174" t="str">
        <f>IF('別紙2-(2)'!F41="","",'別紙2-(2)'!F41)</f>
        <v/>
      </c>
      <c r="G39" s="683"/>
      <c r="H39" s="684" t="s">
        <v>33</v>
      </c>
      <c r="I39" s="683"/>
      <c r="J39" s="684" t="s">
        <v>33</v>
      </c>
      <c r="K39" s="683"/>
      <c r="L39" s="684" t="s">
        <v>33</v>
      </c>
      <c r="M39" s="683"/>
      <c r="N39" s="684" t="s">
        <v>33</v>
      </c>
      <c r="O39" s="683"/>
      <c r="P39" s="684" t="s">
        <v>33</v>
      </c>
      <c r="Q39" s="683"/>
      <c r="R39" s="684" t="s">
        <v>33</v>
      </c>
      <c r="S39" s="683"/>
      <c r="T39" s="684" t="s">
        <v>33</v>
      </c>
      <c r="U39" s="683"/>
      <c r="V39" s="684" t="s">
        <v>33</v>
      </c>
      <c r="W39" s="683"/>
      <c r="X39" s="684" t="s">
        <v>33</v>
      </c>
      <c r="Y39" s="683"/>
      <c r="Z39" s="684" t="s">
        <v>33</v>
      </c>
      <c r="AA39" s="683"/>
      <c r="AB39" s="684" t="s">
        <v>33</v>
      </c>
      <c r="AC39" s="683"/>
      <c r="AD39" s="684" t="s">
        <v>33</v>
      </c>
      <c r="AE39" s="685">
        <f t="shared" si="0"/>
        <v>0</v>
      </c>
      <c r="AF39" s="686">
        <f t="shared" si="1"/>
        <v>0</v>
      </c>
      <c r="AH39" s="384">
        <f>'別紙2-(2)'!AI41</f>
        <v>0</v>
      </c>
      <c r="AI39" s="367"/>
      <c r="AJ39" s="384">
        <f>'別紙2-(2)'!AK41</f>
        <v>0</v>
      </c>
      <c r="AK39" s="367"/>
      <c r="AL39" s="384">
        <f>'別紙2-(2)'!AM41</f>
        <v>0</v>
      </c>
      <c r="AM39" s="367"/>
      <c r="AN39" s="384">
        <f>'別紙2-(2)'!AO41</f>
        <v>0</v>
      </c>
      <c r="AO39" s="367"/>
      <c r="AP39" s="384">
        <f>'別紙2-(2)'!AQ41</f>
        <v>0</v>
      </c>
      <c r="AQ39" s="367"/>
      <c r="AR39" s="384">
        <f>'別紙2-(2)'!AS41</f>
        <v>0</v>
      </c>
      <c r="AS39" s="367"/>
      <c r="AT39" s="384">
        <f>'別紙2-(2)'!AU41</f>
        <v>0</v>
      </c>
      <c r="AU39" s="367"/>
      <c r="AV39" s="384">
        <f>'別紙2-(2)'!AW41</f>
        <v>0</v>
      </c>
      <c r="AW39" s="367"/>
      <c r="AX39" s="384">
        <f>'別紙2-(2)'!AY41</f>
        <v>0</v>
      </c>
      <c r="AY39" s="367"/>
      <c r="AZ39" s="384">
        <f>'別紙2-(2)'!BA41</f>
        <v>0</v>
      </c>
      <c r="BA39" s="367"/>
      <c r="BB39" s="384">
        <f>'別紙2-(2)'!BC41</f>
        <v>0</v>
      </c>
      <c r="BC39" s="367"/>
      <c r="BD39" s="384">
        <f>'別紙2-(2)'!BE41</f>
        <v>0</v>
      </c>
      <c r="BE39" s="367"/>
    </row>
    <row r="40" spans="1:57">
      <c r="A40" s="148">
        <v>34</v>
      </c>
      <c r="B40" s="94" t="str">
        <f>IF('別紙2-(2)'!B42="","",'別紙2-(2)'!B42)</f>
        <v/>
      </c>
      <c r="C40" s="172" t="str">
        <f>IF('別紙2-(2)'!C42="","",'別紙2-(2)'!C42)</f>
        <v/>
      </c>
      <c r="D40" s="173" t="str">
        <f>IF('別紙2-(2)'!D42="","",'別紙2-(2)'!D42)</f>
        <v/>
      </c>
      <c r="E40" s="172" t="str">
        <f>IF('別紙2-(2)'!E42="","",'別紙2-(2)'!E42)</f>
        <v/>
      </c>
      <c r="F40" s="174" t="str">
        <f>IF('別紙2-(2)'!F42="","",'別紙2-(2)'!F42)</f>
        <v/>
      </c>
      <c r="G40" s="683"/>
      <c r="H40" s="684" t="s">
        <v>33</v>
      </c>
      <c r="I40" s="683"/>
      <c r="J40" s="684" t="s">
        <v>33</v>
      </c>
      <c r="K40" s="683"/>
      <c r="L40" s="684" t="s">
        <v>33</v>
      </c>
      <c r="M40" s="683"/>
      <c r="N40" s="684" t="s">
        <v>33</v>
      </c>
      <c r="O40" s="683"/>
      <c r="P40" s="684" t="s">
        <v>33</v>
      </c>
      <c r="Q40" s="683"/>
      <c r="R40" s="684" t="s">
        <v>33</v>
      </c>
      <c r="S40" s="683"/>
      <c r="T40" s="684" t="s">
        <v>33</v>
      </c>
      <c r="U40" s="683"/>
      <c r="V40" s="684" t="s">
        <v>33</v>
      </c>
      <c r="W40" s="683"/>
      <c r="X40" s="684" t="s">
        <v>33</v>
      </c>
      <c r="Y40" s="683"/>
      <c r="Z40" s="684" t="s">
        <v>33</v>
      </c>
      <c r="AA40" s="683"/>
      <c r="AB40" s="684" t="s">
        <v>33</v>
      </c>
      <c r="AC40" s="683"/>
      <c r="AD40" s="684" t="s">
        <v>33</v>
      </c>
      <c r="AE40" s="685">
        <f t="shared" si="0"/>
        <v>0</v>
      </c>
      <c r="AF40" s="686">
        <f t="shared" si="1"/>
        <v>0</v>
      </c>
      <c r="AH40" s="384">
        <f>'別紙2-(2)'!AI42</f>
        <v>0</v>
      </c>
      <c r="AI40" s="367"/>
      <c r="AJ40" s="384">
        <f>'別紙2-(2)'!AK42</f>
        <v>0</v>
      </c>
      <c r="AK40" s="367"/>
      <c r="AL40" s="384">
        <f>'別紙2-(2)'!AM42</f>
        <v>0</v>
      </c>
      <c r="AM40" s="367"/>
      <c r="AN40" s="384">
        <f>'別紙2-(2)'!AO42</f>
        <v>0</v>
      </c>
      <c r="AO40" s="367"/>
      <c r="AP40" s="384">
        <f>'別紙2-(2)'!AQ42</f>
        <v>0</v>
      </c>
      <c r="AQ40" s="367"/>
      <c r="AR40" s="384">
        <f>'別紙2-(2)'!AS42</f>
        <v>0</v>
      </c>
      <c r="AS40" s="367"/>
      <c r="AT40" s="384">
        <f>'別紙2-(2)'!AU42</f>
        <v>0</v>
      </c>
      <c r="AU40" s="367"/>
      <c r="AV40" s="384">
        <f>'別紙2-(2)'!AW42</f>
        <v>0</v>
      </c>
      <c r="AW40" s="367"/>
      <c r="AX40" s="384">
        <f>'別紙2-(2)'!AY42</f>
        <v>0</v>
      </c>
      <c r="AY40" s="367"/>
      <c r="AZ40" s="384">
        <f>'別紙2-(2)'!BA42</f>
        <v>0</v>
      </c>
      <c r="BA40" s="367"/>
      <c r="BB40" s="384">
        <f>'別紙2-(2)'!BC42</f>
        <v>0</v>
      </c>
      <c r="BC40" s="367"/>
      <c r="BD40" s="384">
        <f>'別紙2-(2)'!BE42</f>
        <v>0</v>
      </c>
      <c r="BE40" s="367"/>
    </row>
    <row r="41" spans="1:57">
      <c r="A41" s="148">
        <v>35</v>
      </c>
      <c r="B41" s="94" t="str">
        <f>IF('別紙2-(2)'!B43="","",'別紙2-(2)'!B43)</f>
        <v/>
      </c>
      <c r="C41" s="172" t="str">
        <f>IF('別紙2-(2)'!C43="","",'別紙2-(2)'!C43)</f>
        <v/>
      </c>
      <c r="D41" s="173" t="str">
        <f>IF('別紙2-(2)'!D43="","",'別紙2-(2)'!D43)</f>
        <v/>
      </c>
      <c r="E41" s="172" t="str">
        <f>IF('別紙2-(2)'!E43="","",'別紙2-(2)'!E43)</f>
        <v/>
      </c>
      <c r="F41" s="174" t="str">
        <f>IF('別紙2-(2)'!F43="","",'別紙2-(2)'!F43)</f>
        <v/>
      </c>
      <c r="G41" s="683"/>
      <c r="H41" s="684" t="s">
        <v>33</v>
      </c>
      <c r="I41" s="683"/>
      <c r="J41" s="684" t="s">
        <v>33</v>
      </c>
      <c r="K41" s="683"/>
      <c r="L41" s="684" t="s">
        <v>33</v>
      </c>
      <c r="M41" s="683"/>
      <c r="N41" s="684" t="s">
        <v>33</v>
      </c>
      <c r="O41" s="683"/>
      <c r="P41" s="684" t="s">
        <v>33</v>
      </c>
      <c r="Q41" s="683"/>
      <c r="R41" s="684" t="s">
        <v>33</v>
      </c>
      <c r="S41" s="683"/>
      <c r="T41" s="684" t="s">
        <v>33</v>
      </c>
      <c r="U41" s="683"/>
      <c r="V41" s="684" t="s">
        <v>33</v>
      </c>
      <c r="W41" s="683"/>
      <c r="X41" s="684" t="s">
        <v>33</v>
      </c>
      <c r="Y41" s="683"/>
      <c r="Z41" s="684" t="s">
        <v>33</v>
      </c>
      <c r="AA41" s="683"/>
      <c r="AB41" s="684" t="s">
        <v>33</v>
      </c>
      <c r="AC41" s="683"/>
      <c r="AD41" s="684" t="s">
        <v>33</v>
      </c>
      <c r="AE41" s="685">
        <f t="shared" si="0"/>
        <v>0</v>
      </c>
      <c r="AF41" s="686">
        <f t="shared" si="1"/>
        <v>0</v>
      </c>
      <c r="AH41" s="384">
        <f>'別紙2-(2)'!AI43</f>
        <v>0</v>
      </c>
      <c r="AI41" s="367"/>
      <c r="AJ41" s="384">
        <f>'別紙2-(2)'!AK43</f>
        <v>0</v>
      </c>
      <c r="AK41" s="367"/>
      <c r="AL41" s="384">
        <f>'別紙2-(2)'!AM43</f>
        <v>0</v>
      </c>
      <c r="AM41" s="367"/>
      <c r="AN41" s="384">
        <f>'別紙2-(2)'!AO43</f>
        <v>0</v>
      </c>
      <c r="AO41" s="367"/>
      <c r="AP41" s="384">
        <f>'別紙2-(2)'!AQ43</f>
        <v>0</v>
      </c>
      <c r="AQ41" s="367"/>
      <c r="AR41" s="384">
        <f>'別紙2-(2)'!AS43</f>
        <v>0</v>
      </c>
      <c r="AS41" s="367"/>
      <c r="AT41" s="384">
        <f>'別紙2-(2)'!AU43</f>
        <v>0</v>
      </c>
      <c r="AU41" s="367"/>
      <c r="AV41" s="384">
        <f>'別紙2-(2)'!AW43</f>
        <v>0</v>
      </c>
      <c r="AW41" s="367"/>
      <c r="AX41" s="384">
        <f>'別紙2-(2)'!AY43</f>
        <v>0</v>
      </c>
      <c r="AY41" s="367"/>
      <c r="AZ41" s="384">
        <f>'別紙2-(2)'!BA43</f>
        <v>0</v>
      </c>
      <c r="BA41" s="367"/>
      <c r="BB41" s="384">
        <f>'別紙2-(2)'!BC43</f>
        <v>0</v>
      </c>
      <c r="BC41" s="367"/>
      <c r="BD41" s="384">
        <f>'別紙2-(2)'!BE43</f>
        <v>0</v>
      </c>
      <c r="BE41" s="367"/>
    </row>
    <row r="42" spans="1:57">
      <c r="A42" s="148">
        <v>36</v>
      </c>
      <c r="B42" s="94" t="str">
        <f>IF('別紙2-(2)'!B44="","",'別紙2-(2)'!B44)</f>
        <v/>
      </c>
      <c r="C42" s="172" t="str">
        <f>IF('別紙2-(2)'!C44="","",'別紙2-(2)'!C44)</f>
        <v/>
      </c>
      <c r="D42" s="173" t="str">
        <f>IF('別紙2-(2)'!D44="","",'別紙2-(2)'!D44)</f>
        <v/>
      </c>
      <c r="E42" s="172" t="str">
        <f>IF('別紙2-(2)'!E44="","",'別紙2-(2)'!E44)</f>
        <v/>
      </c>
      <c r="F42" s="174" t="str">
        <f>IF('別紙2-(2)'!F44="","",'別紙2-(2)'!F44)</f>
        <v/>
      </c>
      <c r="G42" s="683"/>
      <c r="H42" s="684" t="s">
        <v>33</v>
      </c>
      <c r="I42" s="683"/>
      <c r="J42" s="684" t="s">
        <v>33</v>
      </c>
      <c r="K42" s="683"/>
      <c r="L42" s="684" t="s">
        <v>33</v>
      </c>
      <c r="M42" s="683"/>
      <c r="N42" s="684" t="s">
        <v>33</v>
      </c>
      <c r="O42" s="683"/>
      <c r="P42" s="684" t="s">
        <v>33</v>
      </c>
      <c r="Q42" s="683"/>
      <c r="R42" s="684" t="s">
        <v>33</v>
      </c>
      <c r="S42" s="683"/>
      <c r="T42" s="684" t="s">
        <v>33</v>
      </c>
      <c r="U42" s="683"/>
      <c r="V42" s="684" t="s">
        <v>33</v>
      </c>
      <c r="W42" s="683"/>
      <c r="X42" s="684" t="s">
        <v>33</v>
      </c>
      <c r="Y42" s="683"/>
      <c r="Z42" s="684" t="s">
        <v>33</v>
      </c>
      <c r="AA42" s="683"/>
      <c r="AB42" s="684" t="s">
        <v>33</v>
      </c>
      <c r="AC42" s="683"/>
      <c r="AD42" s="684" t="s">
        <v>33</v>
      </c>
      <c r="AE42" s="685">
        <f t="shared" si="0"/>
        <v>0</v>
      </c>
      <c r="AF42" s="686">
        <f t="shared" si="1"/>
        <v>0</v>
      </c>
      <c r="AH42" s="384">
        <f>'別紙2-(2)'!AI44</f>
        <v>0</v>
      </c>
      <c r="AI42" s="367"/>
      <c r="AJ42" s="384">
        <f>'別紙2-(2)'!AK44</f>
        <v>0</v>
      </c>
      <c r="AK42" s="367"/>
      <c r="AL42" s="384">
        <f>'別紙2-(2)'!AM44</f>
        <v>0</v>
      </c>
      <c r="AM42" s="367"/>
      <c r="AN42" s="384">
        <f>'別紙2-(2)'!AO44</f>
        <v>0</v>
      </c>
      <c r="AO42" s="367"/>
      <c r="AP42" s="384">
        <f>'別紙2-(2)'!AQ44</f>
        <v>0</v>
      </c>
      <c r="AQ42" s="367"/>
      <c r="AR42" s="384">
        <f>'別紙2-(2)'!AS44</f>
        <v>0</v>
      </c>
      <c r="AS42" s="367"/>
      <c r="AT42" s="384">
        <f>'別紙2-(2)'!AU44</f>
        <v>0</v>
      </c>
      <c r="AU42" s="367"/>
      <c r="AV42" s="384">
        <f>'別紙2-(2)'!AW44</f>
        <v>0</v>
      </c>
      <c r="AW42" s="367"/>
      <c r="AX42" s="384">
        <f>'別紙2-(2)'!AY44</f>
        <v>0</v>
      </c>
      <c r="AY42" s="367"/>
      <c r="AZ42" s="384">
        <f>'別紙2-(2)'!BA44</f>
        <v>0</v>
      </c>
      <c r="BA42" s="367"/>
      <c r="BB42" s="384">
        <f>'別紙2-(2)'!BC44</f>
        <v>0</v>
      </c>
      <c r="BC42" s="367"/>
      <c r="BD42" s="384">
        <f>'別紙2-(2)'!BE44</f>
        <v>0</v>
      </c>
      <c r="BE42" s="367"/>
    </row>
    <row r="43" spans="1:57">
      <c r="A43" s="148">
        <v>37</v>
      </c>
      <c r="B43" s="94" t="str">
        <f>IF('別紙2-(2)'!B45="","",'別紙2-(2)'!B45)</f>
        <v/>
      </c>
      <c r="C43" s="172" t="str">
        <f>IF('別紙2-(2)'!C45="","",'別紙2-(2)'!C45)</f>
        <v/>
      </c>
      <c r="D43" s="173" t="str">
        <f>IF('別紙2-(2)'!D45="","",'別紙2-(2)'!D45)</f>
        <v/>
      </c>
      <c r="E43" s="172" t="str">
        <f>IF('別紙2-(2)'!E45="","",'別紙2-(2)'!E45)</f>
        <v/>
      </c>
      <c r="F43" s="174" t="str">
        <f>IF('別紙2-(2)'!F45="","",'別紙2-(2)'!F45)</f>
        <v/>
      </c>
      <c r="G43" s="683"/>
      <c r="H43" s="684" t="s">
        <v>33</v>
      </c>
      <c r="I43" s="683"/>
      <c r="J43" s="684" t="s">
        <v>33</v>
      </c>
      <c r="K43" s="683"/>
      <c r="L43" s="684" t="s">
        <v>33</v>
      </c>
      <c r="M43" s="683"/>
      <c r="N43" s="684" t="s">
        <v>33</v>
      </c>
      <c r="O43" s="683"/>
      <c r="P43" s="684" t="s">
        <v>33</v>
      </c>
      <c r="Q43" s="683"/>
      <c r="R43" s="684" t="s">
        <v>33</v>
      </c>
      <c r="S43" s="683"/>
      <c r="T43" s="684" t="s">
        <v>33</v>
      </c>
      <c r="U43" s="683"/>
      <c r="V43" s="684" t="s">
        <v>33</v>
      </c>
      <c r="W43" s="683"/>
      <c r="X43" s="684" t="s">
        <v>33</v>
      </c>
      <c r="Y43" s="683"/>
      <c r="Z43" s="684" t="s">
        <v>33</v>
      </c>
      <c r="AA43" s="683"/>
      <c r="AB43" s="684" t="s">
        <v>33</v>
      </c>
      <c r="AC43" s="683"/>
      <c r="AD43" s="684" t="s">
        <v>33</v>
      </c>
      <c r="AE43" s="685">
        <f t="shared" si="0"/>
        <v>0</v>
      </c>
      <c r="AF43" s="686">
        <f t="shared" si="1"/>
        <v>0</v>
      </c>
      <c r="AH43" s="384">
        <f>'別紙2-(2)'!AI45</f>
        <v>0</v>
      </c>
      <c r="AI43" s="367"/>
      <c r="AJ43" s="384">
        <f>'別紙2-(2)'!AK45</f>
        <v>0</v>
      </c>
      <c r="AK43" s="367"/>
      <c r="AL43" s="384">
        <f>'別紙2-(2)'!AM45</f>
        <v>0</v>
      </c>
      <c r="AM43" s="367"/>
      <c r="AN43" s="384">
        <f>'別紙2-(2)'!AO45</f>
        <v>0</v>
      </c>
      <c r="AO43" s="367"/>
      <c r="AP43" s="384">
        <f>'別紙2-(2)'!AQ45</f>
        <v>0</v>
      </c>
      <c r="AQ43" s="367"/>
      <c r="AR43" s="384">
        <f>'別紙2-(2)'!AS45</f>
        <v>0</v>
      </c>
      <c r="AS43" s="367"/>
      <c r="AT43" s="384">
        <f>'別紙2-(2)'!AU45</f>
        <v>0</v>
      </c>
      <c r="AU43" s="367"/>
      <c r="AV43" s="384">
        <f>'別紙2-(2)'!AW45</f>
        <v>0</v>
      </c>
      <c r="AW43" s="367"/>
      <c r="AX43" s="384">
        <f>'別紙2-(2)'!AY45</f>
        <v>0</v>
      </c>
      <c r="AY43" s="367"/>
      <c r="AZ43" s="384">
        <f>'別紙2-(2)'!BA45</f>
        <v>0</v>
      </c>
      <c r="BA43" s="367"/>
      <c r="BB43" s="384">
        <f>'別紙2-(2)'!BC45</f>
        <v>0</v>
      </c>
      <c r="BC43" s="367"/>
      <c r="BD43" s="384">
        <f>'別紙2-(2)'!BE45</f>
        <v>0</v>
      </c>
      <c r="BE43" s="367"/>
    </row>
    <row r="44" spans="1:57">
      <c r="A44" s="148">
        <v>38</v>
      </c>
      <c r="B44" s="94" t="str">
        <f>IF('別紙2-(2)'!B46="","",'別紙2-(2)'!B46)</f>
        <v/>
      </c>
      <c r="C44" s="172" t="str">
        <f>IF('別紙2-(2)'!C46="","",'別紙2-(2)'!C46)</f>
        <v/>
      </c>
      <c r="D44" s="173" t="str">
        <f>IF('別紙2-(2)'!D46="","",'別紙2-(2)'!D46)</f>
        <v/>
      </c>
      <c r="E44" s="172" t="str">
        <f>IF('別紙2-(2)'!E46="","",'別紙2-(2)'!E46)</f>
        <v/>
      </c>
      <c r="F44" s="174" t="str">
        <f>IF('別紙2-(2)'!F46="","",'別紙2-(2)'!F46)</f>
        <v/>
      </c>
      <c r="G44" s="683"/>
      <c r="H44" s="684" t="s">
        <v>33</v>
      </c>
      <c r="I44" s="683"/>
      <c r="J44" s="684" t="s">
        <v>33</v>
      </c>
      <c r="K44" s="683"/>
      <c r="L44" s="684" t="s">
        <v>33</v>
      </c>
      <c r="M44" s="683"/>
      <c r="N44" s="684" t="s">
        <v>33</v>
      </c>
      <c r="O44" s="683"/>
      <c r="P44" s="684" t="s">
        <v>33</v>
      </c>
      <c r="Q44" s="683"/>
      <c r="R44" s="684" t="s">
        <v>33</v>
      </c>
      <c r="S44" s="683"/>
      <c r="T44" s="684" t="s">
        <v>33</v>
      </c>
      <c r="U44" s="683"/>
      <c r="V44" s="684" t="s">
        <v>33</v>
      </c>
      <c r="W44" s="683"/>
      <c r="X44" s="684" t="s">
        <v>33</v>
      </c>
      <c r="Y44" s="683"/>
      <c r="Z44" s="684" t="s">
        <v>33</v>
      </c>
      <c r="AA44" s="683"/>
      <c r="AB44" s="684" t="s">
        <v>33</v>
      </c>
      <c r="AC44" s="683"/>
      <c r="AD44" s="684" t="s">
        <v>33</v>
      </c>
      <c r="AE44" s="685">
        <f t="shared" si="0"/>
        <v>0</v>
      </c>
      <c r="AF44" s="686">
        <f t="shared" si="1"/>
        <v>0</v>
      </c>
      <c r="AH44" s="384">
        <f>'別紙2-(2)'!AI46</f>
        <v>0</v>
      </c>
      <c r="AI44" s="367"/>
      <c r="AJ44" s="384">
        <f>'別紙2-(2)'!AK46</f>
        <v>0</v>
      </c>
      <c r="AK44" s="367"/>
      <c r="AL44" s="384">
        <f>'別紙2-(2)'!AM46</f>
        <v>0</v>
      </c>
      <c r="AM44" s="367"/>
      <c r="AN44" s="384">
        <f>'別紙2-(2)'!AO46</f>
        <v>0</v>
      </c>
      <c r="AO44" s="367"/>
      <c r="AP44" s="384">
        <f>'別紙2-(2)'!AQ46</f>
        <v>0</v>
      </c>
      <c r="AQ44" s="367"/>
      <c r="AR44" s="384">
        <f>'別紙2-(2)'!AS46</f>
        <v>0</v>
      </c>
      <c r="AS44" s="367"/>
      <c r="AT44" s="384">
        <f>'別紙2-(2)'!AU46</f>
        <v>0</v>
      </c>
      <c r="AU44" s="367"/>
      <c r="AV44" s="384">
        <f>'別紙2-(2)'!AW46</f>
        <v>0</v>
      </c>
      <c r="AW44" s="367"/>
      <c r="AX44" s="384">
        <f>'別紙2-(2)'!AY46</f>
        <v>0</v>
      </c>
      <c r="AY44" s="367"/>
      <c r="AZ44" s="384">
        <f>'別紙2-(2)'!BA46</f>
        <v>0</v>
      </c>
      <c r="BA44" s="367"/>
      <c r="BB44" s="384">
        <f>'別紙2-(2)'!BC46</f>
        <v>0</v>
      </c>
      <c r="BC44" s="367"/>
      <c r="BD44" s="384">
        <f>'別紙2-(2)'!BE46</f>
        <v>0</v>
      </c>
      <c r="BE44" s="367"/>
    </row>
    <row r="45" spans="1:57">
      <c r="A45" s="148">
        <v>39</v>
      </c>
      <c r="B45" s="94" t="str">
        <f>IF('別紙2-(2)'!B47="","",'別紙2-(2)'!B47)</f>
        <v/>
      </c>
      <c r="C45" s="172" t="str">
        <f>IF('別紙2-(2)'!C47="","",'別紙2-(2)'!C47)</f>
        <v/>
      </c>
      <c r="D45" s="173" t="str">
        <f>IF('別紙2-(2)'!D47="","",'別紙2-(2)'!D47)</f>
        <v/>
      </c>
      <c r="E45" s="172" t="str">
        <f>IF('別紙2-(2)'!E47="","",'別紙2-(2)'!E47)</f>
        <v/>
      </c>
      <c r="F45" s="174" t="str">
        <f>IF('別紙2-(2)'!F47="","",'別紙2-(2)'!F47)</f>
        <v/>
      </c>
      <c r="G45" s="683"/>
      <c r="H45" s="684" t="s">
        <v>33</v>
      </c>
      <c r="I45" s="683"/>
      <c r="J45" s="684" t="s">
        <v>33</v>
      </c>
      <c r="K45" s="683"/>
      <c r="L45" s="684" t="s">
        <v>33</v>
      </c>
      <c r="M45" s="683"/>
      <c r="N45" s="684" t="s">
        <v>33</v>
      </c>
      <c r="O45" s="683"/>
      <c r="P45" s="684" t="s">
        <v>33</v>
      </c>
      <c r="Q45" s="683"/>
      <c r="R45" s="684" t="s">
        <v>33</v>
      </c>
      <c r="S45" s="683"/>
      <c r="T45" s="684" t="s">
        <v>33</v>
      </c>
      <c r="U45" s="683"/>
      <c r="V45" s="684" t="s">
        <v>33</v>
      </c>
      <c r="W45" s="683"/>
      <c r="X45" s="684" t="s">
        <v>33</v>
      </c>
      <c r="Y45" s="683"/>
      <c r="Z45" s="684" t="s">
        <v>33</v>
      </c>
      <c r="AA45" s="683"/>
      <c r="AB45" s="684" t="s">
        <v>33</v>
      </c>
      <c r="AC45" s="683"/>
      <c r="AD45" s="684" t="s">
        <v>33</v>
      </c>
      <c r="AE45" s="685">
        <f t="shared" si="0"/>
        <v>0</v>
      </c>
      <c r="AF45" s="686">
        <f t="shared" si="1"/>
        <v>0</v>
      </c>
      <c r="AH45" s="384">
        <f>'別紙2-(2)'!AI47</f>
        <v>0</v>
      </c>
      <c r="AI45" s="367"/>
      <c r="AJ45" s="384">
        <f>'別紙2-(2)'!AK47</f>
        <v>0</v>
      </c>
      <c r="AK45" s="367"/>
      <c r="AL45" s="384">
        <f>'別紙2-(2)'!AM47</f>
        <v>0</v>
      </c>
      <c r="AM45" s="367"/>
      <c r="AN45" s="384">
        <f>'別紙2-(2)'!AO47</f>
        <v>0</v>
      </c>
      <c r="AO45" s="367"/>
      <c r="AP45" s="384">
        <f>'別紙2-(2)'!AQ47</f>
        <v>0</v>
      </c>
      <c r="AQ45" s="367"/>
      <c r="AR45" s="384">
        <f>'別紙2-(2)'!AS47</f>
        <v>0</v>
      </c>
      <c r="AS45" s="367"/>
      <c r="AT45" s="384">
        <f>'別紙2-(2)'!AU47</f>
        <v>0</v>
      </c>
      <c r="AU45" s="367"/>
      <c r="AV45" s="384">
        <f>'別紙2-(2)'!AW47</f>
        <v>0</v>
      </c>
      <c r="AW45" s="367"/>
      <c r="AX45" s="384">
        <f>'別紙2-(2)'!AY47</f>
        <v>0</v>
      </c>
      <c r="AY45" s="367"/>
      <c r="AZ45" s="384">
        <f>'別紙2-(2)'!BA47</f>
        <v>0</v>
      </c>
      <c r="BA45" s="367"/>
      <c r="BB45" s="384">
        <f>'別紙2-(2)'!BC47</f>
        <v>0</v>
      </c>
      <c r="BC45" s="367"/>
      <c r="BD45" s="384">
        <f>'別紙2-(2)'!BE47</f>
        <v>0</v>
      </c>
      <c r="BE45" s="367"/>
    </row>
    <row r="46" spans="1:57">
      <c r="A46" s="148">
        <v>40</v>
      </c>
      <c r="B46" s="94" t="str">
        <f>IF('別紙2-(2)'!B48="","",'別紙2-(2)'!B48)</f>
        <v/>
      </c>
      <c r="C46" s="172" t="str">
        <f>IF('別紙2-(2)'!C48="","",'別紙2-(2)'!C48)</f>
        <v/>
      </c>
      <c r="D46" s="173" t="str">
        <f>IF('別紙2-(2)'!D48="","",'別紙2-(2)'!D48)</f>
        <v/>
      </c>
      <c r="E46" s="172" t="str">
        <f>IF('別紙2-(2)'!E48="","",'別紙2-(2)'!E48)</f>
        <v/>
      </c>
      <c r="F46" s="174" t="str">
        <f>IF('別紙2-(2)'!F48="","",'別紙2-(2)'!F48)</f>
        <v/>
      </c>
      <c r="G46" s="683"/>
      <c r="H46" s="684" t="s">
        <v>33</v>
      </c>
      <c r="I46" s="683"/>
      <c r="J46" s="684" t="s">
        <v>33</v>
      </c>
      <c r="K46" s="683"/>
      <c r="L46" s="684" t="s">
        <v>33</v>
      </c>
      <c r="M46" s="683"/>
      <c r="N46" s="684" t="s">
        <v>33</v>
      </c>
      <c r="O46" s="683"/>
      <c r="P46" s="684" t="s">
        <v>33</v>
      </c>
      <c r="Q46" s="683"/>
      <c r="R46" s="684" t="s">
        <v>33</v>
      </c>
      <c r="S46" s="683"/>
      <c r="T46" s="684" t="s">
        <v>33</v>
      </c>
      <c r="U46" s="683"/>
      <c r="V46" s="684" t="s">
        <v>33</v>
      </c>
      <c r="W46" s="683"/>
      <c r="X46" s="684" t="s">
        <v>33</v>
      </c>
      <c r="Y46" s="683"/>
      <c r="Z46" s="684" t="s">
        <v>33</v>
      </c>
      <c r="AA46" s="683"/>
      <c r="AB46" s="684" t="s">
        <v>33</v>
      </c>
      <c r="AC46" s="683"/>
      <c r="AD46" s="684" t="s">
        <v>33</v>
      </c>
      <c r="AE46" s="685">
        <f t="shared" si="0"/>
        <v>0</v>
      </c>
      <c r="AF46" s="686">
        <f t="shared" si="1"/>
        <v>0</v>
      </c>
      <c r="AH46" s="384">
        <f>'別紙2-(2)'!AI48</f>
        <v>0</v>
      </c>
      <c r="AI46" s="367"/>
      <c r="AJ46" s="384">
        <f>'別紙2-(2)'!AK48</f>
        <v>0</v>
      </c>
      <c r="AK46" s="367"/>
      <c r="AL46" s="384">
        <f>'別紙2-(2)'!AM48</f>
        <v>0</v>
      </c>
      <c r="AM46" s="367"/>
      <c r="AN46" s="384">
        <f>'別紙2-(2)'!AO48</f>
        <v>0</v>
      </c>
      <c r="AO46" s="367"/>
      <c r="AP46" s="384">
        <f>'別紙2-(2)'!AQ48</f>
        <v>0</v>
      </c>
      <c r="AQ46" s="367"/>
      <c r="AR46" s="384">
        <f>'別紙2-(2)'!AS48</f>
        <v>0</v>
      </c>
      <c r="AS46" s="367"/>
      <c r="AT46" s="384">
        <f>'別紙2-(2)'!AU48</f>
        <v>0</v>
      </c>
      <c r="AU46" s="367"/>
      <c r="AV46" s="384">
        <f>'別紙2-(2)'!AW48</f>
        <v>0</v>
      </c>
      <c r="AW46" s="367"/>
      <c r="AX46" s="384">
        <f>'別紙2-(2)'!AY48</f>
        <v>0</v>
      </c>
      <c r="AY46" s="367"/>
      <c r="AZ46" s="384">
        <f>'別紙2-(2)'!BA48</f>
        <v>0</v>
      </c>
      <c r="BA46" s="367"/>
      <c r="BB46" s="384">
        <f>'別紙2-(2)'!BC48</f>
        <v>0</v>
      </c>
      <c r="BC46" s="367"/>
      <c r="BD46" s="384">
        <f>'別紙2-(2)'!BE48</f>
        <v>0</v>
      </c>
      <c r="BE46" s="367"/>
    </row>
    <row r="47" spans="1:57">
      <c r="A47" s="148">
        <v>41</v>
      </c>
      <c r="B47" s="94" t="str">
        <f>IF('別紙2-(2)'!B49="","",'別紙2-(2)'!B49)</f>
        <v/>
      </c>
      <c r="C47" s="172" t="str">
        <f>IF('別紙2-(2)'!C49="","",'別紙2-(2)'!C49)</f>
        <v/>
      </c>
      <c r="D47" s="173" t="str">
        <f>IF('別紙2-(2)'!D49="","",'別紙2-(2)'!D49)</f>
        <v/>
      </c>
      <c r="E47" s="172" t="str">
        <f>IF('別紙2-(2)'!E49="","",'別紙2-(2)'!E49)</f>
        <v/>
      </c>
      <c r="F47" s="174" t="str">
        <f>IF('別紙2-(2)'!F49="","",'別紙2-(2)'!F49)</f>
        <v/>
      </c>
      <c r="G47" s="683"/>
      <c r="H47" s="684" t="s">
        <v>33</v>
      </c>
      <c r="I47" s="683"/>
      <c r="J47" s="684" t="s">
        <v>33</v>
      </c>
      <c r="K47" s="683"/>
      <c r="L47" s="684" t="s">
        <v>33</v>
      </c>
      <c r="M47" s="683"/>
      <c r="N47" s="684" t="s">
        <v>33</v>
      </c>
      <c r="O47" s="683"/>
      <c r="P47" s="684" t="s">
        <v>33</v>
      </c>
      <c r="Q47" s="683"/>
      <c r="R47" s="684" t="s">
        <v>33</v>
      </c>
      <c r="S47" s="683"/>
      <c r="T47" s="684" t="s">
        <v>33</v>
      </c>
      <c r="U47" s="683"/>
      <c r="V47" s="684" t="s">
        <v>33</v>
      </c>
      <c r="W47" s="683"/>
      <c r="X47" s="684" t="s">
        <v>33</v>
      </c>
      <c r="Y47" s="683"/>
      <c r="Z47" s="684" t="s">
        <v>33</v>
      </c>
      <c r="AA47" s="683"/>
      <c r="AB47" s="684" t="s">
        <v>33</v>
      </c>
      <c r="AC47" s="683"/>
      <c r="AD47" s="684" t="s">
        <v>33</v>
      </c>
      <c r="AE47" s="685">
        <f t="shared" si="0"/>
        <v>0</v>
      </c>
      <c r="AF47" s="686">
        <f t="shared" si="1"/>
        <v>0</v>
      </c>
      <c r="AH47" s="384">
        <f>'別紙2-(2)'!AI49</f>
        <v>0</v>
      </c>
      <c r="AI47" s="367"/>
      <c r="AJ47" s="384">
        <f>'別紙2-(2)'!AK49</f>
        <v>0</v>
      </c>
      <c r="AK47" s="367"/>
      <c r="AL47" s="384">
        <f>'別紙2-(2)'!AM49</f>
        <v>0</v>
      </c>
      <c r="AM47" s="367"/>
      <c r="AN47" s="384">
        <f>'別紙2-(2)'!AO49</f>
        <v>0</v>
      </c>
      <c r="AO47" s="367"/>
      <c r="AP47" s="384">
        <f>'別紙2-(2)'!AQ49</f>
        <v>0</v>
      </c>
      <c r="AQ47" s="367"/>
      <c r="AR47" s="384">
        <f>'別紙2-(2)'!AS49</f>
        <v>0</v>
      </c>
      <c r="AS47" s="367"/>
      <c r="AT47" s="384">
        <f>'別紙2-(2)'!AU49</f>
        <v>0</v>
      </c>
      <c r="AU47" s="367"/>
      <c r="AV47" s="384">
        <f>'別紙2-(2)'!AW49</f>
        <v>0</v>
      </c>
      <c r="AW47" s="367"/>
      <c r="AX47" s="384">
        <f>'別紙2-(2)'!AY49</f>
        <v>0</v>
      </c>
      <c r="AY47" s="367"/>
      <c r="AZ47" s="384">
        <f>'別紙2-(2)'!BA49</f>
        <v>0</v>
      </c>
      <c r="BA47" s="367"/>
      <c r="BB47" s="384">
        <f>'別紙2-(2)'!BC49</f>
        <v>0</v>
      </c>
      <c r="BC47" s="367"/>
      <c r="BD47" s="384">
        <f>'別紙2-(2)'!BE49</f>
        <v>0</v>
      </c>
      <c r="BE47" s="367"/>
    </row>
    <row r="48" spans="1:57">
      <c r="A48" s="148">
        <v>42</v>
      </c>
      <c r="B48" s="94" t="str">
        <f>IF('別紙2-(2)'!B50="","",'別紙2-(2)'!B50)</f>
        <v/>
      </c>
      <c r="C48" s="172" t="str">
        <f>IF('別紙2-(2)'!C50="","",'別紙2-(2)'!C50)</f>
        <v/>
      </c>
      <c r="D48" s="173" t="str">
        <f>IF('別紙2-(2)'!D50="","",'別紙2-(2)'!D50)</f>
        <v/>
      </c>
      <c r="E48" s="172" t="str">
        <f>IF('別紙2-(2)'!E50="","",'別紙2-(2)'!E50)</f>
        <v/>
      </c>
      <c r="F48" s="174" t="str">
        <f>IF('別紙2-(2)'!F50="","",'別紙2-(2)'!F50)</f>
        <v/>
      </c>
      <c r="G48" s="683"/>
      <c r="H48" s="684" t="s">
        <v>33</v>
      </c>
      <c r="I48" s="683"/>
      <c r="J48" s="684" t="s">
        <v>33</v>
      </c>
      <c r="K48" s="683"/>
      <c r="L48" s="684" t="s">
        <v>33</v>
      </c>
      <c r="M48" s="683"/>
      <c r="N48" s="684" t="s">
        <v>33</v>
      </c>
      <c r="O48" s="683"/>
      <c r="P48" s="684" t="s">
        <v>33</v>
      </c>
      <c r="Q48" s="683"/>
      <c r="R48" s="684" t="s">
        <v>33</v>
      </c>
      <c r="S48" s="683"/>
      <c r="T48" s="684" t="s">
        <v>33</v>
      </c>
      <c r="U48" s="683"/>
      <c r="V48" s="684" t="s">
        <v>33</v>
      </c>
      <c r="W48" s="683"/>
      <c r="X48" s="684" t="s">
        <v>33</v>
      </c>
      <c r="Y48" s="683"/>
      <c r="Z48" s="684" t="s">
        <v>33</v>
      </c>
      <c r="AA48" s="683"/>
      <c r="AB48" s="684" t="s">
        <v>33</v>
      </c>
      <c r="AC48" s="683"/>
      <c r="AD48" s="684" t="s">
        <v>33</v>
      </c>
      <c r="AE48" s="685">
        <f t="shared" si="0"/>
        <v>0</v>
      </c>
      <c r="AF48" s="686">
        <f t="shared" si="1"/>
        <v>0</v>
      </c>
      <c r="AH48" s="384">
        <f>'別紙2-(2)'!AI50</f>
        <v>0</v>
      </c>
      <c r="AI48" s="367"/>
      <c r="AJ48" s="384">
        <f>'別紙2-(2)'!AK50</f>
        <v>0</v>
      </c>
      <c r="AK48" s="367"/>
      <c r="AL48" s="384">
        <f>'別紙2-(2)'!AM50</f>
        <v>0</v>
      </c>
      <c r="AM48" s="367"/>
      <c r="AN48" s="384">
        <f>'別紙2-(2)'!AO50</f>
        <v>0</v>
      </c>
      <c r="AO48" s="367"/>
      <c r="AP48" s="384">
        <f>'別紙2-(2)'!AQ50</f>
        <v>0</v>
      </c>
      <c r="AQ48" s="367"/>
      <c r="AR48" s="384">
        <f>'別紙2-(2)'!AS50</f>
        <v>0</v>
      </c>
      <c r="AS48" s="367"/>
      <c r="AT48" s="384">
        <f>'別紙2-(2)'!AU50</f>
        <v>0</v>
      </c>
      <c r="AU48" s="367"/>
      <c r="AV48" s="384">
        <f>'別紙2-(2)'!AW50</f>
        <v>0</v>
      </c>
      <c r="AW48" s="367"/>
      <c r="AX48" s="384">
        <f>'別紙2-(2)'!AY50</f>
        <v>0</v>
      </c>
      <c r="AY48" s="367"/>
      <c r="AZ48" s="384">
        <f>'別紙2-(2)'!BA50</f>
        <v>0</v>
      </c>
      <c r="BA48" s="367"/>
      <c r="BB48" s="384">
        <f>'別紙2-(2)'!BC50</f>
        <v>0</v>
      </c>
      <c r="BC48" s="367"/>
      <c r="BD48" s="384">
        <f>'別紙2-(2)'!BE50</f>
        <v>0</v>
      </c>
      <c r="BE48" s="367"/>
    </row>
    <row r="49" spans="1:57">
      <c r="A49" s="148">
        <v>43</v>
      </c>
      <c r="B49" s="94" t="str">
        <f>IF('別紙2-(2)'!B51="","",'別紙2-(2)'!B51)</f>
        <v/>
      </c>
      <c r="C49" s="172" t="str">
        <f>IF('別紙2-(2)'!C51="","",'別紙2-(2)'!C51)</f>
        <v/>
      </c>
      <c r="D49" s="173" t="str">
        <f>IF('別紙2-(2)'!D51="","",'別紙2-(2)'!D51)</f>
        <v/>
      </c>
      <c r="E49" s="172" t="str">
        <f>IF('別紙2-(2)'!E51="","",'別紙2-(2)'!E51)</f>
        <v/>
      </c>
      <c r="F49" s="174" t="str">
        <f>IF('別紙2-(2)'!F51="","",'別紙2-(2)'!F51)</f>
        <v/>
      </c>
      <c r="G49" s="683"/>
      <c r="H49" s="684" t="s">
        <v>33</v>
      </c>
      <c r="I49" s="683"/>
      <c r="J49" s="684" t="s">
        <v>33</v>
      </c>
      <c r="K49" s="683"/>
      <c r="L49" s="684" t="s">
        <v>33</v>
      </c>
      <c r="M49" s="683"/>
      <c r="N49" s="684" t="s">
        <v>33</v>
      </c>
      <c r="O49" s="683"/>
      <c r="P49" s="684" t="s">
        <v>33</v>
      </c>
      <c r="Q49" s="683"/>
      <c r="R49" s="684" t="s">
        <v>33</v>
      </c>
      <c r="S49" s="683"/>
      <c r="T49" s="684" t="s">
        <v>33</v>
      </c>
      <c r="U49" s="683"/>
      <c r="V49" s="684" t="s">
        <v>33</v>
      </c>
      <c r="W49" s="683"/>
      <c r="X49" s="684" t="s">
        <v>33</v>
      </c>
      <c r="Y49" s="683"/>
      <c r="Z49" s="684" t="s">
        <v>33</v>
      </c>
      <c r="AA49" s="683"/>
      <c r="AB49" s="684" t="s">
        <v>33</v>
      </c>
      <c r="AC49" s="683"/>
      <c r="AD49" s="684" t="s">
        <v>33</v>
      </c>
      <c r="AE49" s="685">
        <f t="shared" si="0"/>
        <v>0</v>
      </c>
      <c r="AF49" s="686">
        <f t="shared" si="1"/>
        <v>0</v>
      </c>
      <c r="AH49" s="384">
        <f>'別紙2-(2)'!AI51</f>
        <v>0</v>
      </c>
      <c r="AI49" s="367"/>
      <c r="AJ49" s="384">
        <f>'別紙2-(2)'!AK51</f>
        <v>0</v>
      </c>
      <c r="AK49" s="367"/>
      <c r="AL49" s="384">
        <f>'別紙2-(2)'!AM51</f>
        <v>0</v>
      </c>
      <c r="AM49" s="367"/>
      <c r="AN49" s="384">
        <f>'別紙2-(2)'!AO51</f>
        <v>0</v>
      </c>
      <c r="AO49" s="367"/>
      <c r="AP49" s="384">
        <f>'別紙2-(2)'!AQ51</f>
        <v>0</v>
      </c>
      <c r="AQ49" s="367"/>
      <c r="AR49" s="384">
        <f>'別紙2-(2)'!AS51</f>
        <v>0</v>
      </c>
      <c r="AS49" s="367"/>
      <c r="AT49" s="384">
        <f>'別紙2-(2)'!AU51</f>
        <v>0</v>
      </c>
      <c r="AU49" s="367"/>
      <c r="AV49" s="384">
        <f>'別紙2-(2)'!AW51</f>
        <v>0</v>
      </c>
      <c r="AW49" s="367"/>
      <c r="AX49" s="384">
        <f>'別紙2-(2)'!AY51</f>
        <v>0</v>
      </c>
      <c r="AY49" s="367"/>
      <c r="AZ49" s="384">
        <f>'別紙2-(2)'!BA51</f>
        <v>0</v>
      </c>
      <c r="BA49" s="367"/>
      <c r="BB49" s="384">
        <f>'別紙2-(2)'!BC51</f>
        <v>0</v>
      </c>
      <c r="BC49" s="367"/>
      <c r="BD49" s="384">
        <f>'別紙2-(2)'!BE51</f>
        <v>0</v>
      </c>
      <c r="BE49" s="367"/>
    </row>
    <row r="50" spans="1:57">
      <c r="A50" s="148">
        <v>44</v>
      </c>
      <c r="B50" s="94" t="str">
        <f>IF('別紙2-(2)'!B52="","",'別紙2-(2)'!B52)</f>
        <v/>
      </c>
      <c r="C50" s="172" t="str">
        <f>IF('別紙2-(2)'!C52="","",'別紙2-(2)'!C52)</f>
        <v/>
      </c>
      <c r="D50" s="173" t="str">
        <f>IF('別紙2-(2)'!D52="","",'別紙2-(2)'!D52)</f>
        <v/>
      </c>
      <c r="E50" s="172" t="str">
        <f>IF('別紙2-(2)'!E52="","",'別紙2-(2)'!E52)</f>
        <v/>
      </c>
      <c r="F50" s="174" t="str">
        <f>IF('別紙2-(2)'!F52="","",'別紙2-(2)'!F52)</f>
        <v/>
      </c>
      <c r="G50" s="683"/>
      <c r="H50" s="684" t="s">
        <v>33</v>
      </c>
      <c r="I50" s="683"/>
      <c r="J50" s="684" t="s">
        <v>33</v>
      </c>
      <c r="K50" s="683"/>
      <c r="L50" s="684" t="s">
        <v>33</v>
      </c>
      <c r="M50" s="683"/>
      <c r="N50" s="684" t="s">
        <v>33</v>
      </c>
      <c r="O50" s="683"/>
      <c r="P50" s="684" t="s">
        <v>33</v>
      </c>
      <c r="Q50" s="683"/>
      <c r="R50" s="684" t="s">
        <v>33</v>
      </c>
      <c r="S50" s="683"/>
      <c r="T50" s="684" t="s">
        <v>33</v>
      </c>
      <c r="U50" s="683"/>
      <c r="V50" s="684" t="s">
        <v>33</v>
      </c>
      <c r="W50" s="683"/>
      <c r="X50" s="684" t="s">
        <v>33</v>
      </c>
      <c r="Y50" s="683"/>
      <c r="Z50" s="684" t="s">
        <v>33</v>
      </c>
      <c r="AA50" s="683"/>
      <c r="AB50" s="684" t="s">
        <v>33</v>
      </c>
      <c r="AC50" s="683"/>
      <c r="AD50" s="684" t="s">
        <v>33</v>
      </c>
      <c r="AE50" s="685">
        <f t="shared" si="0"/>
        <v>0</v>
      </c>
      <c r="AF50" s="686">
        <f t="shared" si="1"/>
        <v>0</v>
      </c>
      <c r="AH50" s="384">
        <f>'別紙2-(2)'!AI52</f>
        <v>0</v>
      </c>
      <c r="AI50" s="367"/>
      <c r="AJ50" s="384">
        <f>'別紙2-(2)'!AK52</f>
        <v>0</v>
      </c>
      <c r="AK50" s="367"/>
      <c r="AL50" s="384">
        <f>'別紙2-(2)'!AM52</f>
        <v>0</v>
      </c>
      <c r="AM50" s="367"/>
      <c r="AN50" s="384">
        <f>'別紙2-(2)'!AO52</f>
        <v>0</v>
      </c>
      <c r="AO50" s="367"/>
      <c r="AP50" s="384">
        <f>'別紙2-(2)'!AQ52</f>
        <v>0</v>
      </c>
      <c r="AQ50" s="367"/>
      <c r="AR50" s="384">
        <f>'別紙2-(2)'!AS52</f>
        <v>0</v>
      </c>
      <c r="AS50" s="367"/>
      <c r="AT50" s="384">
        <f>'別紙2-(2)'!AU52</f>
        <v>0</v>
      </c>
      <c r="AU50" s="367"/>
      <c r="AV50" s="384">
        <f>'別紙2-(2)'!AW52</f>
        <v>0</v>
      </c>
      <c r="AW50" s="367"/>
      <c r="AX50" s="384">
        <f>'別紙2-(2)'!AY52</f>
        <v>0</v>
      </c>
      <c r="AY50" s="367"/>
      <c r="AZ50" s="384">
        <f>'別紙2-(2)'!BA52</f>
        <v>0</v>
      </c>
      <c r="BA50" s="367"/>
      <c r="BB50" s="384">
        <f>'別紙2-(2)'!BC52</f>
        <v>0</v>
      </c>
      <c r="BC50" s="367"/>
      <c r="BD50" s="384">
        <f>'別紙2-(2)'!BE52</f>
        <v>0</v>
      </c>
      <c r="BE50" s="367"/>
    </row>
    <row r="51" spans="1:57">
      <c r="A51" s="148">
        <v>45</v>
      </c>
      <c r="B51" s="94" t="str">
        <f>IF('別紙2-(2)'!B53="","",'別紙2-(2)'!B53)</f>
        <v/>
      </c>
      <c r="C51" s="172" t="str">
        <f>IF('別紙2-(2)'!C53="","",'別紙2-(2)'!C53)</f>
        <v/>
      </c>
      <c r="D51" s="173" t="str">
        <f>IF('別紙2-(2)'!D53="","",'別紙2-(2)'!D53)</f>
        <v/>
      </c>
      <c r="E51" s="172" t="str">
        <f>IF('別紙2-(2)'!E53="","",'別紙2-(2)'!E53)</f>
        <v/>
      </c>
      <c r="F51" s="174" t="str">
        <f>IF('別紙2-(2)'!F53="","",'別紙2-(2)'!F53)</f>
        <v/>
      </c>
      <c r="G51" s="683"/>
      <c r="H51" s="684" t="s">
        <v>33</v>
      </c>
      <c r="I51" s="683"/>
      <c r="J51" s="684" t="s">
        <v>33</v>
      </c>
      <c r="K51" s="683"/>
      <c r="L51" s="684" t="s">
        <v>33</v>
      </c>
      <c r="M51" s="683"/>
      <c r="N51" s="684" t="s">
        <v>33</v>
      </c>
      <c r="O51" s="683"/>
      <c r="P51" s="684" t="s">
        <v>33</v>
      </c>
      <c r="Q51" s="683"/>
      <c r="R51" s="684" t="s">
        <v>33</v>
      </c>
      <c r="S51" s="683"/>
      <c r="T51" s="684" t="s">
        <v>33</v>
      </c>
      <c r="U51" s="683"/>
      <c r="V51" s="684" t="s">
        <v>33</v>
      </c>
      <c r="W51" s="683"/>
      <c r="X51" s="684" t="s">
        <v>33</v>
      </c>
      <c r="Y51" s="683"/>
      <c r="Z51" s="684" t="s">
        <v>33</v>
      </c>
      <c r="AA51" s="683"/>
      <c r="AB51" s="684" t="s">
        <v>33</v>
      </c>
      <c r="AC51" s="683"/>
      <c r="AD51" s="684" t="s">
        <v>33</v>
      </c>
      <c r="AE51" s="685">
        <f t="shared" si="0"/>
        <v>0</v>
      </c>
      <c r="AF51" s="686">
        <f t="shared" si="1"/>
        <v>0</v>
      </c>
      <c r="AH51" s="384">
        <f>'別紙2-(2)'!AI53</f>
        <v>0</v>
      </c>
      <c r="AI51" s="367"/>
      <c r="AJ51" s="384">
        <f>'別紙2-(2)'!AK53</f>
        <v>0</v>
      </c>
      <c r="AK51" s="367"/>
      <c r="AL51" s="384">
        <f>'別紙2-(2)'!AM53</f>
        <v>0</v>
      </c>
      <c r="AM51" s="367"/>
      <c r="AN51" s="384">
        <f>'別紙2-(2)'!AO53</f>
        <v>0</v>
      </c>
      <c r="AO51" s="367"/>
      <c r="AP51" s="384">
        <f>'別紙2-(2)'!AQ53</f>
        <v>0</v>
      </c>
      <c r="AQ51" s="367"/>
      <c r="AR51" s="384">
        <f>'別紙2-(2)'!AS53</f>
        <v>0</v>
      </c>
      <c r="AS51" s="367"/>
      <c r="AT51" s="384">
        <f>'別紙2-(2)'!AU53</f>
        <v>0</v>
      </c>
      <c r="AU51" s="367"/>
      <c r="AV51" s="384">
        <f>'別紙2-(2)'!AW53</f>
        <v>0</v>
      </c>
      <c r="AW51" s="367"/>
      <c r="AX51" s="384">
        <f>'別紙2-(2)'!AY53</f>
        <v>0</v>
      </c>
      <c r="AY51" s="367"/>
      <c r="AZ51" s="384">
        <f>'別紙2-(2)'!BA53</f>
        <v>0</v>
      </c>
      <c r="BA51" s="367"/>
      <c r="BB51" s="384">
        <f>'別紙2-(2)'!BC53</f>
        <v>0</v>
      </c>
      <c r="BC51" s="367"/>
      <c r="BD51" s="384">
        <f>'別紙2-(2)'!BE53</f>
        <v>0</v>
      </c>
      <c r="BE51" s="367"/>
    </row>
    <row r="52" spans="1:57">
      <c r="A52" s="148">
        <v>46</v>
      </c>
      <c r="B52" s="94" t="str">
        <f>IF('別紙2-(2)'!B54="","",'別紙2-(2)'!B54)</f>
        <v/>
      </c>
      <c r="C52" s="172" t="str">
        <f>IF('別紙2-(2)'!C54="","",'別紙2-(2)'!C54)</f>
        <v/>
      </c>
      <c r="D52" s="173" t="str">
        <f>IF('別紙2-(2)'!D54="","",'別紙2-(2)'!D54)</f>
        <v/>
      </c>
      <c r="E52" s="172" t="str">
        <f>IF('別紙2-(2)'!E54="","",'別紙2-(2)'!E54)</f>
        <v/>
      </c>
      <c r="F52" s="174" t="str">
        <f>IF('別紙2-(2)'!F54="","",'別紙2-(2)'!F54)</f>
        <v/>
      </c>
      <c r="G52" s="683"/>
      <c r="H52" s="684" t="s">
        <v>33</v>
      </c>
      <c r="I52" s="683"/>
      <c r="J52" s="684" t="s">
        <v>33</v>
      </c>
      <c r="K52" s="683"/>
      <c r="L52" s="684" t="s">
        <v>33</v>
      </c>
      <c r="M52" s="683"/>
      <c r="N52" s="684" t="s">
        <v>33</v>
      </c>
      <c r="O52" s="683"/>
      <c r="P52" s="684" t="s">
        <v>33</v>
      </c>
      <c r="Q52" s="683"/>
      <c r="R52" s="684" t="s">
        <v>33</v>
      </c>
      <c r="S52" s="683"/>
      <c r="T52" s="684" t="s">
        <v>33</v>
      </c>
      <c r="U52" s="683"/>
      <c r="V52" s="684" t="s">
        <v>33</v>
      </c>
      <c r="W52" s="683"/>
      <c r="X52" s="684" t="s">
        <v>33</v>
      </c>
      <c r="Y52" s="683"/>
      <c r="Z52" s="684" t="s">
        <v>33</v>
      </c>
      <c r="AA52" s="683"/>
      <c r="AB52" s="684" t="s">
        <v>33</v>
      </c>
      <c r="AC52" s="683"/>
      <c r="AD52" s="684" t="s">
        <v>33</v>
      </c>
      <c r="AE52" s="685">
        <f t="shared" si="0"/>
        <v>0</v>
      </c>
      <c r="AF52" s="686">
        <f t="shared" si="1"/>
        <v>0</v>
      </c>
      <c r="AH52" s="384">
        <f>'別紙2-(2)'!AI54</f>
        <v>0</v>
      </c>
      <c r="AI52" s="367"/>
      <c r="AJ52" s="384">
        <f>'別紙2-(2)'!AK54</f>
        <v>0</v>
      </c>
      <c r="AK52" s="367"/>
      <c r="AL52" s="384">
        <f>'別紙2-(2)'!AM54</f>
        <v>0</v>
      </c>
      <c r="AM52" s="367"/>
      <c r="AN52" s="384">
        <f>'別紙2-(2)'!AO54</f>
        <v>0</v>
      </c>
      <c r="AO52" s="367"/>
      <c r="AP52" s="384">
        <f>'別紙2-(2)'!AQ54</f>
        <v>0</v>
      </c>
      <c r="AQ52" s="367"/>
      <c r="AR52" s="384">
        <f>'別紙2-(2)'!AS54</f>
        <v>0</v>
      </c>
      <c r="AS52" s="367"/>
      <c r="AT52" s="384">
        <f>'別紙2-(2)'!AU54</f>
        <v>0</v>
      </c>
      <c r="AU52" s="367"/>
      <c r="AV52" s="384">
        <f>'別紙2-(2)'!AW54</f>
        <v>0</v>
      </c>
      <c r="AW52" s="367"/>
      <c r="AX52" s="384">
        <f>'別紙2-(2)'!AY54</f>
        <v>0</v>
      </c>
      <c r="AY52" s="367"/>
      <c r="AZ52" s="384">
        <f>'別紙2-(2)'!BA54</f>
        <v>0</v>
      </c>
      <c r="BA52" s="367"/>
      <c r="BB52" s="384">
        <f>'別紙2-(2)'!BC54</f>
        <v>0</v>
      </c>
      <c r="BC52" s="367"/>
      <c r="BD52" s="384">
        <f>'別紙2-(2)'!BE54</f>
        <v>0</v>
      </c>
      <c r="BE52" s="367"/>
    </row>
    <row r="53" spans="1:57">
      <c r="A53" s="148">
        <v>47</v>
      </c>
      <c r="B53" s="94" t="str">
        <f>IF('別紙2-(2)'!B55="","",'別紙2-(2)'!B55)</f>
        <v/>
      </c>
      <c r="C53" s="172" t="str">
        <f>IF('別紙2-(2)'!C55="","",'別紙2-(2)'!C55)</f>
        <v/>
      </c>
      <c r="D53" s="173" t="str">
        <f>IF('別紙2-(2)'!D55="","",'別紙2-(2)'!D55)</f>
        <v/>
      </c>
      <c r="E53" s="172" t="str">
        <f>IF('別紙2-(2)'!E55="","",'別紙2-(2)'!E55)</f>
        <v/>
      </c>
      <c r="F53" s="174" t="str">
        <f>IF('別紙2-(2)'!F55="","",'別紙2-(2)'!F55)</f>
        <v/>
      </c>
      <c r="G53" s="683"/>
      <c r="H53" s="684" t="s">
        <v>33</v>
      </c>
      <c r="I53" s="683"/>
      <c r="J53" s="684" t="s">
        <v>33</v>
      </c>
      <c r="K53" s="683"/>
      <c r="L53" s="684" t="s">
        <v>33</v>
      </c>
      <c r="M53" s="683"/>
      <c r="N53" s="684" t="s">
        <v>33</v>
      </c>
      <c r="O53" s="683"/>
      <c r="P53" s="684" t="s">
        <v>33</v>
      </c>
      <c r="Q53" s="683"/>
      <c r="R53" s="684" t="s">
        <v>33</v>
      </c>
      <c r="S53" s="683"/>
      <c r="T53" s="684" t="s">
        <v>33</v>
      </c>
      <c r="U53" s="683"/>
      <c r="V53" s="684" t="s">
        <v>33</v>
      </c>
      <c r="W53" s="683"/>
      <c r="X53" s="684" t="s">
        <v>33</v>
      </c>
      <c r="Y53" s="683"/>
      <c r="Z53" s="684" t="s">
        <v>33</v>
      </c>
      <c r="AA53" s="683"/>
      <c r="AB53" s="684" t="s">
        <v>33</v>
      </c>
      <c r="AC53" s="683"/>
      <c r="AD53" s="684" t="s">
        <v>33</v>
      </c>
      <c r="AE53" s="685">
        <f t="shared" si="0"/>
        <v>0</v>
      </c>
      <c r="AF53" s="686">
        <f t="shared" si="1"/>
        <v>0</v>
      </c>
      <c r="AH53" s="384">
        <f>'別紙2-(2)'!AI55</f>
        <v>0</v>
      </c>
      <c r="AI53" s="367"/>
      <c r="AJ53" s="384">
        <f>'別紙2-(2)'!AK55</f>
        <v>0</v>
      </c>
      <c r="AK53" s="367"/>
      <c r="AL53" s="384">
        <f>'別紙2-(2)'!AM55</f>
        <v>0</v>
      </c>
      <c r="AM53" s="367"/>
      <c r="AN53" s="384">
        <f>'別紙2-(2)'!AO55</f>
        <v>0</v>
      </c>
      <c r="AO53" s="367"/>
      <c r="AP53" s="384">
        <f>'別紙2-(2)'!AQ55</f>
        <v>0</v>
      </c>
      <c r="AQ53" s="367"/>
      <c r="AR53" s="384">
        <f>'別紙2-(2)'!AS55</f>
        <v>0</v>
      </c>
      <c r="AS53" s="367"/>
      <c r="AT53" s="384">
        <f>'別紙2-(2)'!AU55</f>
        <v>0</v>
      </c>
      <c r="AU53" s="367"/>
      <c r="AV53" s="384">
        <f>'別紙2-(2)'!AW55</f>
        <v>0</v>
      </c>
      <c r="AW53" s="367"/>
      <c r="AX53" s="384">
        <f>'別紙2-(2)'!AY55</f>
        <v>0</v>
      </c>
      <c r="AY53" s="367"/>
      <c r="AZ53" s="384">
        <f>'別紙2-(2)'!BA55</f>
        <v>0</v>
      </c>
      <c r="BA53" s="367"/>
      <c r="BB53" s="384">
        <f>'別紙2-(2)'!BC55</f>
        <v>0</v>
      </c>
      <c r="BC53" s="367"/>
      <c r="BD53" s="384">
        <f>'別紙2-(2)'!BE55</f>
        <v>0</v>
      </c>
      <c r="BE53" s="367"/>
    </row>
    <row r="54" spans="1:57">
      <c r="A54" s="148">
        <v>48</v>
      </c>
      <c r="B54" s="94" t="str">
        <f>IF('別紙2-(2)'!B56="","",'別紙2-(2)'!B56)</f>
        <v/>
      </c>
      <c r="C54" s="172" t="str">
        <f>IF('別紙2-(2)'!C56="","",'別紙2-(2)'!C56)</f>
        <v/>
      </c>
      <c r="D54" s="173" t="str">
        <f>IF('別紙2-(2)'!D56="","",'別紙2-(2)'!D56)</f>
        <v/>
      </c>
      <c r="E54" s="172" t="str">
        <f>IF('別紙2-(2)'!E56="","",'別紙2-(2)'!E56)</f>
        <v/>
      </c>
      <c r="F54" s="174" t="str">
        <f>IF('別紙2-(2)'!F56="","",'別紙2-(2)'!F56)</f>
        <v/>
      </c>
      <c r="G54" s="683"/>
      <c r="H54" s="684" t="s">
        <v>33</v>
      </c>
      <c r="I54" s="683"/>
      <c r="J54" s="684" t="s">
        <v>33</v>
      </c>
      <c r="K54" s="683"/>
      <c r="L54" s="684" t="s">
        <v>33</v>
      </c>
      <c r="M54" s="683"/>
      <c r="N54" s="684" t="s">
        <v>33</v>
      </c>
      <c r="O54" s="683"/>
      <c r="P54" s="684" t="s">
        <v>33</v>
      </c>
      <c r="Q54" s="683"/>
      <c r="R54" s="684" t="s">
        <v>33</v>
      </c>
      <c r="S54" s="683"/>
      <c r="T54" s="684" t="s">
        <v>33</v>
      </c>
      <c r="U54" s="683"/>
      <c r="V54" s="684" t="s">
        <v>33</v>
      </c>
      <c r="W54" s="683"/>
      <c r="X54" s="684" t="s">
        <v>33</v>
      </c>
      <c r="Y54" s="683"/>
      <c r="Z54" s="684" t="s">
        <v>33</v>
      </c>
      <c r="AA54" s="683"/>
      <c r="AB54" s="684" t="s">
        <v>33</v>
      </c>
      <c r="AC54" s="683"/>
      <c r="AD54" s="684" t="s">
        <v>33</v>
      </c>
      <c r="AE54" s="685">
        <f t="shared" si="0"/>
        <v>0</v>
      </c>
      <c r="AF54" s="686">
        <f t="shared" si="1"/>
        <v>0</v>
      </c>
      <c r="AH54" s="384">
        <f>'別紙2-(2)'!AI56</f>
        <v>0</v>
      </c>
      <c r="AI54" s="367"/>
      <c r="AJ54" s="384">
        <f>'別紙2-(2)'!AK56</f>
        <v>0</v>
      </c>
      <c r="AK54" s="367"/>
      <c r="AL54" s="384">
        <f>'別紙2-(2)'!AM56</f>
        <v>0</v>
      </c>
      <c r="AM54" s="367"/>
      <c r="AN54" s="384">
        <f>'別紙2-(2)'!AO56</f>
        <v>0</v>
      </c>
      <c r="AO54" s="367"/>
      <c r="AP54" s="384">
        <f>'別紙2-(2)'!AQ56</f>
        <v>0</v>
      </c>
      <c r="AQ54" s="367"/>
      <c r="AR54" s="384">
        <f>'別紙2-(2)'!AS56</f>
        <v>0</v>
      </c>
      <c r="AS54" s="367"/>
      <c r="AT54" s="384">
        <f>'別紙2-(2)'!AU56</f>
        <v>0</v>
      </c>
      <c r="AU54" s="367"/>
      <c r="AV54" s="384">
        <f>'別紙2-(2)'!AW56</f>
        <v>0</v>
      </c>
      <c r="AW54" s="367"/>
      <c r="AX54" s="384">
        <f>'別紙2-(2)'!AY56</f>
        <v>0</v>
      </c>
      <c r="AY54" s="367"/>
      <c r="AZ54" s="384">
        <f>'別紙2-(2)'!BA56</f>
        <v>0</v>
      </c>
      <c r="BA54" s="367"/>
      <c r="BB54" s="384">
        <f>'別紙2-(2)'!BC56</f>
        <v>0</v>
      </c>
      <c r="BC54" s="367"/>
      <c r="BD54" s="384">
        <f>'別紙2-(2)'!BE56</f>
        <v>0</v>
      </c>
      <c r="BE54" s="367"/>
    </row>
    <row r="55" spans="1:57">
      <c r="A55" s="148">
        <v>49</v>
      </c>
      <c r="B55" s="94" t="str">
        <f>IF('別紙2-(2)'!B57="","",'別紙2-(2)'!B57)</f>
        <v/>
      </c>
      <c r="C55" s="172" t="str">
        <f>IF('別紙2-(2)'!C57="","",'別紙2-(2)'!C57)</f>
        <v/>
      </c>
      <c r="D55" s="173" t="str">
        <f>IF('別紙2-(2)'!D57="","",'別紙2-(2)'!D57)</f>
        <v/>
      </c>
      <c r="E55" s="172" t="str">
        <f>IF('別紙2-(2)'!E57="","",'別紙2-(2)'!E57)</f>
        <v/>
      </c>
      <c r="F55" s="174" t="str">
        <f>IF('別紙2-(2)'!F57="","",'別紙2-(2)'!F57)</f>
        <v/>
      </c>
      <c r="G55" s="683"/>
      <c r="H55" s="684" t="s">
        <v>33</v>
      </c>
      <c r="I55" s="683"/>
      <c r="J55" s="684" t="s">
        <v>33</v>
      </c>
      <c r="K55" s="683"/>
      <c r="L55" s="684" t="s">
        <v>33</v>
      </c>
      <c r="M55" s="683"/>
      <c r="N55" s="684" t="s">
        <v>33</v>
      </c>
      <c r="O55" s="683"/>
      <c r="P55" s="684" t="s">
        <v>33</v>
      </c>
      <c r="Q55" s="683"/>
      <c r="R55" s="684" t="s">
        <v>33</v>
      </c>
      <c r="S55" s="683"/>
      <c r="T55" s="684" t="s">
        <v>33</v>
      </c>
      <c r="U55" s="683"/>
      <c r="V55" s="684" t="s">
        <v>33</v>
      </c>
      <c r="W55" s="683"/>
      <c r="X55" s="684" t="s">
        <v>33</v>
      </c>
      <c r="Y55" s="683"/>
      <c r="Z55" s="684" t="s">
        <v>33</v>
      </c>
      <c r="AA55" s="683"/>
      <c r="AB55" s="684" t="s">
        <v>33</v>
      </c>
      <c r="AC55" s="683"/>
      <c r="AD55" s="684" t="s">
        <v>33</v>
      </c>
      <c r="AE55" s="685">
        <f t="shared" si="0"/>
        <v>0</v>
      </c>
      <c r="AF55" s="686">
        <f t="shared" si="1"/>
        <v>0</v>
      </c>
      <c r="AH55" s="384">
        <f>'別紙2-(2)'!AI57</f>
        <v>0</v>
      </c>
      <c r="AI55" s="367"/>
      <c r="AJ55" s="384">
        <f>'別紙2-(2)'!AK57</f>
        <v>0</v>
      </c>
      <c r="AK55" s="367"/>
      <c r="AL55" s="384">
        <f>'別紙2-(2)'!AM57</f>
        <v>0</v>
      </c>
      <c r="AM55" s="367"/>
      <c r="AN55" s="384">
        <f>'別紙2-(2)'!AO57</f>
        <v>0</v>
      </c>
      <c r="AO55" s="367"/>
      <c r="AP55" s="384">
        <f>'別紙2-(2)'!AQ57</f>
        <v>0</v>
      </c>
      <c r="AQ55" s="367"/>
      <c r="AR55" s="384">
        <f>'別紙2-(2)'!AS57</f>
        <v>0</v>
      </c>
      <c r="AS55" s="367"/>
      <c r="AT55" s="384">
        <f>'別紙2-(2)'!AU57</f>
        <v>0</v>
      </c>
      <c r="AU55" s="367"/>
      <c r="AV55" s="384">
        <f>'別紙2-(2)'!AW57</f>
        <v>0</v>
      </c>
      <c r="AW55" s="367"/>
      <c r="AX55" s="384">
        <f>'別紙2-(2)'!AY57</f>
        <v>0</v>
      </c>
      <c r="AY55" s="367"/>
      <c r="AZ55" s="384">
        <f>'別紙2-(2)'!BA57</f>
        <v>0</v>
      </c>
      <c r="BA55" s="367"/>
      <c r="BB55" s="384">
        <f>'別紙2-(2)'!BC57</f>
        <v>0</v>
      </c>
      <c r="BC55" s="367"/>
      <c r="BD55" s="384">
        <f>'別紙2-(2)'!BE57</f>
        <v>0</v>
      </c>
      <c r="BE55" s="367"/>
    </row>
    <row r="56" spans="1:57">
      <c r="A56" s="148">
        <v>50</v>
      </c>
      <c r="B56" s="94" t="str">
        <f>IF('別紙2-(2)'!B58="","",'別紙2-(2)'!B58)</f>
        <v/>
      </c>
      <c r="C56" s="172" t="str">
        <f>IF('別紙2-(2)'!C58="","",'別紙2-(2)'!C58)</f>
        <v/>
      </c>
      <c r="D56" s="173" t="str">
        <f>IF('別紙2-(2)'!D58="","",'別紙2-(2)'!D58)</f>
        <v/>
      </c>
      <c r="E56" s="172" t="str">
        <f>IF('別紙2-(2)'!E58="","",'別紙2-(2)'!E58)</f>
        <v/>
      </c>
      <c r="F56" s="174" t="str">
        <f>IF('別紙2-(2)'!F58="","",'別紙2-(2)'!F58)</f>
        <v/>
      </c>
      <c r="G56" s="683"/>
      <c r="H56" s="684" t="s">
        <v>33</v>
      </c>
      <c r="I56" s="683"/>
      <c r="J56" s="684" t="s">
        <v>33</v>
      </c>
      <c r="K56" s="683"/>
      <c r="L56" s="684" t="s">
        <v>33</v>
      </c>
      <c r="M56" s="683"/>
      <c r="N56" s="684" t="s">
        <v>33</v>
      </c>
      <c r="O56" s="683"/>
      <c r="P56" s="684" t="s">
        <v>33</v>
      </c>
      <c r="Q56" s="683"/>
      <c r="R56" s="684" t="s">
        <v>33</v>
      </c>
      <c r="S56" s="683"/>
      <c r="T56" s="684" t="s">
        <v>33</v>
      </c>
      <c r="U56" s="683"/>
      <c r="V56" s="684" t="s">
        <v>33</v>
      </c>
      <c r="W56" s="683"/>
      <c r="X56" s="684" t="s">
        <v>33</v>
      </c>
      <c r="Y56" s="683"/>
      <c r="Z56" s="684" t="s">
        <v>33</v>
      </c>
      <c r="AA56" s="683"/>
      <c r="AB56" s="684" t="s">
        <v>33</v>
      </c>
      <c r="AC56" s="683"/>
      <c r="AD56" s="684" t="s">
        <v>33</v>
      </c>
      <c r="AE56" s="685">
        <f t="shared" si="0"/>
        <v>0</v>
      </c>
      <c r="AF56" s="686">
        <f t="shared" si="1"/>
        <v>0</v>
      </c>
      <c r="AH56" s="384">
        <f>'別紙2-(2)'!AI58</f>
        <v>0</v>
      </c>
      <c r="AI56" s="367"/>
      <c r="AJ56" s="384">
        <f>'別紙2-(2)'!AK58</f>
        <v>0</v>
      </c>
      <c r="AK56" s="367"/>
      <c r="AL56" s="384">
        <f>'別紙2-(2)'!AM58</f>
        <v>0</v>
      </c>
      <c r="AM56" s="367"/>
      <c r="AN56" s="384">
        <f>'別紙2-(2)'!AO58</f>
        <v>0</v>
      </c>
      <c r="AO56" s="367"/>
      <c r="AP56" s="384">
        <f>'別紙2-(2)'!AQ58</f>
        <v>0</v>
      </c>
      <c r="AQ56" s="367"/>
      <c r="AR56" s="384">
        <f>'別紙2-(2)'!AS58</f>
        <v>0</v>
      </c>
      <c r="AS56" s="367"/>
      <c r="AT56" s="384">
        <f>'別紙2-(2)'!AU58</f>
        <v>0</v>
      </c>
      <c r="AU56" s="367"/>
      <c r="AV56" s="384">
        <f>'別紙2-(2)'!AW58</f>
        <v>0</v>
      </c>
      <c r="AW56" s="367"/>
      <c r="AX56" s="384">
        <f>'別紙2-(2)'!AY58</f>
        <v>0</v>
      </c>
      <c r="AY56" s="367"/>
      <c r="AZ56" s="384">
        <f>'別紙2-(2)'!BA58</f>
        <v>0</v>
      </c>
      <c r="BA56" s="367"/>
      <c r="BB56" s="384">
        <f>'別紙2-(2)'!BC58</f>
        <v>0</v>
      </c>
      <c r="BC56" s="367"/>
      <c r="BD56" s="384">
        <f>'別紙2-(2)'!BE58</f>
        <v>0</v>
      </c>
      <c r="BE56" s="367"/>
    </row>
    <row r="57" spans="1:57">
      <c r="A57" s="148">
        <v>51</v>
      </c>
      <c r="B57" s="94" t="str">
        <f>IF('別紙2-(2)'!B59="","",'別紙2-(2)'!B59)</f>
        <v/>
      </c>
      <c r="C57" s="172" t="str">
        <f>IF('別紙2-(2)'!C59="","",'別紙2-(2)'!C59)</f>
        <v/>
      </c>
      <c r="D57" s="173" t="str">
        <f>IF('別紙2-(2)'!D59="","",'別紙2-(2)'!D59)</f>
        <v/>
      </c>
      <c r="E57" s="172" t="str">
        <f>IF('別紙2-(2)'!E59="","",'別紙2-(2)'!E59)</f>
        <v/>
      </c>
      <c r="F57" s="174" t="str">
        <f>IF('別紙2-(2)'!F59="","",'別紙2-(2)'!F59)</f>
        <v/>
      </c>
      <c r="G57" s="683"/>
      <c r="H57" s="684" t="s">
        <v>33</v>
      </c>
      <c r="I57" s="683"/>
      <c r="J57" s="684" t="s">
        <v>33</v>
      </c>
      <c r="K57" s="683"/>
      <c r="L57" s="684" t="s">
        <v>33</v>
      </c>
      <c r="M57" s="683"/>
      <c r="N57" s="684" t="s">
        <v>33</v>
      </c>
      <c r="O57" s="683"/>
      <c r="P57" s="684" t="s">
        <v>33</v>
      </c>
      <c r="Q57" s="683"/>
      <c r="R57" s="684" t="s">
        <v>33</v>
      </c>
      <c r="S57" s="683"/>
      <c r="T57" s="684" t="s">
        <v>33</v>
      </c>
      <c r="U57" s="683"/>
      <c r="V57" s="684" t="s">
        <v>33</v>
      </c>
      <c r="W57" s="683"/>
      <c r="X57" s="684" t="s">
        <v>33</v>
      </c>
      <c r="Y57" s="683"/>
      <c r="Z57" s="684" t="s">
        <v>33</v>
      </c>
      <c r="AA57" s="683"/>
      <c r="AB57" s="684" t="s">
        <v>33</v>
      </c>
      <c r="AC57" s="683"/>
      <c r="AD57" s="684" t="s">
        <v>33</v>
      </c>
      <c r="AE57" s="685">
        <f t="shared" si="0"/>
        <v>0</v>
      </c>
      <c r="AF57" s="686">
        <f t="shared" si="1"/>
        <v>0</v>
      </c>
      <c r="AH57" s="384">
        <f>'別紙2-(2)'!AI59</f>
        <v>0</v>
      </c>
      <c r="AI57" s="367"/>
      <c r="AJ57" s="384">
        <f>'別紙2-(2)'!AK59</f>
        <v>0</v>
      </c>
      <c r="AK57" s="367"/>
      <c r="AL57" s="384">
        <f>'別紙2-(2)'!AM59</f>
        <v>0</v>
      </c>
      <c r="AM57" s="367"/>
      <c r="AN57" s="384">
        <f>'別紙2-(2)'!AO59</f>
        <v>0</v>
      </c>
      <c r="AO57" s="367"/>
      <c r="AP57" s="384">
        <f>'別紙2-(2)'!AQ59</f>
        <v>0</v>
      </c>
      <c r="AQ57" s="367"/>
      <c r="AR57" s="384">
        <f>'別紙2-(2)'!AS59</f>
        <v>0</v>
      </c>
      <c r="AS57" s="367"/>
      <c r="AT57" s="384">
        <f>'別紙2-(2)'!AU59</f>
        <v>0</v>
      </c>
      <c r="AU57" s="367"/>
      <c r="AV57" s="384">
        <f>'別紙2-(2)'!AW59</f>
        <v>0</v>
      </c>
      <c r="AW57" s="367"/>
      <c r="AX57" s="384">
        <f>'別紙2-(2)'!AY59</f>
        <v>0</v>
      </c>
      <c r="AY57" s="367"/>
      <c r="AZ57" s="384">
        <f>'別紙2-(2)'!BA59</f>
        <v>0</v>
      </c>
      <c r="BA57" s="367"/>
      <c r="BB57" s="384">
        <f>'別紙2-(2)'!BC59</f>
        <v>0</v>
      </c>
      <c r="BC57" s="367"/>
      <c r="BD57" s="384">
        <f>'別紙2-(2)'!BE59</f>
        <v>0</v>
      </c>
      <c r="BE57" s="367"/>
    </row>
    <row r="58" spans="1:57">
      <c r="A58" s="148">
        <v>52</v>
      </c>
      <c r="B58" s="94" t="str">
        <f>IF('別紙2-(2)'!B60="","",'別紙2-(2)'!B60)</f>
        <v/>
      </c>
      <c r="C58" s="172" t="str">
        <f>IF('別紙2-(2)'!C60="","",'別紙2-(2)'!C60)</f>
        <v/>
      </c>
      <c r="D58" s="173" t="str">
        <f>IF('別紙2-(2)'!D60="","",'別紙2-(2)'!D60)</f>
        <v/>
      </c>
      <c r="E58" s="172" t="str">
        <f>IF('別紙2-(2)'!E60="","",'別紙2-(2)'!E60)</f>
        <v/>
      </c>
      <c r="F58" s="174" t="str">
        <f>IF('別紙2-(2)'!F60="","",'別紙2-(2)'!F60)</f>
        <v/>
      </c>
      <c r="G58" s="683"/>
      <c r="H58" s="684" t="s">
        <v>33</v>
      </c>
      <c r="I58" s="683"/>
      <c r="J58" s="684" t="s">
        <v>33</v>
      </c>
      <c r="K58" s="683"/>
      <c r="L58" s="684" t="s">
        <v>33</v>
      </c>
      <c r="M58" s="683"/>
      <c r="N58" s="684" t="s">
        <v>33</v>
      </c>
      <c r="O58" s="683"/>
      <c r="P58" s="684" t="s">
        <v>33</v>
      </c>
      <c r="Q58" s="683"/>
      <c r="R58" s="684" t="s">
        <v>33</v>
      </c>
      <c r="S58" s="683"/>
      <c r="T58" s="684" t="s">
        <v>33</v>
      </c>
      <c r="U58" s="683"/>
      <c r="V58" s="684" t="s">
        <v>33</v>
      </c>
      <c r="W58" s="683"/>
      <c r="X58" s="684" t="s">
        <v>33</v>
      </c>
      <c r="Y58" s="683"/>
      <c r="Z58" s="684" t="s">
        <v>33</v>
      </c>
      <c r="AA58" s="683"/>
      <c r="AB58" s="684" t="s">
        <v>33</v>
      </c>
      <c r="AC58" s="683"/>
      <c r="AD58" s="684" t="s">
        <v>33</v>
      </c>
      <c r="AE58" s="685">
        <f t="shared" si="0"/>
        <v>0</v>
      </c>
      <c r="AF58" s="686">
        <f t="shared" si="1"/>
        <v>0</v>
      </c>
      <c r="AH58" s="384">
        <f>'別紙2-(2)'!AI60</f>
        <v>0</v>
      </c>
      <c r="AI58" s="367"/>
      <c r="AJ58" s="384">
        <f>'別紙2-(2)'!AK60</f>
        <v>0</v>
      </c>
      <c r="AK58" s="367"/>
      <c r="AL58" s="384">
        <f>'別紙2-(2)'!AM60</f>
        <v>0</v>
      </c>
      <c r="AM58" s="367"/>
      <c r="AN58" s="384">
        <f>'別紙2-(2)'!AO60</f>
        <v>0</v>
      </c>
      <c r="AO58" s="367"/>
      <c r="AP58" s="384">
        <f>'別紙2-(2)'!AQ60</f>
        <v>0</v>
      </c>
      <c r="AQ58" s="367"/>
      <c r="AR58" s="384">
        <f>'別紙2-(2)'!AS60</f>
        <v>0</v>
      </c>
      <c r="AS58" s="367"/>
      <c r="AT58" s="384">
        <f>'別紙2-(2)'!AU60</f>
        <v>0</v>
      </c>
      <c r="AU58" s="367"/>
      <c r="AV58" s="384">
        <f>'別紙2-(2)'!AW60</f>
        <v>0</v>
      </c>
      <c r="AW58" s="367"/>
      <c r="AX58" s="384">
        <f>'別紙2-(2)'!AY60</f>
        <v>0</v>
      </c>
      <c r="AY58" s="367"/>
      <c r="AZ58" s="384">
        <f>'別紙2-(2)'!BA60</f>
        <v>0</v>
      </c>
      <c r="BA58" s="367"/>
      <c r="BB58" s="384">
        <f>'別紙2-(2)'!BC60</f>
        <v>0</v>
      </c>
      <c r="BC58" s="367"/>
      <c r="BD58" s="384">
        <f>'別紙2-(2)'!BE60</f>
        <v>0</v>
      </c>
      <c r="BE58" s="367"/>
    </row>
    <row r="59" spans="1:57">
      <c r="A59" s="148">
        <v>53</v>
      </c>
      <c r="B59" s="94" t="str">
        <f>IF('別紙2-(2)'!B61="","",'別紙2-(2)'!B61)</f>
        <v/>
      </c>
      <c r="C59" s="172" t="str">
        <f>IF('別紙2-(2)'!C61="","",'別紙2-(2)'!C61)</f>
        <v/>
      </c>
      <c r="D59" s="173" t="str">
        <f>IF('別紙2-(2)'!D61="","",'別紙2-(2)'!D61)</f>
        <v/>
      </c>
      <c r="E59" s="172" t="str">
        <f>IF('別紙2-(2)'!E61="","",'別紙2-(2)'!E61)</f>
        <v/>
      </c>
      <c r="F59" s="174" t="str">
        <f>IF('別紙2-(2)'!F61="","",'別紙2-(2)'!F61)</f>
        <v/>
      </c>
      <c r="G59" s="683"/>
      <c r="H59" s="684" t="s">
        <v>33</v>
      </c>
      <c r="I59" s="683"/>
      <c r="J59" s="684" t="s">
        <v>33</v>
      </c>
      <c r="K59" s="683"/>
      <c r="L59" s="684" t="s">
        <v>33</v>
      </c>
      <c r="M59" s="683"/>
      <c r="N59" s="684" t="s">
        <v>33</v>
      </c>
      <c r="O59" s="683"/>
      <c r="P59" s="684" t="s">
        <v>33</v>
      </c>
      <c r="Q59" s="683"/>
      <c r="R59" s="684" t="s">
        <v>33</v>
      </c>
      <c r="S59" s="683"/>
      <c r="T59" s="684" t="s">
        <v>33</v>
      </c>
      <c r="U59" s="683"/>
      <c r="V59" s="684" t="s">
        <v>33</v>
      </c>
      <c r="W59" s="683"/>
      <c r="X59" s="684" t="s">
        <v>33</v>
      </c>
      <c r="Y59" s="683"/>
      <c r="Z59" s="684" t="s">
        <v>33</v>
      </c>
      <c r="AA59" s="683"/>
      <c r="AB59" s="684" t="s">
        <v>33</v>
      </c>
      <c r="AC59" s="683"/>
      <c r="AD59" s="684" t="s">
        <v>33</v>
      </c>
      <c r="AE59" s="685">
        <f t="shared" si="0"/>
        <v>0</v>
      </c>
      <c r="AF59" s="686">
        <f t="shared" si="1"/>
        <v>0</v>
      </c>
      <c r="AH59" s="384">
        <f>'別紙2-(2)'!AI61</f>
        <v>0</v>
      </c>
      <c r="AI59" s="367"/>
      <c r="AJ59" s="384">
        <f>'別紙2-(2)'!AK61</f>
        <v>0</v>
      </c>
      <c r="AK59" s="367"/>
      <c r="AL59" s="384">
        <f>'別紙2-(2)'!AM61</f>
        <v>0</v>
      </c>
      <c r="AM59" s="367"/>
      <c r="AN59" s="384">
        <f>'別紙2-(2)'!AO61</f>
        <v>0</v>
      </c>
      <c r="AO59" s="367"/>
      <c r="AP59" s="384">
        <f>'別紙2-(2)'!AQ61</f>
        <v>0</v>
      </c>
      <c r="AQ59" s="367"/>
      <c r="AR59" s="384">
        <f>'別紙2-(2)'!AS61</f>
        <v>0</v>
      </c>
      <c r="AS59" s="367"/>
      <c r="AT59" s="384">
        <f>'別紙2-(2)'!AU61</f>
        <v>0</v>
      </c>
      <c r="AU59" s="367"/>
      <c r="AV59" s="384">
        <f>'別紙2-(2)'!AW61</f>
        <v>0</v>
      </c>
      <c r="AW59" s="367"/>
      <c r="AX59" s="384">
        <f>'別紙2-(2)'!AY61</f>
        <v>0</v>
      </c>
      <c r="AY59" s="367"/>
      <c r="AZ59" s="384">
        <f>'別紙2-(2)'!BA61</f>
        <v>0</v>
      </c>
      <c r="BA59" s="367"/>
      <c r="BB59" s="384">
        <f>'別紙2-(2)'!BC61</f>
        <v>0</v>
      </c>
      <c r="BC59" s="367"/>
      <c r="BD59" s="384">
        <f>'別紙2-(2)'!BE61</f>
        <v>0</v>
      </c>
      <c r="BE59" s="367"/>
    </row>
    <row r="60" spans="1:57">
      <c r="A60" s="148">
        <v>54</v>
      </c>
      <c r="B60" s="94" t="str">
        <f>IF('別紙2-(2)'!B62="","",'別紙2-(2)'!B62)</f>
        <v/>
      </c>
      <c r="C60" s="172" t="str">
        <f>IF('別紙2-(2)'!C62="","",'別紙2-(2)'!C62)</f>
        <v/>
      </c>
      <c r="D60" s="173" t="str">
        <f>IF('別紙2-(2)'!D62="","",'別紙2-(2)'!D62)</f>
        <v/>
      </c>
      <c r="E60" s="172" t="str">
        <f>IF('別紙2-(2)'!E62="","",'別紙2-(2)'!E62)</f>
        <v/>
      </c>
      <c r="F60" s="174" t="str">
        <f>IF('別紙2-(2)'!F62="","",'別紙2-(2)'!F62)</f>
        <v/>
      </c>
      <c r="G60" s="683"/>
      <c r="H60" s="684" t="s">
        <v>33</v>
      </c>
      <c r="I60" s="683"/>
      <c r="J60" s="684" t="s">
        <v>33</v>
      </c>
      <c r="K60" s="683"/>
      <c r="L60" s="684" t="s">
        <v>33</v>
      </c>
      <c r="M60" s="683"/>
      <c r="N60" s="684" t="s">
        <v>33</v>
      </c>
      <c r="O60" s="683"/>
      <c r="P60" s="684" t="s">
        <v>33</v>
      </c>
      <c r="Q60" s="683"/>
      <c r="R60" s="684" t="s">
        <v>33</v>
      </c>
      <c r="S60" s="683"/>
      <c r="T60" s="684" t="s">
        <v>33</v>
      </c>
      <c r="U60" s="683"/>
      <c r="V60" s="684" t="s">
        <v>33</v>
      </c>
      <c r="W60" s="683"/>
      <c r="X60" s="684" t="s">
        <v>33</v>
      </c>
      <c r="Y60" s="683"/>
      <c r="Z60" s="684" t="s">
        <v>33</v>
      </c>
      <c r="AA60" s="683"/>
      <c r="AB60" s="684" t="s">
        <v>33</v>
      </c>
      <c r="AC60" s="683"/>
      <c r="AD60" s="684" t="s">
        <v>33</v>
      </c>
      <c r="AE60" s="685">
        <f t="shared" si="0"/>
        <v>0</v>
      </c>
      <c r="AF60" s="686">
        <f t="shared" si="1"/>
        <v>0</v>
      </c>
      <c r="AH60" s="384">
        <f>'別紙2-(2)'!AI62</f>
        <v>0</v>
      </c>
      <c r="AI60" s="367"/>
      <c r="AJ60" s="384">
        <f>'別紙2-(2)'!AK62</f>
        <v>0</v>
      </c>
      <c r="AK60" s="367"/>
      <c r="AL60" s="384">
        <f>'別紙2-(2)'!AM62</f>
        <v>0</v>
      </c>
      <c r="AM60" s="367"/>
      <c r="AN60" s="384">
        <f>'別紙2-(2)'!AO62</f>
        <v>0</v>
      </c>
      <c r="AO60" s="367"/>
      <c r="AP60" s="384">
        <f>'別紙2-(2)'!AQ62</f>
        <v>0</v>
      </c>
      <c r="AQ60" s="367"/>
      <c r="AR60" s="384">
        <f>'別紙2-(2)'!AS62</f>
        <v>0</v>
      </c>
      <c r="AS60" s="367"/>
      <c r="AT60" s="384">
        <f>'別紙2-(2)'!AU62</f>
        <v>0</v>
      </c>
      <c r="AU60" s="367"/>
      <c r="AV60" s="384">
        <f>'別紙2-(2)'!AW62</f>
        <v>0</v>
      </c>
      <c r="AW60" s="367"/>
      <c r="AX60" s="384">
        <f>'別紙2-(2)'!AY62</f>
        <v>0</v>
      </c>
      <c r="AY60" s="367"/>
      <c r="AZ60" s="384">
        <f>'別紙2-(2)'!BA62</f>
        <v>0</v>
      </c>
      <c r="BA60" s="367"/>
      <c r="BB60" s="384">
        <f>'別紙2-(2)'!BC62</f>
        <v>0</v>
      </c>
      <c r="BC60" s="367"/>
      <c r="BD60" s="384">
        <f>'別紙2-(2)'!BE62</f>
        <v>0</v>
      </c>
      <c r="BE60" s="367"/>
    </row>
    <row r="61" spans="1:57">
      <c r="A61" s="148">
        <v>55</v>
      </c>
      <c r="B61" s="94" t="str">
        <f>IF('別紙2-(2)'!B63="","",'別紙2-(2)'!B63)</f>
        <v/>
      </c>
      <c r="C61" s="172" t="str">
        <f>IF('別紙2-(2)'!C63="","",'別紙2-(2)'!C63)</f>
        <v/>
      </c>
      <c r="D61" s="173" t="str">
        <f>IF('別紙2-(2)'!D63="","",'別紙2-(2)'!D63)</f>
        <v/>
      </c>
      <c r="E61" s="172" t="str">
        <f>IF('別紙2-(2)'!E63="","",'別紙2-(2)'!E63)</f>
        <v/>
      </c>
      <c r="F61" s="174" t="str">
        <f>IF('別紙2-(2)'!F63="","",'別紙2-(2)'!F63)</f>
        <v/>
      </c>
      <c r="G61" s="683"/>
      <c r="H61" s="684" t="s">
        <v>33</v>
      </c>
      <c r="I61" s="683"/>
      <c r="J61" s="684" t="s">
        <v>33</v>
      </c>
      <c r="K61" s="683"/>
      <c r="L61" s="684" t="s">
        <v>33</v>
      </c>
      <c r="M61" s="683"/>
      <c r="N61" s="684" t="s">
        <v>33</v>
      </c>
      <c r="O61" s="683"/>
      <c r="P61" s="684" t="s">
        <v>33</v>
      </c>
      <c r="Q61" s="683"/>
      <c r="R61" s="684" t="s">
        <v>33</v>
      </c>
      <c r="S61" s="683"/>
      <c r="T61" s="684" t="s">
        <v>33</v>
      </c>
      <c r="U61" s="683"/>
      <c r="V61" s="684" t="s">
        <v>33</v>
      </c>
      <c r="W61" s="683"/>
      <c r="X61" s="684" t="s">
        <v>33</v>
      </c>
      <c r="Y61" s="683"/>
      <c r="Z61" s="684" t="s">
        <v>33</v>
      </c>
      <c r="AA61" s="683"/>
      <c r="AB61" s="684" t="s">
        <v>33</v>
      </c>
      <c r="AC61" s="683"/>
      <c r="AD61" s="684" t="s">
        <v>33</v>
      </c>
      <c r="AE61" s="685">
        <f t="shared" si="0"/>
        <v>0</v>
      </c>
      <c r="AF61" s="686">
        <f t="shared" si="1"/>
        <v>0</v>
      </c>
      <c r="AH61" s="384">
        <f>'別紙2-(2)'!AI63</f>
        <v>0</v>
      </c>
      <c r="AI61" s="367"/>
      <c r="AJ61" s="384">
        <f>'別紙2-(2)'!AK63</f>
        <v>0</v>
      </c>
      <c r="AK61" s="367"/>
      <c r="AL61" s="384">
        <f>'別紙2-(2)'!AM63</f>
        <v>0</v>
      </c>
      <c r="AM61" s="367"/>
      <c r="AN61" s="384">
        <f>'別紙2-(2)'!AO63</f>
        <v>0</v>
      </c>
      <c r="AO61" s="367"/>
      <c r="AP61" s="384">
        <f>'別紙2-(2)'!AQ63</f>
        <v>0</v>
      </c>
      <c r="AQ61" s="367"/>
      <c r="AR61" s="384">
        <f>'別紙2-(2)'!AS63</f>
        <v>0</v>
      </c>
      <c r="AS61" s="367"/>
      <c r="AT61" s="384">
        <f>'別紙2-(2)'!AU63</f>
        <v>0</v>
      </c>
      <c r="AU61" s="367"/>
      <c r="AV61" s="384">
        <f>'別紙2-(2)'!AW63</f>
        <v>0</v>
      </c>
      <c r="AW61" s="367"/>
      <c r="AX61" s="384">
        <f>'別紙2-(2)'!AY63</f>
        <v>0</v>
      </c>
      <c r="AY61" s="367"/>
      <c r="AZ61" s="384">
        <f>'別紙2-(2)'!BA63</f>
        <v>0</v>
      </c>
      <c r="BA61" s="367"/>
      <c r="BB61" s="384">
        <f>'別紙2-(2)'!BC63</f>
        <v>0</v>
      </c>
      <c r="BC61" s="367"/>
      <c r="BD61" s="384">
        <f>'別紙2-(2)'!BE63</f>
        <v>0</v>
      </c>
      <c r="BE61" s="367"/>
    </row>
    <row r="62" spans="1:57">
      <c r="A62" s="148">
        <v>56</v>
      </c>
      <c r="B62" s="94" t="str">
        <f>IF('別紙2-(2)'!B64="","",'別紙2-(2)'!B64)</f>
        <v/>
      </c>
      <c r="C62" s="172" t="str">
        <f>IF('別紙2-(2)'!C64="","",'別紙2-(2)'!C64)</f>
        <v/>
      </c>
      <c r="D62" s="173" t="str">
        <f>IF('別紙2-(2)'!D64="","",'別紙2-(2)'!D64)</f>
        <v/>
      </c>
      <c r="E62" s="172" t="str">
        <f>IF('別紙2-(2)'!E64="","",'別紙2-(2)'!E64)</f>
        <v/>
      </c>
      <c r="F62" s="174" t="str">
        <f>IF('別紙2-(2)'!F64="","",'別紙2-(2)'!F64)</f>
        <v/>
      </c>
      <c r="G62" s="683"/>
      <c r="H62" s="684" t="s">
        <v>33</v>
      </c>
      <c r="I62" s="683"/>
      <c r="J62" s="684" t="s">
        <v>33</v>
      </c>
      <c r="K62" s="683"/>
      <c r="L62" s="684" t="s">
        <v>33</v>
      </c>
      <c r="M62" s="683"/>
      <c r="N62" s="684" t="s">
        <v>33</v>
      </c>
      <c r="O62" s="683"/>
      <c r="P62" s="684" t="s">
        <v>33</v>
      </c>
      <c r="Q62" s="683"/>
      <c r="R62" s="684" t="s">
        <v>33</v>
      </c>
      <c r="S62" s="683"/>
      <c r="T62" s="684" t="s">
        <v>33</v>
      </c>
      <c r="U62" s="683"/>
      <c r="V62" s="684" t="s">
        <v>33</v>
      </c>
      <c r="W62" s="683"/>
      <c r="X62" s="684" t="s">
        <v>33</v>
      </c>
      <c r="Y62" s="683"/>
      <c r="Z62" s="684" t="s">
        <v>33</v>
      </c>
      <c r="AA62" s="683"/>
      <c r="AB62" s="684" t="s">
        <v>33</v>
      </c>
      <c r="AC62" s="683"/>
      <c r="AD62" s="684" t="s">
        <v>33</v>
      </c>
      <c r="AE62" s="685">
        <f t="shared" si="0"/>
        <v>0</v>
      </c>
      <c r="AF62" s="686">
        <f t="shared" si="1"/>
        <v>0</v>
      </c>
      <c r="AH62" s="384">
        <f>'別紙2-(2)'!AI64</f>
        <v>0</v>
      </c>
      <c r="AI62" s="367"/>
      <c r="AJ62" s="384">
        <f>'別紙2-(2)'!AK64</f>
        <v>0</v>
      </c>
      <c r="AK62" s="367"/>
      <c r="AL62" s="384">
        <f>'別紙2-(2)'!AM64</f>
        <v>0</v>
      </c>
      <c r="AM62" s="367"/>
      <c r="AN62" s="384">
        <f>'別紙2-(2)'!AO64</f>
        <v>0</v>
      </c>
      <c r="AO62" s="367"/>
      <c r="AP62" s="384">
        <f>'別紙2-(2)'!AQ64</f>
        <v>0</v>
      </c>
      <c r="AQ62" s="367"/>
      <c r="AR62" s="384">
        <f>'別紙2-(2)'!AS64</f>
        <v>0</v>
      </c>
      <c r="AS62" s="367"/>
      <c r="AT62" s="384">
        <f>'別紙2-(2)'!AU64</f>
        <v>0</v>
      </c>
      <c r="AU62" s="367"/>
      <c r="AV62" s="384">
        <f>'別紙2-(2)'!AW64</f>
        <v>0</v>
      </c>
      <c r="AW62" s="367"/>
      <c r="AX62" s="384">
        <f>'別紙2-(2)'!AY64</f>
        <v>0</v>
      </c>
      <c r="AY62" s="367"/>
      <c r="AZ62" s="384">
        <f>'別紙2-(2)'!BA64</f>
        <v>0</v>
      </c>
      <c r="BA62" s="367"/>
      <c r="BB62" s="384">
        <f>'別紙2-(2)'!BC64</f>
        <v>0</v>
      </c>
      <c r="BC62" s="367"/>
      <c r="BD62" s="384">
        <f>'別紙2-(2)'!BE64</f>
        <v>0</v>
      </c>
      <c r="BE62" s="367"/>
    </row>
    <row r="63" spans="1:57">
      <c r="A63" s="148">
        <v>57</v>
      </c>
      <c r="B63" s="94" t="str">
        <f>IF('別紙2-(2)'!B65="","",'別紙2-(2)'!B65)</f>
        <v/>
      </c>
      <c r="C63" s="172" t="str">
        <f>IF('別紙2-(2)'!C65="","",'別紙2-(2)'!C65)</f>
        <v/>
      </c>
      <c r="D63" s="173" t="str">
        <f>IF('別紙2-(2)'!D65="","",'別紙2-(2)'!D65)</f>
        <v/>
      </c>
      <c r="E63" s="172" t="str">
        <f>IF('別紙2-(2)'!E65="","",'別紙2-(2)'!E65)</f>
        <v/>
      </c>
      <c r="F63" s="174" t="str">
        <f>IF('別紙2-(2)'!F65="","",'別紙2-(2)'!F65)</f>
        <v/>
      </c>
      <c r="G63" s="683"/>
      <c r="H63" s="684" t="s">
        <v>33</v>
      </c>
      <c r="I63" s="683"/>
      <c r="J63" s="684" t="s">
        <v>33</v>
      </c>
      <c r="K63" s="683"/>
      <c r="L63" s="684" t="s">
        <v>33</v>
      </c>
      <c r="M63" s="683"/>
      <c r="N63" s="684" t="s">
        <v>33</v>
      </c>
      <c r="O63" s="683"/>
      <c r="P63" s="684" t="s">
        <v>33</v>
      </c>
      <c r="Q63" s="683"/>
      <c r="R63" s="684" t="s">
        <v>33</v>
      </c>
      <c r="S63" s="683"/>
      <c r="T63" s="684" t="s">
        <v>33</v>
      </c>
      <c r="U63" s="683"/>
      <c r="V63" s="684" t="s">
        <v>33</v>
      </c>
      <c r="W63" s="683"/>
      <c r="X63" s="684" t="s">
        <v>33</v>
      </c>
      <c r="Y63" s="683"/>
      <c r="Z63" s="684" t="s">
        <v>33</v>
      </c>
      <c r="AA63" s="683"/>
      <c r="AB63" s="684" t="s">
        <v>33</v>
      </c>
      <c r="AC63" s="683"/>
      <c r="AD63" s="684" t="s">
        <v>33</v>
      </c>
      <c r="AE63" s="685">
        <f t="shared" si="0"/>
        <v>0</v>
      </c>
      <c r="AF63" s="686">
        <f t="shared" si="1"/>
        <v>0</v>
      </c>
      <c r="AH63" s="384">
        <f>'別紙2-(2)'!AI65</f>
        <v>0</v>
      </c>
      <c r="AI63" s="367"/>
      <c r="AJ63" s="384">
        <f>'別紙2-(2)'!AK65</f>
        <v>0</v>
      </c>
      <c r="AK63" s="367"/>
      <c r="AL63" s="384">
        <f>'別紙2-(2)'!AM65</f>
        <v>0</v>
      </c>
      <c r="AM63" s="367"/>
      <c r="AN63" s="384">
        <f>'別紙2-(2)'!AO65</f>
        <v>0</v>
      </c>
      <c r="AO63" s="367"/>
      <c r="AP63" s="384">
        <f>'別紙2-(2)'!AQ65</f>
        <v>0</v>
      </c>
      <c r="AQ63" s="367"/>
      <c r="AR63" s="384">
        <f>'別紙2-(2)'!AS65</f>
        <v>0</v>
      </c>
      <c r="AS63" s="367"/>
      <c r="AT63" s="384">
        <f>'別紙2-(2)'!AU65</f>
        <v>0</v>
      </c>
      <c r="AU63" s="367"/>
      <c r="AV63" s="384">
        <f>'別紙2-(2)'!AW65</f>
        <v>0</v>
      </c>
      <c r="AW63" s="367"/>
      <c r="AX63" s="384">
        <f>'別紙2-(2)'!AY65</f>
        <v>0</v>
      </c>
      <c r="AY63" s="367"/>
      <c r="AZ63" s="384">
        <f>'別紙2-(2)'!BA65</f>
        <v>0</v>
      </c>
      <c r="BA63" s="367"/>
      <c r="BB63" s="384">
        <f>'別紙2-(2)'!BC65</f>
        <v>0</v>
      </c>
      <c r="BC63" s="367"/>
      <c r="BD63" s="384">
        <f>'別紙2-(2)'!BE65</f>
        <v>0</v>
      </c>
      <c r="BE63" s="367"/>
    </row>
    <row r="64" spans="1:57">
      <c r="A64" s="148">
        <v>58</v>
      </c>
      <c r="B64" s="94" t="str">
        <f>IF('別紙2-(2)'!B66="","",'別紙2-(2)'!B66)</f>
        <v/>
      </c>
      <c r="C64" s="172" t="str">
        <f>IF('別紙2-(2)'!C66="","",'別紙2-(2)'!C66)</f>
        <v/>
      </c>
      <c r="D64" s="173" t="str">
        <f>IF('別紙2-(2)'!D66="","",'別紙2-(2)'!D66)</f>
        <v/>
      </c>
      <c r="E64" s="172" t="str">
        <f>IF('別紙2-(2)'!E66="","",'別紙2-(2)'!E66)</f>
        <v/>
      </c>
      <c r="F64" s="174" t="str">
        <f>IF('別紙2-(2)'!F66="","",'別紙2-(2)'!F66)</f>
        <v/>
      </c>
      <c r="G64" s="683"/>
      <c r="H64" s="684" t="s">
        <v>33</v>
      </c>
      <c r="I64" s="683"/>
      <c r="J64" s="684" t="s">
        <v>33</v>
      </c>
      <c r="K64" s="683"/>
      <c r="L64" s="684" t="s">
        <v>33</v>
      </c>
      <c r="M64" s="683"/>
      <c r="N64" s="684" t="s">
        <v>33</v>
      </c>
      <c r="O64" s="683"/>
      <c r="P64" s="684" t="s">
        <v>33</v>
      </c>
      <c r="Q64" s="683"/>
      <c r="R64" s="684" t="s">
        <v>33</v>
      </c>
      <c r="S64" s="683"/>
      <c r="T64" s="684" t="s">
        <v>33</v>
      </c>
      <c r="U64" s="683"/>
      <c r="V64" s="684" t="s">
        <v>33</v>
      </c>
      <c r="W64" s="683"/>
      <c r="X64" s="684" t="s">
        <v>33</v>
      </c>
      <c r="Y64" s="683"/>
      <c r="Z64" s="684" t="s">
        <v>33</v>
      </c>
      <c r="AA64" s="683"/>
      <c r="AB64" s="684" t="s">
        <v>33</v>
      </c>
      <c r="AC64" s="683"/>
      <c r="AD64" s="684" t="s">
        <v>33</v>
      </c>
      <c r="AE64" s="685">
        <f t="shared" si="0"/>
        <v>0</v>
      </c>
      <c r="AF64" s="686">
        <f t="shared" si="1"/>
        <v>0</v>
      </c>
      <c r="AH64" s="384">
        <f>'別紙2-(2)'!AI66</f>
        <v>0</v>
      </c>
      <c r="AI64" s="367"/>
      <c r="AJ64" s="384">
        <f>'別紙2-(2)'!AK66</f>
        <v>0</v>
      </c>
      <c r="AK64" s="367"/>
      <c r="AL64" s="384">
        <f>'別紙2-(2)'!AM66</f>
        <v>0</v>
      </c>
      <c r="AM64" s="367"/>
      <c r="AN64" s="384">
        <f>'別紙2-(2)'!AO66</f>
        <v>0</v>
      </c>
      <c r="AO64" s="367"/>
      <c r="AP64" s="384">
        <f>'別紙2-(2)'!AQ66</f>
        <v>0</v>
      </c>
      <c r="AQ64" s="367"/>
      <c r="AR64" s="384">
        <f>'別紙2-(2)'!AS66</f>
        <v>0</v>
      </c>
      <c r="AS64" s="367"/>
      <c r="AT64" s="384">
        <f>'別紙2-(2)'!AU66</f>
        <v>0</v>
      </c>
      <c r="AU64" s="367"/>
      <c r="AV64" s="384">
        <f>'別紙2-(2)'!AW66</f>
        <v>0</v>
      </c>
      <c r="AW64" s="367"/>
      <c r="AX64" s="384">
        <f>'別紙2-(2)'!AY66</f>
        <v>0</v>
      </c>
      <c r="AY64" s="367"/>
      <c r="AZ64" s="384">
        <f>'別紙2-(2)'!BA66</f>
        <v>0</v>
      </c>
      <c r="BA64" s="367"/>
      <c r="BB64" s="384">
        <f>'別紙2-(2)'!BC66</f>
        <v>0</v>
      </c>
      <c r="BC64" s="367"/>
      <c r="BD64" s="384">
        <f>'別紙2-(2)'!BE66</f>
        <v>0</v>
      </c>
      <c r="BE64" s="367"/>
    </row>
    <row r="65" spans="1:57">
      <c r="A65" s="148">
        <v>59</v>
      </c>
      <c r="B65" s="94" t="str">
        <f>IF('別紙2-(2)'!B67="","",'別紙2-(2)'!B67)</f>
        <v/>
      </c>
      <c r="C65" s="172" t="str">
        <f>IF('別紙2-(2)'!C67="","",'別紙2-(2)'!C67)</f>
        <v/>
      </c>
      <c r="D65" s="173" t="str">
        <f>IF('別紙2-(2)'!D67="","",'別紙2-(2)'!D67)</f>
        <v/>
      </c>
      <c r="E65" s="172" t="str">
        <f>IF('別紙2-(2)'!E67="","",'別紙2-(2)'!E67)</f>
        <v/>
      </c>
      <c r="F65" s="174" t="str">
        <f>IF('別紙2-(2)'!F67="","",'別紙2-(2)'!F67)</f>
        <v/>
      </c>
      <c r="G65" s="683"/>
      <c r="H65" s="684" t="s">
        <v>33</v>
      </c>
      <c r="I65" s="683"/>
      <c r="J65" s="684" t="s">
        <v>33</v>
      </c>
      <c r="K65" s="683"/>
      <c r="L65" s="684" t="s">
        <v>33</v>
      </c>
      <c r="M65" s="683"/>
      <c r="N65" s="684" t="s">
        <v>33</v>
      </c>
      <c r="O65" s="683"/>
      <c r="P65" s="684" t="s">
        <v>33</v>
      </c>
      <c r="Q65" s="683"/>
      <c r="R65" s="684" t="s">
        <v>33</v>
      </c>
      <c r="S65" s="683"/>
      <c r="T65" s="684" t="s">
        <v>33</v>
      </c>
      <c r="U65" s="683"/>
      <c r="V65" s="684" t="s">
        <v>33</v>
      </c>
      <c r="W65" s="683"/>
      <c r="X65" s="684" t="s">
        <v>33</v>
      </c>
      <c r="Y65" s="683"/>
      <c r="Z65" s="684" t="s">
        <v>33</v>
      </c>
      <c r="AA65" s="683"/>
      <c r="AB65" s="684" t="s">
        <v>33</v>
      </c>
      <c r="AC65" s="683"/>
      <c r="AD65" s="684" t="s">
        <v>33</v>
      </c>
      <c r="AE65" s="685">
        <f t="shared" si="0"/>
        <v>0</v>
      </c>
      <c r="AF65" s="686">
        <f t="shared" si="1"/>
        <v>0</v>
      </c>
      <c r="AH65" s="384">
        <f>'別紙2-(2)'!AI67</f>
        <v>0</v>
      </c>
      <c r="AI65" s="367"/>
      <c r="AJ65" s="384">
        <f>'別紙2-(2)'!AK67</f>
        <v>0</v>
      </c>
      <c r="AK65" s="367"/>
      <c r="AL65" s="384">
        <f>'別紙2-(2)'!AM67</f>
        <v>0</v>
      </c>
      <c r="AM65" s="367"/>
      <c r="AN65" s="384">
        <f>'別紙2-(2)'!AO67</f>
        <v>0</v>
      </c>
      <c r="AO65" s="367"/>
      <c r="AP65" s="384">
        <f>'別紙2-(2)'!AQ67</f>
        <v>0</v>
      </c>
      <c r="AQ65" s="367"/>
      <c r="AR65" s="384">
        <f>'別紙2-(2)'!AS67</f>
        <v>0</v>
      </c>
      <c r="AS65" s="367"/>
      <c r="AT65" s="384">
        <f>'別紙2-(2)'!AU67</f>
        <v>0</v>
      </c>
      <c r="AU65" s="367"/>
      <c r="AV65" s="384">
        <f>'別紙2-(2)'!AW67</f>
        <v>0</v>
      </c>
      <c r="AW65" s="367"/>
      <c r="AX65" s="384">
        <f>'別紙2-(2)'!AY67</f>
        <v>0</v>
      </c>
      <c r="AY65" s="367"/>
      <c r="AZ65" s="384">
        <f>'別紙2-(2)'!BA67</f>
        <v>0</v>
      </c>
      <c r="BA65" s="367"/>
      <c r="BB65" s="384">
        <f>'別紙2-(2)'!BC67</f>
        <v>0</v>
      </c>
      <c r="BC65" s="367"/>
      <c r="BD65" s="384">
        <f>'別紙2-(2)'!BE67</f>
        <v>0</v>
      </c>
      <c r="BE65" s="367"/>
    </row>
    <row r="66" spans="1:57">
      <c r="A66" s="148">
        <v>60</v>
      </c>
      <c r="B66" s="94" t="str">
        <f>IF('別紙2-(2)'!B68="","",'別紙2-(2)'!B68)</f>
        <v/>
      </c>
      <c r="C66" s="172" t="str">
        <f>IF('別紙2-(2)'!C68="","",'別紙2-(2)'!C68)</f>
        <v/>
      </c>
      <c r="D66" s="173" t="str">
        <f>IF('別紙2-(2)'!D68="","",'別紙2-(2)'!D68)</f>
        <v/>
      </c>
      <c r="E66" s="172" t="str">
        <f>IF('別紙2-(2)'!E68="","",'別紙2-(2)'!E68)</f>
        <v/>
      </c>
      <c r="F66" s="174" t="str">
        <f>IF('別紙2-(2)'!F68="","",'別紙2-(2)'!F68)</f>
        <v/>
      </c>
      <c r="G66" s="683"/>
      <c r="H66" s="684" t="s">
        <v>33</v>
      </c>
      <c r="I66" s="683"/>
      <c r="J66" s="684" t="s">
        <v>33</v>
      </c>
      <c r="K66" s="683"/>
      <c r="L66" s="684" t="s">
        <v>33</v>
      </c>
      <c r="M66" s="683"/>
      <c r="N66" s="684" t="s">
        <v>33</v>
      </c>
      <c r="O66" s="683"/>
      <c r="P66" s="684" t="s">
        <v>33</v>
      </c>
      <c r="Q66" s="683"/>
      <c r="R66" s="684" t="s">
        <v>33</v>
      </c>
      <c r="S66" s="683"/>
      <c r="T66" s="684" t="s">
        <v>33</v>
      </c>
      <c r="U66" s="683"/>
      <c r="V66" s="684" t="s">
        <v>33</v>
      </c>
      <c r="W66" s="683"/>
      <c r="X66" s="684" t="s">
        <v>33</v>
      </c>
      <c r="Y66" s="683"/>
      <c r="Z66" s="684" t="s">
        <v>33</v>
      </c>
      <c r="AA66" s="683"/>
      <c r="AB66" s="684" t="s">
        <v>33</v>
      </c>
      <c r="AC66" s="683"/>
      <c r="AD66" s="684" t="s">
        <v>33</v>
      </c>
      <c r="AE66" s="685">
        <f t="shared" si="0"/>
        <v>0</v>
      </c>
      <c r="AF66" s="686">
        <f t="shared" si="1"/>
        <v>0</v>
      </c>
      <c r="AH66" s="384">
        <f>'別紙2-(2)'!AI68</f>
        <v>0</v>
      </c>
      <c r="AI66" s="367"/>
      <c r="AJ66" s="384">
        <f>'別紙2-(2)'!AK68</f>
        <v>0</v>
      </c>
      <c r="AK66" s="367"/>
      <c r="AL66" s="384">
        <f>'別紙2-(2)'!AM68</f>
        <v>0</v>
      </c>
      <c r="AM66" s="367"/>
      <c r="AN66" s="384">
        <f>'別紙2-(2)'!AO68</f>
        <v>0</v>
      </c>
      <c r="AO66" s="367"/>
      <c r="AP66" s="384">
        <f>'別紙2-(2)'!AQ68</f>
        <v>0</v>
      </c>
      <c r="AQ66" s="367"/>
      <c r="AR66" s="384">
        <f>'別紙2-(2)'!AS68</f>
        <v>0</v>
      </c>
      <c r="AS66" s="367"/>
      <c r="AT66" s="384">
        <f>'別紙2-(2)'!AU68</f>
        <v>0</v>
      </c>
      <c r="AU66" s="367"/>
      <c r="AV66" s="384">
        <f>'別紙2-(2)'!AW68</f>
        <v>0</v>
      </c>
      <c r="AW66" s="367"/>
      <c r="AX66" s="384">
        <f>'別紙2-(2)'!AY68</f>
        <v>0</v>
      </c>
      <c r="AY66" s="367"/>
      <c r="AZ66" s="384">
        <f>'別紙2-(2)'!BA68</f>
        <v>0</v>
      </c>
      <c r="BA66" s="367"/>
      <c r="BB66" s="384">
        <f>'別紙2-(2)'!BC68</f>
        <v>0</v>
      </c>
      <c r="BC66" s="367"/>
      <c r="BD66" s="384">
        <f>'別紙2-(2)'!BE68</f>
        <v>0</v>
      </c>
      <c r="BE66" s="367"/>
    </row>
    <row r="67" spans="1:57">
      <c r="A67" s="148">
        <v>61</v>
      </c>
      <c r="B67" s="94" t="str">
        <f>IF('別紙2-(2)'!B69="","",'別紙2-(2)'!B69)</f>
        <v/>
      </c>
      <c r="C67" s="172" t="str">
        <f>IF('別紙2-(2)'!C69="","",'別紙2-(2)'!C69)</f>
        <v/>
      </c>
      <c r="D67" s="173" t="str">
        <f>IF('別紙2-(2)'!D69="","",'別紙2-(2)'!D69)</f>
        <v/>
      </c>
      <c r="E67" s="172" t="str">
        <f>IF('別紙2-(2)'!E69="","",'別紙2-(2)'!E69)</f>
        <v/>
      </c>
      <c r="F67" s="174" t="str">
        <f>IF('別紙2-(2)'!F69="","",'別紙2-(2)'!F69)</f>
        <v/>
      </c>
      <c r="G67" s="683"/>
      <c r="H67" s="684" t="s">
        <v>33</v>
      </c>
      <c r="I67" s="683"/>
      <c r="J67" s="684" t="s">
        <v>33</v>
      </c>
      <c r="K67" s="683"/>
      <c r="L67" s="684" t="s">
        <v>33</v>
      </c>
      <c r="M67" s="683"/>
      <c r="N67" s="684" t="s">
        <v>33</v>
      </c>
      <c r="O67" s="683"/>
      <c r="P67" s="684" t="s">
        <v>33</v>
      </c>
      <c r="Q67" s="683"/>
      <c r="R67" s="684" t="s">
        <v>33</v>
      </c>
      <c r="S67" s="683"/>
      <c r="T67" s="684" t="s">
        <v>33</v>
      </c>
      <c r="U67" s="683"/>
      <c r="V67" s="684" t="s">
        <v>33</v>
      </c>
      <c r="W67" s="683"/>
      <c r="X67" s="684" t="s">
        <v>33</v>
      </c>
      <c r="Y67" s="683"/>
      <c r="Z67" s="684" t="s">
        <v>33</v>
      </c>
      <c r="AA67" s="683"/>
      <c r="AB67" s="684" t="s">
        <v>33</v>
      </c>
      <c r="AC67" s="683"/>
      <c r="AD67" s="684" t="s">
        <v>33</v>
      </c>
      <c r="AE67" s="685">
        <f t="shared" si="0"/>
        <v>0</v>
      </c>
      <c r="AF67" s="686">
        <f t="shared" si="1"/>
        <v>0</v>
      </c>
      <c r="AH67" s="384">
        <f>'別紙2-(2)'!AI69</f>
        <v>0</v>
      </c>
      <c r="AI67" s="367"/>
      <c r="AJ67" s="384">
        <f>'別紙2-(2)'!AK69</f>
        <v>0</v>
      </c>
      <c r="AK67" s="367"/>
      <c r="AL67" s="384">
        <f>'別紙2-(2)'!AM69</f>
        <v>0</v>
      </c>
      <c r="AM67" s="367"/>
      <c r="AN67" s="384">
        <f>'別紙2-(2)'!AO69</f>
        <v>0</v>
      </c>
      <c r="AO67" s="367"/>
      <c r="AP67" s="384">
        <f>'別紙2-(2)'!AQ69</f>
        <v>0</v>
      </c>
      <c r="AQ67" s="367"/>
      <c r="AR67" s="384">
        <f>'別紙2-(2)'!AS69</f>
        <v>0</v>
      </c>
      <c r="AS67" s="367"/>
      <c r="AT67" s="384">
        <f>'別紙2-(2)'!AU69</f>
        <v>0</v>
      </c>
      <c r="AU67" s="367"/>
      <c r="AV67" s="384">
        <f>'別紙2-(2)'!AW69</f>
        <v>0</v>
      </c>
      <c r="AW67" s="367"/>
      <c r="AX67" s="384">
        <f>'別紙2-(2)'!AY69</f>
        <v>0</v>
      </c>
      <c r="AY67" s="367"/>
      <c r="AZ67" s="384">
        <f>'別紙2-(2)'!BA69</f>
        <v>0</v>
      </c>
      <c r="BA67" s="367"/>
      <c r="BB67" s="384">
        <f>'別紙2-(2)'!BC69</f>
        <v>0</v>
      </c>
      <c r="BC67" s="367"/>
      <c r="BD67" s="384">
        <f>'別紙2-(2)'!BE69</f>
        <v>0</v>
      </c>
      <c r="BE67" s="367"/>
    </row>
    <row r="68" spans="1:57">
      <c r="A68" s="148">
        <v>62</v>
      </c>
      <c r="B68" s="94" t="str">
        <f>IF('別紙2-(2)'!B70="","",'別紙2-(2)'!B70)</f>
        <v/>
      </c>
      <c r="C68" s="172" t="str">
        <f>IF('別紙2-(2)'!C70="","",'別紙2-(2)'!C70)</f>
        <v/>
      </c>
      <c r="D68" s="173" t="str">
        <f>IF('別紙2-(2)'!D70="","",'別紙2-(2)'!D70)</f>
        <v/>
      </c>
      <c r="E68" s="172" t="str">
        <f>IF('別紙2-(2)'!E70="","",'別紙2-(2)'!E70)</f>
        <v/>
      </c>
      <c r="F68" s="174" t="str">
        <f>IF('別紙2-(2)'!F70="","",'別紙2-(2)'!F70)</f>
        <v/>
      </c>
      <c r="G68" s="683"/>
      <c r="H68" s="684" t="s">
        <v>33</v>
      </c>
      <c r="I68" s="683"/>
      <c r="J68" s="684" t="s">
        <v>33</v>
      </c>
      <c r="K68" s="683"/>
      <c r="L68" s="684" t="s">
        <v>33</v>
      </c>
      <c r="M68" s="683"/>
      <c r="N68" s="684" t="s">
        <v>33</v>
      </c>
      <c r="O68" s="683"/>
      <c r="P68" s="684" t="s">
        <v>33</v>
      </c>
      <c r="Q68" s="683"/>
      <c r="R68" s="684" t="s">
        <v>33</v>
      </c>
      <c r="S68" s="683"/>
      <c r="T68" s="684" t="s">
        <v>33</v>
      </c>
      <c r="U68" s="683"/>
      <c r="V68" s="684" t="s">
        <v>33</v>
      </c>
      <c r="W68" s="683"/>
      <c r="X68" s="684" t="s">
        <v>33</v>
      </c>
      <c r="Y68" s="683"/>
      <c r="Z68" s="684" t="s">
        <v>33</v>
      </c>
      <c r="AA68" s="683"/>
      <c r="AB68" s="684" t="s">
        <v>33</v>
      </c>
      <c r="AC68" s="683"/>
      <c r="AD68" s="684" t="s">
        <v>33</v>
      </c>
      <c r="AE68" s="685">
        <f t="shared" si="0"/>
        <v>0</v>
      </c>
      <c r="AF68" s="686">
        <f t="shared" si="1"/>
        <v>0</v>
      </c>
      <c r="AH68" s="384">
        <f>'別紙2-(2)'!AI70</f>
        <v>0</v>
      </c>
      <c r="AI68" s="367"/>
      <c r="AJ68" s="384">
        <f>'別紙2-(2)'!AK70</f>
        <v>0</v>
      </c>
      <c r="AK68" s="367"/>
      <c r="AL68" s="384">
        <f>'別紙2-(2)'!AM70</f>
        <v>0</v>
      </c>
      <c r="AM68" s="367"/>
      <c r="AN68" s="384">
        <f>'別紙2-(2)'!AO70</f>
        <v>0</v>
      </c>
      <c r="AO68" s="367"/>
      <c r="AP68" s="384">
        <f>'別紙2-(2)'!AQ70</f>
        <v>0</v>
      </c>
      <c r="AQ68" s="367"/>
      <c r="AR68" s="384">
        <f>'別紙2-(2)'!AS70</f>
        <v>0</v>
      </c>
      <c r="AS68" s="367"/>
      <c r="AT68" s="384">
        <f>'別紙2-(2)'!AU70</f>
        <v>0</v>
      </c>
      <c r="AU68" s="367"/>
      <c r="AV68" s="384">
        <f>'別紙2-(2)'!AW70</f>
        <v>0</v>
      </c>
      <c r="AW68" s="367"/>
      <c r="AX68" s="384">
        <f>'別紙2-(2)'!AY70</f>
        <v>0</v>
      </c>
      <c r="AY68" s="367"/>
      <c r="AZ68" s="384">
        <f>'別紙2-(2)'!BA70</f>
        <v>0</v>
      </c>
      <c r="BA68" s="367"/>
      <c r="BB68" s="384">
        <f>'別紙2-(2)'!BC70</f>
        <v>0</v>
      </c>
      <c r="BC68" s="367"/>
      <c r="BD68" s="384">
        <f>'別紙2-(2)'!BE70</f>
        <v>0</v>
      </c>
      <c r="BE68" s="367"/>
    </row>
    <row r="69" spans="1:57">
      <c r="A69" s="148">
        <v>63</v>
      </c>
      <c r="B69" s="94" t="str">
        <f>IF('別紙2-(2)'!B71="","",'別紙2-(2)'!B71)</f>
        <v/>
      </c>
      <c r="C69" s="172" t="str">
        <f>IF('別紙2-(2)'!C71="","",'別紙2-(2)'!C71)</f>
        <v/>
      </c>
      <c r="D69" s="173" t="str">
        <f>IF('別紙2-(2)'!D71="","",'別紙2-(2)'!D71)</f>
        <v/>
      </c>
      <c r="E69" s="172" t="str">
        <f>IF('別紙2-(2)'!E71="","",'別紙2-(2)'!E71)</f>
        <v/>
      </c>
      <c r="F69" s="174" t="str">
        <f>IF('別紙2-(2)'!F71="","",'別紙2-(2)'!F71)</f>
        <v/>
      </c>
      <c r="G69" s="683"/>
      <c r="H69" s="684" t="s">
        <v>33</v>
      </c>
      <c r="I69" s="683"/>
      <c r="J69" s="684" t="s">
        <v>33</v>
      </c>
      <c r="K69" s="683"/>
      <c r="L69" s="684" t="s">
        <v>33</v>
      </c>
      <c r="M69" s="683"/>
      <c r="N69" s="684" t="s">
        <v>33</v>
      </c>
      <c r="O69" s="683"/>
      <c r="P69" s="684" t="s">
        <v>33</v>
      </c>
      <c r="Q69" s="683"/>
      <c r="R69" s="684" t="s">
        <v>33</v>
      </c>
      <c r="S69" s="683"/>
      <c r="T69" s="684" t="s">
        <v>33</v>
      </c>
      <c r="U69" s="683"/>
      <c r="V69" s="684" t="s">
        <v>33</v>
      </c>
      <c r="W69" s="683"/>
      <c r="X69" s="684" t="s">
        <v>33</v>
      </c>
      <c r="Y69" s="683"/>
      <c r="Z69" s="684" t="s">
        <v>33</v>
      </c>
      <c r="AA69" s="683"/>
      <c r="AB69" s="684" t="s">
        <v>33</v>
      </c>
      <c r="AC69" s="683"/>
      <c r="AD69" s="684" t="s">
        <v>33</v>
      </c>
      <c r="AE69" s="685">
        <f t="shared" si="0"/>
        <v>0</v>
      </c>
      <c r="AF69" s="686">
        <f t="shared" si="1"/>
        <v>0</v>
      </c>
      <c r="AH69" s="384">
        <f>'別紙2-(2)'!AI71</f>
        <v>0</v>
      </c>
      <c r="AI69" s="367"/>
      <c r="AJ69" s="384">
        <f>'別紙2-(2)'!AK71</f>
        <v>0</v>
      </c>
      <c r="AK69" s="367"/>
      <c r="AL69" s="384">
        <f>'別紙2-(2)'!AM71</f>
        <v>0</v>
      </c>
      <c r="AM69" s="367"/>
      <c r="AN69" s="384">
        <f>'別紙2-(2)'!AO71</f>
        <v>0</v>
      </c>
      <c r="AO69" s="367"/>
      <c r="AP69" s="384">
        <f>'別紙2-(2)'!AQ71</f>
        <v>0</v>
      </c>
      <c r="AQ69" s="367"/>
      <c r="AR69" s="384">
        <f>'別紙2-(2)'!AS71</f>
        <v>0</v>
      </c>
      <c r="AS69" s="367"/>
      <c r="AT69" s="384">
        <f>'別紙2-(2)'!AU71</f>
        <v>0</v>
      </c>
      <c r="AU69" s="367"/>
      <c r="AV69" s="384">
        <f>'別紙2-(2)'!AW71</f>
        <v>0</v>
      </c>
      <c r="AW69" s="367"/>
      <c r="AX69" s="384">
        <f>'別紙2-(2)'!AY71</f>
        <v>0</v>
      </c>
      <c r="AY69" s="367"/>
      <c r="AZ69" s="384">
        <f>'別紙2-(2)'!BA71</f>
        <v>0</v>
      </c>
      <c r="BA69" s="367"/>
      <c r="BB69" s="384">
        <f>'別紙2-(2)'!BC71</f>
        <v>0</v>
      </c>
      <c r="BC69" s="367"/>
      <c r="BD69" s="384">
        <f>'別紙2-(2)'!BE71</f>
        <v>0</v>
      </c>
      <c r="BE69" s="367"/>
    </row>
    <row r="70" spans="1:57">
      <c r="A70" s="148">
        <v>64</v>
      </c>
      <c r="B70" s="94" t="str">
        <f>IF('別紙2-(2)'!B72="","",'別紙2-(2)'!B72)</f>
        <v/>
      </c>
      <c r="C70" s="172" t="str">
        <f>IF('別紙2-(2)'!C72="","",'別紙2-(2)'!C72)</f>
        <v/>
      </c>
      <c r="D70" s="173" t="str">
        <f>IF('別紙2-(2)'!D72="","",'別紙2-(2)'!D72)</f>
        <v/>
      </c>
      <c r="E70" s="172" t="str">
        <f>IF('別紙2-(2)'!E72="","",'別紙2-(2)'!E72)</f>
        <v/>
      </c>
      <c r="F70" s="174" t="str">
        <f>IF('別紙2-(2)'!F72="","",'別紙2-(2)'!F72)</f>
        <v/>
      </c>
      <c r="G70" s="683"/>
      <c r="H70" s="684" t="s">
        <v>33</v>
      </c>
      <c r="I70" s="683"/>
      <c r="J70" s="684" t="s">
        <v>33</v>
      </c>
      <c r="K70" s="683"/>
      <c r="L70" s="684" t="s">
        <v>33</v>
      </c>
      <c r="M70" s="683"/>
      <c r="N70" s="684" t="s">
        <v>33</v>
      </c>
      <c r="O70" s="683"/>
      <c r="P70" s="684" t="s">
        <v>33</v>
      </c>
      <c r="Q70" s="683"/>
      <c r="R70" s="684" t="s">
        <v>33</v>
      </c>
      <c r="S70" s="683"/>
      <c r="T70" s="684" t="s">
        <v>33</v>
      </c>
      <c r="U70" s="683"/>
      <c r="V70" s="684" t="s">
        <v>33</v>
      </c>
      <c r="W70" s="683"/>
      <c r="X70" s="684" t="s">
        <v>33</v>
      </c>
      <c r="Y70" s="683"/>
      <c r="Z70" s="684" t="s">
        <v>33</v>
      </c>
      <c r="AA70" s="683"/>
      <c r="AB70" s="684" t="s">
        <v>33</v>
      </c>
      <c r="AC70" s="683"/>
      <c r="AD70" s="684" t="s">
        <v>33</v>
      </c>
      <c r="AE70" s="685">
        <f t="shared" si="0"/>
        <v>0</v>
      </c>
      <c r="AF70" s="686">
        <f t="shared" si="1"/>
        <v>0</v>
      </c>
      <c r="AH70" s="384">
        <f>'別紙2-(2)'!AI72</f>
        <v>0</v>
      </c>
      <c r="AI70" s="367"/>
      <c r="AJ70" s="384">
        <f>'別紙2-(2)'!AK72</f>
        <v>0</v>
      </c>
      <c r="AK70" s="367"/>
      <c r="AL70" s="384">
        <f>'別紙2-(2)'!AM72</f>
        <v>0</v>
      </c>
      <c r="AM70" s="367"/>
      <c r="AN70" s="384">
        <f>'別紙2-(2)'!AO72</f>
        <v>0</v>
      </c>
      <c r="AO70" s="367"/>
      <c r="AP70" s="384">
        <f>'別紙2-(2)'!AQ72</f>
        <v>0</v>
      </c>
      <c r="AQ70" s="367"/>
      <c r="AR70" s="384">
        <f>'別紙2-(2)'!AS72</f>
        <v>0</v>
      </c>
      <c r="AS70" s="367"/>
      <c r="AT70" s="384">
        <f>'別紙2-(2)'!AU72</f>
        <v>0</v>
      </c>
      <c r="AU70" s="367"/>
      <c r="AV70" s="384">
        <f>'別紙2-(2)'!AW72</f>
        <v>0</v>
      </c>
      <c r="AW70" s="367"/>
      <c r="AX70" s="384">
        <f>'別紙2-(2)'!AY72</f>
        <v>0</v>
      </c>
      <c r="AY70" s="367"/>
      <c r="AZ70" s="384">
        <f>'別紙2-(2)'!BA72</f>
        <v>0</v>
      </c>
      <c r="BA70" s="367"/>
      <c r="BB70" s="384">
        <f>'別紙2-(2)'!BC72</f>
        <v>0</v>
      </c>
      <c r="BC70" s="367"/>
      <c r="BD70" s="384">
        <f>'別紙2-(2)'!BE72</f>
        <v>0</v>
      </c>
      <c r="BE70" s="367"/>
    </row>
    <row r="71" spans="1:57">
      <c r="A71" s="148">
        <v>65</v>
      </c>
      <c r="B71" s="94" t="str">
        <f>IF('別紙2-(2)'!B73="","",'別紙2-(2)'!B73)</f>
        <v/>
      </c>
      <c r="C71" s="172" t="str">
        <f>IF('別紙2-(2)'!C73="","",'別紙2-(2)'!C73)</f>
        <v/>
      </c>
      <c r="D71" s="173" t="str">
        <f>IF('別紙2-(2)'!D73="","",'別紙2-(2)'!D73)</f>
        <v/>
      </c>
      <c r="E71" s="172" t="str">
        <f>IF('別紙2-(2)'!E73="","",'別紙2-(2)'!E73)</f>
        <v/>
      </c>
      <c r="F71" s="174" t="str">
        <f>IF('別紙2-(2)'!F73="","",'別紙2-(2)'!F73)</f>
        <v/>
      </c>
      <c r="G71" s="683"/>
      <c r="H71" s="684" t="s">
        <v>33</v>
      </c>
      <c r="I71" s="683"/>
      <c r="J71" s="684" t="s">
        <v>33</v>
      </c>
      <c r="K71" s="683"/>
      <c r="L71" s="684" t="s">
        <v>33</v>
      </c>
      <c r="M71" s="683"/>
      <c r="N71" s="684" t="s">
        <v>33</v>
      </c>
      <c r="O71" s="683"/>
      <c r="P71" s="684" t="s">
        <v>33</v>
      </c>
      <c r="Q71" s="683"/>
      <c r="R71" s="684" t="s">
        <v>33</v>
      </c>
      <c r="S71" s="683"/>
      <c r="T71" s="684" t="s">
        <v>33</v>
      </c>
      <c r="U71" s="683"/>
      <c r="V71" s="684" t="s">
        <v>33</v>
      </c>
      <c r="W71" s="683"/>
      <c r="X71" s="684" t="s">
        <v>33</v>
      </c>
      <c r="Y71" s="683"/>
      <c r="Z71" s="684" t="s">
        <v>33</v>
      </c>
      <c r="AA71" s="683"/>
      <c r="AB71" s="684" t="s">
        <v>33</v>
      </c>
      <c r="AC71" s="683"/>
      <c r="AD71" s="684" t="s">
        <v>33</v>
      </c>
      <c r="AE71" s="685">
        <f t="shared" si="0"/>
        <v>0</v>
      </c>
      <c r="AF71" s="686">
        <f t="shared" si="1"/>
        <v>0</v>
      </c>
      <c r="AH71" s="384">
        <f>'別紙2-(2)'!AI73</f>
        <v>0</v>
      </c>
      <c r="AI71" s="367"/>
      <c r="AJ71" s="384">
        <f>'別紙2-(2)'!AK73</f>
        <v>0</v>
      </c>
      <c r="AK71" s="367"/>
      <c r="AL71" s="384">
        <f>'別紙2-(2)'!AM73</f>
        <v>0</v>
      </c>
      <c r="AM71" s="367"/>
      <c r="AN71" s="384">
        <f>'別紙2-(2)'!AO73</f>
        <v>0</v>
      </c>
      <c r="AO71" s="367"/>
      <c r="AP71" s="384">
        <f>'別紙2-(2)'!AQ73</f>
        <v>0</v>
      </c>
      <c r="AQ71" s="367"/>
      <c r="AR71" s="384">
        <f>'別紙2-(2)'!AS73</f>
        <v>0</v>
      </c>
      <c r="AS71" s="367"/>
      <c r="AT71" s="384">
        <f>'別紙2-(2)'!AU73</f>
        <v>0</v>
      </c>
      <c r="AU71" s="367"/>
      <c r="AV71" s="384">
        <f>'別紙2-(2)'!AW73</f>
        <v>0</v>
      </c>
      <c r="AW71" s="367"/>
      <c r="AX71" s="384">
        <f>'別紙2-(2)'!AY73</f>
        <v>0</v>
      </c>
      <c r="AY71" s="367"/>
      <c r="AZ71" s="384">
        <f>'別紙2-(2)'!BA73</f>
        <v>0</v>
      </c>
      <c r="BA71" s="367"/>
      <c r="BB71" s="384">
        <f>'別紙2-(2)'!BC73</f>
        <v>0</v>
      </c>
      <c r="BC71" s="367"/>
      <c r="BD71" s="384">
        <f>'別紙2-(2)'!BE73</f>
        <v>0</v>
      </c>
      <c r="BE71" s="367"/>
    </row>
    <row r="72" spans="1:57">
      <c r="A72" s="148">
        <v>66</v>
      </c>
      <c r="B72" s="94" t="str">
        <f>IF('別紙2-(2)'!B74="","",'別紙2-(2)'!B74)</f>
        <v/>
      </c>
      <c r="C72" s="172" t="str">
        <f>IF('別紙2-(2)'!C74="","",'別紙2-(2)'!C74)</f>
        <v/>
      </c>
      <c r="D72" s="173" t="str">
        <f>IF('別紙2-(2)'!D74="","",'別紙2-(2)'!D74)</f>
        <v/>
      </c>
      <c r="E72" s="172" t="str">
        <f>IF('別紙2-(2)'!E74="","",'別紙2-(2)'!E74)</f>
        <v/>
      </c>
      <c r="F72" s="174" t="str">
        <f>IF('別紙2-(2)'!F74="","",'別紙2-(2)'!F74)</f>
        <v/>
      </c>
      <c r="G72" s="683"/>
      <c r="H72" s="684" t="s">
        <v>33</v>
      </c>
      <c r="I72" s="683"/>
      <c r="J72" s="684" t="s">
        <v>33</v>
      </c>
      <c r="K72" s="683"/>
      <c r="L72" s="684" t="s">
        <v>33</v>
      </c>
      <c r="M72" s="683"/>
      <c r="N72" s="684" t="s">
        <v>33</v>
      </c>
      <c r="O72" s="683"/>
      <c r="P72" s="684" t="s">
        <v>33</v>
      </c>
      <c r="Q72" s="683"/>
      <c r="R72" s="684" t="s">
        <v>33</v>
      </c>
      <c r="S72" s="683"/>
      <c r="T72" s="684" t="s">
        <v>33</v>
      </c>
      <c r="U72" s="683"/>
      <c r="V72" s="684" t="s">
        <v>33</v>
      </c>
      <c r="W72" s="683"/>
      <c r="X72" s="684" t="s">
        <v>33</v>
      </c>
      <c r="Y72" s="683"/>
      <c r="Z72" s="684" t="s">
        <v>33</v>
      </c>
      <c r="AA72" s="683"/>
      <c r="AB72" s="684" t="s">
        <v>33</v>
      </c>
      <c r="AC72" s="683"/>
      <c r="AD72" s="684" t="s">
        <v>33</v>
      </c>
      <c r="AE72" s="685">
        <f t="shared" ref="AE72:AE106" si="2">SUMIF(AH72:BE72,1,G72:AD72)</f>
        <v>0</v>
      </c>
      <c r="AF72" s="686">
        <f t="shared" ref="AF72:AF106" si="3">SUM(G72:AD72)</f>
        <v>0</v>
      </c>
      <c r="AH72" s="384">
        <f>'別紙2-(2)'!AI74</f>
        <v>0</v>
      </c>
      <c r="AI72" s="367"/>
      <c r="AJ72" s="384">
        <f>'別紙2-(2)'!AK74</f>
        <v>0</v>
      </c>
      <c r="AK72" s="367"/>
      <c r="AL72" s="384">
        <f>'別紙2-(2)'!AM74</f>
        <v>0</v>
      </c>
      <c r="AM72" s="367"/>
      <c r="AN72" s="384">
        <f>'別紙2-(2)'!AO74</f>
        <v>0</v>
      </c>
      <c r="AO72" s="367"/>
      <c r="AP72" s="384">
        <f>'別紙2-(2)'!AQ74</f>
        <v>0</v>
      </c>
      <c r="AQ72" s="367"/>
      <c r="AR72" s="384">
        <f>'別紙2-(2)'!AS74</f>
        <v>0</v>
      </c>
      <c r="AS72" s="367"/>
      <c r="AT72" s="384">
        <f>'別紙2-(2)'!AU74</f>
        <v>0</v>
      </c>
      <c r="AU72" s="367"/>
      <c r="AV72" s="384">
        <f>'別紙2-(2)'!AW74</f>
        <v>0</v>
      </c>
      <c r="AW72" s="367"/>
      <c r="AX72" s="384">
        <f>'別紙2-(2)'!AY74</f>
        <v>0</v>
      </c>
      <c r="AY72" s="367"/>
      <c r="AZ72" s="384">
        <f>'別紙2-(2)'!BA74</f>
        <v>0</v>
      </c>
      <c r="BA72" s="367"/>
      <c r="BB72" s="384">
        <f>'別紙2-(2)'!BC74</f>
        <v>0</v>
      </c>
      <c r="BC72" s="367"/>
      <c r="BD72" s="384">
        <f>'別紙2-(2)'!BE74</f>
        <v>0</v>
      </c>
      <c r="BE72" s="367"/>
    </row>
    <row r="73" spans="1:57">
      <c r="A73" s="148">
        <v>67</v>
      </c>
      <c r="B73" s="94" t="str">
        <f>IF('別紙2-(2)'!B75="","",'別紙2-(2)'!B75)</f>
        <v/>
      </c>
      <c r="C73" s="172" t="str">
        <f>IF('別紙2-(2)'!C75="","",'別紙2-(2)'!C75)</f>
        <v/>
      </c>
      <c r="D73" s="173" t="str">
        <f>IF('別紙2-(2)'!D75="","",'別紙2-(2)'!D75)</f>
        <v/>
      </c>
      <c r="E73" s="172" t="str">
        <f>IF('別紙2-(2)'!E75="","",'別紙2-(2)'!E75)</f>
        <v/>
      </c>
      <c r="F73" s="174" t="str">
        <f>IF('別紙2-(2)'!F75="","",'別紙2-(2)'!F75)</f>
        <v/>
      </c>
      <c r="G73" s="683"/>
      <c r="H73" s="684" t="s">
        <v>33</v>
      </c>
      <c r="I73" s="683"/>
      <c r="J73" s="684" t="s">
        <v>33</v>
      </c>
      <c r="K73" s="683"/>
      <c r="L73" s="684" t="s">
        <v>33</v>
      </c>
      <c r="M73" s="683"/>
      <c r="N73" s="684" t="s">
        <v>33</v>
      </c>
      <c r="O73" s="683"/>
      <c r="P73" s="684" t="s">
        <v>33</v>
      </c>
      <c r="Q73" s="683"/>
      <c r="R73" s="684" t="s">
        <v>33</v>
      </c>
      <c r="S73" s="683"/>
      <c r="T73" s="684" t="s">
        <v>33</v>
      </c>
      <c r="U73" s="683"/>
      <c r="V73" s="684" t="s">
        <v>33</v>
      </c>
      <c r="W73" s="683"/>
      <c r="X73" s="684" t="s">
        <v>33</v>
      </c>
      <c r="Y73" s="683"/>
      <c r="Z73" s="684" t="s">
        <v>33</v>
      </c>
      <c r="AA73" s="683"/>
      <c r="AB73" s="684" t="s">
        <v>33</v>
      </c>
      <c r="AC73" s="683"/>
      <c r="AD73" s="684" t="s">
        <v>33</v>
      </c>
      <c r="AE73" s="685">
        <f t="shared" si="2"/>
        <v>0</v>
      </c>
      <c r="AF73" s="686">
        <f t="shared" si="3"/>
        <v>0</v>
      </c>
      <c r="AH73" s="384">
        <f>'別紙2-(2)'!AI75</f>
        <v>0</v>
      </c>
      <c r="AI73" s="367"/>
      <c r="AJ73" s="384">
        <f>'別紙2-(2)'!AK75</f>
        <v>0</v>
      </c>
      <c r="AK73" s="367"/>
      <c r="AL73" s="384">
        <f>'別紙2-(2)'!AM75</f>
        <v>0</v>
      </c>
      <c r="AM73" s="367"/>
      <c r="AN73" s="384">
        <f>'別紙2-(2)'!AO75</f>
        <v>0</v>
      </c>
      <c r="AO73" s="367"/>
      <c r="AP73" s="384">
        <f>'別紙2-(2)'!AQ75</f>
        <v>0</v>
      </c>
      <c r="AQ73" s="367"/>
      <c r="AR73" s="384">
        <f>'別紙2-(2)'!AS75</f>
        <v>0</v>
      </c>
      <c r="AS73" s="367"/>
      <c r="AT73" s="384">
        <f>'別紙2-(2)'!AU75</f>
        <v>0</v>
      </c>
      <c r="AU73" s="367"/>
      <c r="AV73" s="384">
        <f>'別紙2-(2)'!AW75</f>
        <v>0</v>
      </c>
      <c r="AW73" s="367"/>
      <c r="AX73" s="384">
        <f>'別紙2-(2)'!AY75</f>
        <v>0</v>
      </c>
      <c r="AY73" s="367"/>
      <c r="AZ73" s="384">
        <f>'別紙2-(2)'!BA75</f>
        <v>0</v>
      </c>
      <c r="BA73" s="367"/>
      <c r="BB73" s="384">
        <f>'別紙2-(2)'!BC75</f>
        <v>0</v>
      </c>
      <c r="BC73" s="367"/>
      <c r="BD73" s="384">
        <f>'別紙2-(2)'!BE75</f>
        <v>0</v>
      </c>
      <c r="BE73" s="367"/>
    </row>
    <row r="74" spans="1:57">
      <c r="A74" s="148">
        <v>68</v>
      </c>
      <c r="B74" s="94" t="str">
        <f>IF('別紙2-(2)'!B76="","",'別紙2-(2)'!B76)</f>
        <v/>
      </c>
      <c r="C74" s="175" t="str">
        <f>IF('別紙2-(2)'!C76="","",'別紙2-(2)'!C76)</f>
        <v/>
      </c>
      <c r="D74" s="176" t="str">
        <f>IF('別紙2-(2)'!D76="","",'別紙2-(2)'!D76)</f>
        <v/>
      </c>
      <c r="E74" s="175" t="str">
        <f>IF('別紙2-(2)'!E76="","",'別紙2-(2)'!E76)</f>
        <v/>
      </c>
      <c r="F74" s="177" t="str">
        <f>IF('別紙2-(2)'!F76="","",'別紙2-(2)'!F76)</f>
        <v/>
      </c>
      <c r="G74" s="683"/>
      <c r="H74" s="684" t="s">
        <v>33</v>
      </c>
      <c r="I74" s="683"/>
      <c r="J74" s="684" t="s">
        <v>33</v>
      </c>
      <c r="K74" s="683"/>
      <c r="L74" s="684" t="s">
        <v>33</v>
      </c>
      <c r="M74" s="683"/>
      <c r="N74" s="684" t="s">
        <v>33</v>
      </c>
      <c r="O74" s="683"/>
      <c r="P74" s="684" t="s">
        <v>33</v>
      </c>
      <c r="Q74" s="683"/>
      <c r="R74" s="684" t="s">
        <v>33</v>
      </c>
      <c r="S74" s="683"/>
      <c r="T74" s="684" t="s">
        <v>33</v>
      </c>
      <c r="U74" s="683"/>
      <c r="V74" s="684" t="s">
        <v>33</v>
      </c>
      <c r="W74" s="683"/>
      <c r="X74" s="684" t="s">
        <v>33</v>
      </c>
      <c r="Y74" s="683"/>
      <c r="Z74" s="684" t="s">
        <v>33</v>
      </c>
      <c r="AA74" s="683"/>
      <c r="AB74" s="684" t="s">
        <v>33</v>
      </c>
      <c r="AC74" s="683"/>
      <c r="AD74" s="684" t="s">
        <v>33</v>
      </c>
      <c r="AE74" s="685">
        <f t="shared" si="2"/>
        <v>0</v>
      </c>
      <c r="AF74" s="686">
        <f t="shared" si="3"/>
        <v>0</v>
      </c>
      <c r="AH74" s="384">
        <f>'別紙2-(2)'!AI76</f>
        <v>0</v>
      </c>
      <c r="AI74" s="367"/>
      <c r="AJ74" s="384">
        <f>'別紙2-(2)'!AK76</f>
        <v>0</v>
      </c>
      <c r="AK74" s="367"/>
      <c r="AL74" s="384">
        <f>'別紙2-(2)'!AM76</f>
        <v>0</v>
      </c>
      <c r="AM74" s="367"/>
      <c r="AN74" s="384">
        <f>'別紙2-(2)'!AO76</f>
        <v>0</v>
      </c>
      <c r="AO74" s="367"/>
      <c r="AP74" s="384">
        <f>'別紙2-(2)'!AQ76</f>
        <v>0</v>
      </c>
      <c r="AQ74" s="367"/>
      <c r="AR74" s="384">
        <f>'別紙2-(2)'!AS76</f>
        <v>0</v>
      </c>
      <c r="AS74" s="367"/>
      <c r="AT74" s="384">
        <f>'別紙2-(2)'!AU76</f>
        <v>0</v>
      </c>
      <c r="AU74" s="367"/>
      <c r="AV74" s="384">
        <f>'別紙2-(2)'!AW76</f>
        <v>0</v>
      </c>
      <c r="AW74" s="367"/>
      <c r="AX74" s="384">
        <f>'別紙2-(2)'!AY76</f>
        <v>0</v>
      </c>
      <c r="AY74" s="367"/>
      <c r="AZ74" s="384">
        <f>'別紙2-(2)'!BA76</f>
        <v>0</v>
      </c>
      <c r="BA74" s="367"/>
      <c r="BB74" s="384">
        <f>'別紙2-(2)'!BC76</f>
        <v>0</v>
      </c>
      <c r="BC74" s="367"/>
      <c r="BD74" s="384">
        <f>'別紙2-(2)'!BE76</f>
        <v>0</v>
      </c>
      <c r="BE74" s="367"/>
    </row>
    <row r="75" spans="1:57">
      <c r="A75" s="148">
        <v>69</v>
      </c>
      <c r="B75" s="94" t="str">
        <f>IF('別紙2-(2)'!B77="","",'別紙2-(2)'!B77)</f>
        <v/>
      </c>
      <c r="C75" s="175" t="str">
        <f>IF('別紙2-(2)'!C77="","",'別紙2-(2)'!C77)</f>
        <v/>
      </c>
      <c r="D75" s="176" t="str">
        <f>IF('別紙2-(2)'!D77="","",'別紙2-(2)'!D77)</f>
        <v/>
      </c>
      <c r="E75" s="175" t="str">
        <f>IF('別紙2-(2)'!E77="","",'別紙2-(2)'!E77)</f>
        <v/>
      </c>
      <c r="F75" s="177" t="str">
        <f>IF('別紙2-(2)'!F77="","",'別紙2-(2)'!F77)</f>
        <v/>
      </c>
      <c r="G75" s="683"/>
      <c r="H75" s="684" t="s">
        <v>33</v>
      </c>
      <c r="I75" s="683"/>
      <c r="J75" s="684" t="s">
        <v>33</v>
      </c>
      <c r="K75" s="683"/>
      <c r="L75" s="684" t="s">
        <v>33</v>
      </c>
      <c r="M75" s="683"/>
      <c r="N75" s="684" t="s">
        <v>33</v>
      </c>
      <c r="O75" s="683"/>
      <c r="P75" s="684" t="s">
        <v>33</v>
      </c>
      <c r="Q75" s="683"/>
      <c r="R75" s="684" t="s">
        <v>33</v>
      </c>
      <c r="S75" s="683"/>
      <c r="T75" s="684" t="s">
        <v>33</v>
      </c>
      <c r="U75" s="683"/>
      <c r="V75" s="684" t="s">
        <v>33</v>
      </c>
      <c r="W75" s="683"/>
      <c r="X75" s="684" t="s">
        <v>33</v>
      </c>
      <c r="Y75" s="683"/>
      <c r="Z75" s="684" t="s">
        <v>33</v>
      </c>
      <c r="AA75" s="683"/>
      <c r="AB75" s="684" t="s">
        <v>33</v>
      </c>
      <c r="AC75" s="683"/>
      <c r="AD75" s="684" t="s">
        <v>33</v>
      </c>
      <c r="AE75" s="685">
        <f t="shared" si="2"/>
        <v>0</v>
      </c>
      <c r="AF75" s="686">
        <f t="shared" si="3"/>
        <v>0</v>
      </c>
      <c r="AH75" s="384">
        <f>'別紙2-(2)'!AI77</f>
        <v>0</v>
      </c>
      <c r="AI75" s="367"/>
      <c r="AJ75" s="384">
        <f>'別紙2-(2)'!AK77</f>
        <v>0</v>
      </c>
      <c r="AK75" s="367"/>
      <c r="AL75" s="384">
        <f>'別紙2-(2)'!AM77</f>
        <v>0</v>
      </c>
      <c r="AM75" s="367"/>
      <c r="AN75" s="384">
        <f>'別紙2-(2)'!AO77</f>
        <v>0</v>
      </c>
      <c r="AO75" s="367"/>
      <c r="AP75" s="384">
        <f>'別紙2-(2)'!AQ77</f>
        <v>0</v>
      </c>
      <c r="AQ75" s="367"/>
      <c r="AR75" s="384">
        <f>'別紙2-(2)'!AS77</f>
        <v>0</v>
      </c>
      <c r="AS75" s="367"/>
      <c r="AT75" s="384">
        <f>'別紙2-(2)'!AU77</f>
        <v>0</v>
      </c>
      <c r="AU75" s="367"/>
      <c r="AV75" s="384">
        <f>'別紙2-(2)'!AW77</f>
        <v>0</v>
      </c>
      <c r="AW75" s="367"/>
      <c r="AX75" s="384">
        <f>'別紙2-(2)'!AY77</f>
        <v>0</v>
      </c>
      <c r="AY75" s="367"/>
      <c r="AZ75" s="384">
        <f>'別紙2-(2)'!BA77</f>
        <v>0</v>
      </c>
      <c r="BA75" s="367"/>
      <c r="BB75" s="384">
        <f>'別紙2-(2)'!BC77</f>
        <v>0</v>
      </c>
      <c r="BC75" s="367"/>
      <c r="BD75" s="384">
        <f>'別紙2-(2)'!BE77</f>
        <v>0</v>
      </c>
      <c r="BE75" s="367"/>
    </row>
    <row r="76" spans="1:57">
      <c r="A76" s="148">
        <v>70</v>
      </c>
      <c r="B76" s="94" t="str">
        <f>IF('別紙2-(2)'!B78="","",'別紙2-(2)'!B78)</f>
        <v/>
      </c>
      <c r="C76" s="175" t="str">
        <f>IF('別紙2-(2)'!C78="","",'別紙2-(2)'!C78)</f>
        <v/>
      </c>
      <c r="D76" s="176" t="str">
        <f>IF('別紙2-(2)'!D78="","",'別紙2-(2)'!D78)</f>
        <v/>
      </c>
      <c r="E76" s="175" t="str">
        <f>IF('別紙2-(2)'!E78="","",'別紙2-(2)'!E78)</f>
        <v/>
      </c>
      <c r="F76" s="177" t="str">
        <f>IF('別紙2-(2)'!F78="","",'別紙2-(2)'!F78)</f>
        <v/>
      </c>
      <c r="G76" s="683"/>
      <c r="H76" s="684" t="s">
        <v>33</v>
      </c>
      <c r="I76" s="683"/>
      <c r="J76" s="684" t="s">
        <v>33</v>
      </c>
      <c r="K76" s="683"/>
      <c r="L76" s="684" t="s">
        <v>33</v>
      </c>
      <c r="M76" s="683"/>
      <c r="N76" s="684" t="s">
        <v>33</v>
      </c>
      <c r="O76" s="683"/>
      <c r="P76" s="684" t="s">
        <v>33</v>
      </c>
      <c r="Q76" s="683"/>
      <c r="R76" s="684" t="s">
        <v>33</v>
      </c>
      <c r="S76" s="683"/>
      <c r="T76" s="684" t="s">
        <v>33</v>
      </c>
      <c r="U76" s="683"/>
      <c r="V76" s="684" t="s">
        <v>33</v>
      </c>
      <c r="W76" s="683"/>
      <c r="X76" s="684" t="s">
        <v>33</v>
      </c>
      <c r="Y76" s="683"/>
      <c r="Z76" s="684" t="s">
        <v>33</v>
      </c>
      <c r="AA76" s="683"/>
      <c r="AB76" s="684" t="s">
        <v>33</v>
      </c>
      <c r="AC76" s="683"/>
      <c r="AD76" s="684" t="s">
        <v>33</v>
      </c>
      <c r="AE76" s="685">
        <f t="shared" si="2"/>
        <v>0</v>
      </c>
      <c r="AF76" s="686">
        <f t="shared" si="3"/>
        <v>0</v>
      </c>
      <c r="AH76" s="384">
        <f>'別紙2-(2)'!AI78</f>
        <v>0</v>
      </c>
      <c r="AI76" s="367"/>
      <c r="AJ76" s="384">
        <f>'別紙2-(2)'!AK78</f>
        <v>0</v>
      </c>
      <c r="AK76" s="367"/>
      <c r="AL76" s="384">
        <f>'別紙2-(2)'!AM78</f>
        <v>0</v>
      </c>
      <c r="AM76" s="367"/>
      <c r="AN76" s="384">
        <f>'別紙2-(2)'!AO78</f>
        <v>0</v>
      </c>
      <c r="AO76" s="367"/>
      <c r="AP76" s="384">
        <f>'別紙2-(2)'!AQ78</f>
        <v>0</v>
      </c>
      <c r="AQ76" s="367"/>
      <c r="AR76" s="384">
        <f>'別紙2-(2)'!AS78</f>
        <v>0</v>
      </c>
      <c r="AS76" s="367"/>
      <c r="AT76" s="384">
        <f>'別紙2-(2)'!AU78</f>
        <v>0</v>
      </c>
      <c r="AU76" s="367"/>
      <c r="AV76" s="384">
        <f>'別紙2-(2)'!AW78</f>
        <v>0</v>
      </c>
      <c r="AW76" s="367"/>
      <c r="AX76" s="384">
        <f>'別紙2-(2)'!AY78</f>
        <v>0</v>
      </c>
      <c r="AY76" s="367"/>
      <c r="AZ76" s="384">
        <f>'別紙2-(2)'!BA78</f>
        <v>0</v>
      </c>
      <c r="BA76" s="367"/>
      <c r="BB76" s="384">
        <f>'別紙2-(2)'!BC78</f>
        <v>0</v>
      </c>
      <c r="BC76" s="367"/>
      <c r="BD76" s="384">
        <f>'別紙2-(2)'!BE78</f>
        <v>0</v>
      </c>
      <c r="BE76" s="367"/>
    </row>
    <row r="77" spans="1:57">
      <c r="A77" s="148">
        <v>71</v>
      </c>
      <c r="B77" s="94" t="str">
        <f>IF('別紙2-(2)'!B79="","",'別紙2-(2)'!B79)</f>
        <v/>
      </c>
      <c r="C77" s="175" t="str">
        <f>IF('別紙2-(2)'!C79="","",'別紙2-(2)'!C79)</f>
        <v/>
      </c>
      <c r="D77" s="176" t="str">
        <f>IF('別紙2-(2)'!D79="","",'別紙2-(2)'!D79)</f>
        <v/>
      </c>
      <c r="E77" s="175" t="str">
        <f>IF('別紙2-(2)'!E79="","",'別紙2-(2)'!E79)</f>
        <v/>
      </c>
      <c r="F77" s="177" t="str">
        <f>IF('別紙2-(2)'!F79="","",'別紙2-(2)'!F79)</f>
        <v/>
      </c>
      <c r="G77" s="683"/>
      <c r="H77" s="684" t="s">
        <v>33</v>
      </c>
      <c r="I77" s="683"/>
      <c r="J77" s="684" t="s">
        <v>33</v>
      </c>
      <c r="K77" s="683"/>
      <c r="L77" s="684" t="s">
        <v>33</v>
      </c>
      <c r="M77" s="683"/>
      <c r="N77" s="684" t="s">
        <v>33</v>
      </c>
      <c r="O77" s="683"/>
      <c r="P77" s="684" t="s">
        <v>33</v>
      </c>
      <c r="Q77" s="683"/>
      <c r="R77" s="684" t="s">
        <v>33</v>
      </c>
      <c r="S77" s="683"/>
      <c r="T77" s="684" t="s">
        <v>33</v>
      </c>
      <c r="U77" s="683"/>
      <c r="V77" s="684" t="s">
        <v>33</v>
      </c>
      <c r="W77" s="683"/>
      <c r="X77" s="684" t="s">
        <v>33</v>
      </c>
      <c r="Y77" s="683"/>
      <c r="Z77" s="684" t="s">
        <v>33</v>
      </c>
      <c r="AA77" s="683"/>
      <c r="AB77" s="684" t="s">
        <v>33</v>
      </c>
      <c r="AC77" s="683"/>
      <c r="AD77" s="684" t="s">
        <v>33</v>
      </c>
      <c r="AE77" s="685">
        <f t="shared" si="2"/>
        <v>0</v>
      </c>
      <c r="AF77" s="686">
        <f t="shared" si="3"/>
        <v>0</v>
      </c>
      <c r="AH77" s="384">
        <f>'別紙2-(2)'!AI79</f>
        <v>0</v>
      </c>
      <c r="AI77" s="367"/>
      <c r="AJ77" s="384">
        <f>'別紙2-(2)'!AK79</f>
        <v>0</v>
      </c>
      <c r="AK77" s="367"/>
      <c r="AL77" s="384">
        <f>'別紙2-(2)'!AM79</f>
        <v>0</v>
      </c>
      <c r="AM77" s="367"/>
      <c r="AN77" s="384">
        <f>'別紙2-(2)'!AO79</f>
        <v>0</v>
      </c>
      <c r="AO77" s="367"/>
      <c r="AP77" s="384">
        <f>'別紙2-(2)'!AQ79</f>
        <v>0</v>
      </c>
      <c r="AQ77" s="367"/>
      <c r="AR77" s="384">
        <f>'別紙2-(2)'!AS79</f>
        <v>0</v>
      </c>
      <c r="AS77" s="367"/>
      <c r="AT77" s="384">
        <f>'別紙2-(2)'!AU79</f>
        <v>0</v>
      </c>
      <c r="AU77" s="367"/>
      <c r="AV77" s="384">
        <f>'別紙2-(2)'!AW79</f>
        <v>0</v>
      </c>
      <c r="AW77" s="367"/>
      <c r="AX77" s="384">
        <f>'別紙2-(2)'!AY79</f>
        <v>0</v>
      </c>
      <c r="AY77" s="367"/>
      <c r="AZ77" s="384">
        <f>'別紙2-(2)'!BA79</f>
        <v>0</v>
      </c>
      <c r="BA77" s="367"/>
      <c r="BB77" s="384">
        <f>'別紙2-(2)'!BC79</f>
        <v>0</v>
      </c>
      <c r="BC77" s="367"/>
      <c r="BD77" s="384">
        <f>'別紙2-(2)'!BE79</f>
        <v>0</v>
      </c>
      <c r="BE77" s="367"/>
    </row>
    <row r="78" spans="1:57">
      <c r="A78" s="148">
        <v>72</v>
      </c>
      <c r="B78" s="94" t="str">
        <f>IF('別紙2-(2)'!B80="","",'別紙2-(2)'!B80)</f>
        <v/>
      </c>
      <c r="C78" s="175" t="str">
        <f>IF('別紙2-(2)'!C80="","",'別紙2-(2)'!C80)</f>
        <v/>
      </c>
      <c r="D78" s="176" t="str">
        <f>IF('別紙2-(2)'!D80="","",'別紙2-(2)'!D80)</f>
        <v/>
      </c>
      <c r="E78" s="175" t="str">
        <f>IF('別紙2-(2)'!E80="","",'別紙2-(2)'!E80)</f>
        <v/>
      </c>
      <c r="F78" s="177" t="str">
        <f>IF('別紙2-(2)'!F80="","",'別紙2-(2)'!F80)</f>
        <v/>
      </c>
      <c r="G78" s="683"/>
      <c r="H78" s="684" t="s">
        <v>33</v>
      </c>
      <c r="I78" s="683"/>
      <c r="J78" s="684" t="s">
        <v>33</v>
      </c>
      <c r="K78" s="683"/>
      <c r="L78" s="684" t="s">
        <v>33</v>
      </c>
      <c r="M78" s="683"/>
      <c r="N78" s="684" t="s">
        <v>33</v>
      </c>
      <c r="O78" s="683"/>
      <c r="P78" s="684" t="s">
        <v>33</v>
      </c>
      <c r="Q78" s="683"/>
      <c r="R78" s="684" t="s">
        <v>33</v>
      </c>
      <c r="S78" s="683"/>
      <c r="T78" s="684" t="s">
        <v>33</v>
      </c>
      <c r="U78" s="683"/>
      <c r="V78" s="684" t="s">
        <v>33</v>
      </c>
      <c r="W78" s="683"/>
      <c r="X78" s="684" t="s">
        <v>33</v>
      </c>
      <c r="Y78" s="683"/>
      <c r="Z78" s="684" t="s">
        <v>33</v>
      </c>
      <c r="AA78" s="683"/>
      <c r="AB78" s="684" t="s">
        <v>33</v>
      </c>
      <c r="AC78" s="683"/>
      <c r="AD78" s="684" t="s">
        <v>33</v>
      </c>
      <c r="AE78" s="685">
        <f t="shared" si="2"/>
        <v>0</v>
      </c>
      <c r="AF78" s="686">
        <f t="shared" si="3"/>
        <v>0</v>
      </c>
      <c r="AH78" s="384">
        <f>'別紙2-(2)'!AI80</f>
        <v>0</v>
      </c>
      <c r="AI78" s="367"/>
      <c r="AJ78" s="384">
        <f>'別紙2-(2)'!AK80</f>
        <v>0</v>
      </c>
      <c r="AK78" s="367"/>
      <c r="AL78" s="384">
        <f>'別紙2-(2)'!AM80</f>
        <v>0</v>
      </c>
      <c r="AM78" s="367"/>
      <c r="AN78" s="384">
        <f>'別紙2-(2)'!AO80</f>
        <v>0</v>
      </c>
      <c r="AO78" s="367"/>
      <c r="AP78" s="384">
        <f>'別紙2-(2)'!AQ80</f>
        <v>0</v>
      </c>
      <c r="AQ78" s="367"/>
      <c r="AR78" s="384">
        <f>'別紙2-(2)'!AS80</f>
        <v>0</v>
      </c>
      <c r="AS78" s="367"/>
      <c r="AT78" s="384">
        <f>'別紙2-(2)'!AU80</f>
        <v>0</v>
      </c>
      <c r="AU78" s="367"/>
      <c r="AV78" s="384">
        <f>'別紙2-(2)'!AW80</f>
        <v>0</v>
      </c>
      <c r="AW78" s="367"/>
      <c r="AX78" s="384">
        <f>'別紙2-(2)'!AY80</f>
        <v>0</v>
      </c>
      <c r="AY78" s="367"/>
      <c r="AZ78" s="384">
        <f>'別紙2-(2)'!BA80</f>
        <v>0</v>
      </c>
      <c r="BA78" s="367"/>
      <c r="BB78" s="384">
        <f>'別紙2-(2)'!BC80</f>
        <v>0</v>
      </c>
      <c r="BC78" s="367"/>
      <c r="BD78" s="384">
        <f>'別紙2-(2)'!BE80</f>
        <v>0</v>
      </c>
      <c r="BE78" s="367"/>
    </row>
    <row r="79" spans="1:57">
      <c r="A79" s="148">
        <v>73</v>
      </c>
      <c r="B79" s="94" t="str">
        <f>IF('別紙2-(2)'!B81="","",'別紙2-(2)'!B81)</f>
        <v/>
      </c>
      <c r="C79" s="175" t="str">
        <f>IF('別紙2-(2)'!C81="","",'別紙2-(2)'!C81)</f>
        <v/>
      </c>
      <c r="D79" s="176" t="str">
        <f>IF('別紙2-(2)'!D81="","",'別紙2-(2)'!D81)</f>
        <v/>
      </c>
      <c r="E79" s="175" t="str">
        <f>IF('別紙2-(2)'!E81="","",'別紙2-(2)'!E81)</f>
        <v/>
      </c>
      <c r="F79" s="177" t="str">
        <f>IF('別紙2-(2)'!F81="","",'別紙2-(2)'!F81)</f>
        <v/>
      </c>
      <c r="G79" s="683"/>
      <c r="H79" s="684" t="s">
        <v>33</v>
      </c>
      <c r="I79" s="683"/>
      <c r="J79" s="684" t="s">
        <v>33</v>
      </c>
      <c r="K79" s="683"/>
      <c r="L79" s="684" t="s">
        <v>33</v>
      </c>
      <c r="M79" s="683"/>
      <c r="N79" s="684" t="s">
        <v>33</v>
      </c>
      <c r="O79" s="683"/>
      <c r="P79" s="684" t="s">
        <v>33</v>
      </c>
      <c r="Q79" s="683"/>
      <c r="R79" s="684" t="s">
        <v>33</v>
      </c>
      <c r="S79" s="683"/>
      <c r="T79" s="684" t="s">
        <v>33</v>
      </c>
      <c r="U79" s="683"/>
      <c r="V79" s="684" t="s">
        <v>33</v>
      </c>
      <c r="W79" s="683"/>
      <c r="X79" s="684" t="s">
        <v>33</v>
      </c>
      <c r="Y79" s="683"/>
      <c r="Z79" s="684" t="s">
        <v>33</v>
      </c>
      <c r="AA79" s="683"/>
      <c r="AB79" s="684" t="s">
        <v>33</v>
      </c>
      <c r="AC79" s="683"/>
      <c r="AD79" s="684" t="s">
        <v>33</v>
      </c>
      <c r="AE79" s="685">
        <f t="shared" si="2"/>
        <v>0</v>
      </c>
      <c r="AF79" s="686">
        <f t="shared" si="3"/>
        <v>0</v>
      </c>
      <c r="AH79" s="384">
        <f>'別紙2-(2)'!AI81</f>
        <v>0</v>
      </c>
      <c r="AI79" s="367"/>
      <c r="AJ79" s="384">
        <f>'別紙2-(2)'!AK81</f>
        <v>0</v>
      </c>
      <c r="AK79" s="367"/>
      <c r="AL79" s="384">
        <f>'別紙2-(2)'!AM81</f>
        <v>0</v>
      </c>
      <c r="AM79" s="367"/>
      <c r="AN79" s="384">
        <f>'別紙2-(2)'!AO81</f>
        <v>0</v>
      </c>
      <c r="AO79" s="367"/>
      <c r="AP79" s="384">
        <f>'別紙2-(2)'!AQ81</f>
        <v>0</v>
      </c>
      <c r="AQ79" s="367"/>
      <c r="AR79" s="384">
        <f>'別紙2-(2)'!AS81</f>
        <v>0</v>
      </c>
      <c r="AS79" s="367"/>
      <c r="AT79" s="384">
        <f>'別紙2-(2)'!AU81</f>
        <v>0</v>
      </c>
      <c r="AU79" s="367"/>
      <c r="AV79" s="384">
        <f>'別紙2-(2)'!AW81</f>
        <v>0</v>
      </c>
      <c r="AW79" s="367"/>
      <c r="AX79" s="384">
        <f>'別紙2-(2)'!AY81</f>
        <v>0</v>
      </c>
      <c r="AY79" s="367"/>
      <c r="AZ79" s="384">
        <f>'別紙2-(2)'!BA81</f>
        <v>0</v>
      </c>
      <c r="BA79" s="367"/>
      <c r="BB79" s="384">
        <f>'別紙2-(2)'!BC81</f>
        <v>0</v>
      </c>
      <c r="BC79" s="367"/>
      <c r="BD79" s="384">
        <f>'別紙2-(2)'!BE81</f>
        <v>0</v>
      </c>
      <c r="BE79" s="367"/>
    </row>
    <row r="80" spans="1:57">
      <c r="A80" s="148">
        <v>74</v>
      </c>
      <c r="B80" s="94" t="str">
        <f>IF('別紙2-(2)'!B82="","",'別紙2-(2)'!B82)</f>
        <v/>
      </c>
      <c r="C80" s="175" t="str">
        <f>IF('別紙2-(2)'!C82="","",'別紙2-(2)'!C82)</f>
        <v/>
      </c>
      <c r="D80" s="176" t="str">
        <f>IF('別紙2-(2)'!D82="","",'別紙2-(2)'!D82)</f>
        <v/>
      </c>
      <c r="E80" s="175" t="str">
        <f>IF('別紙2-(2)'!E82="","",'別紙2-(2)'!E82)</f>
        <v/>
      </c>
      <c r="F80" s="177" t="str">
        <f>IF('別紙2-(2)'!F82="","",'別紙2-(2)'!F82)</f>
        <v/>
      </c>
      <c r="G80" s="683"/>
      <c r="H80" s="684" t="s">
        <v>33</v>
      </c>
      <c r="I80" s="683"/>
      <c r="J80" s="684" t="s">
        <v>33</v>
      </c>
      <c r="K80" s="683"/>
      <c r="L80" s="684" t="s">
        <v>33</v>
      </c>
      <c r="M80" s="683"/>
      <c r="N80" s="684" t="s">
        <v>33</v>
      </c>
      <c r="O80" s="683"/>
      <c r="P80" s="684" t="s">
        <v>33</v>
      </c>
      <c r="Q80" s="683"/>
      <c r="R80" s="684" t="s">
        <v>33</v>
      </c>
      <c r="S80" s="683"/>
      <c r="T80" s="684" t="s">
        <v>33</v>
      </c>
      <c r="U80" s="683"/>
      <c r="V80" s="684" t="s">
        <v>33</v>
      </c>
      <c r="W80" s="683"/>
      <c r="X80" s="684" t="s">
        <v>33</v>
      </c>
      <c r="Y80" s="683"/>
      <c r="Z80" s="684" t="s">
        <v>33</v>
      </c>
      <c r="AA80" s="683"/>
      <c r="AB80" s="684" t="s">
        <v>33</v>
      </c>
      <c r="AC80" s="683"/>
      <c r="AD80" s="684" t="s">
        <v>33</v>
      </c>
      <c r="AE80" s="685">
        <f t="shared" si="2"/>
        <v>0</v>
      </c>
      <c r="AF80" s="686">
        <f t="shared" si="3"/>
        <v>0</v>
      </c>
      <c r="AH80" s="384">
        <f>'別紙2-(2)'!AI82</f>
        <v>0</v>
      </c>
      <c r="AI80" s="367"/>
      <c r="AJ80" s="384">
        <f>'別紙2-(2)'!AK82</f>
        <v>0</v>
      </c>
      <c r="AK80" s="367"/>
      <c r="AL80" s="384">
        <f>'別紙2-(2)'!AM82</f>
        <v>0</v>
      </c>
      <c r="AM80" s="367"/>
      <c r="AN80" s="384">
        <f>'別紙2-(2)'!AO82</f>
        <v>0</v>
      </c>
      <c r="AO80" s="367"/>
      <c r="AP80" s="384">
        <f>'別紙2-(2)'!AQ82</f>
        <v>0</v>
      </c>
      <c r="AQ80" s="367"/>
      <c r="AR80" s="384">
        <f>'別紙2-(2)'!AS82</f>
        <v>0</v>
      </c>
      <c r="AS80" s="367"/>
      <c r="AT80" s="384">
        <f>'別紙2-(2)'!AU82</f>
        <v>0</v>
      </c>
      <c r="AU80" s="367"/>
      <c r="AV80" s="384">
        <f>'別紙2-(2)'!AW82</f>
        <v>0</v>
      </c>
      <c r="AW80" s="367"/>
      <c r="AX80" s="384">
        <f>'別紙2-(2)'!AY82</f>
        <v>0</v>
      </c>
      <c r="AY80" s="367"/>
      <c r="AZ80" s="384">
        <f>'別紙2-(2)'!BA82</f>
        <v>0</v>
      </c>
      <c r="BA80" s="367"/>
      <c r="BB80" s="384">
        <f>'別紙2-(2)'!BC82</f>
        <v>0</v>
      </c>
      <c r="BC80" s="367"/>
      <c r="BD80" s="384">
        <f>'別紙2-(2)'!BE82</f>
        <v>0</v>
      </c>
      <c r="BE80" s="367"/>
    </row>
    <row r="81" spans="1:57">
      <c r="A81" s="148">
        <v>75</v>
      </c>
      <c r="B81" s="94" t="str">
        <f>IF('別紙2-(2)'!B83="","",'別紙2-(2)'!B83)</f>
        <v/>
      </c>
      <c r="C81" s="175" t="str">
        <f>IF('別紙2-(2)'!C83="","",'別紙2-(2)'!C83)</f>
        <v/>
      </c>
      <c r="D81" s="176" t="str">
        <f>IF('別紙2-(2)'!D83="","",'別紙2-(2)'!D83)</f>
        <v/>
      </c>
      <c r="E81" s="175" t="str">
        <f>IF('別紙2-(2)'!E83="","",'別紙2-(2)'!E83)</f>
        <v/>
      </c>
      <c r="F81" s="177" t="str">
        <f>IF('別紙2-(2)'!F83="","",'別紙2-(2)'!F83)</f>
        <v/>
      </c>
      <c r="G81" s="683"/>
      <c r="H81" s="684" t="s">
        <v>33</v>
      </c>
      <c r="I81" s="683"/>
      <c r="J81" s="684" t="s">
        <v>33</v>
      </c>
      <c r="K81" s="683"/>
      <c r="L81" s="684" t="s">
        <v>33</v>
      </c>
      <c r="M81" s="683"/>
      <c r="N81" s="684" t="s">
        <v>33</v>
      </c>
      <c r="O81" s="683"/>
      <c r="P81" s="684" t="s">
        <v>33</v>
      </c>
      <c r="Q81" s="683"/>
      <c r="R81" s="684" t="s">
        <v>33</v>
      </c>
      <c r="S81" s="683"/>
      <c r="T81" s="684" t="s">
        <v>33</v>
      </c>
      <c r="U81" s="683"/>
      <c r="V81" s="684" t="s">
        <v>33</v>
      </c>
      <c r="W81" s="683"/>
      <c r="X81" s="684" t="s">
        <v>33</v>
      </c>
      <c r="Y81" s="683"/>
      <c r="Z81" s="684" t="s">
        <v>33</v>
      </c>
      <c r="AA81" s="683"/>
      <c r="AB81" s="684" t="s">
        <v>33</v>
      </c>
      <c r="AC81" s="683"/>
      <c r="AD81" s="684" t="s">
        <v>33</v>
      </c>
      <c r="AE81" s="685">
        <f t="shared" si="2"/>
        <v>0</v>
      </c>
      <c r="AF81" s="686">
        <f t="shared" si="3"/>
        <v>0</v>
      </c>
      <c r="AH81" s="384">
        <f>'別紙2-(2)'!AI83</f>
        <v>0</v>
      </c>
      <c r="AI81" s="367"/>
      <c r="AJ81" s="384">
        <f>'別紙2-(2)'!AK83</f>
        <v>0</v>
      </c>
      <c r="AK81" s="367"/>
      <c r="AL81" s="384">
        <f>'別紙2-(2)'!AM83</f>
        <v>0</v>
      </c>
      <c r="AM81" s="367"/>
      <c r="AN81" s="384">
        <f>'別紙2-(2)'!AO83</f>
        <v>0</v>
      </c>
      <c r="AO81" s="367"/>
      <c r="AP81" s="384">
        <f>'別紙2-(2)'!AQ83</f>
        <v>0</v>
      </c>
      <c r="AQ81" s="367"/>
      <c r="AR81" s="384">
        <f>'別紙2-(2)'!AS83</f>
        <v>0</v>
      </c>
      <c r="AS81" s="367"/>
      <c r="AT81" s="384">
        <f>'別紙2-(2)'!AU83</f>
        <v>0</v>
      </c>
      <c r="AU81" s="367"/>
      <c r="AV81" s="384">
        <f>'別紙2-(2)'!AW83</f>
        <v>0</v>
      </c>
      <c r="AW81" s="367"/>
      <c r="AX81" s="384">
        <f>'別紙2-(2)'!AY83</f>
        <v>0</v>
      </c>
      <c r="AY81" s="367"/>
      <c r="AZ81" s="384">
        <f>'別紙2-(2)'!BA83</f>
        <v>0</v>
      </c>
      <c r="BA81" s="367"/>
      <c r="BB81" s="384">
        <f>'別紙2-(2)'!BC83</f>
        <v>0</v>
      </c>
      <c r="BC81" s="367"/>
      <c r="BD81" s="384">
        <f>'別紙2-(2)'!BE83</f>
        <v>0</v>
      </c>
      <c r="BE81" s="367"/>
    </row>
    <row r="82" spans="1:57">
      <c r="A82" s="148">
        <v>76</v>
      </c>
      <c r="B82" s="94" t="str">
        <f>IF('別紙2-(2)'!B84="","",'別紙2-(2)'!B84)</f>
        <v/>
      </c>
      <c r="C82" s="175" t="str">
        <f>IF('別紙2-(2)'!C84="","",'別紙2-(2)'!C84)</f>
        <v/>
      </c>
      <c r="D82" s="176" t="str">
        <f>IF('別紙2-(2)'!D84="","",'別紙2-(2)'!D84)</f>
        <v/>
      </c>
      <c r="E82" s="175" t="str">
        <f>IF('別紙2-(2)'!E84="","",'別紙2-(2)'!E84)</f>
        <v/>
      </c>
      <c r="F82" s="177" t="str">
        <f>IF('別紙2-(2)'!F84="","",'別紙2-(2)'!F84)</f>
        <v/>
      </c>
      <c r="G82" s="683"/>
      <c r="H82" s="684" t="s">
        <v>33</v>
      </c>
      <c r="I82" s="683"/>
      <c r="J82" s="684" t="s">
        <v>33</v>
      </c>
      <c r="K82" s="683"/>
      <c r="L82" s="684" t="s">
        <v>33</v>
      </c>
      <c r="M82" s="683"/>
      <c r="N82" s="684" t="s">
        <v>33</v>
      </c>
      <c r="O82" s="683"/>
      <c r="P82" s="684" t="s">
        <v>33</v>
      </c>
      <c r="Q82" s="683"/>
      <c r="R82" s="684" t="s">
        <v>33</v>
      </c>
      <c r="S82" s="683"/>
      <c r="T82" s="684" t="s">
        <v>33</v>
      </c>
      <c r="U82" s="683"/>
      <c r="V82" s="684" t="s">
        <v>33</v>
      </c>
      <c r="W82" s="683"/>
      <c r="X82" s="684" t="s">
        <v>33</v>
      </c>
      <c r="Y82" s="683"/>
      <c r="Z82" s="684" t="s">
        <v>33</v>
      </c>
      <c r="AA82" s="683"/>
      <c r="AB82" s="684" t="s">
        <v>33</v>
      </c>
      <c r="AC82" s="683"/>
      <c r="AD82" s="684" t="s">
        <v>33</v>
      </c>
      <c r="AE82" s="685">
        <f t="shared" si="2"/>
        <v>0</v>
      </c>
      <c r="AF82" s="686">
        <f t="shared" si="3"/>
        <v>0</v>
      </c>
      <c r="AH82" s="384">
        <f>'別紙2-(2)'!AI84</f>
        <v>0</v>
      </c>
      <c r="AI82" s="367"/>
      <c r="AJ82" s="384">
        <f>'別紙2-(2)'!AK84</f>
        <v>0</v>
      </c>
      <c r="AK82" s="367"/>
      <c r="AL82" s="384">
        <f>'別紙2-(2)'!AM84</f>
        <v>0</v>
      </c>
      <c r="AM82" s="367"/>
      <c r="AN82" s="384">
        <f>'別紙2-(2)'!AO84</f>
        <v>0</v>
      </c>
      <c r="AO82" s="367"/>
      <c r="AP82" s="384">
        <f>'別紙2-(2)'!AQ84</f>
        <v>0</v>
      </c>
      <c r="AQ82" s="367"/>
      <c r="AR82" s="384">
        <f>'別紙2-(2)'!AS84</f>
        <v>0</v>
      </c>
      <c r="AS82" s="367"/>
      <c r="AT82" s="384">
        <f>'別紙2-(2)'!AU84</f>
        <v>0</v>
      </c>
      <c r="AU82" s="367"/>
      <c r="AV82" s="384">
        <f>'別紙2-(2)'!AW84</f>
        <v>0</v>
      </c>
      <c r="AW82" s="367"/>
      <c r="AX82" s="384">
        <f>'別紙2-(2)'!AY84</f>
        <v>0</v>
      </c>
      <c r="AY82" s="367"/>
      <c r="AZ82" s="384">
        <f>'別紙2-(2)'!BA84</f>
        <v>0</v>
      </c>
      <c r="BA82" s="367"/>
      <c r="BB82" s="384">
        <f>'別紙2-(2)'!BC84</f>
        <v>0</v>
      </c>
      <c r="BC82" s="367"/>
      <c r="BD82" s="384">
        <f>'別紙2-(2)'!BE84</f>
        <v>0</v>
      </c>
      <c r="BE82" s="367"/>
    </row>
    <row r="83" spans="1:57">
      <c r="A83" s="148">
        <v>77</v>
      </c>
      <c r="B83" s="94" t="str">
        <f>IF('別紙2-(2)'!B85="","",'別紙2-(2)'!B85)</f>
        <v/>
      </c>
      <c r="C83" s="175" t="str">
        <f>IF('別紙2-(2)'!C85="","",'別紙2-(2)'!C85)</f>
        <v/>
      </c>
      <c r="D83" s="176" t="str">
        <f>IF('別紙2-(2)'!D85="","",'別紙2-(2)'!D85)</f>
        <v/>
      </c>
      <c r="E83" s="175" t="str">
        <f>IF('別紙2-(2)'!E85="","",'別紙2-(2)'!E85)</f>
        <v/>
      </c>
      <c r="F83" s="177" t="str">
        <f>IF('別紙2-(2)'!F85="","",'別紙2-(2)'!F85)</f>
        <v/>
      </c>
      <c r="G83" s="683"/>
      <c r="H83" s="684" t="s">
        <v>33</v>
      </c>
      <c r="I83" s="683"/>
      <c r="J83" s="684" t="s">
        <v>33</v>
      </c>
      <c r="K83" s="683"/>
      <c r="L83" s="684" t="s">
        <v>33</v>
      </c>
      <c r="M83" s="683"/>
      <c r="N83" s="684" t="s">
        <v>33</v>
      </c>
      <c r="O83" s="683"/>
      <c r="P83" s="684" t="s">
        <v>33</v>
      </c>
      <c r="Q83" s="683"/>
      <c r="R83" s="684" t="s">
        <v>33</v>
      </c>
      <c r="S83" s="683"/>
      <c r="T83" s="684" t="s">
        <v>33</v>
      </c>
      <c r="U83" s="683"/>
      <c r="V83" s="684" t="s">
        <v>33</v>
      </c>
      <c r="W83" s="683"/>
      <c r="X83" s="684" t="s">
        <v>33</v>
      </c>
      <c r="Y83" s="683"/>
      <c r="Z83" s="684" t="s">
        <v>33</v>
      </c>
      <c r="AA83" s="683"/>
      <c r="AB83" s="684" t="s">
        <v>33</v>
      </c>
      <c r="AC83" s="683"/>
      <c r="AD83" s="684" t="s">
        <v>33</v>
      </c>
      <c r="AE83" s="685">
        <f t="shared" si="2"/>
        <v>0</v>
      </c>
      <c r="AF83" s="686">
        <f t="shared" si="3"/>
        <v>0</v>
      </c>
      <c r="AH83" s="384">
        <f>'別紙2-(2)'!AI85</f>
        <v>0</v>
      </c>
      <c r="AI83" s="367"/>
      <c r="AJ83" s="384">
        <f>'別紙2-(2)'!AK85</f>
        <v>0</v>
      </c>
      <c r="AK83" s="367"/>
      <c r="AL83" s="384">
        <f>'別紙2-(2)'!AM85</f>
        <v>0</v>
      </c>
      <c r="AM83" s="367"/>
      <c r="AN83" s="384">
        <f>'別紙2-(2)'!AO85</f>
        <v>0</v>
      </c>
      <c r="AO83" s="367"/>
      <c r="AP83" s="384">
        <f>'別紙2-(2)'!AQ85</f>
        <v>0</v>
      </c>
      <c r="AQ83" s="367"/>
      <c r="AR83" s="384">
        <f>'別紙2-(2)'!AS85</f>
        <v>0</v>
      </c>
      <c r="AS83" s="367"/>
      <c r="AT83" s="384">
        <f>'別紙2-(2)'!AU85</f>
        <v>0</v>
      </c>
      <c r="AU83" s="367"/>
      <c r="AV83" s="384">
        <f>'別紙2-(2)'!AW85</f>
        <v>0</v>
      </c>
      <c r="AW83" s="367"/>
      <c r="AX83" s="384">
        <f>'別紙2-(2)'!AY85</f>
        <v>0</v>
      </c>
      <c r="AY83" s="367"/>
      <c r="AZ83" s="384">
        <f>'別紙2-(2)'!BA85</f>
        <v>0</v>
      </c>
      <c r="BA83" s="367"/>
      <c r="BB83" s="384">
        <f>'別紙2-(2)'!BC85</f>
        <v>0</v>
      </c>
      <c r="BC83" s="367"/>
      <c r="BD83" s="384">
        <f>'別紙2-(2)'!BE85</f>
        <v>0</v>
      </c>
      <c r="BE83" s="367"/>
    </row>
    <row r="84" spans="1:57">
      <c r="A84" s="148">
        <v>78</v>
      </c>
      <c r="B84" s="94" t="str">
        <f>IF('別紙2-(2)'!B86="","",'別紙2-(2)'!B86)</f>
        <v/>
      </c>
      <c r="C84" s="175" t="str">
        <f>IF('別紙2-(2)'!C86="","",'別紙2-(2)'!C86)</f>
        <v/>
      </c>
      <c r="D84" s="176" t="str">
        <f>IF('別紙2-(2)'!D86="","",'別紙2-(2)'!D86)</f>
        <v/>
      </c>
      <c r="E84" s="175" t="str">
        <f>IF('別紙2-(2)'!E86="","",'別紙2-(2)'!E86)</f>
        <v/>
      </c>
      <c r="F84" s="177" t="str">
        <f>IF('別紙2-(2)'!F86="","",'別紙2-(2)'!F86)</f>
        <v/>
      </c>
      <c r="G84" s="683"/>
      <c r="H84" s="684" t="s">
        <v>33</v>
      </c>
      <c r="I84" s="683"/>
      <c r="J84" s="684" t="s">
        <v>33</v>
      </c>
      <c r="K84" s="683"/>
      <c r="L84" s="684" t="s">
        <v>33</v>
      </c>
      <c r="M84" s="683"/>
      <c r="N84" s="684" t="s">
        <v>33</v>
      </c>
      <c r="O84" s="683"/>
      <c r="P84" s="684" t="s">
        <v>33</v>
      </c>
      <c r="Q84" s="683"/>
      <c r="R84" s="684" t="s">
        <v>33</v>
      </c>
      <c r="S84" s="683"/>
      <c r="T84" s="684" t="s">
        <v>33</v>
      </c>
      <c r="U84" s="683"/>
      <c r="V84" s="684" t="s">
        <v>33</v>
      </c>
      <c r="W84" s="683"/>
      <c r="X84" s="684" t="s">
        <v>33</v>
      </c>
      <c r="Y84" s="683"/>
      <c r="Z84" s="684" t="s">
        <v>33</v>
      </c>
      <c r="AA84" s="683"/>
      <c r="AB84" s="684" t="s">
        <v>33</v>
      </c>
      <c r="AC84" s="683"/>
      <c r="AD84" s="684" t="s">
        <v>33</v>
      </c>
      <c r="AE84" s="685">
        <f t="shared" si="2"/>
        <v>0</v>
      </c>
      <c r="AF84" s="686">
        <f t="shared" si="3"/>
        <v>0</v>
      </c>
      <c r="AH84" s="384">
        <f>'別紙2-(2)'!AI86</f>
        <v>0</v>
      </c>
      <c r="AI84" s="367"/>
      <c r="AJ84" s="384">
        <f>'別紙2-(2)'!AK86</f>
        <v>0</v>
      </c>
      <c r="AK84" s="367"/>
      <c r="AL84" s="384">
        <f>'別紙2-(2)'!AM86</f>
        <v>0</v>
      </c>
      <c r="AM84" s="367"/>
      <c r="AN84" s="384">
        <f>'別紙2-(2)'!AO86</f>
        <v>0</v>
      </c>
      <c r="AO84" s="367"/>
      <c r="AP84" s="384">
        <f>'別紙2-(2)'!AQ86</f>
        <v>0</v>
      </c>
      <c r="AQ84" s="367"/>
      <c r="AR84" s="384">
        <f>'別紙2-(2)'!AS86</f>
        <v>0</v>
      </c>
      <c r="AS84" s="367"/>
      <c r="AT84" s="384">
        <f>'別紙2-(2)'!AU86</f>
        <v>0</v>
      </c>
      <c r="AU84" s="367"/>
      <c r="AV84" s="384">
        <f>'別紙2-(2)'!AW86</f>
        <v>0</v>
      </c>
      <c r="AW84" s="367"/>
      <c r="AX84" s="384">
        <f>'別紙2-(2)'!AY86</f>
        <v>0</v>
      </c>
      <c r="AY84" s="367"/>
      <c r="AZ84" s="384">
        <f>'別紙2-(2)'!BA86</f>
        <v>0</v>
      </c>
      <c r="BA84" s="367"/>
      <c r="BB84" s="384">
        <f>'別紙2-(2)'!BC86</f>
        <v>0</v>
      </c>
      <c r="BC84" s="367"/>
      <c r="BD84" s="384">
        <f>'別紙2-(2)'!BE86</f>
        <v>0</v>
      </c>
      <c r="BE84" s="367"/>
    </row>
    <row r="85" spans="1:57">
      <c r="A85" s="148">
        <v>79</v>
      </c>
      <c r="B85" s="94" t="str">
        <f>IF('別紙2-(2)'!B87="","",'別紙2-(2)'!B87)</f>
        <v/>
      </c>
      <c r="C85" s="175" t="str">
        <f>IF('別紙2-(2)'!C87="","",'別紙2-(2)'!C87)</f>
        <v/>
      </c>
      <c r="D85" s="176" t="str">
        <f>IF('別紙2-(2)'!D87="","",'別紙2-(2)'!D87)</f>
        <v/>
      </c>
      <c r="E85" s="175" t="str">
        <f>IF('別紙2-(2)'!E87="","",'別紙2-(2)'!E87)</f>
        <v/>
      </c>
      <c r="F85" s="177" t="str">
        <f>IF('別紙2-(2)'!F87="","",'別紙2-(2)'!F87)</f>
        <v/>
      </c>
      <c r="G85" s="683"/>
      <c r="H85" s="684" t="s">
        <v>33</v>
      </c>
      <c r="I85" s="683"/>
      <c r="J85" s="684" t="s">
        <v>33</v>
      </c>
      <c r="K85" s="683"/>
      <c r="L85" s="684" t="s">
        <v>33</v>
      </c>
      <c r="M85" s="683"/>
      <c r="N85" s="684" t="s">
        <v>33</v>
      </c>
      <c r="O85" s="683"/>
      <c r="P85" s="684" t="s">
        <v>33</v>
      </c>
      <c r="Q85" s="683"/>
      <c r="R85" s="684" t="s">
        <v>33</v>
      </c>
      <c r="S85" s="683"/>
      <c r="T85" s="684" t="s">
        <v>33</v>
      </c>
      <c r="U85" s="683"/>
      <c r="V85" s="684" t="s">
        <v>33</v>
      </c>
      <c r="W85" s="683"/>
      <c r="X85" s="684" t="s">
        <v>33</v>
      </c>
      <c r="Y85" s="683"/>
      <c r="Z85" s="684" t="s">
        <v>33</v>
      </c>
      <c r="AA85" s="683"/>
      <c r="AB85" s="684" t="s">
        <v>33</v>
      </c>
      <c r="AC85" s="683"/>
      <c r="AD85" s="684" t="s">
        <v>33</v>
      </c>
      <c r="AE85" s="685">
        <f t="shared" si="2"/>
        <v>0</v>
      </c>
      <c r="AF85" s="686">
        <f t="shared" si="3"/>
        <v>0</v>
      </c>
      <c r="AH85" s="384">
        <f>'別紙2-(2)'!AI87</f>
        <v>0</v>
      </c>
      <c r="AI85" s="367"/>
      <c r="AJ85" s="384">
        <f>'別紙2-(2)'!AK87</f>
        <v>0</v>
      </c>
      <c r="AK85" s="367"/>
      <c r="AL85" s="384">
        <f>'別紙2-(2)'!AM87</f>
        <v>0</v>
      </c>
      <c r="AM85" s="367"/>
      <c r="AN85" s="384">
        <f>'別紙2-(2)'!AO87</f>
        <v>0</v>
      </c>
      <c r="AO85" s="367"/>
      <c r="AP85" s="384">
        <f>'別紙2-(2)'!AQ87</f>
        <v>0</v>
      </c>
      <c r="AQ85" s="367"/>
      <c r="AR85" s="384">
        <f>'別紙2-(2)'!AS87</f>
        <v>0</v>
      </c>
      <c r="AS85" s="367"/>
      <c r="AT85" s="384">
        <f>'別紙2-(2)'!AU87</f>
        <v>0</v>
      </c>
      <c r="AU85" s="367"/>
      <c r="AV85" s="384">
        <f>'別紙2-(2)'!AW87</f>
        <v>0</v>
      </c>
      <c r="AW85" s="367"/>
      <c r="AX85" s="384">
        <f>'別紙2-(2)'!AY87</f>
        <v>0</v>
      </c>
      <c r="AY85" s="367"/>
      <c r="AZ85" s="384">
        <f>'別紙2-(2)'!BA87</f>
        <v>0</v>
      </c>
      <c r="BA85" s="367"/>
      <c r="BB85" s="384">
        <f>'別紙2-(2)'!BC87</f>
        <v>0</v>
      </c>
      <c r="BC85" s="367"/>
      <c r="BD85" s="384">
        <f>'別紙2-(2)'!BE87</f>
        <v>0</v>
      </c>
      <c r="BE85" s="367"/>
    </row>
    <row r="86" spans="1:57">
      <c r="A86" s="148">
        <v>80</v>
      </c>
      <c r="B86" s="94" t="str">
        <f>IF('別紙2-(2)'!B88="","",'別紙2-(2)'!B88)</f>
        <v/>
      </c>
      <c r="C86" s="175" t="str">
        <f>IF('別紙2-(2)'!C88="","",'別紙2-(2)'!C88)</f>
        <v/>
      </c>
      <c r="D86" s="176" t="str">
        <f>IF('別紙2-(2)'!D88="","",'別紙2-(2)'!D88)</f>
        <v/>
      </c>
      <c r="E86" s="175" t="str">
        <f>IF('別紙2-(2)'!E88="","",'別紙2-(2)'!E88)</f>
        <v/>
      </c>
      <c r="F86" s="177" t="str">
        <f>IF('別紙2-(2)'!F88="","",'別紙2-(2)'!F88)</f>
        <v/>
      </c>
      <c r="G86" s="683"/>
      <c r="H86" s="684" t="s">
        <v>33</v>
      </c>
      <c r="I86" s="683"/>
      <c r="J86" s="684" t="s">
        <v>33</v>
      </c>
      <c r="K86" s="683"/>
      <c r="L86" s="684" t="s">
        <v>33</v>
      </c>
      <c r="M86" s="683"/>
      <c r="N86" s="684" t="s">
        <v>33</v>
      </c>
      <c r="O86" s="683"/>
      <c r="P86" s="684" t="s">
        <v>33</v>
      </c>
      <c r="Q86" s="683"/>
      <c r="R86" s="684" t="s">
        <v>33</v>
      </c>
      <c r="S86" s="683"/>
      <c r="T86" s="684" t="s">
        <v>33</v>
      </c>
      <c r="U86" s="683"/>
      <c r="V86" s="684" t="s">
        <v>33</v>
      </c>
      <c r="W86" s="683"/>
      <c r="X86" s="684" t="s">
        <v>33</v>
      </c>
      <c r="Y86" s="683"/>
      <c r="Z86" s="684" t="s">
        <v>33</v>
      </c>
      <c r="AA86" s="683"/>
      <c r="AB86" s="684" t="s">
        <v>33</v>
      </c>
      <c r="AC86" s="683"/>
      <c r="AD86" s="684" t="s">
        <v>33</v>
      </c>
      <c r="AE86" s="685">
        <f t="shared" si="2"/>
        <v>0</v>
      </c>
      <c r="AF86" s="686">
        <f t="shared" si="3"/>
        <v>0</v>
      </c>
      <c r="AH86" s="384">
        <f>'別紙2-(2)'!AI88</f>
        <v>0</v>
      </c>
      <c r="AI86" s="367"/>
      <c r="AJ86" s="384">
        <f>'別紙2-(2)'!AK88</f>
        <v>0</v>
      </c>
      <c r="AK86" s="367"/>
      <c r="AL86" s="384">
        <f>'別紙2-(2)'!AM88</f>
        <v>0</v>
      </c>
      <c r="AM86" s="367"/>
      <c r="AN86" s="384">
        <f>'別紙2-(2)'!AO88</f>
        <v>0</v>
      </c>
      <c r="AO86" s="367"/>
      <c r="AP86" s="384">
        <f>'別紙2-(2)'!AQ88</f>
        <v>0</v>
      </c>
      <c r="AQ86" s="367"/>
      <c r="AR86" s="384">
        <f>'別紙2-(2)'!AS88</f>
        <v>0</v>
      </c>
      <c r="AS86" s="367"/>
      <c r="AT86" s="384">
        <f>'別紙2-(2)'!AU88</f>
        <v>0</v>
      </c>
      <c r="AU86" s="367"/>
      <c r="AV86" s="384">
        <f>'別紙2-(2)'!AW88</f>
        <v>0</v>
      </c>
      <c r="AW86" s="367"/>
      <c r="AX86" s="384">
        <f>'別紙2-(2)'!AY88</f>
        <v>0</v>
      </c>
      <c r="AY86" s="367"/>
      <c r="AZ86" s="384">
        <f>'別紙2-(2)'!BA88</f>
        <v>0</v>
      </c>
      <c r="BA86" s="367"/>
      <c r="BB86" s="384">
        <f>'別紙2-(2)'!BC88</f>
        <v>0</v>
      </c>
      <c r="BC86" s="367"/>
      <c r="BD86" s="384">
        <f>'別紙2-(2)'!BE88</f>
        <v>0</v>
      </c>
      <c r="BE86" s="367"/>
    </row>
    <row r="87" spans="1:57">
      <c r="A87" s="148">
        <v>81</v>
      </c>
      <c r="B87" s="94" t="str">
        <f>IF('別紙2-(2)'!B89="","",'別紙2-(2)'!B89)</f>
        <v/>
      </c>
      <c r="C87" s="175" t="str">
        <f>IF('別紙2-(2)'!C89="","",'別紙2-(2)'!C89)</f>
        <v/>
      </c>
      <c r="D87" s="176" t="str">
        <f>IF('別紙2-(2)'!D89="","",'別紙2-(2)'!D89)</f>
        <v/>
      </c>
      <c r="E87" s="175" t="str">
        <f>IF('別紙2-(2)'!E89="","",'別紙2-(2)'!E89)</f>
        <v/>
      </c>
      <c r="F87" s="177" t="str">
        <f>IF('別紙2-(2)'!F89="","",'別紙2-(2)'!F89)</f>
        <v/>
      </c>
      <c r="G87" s="683"/>
      <c r="H87" s="684" t="s">
        <v>33</v>
      </c>
      <c r="I87" s="683"/>
      <c r="J87" s="684" t="s">
        <v>33</v>
      </c>
      <c r="K87" s="683"/>
      <c r="L87" s="684" t="s">
        <v>33</v>
      </c>
      <c r="M87" s="683"/>
      <c r="N87" s="684" t="s">
        <v>33</v>
      </c>
      <c r="O87" s="683"/>
      <c r="P87" s="684" t="s">
        <v>33</v>
      </c>
      <c r="Q87" s="683"/>
      <c r="R87" s="684" t="s">
        <v>33</v>
      </c>
      <c r="S87" s="683"/>
      <c r="T87" s="684" t="s">
        <v>33</v>
      </c>
      <c r="U87" s="683"/>
      <c r="V87" s="684" t="s">
        <v>33</v>
      </c>
      <c r="W87" s="683"/>
      <c r="X87" s="684" t="s">
        <v>33</v>
      </c>
      <c r="Y87" s="683"/>
      <c r="Z87" s="684" t="s">
        <v>33</v>
      </c>
      <c r="AA87" s="683"/>
      <c r="AB87" s="684" t="s">
        <v>33</v>
      </c>
      <c r="AC87" s="683"/>
      <c r="AD87" s="684" t="s">
        <v>33</v>
      </c>
      <c r="AE87" s="685">
        <f t="shared" si="2"/>
        <v>0</v>
      </c>
      <c r="AF87" s="686">
        <f t="shared" si="3"/>
        <v>0</v>
      </c>
      <c r="AH87" s="384">
        <f>'別紙2-(2)'!AI89</f>
        <v>0</v>
      </c>
      <c r="AI87" s="367"/>
      <c r="AJ87" s="384">
        <f>'別紙2-(2)'!AK89</f>
        <v>0</v>
      </c>
      <c r="AK87" s="367"/>
      <c r="AL87" s="384">
        <f>'別紙2-(2)'!AM89</f>
        <v>0</v>
      </c>
      <c r="AM87" s="367"/>
      <c r="AN87" s="384">
        <f>'別紙2-(2)'!AO89</f>
        <v>0</v>
      </c>
      <c r="AO87" s="367"/>
      <c r="AP87" s="384">
        <f>'別紙2-(2)'!AQ89</f>
        <v>0</v>
      </c>
      <c r="AQ87" s="367"/>
      <c r="AR87" s="384">
        <f>'別紙2-(2)'!AS89</f>
        <v>0</v>
      </c>
      <c r="AS87" s="367"/>
      <c r="AT87" s="384">
        <f>'別紙2-(2)'!AU89</f>
        <v>0</v>
      </c>
      <c r="AU87" s="367"/>
      <c r="AV87" s="384">
        <f>'別紙2-(2)'!AW89</f>
        <v>0</v>
      </c>
      <c r="AW87" s="367"/>
      <c r="AX87" s="384">
        <f>'別紙2-(2)'!AY89</f>
        <v>0</v>
      </c>
      <c r="AY87" s="367"/>
      <c r="AZ87" s="384">
        <f>'別紙2-(2)'!BA89</f>
        <v>0</v>
      </c>
      <c r="BA87" s="367"/>
      <c r="BB87" s="384">
        <f>'別紙2-(2)'!BC89</f>
        <v>0</v>
      </c>
      <c r="BC87" s="367"/>
      <c r="BD87" s="384">
        <f>'別紙2-(2)'!BE89</f>
        <v>0</v>
      </c>
      <c r="BE87" s="367"/>
    </row>
    <row r="88" spans="1:57">
      <c r="A88" s="148">
        <v>82</v>
      </c>
      <c r="B88" s="94" t="str">
        <f>IF('別紙2-(2)'!B90="","",'別紙2-(2)'!B90)</f>
        <v/>
      </c>
      <c r="C88" s="175" t="str">
        <f>IF('別紙2-(2)'!C90="","",'別紙2-(2)'!C90)</f>
        <v/>
      </c>
      <c r="D88" s="176" t="str">
        <f>IF('別紙2-(2)'!D90="","",'別紙2-(2)'!D90)</f>
        <v/>
      </c>
      <c r="E88" s="175" t="str">
        <f>IF('別紙2-(2)'!E90="","",'別紙2-(2)'!E90)</f>
        <v/>
      </c>
      <c r="F88" s="177" t="str">
        <f>IF('別紙2-(2)'!F90="","",'別紙2-(2)'!F90)</f>
        <v/>
      </c>
      <c r="G88" s="683"/>
      <c r="H88" s="684" t="s">
        <v>33</v>
      </c>
      <c r="I88" s="683"/>
      <c r="J88" s="684" t="s">
        <v>33</v>
      </c>
      <c r="K88" s="683"/>
      <c r="L88" s="684" t="s">
        <v>33</v>
      </c>
      <c r="M88" s="683"/>
      <c r="N88" s="684" t="s">
        <v>33</v>
      </c>
      <c r="O88" s="683"/>
      <c r="P88" s="684" t="s">
        <v>33</v>
      </c>
      <c r="Q88" s="683"/>
      <c r="R88" s="684" t="s">
        <v>33</v>
      </c>
      <c r="S88" s="683"/>
      <c r="T88" s="684" t="s">
        <v>33</v>
      </c>
      <c r="U88" s="683"/>
      <c r="V88" s="684" t="s">
        <v>33</v>
      </c>
      <c r="W88" s="683"/>
      <c r="X88" s="684" t="s">
        <v>33</v>
      </c>
      <c r="Y88" s="683"/>
      <c r="Z88" s="684" t="s">
        <v>33</v>
      </c>
      <c r="AA88" s="683"/>
      <c r="AB88" s="684" t="s">
        <v>33</v>
      </c>
      <c r="AC88" s="683"/>
      <c r="AD88" s="684" t="s">
        <v>33</v>
      </c>
      <c r="AE88" s="685">
        <f t="shared" si="2"/>
        <v>0</v>
      </c>
      <c r="AF88" s="686">
        <f t="shared" si="3"/>
        <v>0</v>
      </c>
      <c r="AH88" s="384">
        <f>'別紙2-(2)'!AI90</f>
        <v>0</v>
      </c>
      <c r="AI88" s="367"/>
      <c r="AJ88" s="384">
        <f>'別紙2-(2)'!AK90</f>
        <v>0</v>
      </c>
      <c r="AK88" s="367"/>
      <c r="AL88" s="384">
        <f>'別紙2-(2)'!AM90</f>
        <v>0</v>
      </c>
      <c r="AM88" s="367"/>
      <c r="AN88" s="384">
        <f>'別紙2-(2)'!AO90</f>
        <v>0</v>
      </c>
      <c r="AO88" s="367"/>
      <c r="AP88" s="384">
        <f>'別紙2-(2)'!AQ90</f>
        <v>0</v>
      </c>
      <c r="AQ88" s="367"/>
      <c r="AR88" s="384">
        <f>'別紙2-(2)'!AS90</f>
        <v>0</v>
      </c>
      <c r="AS88" s="367"/>
      <c r="AT88" s="384">
        <f>'別紙2-(2)'!AU90</f>
        <v>0</v>
      </c>
      <c r="AU88" s="367"/>
      <c r="AV88" s="384">
        <f>'別紙2-(2)'!AW90</f>
        <v>0</v>
      </c>
      <c r="AW88" s="367"/>
      <c r="AX88" s="384">
        <f>'別紙2-(2)'!AY90</f>
        <v>0</v>
      </c>
      <c r="AY88" s="367"/>
      <c r="AZ88" s="384">
        <f>'別紙2-(2)'!BA90</f>
        <v>0</v>
      </c>
      <c r="BA88" s="367"/>
      <c r="BB88" s="384">
        <f>'別紙2-(2)'!BC90</f>
        <v>0</v>
      </c>
      <c r="BC88" s="367"/>
      <c r="BD88" s="384">
        <f>'別紙2-(2)'!BE90</f>
        <v>0</v>
      </c>
      <c r="BE88" s="367"/>
    </row>
    <row r="89" spans="1:57">
      <c r="A89" s="148">
        <v>83</v>
      </c>
      <c r="B89" s="94" t="str">
        <f>IF('別紙2-(2)'!B91="","",'別紙2-(2)'!B91)</f>
        <v/>
      </c>
      <c r="C89" s="175" t="str">
        <f>IF('別紙2-(2)'!C91="","",'別紙2-(2)'!C91)</f>
        <v/>
      </c>
      <c r="D89" s="176" t="str">
        <f>IF('別紙2-(2)'!D91="","",'別紙2-(2)'!D91)</f>
        <v/>
      </c>
      <c r="E89" s="175" t="str">
        <f>IF('別紙2-(2)'!E91="","",'別紙2-(2)'!E91)</f>
        <v/>
      </c>
      <c r="F89" s="177" t="str">
        <f>IF('別紙2-(2)'!F91="","",'別紙2-(2)'!F91)</f>
        <v/>
      </c>
      <c r="G89" s="683"/>
      <c r="H89" s="684" t="s">
        <v>33</v>
      </c>
      <c r="I89" s="683"/>
      <c r="J89" s="684" t="s">
        <v>33</v>
      </c>
      <c r="K89" s="683"/>
      <c r="L89" s="684" t="s">
        <v>33</v>
      </c>
      <c r="M89" s="683"/>
      <c r="N89" s="684" t="s">
        <v>33</v>
      </c>
      <c r="O89" s="683"/>
      <c r="P89" s="684" t="s">
        <v>33</v>
      </c>
      <c r="Q89" s="683"/>
      <c r="R89" s="684" t="s">
        <v>33</v>
      </c>
      <c r="S89" s="683"/>
      <c r="T89" s="684" t="s">
        <v>33</v>
      </c>
      <c r="U89" s="683"/>
      <c r="V89" s="684" t="s">
        <v>33</v>
      </c>
      <c r="W89" s="683"/>
      <c r="X89" s="684" t="s">
        <v>33</v>
      </c>
      <c r="Y89" s="683"/>
      <c r="Z89" s="684" t="s">
        <v>33</v>
      </c>
      <c r="AA89" s="683"/>
      <c r="AB89" s="684" t="s">
        <v>33</v>
      </c>
      <c r="AC89" s="683"/>
      <c r="AD89" s="684" t="s">
        <v>33</v>
      </c>
      <c r="AE89" s="685">
        <f t="shared" si="2"/>
        <v>0</v>
      </c>
      <c r="AF89" s="686">
        <f t="shared" si="3"/>
        <v>0</v>
      </c>
      <c r="AH89" s="384">
        <f>'別紙2-(2)'!AI91</f>
        <v>0</v>
      </c>
      <c r="AI89" s="367"/>
      <c r="AJ89" s="384">
        <f>'別紙2-(2)'!AK91</f>
        <v>0</v>
      </c>
      <c r="AK89" s="367"/>
      <c r="AL89" s="384">
        <f>'別紙2-(2)'!AM91</f>
        <v>0</v>
      </c>
      <c r="AM89" s="367"/>
      <c r="AN89" s="384">
        <f>'別紙2-(2)'!AO91</f>
        <v>0</v>
      </c>
      <c r="AO89" s="367"/>
      <c r="AP89" s="384">
        <f>'別紙2-(2)'!AQ91</f>
        <v>0</v>
      </c>
      <c r="AQ89" s="367"/>
      <c r="AR89" s="384">
        <f>'別紙2-(2)'!AS91</f>
        <v>0</v>
      </c>
      <c r="AS89" s="367"/>
      <c r="AT89" s="384">
        <f>'別紙2-(2)'!AU91</f>
        <v>0</v>
      </c>
      <c r="AU89" s="367"/>
      <c r="AV89" s="384">
        <f>'別紙2-(2)'!AW91</f>
        <v>0</v>
      </c>
      <c r="AW89" s="367"/>
      <c r="AX89" s="384">
        <f>'別紙2-(2)'!AY91</f>
        <v>0</v>
      </c>
      <c r="AY89" s="367"/>
      <c r="AZ89" s="384">
        <f>'別紙2-(2)'!BA91</f>
        <v>0</v>
      </c>
      <c r="BA89" s="367"/>
      <c r="BB89" s="384">
        <f>'別紙2-(2)'!BC91</f>
        <v>0</v>
      </c>
      <c r="BC89" s="367"/>
      <c r="BD89" s="384">
        <f>'別紙2-(2)'!BE91</f>
        <v>0</v>
      </c>
      <c r="BE89" s="367"/>
    </row>
    <row r="90" spans="1:57">
      <c r="A90" s="148">
        <v>84</v>
      </c>
      <c r="B90" s="94" t="str">
        <f>IF('別紙2-(2)'!B92="","",'別紙2-(2)'!B92)</f>
        <v/>
      </c>
      <c r="C90" s="175" t="str">
        <f>IF('別紙2-(2)'!C92="","",'別紙2-(2)'!C92)</f>
        <v/>
      </c>
      <c r="D90" s="176" t="str">
        <f>IF('別紙2-(2)'!D92="","",'別紙2-(2)'!D92)</f>
        <v/>
      </c>
      <c r="E90" s="175" t="str">
        <f>IF('別紙2-(2)'!E92="","",'別紙2-(2)'!E92)</f>
        <v/>
      </c>
      <c r="F90" s="177" t="str">
        <f>IF('別紙2-(2)'!F92="","",'別紙2-(2)'!F92)</f>
        <v/>
      </c>
      <c r="G90" s="683"/>
      <c r="H90" s="684" t="s">
        <v>33</v>
      </c>
      <c r="I90" s="683"/>
      <c r="J90" s="684" t="s">
        <v>33</v>
      </c>
      <c r="K90" s="683"/>
      <c r="L90" s="684" t="s">
        <v>33</v>
      </c>
      <c r="M90" s="683"/>
      <c r="N90" s="684" t="s">
        <v>33</v>
      </c>
      <c r="O90" s="683"/>
      <c r="P90" s="684" t="s">
        <v>33</v>
      </c>
      <c r="Q90" s="683"/>
      <c r="R90" s="684" t="s">
        <v>33</v>
      </c>
      <c r="S90" s="683"/>
      <c r="T90" s="684" t="s">
        <v>33</v>
      </c>
      <c r="U90" s="683"/>
      <c r="V90" s="684" t="s">
        <v>33</v>
      </c>
      <c r="W90" s="683"/>
      <c r="X90" s="684" t="s">
        <v>33</v>
      </c>
      <c r="Y90" s="683"/>
      <c r="Z90" s="684" t="s">
        <v>33</v>
      </c>
      <c r="AA90" s="683"/>
      <c r="AB90" s="684" t="s">
        <v>33</v>
      </c>
      <c r="AC90" s="683"/>
      <c r="AD90" s="684" t="s">
        <v>33</v>
      </c>
      <c r="AE90" s="685">
        <f t="shared" si="2"/>
        <v>0</v>
      </c>
      <c r="AF90" s="686">
        <f t="shared" si="3"/>
        <v>0</v>
      </c>
      <c r="AH90" s="384">
        <f>'別紙2-(2)'!AI92</f>
        <v>0</v>
      </c>
      <c r="AI90" s="367"/>
      <c r="AJ90" s="384">
        <f>'別紙2-(2)'!AK92</f>
        <v>0</v>
      </c>
      <c r="AK90" s="367"/>
      <c r="AL90" s="384">
        <f>'別紙2-(2)'!AM92</f>
        <v>0</v>
      </c>
      <c r="AM90" s="367"/>
      <c r="AN90" s="384">
        <f>'別紙2-(2)'!AO92</f>
        <v>0</v>
      </c>
      <c r="AO90" s="367"/>
      <c r="AP90" s="384">
        <f>'別紙2-(2)'!AQ92</f>
        <v>0</v>
      </c>
      <c r="AQ90" s="367"/>
      <c r="AR90" s="384">
        <f>'別紙2-(2)'!AS92</f>
        <v>0</v>
      </c>
      <c r="AS90" s="367"/>
      <c r="AT90" s="384">
        <f>'別紙2-(2)'!AU92</f>
        <v>0</v>
      </c>
      <c r="AU90" s="367"/>
      <c r="AV90" s="384">
        <f>'別紙2-(2)'!AW92</f>
        <v>0</v>
      </c>
      <c r="AW90" s="367"/>
      <c r="AX90" s="384">
        <f>'別紙2-(2)'!AY92</f>
        <v>0</v>
      </c>
      <c r="AY90" s="367"/>
      <c r="AZ90" s="384">
        <f>'別紙2-(2)'!BA92</f>
        <v>0</v>
      </c>
      <c r="BA90" s="367"/>
      <c r="BB90" s="384">
        <f>'別紙2-(2)'!BC92</f>
        <v>0</v>
      </c>
      <c r="BC90" s="367"/>
      <c r="BD90" s="384">
        <f>'別紙2-(2)'!BE92</f>
        <v>0</v>
      </c>
      <c r="BE90" s="367"/>
    </row>
    <row r="91" spans="1:57">
      <c r="A91" s="148">
        <v>85</v>
      </c>
      <c r="B91" s="94" t="str">
        <f>IF('別紙2-(2)'!B93="","",'別紙2-(2)'!B93)</f>
        <v/>
      </c>
      <c r="C91" s="175" t="str">
        <f>IF('別紙2-(2)'!C93="","",'別紙2-(2)'!C93)</f>
        <v/>
      </c>
      <c r="D91" s="176" t="str">
        <f>IF('別紙2-(2)'!D93="","",'別紙2-(2)'!D93)</f>
        <v/>
      </c>
      <c r="E91" s="175" t="str">
        <f>IF('別紙2-(2)'!E93="","",'別紙2-(2)'!E93)</f>
        <v/>
      </c>
      <c r="F91" s="177" t="str">
        <f>IF('別紙2-(2)'!F93="","",'別紙2-(2)'!F93)</f>
        <v/>
      </c>
      <c r="G91" s="683"/>
      <c r="H91" s="684" t="s">
        <v>33</v>
      </c>
      <c r="I91" s="683"/>
      <c r="J91" s="684" t="s">
        <v>33</v>
      </c>
      <c r="K91" s="683"/>
      <c r="L91" s="684" t="s">
        <v>33</v>
      </c>
      <c r="M91" s="683"/>
      <c r="N91" s="684" t="s">
        <v>33</v>
      </c>
      <c r="O91" s="683"/>
      <c r="P91" s="684" t="s">
        <v>33</v>
      </c>
      <c r="Q91" s="683"/>
      <c r="R91" s="684" t="s">
        <v>33</v>
      </c>
      <c r="S91" s="683"/>
      <c r="T91" s="684" t="s">
        <v>33</v>
      </c>
      <c r="U91" s="683"/>
      <c r="V91" s="684" t="s">
        <v>33</v>
      </c>
      <c r="W91" s="683"/>
      <c r="X91" s="684" t="s">
        <v>33</v>
      </c>
      <c r="Y91" s="683"/>
      <c r="Z91" s="684" t="s">
        <v>33</v>
      </c>
      <c r="AA91" s="683"/>
      <c r="AB91" s="684" t="s">
        <v>33</v>
      </c>
      <c r="AC91" s="683"/>
      <c r="AD91" s="684" t="s">
        <v>33</v>
      </c>
      <c r="AE91" s="685">
        <f t="shared" si="2"/>
        <v>0</v>
      </c>
      <c r="AF91" s="686">
        <f t="shared" si="3"/>
        <v>0</v>
      </c>
      <c r="AH91" s="384">
        <f>'別紙2-(2)'!AI93</f>
        <v>0</v>
      </c>
      <c r="AI91" s="367"/>
      <c r="AJ91" s="384">
        <f>'別紙2-(2)'!AK93</f>
        <v>0</v>
      </c>
      <c r="AK91" s="367"/>
      <c r="AL91" s="384">
        <f>'別紙2-(2)'!AM93</f>
        <v>0</v>
      </c>
      <c r="AM91" s="367"/>
      <c r="AN91" s="384">
        <f>'別紙2-(2)'!AO93</f>
        <v>0</v>
      </c>
      <c r="AO91" s="367"/>
      <c r="AP91" s="384">
        <f>'別紙2-(2)'!AQ93</f>
        <v>0</v>
      </c>
      <c r="AQ91" s="367"/>
      <c r="AR91" s="384">
        <f>'別紙2-(2)'!AS93</f>
        <v>0</v>
      </c>
      <c r="AS91" s="367"/>
      <c r="AT91" s="384">
        <f>'別紙2-(2)'!AU93</f>
        <v>0</v>
      </c>
      <c r="AU91" s="367"/>
      <c r="AV91" s="384">
        <f>'別紙2-(2)'!AW93</f>
        <v>0</v>
      </c>
      <c r="AW91" s="367"/>
      <c r="AX91" s="384">
        <f>'別紙2-(2)'!AY93</f>
        <v>0</v>
      </c>
      <c r="AY91" s="367"/>
      <c r="AZ91" s="384">
        <f>'別紙2-(2)'!BA93</f>
        <v>0</v>
      </c>
      <c r="BA91" s="367"/>
      <c r="BB91" s="384">
        <f>'別紙2-(2)'!BC93</f>
        <v>0</v>
      </c>
      <c r="BC91" s="367"/>
      <c r="BD91" s="384">
        <f>'別紙2-(2)'!BE93</f>
        <v>0</v>
      </c>
      <c r="BE91" s="367"/>
    </row>
    <row r="92" spans="1:57">
      <c r="A92" s="148">
        <v>86</v>
      </c>
      <c r="B92" s="94" t="str">
        <f>IF('別紙2-(2)'!B94="","",'別紙2-(2)'!B94)</f>
        <v/>
      </c>
      <c r="C92" s="175" t="str">
        <f>IF('別紙2-(2)'!C94="","",'別紙2-(2)'!C94)</f>
        <v/>
      </c>
      <c r="D92" s="176" t="str">
        <f>IF('別紙2-(2)'!D94="","",'別紙2-(2)'!D94)</f>
        <v/>
      </c>
      <c r="E92" s="175" t="str">
        <f>IF('別紙2-(2)'!E94="","",'別紙2-(2)'!E94)</f>
        <v/>
      </c>
      <c r="F92" s="177" t="str">
        <f>IF('別紙2-(2)'!F94="","",'別紙2-(2)'!F94)</f>
        <v/>
      </c>
      <c r="G92" s="683"/>
      <c r="H92" s="684" t="s">
        <v>33</v>
      </c>
      <c r="I92" s="683"/>
      <c r="J92" s="684" t="s">
        <v>33</v>
      </c>
      <c r="K92" s="683"/>
      <c r="L92" s="684" t="s">
        <v>33</v>
      </c>
      <c r="M92" s="683"/>
      <c r="N92" s="684" t="s">
        <v>33</v>
      </c>
      <c r="O92" s="683"/>
      <c r="P92" s="684" t="s">
        <v>33</v>
      </c>
      <c r="Q92" s="683"/>
      <c r="R92" s="684" t="s">
        <v>33</v>
      </c>
      <c r="S92" s="683"/>
      <c r="T92" s="684" t="s">
        <v>33</v>
      </c>
      <c r="U92" s="683"/>
      <c r="V92" s="684" t="s">
        <v>33</v>
      </c>
      <c r="W92" s="683"/>
      <c r="X92" s="684" t="s">
        <v>33</v>
      </c>
      <c r="Y92" s="683"/>
      <c r="Z92" s="684" t="s">
        <v>33</v>
      </c>
      <c r="AA92" s="683"/>
      <c r="AB92" s="684" t="s">
        <v>33</v>
      </c>
      <c r="AC92" s="683"/>
      <c r="AD92" s="684" t="s">
        <v>33</v>
      </c>
      <c r="AE92" s="685">
        <f t="shared" si="2"/>
        <v>0</v>
      </c>
      <c r="AF92" s="686">
        <f t="shared" si="3"/>
        <v>0</v>
      </c>
      <c r="AH92" s="384">
        <f>'別紙2-(2)'!AI94</f>
        <v>0</v>
      </c>
      <c r="AI92" s="367"/>
      <c r="AJ92" s="384">
        <f>'別紙2-(2)'!AK94</f>
        <v>0</v>
      </c>
      <c r="AK92" s="367"/>
      <c r="AL92" s="384">
        <f>'別紙2-(2)'!AM94</f>
        <v>0</v>
      </c>
      <c r="AM92" s="367"/>
      <c r="AN92" s="384">
        <f>'別紙2-(2)'!AO94</f>
        <v>0</v>
      </c>
      <c r="AO92" s="367"/>
      <c r="AP92" s="384">
        <f>'別紙2-(2)'!AQ94</f>
        <v>0</v>
      </c>
      <c r="AQ92" s="367"/>
      <c r="AR92" s="384">
        <f>'別紙2-(2)'!AS94</f>
        <v>0</v>
      </c>
      <c r="AS92" s="367"/>
      <c r="AT92" s="384">
        <f>'別紙2-(2)'!AU94</f>
        <v>0</v>
      </c>
      <c r="AU92" s="367"/>
      <c r="AV92" s="384">
        <f>'別紙2-(2)'!AW94</f>
        <v>0</v>
      </c>
      <c r="AW92" s="367"/>
      <c r="AX92" s="384">
        <f>'別紙2-(2)'!AY94</f>
        <v>0</v>
      </c>
      <c r="AY92" s="367"/>
      <c r="AZ92" s="384">
        <f>'別紙2-(2)'!BA94</f>
        <v>0</v>
      </c>
      <c r="BA92" s="367"/>
      <c r="BB92" s="384">
        <f>'別紙2-(2)'!BC94</f>
        <v>0</v>
      </c>
      <c r="BC92" s="367"/>
      <c r="BD92" s="384">
        <f>'別紙2-(2)'!BE94</f>
        <v>0</v>
      </c>
      <c r="BE92" s="367"/>
    </row>
    <row r="93" spans="1:57">
      <c r="A93" s="148">
        <v>87</v>
      </c>
      <c r="B93" s="94" t="str">
        <f>IF('別紙2-(2)'!B95="","",'別紙2-(2)'!B95)</f>
        <v/>
      </c>
      <c r="C93" s="175" t="str">
        <f>IF('別紙2-(2)'!C95="","",'別紙2-(2)'!C95)</f>
        <v/>
      </c>
      <c r="D93" s="176" t="str">
        <f>IF('別紙2-(2)'!D95="","",'別紙2-(2)'!D95)</f>
        <v/>
      </c>
      <c r="E93" s="175" t="str">
        <f>IF('別紙2-(2)'!E95="","",'別紙2-(2)'!E95)</f>
        <v/>
      </c>
      <c r="F93" s="177" t="str">
        <f>IF('別紙2-(2)'!F95="","",'別紙2-(2)'!F95)</f>
        <v/>
      </c>
      <c r="G93" s="683"/>
      <c r="H93" s="684" t="s">
        <v>33</v>
      </c>
      <c r="I93" s="683"/>
      <c r="J93" s="684" t="s">
        <v>33</v>
      </c>
      <c r="K93" s="683"/>
      <c r="L93" s="684" t="s">
        <v>33</v>
      </c>
      <c r="M93" s="683"/>
      <c r="N93" s="684" t="s">
        <v>33</v>
      </c>
      <c r="O93" s="683"/>
      <c r="P93" s="684" t="s">
        <v>33</v>
      </c>
      <c r="Q93" s="683"/>
      <c r="R93" s="684" t="s">
        <v>33</v>
      </c>
      <c r="S93" s="683"/>
      <c r="T93" s="684" t="s">
        <v>33</v>
      </c>
      <c r="U93" s="683"/>
      <c r="V93" s="684" t="s">
        <v>33</v>
      </c>
      <c r="W93" s="683"/>
      <c r="X93" s="684" t="s">
        <v>33</v>
      </c>
      <c r="Y93" s="683"/>
      <c r="Z93" s="684" t="s">
        <v>33</v>
      </c>
      <c r="AA93" s="683"/>
      <c r="AB93" s="684" t="s">
        <v>33</v>
      </c>
      <c r="AC93" s="683"/>
      <c r="AD93" s="684" t="s">
        <v>33</v>
      </c>
      <c r="AE93" s="685">
        <f t="shared" si="2"/>
        <v>0</v>
      </c>
      <c r="AF93" s="686">
        <f t="shared" si="3"/>
        <v>0</v>
      </c>
      <c r="AH93" s="384">
        <f>'別紙2-(2)'!AI95</f>
        <v>0</v>
      </c>
      <c r="AI93" s="367"/>
      <c r="AJ93" s="384">
        <f>'別紙2-(2)'!AK95</f>
        <v>0</v>
      </c>
      <c r="AK93" s="367"/>
      <c r="AL93" s="384">
        <f>'別紙2-(2)'!AM95</f>
        <v>0</v>
      </c>
      <c r="AM93" s="367"/>
      <c r="AN93" s="384">
        <f>'別紙2-(2)'!AO95</f>
        <v>0</v>
      </c>
      <c r="AO93" s="367"/>
      <c r="AP93" s="384">
        <f>'別紙2-(2)'!AQ95</f>
        <v>0</v>
      </c>
      <c r="AQ93" s="367"/>
      <c r="AR93" s="384">
        <f>'別紙2-(2)'!AS95</f>
        <v>0</v>
      </c>
      <c r="AS93" s="367"/>
      <c r="AT93" s="384">
        <f>'別紙2-(2)'!AU95</f>
        <v>0</v>
      </c>
      <c r="AU93" s="367"/>
      <c r="AV93" s="384">
        <f>'別紙2-(2)'!AW95</f>
        <v>0</v>
      </c>
      <c r="AW93" s="367"/>
      <c r="AX93" s="384">
        <f>'別紙2-(2)'!AY95</f>
        <v>0</v>
      </c>
      <c r="AY93" s="367"/>
      <c r="AZ93" s="384">
        <f>'別紙2-(2)'!BA95</f>
        <v>0</v>
      </c>
      <c r="BA93" s="367"/>
      <c r="BB93" s="384">
        <f>'別紙2-(2)'!BC95</f>
        <v>0</v>
      </c>
      <c r="BC93" s="367"/>
      <c r="BD93" s="384">
        <f>'別紙2-(2)'!BE95</f>
        <v>0</v>
      </c>
      <c r="BE93" s="367"/>
    </row>
    <row r="94" spans="1:57">
      <c r="A94" s="148">
        <v>88</v>
      </c>
      <c r="B94" s="94" t="str">
        <f>IF('別紙2-(2)'!B96="","",'別紙2-(2)'!B96)</f>
        <v/>
      </c>
      <c r="C94" s="175" t="str">
        <f>IF('別紙2-(2)'!C96="","",'別紙2-(2)'!C96)</f>
        <v/>
      </c>
      <c r="D94" s="176" t="str">
        <f>IF('別紙2-(2)'!D96="","",'別紙2-(2)'!D96)</f>
        <v/>
      </c>
      <c r="E94" s="175" t="str">
        <f>IF('別紙2-(2)'!E96="","",'別紙2-(2)'!E96)</f>
        <v/>
      </c>
      <c r="F94" s="177" t="str">
        <f>IF('別紙2-(2)'!F96="","",'別紙2-(2)'!F96)</f>
        <v/>
      </c>
      <c r="G94" s="683"/>
      <c r="H94" s="684" t="s">
        <v>33</v>
      </c>
      <c r="I94" s="683"/>
      <c r="J94" s="684" t="s">
        <v>33</v>
      </c>
      <c r="K94" s="683"/>
      <c r="L94" s="684" t="s">
        <v>33</v>
      </c>
      <c r="M94" s="683"/>
      <c r="N94" s="684" t="s">
        <v>33</v>
      </c>
      <c r="O94" s="683"/>
      <c r="P94" s="684" t="s">
        <v>33</v>
      </c>
      <c r="Q94" s="683"/>
      <c r="R94" s="684" t="s">
        <v>33</v>
      </c>
      <c r="S94" s="683"/>
      <c r="T94" s="684" t="s">
        <v>33</v>
      </c>
      <c r="U94" s="683"/>
      <c r="V94" s="684" t="s">
        <v>33</v>
      </c>
      <c r="W94" s="683"/>
      <c r="X94" s="684" t="s">
        <v>33</v>
      </c>
      <c r="Y94" s="683"/>
      <c r="Z94" s="684" t="s">
        <v>33</v>
      </c>
      <c r="AA94" s="683"/>
      <c r="AB94" s="684" t="s">
        <v>33</v>
      </c>
      <c r="AC94" s="683"/>
      <c r="AD94" s="684" t="s">
        <v>33</v>
      </c>
      <c r="AE94" s="685">
        <f t="shared" si="2"/>
        <v>0</v>
      </c>
      <c r="AF94" s="686">
        <f t="shared" si="3"/>
        <v>0</v>
      </c>
      <c r="AH94" s="384">
        <f>'別紙2-(2)'!AI96</f>
        <v>0</v>
      </c>
      <c r="AI94" s="367"/>
      <c r="AJ94" s="384">
        <f>'別紙2-(2)'!AK96</f>
        <v>0</v>
      </c>
      <c r="AK94" s="367"/>
      <c r="AL94" s="384">
        <f>'別紙2-(2)'!AM96</f>
        <v>0</v>
      </c>
      <c r="AM94" s="367"/>
      <c r="AN94" s="384">
        <f>'別紙2-(2)'!AO96</f>
        <v>0</v>
      </c>
      <c r="AO94" s="367"/>
      <c r="AP94" s="384">
        <f>'別紙2-(2)'!AQ96</f>
        <v>0</v>
      </c>
      <c r="AQ94" s="367"/>
      <c r="AR94" s="384">
        <f>'別紙2-(2)'!AS96</f>
        <v>0</v>
      </c>
      <c r="AS94" s="367"/>
      <c r="AT94" s="384">
        <f>'別紙2-(2)'!AU96</f>
        <v>0</v>
      </c>
      <c r="AU94" s="367"/>
      <c r="AV94" s="384">
        <f>'別紙2-(2)'!AW96</f>
        <v>0</v>
      </c>
      <c r="AW94" s="367"/>
      <c r="AX94" s="384">
        <f>'別紙2-(2)'!AY96</f>
        <v>0</v>
      </c>
      <c r="AY94" s="367"/>
      <c r="AZ94" s="384">
        <f>'別紙2-(2)'!BA96</f>
        <v>0</v>
      </c>
      <c r="BA94" s="367"/>
      <c r="BB94" s="384">
        <f>'別紙2-(2)'!BC96</f>
        <v>0</v>
      </c>
      <c r="BC94" s="367"/>
      <c r="BD94" s="384">
        <f>'別紙2-(2)'!BE96</f>
        <v>0</v>
      </c>
      <c r="BE94" s="367"/>
    </row>
    <row r="95" spans="1:57">
      <c r="A95" s="148">
        <v>89</v>
      </c>
      <c r="B95" s="94" t="str">
        <f>IF('別紙2-(2)'!B97="","",'別紙2-(2)'!B97)</f>
        <v/>
      </c>
      <c r="C95" s="175" t="str">
        <f>IF('別紙2-(2)'!C97="","",'別紙2-(2)'!C97)</f>
        <v/>
      </c>
      <c r="D95" s="176" t="str">
        <f>IF('別紙2-(2)'!D97="","",'別紙2-(2)'!D97)</f>
        <v/>
      </c>
      <c r="E95" s="175" t="str">
        <f>IF('別紙2-(2)'!E97="","",'別紙2-(2)'!E97)</f>
        <v/>
      </c>
      <c r="F95" s="177" t="str">
        <f>IF('別紙2-(2)'!F97="","",'別紙2-(2)'!F97)</f>
        <v/>
      </c>
      <c r="G95" s="683"/>
      <c r="H95" s="684" t="s">
        <v>33</v>
      </c>
      <c r="I95" s="683"/>
      <c r="J95" s="684" t="s">
        <v>33</v>
      </c>
      <c r="K95" s="683"/>
      <c r="L95" s="684" t="s">
        <v>33</v>
      </c>
      <c r="M95" s="683"/>
      <c r="N95" s="684" t="s">
        <v>33</v>
      </c>
      <c r="O95" s="683"/>
      <c r="P95" s="684" t="s">
        <v>33</v>
      </c>
      <c r="Q95" s="683"/>
      <c r="R95" s="684" t="s">
        <v>33</v>
      </c>
      <c r="S95" s="683"/>
      <c r="T95" s="684" t="s">
        <v>33</v>
      </c>
      <c r="U95" s="683"/>
      <c r="V95" s="684" t="s">
        <v>33</v>
      </c>
      <c r="W95" s="683"/>
      <c r="X95" s="684" t="s">
        <v>33</v>
      </c>
      <c r="Y95" s="683"/>
      <c r="Z95" s="684" t="s">
        <v>33</v>
      </c>
      <c r="AA95" s="683"/>
      <c r="AB95" s="684" t="s">
        <v>33</v>
      </c>
      <c r="AC95" s="683"/>
      <c r="AD95" s="684" t="s">
        <v>33</v>
      </c>
      <c r="AE95" s="685">
        <f t="shared" si="2"/>
        <v>0</v>
      </c>
      <c r="AF95" s="686">
        <f t="shared" si="3"/>
        <v>0</v>
      </c>
      <c r="AH95" s="384">
        <f>'別紙2-(2)'!AI97</f>
        <v>0</v>
      </c>
      <c r="AI95" s="367"/>
      <c r="AJ95" s="384">
        <f>'別紙2-(2)'!AK97</f>
        <v>0</v>
      </c>
      <c r="AK95" s="367"/>
      <c r="AL95" s="384">
        <f>'別紙2-(2)'!AM97</f>
        <v>0</v>
      </c>
      <c r="AM95" s="367"/>
      <c r="AN95" s="384">
        <f>'別紙2-(2)'!AO97</f>
        <v>0</v>
      </c>
      <c r="AO95" s="367"/>
      <c r="AP95" s="384">
        <f>'別紙2-(2)'!AQ97</f>
        <v>0</v>
      </c>
      <c r="AQ95" s="367"/>
      <c r="AR95" s="384">
        <f>'別紙2-(2)'!AS97</f>
        <v>0</v>
      </c>
      <c r="AS95" s="367"/>
      <c r="AT95" s="384">
        <f>'別紙2-(2)'!AU97</f>
        <v>0</v>
      </c>
      <c r="AU95" s="367"/>
      <c r="AV95" s="384">
        <f>'別紙2-(2)'!AW97</f>
        <v>0</v>
      </c>
      <c r="AW95" s="367"/>
      <c r="AX95" s="384">
        <f>'別紙2-(2)'!AY97</f>
        <v>0</v>
      </c>
      <c r="AY95" s="367"/>
      <c r="AZ95" s="384">
        <f>'別紙2-(2)'!BA97</f>
        <v>0</v>
      </c>
      <c r="BA95" s="367"/>
      <c r="BB95" s="384">
        <f>'別紙2-(2)'!BC97</f>
        <v>0</v>
      </c>
      <c r="BC95" s="367"/>
      <c r="BD95" s="384">
        <f>'別紙2-(2)'!BE97</f>
        <v>0</v>
      </c>
      <c r="BE95" s="367"/>
    </row>
    <row r="96" spans="1:57">
      <c r="A96" s="148">
        <v>90</v>
      </c>
      <c r="B96" s="94" t="str">
        <f>IF('別紙2-(2)'!B98="","",'別紙2-(2)'!B98)</f>
        <v/>
      </c>
      <c r="C96" s="175" t="str">
        <f>IF('別紙2-(2)'!C98="","",'別紙2-(2)'!C98)</f>
        <v/>
      </c>
      <c r="D96" s="176" t="str">
        <f>IF('別紙2-(2)'!D98="","",'別紙2-(2)'!D98)</f>
        <v/>
      </c>
      <c r="E96" s="175" t="str">
        <f>IF('別紙2-(2)'!E98="","",'別紙2-(2)'!E98)</f>
        <v/>
      </c>
      <c r="F96" s="177" t="str">
        <f>IF('別紙2-(2)'!F98="","",'別紙2-(2)'!F98)</f>
        <v/>
      </c>
      <c r="G96" s="683"/>
      <c r="H96" s="684" t="s">
        <v>33</v>
      </c>
      <c r="I96" s="683"/>
      <c r="J96" s="684" t="s">
        <v>33</v>
      </c>
      <c r="K96" s="683"/>
      <c r="L96" s="684" t="s">
        <v>33</v>
      </c>
      <c r="M96" s="683"/>
      <c r="N96" s="684" t="s">
        <v>33</v>
      </c>
      <c r="O96" s="683"/>
      <c r="P96" s="684" t="s">
        <v>33</v>
      </c>
      <c r="Q96" s="683"/>
      <c r="R96" s="684" t="s">
        <v>33</v>
      </c>
      <c r="S96" s="683"/>
      <c r="T96" s="684" t="s">
        <v>33</v>
      </c>
      <c r="U96" s="683"/>
      <c r="V96" s="684" t="s">
        <v>33</v>
      </c>
      <c r="W96" s="683"/>
      <c r="X96" s="684" t="s">
        <v>33</v>
      </c>
      <c r="Y96" s="683"/>
      <c r="Z96" s="684" t="s">
        <v>33</v>
      </c>
      <c r="AA96" s="683"/>
      <c r="AB96" s="684" t="s">
        <v>33</v>
      </c>
      <c r="AC96" s="683"/>
      <c r="AD96" s="684" t="s">
        <v>33</v>
      </c>
      <c r="AE96" s="685">
        <f t="shared" si="2"/>
        <v>0</v>
      </c>
      <c r="AF96" s="686">
        <f t="shared" si="3"/>
        <v>0</v>
      </c>
      <c r="AH96" s="384">
        <f>'別紙2-(2)'!AI98</f>
        <v>0</v>
      </c>
      <c r="AI96" s="367"/>
      <c r="AJ96" s="384">
        <f>'別紙2-(2)'!AK98</f>
        <v>0</v>
      </c>
      <c r="AK96" s="367"/>
      <c r="AL96" s="384">
        <f>'別紙2-(2)'!AM98</f>
        <v>0</v>
      </c>
      <c r="AM96" s="367"/>
      <c r="AN96" s="384">
        <f>'別紙2-(2)'!AO98</f>
        <v>0</v>
      </c>
      <c r="AO96" s="367"/>
      <c r="AP96" s="384">
        <f>'別紙2-(2)'!AQ98</f>
        <v>0</v>
      </c>
      <c r="AQ96" s="367"/>
      <c r="AR96" s="384">
        <f>'別紙2-(2)'!AS98</f>
        <v>0</v>
      </c>
      <c r="AS96" s="367"/>
      <c r="AT96" s="384">
        <f>'別紙2-(2)'!AU98</f>
        <v>0</v>
      </c>
      <c r="AU96" s="367"/>
      <c r="AV96" s="384">
        <f>'別紙2-(2)'!AW98</f>
        <v>0</v>
      </c>
      <c r="AW96" s="367"/>
      <c r="AX96" s="384">
        <f>'別紙2-(2)'!AY98</f>
        <v>0</v>
      </c>
      <c r="AY96" s="367"/>
      <c r="AZ96" s="384">
        <f>'別紙2-(2)'!BA98</f>
        <v>0</v>
      </c>
      <c r="BA96" s="367"/>
      <c r="BB96" s="384">
        <f>'別紙2-(2)'!BC98</f>
        <v>0</v>
      </c>
      <c r="BC96" s="367"/>
      <c r="BD96" s="384">
        <f>'別紙2-(2)'!BE98</f>
        <v>0</v>
      </c>
      <c r="BE96" s="367"/>
    </row>
    <row r="97" spans="1:57">
      <c r="A97" s="148">
        <v>91</v>
      </c>
      <c r="B97" s="94" t="str">
        <f>IF('別紙2-(2)'!B99="","",'別紙2-(2)'!B99)</f>
        <v/>
      </c>
      <c r="C97" s="175" t="str">
        <f>IF('別紙2-(2)'!C99="","",'別紙2-(2)'!C99)</f>
        <v/>
      </c>
      <c r="D97" s="176" t="str">
        <f>IF('別紙2-(2)'!D99="","",'別紙2-(2)'!D99)</f>
        <v/>
      </c>
      <c r="E97" s="175" t="str">
        <f>IF('別紙2-(2)'!E99="","",'別紙2-(2)'!E99)</f>
        <v/>
      </c>
      <c r="F97" s="177" t="str">
        <f>IF('別紙2-(2)'!F99="","",'別紙2-(2)'!F99)</f>
        <v/>
      </c>
      <c r="G97" s="683"/>
      <c r="H97" s="684" t="s">
        <v>33</v>
      </c>
      <c r="I97" s="683"/>
      <c r="J97" s="684" t="s">
        <v>33</v>
      </c>
      <c r="K97" s="683"/>
      <c r="L97" s="684" t="s">
        <v>33</v>
      </c>
      <c r="M97" s="683"/>
      <c r="N97" s="684" t="s">
        <v>33</v>
      </c>
      <c r="O97" s="683"/>
      <c r="P97" s="684" t="s">
        <v>33</v>
      </c>
      <c r="Q97" s="683"/>
      <c r="R97" s="684" t="s">
        <v>33</v>
      </c>
      <c r="S97" s="683"/>
      <c r="T97" s="684" t="s">
        <v>33</v>
      </c>
      <c r="U97" s="683"/>
      <c r="V97" s="684" t="s">
        <v>33</v>
      </c>
      <c r="W97" s="683"/>
      <c r="X97" s="684" t="s">
        <v>33</v>
      </c>
      <c r="Y97" s="683"/>
      <c r="Z97" s="684" t="s">
        <v>33</v>
      </c>
      <c r="AA97" s="683"/>
      <c r="AB97" s="684" t="s">
        <v>33</v>
      </c>
      <c r="AC97" s="683"/>
      <c r="AD97" s="684" t="s">
        <v>33</v>
      </c>
      <c r="AE97" s="685">
        <f t="shared" si="2"/>
        <v>0</v>
      </c>
      <c r="AF97" s="686">
        <f t="shared" si="3"/>
        <v>0</v>
      </c>
      <c r="AH97" s="384">
        <f>'別紙2-(2)'!AI99</f>
        <v>0</v>
      </c>
      <c r="AI97" s="367"/>
      <c r="AJ97" s="384">
        <f>'別紙2-(2)'!AK99</f>
        <v>0</v>
      </c>
      <c r="AK97" s="367"/>
      <c r="AL97" s="384">
        <f>'別紙2-(2)'!AM99</f>
        <v>0</v>
      </c>
      <c r="AM97" s="367"/>
      <c r="AN97" s="384">
        <f>'別紙2-(2)'!AO99</f>
        <v>0</v>
      </c>
      <c r="AO97" s="367"/>
      <c r="AP97" s="384">
        <f>'別紙2-(2)'!AQ99</f>
        <v>0</v>
      </c>
      <c r="AQ97" s="367"/>
      <c r="AR97" s="384">
        <f>'別紙2-(2)'!AS99</f>
        <v>0</v>
      </c>
      <c r="AS97" s="367"/>
      <c r="AT97" s="384">
        <f>'別紙2-(2)'!AU99</f>
        <v>0</v>
      </c>
      <c r="AU97" s="367"/>
      <c r="AV97" s="384">
        <f>'別紙2-(2)'!AW99</f>
        <v>0</v>
      </c>
      <c r="AW97" s="367"/>
      <c r="AX97" s="384">
        <f>'別紙2-(2)'!AY99</f>
        <v>0</v>
      </c>
      <c r="AY97" s="367"/>
      <c r="AZ97" s="384">
        <f>'別紙2-(2)'!BA99</f>
        <v>0</v>
      </c>
      <c r="BA97" s="367"/>
      <c r="BB97" s="384">
        <f>'別紙2-(2)'!BC99</f>
        <v>0</v>
      </c>
      <c r="BC97" s="367"/>
      <c r="BD97" s="384">
        <f>'別紙2-(2)'!BE99</f>
        <v>0</v>
      </c>
      <c r="BE97" s="367"/>
    </row>
    <row r="98" spans="1:57">
      <c r="A98" s="148">
        <v>92</v>
      </c>
      <c r="B98" s="94" t="str">
        <f>IF('別紙2-(2)'!B100="","",'別紙2-(2)'!B100)</f>
        <v/>
      </c>
      <c r="C98" s="175" t="str">
        <f>IF('別紙2-(2)'!C100="","",'別紙2-(2)'!C100)</f>
        <v/>
      </c>
      <c r="D98" s="176" t="str">
        <f>IF('別紙2-(2)'!D100="","",'別紙2-(2)'!D100)</f>
        <v/>
      </c>
      <c r="E98" s="175" t="str">
        <f>IF('別紙2-(2)'!E100="","",'別紙2-(2)'!E100)</f>
        <v/>
      </c>
      <c r="F98" s="177" t="str">
        <f>IF('別紙2-(2)'!F100="","",'別紙2-(2)'!F100)</f>
        <v/>
      </c>
      <c r="G98" s="683"/>
      <c r="H98" s="684" t="s">
        <v>33</v>
      </c>
      <c r="I98" s="683"/>
      <c r="J98" s="684" t="s">
        <v>33</v>
      </c>
      <c r="K98" s="683"/>
      <c r="L98" s="684" t="s">
        <v>33</v>
      </c>
      <c r="M98" s="683"/>
      <c r="N98" s="684" t="s">
        <v>33</v>
      </c>
      <c r="O98" s="683"/>
      <c r="P98" s="684" t="s">
        <v>33</v>
      </c>
      <c r="Q98" s="683"/>
      <c r="R98" s="684" t="s">
        <v>33</v>
      </c>
      <c r="S98" s="683"/>
      <c r="T98" s="684" t="s">
        <v>33</v>
      </c>
      <c r="U98" s="683"/>
      <c r="V98" s="684" t="s">
        <v>33</v>
      </c>
      <c r="W98" s="683"/>
      <c r="X98" s="684" t="s">
        <v>33</v>
      </c>
      <c r="Y98" s="683"/>
      <c r="Z98" s="684" t="s">
        <v>33</v>
      </c>
      <c r="AA98" s="683"/>
      <c r="AB98" s="684" t="s">
        <v>33</v>
      </c>
      <c r="AC98" s="683"/>
      <c r="AD98" s="684" t="s">
        <v>33</v>
      </c>
      <c r="AE98" s="685">
        <f t="shared" si="2"/>
        <v>0</v>
      </c>
      <c r="AF98" s="686">
        <f t="shared" si="3"/>
        <v>0</v>
      </c>
      <c r="AH98" s="384">
        <f>'別紙2-(2)'!AI100</f>
        <v>0</v>
      </c>
      <c r="AI98" s="367"/>
      <c r="AJ98" s="384">
        <f>'別紙2-(2)'!AK100</f>
        <v>0</v>
      </c>
      <c r="AK98" s="367"/>
      <c r="AL98" s="384">
        <f>'別紙2-(2)'!AM100</f>
        <v>0</v>
      </c>
      <c r="AM98" s="367"/>
      <c r="AN98" s="384">
        <f>'別紙2-(2)'!AO100</f>
        <v>0</v>
      </c>
      <c r="AO98" s="367"/>
      <c r="AP98" s="384">
        <f>'別紙2-(2)'!AQ100</f>
        <v>0</v>
      </c>
      <c r="AQ98" s="367"/>
      <c r="AR98" s="384">
        <f>'別紙2-(2)'!AS100</f>
        <v>0</v>
      </c>
      <c r="AS98" s="367"/>
      <c r="AT98" s="384">
        <f>'別紙2-(2)'!AU100</f>
        <v>0</v>
      </c>
      <c r="AU98" s="367"/>
      <c r="AV98" s="384">
        <f>'別紙2-(2)'!AW100</f>
        <v>0</v>
      </c>
      <c r="AW98" s="367"/>
      <c r="AX98" s="384">
        <f>'別紙2-(2)'!AY100</f>
        <v>0</v>
      </c>
      <c r="AY98" s="367"/>
      <c r="AZ98" s="384">
        <f>'別紙2-(2)'!BA100</f>
        <v>0</v>
      </c>
      <c r="BA98" s="367"/>
      <c r="BB98" s="384">
        <f>'別紙2-(2)'!BC100</f>
        <v>0</v>
      </c>
      <c r="BC98" s="367"/>
      <c r="BD98" s="384">
        <f>'別紙2-(2)'!BE100</f>
        <v>0</v>
      </c>
      <c r="BE98" s="367"/>
    </row>
    <row r="99" spans="1:57">
      <c r="A99" s="148">
        <v>93</v>
      </c>
      <c r="B99" s="94" t="str">
        <f>IF('別紙2-(2)'!B101="","",'別紙2-(2)'!B101)</f>
        <v/>
      </c>
      <c r="C99" s="175" t="str">
        <f>IF('別紙2-(2)'!C101="","",'別紙2-(2)'!C101)</f>
        <v/>
      </c>
      <c r="D99" s="176" t="str">
        <f>IF('別紙2-(2)'!D101="","",'別紙2-(2)'!D101)</f>
        <v/>
      </c>
      <c r="E99" s="175" t="str">
        <f>IF('別紙2-(2)'!E101="","",'別紙2-(2)'!E101)</f>
        <v/>
      </c>
      <c r="F99" s="177" t="str">
        <f>IF('別紙2-(2)'!F101="","",'別紙2-(2)'!F101)</f>
        <v/>
      </c>
      <c r="G99" s="683"/>
      <c r="H99" s="684" t="s">
        <v>33</v>
      </c>
      <c r="I99" s="683"/>
      <c r="J99" s="684" t="s">
        <v>33</v>
      </c>
      <c r="K99" s="683"/>
      <c r="L99" s="684" t="s">
        <v>33</v>
      </c>
      <c r="M99" s="683"/>
      <c r="N99" s="684" t="s">
        <v>33</v>
      </c>
      <c r="O99" s="683"/>
      <c r="P99" s="684" t="s">
        <v>33</v>
      </c>
      <c r="Q99" s="683"/>
      <c r="R99" s="684" t="s">
        <v>33</v>
      </c>
      <c r="S99" s="683"/>
      <c r="T99" s="684" t="s">
        <v>33</v>
      </c>
      <c r="U99" s="683"/>
      <c r="V99" s="684" t="s">
        <v>33</v>
      </c>
      <c r="W99" s="683"/>
      <c r="X99" s="684" t="s">
        <v>33</v>
      </c>
      <c r="Y99" s="683"/>
      <c r="Z99" s="684" t="s">
        <v>33</v>
      </c>
      <c r="AA99" s="683"/>
      <c r="AB99" s="684" t="s">
        <v>33</v>
      </c>
      <c r="AC99" s="683"/>
      <c r="AD99" s="684" t="s">
        <v>33</v>
      </c>
      <c r="AE99" s="685">
        <f t="shared" si="2"/>
        <v>0</v>
      </c>
      <c r="AF99" s="686">
        <f t="shared" si="3"/>
        <v>0</v>
      </c>
      <c r="AH99" s="384">
        <f>'別紙2-(2)'!AI101</f>
        <v>0</v>
      </c>
      <c r="AI99" s="367"/>
      <c r="AJ99" s="384">
        <f>'別紙2-(2)'!AK101</f>
        <v>0</v>
      </c>
      <c r="AK99" s="367"/>
      <c r="AL99" s="384">
        <f>'別紙2-(2)'!AM101</f>
        <v>0</v>
      </c>
      <c r="AM99" s="367"/>
      <c r="AN99" s="384">
        <f>'別紙2-(2)'!AO101</f>
        <v>0</v>
      </c>
      <c r="AO99" s="367"/>
      <c r="AP99" s="384">
        <f>'別紙2-(2)'!AQ101</f>
        <v>0</v>
      </c>
      <c r="AQ99" s="367"/>
      <c r="AR99" s="384">
        <f>'別紙2-(2)'!AS101</f>
        <v>0</v>
      </c>
      <c r="AS99" s="367"/>
      <c r="AT99" s="384">
        <f>'別紙2-(2)'!AU101</f>
        <v>0</v>
      </c>
      <c r="AU99" s="367"/>
      <c r="AV99" s="384">
        <f>'別紙2-(2)'!AW101</f>
        <v>0</v>
      </c>
      <c r="AW99" s="367"/>
      <c r="AX99" s="384">
        <f>'別紙2-(2)'!AY101</f>
        <v>0</v>
      </c>
      <c r="AY99" s="367"/>
      <c r="AZ99" s="384">
        <f>'別紙2-(2)'!BA101</f>
        <v>0</v>
      </c>
      <c r="BA99" s="367"/>
      <c r="BB99" s="384">
        <f>'別紙2-(2)'!BC101</f>
        <v>0</v>
      </c>
      <c r="BC99" s="367"/>
      <c r="BD99" s="384">
        <f>'別紙2-(2)'!BE101</f>
        <v>0</v>
      </c>
      <c r="BE99" s="367"/>
    </row>
    <row r="100" spans="1:57">
      <c r="A100" s="148">
        <v>94</v>
      </c>
      <c r="B100" s="94" t="str">
        <f>IF('別紙2-(2)'!B102="","",'別紙2-(2)'!B102)</f>
        <v/>
      </c>
      <c r="C100" s="175" t="str">
        <f>IF('別紙2-(2)'!C102="","",'別紙2-(2)'!C102)</f>
        <v/>
      </c>
      <c r="D100" s="176" t="str">
        <f>IF('別紙2-(2)'!D102="","",'別紙2-(2)'!D102)</f>
        <v/>
      </c>
      <c r="E100" s="175" t="str">
        <f>IF('別紙2-(2)'!E102="","",'別紙2-(2)'!E102)</f>
        <v/>
      </c>
      <c r="F100" s="177" t="str">
        <f>IF('別紙2-(2)'!F102="","",'別紙2-(2)'!F102)</f>
        <v/>
      </c>
      <c r="G100" s="683"/>
      <c r="H100" s="684" t="s">
        <v>33</v>
      </c>
      <c r="I100" s="683"/>
      <c r="J100" s="684" t="s">
        <v>33</v>
      </c>
      <c r="K100" s="683"/>
      <c r="L100" s="684" t="s">
        <v>33</v>
      </c>
      <c r="M100" s="683"/>
      <c r="N100" s="684" t="s">
        <v>33</v>
      </c>
      <c r="O100" s="683"/>
      <c r="P100" s="684" t="s">
        <v>33</v>
      </c>
      <c r="Q100" s="683"/>
      <c r="R100" s="684" t="s">
        <v>33</v>
      </c>
      <c r="S100" s="683"/>
      <c r="T100" s="684" t="s">
        <v>33</v>
      </c>
      <c r="U100" s="683"/>
      <c r="V100" s="684" t="s">
        <v>33</v>
      </c>
      <c r="W100" s="683"/>
      <c r="X100" s="684" t="s">
        <v>33</v>
      </c>
      <c r="Y100" s="683"/>
      <c r="Z100" s="684" t="s">
        <v>33</v>
      </c>
      <c r="AA100" s="683"/>
      <c r="AB100" s="684" t="s">
        <v>33</v>
      </c>
      <c r="AC100" s="683"/>
      <c r="AD100" s="684" t="s">
        <v>33</v>
      </c>
      <c r="AE100" s="685">
        <f t="shared" si="2"/>
        <v>0</v>
      </c>
      <c r="AF100" s="686">
        <f t="shared" si="3"/>
        <v>0</v>
      </c>
      <c r="AH100" s="384">
        <f>'別紙2-(2)'!AI102</f>
        <v>0</v>
      </c>
      <c r="AI100" s="367"/>
      <c r="AJ100" s="384">
        <f>'別紙2-(2)'!AK102</f>
        <v>0</v>
      </c>
      <c r="AK100" s="367"/>
      <c r="AL100" s="384">
        <f>'別紙2-(2)'!AM102</f>
        <v>0</v>
      </c>
      <c r="AM100" s="367"/>
      <c r="AN100" s="384">
        <f>'別紙2-(2)'!AO102</f>
        <v>0</v>
      </c>
      <c r="AO100" s="367"/>
      <c r="AP100" s="384">
        <f>'別紙2-(2)'!AQ102</f>
        <v>0</v>
      </c>
      <c r="AQ100" s="367"/>
      <c r="AR100" s="384">
        <f>'別紙2-(2)'!AS102</f>
        <v>0</v>
      </c>
      <c r="AS100" s="367"/>
      <c r="AT100" s="384">
        <f>'別紙2-(2)'!AU102</f>
        <v>0</v>
      </c>
      <c r="AU100" s="367"/>
      <c r="AV100" s="384">
        <f>'別紙2-(2)'!AW102</f>
        <v>0</v>
      </c>
      <c r="AW100" s="367"/>
      <c r="AX100" s="384">
        <f>'別紙2-(2)'!AY102</f>
        <v>0</v>
      </c>
      <c r="AY100" s="367"/>
      <c r="AZ100" s="384">
        <f>'別紙2-(2)'!BA102</f>
        <v>0</v>
      </c>
      <c r="BA100" s="367"/>
      <c r="BB100" s="384">
        <f>'別紙2-(2)'!BC102</f>
        <v>0</v>
      </c>
      <c r="BC100" s="367"/>
      <c r="BD100" s="384">
        <f>'別紙2-(2)'!BE102</f>
        <v>0</v>
      </c>
      <c r="BE100" s="367"/>
    </row>
    <row r="101" spans="1:57">
      <c r="A101" s="148">
        <v>95</v>
      </c>
      <c r="B101" s="94" t="str">
        <f>IF('別紙2-(2)'!B103="","",'別紙2-(2)'!B103)</f>
        <v/>
      </c>
      <c r="C101" s="175" t="str">
        <f>IF('別紙2-(2)'!C103="","",'別紙2-(2)'!C103)</f>
        <v/>
      </c>
      <c r="D101" s="176" t="str">
        <f>IF('別紙2-(2)'!D103="","",'別紙2-(2)'!D103)</f>
        <v/>
      </c>
      <c r="E101" s="175" t="str">
        <f>IF('別紙2-(2)'!E103="","",'別紙2-(2)'!E103)</f>
        <v/>
      </c>
      <c r="F101" s="177" t="str">
        <f>IF('別紙2-(2)'!F103="","",'別紙2-(2)'!F103)</f>
        <v/>
      </c>
      <c r="G101" s="683"/>
      <c r="H101" s="684" t="s">
        <v>33</v>
      </c>
      <c r="I101" s="683"/>
      <c r="J101" s="684" t="s">
        <v>33</v>
      </c>
      <c r="K101" s="683"/>
      <c r="L101" s="684" t="s">
        <v>33</v>
      </c>
      <c r="M101" s="683"/>
      <c r="N101" s="684" t="s">
        <v>33</v>
      </c>
      <c r="O101" s="683"/>
      <c r="P101" s="684" t="s">
        <v>33</v>
      </c>
      <c r="Q101" s="683"/>
      <c r="R101" s="684" t="s">
        <v>33</v>
      </c>
      <c r="S101" s="683"/>
      <c r="T101" s="684" t="s">
        <v>33</v>
      </c>
      <c r="U101" s="683"/>
      <c r="V101" s="684" t="s">
        <v>33</v>
      </c>
      <c r="W101" s="683"/>
      <c r="X101" s="684" t="s">
        <v>33</v>
      </c>
      <c r="Y101" s="683"/>
      <c r="Z101" s="684" t="s">
        <v>33</v>
      </c>
      <c r="AA101" s="683"/>
      <c r="AB101" s="684" t="s">
        <v>33</v>
      </c>
      <c r="AC101" s="683"/>
      <c r="AD101" s="684" t="s">
        <v>33</v>
      </c>
      <c r="AE101" s="685">
        <f t="shared" si="2"/>
        <v>0</v>
      </c>
      <c r="AF101" s="686">
        <f t="shared" si="3"/>
        <v>0</v>
      </c>
      <c r="AH101" s="384">
        <f>'別紙2-(2)'!AI103</f>
        <v>0</v>
      </c>
      <c r="AI101" s="367"/>
      <c r="AJ101" s="384">
        <f>'別紙2-(2)'!AK103</f>
        <v>0</v>
      </c>
      <c r="AK101" s="367"/>
      <c r="AL101" s="384">
        <f>'別紙2-(2)'!AM103</f>
        <v>0</v>
      </c>
      <c r="AM101" s="367"/>
      <c r="AN101" s="384">
        <f>'別紙2-(2)'!AO103</f>
        <v>0</v>
      </c>
      <c r="AO101" s="367"/>
      <c r="AP101" s="384">
        <f>'別紙2-(2)'!AQ103</f>
        <v>0</v>
      </c>
      <c r="AQ101" s="367"/>
      <c r="AR101" s="384">
        <f>'別紙2-(2)'!AS103</f>
        <v>0</v>
      </c>
      <c r="AS101" s="367"/>
      <c r="AT101" s="384">
        <f>'別紙2-(2)'!AU103</f>
        <v>0</v>
      </c>
      <c r="AU101" s="367"/>
      <c r="AV101" s="384">
        <f>'別紙2-(2)'!AW103</f>
        <v>0</v>
      </c>
      <c r="AW101" s="367"/>
      <c r="AX101" s="384">
        <f>'別紙2-(2)'!AY103</f>
        <v>0</v>
      </c>
      <c r="AY101" s="367"/>
      <c r="AZ101" s="384">
        <f>'別紙2-(2)'!BA103</f>
        <v>0</v>
      </c>
      <c r="BA101" s="367"/>
      <c r="BB101" s="384">
        <f>'別紙2-(2)'!BC103</f>
        <v>0</v>
      </c>
      <c r="BC101" s="367"/>
      <c r="BD101" s="384">
        <f>'別紙2-(2)'!BE103</f>
        <v>0</v>
      </c>
      <c r="BE101" s="367"/>
    </row>
    <row r="102" spans="1:57">
      <c r="A102" s="148">
        <v>96</v>
      </c>
      <c r="B102" s="94" t="str">
        <f>IF('別紙2-(2)'!B104="","",'別紙2-(2)'!B104)</f>
        <v/>
      </c>
      <c r="C102" s="175" t="str">
        <f>IF('別紙2-(2)'!C104="","",'別紙2-(2)'!C104)</f>
        <v/>
      </c>
      <c r="D102" s="176" t="str">
        <f>IF('別紙2-(2)'!D104="","",'別紙2-(2)'!D104)</f>
        <v/>
      </c>
      <c r="E102" s="175" t="str">
        <f>IF('別紙2-(2)'!E104="","",'別紙2-(2)'!E104)</f>
        <v/>
      </c>
      <c r="F102" s="177" t="str">
        <f>IF('別紙2-(2)'!F104="","",'別紙2-(2)'!F104)</f>
        <v/>
      </c>
      <c r="G102" s="683"/>
      <c r="H102" s="684" t="s">
        <v>33</v>
      </c>
      <c r="I102" s="683"/>
      <c r="J102" s="684" t="s">
        <v>33</v>
      </c>
      <c r="K102" s="683"/>
      <c r="L102" s="684" t="s">
        <v>33</v>
      </c>
      <c r="M102" s="683"/>
      <c r="N102" s="684" t="s">
        <v>33</v>
      </c>
      <c r="O102" s="683"/>
      <c r="P102" s="684" t="s">
        <v>33</v>
      </c>
      <c r="Q102" s="683"/>
      <c r="R102" s="684" t="s">
        <v>33</v>
      </c>
      <c r="S102" s="683"/>
      <c r="T102" s="684" t="s">
        <v>33</v>
      </c>
      <c r="U102" s="683"/>
      <c r="V102" s="684" t="s">
        <v>33</v>
      </c>
      <c r="W102" s="683"/>
      <c r="X102" s="684" t="s">
        <v>33</v>
      </c>
      <c r="Y102" s="683"/>
      <c r="Z102" s="684" t="s">
        <v>33</v>
      </c>
      <c r="AA102" s="683"/>
      <c r="AB102" s="684" t="s">
        <v>33</v>
      </c>
      <c r="AC102" s="683"/>
      <c r="AD102" s="684" t="s">
        <v>33</v>
      </c>
      <c r="AE102" s="685">
        <f t="shared" si="2"/>
        <v>0</v>
      </c>
      <c r="AF102" s="686">
        <f t="shared" si="3"/>
        <v>0</v>
      </c>
      <c r="AH102" s="384">
        <f>'別紙2-(2)'!AI104</f>
        <v>0</v>
      </c>
      <c r="AI102" s="367"/>
      <c r="AJ102" s="384">
        <f>'別紙2-(2)'!AK104</f>
        <v>0</v>
      </c>
      <c r="AK102" s="367"/>
      <c r="AL102" s="384">
        <f>'別紙2-(2)'!AM104</f>
        <v>0</v>
      </c>
      <c r="AM102" s="367"/>
      <c r="AN102" s="384">
        <f>'別紙2-(2)'!AO104</f>
        <v>0</v>
      </c>
      <c r="AO102" s="367"/>
      <c r="AP102" s="384">
        <f>'別紙2-(2)'!AQ104</f>
        <v>0</v>
      </c>
      <c r="AQ102" s="367"/>
      <c r="AR102" s="384">
        <f>'別紙2-(2)'!AS104</f>
        <v>0</v>
      </c>
      <c r="AS102" s="367"/>
      <c r="AT102" s="384">
        <f>'別紙2-(2)'!AU104</f>
        <v>0</v>
      </c>
      <c r="AU102" s="367"/>
      <c r="AV102" s="384">
        <f>'別紙2-(2)'!AW104</f>
        <v>0</v>
      </c>
      <c r="AW102" s="367"/>
      <c r="AX102" s="384">
        <f>'別紙2-(2)'!AY104</f>
        <v>0</v>
      </c>
      <c r="AY102" s="367"/>
      <c r="AZ102" s="384">
        <f>'別紙2-(2)'!BA104</f>
        <v>0</v>
      </c>
      <c r="BA102" s="367"/>
      <c r="BB102" s="384">
        <f>'別紙2-(2)'!BC104</f>
        <v>0</v>
      </c>
      <c r="BC102" s="367"/>
      <c r="BD102" s="384">
        <f>'別紙2-(2)'!BE104</f>
        <v>0</v>
      </c>
      <c r="BE102" s="367"/>
    </row>
    <row r="103" spans="1:57">
      <c r="A103" s="148">
        <v>97</v>
      </c>
      <c r="B103" s="94" t="str">
        <f>IF('別紙2-(2)'!B105="","",'別紙2-(2)'!B105)</f>
        <v/>
      </c>
      <c r="C103" s="175" t="str">
        <f>IF('別紙2-(2)'!C105="","",'別紙2-(2)'!C105)</f>
        <v/>
      </c>
      <c r="D103" s="176" t="str">
        <f>IF('別紙2-(2)'!D105="","",'別紙2-(2)'!D105)</f>
        <v/>
      </c>
      <c r="E103" s="175" t="str">
        <f>IF('別紙2-(2)'!E105="","",'別紙2-(2)'!E105)</f>
        <v/>
      </c>
      <c r="F103" s="177" t="str">
        <f>IF('別紙2-(2)'!F105="","",'別紙2-(2)'!F105)</f>
        <v/>
      </c>
      <c r="G103" s="683"/>
      <c r="H103" s="684" t="s">
        <v>33</v>
      </c>
      <c r="I103" s="683"/>
      <c r="J103" s="684" t="s">
        <v>33</v>
      </c>
      <c r="K103" s="683"/>
      <c r="L103" s="684" t="s">
        <v>33</v>
      </c>
      <c r="M103" s="683"/>
      <c r="N103" s="684" t="s">
        <v>33</v>
      </c>
      <c r="O103" s="683"/>
      <c r="P103" s="684" t="s">
        <v>33</v>
      </c>
      <c r="Q103" s="683"/>
      <c r="R103" s="684" t="s">
        <v>33</v>
      </c>
      <c r="S103" s="683"/>
      <c r="T103" s="684" t="s">
        <v>33</v>
      </c>
      <c r="U103" s="683"/>
      <c r="V103" s="684" t="s">
        <v>33</v>
      </c>
      <c r="W103" s="683"/>
      <c r="X103" s="684" t="s">
        <v>33</v>
      </c>
      <c r="Y103" s="683"/>
      <c r="Z103" s="684" t="s">
        <v>33</v>
      </c>
      <c r="AA103" s="683"/>
      <c r="AB103" s="684" t="s">
        <v>33</v>
      </c>
      <c r="AC103" s="683"/>
      <c r="AD103" s="684" t="s">
        <v>33</v>
      </c>
      <c r="AE103" s="685">
        <f t="shared" si="2"/>
        <v>0</v>
      </c>
      <c r="AF103" s="686">
        <f t="shared" si="3"/>
        <v>0</v>
      </c>
      <c r="AH103" s="384">
        <f>'別紙2-(2)'!AI105</f>
        <v>0</v>
      </c>
      <c r="AI103" s="367"/>
      <c r="AJ103" s="384">
        <f>'別紙2-(2)'!AK105</f>
        <v>0</v>
      </c>
      <c r="AK103" s="367"/>
      <c r="AL103" s="384">
        <f>'別紙2-(2)'!AM105</f>
        <v>0</v>
      </c>
      <c r="AM103" s="367"/>
      <c r="AN103" s="384">
        <f>'別紙2-(2)'!AO105</f>
        <v>0</v>
      </c>
      <c r="AO103" s="367"/>
      <c r="AP103" s="384">
        <f>'別紙2-(2)'!AQ105</f>
        <v>0</v>
      </c>
      <c r="AQ103" s="367"/>
      <c r="AR103" s="384">
        <f>'別紙2-(2)'!AS105</f>
        <v>0</v>
      </c>
      <c r="AS103" s="367"/>
      <c r="AT103" s="384">
        <f>'別紙2-(2)'!AU105</f>
        <v>0</v>
      </c>
      <c r="AU103" s="367"/>
      <c r="AV103" s="384">
        <f>'別紙2-(2)'!AW105</f>
        <v>0</v>
      </c>
      <c r="AW103" s="367"/>
      <c r="AX103" s="384">
        <f>'別紙2-(2)'!AY105</f>
        <v>0</v>
      </c>
      <c r="AY103" s="367"/>
      <c r="AZ103" s="384">
        <f>'別紙2-(2)'!BA105</f>
        <v>0</v>
      </c>
      <c r="BA103" s="367"/>
      <c r="BB103" s="384">
        <f>'別紙2-(2)'!BC105</f>
        <v>0</v>
      </c>
      <c r="BC103" s="367"/>
      <c r="BD103" s="384">
        <f>'別紙2-(2)'!BE105</f>
        <v>0</v>
      </c>
      <c r="BE103" s="367"/>
    </row>
    <row r="104" spans="1:57">
      <c r="A104" s="148">
        <v>98</v>
      </c>
      <c r="B104" s="94" t="str">
        <f>IF('別紙2-(2)'!B106="","",'別紙2-(2)'!B106)</f>
        <v/>
      </c>
      <c r="C104" s="175" t="str">
        <f>IF('別紙2-(2)'!C106="","",'別紙2-(2)'!C106)</f>
        <v/>
      </c>
      <c r="D104" s="176" t="str">
        <f>IF('別紙2-(2)'!D106="","",'別紙2-(2)'!D106)</f>
        <v/>
      </c>
      <c r="E104" s="175" t="str">
        <f>IF('別紙2-(2)'!E106="","",'別紙2-(2)'!E106)</f>
        <v/>
      </c>
      <c r="F104" s="177" t="str">
        <f>IF('別紙2-(2)'!F106="","",'別紙2-(2)'!F106)</f>
        <v/>
      </c>
      <c r="G104" s="683"/>
      <c r="H104" s="684" t="s">
        <v>33</v>
      </c>
      <c r="I104" s="683"/>
      <c r="J104" s="684" t="s">
        <v>33</v>
      </c>
      <c r="K104" s="683"/>
      <c r="L104" s="684" t="s">
        <v>33</v>
      </c>
      <c r="M104" s="683"/>
      <c r="N104" s="684" t="s">
        <v>33</v>
      </c>
      <c r="O104" s="683"/>
      <c r="P104" s="684" t="s">
        <v>33</v>
      </c>
      <c r="Q104" s="683"/>
      <c r="R104" s="684" t="s">
        <v>33</v>
      </c>
      <c r="S104" s="683"/>
      <c r="T104" s="684" t="s">
        <v>33</v>
      </c>
      <c r="U104" s="683"/>
      <c r="V104" s="684" t="s">
        <v>33</v>
      </c>
      <c r="W104" s="683"/>
      <c r="X104" s="684" t="s">
        <v>33</v>
      </c>
      <c r="Y104" s="683"/>
      <c r="Z104" s="684" t="s">
        <v>33</v>
      </c>
      <c r="AA104" s="683"/>
      <c r="AB104" s="684" t="s">
        <v>33</v>
      </c>
      <c r="AC104" s="683"/>
      <c r="AD104" s="684" t="s">
        <v>33</v>
      </c>
      <c r="AE104" s="685">
        <f t="shared" si="2"/>
        <v>0</v>
      </c>
      <c r="AF104" s="686">
        <f t="shared" si="3"/>
        <v>0</v>
      </c>
      <c r="AH104" s="384">
        <f>'別紙2-(2)'!AI106</f>
        <v>0</v>
      </c>
      <c r="AI104" s="367"/>
      <c r="AJ104" s="384">
        <f>'別紙2-(2)'!AK106</f>
        <v>0</v>
      </c>
      <c r="AK104" s="367"/>
      <c r="AL104" s="384">
        <f>'別紙2-(2)'!AM106</f>
        <v>0</v>
      </c>
      <c r="AM104" s="367"/>
      <c r="AN104" s="384">
        <f>'別紙2-(2)'!AO106</f>
        <v>0</v>
      </c>
      <c r="AO104" s="367"/>
      <c r="AP104" s="384">
        <f>'別紙2-(2)'!AQ106</f>
        <v>0</v>
      </c>
      <c r="AQ104" s="367"/>
      <c r="AR104" s="384">
        <f>'別紙2-(2)'!AS106</f>
        <v>0</v>
      </c>
      <c r="AS104" s="367"/>
      <c r="AT104" s="384">
        <f>'別紙2-(2)'!AU106</f>
        <v>0</v>
      </c>
      <c r="AU104" s="367"/>
      <c r="AV104" s="384">
        <f>'別紙2-(2)'!AW106</f>
        <v>0</v>
      </c>
      <c r="AW104" s="367"/>
      <c r="AX104" s="384">
        <f>'別紙2-(2)'!AY106</f>
        <v>0</v>
      </c>
      <c r="AY104" s="367"/>
      <c r="AZ104" s="384">
        <f>'別紙2-(2)'!BA106</f>
        <v>0</v>
      </c>
      <c r="BA104" s="367"/>
      <c r="BB104" s="384">
        <f>'別紙2-(2)'!BC106</f>
        <v>0</v>
      </c>
      <c r="BC104" s="367"/>
      <c r="BD104" s="384">
        <f>'別紙2-(2)'!BE106</f>
        <v>0</v>
      </c>
      <c r="BE104" s="367"/>
    </row>
    <row r="105" spans="1:57">
      <c r="A105" s="148">
        <v>99</v>
      </c>
      <c r="B105" s="94" t="str">
        <f>IF('別紙2-(2)'!B107="","",'別紙2-(2)'!B107)</f>
        <v/>
      </c>
      <c r="C105" s="175" t="str">
        <f>IF('別紙2-(2)'!C107="","",'別紙2-(2)'!C107)</f>
        <v/>
      </c>
      <c r="D105" s="176" t="str">
        <f>IF('別紙2-(2)'!D107="","",'別紙2-(2)'!D107)</f>
        <v/>
      </c>
      <c r="E105" s="175" t="str">
        <f>IF('別紙2-(2)'!E107="","",'別紙2-(2)'!E107)</f>
        <v/>
      </c>
      <c r="F105" s="177" t="str">
        <f>IF('別紙2-(2)'!F107="","",'別紙2-(2)'!F107)</f>
        <v/>
      </c>
      <c r="G105" s="683"/>
      <c r="H105" s="684" t="s">
        <v>33</v>
      </c>
      <c r="I105" s="683"/>
      <c r="J105" s="684" t="s">
        <v>33</v>
      </c>
      <c r="K105" s="683"/>
      <c r="L105" s="684" t="s">
        <v>33</v>
      </c>
      <c r="M105" s="683"/>
      <c r="N105" s="684" t="s">
        <v>33</v>
      </c>
      <c r="O105" s="683"/>
      <c r="P105" s="684" t="s">
        <v>33</v>
      </c>
      <c r="Q105" s="683"/>
      <c r="R105" s="684" t="s">
        <v>33</v>
      </c>
      <c r="S105" s="683"/>
      <c r="T105" s="684" t="s">
        <v>33</v>
      </c>
      <c r="U105" s="683"/>
      <c r="V105" s="684" t="s">
        <v>33</v>
      </c>
      <c r="W105" s="683"/>
      <c r="X105" s="684" t="s">
        <v>33</v>
      </c>
      <c r="Y105" s="683"/>
      <c r="Z105" s="684" t="s">
        <v>33</v>
      </c>
      <c r="AA105" s="683"/>
      <c r="AB105" s="684" t="s">
        <v>33</v>
      </c>
      <c r="AC105" s="683"/>
      <c r="AD105" s="684" t="s">
        <v>33</v>
      </c>
      <c r="AE105" s="685">
        <f t="shared" si="2"/>
        <v>0</v>
      </c>
      <c r="AF105" s="686">
        <f t="shared" si="3"/>
        <v>0</v>
      </c>
      <c r="AH105" s="384">
        <f>'別紙2-(2)'!AI107</f>
        <v>0</v>
      </c>
      <c r="AI105" s="367"/>
      <c r="AJ105" s="384">
        <f>'別紙2-(2)'!AK107</f>
        <v>0</v>
      </c>
      <c r="AK105" s="367"/>
      <c r="AL105" s="384">
        <f>'別紙2-(2)'!AM107</f>
        <v>0</v>
      </c>
      <c r="AM105" s="367"/>
      <c r="AN105" s="384">
        <f>'別紙2-(2)'!AO107</f>
        <v>0</v>
      </c>
      <c r="AO105" s="367"/>
      <c r="AP105" s="384">
        <f>'別紙2-(2)'!AQ107</f>
        <v>0</v>
      </c>
      <c r="AQ105" s="367"/>
      <c r="AR105" s="384">
        <f>'別紙2-(2)'!AS107</f>
        <v>0</v>
      </c>
      <c r="AS105" s="367"/>
      <c r="AT105" s="384">
        <f>'別紙2-(2)'!AU107</f>
        <v>0</v>
      </c>
      <c r="AU105" s="367"/>
      <c r="AV105" s="384">
        <f>'別紙2-(2)'!AW107</f>
        <v>0</v>
      </c>
      <c r="AW105" s="367"/>
      <c r="AX105" s="384">
        <f>'別紙2-(2)'!AY107</f>
        <v>0</v>
      </c>
      <c r="AY105" s="367"/>
      <c r="AZ105" s="384">
        <f>'別紙2-(2)'!BA107</f>
        <v>0</v>
      </c>
      <c r="BA105" s="367"/>
      <c r="BB105" s="384">
        <f>'別紙2-(2)'!BC107</f>
        <v>0</v>
      </c>
      <c r="BC105" s="367"/>
      <c r="BD105" s="384">
        <f>'別紙2-(2)'!BE107</f>
        <v>0</v>
      </c>
      <c r="BE105" s="367"/>
    </row>
    <row r="106" spans="1:57" ht="13.8" thickBot="1">
      <c r="A106" s="148">
        <v>100</v>
      </c>
      <c r="B106" s="94" t="str">
        <f>IF('別紙2-(2)'!B108="","",'別紙2-(2)'!B108)</f>
        <v/>
      </c>
      <c r="C106" s="200" t="str">
        <f>IF('別紙2-(2)'!C108="","",'別紙2-(2)'!C108)</f>
        <v/>
      </c>
      <c r="D106" s="201" t="str">
        <f>IF('別紙2-(2)'!D108="","",'別紙2-(2)'!D108)</f>
        <v/>
      </c>
      <c r="E106" s="200" t="str">
        <f>IF('別紙2-(2)'!E108="","",'別紙2-(2)'!E108)</f>
        <v/>
      </c>
      <c r="F106" s="202" t="str">
        <f>IF('別紙2-(2)'!F108="","",'別紙2-(2)'!F108)</f>
        <v/>
      </c>
      <c r="G106" s="687"/>
      <c r="H106" s="688" t="s">
        <v>33</v>
      </c>
      <c r="I106" s="687"/>
      <c r="J106" s="688" t="s">
        <v>33</v>
      </c>
      <c r="K106" s="687"/>
      <c r="L106" s="688" t="s">
        <v>33</v>
      </c>
      <c r="M106" s="687"/>
      <c r="N106" s="688" t="s">
        <v>33</v>
      </c>
      <c r="O106" s="687"/>
      <c r="P106" s="684" t="s">
        <v>33</v>
      </c>
      <c r="Q106" s="687"/>
      <c r="R106" s="688" t="s">
        <v>33</v>
      </c>
      <c r="S106" s="687"/>
      <c r="T106" s="688" t="s">
        <v>33</v>
      </c>
      <c r="U106" s="687"/>
      <c r="V106" s="688" t="s">
        <v>33</v>
      </c>
      <c r="W106" s="687"/>
      <c r="X106" s="688" t="s">
        <v>33</v>
      </c>
      <c r="Y106" s="687"/>
      <c r="Z106" s="688" t="s">
        <v>33</v>
      </c>
      <c r="AA106" s="687"/>
      <c r="AB106" s="688" t="s">
        <v>33</v>
      </c>
      <c r="AC106" s="687"/>
      <c r="AD106" s="688" t="s">
        <v>33</v>
      </c>
      <c r="AE106" s="689">
        <f t="shared" si="2"/>
        <v>0</v>
      </c>
      <c r="AF106" s="690">
        <f t="shared" si="3"/>
        <v>0</v>
      </c>
      <c r="AH106" s="384">
        <f>'別紙2-(2)'!AI108</f>
        <v>0</v>
      </c>
      <c r="AI106" s="367"/>
      <c r="AJ106" s="384">
        <f>'別紙2-(2)'!AK108</f>
        <v>0</v>
      </c>
      <c r="AK106" s="367"/>
      <c r="AL106" s="384">
        <f>'別紙2-(2)'!AM108</f>
        <v>0</v>
      </c>
      <c r="AM106" s="367"/>
      <c r="AN106" s="384">
        <f>'別紙2-(2)'!AO108</f>
        <v>0</v>
      </c>
      <c r="AO106" s="367"/>
      <c r="AP106" s="384">
        <f>'別紙2-(2)'!AQ108</f>
        <v>0</v>
      </c>
      <c r="AQ106" s="367"/>
      <c r="AR106" s="384">
        <f>'別紙2-(2)'!AS108</f>
        <v>0</v>
      </c>
      <c r="AS106" s="367"/>
      <c r="AT106" s="384">
        <f>'別紙2-(2)'!AU108</f>
        <v>0</v>
      </c>
      <c r="AU106" s="367"/>
      <c r="AV106" s="384">
        <f>'別紙2-(2)'!AW108</f>
        <v>0</v>
      </c>
      <c r="AW106" s="367"/>
      <c r="AX106" s="384">
        <f>'別紙2-(2)'!AY108</f>
        <v>0</v>
      </c>
      <c r="AY106" s="367"/>
      <c r="AZ106" s="384">
        <f>'別紙2-(2)'!BA108</f>
        <v>0</v>
      </c>
      <c r="BA106" s="367"/>
      <c r="BB106" s="384">
        <f>'別紙2-(2)'!BC108</f>
        <v>0</v>
      </c>
      <c r="BC106" s="367"/>
      <c r="BD106" s="384">
        <f>'別紙2-(2)'!BE108</f>
        <v>0</v>
      </c>
      <c r="BE106" s="367"/>
    </row>
    <row r="107" spans="1:57" ht="13.8" thickTop="1">
      <c r="B107" s="577"/>
      <c r="C107" s="1141" t="s">
        <v>347</v>
      </c>
      <c r="D107" s="1142"/>
      <c r="E107" s="1142"/>
      <c r="F107" s="1143"/>
      <c r="G107" s="203">
        <f>SUMIF(AH$7:AH$106,1,G$7:G$106)</f>
        <v>0</v>
      </c>
      <c r="H107" s="691" t="s">
        <v>33</v>
      </c>
      <c r="I107" s="203">
        <f>SUMIF(AJ$7:AJ$106,1,I$7:I$106)</f>
        <v>0</v>
      </c>
      <c r="J107" s="691" t="s">
        <v>33</v>
      </c>
      <c r="K107" s="203">
        <f>SUMIF(AL$7:AL$106,1,K$7:K$106)</f>
        <v>0</v>
      </c>
      <c r="L107" s="691" t="s">
        <v>33</v>
      </c>
      <c r="M107" s="203">
        <f>SUMIF(AN$7:AN$106,1,M$7:M$106)</f>
        <v>0</v>
      </c>
      <c r="N107" s="691" t="s">
        <v>33</v>
      </c>
      <c r="O107" s="203">
        <f>SUMIF(AP$7:AP$106,1,O$7:O$106)</f>
        <v>0</v>
      </c>
      <c r="P107" s="684" t="s">
        <v>33</v>
      </c>
      <c r="Q107" s="203">
        <f>SUMIF(AR$7:AR$106,1,Q$7:Q$106)</f>
        <v>0</v>
      </c>
      <c r="R107" s="691" t="s">
        <v>33</v>
      </c>
      <c r="S107" s="203">
        <f>SUMIF(AT$7:AT$106,1,S$7:S$106)</f>
        <v>0</v>
      </c>
      <c r="T107" s="691" t="s">
        <v>33</v>
      </c>
      <c r="U107" s="203">
        <f>SUMIF(AV$7:AV$106,1,U$7:U$106)</f>
        <v>0</v>
      </c>
      <c r="V107" s="691" t="s">
        <v>33</v>
      </c>
      <c r="W107" s="203">
        <f>SUMIF(AX$7:AX$106,1,W$7:W$106)</f>
        <v>0</v>
      </c>
      <c r="X107" s="691" t="s">
        <v>33</v>
      </c>
      <c r="Y107" s="203">
        <f>SUMIF(AZ$7:AZ$106,1,Y$7:Y$106)</f>
        <v>0</v>
      </c>
      <c r="Z107" s="691" t="s">
        <v>33</v>
      </c>
      <c r="AA107" s="203">
        <f>SUMIF(BB$7:BB$106,1,AA$7:AA$106)</f>
        <v>0</v>
      </c>
      <c r="AB107" s="691" t="s">
        <v>33</v>
      </c>
      <c r="AC107" s="203">
        <f>SUMIF(BD$7:BD$106,1,AC$7:AC$106)</f>
        <v>0</v>
      </c>
      <c r="AD107" s="691" t="s">
        <v>33</v>
      </c>
      <c r="AE107" s="692">
        <f>SUM(AE7:AE106)</f>
        <v>0</v>
      </c>
      <c r="AF107" s="693">
        <f>SUM(AF7:AF106)</f>
        <v>0</v>
      </c>
      <c r="AH107" s="787">
        <f>SUM(AH7:AH106)</f>
        <v>0</v>
      </c>
      <c r="AI107" s="797"/>
      <c r="AJ107" s="787">
        <f>SUM(AJ7:AJ106)</f>
        <v>0</v>
      </c>
      <c r="AK107" s="797"/>
      <c r="AL107" s="787">
        <f>SUM(AL7:AL106)</f>
        <v>0</v>
      </c>
      <c r="AM107" s="797"/>
      <c r="AN107" s="787">
        <f>SUM(AN7:AN106)</f>
        <v>0</v>
      </c>
      <c r="AO107" s="797"/>
      <c r="AP107" s="787">
        <f>SUM(AP7:AP106)</f>
        <v>0</v>
      </c>
      <c r="AQ107" s="797"/>
      <c r="AR107" s="787">
        <f>SUM(AR7:AR106)</f>
        <v>0</v>
      </c>
      <c r="AS107" s="797"/>
      <c r="AT107" s="787">
        <f>SUM(AT7:AT106)</f>
        <v>0</v>
      </c>
      <c r="AU107" s="797"/>
      <c r="AV107" s="787">
        <f>SUM(AV7:AV106)</f>
        <v>0</v>
      </c>
      <c r="AW107" s="797"/>
      <c r="AX107" s="787">
        <f>SUM(AX7:AX106)</f>
        <v>0</v>
      </c>
      <c r="AY107" s="797"/>
      <c r="AZ107" s="787">
        <f>SUM(AZ7:AZ106)</f>
        <v>0</v>
      </c>
      <c r="BA107" s="797"/>
      <c r="BB107" s="787">
        <f>SUM(BB7:BB106)</f>
        <v>0</v>
      </c>
      <c r="BC107" s="797"/>
      <c r="BD107" s="787">
        <f>SUM(BD7:BD106)</f>
        <v>0</v>
      </c>
      <c r="BE107" s="797"/>
    </row>
    <row r="108" spans="1:57" ht="14.25" customHeight="1">
      <c r="C108" s="1139" t="s">
        <v>139</v>
      </c>
      <c r="D108" s="1140"/>
      <c r="E108" s="1140"/>
      <c r="F108" s="1140"/>
      <c r="G108" s="694">
        <f>AH107</f>
        <v>0</v>
      </c>
      <c r="H108" s="695" t="s">
        <v>42</v>
      </c>
      <c r="I108" s="694">
        <f>AJ107</f>
        <v>0</v>
      </c>
      <c r="J108" s="695" t="s">
        <v>42</v>
      </c>
      <c r="K108" s="694">
        <f>AL107</f>
        <v>0</v>
      </c>
      <c r="L108" s="695" t="s">
        <v>42</v>
      </c>
      <c r="M108" s="694">
        <f>AN107</f>
        <v>0</v>
      </c>
      <c r="N108" s="695" t="s">
        <v>42</v>
      </c>
      <c r="O108" s="694">
        <f>AP107</f>
        <v>0</v>
      </c>
      <c r="P108" s="684" t="s">
        <v>33</v>
      </c>
      <c r="Q108" s="694">
        <f>AR107</f>
        <v>0</v>
      </c>
      <c r="R108" s="695" t="s">
        <v>42</v>
      </c>
      <c r="S108" s="694">
        <f>AT107</f>
        <v>0</v>
      </c>
      <c r="T108" s="695" t="s">
        <v>42</v>
      </c>
      <c r="U108" s="694">
        <f>AV107</f>
        <v>0</v>
      </c>
      <c r="V108" s="695" t="s">
        <v>42</v>
      </c>
      <c r="W108" s="694">
        <f>AX107</f>
        <v>0</v>
      </c>
      <c r="X108" s="695" t="s">
        <v>42</v>
      </c>
      <c r="Y108" s="694">
        <f>AZ107</f>
        <v>0</v>
      </c>
      <c r="Z108" s="695" t="s">
        <v>42</v>
      </c>
      <c r="AA108" s="694">
        <f>BB107</f>
        <v>0</v>
      </c>
      <c r="AB108" s="695" t="s">
        <v>42</v>
      </c>
      <c r="AC108" s="694">
        <f>BD107</f>
        <v>0</v>
      </c>
      <c r="AD108" s="695" t="s">
        <v>42</v>
      </c>
      <c r="AE108" s="685">
        <f>ROUND((G108+I108+K108+M108+O108+Q108+S108+U108+W108+Y108+AA108+AC108)/12,1)</f>
        <v>0</v>
      </c>
      <c r="AF108" s="696">
        <f>'別紙2-(2)'!F7</f>
        <v>0</v>
      </c>
    </row>
    <row r="109" spans="1:57" ht="15" thickBot="1">
      <c r="C109" s="1137" t="s">
        <v>251</v>
      </c>
      <c r="D109" s="1138"/>
      <c r="E109" s="1138"/>
      <c r="F109" s="1138"/>
      <c r="G109" s="204" t="e">
        <f>ROUND(G107/G108,0)</f>
        <v>#DIV/0!</v>
      </c>
      <c r="H109" s="697" t="s">
        <v>33</v>
      </c>
      <c r="I109" s="204" t="e">
        <f>ROUND(I107/I108,0)</f>
        <v>#DIV/0!</v>
      </c>
      <c r="J109" s="697" t="s">
        <v>33</v>
      </c>
      <c r="K109" s="204" t="e">
        <f>ROUND(K107/K108,0)</f>
        <v>#DIV/0!</v>
      </c>
      <c r="L109" s="697" t="s">
        <v>33</v>
      </c>
      <c r="M109" s="204" t="e">
        <f>ROUND(M107/M108,0)</f>
        <v>#DIV/0!</v>
      </c>
      <c r="N109" s="697" t="s">
        <v>33</v>
      </c>
      <c r="O109" s="204" t="e">
        <f>ROUND(O107/O108,0)</f>
        <v>#DIV/0!</v>
      </c>
      <c r="P109" s="684" t="s">
        <v>33</v>
      </c>
      <c r="Q109" s="204" t="e">
        <f>ROUND(Q107/Q108,0)</f>
        <v>#DIV/0!</v>
      </c>
      <c r="R109" s="697" t="s">
        <v>33</v>
      </c>
      <c r="S109" s="204" t="e">
        <f>ROUND(S107/S108,0)</f>
        <v>#DIV/0!</v>
      </c>
      <c r="T109" s="697" t="s">
        <v>33</v>
      </c>
      <c r="U109" s="204" t="e">
        <f>ROUND(U107/U108,0)</f>
        <v>#DIV/0!</v>
      </c>
      <c r="V109" s="697" t="s">
        <v>33</v>
      </c>
      <c r="W109" s="204" t="e">
        <f>ROUND(W107/W108,0)</f>
        <v>#DIV/0!</v>
      </c>
      <c r="X109" s="697" t="s">
        <v>33</v>
      </c>
      <c r="Y109" s="204" t="e">
        <f>ROUND(Y107/Y108,0)</f>
        <v>#DIV/0!</v>
      </c>
      <c r="Z109" s="697" t="s">
        <v>33</v>
      </c>
      <c r="AA109" s="204" t="e">
        <f>ROUND(AA107/AA108,0)</f>
        <v>#DIV/0!</v>
      </c>
      <c r="AB109" s="697" t="s">
        <v>33</v>
      </c>
      <c r="AC109" s="204" t="e">
        <f>ROUND(AC107/AC108,0)</f>
        <v>#DIV/0!</v>
      </c>
      <c r="AD109" s="697" t="s">
        <v>33</v>
      </c>
      <c r="AE109" s="698" t="e">
        <f>ROUND(AE107/AE108,0)</f>
        <v>#DIV/0!</v>
      </c>
      <c r="AF109" s="699" t="e">
        <f>ROUND(AF107/AF108,0)</f>
        <v>#DIV/0!</v>
      </c>
    </row>
    <row r="110" spans="1:57">
      <c r="C110" s="1135" t="s">
        <v>141</v>
      </c>
      <c r="D110" s="1136"/>
      <c r="E110" s="1136"/>
      <c r="F110" s="1136"/>
      <c r="G110" s="1136"/>
      <c r="H110" s="1136"/>
      <c r="I110" s="1136"/>
      <c r="J110" s="1136"/>
      <c r="K110" s="1136"/>
      <c r="L110" s="1136"/>
      <c r="M110" s="1136"/>
      <c r="N110" s="1136"/>
      <c r="O110" s="1136"/>
      <c r="P110" s="1136"/>
      <c r="Q110" s="1136"/>
      <c r="R110" s="1136"/>
      <c r="S110" s="1136"/>
      <c r="T110" s="1136"/>
      <c r="U110" s="1136"/>
      <c r="V110" s="1136"/>
      <c r="W110" s="1136"/>
      <c r="X110" s="1136"/>
      <c r="Y110" s="1136"/>
      <c r="Z110" s="1136"/>
      <c r="AA110" s="1136"/>
      <c r="AB110" s="1136"/>
      <c r="AC110" s="578"/>
      <c r="AD110" s="578"/>
      <c r="AE110" s="578"/>
      <c r="AF110" s="579"/>
    </row>
    <row r="111" spans="1:57">
      <c r="C111" s="1123" t="s">
        <v>373</v>
      </c>
      <c r="D111" s="1124"/>
      <c r="E111" s="1124"/>
      <c r="F111" s="1124"/>
      <c r="G111" s="1124"/>
      <c r="H111" s="1124"/>
      <c r="I111" s="1124"/>
      <c r="J111" s="1124"/>
      <c r="K111" s="1124"/>
      <c r="L111" s="1124"/>
      <c r="M111" s="1124"/>
      <c r="N111" s="1124"/>
      <c r="O111" s="1124"/>
      <c r="P111" s="1124"/>
      <c r="Q111" s="1124"/>
      <c r="R111" s="1124"/>
      <c r="S111" s="1124"/>
      <c r="T111" s="1124"/>
      <c r="U111" s="1124"/>
      <c r="V111" s="1124"/>
      <c r="W111" s="1124"/>
      <c r="X111" s="1124"/>
      <c r="Y111" s="1124"/>
      <c r="Z111" s="1124"/>
      <c r="AA111" s="1124"/>
      <c r="AB111" s="1124"/>
      <c r="AC111" s="563"/>
      <c r="AD111" s="563"/>
      <c r="AE111" s="563"/>
      <c r="AF111" s="565"/>
    </row>
    <row r="112" spans="1:57">
      <c r="A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row>
  </sheetData>
  <sheetProtection password="86F6" sheet="1"/>
  <mergeCells count="24">
    <mergeCell ref="X1:Z2"/>
    <mergeCell ref="C111:AB111"/>
    <mergeCell ref="C110:AB110"/>
    <mergeCell ref="C109:F109"/>
    <mergeCell ref="C108:F108"/>
    <mergeCell ref="B1:C1"/>
    <mergeCell ref="C107:F107"/>
    <mergeCell ref="C5:AE5"/>
    <mergeCell ref="T1:W1"/>
    <mergeCell ref="T2:W2"/>
    <mergeCell ref="C3:D3"/>
    <mergeCell ref="AH107:AI107"/>
    <mergeCell ref="AJ107:AK107"/>
    <mergeCell ref="AL107:AM107"/>
    <mergeCell ref="AN107:AO107"/>
    <mergeCell ref="AA1:AF2"/>
    <mergeCell ref="BB107:BC107"/>
    <mergeCell ref="BD107:BE107"/>
    <mergeCell ref="AP107:AQ107"/>
    <mergeCell ref="AR107:AS107"/>
    <mergeCell ref="AT107:AU107"/>
    <mergeCell ref="AV107:AW107"/>
    <mergeCell ref="AX107:AY107"/>
    <mergeCell ref="AZ107:BA107"/>
  </mergeCells>
  <phoneticPr fontId="2"/>
  <dataValidations count="2">
    <dataValidation allowBlank="1" showErrorMessage="1" sqref="T2" xr:uid="{00000000-0002-0000-0700-000000000000}"/>
    <dataValidation type="list" allowBlank="1" showInputMessage="1" showErrorMessage="1" prompt="近隣医療機関からの受入の場合は○" sqref="B107" xr:uid="{00000000-0002-0000-0700-000001000000}">
      <formula1>$AG$4:$AG$5</formula1>
    </dataValidation>
  </dataValidations>
  <pageMargins left="0.25" right="0.25" top="0.75" bottom="0.75" header="0.3" footer="0.3"/>
  <pageSetup paperSize="9" scale="72"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CW136"/>
  <sheetViews>
    <sheetView showZeros="0" view="pageBreakPreview" zoomScale="80" zoomScaleNormal="100" zoomScaleSheetLayoutView="80" workbookViewId="0">
      <pane ySplit="9" topLeftCell="A29" activePane="bottomLeft" state="frozen"/>
      <selection activeCell="G10" sqref="G10"/>
      <selection pane="bottomLeft" activeCell="A2" sqref="A2"/>
    </sheetView>
  </sheetViews>
  <sheetFormatPr defaultColWidth="10.6640625" defaultRowHeight="23.1" customHeight="1"/>
  <cols>
    <col min="1" max="1" width="10.6640625" style="3" customWidth="1"/>
    <col min="2" max="2" width="2.77734375" style="3" bestFit="1" customWidth="1"/>
    <col min="3" max="3" width="10.6640625" style="2" customWidth="1"/>
    <col min="4" max="4" width="15.6640625" style="2" customWidth="1"/>
    <col min="5" max="11" width="10.6640625" style="2" customWidth="1"/>
    <col min="12" max="20" width="3.33203125" style="2" customWidth="1"/>
    <col min="21" max="22" width="10.6640625" style="2" customWidth="1"/>
    <col min="23" max="35" width="8.88671875" style="2" customWidth="1"/>
    <col min="36" max="36" width="10.6640625" style="2" customWidth="1"/>
    <col min="37" max="37" width="2.21875" style="2" customWidth="1"/>
    <col min="38" max="38" width="7" style="2" customWidth="1"/>
    <col min="39" max="100" width="2.21875" style="2" customWidth="1"/>
    <col min="101" max="101" width="6.88671875" style="2" customWidth="1"/>
    <col min="102" max="16384" width="10.6640625" style="2"/>
  </cols>
  <sheetData>
    <row r="1" spans="1:100" ht="41.25" customHeight="1"/>
    <row r="2" spans="1:100" ht="15.75" customHeight="1">
      <c r="A2" s="93" t="s">
        <v>382</v>
      </c>
      <c r="B2" s="93"/>
      <c r="D2" s="13"/>
      <c r="E2" s="13"/>
      <c r="F2" s="13"/>
      <c r="G2" s="13"/>
      <c r="L2" s="14"/>
      <c r="M2" s="14"/>
      <c r="N2" s="14"/>
      <c r="R2" s="1210" t="s">
        <v>222</v>
      </c>
      <c r="S2" s="1210"/>
      <c r="T2" s="1210"/>
      <c r="U2" s="1213" t="s">
        <v>383</v>
      </c>
      <c r="V2" s="1214"/>
      <c r="W2" s="13"/>
      <c r="X2" s="13"/>
      <c r="Y2" s="13"/>
      <c r="Z2" s="13"/>
      <c r="AH2" s="1210" t="s">
        <v>46</v>
      </c>
      <c r="AI2" s="1210"/>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row>
    <row r="3" spans="1:100" ht="15.75" customHeight="1">
      <c r="A3" s="104"/>
      <c r="B3" s="104"/>
      <c r="C3" s="14"/>
      <c r="D3" s="14"/>
      <c r="E3" s="14"/>
      <c r="F3" s="14"/>
      <c r="G3" s="14"/>
      <c r="L3" s="98"/>
      <c r="M3" s="98"/>
      <c r="N3" s="98"/>
      <c r="R3" s="1211" t="str">
        <f>'別紙2-(1)'!AA5</f>
        <v>-</v>
      </c>
      <c r="S3" s="1211"/>
      <c r="T3" s="1211"/>
      <c r="U3" s="14"/>
      <c r="V3" s="14"/>
      <c r="W3" s="14"/>
      <c r="X3" s="14"/>
      <c r="Y3" s="14"/>
      <c r="Z3" s="14"/>
      <c r="AH3" s="1211" t="str">
        <f>R3</f>
        <v>-</v>
      </c>
      <c r="AI3" s="1211"/>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row>
    <row r="4" spans="1:100" ht="16.2">
      <c r="A4" s="12"/>
      <c r="B4" s="12"/>
      <c r="C4" s="54"/>
      <c r="D4" s="54" t="s">
        <v>221</v>
      </c>
      <c r="E4" s="54"/>
      <c r="F4" s="54"/>
      <c r="G4" s="54"/>
      <c r="H4" s="54"/>
      <c r="I4" s="54"/>
      <c r="J4" s="54"/>
      <c r="K4" s="54"/>
      <c r="L4" s="54"/>
      <c r="M4" s="54"/>
      <c r="N4" s="54"/>
      <c r="O4" s="54"/>
      <c r="P4" s="54"/>
      <c r="Q4" s="54"/>
      <c r="R4" s="54"/>
      <c r="S4" s="54"/>
      <c r="T4" s="54"/>
      <c r="U4" s="12"/>
      <c r="V4" s="1215" t="s">
        <v>590</v>
      </c>
      <c r="W4" s="1215"/>
      <c r="X4" s="1215"/>
      <c r="Y4" s="1215"/>
      <c r="Z4" s="1215"/>
      <c r="AA4" s="1215"/>
      <c r="AB4" s="1215"/>
      <c r="AC4" s="51"/>
      <c r="AD4" s="51"/>
      <c r="AE4" s="12"/>
      <c r="AF4" s="12"/>
      <c r="AG4" s="12"/>
      <c r="AH4" s="12"/>
      <c r="AI4" s="12"/>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row>
    <row r="5" spans="1:100" ht="13.2">
      <c r="A5" s="61"/>
      <c r="B5" s="61"/>
      <c r="C5" s="61"/>
      <c r="D5" s="61"/>
      <c r="E5" s="61"/>
      <c r="F5" s="61"/>
      <c r="G5" s="61"/>
      <c r="I5" s="62" t="s">
        <v>40</v>
      </c>
      <c r="J5" s="1194">
        <f>基本情報!C13</f>
        <v>0</v>
      </c>
      <c r="K5" s="1194"/>
      <c r="L5" s="1194"/>
      <c r="M5" s="1194"/>
      <c r="N5" s="1194"/>
      <c r="O5" s="1194"/>
      <c r="P5" s="1194"/>
      <c r="Q5" s="1194"/>
      <c r="R5" s="1194"/>
      <c r="S5" s="1194"/>
      <c r="T5" s="1194"/>
      <c r="U5" s="15"/>
      <c r="V5" s="15"/>
      <c r="W5" s="15"/>
      <c r="X5" s="15"/>
      <c r="Y5" s="15"/>
      <c r="Z5" s="15"/>
      <c r="AC5" s="1190" t="s">
        <v>40</v>
      </c>
      <c r="AD5" s="1190"/>
      <c r="AE5" s="1190">
        <f>J5</f>
        <v>0</v>
      </c>
      <c r="AF5" s="1190"/>
      <c r="AG5" s="1190"/>
      <c r="AH5" s="1190"/>
      <c r="AI5" s="1190"/>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row>
    <row r="6" spans="1:100" ht="5.25" customHeight="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row>
    <row r="7" spans="1:100" ht="13.8" thickBot="1">
      <c r="A7" s="2"/>
      <c r="B7" s="2"/>
      <c r="C7" s="1155" t="s">
        <v>332</v>
      </c>
      <c r="D7" s="1161" t="s">
        <v>305</v>
      </c>
      <c r="E7" s="1158" t="s">
        <v>331</v>
      </c>
      <c r="F7" s="1153" t="s">
        <v>38</v>
      </c>
      <c r="G7" s="1154"/>
      <c r="H7" s="1154"/>
      <c r="I7" s="1195" t="s">
        <v>334</v>
      </c>
      <c r="J7" s="1195"/>
      <c r="K7" s="1195"/>
      <c r="L7" s="1155" t="s">
        <v>39</v>
      </c>
      <c r="M7" s="1196"/>
      <c r="N7" s="1196"/>
      <c r="O7" s="1196"/>
      <c r="P7" s="1196"/>
      <c r="Q7" s="1196"/>
      <c r="R7" s="1196"/>
      <c r="S7" s="1196"/>
      <c r="T7" s="1158"/>
      <c r="U7" s="1161" t="s">
        <v>94</v>
      </c>
      <c r="V7" s="1161"/>
      <c r="W7" s="1161" t="s">
        <v>32</v>
      </c>
      <c r="X7" s="1161" t="s">
        <v>95</v>
      </c>
      <c r="Y7" s="1161" t="s">
        <v>96</v>
      </c>
      <c r="Z7" s="1161" t="s">
        <v>97</v>
      </c>
      <c r="AA7" s="1161" t="s">
        <v>98</v>
      </c>
      <c r="AB7" s="1161" t="s">
        <v>99</v>
      </c>
      <c r="AC7" s="1161" t="s">
        <v>81</v>
      </c>
      <c r="AD7" s="1161" t="s">
        <v>82</v>
      </c>
      <c r="AE7" s="1161" t="s">
        <v>83</v>
      </c>
      <c r="AF7" s="1161" t="s">
        <v>84</v>
      </c>
      <c r="AG7" s="1161" t="s">
        <v>85</v>
      </c>
      <c r="AH7" s="1161" t="s">
        <v>87</v>
      </c>
      <c r="AI7" s="1161" t="s">
        <v>88</v>
      </c>
      <c r="AJ7" s="119"/>
      <c r="AK7" s="145"/>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row>
    <row r="8" spans="1:100" ht="13.8" thickBot="1">
      <c r="A8" s="2"/>
      <c r="B8" s="2"/>
      <c r="C8" s="1156"/>
      <c r="D8" s="1162"/>
      <c r="E8" s="1159"/>
      <c r="F8" s="52" t="s">
        <v>38</v>
      </c>
      <c r="G8" s="52" t="s">
        <v>211</v>
      </c>
      <c r="H8" s="52" t="s">
        <v>333</v>
      </c>
      <c r="I8" s="106" t="s">
        <v>523</v>
      </c>
      <c r="J8" s="8" t="s">
        <v>524</v>
      </c>
      <c r="K8" s="8" t="s">
        <v>525</v>
      </c>
      <c r="L8" s="1156"/>
      <c r="M8" s="1197"/>
      <c r="N8" s="1197"/>
      <c r="O8" s="1197"/>
      <c r="P8" s="1197"/>
      <c r="Q8" s="1197"/>
      <c r="R8" s="1197"/>
      <c r="S8" s="1197"/>
      <c r="T8" s="1159"/>
      <c r="U8" s="1162"/>
      <c r="V8" s="1162"/>
      <c r="W8" s="1162"/>
      <c r="X8" s="1162"/>
      <c r="Y8" s="1162"/>
      <c r="Z8" s="1162"/>
      <c r="AA8" s="1162"/>
      <c r="AB8" s="1162"/>
      <c r="AC8" s="1162"/>
      <c r="AD8" s="1162"/>
      <c r="AE8" s="1162"/>
      <c r="AF8" s="1162"/>
      <c r="AG8" s="1162"/>
      <c r="AH8" s="1162"/>
      <c r="AI8" s="1162"/>
      <c r="AJ8" s="118"/>
      <c r="AK8" s="146"/>
      <c r="AL8" s="118"/>
      <c r="AM8" s="1212" t="s">
        <v>176</v>
      </c>
      <c r="AN8" s="1212"/>
      <c r="AO8" s="1212"/>
      <c r="AP8" s="1212"/>
      <c r="AQ8" s="1212"/>
      <c r="AR8" s="1212"/>
      <c r="AS8" s="1212"/>
      <c r="AT8" s="1212"/>
      <c r="AU8" s="1212"/>
      <c r="AV8" s="1212"/>
      <c r="AW8" s="1212"/>
      <c r="AX8" s="1212"/>
      <c r="AY8" s="118"/>
      <c r="AZ8" s="1212" t="s">
        <v>339</v>
      </c>
      <c r="BA8" s="1212"/>
      <c r="BB8" s="1212"/>
      <c r="BC8" s="1212"/>
      <c r="BD8" s="1212"/>
      <c r="BE8" s="1212"/>
      <c r="BF8" s="1212"/>
      <c r="BG8" s="1212"/>
      <c r="BH8" s="1212"/>
      <c r="BI8" s="1212"/>
      <c r="BJ8" s="1212"/>
      <c r="BK8" s="1212"/>
      <c r="BL8" s="118"/>
      <c r="BM8" s="1201" t="s">
        <v>154</v>
      </c>
      <c r="BN8" s="1202"/>
      <c r="BO8" s="1202"/>
      <c r="BP8" s="1202"/>
      <c r="BQ8" s="1202"/>
      <c r="BR8" s="1202"/>
      <c r="BS8" s="1202"/>
      <c r="BT8" s="1202"/>
      <c r="BU8" s="1202"/>
      <c r="BV8" s="1202"/>
      <c r="BW8" s="1202"/>
      <c r="BX8" s="1203"/>
      <c r="BY8" s="1201" t="s">
        <v>155</v>
      </c>
      <c r="BZ8" s="1202"/>
      <c r="CA8" s="1202"/>
      <c r="CB8" s="1202"/>
      <c r="CC8" s="1202"/>
      <c r="CD8" s="1202"/>
      <c r="CE8" s="1202"/>
      <c r="CF8" s="1202"/>
      <c r="CG8" s="1202"/>
      <c r="CH8" s="1202"/>
      <c r="CI8" s="1202"/>
      <c r="CJ8" s="1203"/>
      <c r="CK8" s="1201" t="s">
        <v>337</v>
      </c>
      <c r="CL8" s="1202"/>
      <c r="CM8" s="1202"/>
      <c r="CN8" s="1202"/>
      <c r="CO8" s="1202"/>
      <c r="CP8" s="1202"/>
      <c r="CQ8" s="1202"/>
      <c r="CR8" s="1202"/>
      <c r="CS8" s="1202"/>
      <c r="CT8" s="1202"/>
      <c r="CU8" s="1202"/>
      <c r="CV8" s="1203"/>
    </row>
    <row r="9" spans="1:100" ht="15" customHeight="1">
      <c r="A9" s="2"/>
      <c r="B9" s="2"/>
      <c r="C9" s="1157"/>
      <c r="D9" s="1163"/>
      <c r="E9" s="1160"/>
      <c r="F9" s="108" t="s">
        <v>33</v>
      </c>
      <c r="G9" s="108" t="s">
        <v>33</v>
      </c>
      <c r="H9" s="108" t="s">
        <v>33</v>
      </c>
      <c r="I9" s="108" t="s">
        <v>33</v>
      </c>
      <c r="J9" s="108" t="s">
        <v>33</v>
      </c>
      <c r="K9" s="108" t="s">
        <v>33</v>
      </c>
      <c r="L9" s="1157"/>
      <c r="M9" s="1198"/>
      <c r="N9" s="1198"/>
      <c r="O9" s="1198"/>
      <c r="P9" s="1198"/>
      <c r="Q9" s="1198"/>
      <c r="R9" s="1198"/>
      <c r="S9" s="1198"/>
      <c r="T9" s="1160"/>
      <c r="U9" s="1163"/>
      <c r="V9" s="1163"/>
      <c r="W9" s="1163"/>
      <c r="X9" s="1163"/>
      <c r="Y9" s="1163"/>
      <c r="Z9" s="1163"/>
      <c r="AA9" s="1163"/>
      <c r="AB9" s="1163"/>
      <c r="AC9" s="1163"/>
      <c r="AD9" s="1163"/>
      <c r="AE9" s="1163"/>
      <c r="AF9" s="1163"/>
      <c r="AG9" s="1163"/>
      <c r="AH9" s="1163"/>
      <c r="AI9" s="1163"/>
      <c r="AJ9" s="1193" t="s">
        <v>341</v>
      </c>
      <c r="AK9" s="1193"/>
      <c r="AL9" s="143" t="s">
        <v>342</v>
      </c>
      <c r="AM9" s="121">
        <v>4</v>
      </c>
      <c r="AN9" s="122">
        <v>5</v>
      </c>
      <c r="AO9" s="122">
        <v>6</v>
      </c>
      <c r="AP9" s="122">
        <v>7</v>
      </c>
      <c r="AQ9" s="122">
        <v>8</v>
      </c>
      <c r="AR9" s="123">
        <v>9</v>
      </c>
      <c r="AS9" s="123">
        <v>10</v>
      </c>
      <c r="AT9" s="123">
        <v>11</v>
      </c>
      <c r="AU9" s="123">
        <v>12</v>
      </c>
      <c r="AV9" s="123">
        <v>1</v>
      </c>
      <c r="AW9" s="123">
        <v>2</v>
      </c>
      <c r="AX9" s="123">
        <v>3</v>
      </c>
      <c r="AY9" s="120"/>
      <c r="AZ9" s="138">
        <v>4</v>
      </c>
      <c r="BA9" s="138">
        <v>5</v>
      </c>
      <c r="BB9" s="138">
        <v>6</v>
      </c>
      <c r="BC9" s="138">
        <v>7</v>
      </c>
      <c r="BD9" s="138">
        <v>8</v>
      </c>
      <c r="BE9" s="138">
        <v>9</v>
      </c>
      <c r="BF9" s="138">
        <v>10</v>
      </c>
      <c r="BG9" s="138">
        <v>11</v>
      </c>
      <c r="BH9" s="138">
        <v>12</v>
      </c>
      <c r="BI9" s="138">
        <v>1</v>
      </c>
      <c r="BJ9" s="138">
        <v>2</v>
      </c>
      <c r="BK9" s="138">
        <v>3</v>
      </c>
      <c r="BL9" s="120"/>
      <c r="BM9" s="124">
        <v>4</v>
      </c>
      <c r="BN9" s="125">
        <v>5</v>
      </c>
      <c r="BO9" s="125">
        <v>6</v>
      </c>
      <c r="BP9" s="125">
        <v>7</v>
      </c>
      <c r="BQ9" s="125">
        <v>8</v>
      </c>
      <c r="BR9" s="126">
        <v>9</v>
      </c>
      <c r="BS9" s="126">
        <v>10</v>
      </c>
      <c r="BT9" s="126">
        <v>11</v>
      </c>
      <c r="BU9" s="126">
        <v>12</v>
      </c>
      <c r="BV9" s="126">
        <v>1</v>
      </c>
      <c r="BW9" s="126">
        <v>2</v>
      </c>
      <c r="BX9" s="127">
        <v>3</v>
      </c>
      <c r="BY9" s="124">
        <v>4</v>
      </c>
      <c r="BZ9" s="125">
        <v>5</v>
      </c>
      <c r="CA9" s="125">
        <v>6</v>
      </c>
      <c r="CB9" s="125">
        <v>7</v>
      </c>
      <c r="CC9" s="125">
        <v>8</v>
      </c>
      <c r="CD9" s="126">
        <v>9</v>
      </c>
      <c r="CE9" s="126">
        <v>10</v>
      </c>
      <c r="CF9" s="126">
        <v>11</v>
      </c>
      <c r="CG9" s="126">
        <v>12</v>
      </c>
      <c r="CH9" s="126">
        <v>1</v>
      </c>
      <c r="CI9" s="126">
        <v>2</v>
      </c>
      <c r="CJ9" s="127">
        <v>3</v>
      </c>
      <c r="CK9" s="124">
        <v>4</v>
      </c>
      <c r="CL9" s="125">
        <v>5</v>
      </c>
      <c r="CM9" s="125">
        <v>6</v>
      </c>
      <c r="CN9" s="125">
        <v>7</v>
      </c>
      <c r="CO9" s="125">
        <v>8</v>
      </c>
      <c r="CP9" s="126">
        <v>9</v>
      </c>
      <c r="CQ9" s="126">
        <v>10</v>
      </c>
      <c r="CR9" s="126">
        <v>11</v>
      </c>
      <c r="CS9" s="126">
        <v>12</v>
      </c>
      <c r="CT9" s="126">
        <v>1</v>
      </c>
      <c r="CU9" s="126">
        <v>2</v>
      </c>
      <c r="CV9" s="127">
        <v>3</v>
      </c>
    </row>
    <row r="10" spans="1:100" ht="13.5" customHeight="1">
      <c r="A10" s="109" t="s">
        <v>335</v>
      </c>
      <c r="B10" s="1204">
        <v>1</v>
      </c>
      <c r="C10" s="586" t="s">
        <v>92</v>
      </c>
      <c r="D10" s="1149"/>
      <c r="E10" s="602"/>
      <c r="F10" s="236"/>
      <c r="G10" s="236"/>
      <c r="H10" s="236"/>
      <c r="I10" s="237"/>
      <c r="J10" s="236"/>
      <c r="K10" s="236"/>
      <c r="L10" s="1168"/>
      <c r="M10" s="595"/>
      <c r="N10" s="596" t="s">
        <v>41</v>
      </c>
      <c r="O10" s="595"/>
      <c r="P10" s="596" t="s">
        <v>35</v>
      </c>
      <c r="Q10" s="595"/>
      <c r="R10" s="596" t="s">
        <v>36</v>
      </c>
      <c r="S10" s="1170"/>
      <c r="T10" s="1171"/>
      <c r="U10" s="70">
        <f>D10</f>
        <v>0</v>
      </c>
      <c r="V10" s="738" t="s">
        <v>602</v>
      </c>
      <c r="W10" s="350">
        <f>SUM(X10:AI10)</f>
        <v>0</v>
      </c>
      <c r="X10" s="601"/>
      <c r="Y10" s="601"/>
      <c r="Z10" s="601"/>
      <c r="AA10" s="601"/>
      <c r="AB10" s="601"/>
      <c r="AC10" s="601"/>
      <c r="AD10" s="601"/>
      <c r="AE10" s="601"/>
      <c r="AF10" s="601"/>
      <c r="AG10" s="601"/>
      <c r="AH10" s="601"/>
      <c r="AI10" s="601"/>
      <c r="AJ10" s="1191" t="str">
        <f>C10&amp;C11</f>
        <v>常勤保育士</v>
      </c>
      <c r="AK10" s="1189">
        <f>IF(AJ10="常勤保育士",1,IF(AJ10="常勤保育士助士",2,IF(AJ10="常勤看護職員",3,IF(AJ10="非常勤保育士",4,IF(AJ10="非常勤保育士助士",5,IF(AJ10="非常勤看護職員",6," "))))))</f>
        <v>1</v>
      </c>
      <c r="AL10" s="1171">
        <f>IF(C12="児童保育",1,0)</f>
        <v>0</v>
      </c>
      <c r="AM10" s="128">
        <f t="shared" ref="AM10:AX10" si="0">X11</f>
        <v>0</v>
      </c>
      <c r="AN10" s="128">
        <f t="shared" si="0"/>
        <v>0</v>
      </c>
      <c r="AO10" s="128">
        <f t="shared" si="0"/>
        <v>0</v>
      </c>
      <c r="AP10" s="128">
        <f t="shared" si="0"/>
        <v>0</v>
      </c>
      <c r="AQ10" s="128">
        <f t="shared" si="0"/>
        <v>0</v>
      </c>
      <c r="AR10" s="128">
        <f t="shared" si="0"/>
        <v>0</v>
      </c>
      <c r="AS10" s="128">
        <f t="shared" si="0"/>
        <v>0</v>
      </c>
      <c r="AT10" s="128">
        <f t="shared" si="0"/>
        <v>0</v>
      </c>
      <c r="AU10" s="128">
        <f t="shared" si="0"/>
        <v>0</v>
      </c>
      <c r="AV10" s="128">
        <f t="shared" si="0"/>
        <v>0</v>
      </c>
      <c r="AW10" s="128">
        <f t="shared" si="0"/>
        <v>0</v>
      </c>
      <c r="AX10" s="128">
        <f t="shared" si="0"/>
        <v>0</v>
      </c>
      <c r="AY10" s="31"/>
      <c r="AZ10" s="1164">
        <f t="shared" ref="AZ10:BK10" si="1">IF(X10&gt;=0.1,1,0)</f>
        <v>0</v>
      </c>
      <c r="BA10" s="1164">
        <f t="shared" si="1"/>
        <v>0</v>
      </c>
      <c r="BB10" s="1164">
        <f t="shared" si="1"/>
        <v>0</v>
      </c>
      <c r="BC10" s="1164">
        <f t="shared" si="1"/>
        <v>0</v>
      </c>
      <c r="BD10" s="1164">
        <f t="shared" si="1"/>
        <v>0</v>
      </c>
      <c r="BE10" s="1164">
        <f t="shared" si="1"/>
        <v>0</v>
      </c>
      <c r="BF10" s="1164">
        <f t="shared" si="1"/>
        <v>0</v>
      </c>
      <c r="BG10" s="1164">
        <f t="shared" si="1"/>
        <v>0</v>
      </c>
      <c r="BH10" s="1164">
        <f t="shared" si="1"/>
        <v>0</v>
      </c>
      <c r="BI10" s="1164">
        <f t="shared" si="1"/>
        <v>0</v>
      </c>
      <c r="BJ10" s="1164">
        <f t="shared" si="1"/>
        <v>0</v>
      </c>
      <c r="BK10" s="1164">
        <f t="shared" si="1"/>
        <v>0</v>
      </c>
      <c r="BL10" s="31"/>
      <c r="BM10" s="1188">
        <f t="shared" ref="BM10:BX10" si="2">IF($AK10=4,X12,0)</f>
        <v>0</v>
      </c>
      <c r="BN10" s="1179">
        <f t="shared" si="2"/>
        <v>0</v>
      </c>
      <c r="BO10" s="1179">
        <f t="shared" si="2"/>
        <v>0</v>
      </c>
      <c r="BP10" s="1179">
        <f t="shared" si="2"/>
        <v>0</v>
      </c>
      <c r="BQ10" s="1179">
        <f t="shared" si="2"/>
        <v>0</v>
      </c>
      <c r="BR10" s="1179">
        <f t="shared" si="2"/>
        <v>0</v>
      </c>
      <c r="BS10" s="1179">
        <f t="shared" si="2"/>
        <v>0</v>
      </c>
      <c r="BT10" s="1179">
        <f t="shared" si="2"/>
        <v>0</v>
      </c>
      <c r="BU10" s="1179">
        <f t="shared" si="2"/>
        <v>0</v>
      </c>
      <c r="BV10" s="1179">
        <f t="shared" si="2"/>
        <v>0</v>
      </c>
      <c r="BW10" s="1179">
        <f t="shared" si="2"/>
        <v>0</v>
      </c>
      <c r="BX10" s="1182">
        <f t="shared" si="2"/>
        <v>0</v>
      </c>
      <c r="BY10" s="1185">
        <f t="shared" ref="BY10:CJ10" si="3">IF($AK10=5,X12,0)</f>
        <v>0</v>
      </c>
      <c r="BZ10" s="1179">
        <f t="shared" si="3"/>
        <v>0</v>
      </c>
      <c r="CA10" s="1179">
        <f t="shared" si="3"/>
        <v>0</v>
      </c>
      <c r="CB10" s="1179">
        <f t="shared" si="3"/>
        <v>0</v>
      </c>
      <c r="CC10" s="1179">
        <f t="shared" si="3"/>
        <v>0</v>
      </c>
      <c r="CD10" s="1179">
        <f t="shared" si="3"/>
        <v>0</v>
      </c>
      <c r="CE10" s="1179">
        <f t="shared" si="3"/>
        <v>0</v>
      </c>
      <c r="CF10" s="1179">
        <f t="shared" si="3"/>
        <v>0</v>
      </c>
      <c r="CG10" s="1179">
        <f t="shared" si="3"/>
        <v>0</v>
      </c>
      <c r="CH10" s="1179">
        <f t="shared" si="3"/>
        <v>0</v>
      </c>
      <c r="CI10" s="1179">
        <f t="shared" si="3"/>
        <v>0</v>
      </c>
      <c r="CJ10" s="1182">
        <f t="shared" si="3"/>
        <v>0</v>
      </c>
      <c r="CK10" s="1185">
        <f t="shared" ref="CK10:CV10" si="4">IF($AK10=6,X12,0)</f>
        <v>0</v>
      </c>
      <c r="CL10" s="1179">
        <f t="shared" si="4"/>
        <v>0</v>
      </c>
      <c r="CM10" s="1179">
        <f t="shared" si="4"/>
        <v>0</v>
      </c>
      <c r="CN10" s="1179">
        <f t="shared" si="4"/>
        <v>0</v>
      </c>
      <c r="CO10" s="1179">
        <f t="shared" si="4"/>
        <v>0</v>
      </c>
      <c r="CP10" s="1179">
        <f t="shared" si="4"/>
        <v>0</v>
      </c>
      <c r="CQ10" s="1179">
        <f t="shared" si="4"/>
        <v>0</v>
      </c>
      <c r="CR10" s="1179">
        <f t="shared" si="4"/>
        <v>0</v>
      </c>
      <c r="CS10" s="1179">
        <f t="shared" si="4"/>
        <v>0</v>
      </c>
      <c r="CT10" s="1179">
        <f t="shared" si="4"/>
        <v>0</v>
      </c>
      <c r="CU10" s="1179">
        <f t="shared" si="4"/>
        <v>0</v>
      </c>
      <c r="CV10" s="1182">
        <f t="shared" si="4"/>
        <v>0</v>
      </c>
    </row>
    <row r="11" spans="1:100" ht="13.5" customHeight="1">
      <c r="A11" s="110" t="s">
        <v>131</v>
      </c>
      <c r="B11" s="1205"/>
      <c r="C11" s="107" t="s">
        <v>89</v>
      </c>
      <c r="D11" s="1150"/>
      <c r="E11" s="68" t="s">
        <v>217</v>
      </c>
      <c r="F11" s="594"/>
      <c r="G11" s="594"/>
      <c r="H11" s="594"/>
      <c r="I11" s="66">
        <f>IF(OR($AK10=1,$AK10=2),SUM($F11:$H11),"")</f>
        <v>0</v>
      </c>
      <c r="J11" s="66" t="str">
        <f>IF(OR($AK10=4,$AK10=5),SUM($F11:$H11),"")</f>
        <v/>
      </c>
      <c r="K11" s="66" t="str">
        <f>IF(OR($AK10=3,$AK10=6),SUM($F11:$H11),"")</f>
        <v/>
      </c>
      <c r="L11" s="1169"/>
      <c r="M11" s="597" t="s">
        <v>44</v>
      </c>
      <c r="N11" s="598"/>
      <c r="O11" s="597" t="s">
        <v>41</v>
      </c>
      <c r="P11" s="598"/>
      <c r="Q11" s="597" t="s">
        <v>35</v>
      </c>
      <c r="R11" s="598"/>
      <c r="S11" s="32" t="s">
        <v>36</v>
      </c>
      <c r="T11" s="42"/>
      <c r="U11" s="48" t="str">
        <f>C10</f>
        <v>常勤</v>
      </c>
      <c r="V11" s="34" t="s">
        <v>257</v>
      </c>
      <c r="W11" s="35">
        <f>SUM(X11:AI11)</f>
        <v>0</v>
      </c>
      <c r="X11" s="600"/>
      <c r="Y11" s="600"/>
      <c r="Z11" s="600"/>
      <c r="AA11" s="600"/>
      <c r="AB11" s="600"/>
      <c r="AC11" s="600"/>
      <c r="AD11" s="600"/>
      <c r="AE11" s="600"/>
      <c r="AF11" s="600"/>
      <c r="AG11" s="600"/>
      <c r="AH11" s="600"/>
      <c r="AI11" s="600"/>
      <c r="AJ11" s="1192"/>
      <c r="AK11" s="1174"/>
      <c r="AL11" s="1208"/>
      <c r="AM11" s="129">
        <f>'別紙2-(1)'!H27*8</f>
        <v>0</v>
      </c>
      <c r="AN11" s="129">
        <f>'別紙2-(1)'!H28*8</f>
        <v>0</v>
      </c>
      <c r="AO11" s="129">
        <f>'別紙2-(1)'!H29*8</f>
        <v>0</v>
      </c>
      <c r="AP11" s="129">
        <f>'別紙2-(1)'!H30*8</f>
        <v>0</v>
      </c>
      <c r="AQ11" s="129">
        <f>'別紙2-(1)'!H31*8</f>
        <v>0</v>
      </c>
      <c r="AR11" s="129">
        <f>'別紙2-(1)'!H32*8</f>
        <v>0</v>
      </c>
      <c r="AS11" s="129">
        <f>'別紙2-(1)'!H33*8</f>
        <v>0</v>
      </c>
      <c r="AT11" s="129">
        <f>'別紙2-(1)'!H34*8</f>
        <v>0</v>
      </c>
      <c r="AU11" s="129">
        <f>'別紙2-(1)'!H35*8</f>
        <v>0</v>
      </c>
      <c r="AV11" s="129">
        <f>'別紙2-(1)'!H36*8</f>
        <v>0</v>
      </c>
      <c r="AW11" s="129">
        <f>'別紙2-(1)'!H37*8</f>
        <v>0</v>
      </c>
      <c r="AX11" s="129">
        <f>'別紙2-(1)'!H38*8</f>
        <v>0</v>
      </c>
      <c r="AY11" s="32"/>
      <c r="AZ11" s="1165"/>
      <c r="BA11" s="1165"/>
      <c r="BB11" s="1165"/>
      <c r="BC11" s="1165"/>
      <c r="BD11" s="1165"/>
      <c r="BE11" s="1165"/>
      <c r="BF11" s="1165"/>
      <c r="BG11" s="1165"/>
      <c r="BH11" s="1165"/>
      <c r="BI11" s="1165"/>
      <c r="BJ11" s="1165"/>
      <c r="BK11" s="1165"/>
      <c r="BL11" s="32"/>
      <c r="BM11" s="1188"/>
      <c r="BN11" s="1180"/>
      <c r="BO11" s="1180"/>
      <c r="BP11" s="1180"/>
      <c r="BQ11" s="1180"/>
      <c r="BR11" s="1180"/>
      <c r="BS11" s="1180"/>
      <c r="BT11" s="1180"/>
      <c r="BU11" s="1180"/>
      <c r="BV11" s="1180"/>
      <c r="BW11" s="1180"/>
      <c r="BX11" s="1183"/>
      <c r="BY11" s="1186"/>
      <c r="BZ11" s="1180"/>
      <c r="CA11" s="1180"/>
      <c r="CB11" s="1180"/>
      <c r="CC11" s="1180"/>
      <c r="CD11" s="1180"/>
      <c r="CE11" s="1180"/>
      <c r="CF11" s="1180"/>
      <c r="CG11" s="1180"/>
      <c r="CH11" s="1180"/>
      <c r="CI11" s="1180"/>
      <c r="CJ11" s="1183"/>
      <c r="CK11" s="1186"/>
      <c r="CL11" s="1180"/>
      <c r="CM11" s="1180"/>
      <c r="CN11" s="1180"/>
      <c r="CO11" s="1180"/>
      <c r="CP11" s="1180"/>
      <c r="CQ11" s="1180"/>
      <c r="CR11" s="1180"/>
      <c r="CS11" s="1180"/>
      <c r="CT11" s="1180"/>
      <c r="CU11" s="1180"/>
      <c r="CV11" s="1183"/>
    </row>
    <row r="12" spans="1:100" ht="13.5" customHeight="1">
      <c r="A12" s="111" t="s">
        <v>444</v>
      </c>
      <c r="B12" s="1206"/>
      <c r="C12" s="591"/>
      <c r="D12" s="1151"/>
      <c r="E12" s="71" t="s">
        <v>223</v>
      </c>
      <c r="F12" s="603"/>
      <c r="G12" s="603"/>
      <c r="H12" s="603"/>
      <c r="I12" s="67">
        <f>IF(OR($AK10=1,$AK10=2),SUM($F12:$H12),"")</f>
        <v>0</v>
      </c>
      <c r="J12" s="67" t="str">
        <f>IF(OR($AK10=4,$AK10=5),SUM($F12:$H12),"")</f>
        <v/>
      </c>
      <c r="K12" s="67" t="str">
        <f>IF(OR($AK10=3,$AK10=6),SUM($F12:$H12),"")</f>
        <v/>
      </c>
      <c r="L12" s="777"/>
      <c r="M12" s="1176" t="str">
        <f>IF(Q12&lt;=1,"","要見直し⇒")</f>
        <v/>
      </c>
      <c r="N12" s="1176"/>
      <c r="O12" s="1176"/>
      <c r="P12" s="599" t="s">
        <v>45</v>
      </c>
      <c r="Q12" s="1177">
        <f>W12</f>
        <v>0</v>
      </c>
      <c r="R12" s="1178"/>
      <c r="S12" s="136" t="s">
        <v>42</v>
      </c>
      <c r="T12" s="137" t="s">
        <v>61</v>
      </c>
      <c r="U12" s="49" t="str">
        <f>C11</f>
        <v>保育士</v>
      </c>
      <c r="V12" s="580" t="s">
        <v>258</v>
      </c>
      <c r="W12" s="36">
        <f>ROUND(AVERAGEA(X12:AI12),1)</f>
        <v>0</v>
      </c>
      <c r="X12" s="140" t="str">
        <f>IF(D10="","",ROUNDDOWN(X10/X11,2))</f>
        <v/>
      </c>
      <c r="Y12" s="140" t="str">
        <f>IF(D10="","",ROUNDDOWN(Y10/Y11,2))</f>
        <v/>
      </c>
      <c r="Z12" s="140" t="str">
        <f>IF(D10="","",ROUNDDOWN(Z10/Z11,2))</f>
        <v/>
      </c>
      <c r="AA12" s="140" t="str">
        <f>IF(D10="","",ROUNDDOWN(AA10/AA11,2))</f>
        <v/>
      </c>
      <c r="AB12" s="140" t="str">
        <f>IF(D10="","",ROUNDDOWN(AB10/AB11,2))</f>
        <v/>
      </c>
      <c r="AC12" s="140" t="str">
        <f>IF(D10="","",ROUNDDOWN(AC10/AC11,2))</f>
        <v/>
      </c>
      <c r="AD12" s="140" t="str">
        <f>IF(D10="","",ROUNDDOWN(AD10/AD11,2))</f>
        <v/>
      </c>
      <c r="AE12" s="140" t="str">
        <f>IF(D10="","",ROUNDDOWN(AE10/AE11,2))</f>
        <v/>
      </c>
      <c r="AF12" s="140" t="str">
        <f>IF(D10="","",ROUNDDOWN(AF10/AF11,2))</f>
        <v/>
      </c>
      <c r="AG12" s="140" t="str">
        <f>IF(D10="","",ROUNDDOWN(AG10/AG11,2))</f>
        <v/>
      </c>
      <c r="AH12" s="140" t="str">
        <f>IF(D10="","",ROUNDDOWN(AH10/AH11,2))</f>
        <v/>
      </c>
      <c r="AI12" s="140" t="str">
        <f>IF(D10="","",ROUNDDOWN(AI10/AI11,2))</f>
        <v/>
      </c>
      <c r="AJ12" s="1192"/>
      <c r="AK12" s="1174"/>
      <c r="AL12" s="1209"/>
      <c r="AM12" s="130">
        <f>IF('別紙2-(1)'!E44=1,'別紙2-(4)'!AM10,'別紙2-(4)'!AM11)</f>
        <v>0</v>
      </c>
      <c r="AN12" s="130">
        <f>IF('別紙2-(1)'!E44=1,'別紙2-(4)'!AN10,'別紙2-(4)'!AN11)</f>
        <v>0</v>
      </c>
      <c r="AO12" s="130">
        <f>IF('別紙2-(1)'!E44=1,'別紙2-(4)'!AO10,'別紙2-(4)'!AO11)</f>
        <v>0</v>
      </c>
      <c r="AP12" s="130">
        <f>IF('別紙2-(1)'!E44=1,'別紙2-(4)'!AP10,'別紙2-(4)'!AP11)</f>
        <v>0</v>
      </c>
      <c r="AQ12" s="130">
        <f>IF('別紙2-(1)'!E44=1,'別紙2-(4)'!AQ10,'別紙2-(4)'!AQ11)</f>
        <v>0</v>
      </c>
      <c r="AR12" s="130">
        <f>IF('別紙2-(1)'!E44=1,'別紙2-(4)'!AR10,'別紙2-(4)'!AR11)</f>
        <v>0</v>
      </c>
      <c r="AS12" s="130">
        <f>IF('別紙2-(1)'!E44=1,'別紙2-(4)'!AS10,'別紙2-(4)'!AS11)</f>
        <v>0</v>
      </c>
      <c r="AT12" s="130">
        <f>IF('別紙2-(1)'!E44=1,'別紙2-(4)'!AT10,'別紙2-(4)'!AT11)</f>
        <v>0</v>
      </c>
      <c r="AU12" s="130">
        <f>IF('別紙2-(1)'!E44=1,'別紙2-(4)'!AU10,'別紙2-(4)'!AU11)</f>
        <v>0</v>
      </c>
      <c r="AV12" s="130">
        <f>IF('別紙2-(1)'!E44=1,'別紙2-(4)'!AV10,'別紙2-(4)'!AV11)</f>
        <v>0</v>
      </c>
      <c r="AW12" s="130">
        <f>IF('別紙2-(1)'!E44=1,'別紙2-(4)'!AW10,'別紙2-(4)'!AW11)</f>
        <v>0</v>
      </c>
      <c r="AX12" s="130">
        <f>IF('別紙2-(1)'!E44=1,'別紙2-(4)'!AX10,'別紙2-(4)'!AX11)</f>
        <v>0</v>
      </c>
      <c r="AY12" s="113"/>
      <c r="AZ12" s="1166"/>
      <c r="BA12" s="1166"/>
      <c r="BB12" s="1166"/>
      <c r="BC12" s="1166"/>
      <c r="BD12" s="1166"/>
      <c r="BE12" s="1166"/>
      <c r="BF12" s="1166"/>
      <c r="BG12" s="1166"/>
      <c r="BH12" s="1166"/>
      <c r="BI12" s="1166"/>
      <c r="BJ12" s="1166"/>
      <c r="BK12" s="1166"/>
      <c r="BL12" s="113"/>
      <c r="BM12" s="1188"/>
      <c r="BN12" s="1181"/>
      <c r="BO12" s="1181"/>
      <c r="BP12" s="1181"/>
      <c r="BQ12" s="1181"/>
      <c r="BR12" s="1181"/>
      <c r="BS12" s="1181"/>
      <c r="BT12" s="1181"/>
      <c r="BU12" s="1181"/>
      <c r="BV12" s="1181"/>
      <c r="BW12" s="1181"/>
      <c r="BX12" s="1184"/>
      <c r="BY12" s="1187"/>
      <c r="BZ12" s="1181"/>
      <c r="CA12" s="1181"/>
      <c r="CB12" s="1181"/>
      <c r="CC12" s="1181"/>
      <c r="CD12" s="1181"/>
      <c r="CE12" s="1181"/>
      <c r="CF12" s="1181"/>
      <c r="CG12" s="1181"/>
      <c r="CH12" s="1181"/>
      <c r="CI12" s="1181"/>
      <c r="CJ12" s="1184"/>
      <c r="CK12" s="1187"/>
      <c r="CL12" s="1181"/>
      <c r="CM12" s="1181"/>
      <c r="CN12" s="1181"/>
      <c r="CO12" s="1181"/>
      <c r="CP12" s="1181"/>
      <c r="CQ12" s="1181"/>
      <c r="CR12" s="1181"/>
      <c r="CS12" s="1181"/>
      <c r="CT12" s="1181"/>
      <c r="CU12" s="1181"/>
      <c r="CV12" s="1184"/>
    </row>
    <row r="13" spans="1:100" ht="13.5" customHeight="1">
      <c r="A13" s="2"/>
      <c r="B13" s="1204">
        <v>2</v>
      </c>
      <c r="C13" s="589"/>
      <c r="D13" s="1149"/>
      <c r="E13" s="70"/>
      <c r="F13" s="236"/>
      <c r="G13" s="236"/>
      <c r="H13" s="236"/>
      <c r="I13" s="237"/>
      <c r="J13" s="236"/>
      <c r="K13" s="236"/>
      <c r="L13" s="1168"/>
      <c r="M13" s="595"/>
      <c r="N13" s="596" t="s">
        <v>41</v>
      </c>
      <c r="O13" s="595"/>
      <c r="P13" s="596" t="s">
        <v>35</v>
      </c>
      <c r="Q13" s="595"/>
      <c r="R13" s="596" t="s">
        <v>36</v>
      </c>
      <c r="S13" s="1170"/>
      <c r="T13" s="1171"/>
      <c r="U13" s="70">
        <f>D13</f>
        <v>0</v>
      </c>
      <c r="V13" s="738" t="s">
        <v>602</v>
      </c>
      <c r="W13" s="350">
        <f>SUM(X13:AI13)</f>
        <v>0</v>
      </c>
      <c r="X13" s="601"/>
      <c r="Y13" s="601"/>
      <c r="Z13" s="601"/>
      <c r="AA13" s="601"/>
      <c r="AB13" s="601"/>
      <c r="AC13" s="601"/>
      <c r="AD13" s="601"/>
      <c r="AE13" s="601"/>
      <c r="AF13" s="601"/>
      <c r="AG13" s="601"/>
      <c r="AH13" s="601"/>
      <c r="AI13" s="601"/>
      <c r="AJ13" s="1172" t="str">
        <f>C13&amp;C14</f>
        <v/>
      </c>
      <c r="AK13" s="1189" t="str">
        <f>IF(AJ13="常勤保育士",1,IF(AJ13="常勤保育士助士",2,IF(AJ13="常勤看護職員",3,IF(AJ13="非常勤保育士",4,IF(AJ13="非常勤保育士助士",5,IF(AJ13="非常勤看護職員",6," "))))))</f>
        <v xml:space="preserve"> </v>
      </c>
      <c r="AL13" s="1171">
        <f>IF(C15="児童保育",1,0)</f>
        <v>0</v>
      </c>
      <c r="AM13" s="1167" t="str">
        <f>IF($C13="常勤",AM$10,IF($C13="非常勤",AM$12,""))</f>
        <v/>
      </c>
      <c r="AN13" s="1167" t="str">
        <f t="shared" ref="AN13:AX13" si="5">IF($C13="常勤",AN$10,IF($C13="非常勤",AN$12,""))</f>
        <v/>
      </c>
      <c r="AO13" s="1167" t="str">
        <f t="shared" si="5"/>
        <v/>
      </c>
      <c r="AP13" s="1167" t="str">
        <f t="shared" si="5"/>
        <v/>
      </c>
      <c r="AQ13" s="1167" t="str">
        <f t="shared" si="5"/>
        <v/>
      </c>
      <c r="AR13" s="1167" t="str">
        <f t="shared" si="5"/>
        <v/>
      </c>
      <c r="AS13" s="1167" t="str">
        <f t="shared" si="5"/>
        <v/>
      </c>
      <c r="AT13" s="1167" t="str">
        <f t="shared" si="5"/>
        <v/>
      </c>
      <c r="AU13" s="1167" t="str">
        <f t="shared" si="5"/>
        <v/>
      </c>
      <c r="AV13" s="1167" t="str">
        <f t="shared" si="5"/>
        <v/>
      </c>
      <c r="AW13" s="1167" t="str">
        <f t="shared" si="5"/>
        <v/>
      </c>
      <c r="AX13" s="1167" t="str">
        <f t="shared" si="5"/>
        <v/>
      </c>
      <c r="AY13" s="32"/>
      <c r="AZ13" s="1164">
        <f t="shared" ref="AZ13:BK13" si="6">IF(X13&gt;=0.1,1,0)</f>
        <v>0</v>
      </c>
      <c r="BA13" s="1164">
        <f t="shared" si="6"/>
        <v>0</v>
      </c>
      <c r="BB13" s="1164">
        <f t="shared" si="6"/>
        <v>0</v>
      </c>
      <c r="BC13" s="1164">
        <f t="shared" si="6"/>
        <v>0</v>
      </c>
      <c r="BD13" s="1164">
        <f t="shared" si="6"/>
        <v>0</v>
      </c>
      <c r="BE13" s="1164">
        <f t="shared" si="6"/>
        <v>0</v>
      </c>
      <c r="BF13" s="1164">
        <f t="shared" si="6"/>
        <v>0</v>
      </c>
      <c r="BG13" s="1164">
        <f t="shared" si="6"/>
        <v>0</v>
      </c>
      <c r="BH13" s="1164">
        <f t="shared" si="6"/>
        <v>0</v>
      </c>
      <c r="BI13" s="1164">
        <f t="shared" si="6"/>
        <v>0</v>
      </c>
      <c r="BJ13" s="1164">
        <f t="shared" si="6"/>
        <v>0</v>
      </c>
      <c r="BK13" s="1164">
        <f t="shared" si="6"/>
        <v>0</v>
      </c>
      <c r="BL13" s="32"/>
      <c r="BM13" s="1188">
        <f t="shared" ref="BM13:BX13" si="7">IF($AK13=4,X15,0)</f>
        <v>0</v>
      </c>
      <c r="BN13" s="1179">
        <f t="shared" si="7"/>
        <v>0</v>
      </c>
      <c r="BO13" s="1179">
        <f t="shared" si="7"/>
        <v>0</v>
      </c>
      <c r="BP13" s="1179">
        <f t="shared" si="7"/>
        <v>0</v>
      </c>
      <c r="BQ13" s="1179">
        <f t="shared" si="7"/>
        <v>0</v>
      </c>
      <c r="BR13" s="1179">
        <f t="shared" si="7"/>
        <v>0</v>
      </c>
      <c r="BS13" s="1179">
        <f t="shared" si="7"/>
        <v>0</v>
      </c>
      <c r="BT13" s="1179">
        <f t="shared" si="7"/>
        <v>0</v>
      </c>
      <c r="BU13" s="1179">
        <f t="shared" si="7"/>
        <v>0</v>
      </c>
      <c r="BV13" s="1179">
        <f t="shared" si="7"/>
        <v>0</v>
      </c>
      <c r="BW13" s="1179">
        <f t="shared" si="7"/>
        <v>0</v>
      </c>
      <c r="BX13" s="1182">
        <f t="shared" si="7"/>
        <v>0</v>
      </c>
      <c r="BY13" s="1185">
        <f t="shared" ref="BY13:CJ13" si="8">IF($AK13=5,X15,0)</f>
        <v>0</v>
      </c>
      <c r="BZ13" s="1179">
        <f t="shared" si="8"/>
        <v>0</v>
      </c>
      <c r="CA13" s="1179">
        <f t="shared" si="8"/>
        <v>0</v>
      </c>
      <c r="CB13" s="1179">
        <f t="shared" si="8"/>
        <v>0</v>
      </c>
      <c r="CC13" s="1179">
        <f t="shared" si="8"/>
        <v>0</v>
      </c>
      <c r="CD13" s="1179">
        <f t="shared" si="8"/>
        <v>0</v>
      </c>
      <c r="CE13" s="1179">
        <f t="shared" si="8"/>
        <v>0</v>
      </c>
      <c r="CF13" s="1179">
        <f t="shared" si="8"/>
        <v>0</v>
      </c>
      <c r="CG13" s="1179">
        <f t="shared" si="8"/>
        <v>0</v>
      </c>
      <c r="CH13" s="1179">
        <f t="shared" si="8"/>
        <v>0</v>
      </c>
      <c r="CI13" s="1179">
        <f t="shared" si="8"/>
        <v>0</v>
      </c>
      <c r="CJ13" s="1182">
        <f t="shared" si="8"/>
        <v>0</v>
      </c>
      <c r="CK13" s="1185">
        <f t="shared" ref="CK13:CV13" si="9">IF($AK13=6,X15,0)</f>
        <v>0</v>
      </c>
      <c r="CL13" s="1179">
        <f t="shared" si="9"/>
        <v>0</v>
      </c>
      <c r="CM13" s="1179">
        <f t="shared" si="9"/>
        <v>0</v>
      </c>
      <c r="CN13" s="1179">
        <f t="shared" si="9"/>
        <v>0</v>
      </c>
      <c r="CO13" s="1179">
        <f t="shared" si="9"/>
        <v>0</v>
      </c>
      <c r="CP13" s="1179">
        <f t="shared" si="9"/>
        <v>0</v>
      </c>
      <c r="CQ13" s="1179">
        <f t="shared" si="9"/>
        <v>0</v>
      </c>
      <c r="CR13" s="1179">
        <f t="shared" si="9"/>
        <v>0</v>
      </c>
      <c r="CS13" s="1179">
        <f t="shared" si="9"/>
        <v>0</v>
      </c>
      <c r="CT13" s="1179">
        <f t="shared" si="9"/>
        <v>0</v>
      </c>
      <c r="CU13" s="1179">
        <f t="shared" si="9"/>
        <v>0</v>
      </c>
      <c r="CV13" s="1182">
        <f t="shared" si="9"/>
        <v>0</v>
      </c>
    </row>
    <row r="14" spans="1:100" ht="13.5" customHeight="1">
      <c r="A14" s="2"/>
      <c r="B14" s="1205"/>
      <c r="C14" s="590"/>
      <c r="D14" s="1150"/>
      <c r="E14" s="68" t="s">
        <v>217</v>
      </c>
      <c r="F14" s="594"/>
      <c r="G14" s="594"/>
      <c r="H14" s="594"/>
      <c r="I14" s="66" t="str">
        <f>IF(OR($AK13=1,$AK13=2),SUM($F14:$H14),"")</f>
        <v/>
      </c>
      <c r="J14" s="66" t="str">
        <f>IF(OR($AK13=4,$AK13=5),SUM($F14:$H14),"")</f>
        <v/>
      </c>
      <c r="K14" s="66" t="str">
        <f>IF(OR($AK13=3,$AK13=6),SUM($F14:$H14),"")</f>
        <v/>
      </c>
      <c r="L14" s="1169"/>
      <c r="M14" s="597" t="s">
        <v>473</v>
      </c>
      <c r="N14" s="598"/>
      <c r="O14" s="597" t="s">
        <v>41</v>
      </c>
      <c r="P14" s="598"/>
      <c r="Q14" s="597" t="s">
        <v>35</v>
      </c>
      <c r="R14" s="598"/>
      <c r="S14" s="32" t="s">
        <v>36</v>
      </c>
      <c r="T14" s="42"/>
      <c r="U14" s="48">
        <f>C13</f>
        <v>0</v>
      </c>
      <c r="V14" s="34" t="s">
        <v>257</v>
      </c>
      <c r="W14" s="35">
        <f>SUM(X14:AI14)</f>
        <v>0</v>
      </c>
      <c r="X14" s="50" t="str">
        <f>AM13</f>
        <v/>
      </c>
      <c r="Y14" s="50" t="str">
        <f>AN13</f>
        <v/>
      </c>
      <c r="Z14" s="50" t="str">
        <f t="shared" ref="Z14:AI14" si="10">AO13</f>
        <v/>
      </c>
      <c r="AA14" s="50" t="str">
        <f t="shared" si="10"/>
        <v/>
      </c>
      <c r="AB14" s="50" t="str">
        <f t="shared" si="10"/>
        <v/>
      </c>
      <c r="AC14" s="50" t="str">
        <f t="shared" si="10"/>
        <v/>
      </c>
      <c r="AD14" s="50" t="str">
        <f t="shared" si="10"/>
        <v/>
      </c>
      <c r="AE14" s="50" t="str">
        <f t="shared" si="10"/>
        <v/>
      </c>
      <c r="AF14" s="50" t="str">
        <f t="shared" si="10"/>
        <v/>
      </c>
      <c r="AG14" s="50" t="str">
        <f t="shared" si="10"/>
        <v/>
      </c>
      <c r="AH14" s="50" t="str">
        <f t="shared" si="10"/>
        <v/>
      </c>
      <c r="AI14" s="50" t="str">
        <f t="shared" si="10"/>
        <v/>
      </c>
      <c r="AJ14" s="1172"/>
      <c r="AK14" s="1174"/>
      <c r="AL14" s="1208"/>
      <c r="AM14" s="1167"/>
      <c r="AN14" s="1167"/>
      <c r="AO14" s="1167"/>
      <c r="AP14" s="1167"/>
      <c r="AQ14" s="1167"/>
      <c r="AR14" s="1167"/>
      <c r="AS14" s="1167"/>
      <c r="AT14" s="1167"/>
      <c r="AU14" s="1167"/>
      <c r="AV14" s="1167"/>
      <c r="AW14" s="1167"/>
      <c r="AX14" s="1167"/>
      <c r="AY14" s="113"/>
      <c r="AZ14" s="1165"/>
      <c r="BA14" s="1165"/>
      <c r="BB14" s="1165"/>
      <c r="BC14" s="1165"/>
      <c r="BD14" s="1165"/>
      <c r="BE14" s="1165"/>
      <c r="BF14" s="1165"/>
      <c r="BG14" s="1165"/>
      <c r="BH14" s="1165"/>
      <c r="BI14" s="1165"/>
      <c r="BJ14" s="1165"/>
      <c r="BK14" s="1165"/>
      <c r="BL14" s="113"/>
      <c r="BM14" s="1188"/>
      <c r="BN14" s="1180"/>
      <c r="BO14" s="1180"/>
      <c r="BP14" s="1180"/>
      <c r="BQ14" s="1180"/>
      <c r="BR14" s="1180"/>
      <c r="BS14" s="1180"/>
      <c r="BT14" s="1180"/>
      <c r="BU14" s="1180"/>
      <c r="BV14" s="1180"/>
      <c r="BW14" s="1180"/>
      <c r="BX14" s="1183"/>
      <c r="BY14" s="1186"/>
      <c r="BZ14" s="1180"/>
      <c r="CA14" s="1180"/>
      <c r="CB14" s="1180"/>
      <c r="CC14" s="1180"/>
      <c r="CD14" s="1180"/>
      <c r="CE14" s="1180"/>
      <c r="CF14" s="1180"/>
      <c r="CG14" s="1180"/>
      <c r="CH14" s="1180"/>
      <c r="CI14" s="1180"/>
      <c r="CJ14" s="1183"/>
      <c r="CK14" s="1186"/>
      <c r="CL14" s="1180"/>
      <c r="CM14" s="1180"/>
      <c r="CN14" s="1180"/>
      <c r="CO14" s="1180"/>
      <c r="CP14" s="1180"/>
      <c r="CQ14" s="1180"/>
      <c r="CR14" s="1180"/>
      <c r="CS14" s="1180"/>
      <c r="CT14" s="1180"/>
      <c r="CU14" s="1180"/>
      <c r="CV14" s="1183"/>
    </row>
    <row r="15" spans="1:100" ht="13.5" customHeight="1">
      <c r="A15" s="2"/>
      <c r="B15" s="1206"/>
      <c r="C15" s="591"/>
      <c r="D15" s="1151"/>
      <c r="E15" s="71" t="s">
        <v>223</v>
      </c>
      <c r="F15" s="603"/>
      <c r="G15" s="603"/>
      <c r="H15" s="603"/>
      <c r="I15" s="67" t="str">
        <f>IF(OR($AK13=1,$AK13=2),SUM($F15:$H15),"")</f>
        <v/>
      </c>
      <c r="J15" s="67" t="str">
        <f>IF(OR($AK13=4,$AK13=5),SUM($F15:$H15),"")</f>
        <v/>
      </c>
      <c r="K15" s="67" t="str">
        <f>IF(OR($AK13=3,$AK13=6),SUM($F15:$H15),"")</f>
        <v/>
      </c>
      <c r="L15" s="777"/>
      <c r="M15" s="1176" t="str">
        <f>IF(Q15&lt;=1,"","要見直し⇒")</f>
        <v/>
      </c>
      <c r="N15" s="1176"/>
      <c r="O15" s="1176"/>
      <c r="P15" s="599" t="s">
        <v>474</v>
      </c>
      <c r="Q15" s="1177">
        <f>W15</f>
        <v>0</v>
      </c>
      <c r="R15" s="1178"/>
      <c r="S15" s="136" t="s">
        <v>42</v>
      </c>
      <c r="T15" s="137" t="s">
        <v>43</v>
      </c>
      <c r="U15" s="49">
        <f>C14</f>
        <v>0</v>
      </c>
      <c r="V15" s="580" t="s">
        <v>258</v>
      </c>
      <c r="W15" s="36">
        <f>ROUND(AVERAGEA(X15:AI15),1)</f>
        <v>0</v>
      </c>
      <c r="X15" s="140" t="str">
        <f>IF(D13="","",ROUNDDOWN(X13/X14,2))</f>
        <v/>
      </c>
      <c r="Y15" s="140" t="str">
        <f>IF(D13="","",ROUNDDOWN(Y13/Y14,2))</f>
        <v/>
      </c>
      <c r="Z15" s="140" t="str">
        <f>IF(D13="","",ROUNDDOWN(Z13/Z14,2))</f>
        <v/>
      </c>
      <c r="AA15" s="140" t="str">
        <f>IF(D13="","",ROUNDDOWN(AA13/AA14,2))</f>
        <v/>
      </c>
      <c r="AB15" s="140" t="str">
        <f>IF(D13="","",ROUNDDOWN(AB13/AB14,2))</f>
        <v/>
      </c>
      <c r="AC15" s="140" t="str">
        <f>IF(D13="","",ROUNDDOWN(AC13/AC14,2))</f>
        <v/>
      </c>
      <c r="AD15" s="140" t="str">
        <f>IF(D13="","",ROUNDDOWN(AD13/AD14,2))</f>
        <v/>
      </c>
      <c r="AE15" s="140" t="str">
        <f>IF(D13="","",ROUNDDOWN(AE13/AE14,2))</f>
        <v/>
      </c>
      <c r="AF15" s="140" t="str">
        <f>IF(D13="","",ROUNDDOWN(AF13/AF14,2))</f>
        <v/>
      </c>
      <c r="AG15" s="140" t="str">
        <f>IF(D13="","",ROUNDDOWN(AG13/AG14,2))</f>
        <v/>
      </c>
      <c r="AH15" s="140" t="str">
        <f>IF(D13="","",ROUNDDOWN(AH13/AH14,2))</f>
        <v/>
      </c>
      <c r="AI15" s="140" t="str">
        <f>IF(D13="","",ROUNDDOWN(AI13/AI14,2))</f>
        <v/>
      </c>
      <c r="AJ15" s="1172"/>
      <c r="AK15" s="1174"/>
      <c r="AL15" s="1209"/>
      <c r="AM15" s="1167"/>
      <c r="AN15" s="1167"/>
      <c r="AO15" s="1167"/>
      <c r="AP15" s="1167"/>
      <c r="AQ15" s="1167"/>
      <c r="AR15" s="1167"/>
      <c r="AS15" s="1167"/>
      <c r="AT15" s="1167"/>
      <c r="AU15" s="1167"/>
      <c r="AV15" s="1167"/>
      <c r="AW15" s="1167"/>
      <c r="AX15" s="1167"/>
      <c r="AY15" s="113"/>
      <c r="AZ15" s="1166"/>
      <c r="BA15" s="1166"/>
      <c r="BB15" s="1166"/>
      <c r="BC15" s="1166"/>
      <c r="BD15" s="1166"/>
      <c r="BE15" s="1166"/>
      <c r="BF15" s="1166"/>
      <c r="BG15" s="1166"/>
      <c r="BH15" s="1166"/>
      <c r="BI15" s="1166"/>
      <c r="BJ15" s="1166"/>
      <c r="BK15" s="1166"/>
      <c r="BL15" s="113"/>
      <c r="BM15" s="1188"/>
      <c r="BN15" s="1181"/>
      <c r="BO15" s="1181"/>
      <c r="BP15" s="1181"/>
      <c r="BQ15" s="1181"/>
      <c r="BR15" s="1181"/>
      <c r="BS15" s="1181"/>
      <c r="BT15" s="1181"/>
      <c r="BU15" s="1181"/>
      <c r="BV15" s="1181"/>
      <c r="BW15" s="1181"/>
      <c r="BX15" s="1184"/>
      <c r="BY15" s="1187"/>
      <c r="BZ15" s="1181"/>
      <c r="CA15" s="1181"/>
      <c r="CB15" s="1181"/>
      <c r="CC15" s="1181"/>
      <c r="CD15" s="1181"/>
      <c r="CE15" s="1181"/>
      <c r="CF15" s="1181"/>
      <c r="CG15" s="1181"/>
      <c r="CH15" s="1181"/>
      <c r="CI15" s="1181"/>
      <c r="CJ15" s="1184"/>
      <c r="CK15" s="1187"/>
      <c r="CL15" s="1181"/>
      <c r="CM15" s="1181"/>
      <c r="CN15" s="1181"/>
      <c r="CO15" s="1181"/>
      <c r="CP15" s="1181"/>
      <c r="CQ15" s="1181"/>
      <c r="CR15" s="1181"/>
      <c r="CS15" s="1181"/>
      <c r="CT15" s="1181"/>
      <c r="CU15" s="1181"/>
      <c r="CV15" s="1184"/>
    </row>
    <row r="16" spans="1:100" ht="13.5" customHeight="1">
      <c r="A16" s="2"/>
      <c r="B16" s="1204">
        <v>3</v>
      </c>
      <c r="C16" s="592"/>
      <c r="D16" s="1150"/>
      <c r="E16" s="97"/>
      <c r="F16" s="236"/>
      <c r="G16" s="236"/>
      <c r="H16" s="236"/>
      <c r="I16" s="64"/>
      <c r="J16" s="63"/>
      <c r="K16" s="63"/>
      <c r="L16" s="1168"/>
      <c r="M16" s="595"/>
      <c r="N16" s="596" t="s">
        <v>41</v>
      </c>
      <c r="O16" s="595"/>
      <c r="P16" s="596" t="s">
        <v>35</v>
      </c>
      <c r="Q16" s="595"/>
      <c r="R16" s="596" t="s">
        <v>36</v>
      </c>
      <c r="S16" s="1170"/>
      <c r="T16" s="1171"/>
      <c r="U16" s="97">
        <f>D16</f>
        <v>0</v>
      </c>
      <c r="V16" s="738" t="s">
        <v>602</v>
      </c>
      <c r="W16" s="350">
        <f>SUM(X16:AI16)</f>
        <v>0</v>
      </c>
      <c r="X16" s="601"/>
      <c r="Y16" s="601"/>
      <c r="Z16" s="601"/>
      <c r="AA16" s="601"/>
      <c r="AB16" s="601"/>
      <c r="AC16" s="601"/>
      <c r="AD16" s="601"/>
      <c r="AE16" s="601"/>
      <c r="AF16" s="601"/>
      <c r="AG16" s="601"/>
      <c r="AH16" s="601"/>
      <c r="AI16" s="601"/>
      <c r="AJ16" s="1172" t="str">
        <f>C16&amp;C17</f>
        <v/>
      </c>
      <c r="AK16" s="1189" t="str">
        <f>IF(AJ16="常勤保育士",1,IF(AJ16="常勤保育士助士",2,IF(AJ16="常勤看護職員",3,IF(AJ16="非常勤保育士",4,IF(AJ16="非常勤保育士助士",5,IF(AJ16="非常勤看護職員",6," "))))))</f>
        <v xml:space="preserve"> </v>
      </c>
      <c r="AL16" s="1171">
        <f>IF(C18="児童保育",1,0)</f>
        <v>0</v>
      </c>
      <c r="AM16" s="1167" t="str">
        <f t="shared" ref="AM16:AX16" si="11">IF($C16="常勤",AM$10,IF($C16="非常勤",AM$12,""))</f>
        <v/>
      </c>
      <c r="AN16" s="1167" t="str">
        <f t="shared" si="11"/>
        <v/>
      </c>
      <c r="AO16" s="1167" t="str">
        <f t="shared" si="11"/>
        <v/>
      </c>
      <c r="AP16" s="1167" t="str">
        <f t="shared" si="11"/>
        <v/>
      </c>
      <c r="AQ16" s="1167" t="str">
        <f t="shared" si="11"/>
        <v/>
      </c>
      <c r="AR16" s="1167" t="str">
        <f t="shared" si="11"/>
        <v/>
      </c>
      <c r="AS16" s="1167" t="str">
        <f t="shared" si="11"/>
        <v/>
      </c>
      <c r="AT16" s="1167" t="str">
        <f t="shared" si="11"/>
        <v/>
      </c>
      <c r="AU16" s="1167" t="str">
        <f t="shared" si="11"/>
        <v/>
      </c>
      <c r="AV16" s="1167" t="str">
        <f t="shared" si="11"/>
        <v/>
      </c>
      <c r="AW16" s="1167" t="str">
        <f t="shared" si="11"/>
        <v/>
      </c>
      <c r="AX16" s="1167" t="str">
        <f t="shared" si="11"/>
        <v/>
      </c>
      <c r="AY16" s="32"/>
      <c r="AZ16" s="1164">
        <f t="shared" ref="AZ16:BK16" si="12">IF(X16&gt;=0.1,1,0)</f>
        <v>0</v>
      </c>
      <c r="BA16" s="1164">
        <f t="shared" si="12"/>
        <v>0</v>
      </c>
      <c r="BB16" s="1164">
        <f t="shared" si="12"/>
        <v>0</v>
      </c>
      <c r="BC16" s="1164">
        <f t="shared" si="12"/>
        <v>0</v>
      </c>
      <c r="BD16" s="1164">
        <f t="shared" si="12"/>
        <v>0</v>
      </c>
      <c r="BE16" s="1164">
        <f t="shared" si="12"/>
        <v>0</v>
      </c>
      <c r="BF16" s="1164">
        <f t="shared" si="12"/>
        <v>0</v>
      </c>
      <c r="BG16" s="1164">
        <f t="shared" si="12"/>
        <v>0</v>
      </c>
      <c r="BH16" s="1164">
        <f t="shared" si="12"/>
        <v>0</v>
      </c>
      <c r="BI16" s="1164">
        <f t="shared" si="12"/>
        <v>0</v>
      </c>
      <c r="BJ16" s="1164">
        <f t="shared" si="12"/>
        <v>0</v>
      </c>
      <c r="BK16" s="1164">
        <f t="shared" si="12"/>
        <v>0</v>
      </c>
      <c r="BL16" s="32"/>
      <c r="BM16" s="1188">
        <f t="shared" ref="BM16:BX16" si="13">IF($AK16=4,X18,0)</f>
        <v>0</v>
      </c>
      <c r="BN16" s="1179">
        <f t="shared" si="13"/>
        <v>0</v>
      </c>
      <c r="BO16" s="1179">
        <f t="shared" si="13"/>
        <v>0</v>
      </c>
      <c r="BP16" s="1179">
        <f t="shared" si="13"/>
        <v>0</v>
      </c>
      <c r="BQ16" s="1179">
        <f t="shared" si="13"/>
        <v>0</v>
      </c>
      <c r="BR16" s="1179">
        <f t="shared" si="13"/>
        <v>0</v>
      </c>
      <c r="BS16" s="1179">
        <f t="shared" si="13"/>
        <v>0</v>
      </c>
      <c r="BT16" s="1179">
        <f t="shared" si="13"/>
        <v>0</v>
      </c>
      <c r="BU16" s="1179">
        <f t="shared" si="13"/>
        <v>0</v>
      </c>
      <c r="BV16" s="1179">
        <f t="shared" si="13"/>
        <v>0</v>
      </c>
      <c r="BW16" s="1179">
        <f t="shared" si="13"/>
        <v>0</v>
      </c>
      <c r="BX16" s="1182">
        <f t="shared" si="13"/>
        <v>0</v>
      </c>
      <c r="BY16" s="1185">
        <f t="shared" ref="BY16:CJ16" si="14">IF($AK16=5,X18,0)</f>
        <v>0</v>
      </c>
      <c r="BZ16" s="1179">
        <f t="shared" si="14"/>
        <v>0</v>
      </c>
      <c r="CA16" s="1179">
        <f t="shared" si="14"/>
        <v>0</v>
      </c>
      <c r="CB16" s="1179">
        <f t="shared" si="14"/>
        <v>0</v>
      </c>
      <c r="CC16" s="1179">
        <f t="shared" si="14"/>
        <v>0</v>
      </c>
      <c r="CD16" s="1179">
        <f t="shared" si="14"/>
        <v>0</v>
      </c>
      <c r="CE16" s="1179">
        <f t="shared" si="14"/>
        <v>0</v>
      </c>
      <c r="CF16" s="1179">
        <f t="shared" si="14"/>
        <v>0</v>
      </c>
      <c r="CG16" s="1179">
        <f t="shared" si="14"/>
        <v>0</v>
      </c>
      <c r="CH16" s="1179">
        <f t="shared" si="14"/>
        <v>0</v>
      </c>
      <c r="CI16" s="1179">
        <f t="shared" si="14"/>
        <v>0</v>
      </c>
      <c r="CJ16" s="1182">
        <f t="shared" si="14"/>
        <v>0</v>
      </c>
      <c r="CK16" s="1185">
        <f t="shared" ref="CK16:CV16" si="15">IF($AK16=6,X18,0)</f>
        <v>0</v>
      </c>
      <c r="CL16" s="1179">
        <f t="shared" si="15"/>
        <v>0</v>
      </c>
      <c r="CM16" s="1179">
        <f t="shared" si="15"/>
        <v>0</v>
      </c>
      <c r="CN16" s="1179">
        <f t="shared" si="15"/>
        <v>0</v>
      </c>
      <c r="CO16" s="1179">
        <f t="shared" si="15"/>
        <v>0</v>
      </c>
      <c r="CP16" s="1179">
        <f t="shared" si="15"/>
        <v>0</v>
      </c>
      <c r="CQ16" s="1179">
        <f t="shared" si="15"/>
        <v>0</v>
      </c>
      <c r="CR16" s="1179">
        <f t="shared" si="15"/>
        <v>0</v>
      </c>
      <c r="CS16" s="1179">
        <f t="shared" si="15"/>
        <v>0</v>
      </c>
      <c r="CT16" s="1179">
        <f t="shared" si="15"/>
        <v>0</v>
      </c>
      <c r="CU16" s="1179">
        <f t="shared" si="15"/>
        <v>0</v>
      </c>
      <c r="CV16" s="1182">
        <f t="shared" si="15"/>
        <v>0</v>
      </c>
    </row>
    <row r="17" spans="1:100" ht="13.5" customHeight="1">
      <c r="A17" s="2"/>
      <c r="B17" s="1205"/>
      <c r="C17" s="590"/>
      <c r="D17" s="1150"/>
      <c r="E17" s="68" t="s">
        <v>217</v>
      </c>
      <c r="F17" s="594"/>
      <c r="G17" s="594"/>
      <c r="H17" s="594"/>
      <c r="I17" s="66" t="str">
        <f>IF(OR($AK16=1,$AK16=2),SUM($F17:$H17),"")</f>
        <v/>
      </c>
      <c r="J17" s="66" t="str">
        <f>IF(OR($AK16=4,$AK16=5),SUM($F17:$H17),"")</f>
        <v/>
      </c>
      <c r="K17" s="66" t="str">
        <f>IF(OR($AK16=3,$AK16=6),SUM($F17:$H17),"")</f>
        <v/>
      </c>
      <c r="L17" s="1169"/>
      <c r="M17" s="597" t="s">
        <v>475</v>
      </c>
      <c r="N17" s="598"/>
      <c r="O17" s="597" t="s">
        <v>41</v>
      </c>
      <c r="P17" s="598"/>
      <c r="Q17" s="597" t="s">
        <v>35</v>
      </c>
      <c r="R17" s="598"/>
      <c r="S17" s="32" t="s">
        <v>36</v>
      </c>
      <c r="T17" s="42"/>
      <c r="U17" s="48">
        <f>C16</f>
        <v>0</v>
      </c>
      <c r="V17" s="34" t="s">
        <v>257</v>
      </c>
      <c r="W17" s="35">
        <f>SUM(X17:AI17)</f>
        <v>0</v>
      </c>
      <c r="X17" s="50" t="str">
        <f t="shared" ref="X17:AI17" si="16">AM16</f>
        <v/>
      </c>
      <c r="Y17" s="50" t="str">
        <f t="shared" si="16"/>
        <v/>
      </c>
      <c r="Z17" s="50" t="str">
        <f t="shared" si="16"/>
        <v/>
      </c>
      <c r="AA17" s="50" t="str">
        <f t="shared" si="16"/>
        <v/>
      </c>
      <c r="AB17" s="50" t="str">
        <f t="shared" si="16"/>
        <v/>
      </c>
      <c r="AC17" s="50" t="str">
        <f t="shared" si="16"/>
        <v/>
      </c>
      <c r="AD17" s="50" t="str">
        <f t="shared" si="16"/>
        <v/>
      </c>
      <c r="AE17" s="50" t="str">
        <f t="shared" si="16"/>
        <v/>
      </c>
      <c r="AF17" s="50" t="str">
        <f t="shared" si="16"/>
        <v/>
      </c>
      <c r="AG17" s="50" t="str">
        <f t="shared" si="16"/>
        <v/>
      </c>
      <c r="AH17" s="50" t="str">
        <f t="shared" si="16"/>
        <v/>
      </c>
      <c r="AI17" s="50" t="str">
        <f t="shared" si="16"/>
        <v/>
      </c>
      <c r="AJ17" s="1172"/>
      <c r="AK17" s="1174"/>
      <c r="AL17" s="1208"/>
      <c r="AM17" s="1167"/>
      <c r="AN17" s="1167"/>
      <c r="AO17" s="1167"/>
      <c r="AP17" s="1167"/>
      <c r="AQ17" s="1167"/>
      <c r="AR17" s="1167"/>
      <c r="AS17" s="1167"/>
      <c r="AT17" s="1167"/>
      <c r="AU17" s="1167"/>
      <c r="AV17" s="1167"/>
      <c r="AW17" s="1167"/>
      <c r="AX17" s="1167"/>
      <c r="AY17" s="113"/>
      <c r="AZ17" s="1165"/>
      <c r="BA17" s="1165"/>
      <c r="BB17" s="1165"/>
      <c r="BC17" s="1165"/>
      <c r="BD17" s="1165"/>
      <c r="BE17" s="1165"/>
      <c r="BF17" s="1165"/>
      <c r="BG17" s="1165"/>
      <c r="BH17" s="1165"/>
      <c r="BI17" s="1165"/>
      <c r="BJ17" s="1165"/>
      <c r="BK17" s="1165"/>
      <c r="BL17" s="113"/>
      <c r="BM17" s="1188"/>
      <c r="BN17" s="1180"/>
      <c r="BO17" s="1180"/>
      <c r="BP17" s="1180"/>
      <c r="BQ17" s="1180"/>
      <c r="BR17" s="1180"/>
      <c r="BS17" s="1180"/>
      <c r="BT17" s="1180"/>
      <c r="BU17" s="1180"/>
      <c r="BV17" s="1180"/>
      <c r="BW17" s="1180"/>
      <c r="BX17" s="1183"/>
      <c r="BY17" s="1186"/>
      <c r="BZ17" s="1180"/>
      <c r="CA17" s="1180"/>
      <c r="CB17" s="1180"/>
      <c r="CC17" s="1180"/>
      <c r="CD17" s="1180"/>
      <c r="CE17" s="1180"/>
      <c r="CF17" s="1180"/>
      <c r="CG17" s="1180"/>
      <c r="CH17" s="1180"/>
      <c r="CI17" s="1180"/>
      <c r="CJ17" s="1183"/>
      <c r="CK17" s="1186"/>
      <c r="CL17" s="1180"/>
      <c r="CM17" s="1180"/>
      <c r="CN17" s="1180"/>
      <c r="CO17" s="1180"/>
      <c r="CP17" s="1180"/>
      <c r="CQ17" s="1180"/>
      <c r="CR17" s="1180"/>
      <c r="CS17" s="1180"/>
      <c r="CT17" s="1180"/>
      <c r="CU17" s="1180"/>
      <c r="CV17" s="1183"/>
    </row>
    <row r="18" spans="1:100" ht="13.5" customHeight="1">
      <c r="A18" s="2"/>
      <c r="B18" s="1206"/>
      <c r="C18" s="591"/>
      <c r="D18" s="1151"/>
      <c r="E18" s="69" t="s">
        <v>223</v>
      </c>
      <c r="F18" s="603"/>
      <c r="G18" s="603"/>
      <c r="H18" s="603"/>
      <c r="I18" s="67" t="str">
        <f>IF(OR($AK16=1,$AK16=2),SUM($F18:$H18),"")</f>
        <v/>
      </c>
      <c r="J18" s="67" t="str">
        <f>IF(OR($AK16=4,$AK16=5),SUM($F18:$H18),"")</f>
        <v/>
      </c>
      <c r="K18" s="67" t="str">
        <f>IF(OR($AK16=3,$AK16=6),SUM($F18:$H18),"")</f>
        <v/>
      </c>
      <c r="L18" s="777"/>
      <c r="M18" s="1176" t="str">
        <f>IF(Q18&lt;=1,"","要見直し⇒")</f>
        <v/>
      </c>
      <c r="N18" s="1176"/>
      <c r="O18" s="1176"/>
      <c r="P18" s="599" t="s">
        <v>476</v>
      </c>
      <c r="Q18" s="1177">
        <f>W18</f>
        <v>0</v>
      </c>
      <c r="R18" s="1178"/>
      <c r="S18" s="136" t="s">
        <v>42</v>
      </c>
      <c r="T18" s="137" t="s">
        <v>43</v>
      </c>
      <c r="U18" s="49">
        <f>C17</f>
        <v>0</v>
      </c>
      <c r="V18" s="580" t="s">
        <v>258</v>
      </c>
      <c r="W18" s="36">
        <f>ROUND(AVERAGEA(X18:AI18),1)</f>
        <v>0</v>
      </c>
      <c r="X18" s="140" t="str">
        <f>IF(D16="","",ROUNDDOWN(X16/X17,2))</f>
        <v/>
      </c>
      <c r="Y18" s="140" t="str">
        <f>IF(D16="","",ROUNDDOWN(Y16/Y17,2))</f>
        <v/>
      </c>
      <c r="Z18" s="140" t="str">
        <f>IF(D16="","",ROUNDDOWN(Z16/Z17,2))</f>
        <v/>
      </c>
      <c r="AA18" s="140" t="str">
        <f>IF(D16="","",ROUNDDOWN(AA16/AA17,2))</f>
        <v/>
      </c>
      <c r="AB18" s="140" t="str">
        <f>IF(D16="","",ROUNDDOWN(AB16/AB17,2))</f>
        <v/>
      </c>
      <c r="AC18" s="140" t="str">
        <f>IF(D16="","",ROUNDDOWN(AC16/AC17,2))</f>
        <v/>
      </c>
      <c r="AD18" s="140" t="str">
        <f>IF(D16="","",ROUNDDOWN(AD16/AD17,2))</f>
        <v/>
      </c>
      <c r="AE18" s="140" t="str">
        <f>IF(D16="","",ROUNDDOWN(AE16/AE17,2))</f>
        <v/>
      </c>
      <c r="AF18" s="140" t="str">
        <f>IF(D16="","",ROUNDDOWN(AF16/AF17,2))</f>
        <v/>
      </c>
      <c r="AG18" s="140" t="str">
        <f>IF(D16="","",ROUNDDOWN(AG16/AG17,2))</f>
        <v/>
      </c>
      <c r="AH18" s="140" t="str">
        <f>IF(D16="","",ROUNDDOWN(AH16/AH17,2))</f>
        <v/>
      </c>
      <c r="AI18" s="140" t="str">
        <f>IF(D16="","",ROUNDDOWN(AI16/AI17,2))</f>
        <v/>
      </c>
      <c r="AJ18" s="1172"/>
      <c r="AK18" s="1174"/>
      <c r="AL18" s="1209"/>
      <c r="AM18" s="1167"/>
      <c r="AN18" s="1167"/>
      <c r="AO18" s="1167"/>
      <c r="AP18" s="1167"/>
      <c r="AQ18" s="1167"/>
      <c r="AR18" s="1167"/>
      <c r="AS18" s="1167"/>
      <c r="AT18" s="1167"/>
      <c r="AU18" s="1167"/>
      <c r="AV18" s="1167"/>
      <c r="AW18" s="1167"/>
      <c r="AX18" s="1167"/>
      <c r="AY18" s="113"/>
      <c r="AZ18" s="1166"/>
      <c r="BA18" s="1166"/>
      <c r="BB18" s="1166"/>
      <c r="BC18" s="1166"/>
      <c r="BD18" s="1166"/>
      <c r="BE18" s="1166"/>
      <c r="BF18" s="1166"/>
      <c r="BG18" s="1166"/>
      <c r="BH18" s="1166"/>
      <c r="BI18" s="1166"/>
      <c r="BJ18" s="1166"/>
      <c r="BK18" s="1166"/>
      <c r="BL18" s="113"/>
      <c r="BM18" s="1188"/>
      <c r="BN18" s="1181"/>
      <c r="BO18" s="1181"/>
      <c r="BP18" s="1181"/>
      <c r="BQ18" s="1181"/>
      <c r="BR18" s="1181"/>
      <c r="BS18" s="1181"/>
      <c r="BT18" s="1181"/>
      <c r="BU18" s="1181"/>
      <c r="BV18" s="1181"/>
      <c r="BW18" s="1181"/>
      <c r="BX18" s="1184"/>
      <c r="BY18" s="1187"/>
      <c r="BZ18" s="1181"/>
      <c r="CA18" s="1181"/>
      <c r="CB18" s="1181"/>
      <c r="CC18" s="1181"/>
      <c r="CD18" s="1181"/>
      <c r="CE18" s="1181"/>
      <c r="CF18" s="1181"/>
      <c r="CG18" s="1181"/>
      <c r="CH18" s="1181"/>
      <c r="CI18" s="1181"/>
      <c r="CJ18" s="1184"/>
      <c r="CK18" s="1187"/>
      <c r="CL18" s="1181"/>
      <c r="CM18" s="1181"/>
      <c r="CN18" s="1181"/>
      <c r="CO18" s="1181"/>
      <c r="CP18" s="1181"/>
      <c r="CQ18" s="1181"/>
      <c r="CR18" s="1181"/>
      <c r="CS18" s="1181"/>
      <c r="CT18" s="1181"/>
      <c r="CU18" s="1181"/>
      <c r="CV18" s="1184"/>
    </row>
    <row r="19" spans="1:100" ht="13.5" customHeight="1">
      <c r="A19" s="2"/>
      <c r="B19" s="1204">
        <v>4</v>
      </c>
      <c r="C19" s="589"/>
      <c r="D19" s="1149"/>
      <c r="E19" s="70"/>
      <c r="F19" s="236"/>
      <c r="G19" s="236"/>
      <c r="H19" s="236"/>
      <c r="I19" s="64"/>
      <c r="J19" s="63"/>
      <c r="K19" s="63"/>
      <c r="L19" s="1168"/>
      <c r="M19" s="595"/>
      <c r="N19" s="596" t="s">
        <v>41</v>
      </c>
      <c r="O19" s="595"/>
      <c r="P19" s="596" t="s">
        <v>35</v>
      </c>
      <c r="Q19" s="595"/>
      <c r="R19" s="596" t="s">
        <v>36</v>
      </c>
      <c r="S19" s="1170"/>
      <c r="T19" s="1171"/>
      <c r="U19" s="70">
        <f>D19</f>
        <v>0</v>
      </c>
      <c r="V19" s="738" t="s">
        <v>602</v>
      </c>
      <c r="W19" s="350">
        <f>SUM(X19:AI19)</f>
        <v>0</v>
      </c>
      <c r="X19" s="601"/>
      <c r="Y19" s="601"/>
      <c r="Z19" s="601"/>
      <c r="AA19" s="601"/>
      <c r="AB19" s="601"/>
      <c r="AC19" s="601"/>
      <c r="AD19" s="601"/>
      <c r="AE19" s="601"/>
      <c r="AF19" s="601"/>
      <c r="AG19" s="601"/>
      <c r="AH19" s="601"/>
      <c r="AI19" s="601"/>
      <c r="AJ19" s="1172" t="str">
        <f>C19&amp;C20</f>
        <v/>
      </c>
      <c r="AK19" s="1189" t="str">
        <f>IF(AJ19="常勤保育士",1,IF(AJ19="常勤保育士助士",2,IF(AJ19="常勤看護職員",3,IF(AJ19="非常勤保育士",4,IF(AJ19="非常勤保育士助士",5,IF(AJ19="非常勤看護職員",6," "))))))</f>
        <v xml:space="preserve"> </v>
      </c>
      <c r="AL19" s="1171">
        <f>IF(C21="児童保育",1,0)</f>
        <v>0</v>
      </c>
      <c r="AM19" s="1167" t="str">
        <f t="shared" ref="AM19:AX19" si="17">IF($C19="常勤",AM$10,IF($C19="非常勤",AM$12,""))</f>
        <v/>
      </c>
      <c r="AN19" s="1167" t="str">
        <f t="shared" si="17"/>
        <v/>
      </c>
      <c r="AO19" s="1167" t="str">
        <f t="shared" si="17"/>
        <v/>
      </c>
      <c r="AP19" s="1167" t="str">
        <f t="shared" si="17"/>
        <v/>
      </c>
      <c r="AQ19" s="1167" t="str">
        <f t="shared" si="17"/>
        <v/>
      </c>
      <c r="AR19" s="1167" t="str">
        <f t="shared" si="17"/>
        <v/>
      </c>
      <c r="AS19" s="1167" t="str">
        <f t="shared" si="17"/>
        <v/>
      </c>
      <c r="AT19" s="1167" t="str">
        <f t="shared" si="17"/>
        <v/>
      </c>
      <c r="AU19" s="1167" t="str">
        <f t="shared" si="17"/>
        <v/>
      </c>
      <c r="AV19" s="1167" t="str">
        <f t="shared" si="17"/>
        <v/>
      </c>
      <c r="AW19" s="1167" t="str">
        <f t="shared" si="17"/>
        <v/>
      </c>
      <c r="AX19" s="1167" t="str">
        <f t="shared" si="17"/>
        <v/>
      </c>
      <c r="AY19" s="32"/>
      <c r="AZ19" s="1164">
        <f t="shared" ref="AZ19:BK19" si="18">IF(X19&gt;=0.1,1,0)</f>
        <v>0</v>
      </c>
      <c r="BA19" s="1164">
        <f t="shared" si="18"/>
        <v>0</v>
      </c>
      <c r="BB19" s="1164">
        <f t="shared" si="18"/>
        <v>0</v>
      </c>
      <c r="BC19" s="1164">
        <f t="shared" si="18"/>
        <v>0</v>
      </c>
      <c r="BD19" s="1164">
        <f t="shared" si="18"/>
        <v>0</v>
      </c>
      <c r="BE19" s="1164">
        <f t="shared" si="18"/>
        <v>0</v>
      </c>
      <c r="BF19" s="1164">
        <f t="shared" si="18"/>
        <v>0</v>
      </c>
      <c r="BG19" s="1164">
        <f t="shared" si="18"/>
        <v>0</v>
      </c>
      <c r="BH19" s="1164">
        <f t="shared" si="18"/>
        <v>0</v>
      </c>
      <c r="BI19" s="1164">
        <f t="shared" si="18"/>
        <v>0</v>
      </c>
      <c r="BJ19" s="1164">
        <f t="shared" si="18"/>
        <v>0</v>
      </c>
      <c r="BK19" s="1164">
        <f t="shared" si="18"/>
        <v>0</v>
      </c>
      <c r="BL19" s="32"/>
      <c r="BM19" s="1188">
        <f t="shared" ref="BM19:BX19" si="19">IF($AK19=4,X21,0)</f>
        <v>0</v>
      </c>
      <c r="BN19" s="1179">
        <f t="shared" si="19"/>
        <v>0</v>
      </c>
      <c r="BO19" s="1179">
        <f t="shared" si="19"/>
        <v>0</v>
      </c>
      <c r="BP19" s="1179">
        <f t="shared" si="19"/>
        <v>0</v>
      </c>
      <c r="BQ19" s="1179">
        <f t="shared" si="19"/>
        <v>0</v>
      </c>
      <c r="BR19" s="1179">
        <f t="shared" si="19"/>
        <v>0</v>
      </c>
      <c r="BS19" s="1179">
        <f t="shared" si="19"/>
        <v>0</v>
      </c>
      <c r="BT19" s="1179">
        <f t="shared" si="19"/>
        <v>0</v>
      </c>
      <c r="BU19" s="1179">
        <f t="shared" si="19"/>
        <v>0</v>
      </c>
      <c r="BV19" s="1179">
        <f t="shared" si="19"/>
        <v>0</v>
      </c>
      <c r="BW19" s="1179">
        <f t="shared" si="19"/>
        <v>0</v>
      </c>
      <c r="BX19" s="1182">
        <f t="shared" si="19"/>
        <v>0</v>
      </c>
      <c r="BY19" s="1185">
        <f t="shared" ref="BY19:CJ19" si="20">IF($AK19=5,X21,0)</f>
        <v>0</v>
      </c>
      <c r="BZ19" s="1179">
        <f t="shared" si="20"/>
        <v>0</v>
      </c>
      <c r="CA19" s="1179">
        <f t="shared" si="20"/>
        <v>0</v>
      </c>
      <c r="CB19" s="1179">
        <f t="shared" si="20"/>
        <v>0</v>
      </c>
      <c r="CC19" s="1179">
        <f t="shared" si="20"/>
        <v>0</v>
      </c>
      <c r="CD19" s="1179">
        <f t="shared" si="20"/>
        <v>0</v>
      </c>
      <c r="CE19" s="1179">
        <f t="shared" si="20"/>
        <v>0</v>
      </c>
      <c r="CF19" s="1179">
        <f t="shared" si="20"/>
        <v>0</v>
      </c>
      <c r="CG19" s="1179">
        <f t="shared" si="20"/>
        <v>0</v>
      </c>
      <c r="CH19" s="1179">
        <f t="shared" si="20"/>
        <v>0</v>
      </c>
      <c r="CI19" s="1179">
        <f t="shared" si="20"/>
        <v>0</v>
      </c>
      <c r="CJ19" s="1182">
        <f t="shared" si="20"/>
        <v>0</v>
      </c>
      <c r="CK19" s="1185">
        <f t="shared" ref="CK19:CV19" si="21">IF($AK19=6,X21,0)</f>
        <v>0</v>
      </c>
      <c r="CL19" s="1179">
        <f t="shared" si="21"/>
        <v>0</v>
      </c>
      <c r="CM19" s="1179">
        <f t="shared" si="21"/>
        <v>0</v>
      </c>
      <c r="CN19" s="1179">
        <f t="shared" si="21"/>
        <v>0</v>
      </c>
      <c r="CO19" s="1179">
        <f t="shared" si="21"/>
        <v>0</v>
      </c>
      <c r="CP19" s="1179">
        <f t="shared" si="21"/>
        <v>0</v>
      </c>
      <c r="CQ19" s="1179">
        <f t="shared" si="21"/>
        <v>0</v>
      </c>
      <c r="CR19" s="1179">
        <f t="shared" si="21"/>
        <v>0</v>
      </c>
      <c r="CS19" s="1179">
        <f t="shared" si="21"/>
        <v>0</v>
      </c>
      <c r="CT19" s="1179">
        <f t="shared" si="21"/>
        <v>0</v>
      </c>
      <c r="CU19" s="1179">
        <f t="shared" si="21"/>
        <v>0</v>
      </c>
      <c r="CV19" s="1182">
        <f t="shared" si="21"/>
        <v>0</v>
      </c>
    </row>
    <row r="20" spans="1:100" ht="13.5" customHeight="1">
      <c r="A20" s="2"/>
      <c r="B20" s="1205"/>
      <c r="C20" s="590"/>
      <c r="D20" s="1150"/>
      <c r="E20" s="68" t="s">
        <v>217</v>
      </c>
      <c r="F20" s="594"/>
      <c r="G20" s="594"/>
      <c r="H20" s="594"/>
      <c r="I20" s="66" t="str">
        <f>IF(OR($AK19=1,$AK19=2),SUM($F20:$H20),"")</f>
        <v/>
      </c>
      <c r="J20" s="66" t="str">
        <f>IF(OR($AK19=4,$AK19=5),SUM($F20:$H20),"")</f>
        <v/>
      </c>
      <c r="K20" s="66" t="str">
        <f>IF(OR($AK19=3,$AK19=6),SUM($F20:$H20),"")</f>
        <v/>
      </c>
      <c r="L20" s="1169"/>
      <c r="M20" s="597" t="s">
        <v>477</v>
      </c>
      <c r="N20" s="598"/>
      <c r="O20" s="597" t="s">
        <v>41</v>
      </c>
      <c r="P20" s="598"/>
      <c r="Q20" s="597" t="s">
        <v>35</v>
      </c>
      <c r="R20" s="598"/>
      <c r="S20" s="32" t="s">
        <v>36</v>
      </c>
      <c r="T20" s="42"/>
      <c r="U20" s="48">
        <f>C19</f>
        <v>0</v>
      </c>
      <c r="V20" s="34" t="s">
        <v>257</v>
      </c>
      <c r="W20" s="35">
        <f>SUM(X20:AI20)</f>
        <v>0</v>
      </c>
      <c r="X20" s="50" t="str">
        <f t="shared" ref="X20:AI20" si="22">AM19</f>
        <v/>
      </c>
      <c r="Y20" s="50" t="str">
        <f t="shared" si="22"/>
        <v/>
      </c>
      <c r="Z20" s="50" t="str">
        <f t="shared" si="22"/>
        <v/>
      </c>
      <c r="AA20" s="50" t="str">
        <f t="shared" si="22"/>
        <v/>
      </c>
      <c r="AB20" s="50" t="str">
        <f t="shared" si="22"/>
        <v/>
      </c>
      <c r="AC20" s="50" t="str">
        <f t="shared" si="22"/>
        <v/>
      </c>
      <c r="AD20" s="50" t="str">
        <f t="shared" si="22"/>
        <v/>
      </c>
      <c r="AE20" s="50" t="str">
        <f t="shared" si="22"/>
        <v/>
      </c>
      <c r="AF20" s="50" t="str">
        <f t="shared" si="22"/>
        <v/>
      </c>
      <c r="AG20" s="50" t="str">
        <f t="shared" si="22"/>
        <v/>
      </c>
      <c r="AH20" s="50" t="str">
        <f t="shared" si="22"/>
        <v/>
      </c>
      <c r="AI20" s="50" t="str">
        <f t="shared" si="22"/>
        <v/>
      </c>
      <c r="AJ20" s="1172"/>
      <c r="AK20" s="1174"/>
      <c r="AL20" s="1208"/>
      <c r="AM20" s="1167"/>
      <c r="AN20" s="1167"/>
      <c r="AO20" s="1167"/>
      <c r="AP20" s="1167"/>
      <c r="AQ20" s="1167"/>
      <c r="AR20" s="1167"/>
      <c r="AS20" s="1167"/>
      <c r="AT20" s="1167"/>
      <c r="AU20" s="1167"/>
      <c r="AV20" s="1167"/>
      <c r="AW20" s="1167"/>
      <c r="AX20" s="1167"/>
      <c r="AY20" s="113"/>
      <c r="AZ20" s="1165"/>
      <c r="BA20" s="1165"/>
      <c r="BB20" s="1165"/>
      <c r="BC20" s="1165"/>
      <c r="BD20" s="1165"/>
      <c r="BE20" s="1165"/>
      <c r="BF20" s="1165"/>
      <c r="BG20" s="1165"/>
      <c r="BH20" s="1165"/>
      <c r="BI20" s="1165"/>
      <c r="BJ20" s="1165"/>
      <c r="BK20" s="1165"/>
      <c r="BL20" s="113"/>
      <c r="BM20" s="1188"/>
      <c r="BN20" s="1180"/>
      <c r="BO20" s="1180"/>
      <c r="BP20" s="1180"/>
      <c r="BQ20" s="1180"/>
      <c r="BR20" s="1180"/>
      <c r="BS20" s="1180"/>
      <c r="BT20" s="1180"/>
      <c r="BU20" s="1180"/>
      <c r="BV20" s="1180"/>
      <c r="BW20" s="1180"/>
      <c r="BX20" s="1183"/>
      <c r="BY20" s="1186"/>
      <c r="BZ20" s="1180"/>
      <c r="CA20" s="1180"/>
      <c r="CB20" s="1180"/>
      <c r="CC20" s="1180"/>
      <c r="CD20" s="1180"/>
      <c r="CE20" s="1180"/>
      <c r="CF20" s="1180"/>
      <c r="CG20" s="1180"/>
      <c r="CH20" s="1180"/>
      <c r="CI20" s="1180"/>
      <c r="CJ20" s="1183"/>
      <c r="CK20" s="1186"/>
      <c r="CL20" s="1180"/>
      <c r="CM20" s="1180"/>
      <c r="CN20" s="1180"/>
      <c r="CO20" s="1180"/>
      <c r="CP20" s="1180"/>
      <c r="CQ20" s="1180"/>
      <c r="CR20" s="1180"/>
      <c r="CS20" s="1180"/>
      <c r="CT20" s="1180"/>
      <c r="CU20" s="1180"/>
      <c r="CV20" s="1183"/>
    </row>
    <row r="21" spans="1:100" ht="13.5" customHeight="1">
      <c r="A21" s="2"/>
      <c r="B21" s="1206"/>
      <c r="C21" s="591"/>
      <c r="D21" s="1151"/>
      <c r="E21" s="69" t="s">
        <v>223</v>
      </c>
      <c r="F21" s="603"/>
      <c r="G21" s="603"/>
      <c r="H21" s="603"/>
      <c r="I21" s="67" t="str">
        <f>IF(OR($AK19=1,$AK19=2),SUM($F21:$H21),"")</f>
        <v/>
      </c>
      <c r="J21" s="67" t="str">
        <f>IF(OR($AK19=4,$AK19=5),SUM($F21:$H21),"")</f>
        <v/>
      </c>
      <c r="K21" s="67" t="str">
        <f>IF(OR($AK19=3,$AK19=6),SUM($F21:$H21),"")</f>
        <v/>
      </c>
      <c r="L21" s="777"/>
      <c r="M21" s="1176" t="str">
        <f>IF(Q21&lt;=1,"","要見直し⇒")</f>
        <v/>
      </c>
      <c r="N21" s="1176"/>
      <c r="O21" s="1176"/>
      <c r="P21" s="599" t="s">
        <v>478</v>
      </c>
      <c r="Q21" s="1177">
        <f>W21</f>
        <v>0</v>
      </c>
      <c r="R21" s="1178"/>
      <c r="S21" s="136" t="s">
        <v>42</v>
      </c>
      <c r="T21" s="137" t="s">
        <v>43</v>
      </c>
      <c r="U21" s="49">
        <f>C20</f>
        <v>0</v>
      </c>
      <c r="V21" s="580" t="s">
        <v>258</v>
      </c>
      <c r="W21" s="36">
        <f>ROUND(AVERAGEA(X21:AI21),1)</f>
        <v>0</v>
      </c>
      <c r="X21" s="140" t="str">
        <f>IF(D19="","",ROUNDDOWN(X19/X20,2))</f>
        <v/>
      </c>
      <c r="Y21" s="140" t="str">
        <f>IF(D19="","",ROUNDDOWN(Y19/Y20,2))</f>
        <v/>
      </c>
      <c r="Z21" s="140" t="str">
        <f>IF(D19="","",ROUNDDOWN(Z19/Z20,2))</f>
        <v/>
      </c>
      <c r="AA21" s="140" t="str">
        <f>IF(D19="","",ROUNDDOWN(AA19/AA20,2))</f>
        <v/>
      </c>
      <c r="AB21" s="140" t="str">
        <f>IF(D19="","",ROUNDDOWN(AB19/AB20,2))</f>
        <v/>
      </c>
      <c r="AC21" s="140" t="str">
        <f>IF(D19="","",ROUNDDOWN(AC19/AC20,2))</f>
        <v/>
      </c>
      <c r="AD21" s="140" t="str">
        <f>IF(D19="","",ROUNDDOWN(AD19/AD20,2))</f>
        <v/>
      </c>
      <c r="AE21" s="140" t="str">
        <f>IF(D19="","",ROUNDDOWN(AE19/AE20,2))</f>
        <v/>
      </c>
      <c r="AF21" s="140" t="str">
        <f>IF(D19="","",ROUNDDOWN(AF19/AF20,2))</f>
        <v/>
      </c>
      <c r="AG21" s="140" t="str">
        <f>IF(D19="","",ROUNDDOWN(AG19/AG20,2))</f>
        <v/>
      </c>
      <c r="AH21" s="140" t="str">
        <f>IF(D19="","",ROUNDDOWN(AH19/AH20,2))</f>
        <v/>
      </c>
      <c r="AI21" s="140" t="str">
        <f>IF(D19="","",ROUNDDOWN(AI19/AI20,2))</f>
        <v/>
      </c>
      <c r="AJ21" s="1172"/>
      <c r="AK21" s="1174"/>
      <c r="AL21" s="1209"/>
      <c r="AM21" s="1167"/>
      <c r="AN21" s="1167"/>
      <c r="AO21" s="1167"/>
      <c r="AP21" s="1167"/>
      <c r="AQ21" s="1167"/>
      <c r="AR21" s="1167"/>
      <c r="AS21" s="1167"/>
      <c r="AT21" s="1167"/>
      <c r="AU21" s="1167"/>
      <c r="AV21" s="1167"/>
      <c r="AW21" s="1167"/>
      <c r="AX21" s="1167"/>
      <c r="AY21" s="113"/>
      <c r="AZ21" s="1166"/>
      <c r="BA21" s="1166"/>
      <c r="BB21" s="1166"/>
      <c r="BC21" s="1166"/>
      <c r="BD21" s="1166"/>
      <c r="BE21" s="1166"/>
      <c r="BF21" s="1166"/>
      <c r="BG21" s="1166"/>
      <c r="BH21" s="1166"/>
      <c r="BI21" s="1166"/>
      <c r="BJ21" s="1166"/>
      <c r="BK21" s="1166"/>
      <c r="BL21" s="113"/>
      <c r="BM21" s="1188"/>
      <c r="BN21" s="1181"/>
      <c r="BO21" s="1181"/>
      <c r="BP21" s="1181"/>
      <c r="BQ21" s="1181"/>
      <c r="BR21" s="1181"/>
      <c r="BS21" s="1181"/>
      <c r="BT21" s="1181"/>
      <c r="BU21" s="1181"/>
      <c r="BV21" s="1181"/>
      <c r="BW21" s="1181"/>
      <c r="BX21" s="1184"/>
      <c r="BY21" s="1187"/>
      <c r="BZ21" s="1181"/>
      <c r="CA21" s="1181"/>
      <c r="CB21" s="1181"/>
      <c r="CC21" s="1181"/>
      <c r="CD21" s="1181"/>
      <c r="CE21" s="1181"/>
      <c r="CF21" s="1181"/>
      <c r="CG21" s="1181"/>
      <c r="CH21" s="1181"/>
      <c r="CI21" s="1181"/>
      <c r="CJ21" s="1184"/>
      <c r="CK21" s="1187"/>
      <c r="CL21" s="1181"/>
      <c r="CM21" s="1181"/>
      <c r="CN21" s="1181"/>
      <c r="CO21" s="1181"/>
      <c r="CP21" s="1181"/>
      <c r="CQ21" s="1181"/>
      <c r="CR21" s="1181"/>
      <c r="CS21" s="1181"/>
      <c r="CT21" s="1181"/>
      <c r="CU21" s="1181"/>
      <c r="CV21" s="1184"/>
    </row>
    <row r="22" spans="1:100" ht="13.5" customHeight="1">
      <c r="A22" s="2"/>
      <c r="B22" s="1204">
        <v>5</v>
      </c>
      <c r="C22" s="589"/>
      <c r="D22" s="1149"/>
      <c r="E22" s="70"/>
      <c r="F22" s="236"/>
      <c r="G22" s="236"/>
      <c r="H22" s="236"/>
      <c r="I22" s="64"/>
      <c r="J22" s="63"/>
      <c r="K22" s="63"/>
      <c r="L22" s="1168"/>
      <c r="M22" s="595"/>
      <c r="N22" s="596" t="s">
        <v>41</v>
      </c>
      <c r="O22" s="595"/>
      <c r="P22" s="596" t="s">
        <v>35</v>
      </c>
      <c r="Q22" s="595"/>
      <c r="R22" s="596" t="s">
        <v>36</v>
      </c>
      <c r="S22" s="1170"/>
      <c r="T22" s="1171"/>
      <c r="U22" s="70">
        <f>D22</f>
        <v>0</v>
      </c>
      <c r="V22" s="738" t="s">
        <v>602</v>
      </c>
      <c r="W22" s="350">
        <f>SUM(X22:AI22)</f>
        <v>0</v>
      </c>
      <c r="X22" s="601"/>
      <c r="Y22" s="601"/>
      <c r="Z22" s="601"/>
      <c r="AA22" s="601"/>
      <c r="AB22" s="601"/>
      <c r="AC22" s="601"/>
      <c r="AD22" s="601"/>
      <c r="AE22" s="601"/>
      <c r="AF22" s="601"/>
      <c r="AG22" s="601"/>
      <c r="AH22" s="601"/>
      <c r="AI22" s="601"/>
      <c r="AJ22" s="1172" t="str">
        <f>C22&amp;C23</f>
        <v/>
      </c>
      <c r="AK22" s="1189" t="str">
        <f>IF(AJ22="常勤保育士",1,IF(AJ22="常勤保育士助士",2,IF(AJ22="常勤看護職員",3,IF(AJ22="非常勤保育士",4,IF(AJ22="非常勤保育士助士",5,IF(AJ22="非常勤看護職員",6," "))))))</f>
        <v xml:space="preserve"> </v>
      </c>
      <c r="AL22" s="1171">
        <f>IF(C24="児童保育",1,0)</f>
        <v>0</v>
      </c>
      <c r="AM22" s="1167" t="str">
        <f t="shared" ref="AM22:AX22" si="23">IF($C22="常勤",AM$10,IF($C22="非常勤",AM$12,""))</f>
        <v/>
      </c>
      <c r="AN22" s="1167" t="str">
        <f t="shared" si="23"/>
        <v/>
      </c>
      <c r="AO22" s="1167" t="str">
        <f t="shared" si="23"/>
        <v/>
      </c>
      <c r="AP22" s="1167" t="str">
        <f t="shared" si="23"/>
        <v/>
      </c>
      <c r="AQ22" s="1167" t="str">
        <f t="shared" si="23"/>
        <v/>
      </c>
      <c r="AR22" s="1167" t="str">
        <f t="shared" si="23"/>
        <v/>
      </c>
      <c r="AS22" s="1167" t="str">
        <f t="shared" si="23"/>
        <v/>
      </c>
      <c r="AT22" s="1167" t="str">
        <f t="shared" si="23"/>
        <v/>
      </c>
      <c r="AU22" s="1167" t="str">
        <f t="shared" si="23"/>
        <v/>
      </c>
      <c r="AV22" s="1167" t="str">
        <f t="shared" si="23"/>
        <v/>
      </c>
      <c r="AW22" s="1167" t="str">
        <f t="shared" si="23"/>
        <v/>
      </c>
      <c r="AX22" s="1167" t="str">
        <f t="shared" si="23"/>
        <v/>
      </c>
      <c r="AY22" s="32"/>
      <c r="AZ22" s="1164">
        <f t="shared" ref="AZ22:BK22" si="24">IF(X22&gt;=0.1,1,0)</f>
        <v>0</v>
      </c>
      <c r="BA22" s="1164">
        <f t="shared" si="24"/>
        <v>0</v>
      </c>
      <c r="BB22" s="1164">
        <f t="shared" si="24"/>
        <v>0</v>
      </c>
      <c r="BC22" s="1164">
        <f t="shared" si="24"/>
        <v>0</v>
      </c>
      <c r="BD22" s="1164">
        <f t="shared" si="24"/>
        <v>0</v>
      </c>
      <c r="BE22" s="1164">
        <f t="shared" si="24"/>
        <v>0</v>
      </c>
      <c r="BF22" s="1164">
        <f t="shared" si="24"/>
        <v>0</v>
      </c>
      <c r="BG22" s="1164">
        <f t="shared" si="24"/>
        <v>0</v>
      </c>
      <c r="BH22" s="1164">
        <f t="shared" si="24"/>
        <v>0</v>
      </c>
      <c r="BI22" s="1164">
        <f t="shared" si="24"/>
        <v>0</v>
      </c>
      <c r="BJ22" s="1164">
        <f t="shared" si="24"/>
        <v>0</v>
      </c>
      <c r="BK22" s="1164">
        <f t="shared" si="24"/>
        <v>0</v>
      </c>
      <c r="BL22" s="32"/>
      <c r="BM22" s="1188">
        <f t="shared" ref="BM22:BX22" si="25">IF($AK22=4,X24,0)</f>
        <v>0</v>
      </c>
      <c r="BN22" s="1179">
        <f t="shared" si="25"/>
        <v>0</v>
      </c>
      <c r="BO22" s="1179">
        <f t="shared" si="25"/>
        <v>0</v>
      </c>
      <c r="BP22" s="1179">
        <f t="shared" si="25"/>
        <v>0</v>
      </c>
      <c r="BQ22" s="1179">
        <f t="shared" si="25"/>
        <v>0</v>
      </c>
      <c r="BR22" s="1179">
        <f t="shared" si="25"/>
        <v>0</v>
      </c>
      <c r="BS22" s="1179">
        <f t="shared" si="25"/>
        <v>0</v>
      </c>
      <c r="BT22" s="1179">
        <f t="shared" si="25"/>
        <v>0</v>
      </c>
      <c r="BU22" s="1179">
        <f t="shared" si="25"/>
        <v>0</v>
      </c>
      <c r="BV22" s="1179">
        <f t="shared" si="25"/>
        <v>0</v>
      </c>
      <c r="BW22" s="1179">
        <f t="shared" si="25"/>
        <v>0</v>
      </c>
      <c r="BX22" s="1182">
        <f t="shared" si="25"/>
        <v>0</v>
      </c>
      <c r="BY22" s="1185">
        <f t="shared" ref="BY22:CJ22" si="26">IF($AK22=5,X24,0)</f>
        <v>0</v>
      </c>
      <c r="BZ22" s="1179">
        <f t="shared" si="26"/>
        <v>0</v>
      </c>
      <c r="CA22" s="1179">
        <f t="shared" si="26"/>
        <v>0</v>
      </c>
      <c r="CB22" s="1179">
        <f t="shared" si="26"/>
        <v>0</v>
      </c>
      <c r="CC22" s="1179">
        <f t="shared" si="26"/>
        <v>0</v>
      </c>
      <c r="CD22" s="1179">
        <f t="shared" si="26"/>
        <v>0</v>
      </c>
      <c r="CE22" s="1179">
        <f t="shared" si="26"/>
        <v>0</v>
      </c>
      <c r="CF22" s="1179">
        <f t="shared" si="26"/>
        <v>0</v>
      </c>
      <c r="CG22" s="1179">
        <f t="shared" si="26"/>
        <v>0</v>
      </c>
      <c r="CH22" s="1179">
        <f t="shared" si="26"/>
        <v>0</v>
      </c>
      <c r="CI22" s="1179">
        <f t="shared" si="26"/>
        <v>0</v>
      </c>
      <c r="CJ22" s="1182">
        <f t="shared" si="26"/>
        <v>0</v>
      </c>
      <c r="CK22" s="1185">
        <f t="shared" ref="CK22:CV22" si="27">IF($AK22=6,X24,0)</f>
        <v>0</v>
      </c>
      <c r="CL22" s="1179">
        <f t="shared" si="27"/>
        <v>0</v>
      </c>
      <c r="CM22" s="1179">
        <f t="shared" si="27"/>
        <v>0</v>
      </c>
      <c r="CN22" s="1179">
        <f t="shared" si="27"/>
        <v>0</v>
      </c>
      <c r="CO22" s="1179">
        <f t="shared" si="27"/>
        <v>0</v>
      </c>
      <c r="CP22" s="1179">
        <f t="shared" si="27"/>
        <v>0</v>
      </c>
      <c r="CQ22" s="1179">
        <f t="shared" si="27"/>
        <v>0</v>
      </c>
      <c r="CR22" s="1179">
        <f t="shared" si="27"/>
        <v>0</v>
      </c>
      <c r="CS22" s="1179">
        <f t="shared" si="27"/>
        <v>0</v>
      </c>
      <c r="CT22" s="1179">
        <f t="shared" si="27"/>
        <v>0</v>
      </c>
      <c r="CU22" s="1179">
        <f t="shared" si="27"/>
        <v>0</v>
      </c>
      <c r="CV22" s="1182">
        <f t="shared" si="27"/>
        <v>0</v>
      </c>
    </row>
    <row r="23" spans="1:100" ht="13.5" customHeight="1">
      <c r="A23" s="2"/>
      <c r="B23" s="1205"/>
      <c r="C23" s="590"/>
      <c r="D23" s="1150"/>
      <c r="E23" s="68" t="s">
        <v>217</v>
      </c>
      <c r="F23" s="594"/>
      <c r="G23" s="594"/>
      <c r="H23" s="594"/>
      <c r="I23" s="66" t="str">
        <f>IF(OR($AK22=1,$AK22=2),SUM($F23:$H23),"")</f>
        <v/>
      </c>
      <c r="J23" s="66" t="str">
        <f>IF(OR($AK22=4,$AK22=5),SUM($F23:$H23),"")</f>
        <v/>
      </c>
      <c r="K23" s="66" t="str">
        <f>IF(OR($AK22=3,$AK22=6),SUM($F23:$H23),"")</f>
        <v/>
      </c>
      <c r="L23" s="1169"/>
      <c r="M23" s="597" t="s">
        <v>479</v>
      </c>
      <c r="N23" s="598"/>
      <c r="O23" s="597" t="s">
        <v>41</v>
      </c>
      <c r="P23" s="598"/>
      <c r="Q23" s="597" t="s">
        <v>35</v>
      </c>
      <c r="R23" s="598"/>
      <c r="S23" s="32" t="s">
        <v>36</v>
      </c>
      <c r="T23" s="42"/>
      <c r="U23" s="48">
        <f>C22</f>
        <v>0</v>
      </c>
      <c r="V23" s="34" t="s">
        <v>257</v>
      </c>
      <c r="W23" s="35">
        <f>SUM(X23:AI23)</f>
        <v>0</v>
      </c>
      <c r="X23" s="50" t="str">
        <f t="shared" ref="X23:AI23" si="28">AM22</f>
        <v/>
      </c>
      <c r="Y23" s="50" t="str">
        <f t="shared" si="28"/>
        <v/>
      </c>
      <c r="Z23" s="50" t="str">
        <f t="shared" si="28"/>
        <v/>
      </c>
      <c r="AA23" s="50" t="str">
        <f t="shared" si="28"/>
        <v/>
      </c>
      <c r="AB23" s="50" t="str">
        <f t="shared" si="28"/>
        <v/>
      </c>
      <c r="AC23" s="50" t="str">
        <f t="shared" si="28"/>
        <v/>
      </c>
      <c r="AD23" s="50" t="str">
        <f t="shared" si="28"/>
        <v/>
      </c>
      <c r="AE23" s="50" t="str">
        <f t="shared" si="28"/>
        <v/>
      </c>
      <c r="AF23" s="50" t="str">
        <f t="shared" si="28"/>
        <v/>
      </c>
      <c r="AG23" s="50" t="str">
        <f t="shared" si="28"/>
        <v/>
      </c>
      <c r="AH23" s="50" t="str">
        <f t="shared" si="28"/>
        <v/>
      </c>
      <c r="AI23" s="50" t="str">
        <f t="shared" si="28"/>
        <v/>
      </c>
      <c r="AJ23" s="1172"/>
      <c r="AK23" s="1174"/>
      <c r="AL23" s="1208"/>
      <c r="AM23" s="1167"/>
      <c r="AN23" s="1167"/>
      <c r="AO23" s="1167"/>
      <c r="AP23" s="1167"/>
      <c r="AQ23" s="1167"/>
      <c r="AR23" s="1167"/>
      <c r="AS23" s="1167"/>
      <c r="AT23" s="1167"/>
      <c r="AU23" s="1167"/>
      <c r="AV23" s="1167"/>
      <c r="AW23" s="1167"/>
      <c r="AX23" s="1167"/>
      <c r="AY23" s="113"/>
      <c r="AZ23" s="1165"/>
      <c r="BA23" s="1165"/>
      <c r="BB23" s="1165"/>
      <c r="BC23" s="1165"/>
      <c r="BD23" s="1165"/>
      <c r="BE23" s="1165"/>
      <c r="BF23" s="1165"/>
      <c r="BG23" s="1165"/>
      <c r="BH23" s="1165"/>
      <c r="BI23" s="1165"/>
      <c r="BJ23" s="1165"/>
      <c r="BK23" s="1165"/>
      <c r="BL23" s="113"/>
      <c r="BM23" s="1188"/>
      <c r="BN23" s="1180"/>
      <c r="BO23" s="1180"/>
      <c r="BP23" s="1180"/>
      <c r="BQ23" s="1180"/>
      <c r="BR23" s="1180"/>
      <c r="BS23" s="1180"/>
      <c r="BT23" s="1180"/>
      <c r="BU23" s="1180"/>
      <c r="BV23" s="1180"/>
      <c r="BW23" s="1180"/>
      <c r="BX23" s="1183"/>
      <c r="BY23" s="1186"/>
      <c r="BZ23" s="1180"/>
      <c r="CA23" s="1180"/>
      <c r="CB23" s="1180"/>
      <c r="CC23" s="1180"/>
      <c r="CD23" s="1180"/>
      <c r="CE23" s="1180"/>
      <c r="CF23" s="1180"/>
      <c r="CG23" s="1180"/>
      <c r="CH23" s="1180"/>
      <c r="CI23" s="1180"/>
      <c r="CJ23" s="1183"/>
      <c r="CK23" s="1186"/>
      <c r="CL23" s="1180"/>
      <c r="CM23" s="1180"/>
      <c r="CN23" s="1180"/>
      <c r="CO23" s="1180"/>
      <c r="CP23" s="1180"/>
      <c r="CQ23" s="1180"/>
      <c r="CR23" s="1180"/>
      <c r="CS23" s="1180"/>
      <c r="CT23" s="1180"/>
      <c r="CU23" s="1180"/>
      <c r="CV23" s="1183"/>
    </row>
    <row r="24" spans="1:100" ht="13.5" customHeight="1">
      <c r="A24" s="2"/>
      <c r="B24" s="1206"/>
      <c r="C24" s="591"/>
      <c r="D24" s="1151"/>
      <c r="E24" s="69" t="s">
        <v>223</v>
      </c>
      <c r="F24" s="603"/>
      <c r="G24" s="603"/>
      <c r="H24" s="603"/>
      <c r="I24" s="67" t="str">
        <f>IF(OR($AK22=1,$AK22=2),SUM($F24:$H24),"")</f>
        <v/>
      </c>
      <c r="J24" s="67" t="str">
        <f>IF(OR($AK22=4,$AK22=5),SUM($F24:$H24),"")</f>
        <v/>
      </c>
      <c r="K24" s="67" t="str">
        <f>IF(OR($AK22=3,$AK22=6),SUM($F24:$H24),"")</f>
        <v/>
      </c>
      <c r="L24" s="777"/>
      <c r="M24" s="1176" t="str">
        <f>IF(Q24&lt;=1,"","要見直し⇒")</f>
        <v/>
      </c>
      <c r="N24" s="1176"/>
      <c r="O24" s="1176"/>
      <c r="P24" s="599" t="s">
        <v>476</v>
      </c>
      <c r="Q24" s="1177">
        <f>W24</f>
        <v>0</v>
      </c>
      <c r="R24" s="1178"/>
      <c r="S24" s="136" t="s">
        <v>42</v>
      </c>
      <c r="T24" s="137" t="s">
        <v>43</v>
      </c>
      <c r="U24" s="49">
        <f>C23</f>
        <v>0</v>
      </c>
      <c r="V24" s="580" t="s">
        <v>258</v>
      </c>
      <c r="W24" s="36">
        <f>ROUND(AVERAGEA(X24:AI24),1)</f>
        <v>0</v>
      </c>
      <c r="X24" s="140" t="str">
        <f>IF(D22="","",ROUNDDOWN(X22/X23,2))</f>
        <v/>
      </c>
      <c r="Y24" s="140" t="str">
        <f>IF(D22="","",ROUNDDOWN(Y22/Y23,2))</f>
        <v/>
      </c>
      <c r="Z24" s="140" t="str">
        <f>IF(D22="","",ROUNDDOWN(Z22/Z23,2))</f>
        <v/>
      </c>
      <c r="AA24" s="140" t="str">
        <f>IF(D22="","",ROUNDDOWN(AA22/AA23,2))</f>
        <v/>
      </c>
      <c r="AB24" s="140" t="str">
        <f>IF(D22="","",ROUNDDOWN(AB22/AB23,2))</f>
        <v/>
      </c>
      <c r="AC24" s="140" t="str">
        <f>IF(D22="","",ROUNDDOWN(AC22/AC23,2))</f>
        <v/>
      </c>
      <c r="AD24" s="140" t="str">
        <f>IF(D22="","",ROUNDDOWN(AD22/AD23,2))</f>
        <v/>
      </c>
      <c r="AE24" s="140" t="str">
        <f>IF(D22="","",ROUNDDOWN(AE22/AE23,2))</f>
        <v/>
      </c>
      <c r="AF24" s="140" t="str">
        <f>IF(D22="","",ROUNDDOWN(AF22/AF23,2))</f>
        <v/>
      </c>
      <c r="AG24" s="140" t="str">
        <f>IF(D22="","",ROUNDDOWN(AG22/AG23,2))</f>
        <v/>
      </c>
      <c r="AH24" s="140" t="str">
        <f>IF(D22="","",ROUNDDOWN(AH22/AH23,2))</f>
        <v/>
      </c>
      <c r="AI24" s="140" t="str">
        <f>IF(D22="","",ROUNDDOWN(AI22/AI23,2))</f>
        <v/>
      </c>
      <c r="AJ24" s="1172"/>
      <c r="AK24" s="1174"/>
      <c r="AL24" s="1209"/>
      <c r="AM24" s="1167"/>
      <c r="AN24" s="1167"/>
      <c r="AO24" s="1167"/>
      <c r="AP24" s="1167"/>
      <c r="AQ24" s="1167"/>
      <c r="AR24" s="1167"/>
      <c r="AS24" s="1167"/>
      <c r="AT24" s="1167"/>
      <c r="AU24" s="1167"/>
      <c r="AV24" s="1167"/>
      <c r="AW24" s="1167"/>
      <c r="AX24" s="1167"/>
      <c r="AY24" s="113"/>
      <c r="AZ24" s="1166"/>
      <c r="BA24" s="1166"/>
      <c r="BB24" s="1166"/>
      <c r="BC24" s="1166"/>
      <c r="BD24" s="1166"/>
      <c r="BE24" s="1166"/>
      <c r="BF24" s="1166"/>
      <c r="BG24" s="1166"/>
      <c r="BH24" s="1166"/>
      <c r="BI24" s="1166"/>
      <c r="BJ24" s="1166"/>
      <c r="BK24" s="1166"/>
      <c r="BL24" s="113"/>
      <c r="BM24" s="1188"/>
      <c r="BN24" s="1181"/>
      <c r="BO24" s="1181"/>
      <c r="BP24" s="1181"/>
      <c r="BQ24" s="1181"/>
      <c r="BR24" s="1181"/>
      <c r="BS24" s="1181"/>
      <c r="BT24" s="1181"/>
      <c r="BU24" s="1181"/>
      <c r="BV24" s="1181"/>
      <c r="BW24" s="1181"/>
      <c r="BX24" s="1184"/>
      <c r="BY24" s="1187"/>
      <c r="BZ24" s="1181"/>
      <c r="CA24" s="1181"/>
      <c r="CB24" s="1181"/>
      <c r="CC24" s="1181"/>
      <c r="CD24" s="1181"/>
      <c r="CE24" s="1181"/>
      <c r="CF24" s="1181"/>
      <c r="CG24" s="1181"/>
      <c r="CH24" s="1181"/>
      <c r="CI24" s="1181"/>
      <c r="CJ24" s="1184"/>
      <c r="CK24" s="1187"/>
      <c r="CL24" s="1181"/>
      <c r="CM24" s="1181"/>
      <c r="CN24" s="1181"/>
      <c r="CO24" s="1181"/>
      <c r="CP24" s="1181"/>
      <c r="CQ24" s="1181"/>
      <c r="CR24" s="1181"/>
      <c r="CS24" s="1181"/>
      <c r="CT24" s="1181"/>
      <c r="CU24" s="1181"/>
      <c r="CV24" s="1184"/>
    </row>
    <row r="25" spans="1:100" ht="13.5" customHeight="1">
      <c r="A25" s="2"/>
      <c r="B25" s="1204">
        <v>6</v>
      </c>
      <c r="C25" s="589"/>
      <c r="D25" s="1149"/>
      <c r="E25" s="70"/>
      <c r="F25" s="236"/>
      <c r="G25" s="236"/>
      <c r="H25" s="236"/>
      <c r="I25" s="64"/>
      <c r="J25" s="63"/>
      <c r="K25" s="63"/>
      <c r="L25" s="1168"/>
      <c r="M25" s="595"/>
      <c r="N25" s="596" t="s">
        <v>41</v>
      </c>
      <c r="O25" s="595"/>
      <c r="P25" s="596" t="s">
        <v>35</v>
      </c>
      <c r="Q25" s="595"/>
      <c r="R25" s="596" t="s">
        <v>36</v>
      </c>
      <c r="S25" s="1170"/>
      <c r="T25" s="1171"/>
      <c r="U25" s="70">
        <f>D25</f>
        <v>0</v>
      </c>
      <c r="V25" s="738" t="s">
        <v>602</v>
      </c>
      <c r="W25" s="350">
        <f>SUM(X25:AI25)</f>
        <v>0</v>
      </c>
      <c r="X25" s="601"/>
      <c r="Y25" s="601"/>
      <c r="Z25" s="601"/>
      <c r="AA25" s="601"/>
      <c r="AB25" s="601"/>
      <c r="AC25" s="601"/>
      <c r="AD25" s="601"/>
      <c r="AE25" s="601"/>
      <c r="AF25" s="601"/>
      <c r="AG25" s="601"/>
      <c r="AH25" s="601"/>
      <c r="AI25" s="601"/>
      <c r="AJ25" s="1172" t="str">
        <f>C25&amp;C26</f>
        <v/>
      </c>
      <c r="AK25" s="1189" t="str">
        <f>IF(AJ25="常勤保育士",1,IF(AJ25="常勤保育士助士",2,IF(AJ25="常勤看護職員",3,IF(AJ25="非常勤保育士",4,IF(AJ25="非常勤保育士助士",5,IF(AJ25="非常勤看護職員",6," "))))))</f>
        <v xml:space="preserve"> </v>
      </c>
      <c r="AL25" s="1171">
        <f>IF(C27="児童保育",1,0)</f>
        <v>0</v>
      </c>
      <c r="AM25" s="1167" t="str">
        <f t="shared" ref="AM25:AX25" si="29">IF($C25="常勤",AM$10,IF($C25="非常勤",AM$12,""))</f>
        <v/>
      </c>
      <c r="AN25" s="1167" t="str">
        <f t="shared" si="29"/>
        <v/>
      </c>
      <c r="AO25" s="1167" t="str">
        <f t="shared" si="29"/>
        <v/>
      </c>
      <c r="AP25" s="1167" t="str">
        <f t="shared" si="29"/>
        <v/>
      </c>
      <c r="AQ25" s="1167" t="str">
        <f t="shared" si="29"/>
        <v/>
      </c>
      <c r="AR25" s="1167" t="str">
        <f t="shared" si="29"/>
        <v/>
      </c>
      <c r="AS25" s="1167" t="str">
        <f t="shared" si="29"/>
        <v/>
      </c>
      <c r="AT25" s="1167" t="str">
        <f t="shared" si="29"/>
        <v/>
      </c>
      <c r="AU25" s="1167" t="str">
        <f t="shared" si="29"/>
        <v/>
      </c>
      <c r="AV25" s="1167" t="str">
        <f t="shared" si="29"/>
        <v/>
      </c>
      <c r="AW25" s="1167" t="str">
        <f t="shared" si="29"/>
        <v/>
      </c>
      <c r="AX25" s="1167" t="str">
        <f t="shared" si="29"/>
        <v/>
      </c>
      <c r="AY25" s="32"/>
      <c r="AZ25" s="1164">
        <f t="shared" ref="AZ25:BK25" si="30">IF(X25&gt;=0.1,1,0)</f>
        <v>0</v>
      </c>
      <c r="BA25" s="1164">
        <f t="shared" si="30"/>
        <v>0</v>
      </c>
      <c r="BB25" s="1164">
        <f t="shared" si="30"/>
        <v>0</v>
      </c>
      <c r="BC25" s="1164">
        <f t="shared" si="30"/>
        <v>0</v>
      </c>
      <c r="BD25" s="1164">
        <f t="shared" si="30"/>
        <v>0</v>
      </c>
      <c r="BE25" s="1164">
        <f t="shared" si="30"/>
        <v>0</v>
      </c>
      <c r="BF25" s="1164">
        <f t="shared" si="30"/>
        <v>0</v>
      </c>
      <c r="BG25" s="1164">
        <f t="shared" si="30"/>
        <v>0</v>
      </c>
      <c r="BH25" s="1164">
        <f t="shared" si="30"/>
        <v>0</v>
      </c>
      <c r="BI25" s="1164">
        <f t="shared" si="30"/>
        <v>0</v>
      </c>
      <c r="BJ25" s="1164">
        <f t="shared" si="30"/>
        <v>0</v>
      </c>
      <c r="BK25" s="1164">
        <f t="shared" si="30"/>
        <v>0</v>
      </c>
      <c r="BL25" s="32"/>
      <c r="BM25" s="1188">
        <f t="shared" ref="BM25:BX25" si="31">IF($AK25=4,X27,0)</f>
        <v>0</v>
      </c>
      <c r="BN25" s="1179">
        <f t="shared" si="31"/>
        <v>0</v>
      </c>
      <c r="BO25" s="1179">
        <f t="shared" si="31"/>
        <v>0</v>
      </c>
      <c r="BP25" s="1179">
        <f t="shared" si="31"/>
        <v>0</v>
      </c>
      <c r="BQ25" s="1179">
        <f t="shared" si="31"/>
        <v>0</v>
      </c>
      <c r="BR25" s="1179">
        <f t="shared" si="31"/>
        <v>0</v>
      </c>
      <c r="BS25" s="1179">
        <f t="shared" si="31"/>
        <v>0</v>
      </c>
      <c r="BT25" s="1179">
        <f t="shared" si="31"/>
        <v>0</v>
      </c>
      <c r="BU25" s="1179">
        <f t="shared" si="31"/>
        <v>0</v>
      </c>
      <c r="BV25" s="1179">
        <f t="shared" si="31"/>
        <v>0</v>
      </c>
      <c r="BW25" s="1179">
        <f t="shared" si="31"/>
        <v>0</v>
      </c>
      <c r="BX25" s="1182">
        <f t="shared" si="31"/>
        <v>0</v>
      </c>
      <c r="BY25" s="1185">
        <f t="shared" ref="BY25:CJ25" si="32">IF($AK25=5,X27,0)</f>
        <v>0</v>
      </c>
      <c r="BZ25" s="1179">
        <f t="shared" si="32"/>
        <v>0</v>
      </c>
      <c r="CA25" s="1179">
        <f t="shared" si="32"/>
        <v>0</v>
      </c>
      <c r="CB25" s="1179">
        <f t="shared" si="32"/>
        <v>0</v>
      </c>
      <c r="CC25" s="1179">
        <f t="shared" si="32"/>
        <v>0</v>
      </c>
      <c r="CD25" s="1179">
        <f t="shared" si="32"/>
        <v>0</v>
      </c>
      <c r="CE25" s="1179">
        <f t="shared" si="32"/>
        <v>0</v>
      </c>
      <c r="CF25" s="1179">
        <f t="shared" si="32"/>
        <v>0</v>
      </c>
      <c r="CG25" s="1179">
        <f t="shared" si="32"/>
        <v>0</v>
      </c>
      <c r="CH25" s="1179">
        <f t="shared" si="32"/>
        <v>0</v>
      </c>
      <c r="CI25" s="1179">
        <f t="shared" si="32"/>
        <v>0</v>
      </c>
      <c r="CJ25" s="1182">
        <f t="shared" si="32"/>
        <v>0</v>
      </c>
      <c r="CK25" s="1185">
        <f t="shared" ref="CK25:CV25" si="33">IF($AK25=6,X27,0)</f>
        <v>0</v>
      </c>
      <c r="CL25" s="1179">
        <f t="shared" si="33"/>
        <v>0</v>
      </c>
      <c r="CM25" s="1179">
        <f t="shared" si="33"/>
        <v>0</v>
      </c>
      <c r="CN25" s="1179">
        <f t="shared" si="33"/>
        <v>0</v>
      </c>
      <c r="CO25" s="1179">
        <f t="shared" si="33"/>
        <v>0</v>
      </c>
      <c r="CP25" s="1179">
        <f t="shared" si="33"/>
        <v>0</v>
      </c>
      <c r="CQ25" s="1179">
        <f t="shared" si="33"/>
        <v>0</v>
      </c>
      <c r="CR25" s="1179">
        <f t="shared" si="33"/>
        <v>0</v>
      </c>
      <c r="CS25" s="1179">
        <f t="shared" si="33"/>
        <v>0</v>
      </c>
      <c r="CT25" s="1179">
        <f t="shared" si="33"/>
        <v>0</v>
      </c>
      <c r="CU25" s="1179">
        <f t="shared" si="33"/>
        <v>0</v>
      </c>
      <c r="CV25" s="1182">
        <f t="shared" si="33"/>
        <v>0</v>
      </c>
    </row>
    <row r="26" spans="1:100" ht="13.5" customHeight="1">
      <c r="A26" s="2"/>
      <c r="B26" s="1205"/>
      <c r="C26" s="590"/>
      <c r="D26" s="1150"/>
      <c r="E26" s="68" t="s">
        <v>217</v>
      </c>
      <c r="F26" s="594"/>
      <c r="G26" s="594"/>
      <c r="H26" s="594"/>
      <c r="I26" s="66" t="str">
        <f>IF(OR($AK25=1,$AK25=2),SUM($F26:$H26),"")</f>
        <v/>
      </c>
      <c r="J26" s="66" t="str">
        <f>IF(OR($AK25=4,$AK25=5),SUM($F26:$H26),"")</f>
        <v/>
      </c>
      <c r="K26" s="66" t="str">
        <f>IF(OR($AK25=3,$AK25=6),SUM($F26:$H26),"")</f>
        <v/>
      </c>
      <c r="L26" s="1169"/>
      <c r="M26" s="597" t="s">
        <v>475</v>
      </c>
      <c r="N26" s="598"/>
      <c r="O26" s="597" t="s">
        <v>41</v>
      </c>
      <c r="P26" s="598"/>
      <c r="Q26" s="597" t="s">
        <v>35</v>
      </c>
      <c r="R26" s="598"/>
      <c r="S26" s="32" t="s">
        <v>36</v>
      </c>
      <c r="T26" s="42"/>
      <c r="U26" s="48">
        <f>C25</f>
        <v>0</v>
      </c>
      <c r="V26" s="34" t="s">
        <v>257</v>
      </c>
      <c r="W26" s="35">
        <f>SUM(X26:AI26)</f>
        <v>0</v>
      </c>
      <c r="X26" s="50" t="str">
        <f t="shared" ref="X26:AI26" si="34">AM25</f>
        <v/>
      </c>
      <c r="Y26" s="50" t="str">
        <f t="shared" si="34"/>
        <v/>
      </c>
      <c r="Z26" s="50" t="str">
        <f t="shared" si="34"/>
        <v/>
      </c>
      <c r="AA26" s="50" t="str">
        <f t="shared" si="34"/>
        <v/>
      </c>
      <c r="AB26" s="50" t="str">
        <f t="shared" si="34"/>
        <v/>
      </c>
      <c r="AC26" s="50" t="str">
        <f t="shared" si="34"/>
        <v/>
      </c>
      <c r="AD26" s="50" t="str">
        <f t="shared" si="34"/>
        <v/>
      </c>
      <c r="AE26" s="50" t="str">
        <f t="shared" si="34"/>
        <v/>
      </c>
      <c r="AF26" s="50" t="str">
        <f t="shared" si="34"/>
        <v/>
      </c>
      <c r="AG26" s="50" t="str">
        <f t="shared" si="34"/>
        <v/>
      </c>
      <c r="AH26" s="50" t="str">
        <f t="shared" si="34"/>
        <v/>
      </c>
      <c r="AI26" s="50" t="str">
        <f t="shared" si="34"/>
        <v/>
      </c>
      <c r="AJ26" s="1172"/>
      <c r="AK26" s="1174"/>
      <c r="AL26" s="1208"/>
      <c r="AM26" s="1167"/>
      <c r="AN26" s="1167"/>
      <c r="AO26" s="1167"/>
      <c r="AP26" s="1167"/>
      <c r="AQ26" s="1167"/>
      <c r="AR26" s="1167"/>
      <c r="AS26" s="1167"/>
      <c r="AT26" s="1167"/>
      <c r="AU26" s="1167"/>
      <c r="AV26" s="1167"/>
      <c r="AW26" s="1167"/>
      <c r="AX26" s="1167"/>
      <c r="AY26" s="113"/>
      <c r="AZ26" s="1165"/>
      <c r="BA26" s="1165"/>
      <c r="BB26" s="1165"/>
      <c r="BC26" s="1165"/>
      <c r="BD26" s="1165"/>
      <c r="BE26" s="1165"/>
      <c r="BF26" s="1165"/>
      <c r="BG26" s="1165"/>
      <c r="BH26" s="1165"/>
      <c r="BI26" s="1165"/>
      <c r="BJ26" s="1165"/>
      <c r="BK26" s="1165"/>
      <c r="BL26" s="113"/>
      <c r="BM26" s="1188"/>
      <c r="BN26" s="1180"/>
      <c r="BO26" s="1180"/>
      <c r="BP26" s="1180"/>
      <c r="BQ26" s="1180"/>
      <c r="BR26" s="1180"/>
      <c r="BS26" s="1180"/>
      <c r="BT26" s="1180"/>
      <c r="BU26" s="1180"/>
      <c r="BV26" s="1180"/>
      <c r="BW26" s="1180"/>
      <c r="BX26" s="1183"/>
      <c r="BY26" s="1186"/>
      <c r="BZ26" s="1180"/>
      <c r="CA26" s="1180"/>
      <c r="CB26" s="1180"/>
      <c r="CC26" s="1180"/>
      <c r="CD26" s="1180"/>
      <c r="CE26" s="1180"/>
      <c r="CF26" s="1180"/>
      <c r="CG26" s="1180"/>
      <c r="CH26" s="1180"/>
      <c r="CI26" s="1180"/>
      <c r="CJ26" s="1183"/>
      <c r="CK26" s="1186"/>
      <c r="CL26" s="1180"/>
      <c r="CM26" s="1180"/>
      <c r="CN26" s="1180"/>
      <c r="CO26" s="1180"/>
      <c r="CP26" s="1180"/>
      <c r="CQ26" s="1180"/>
      <c r="CR26" s="1180"/>
      <c r="CS26" s="1180"/>
      <c r="CT26" s="1180"/>
      <c r="CU26" s="1180"/>
      <c r="CV26" s="1183"/>
    </row>
    <row r="27" spans="1:100" ht="13.5" customHeight="1">
      <c r="A27" s="2"/>
      <c r="B27" s="1206"/>
      <c r="C27" s="591"/>
      <c r="D27" s="1151"/>
      <c r="E27" s="69" t="s">
        <v>223</v>
      </c>
      <c r="F27" s="603"/>
      <c r="G27" s="603"/>
      <c r="H27" s="603"/>
      <c r="I27" s="67" t="str">
        <f>IF(OR($AK25=1,$AK25=2),SUM($F27:$H27),"")</f>
        <v/>
      </c>
      <c r="J27" s="67" t="str">
        <f>IF(OR($AK25=4,$AK25=5),SUM($F27:$H27),"")</f>
        <v/>
      </c>
      <c r="K27" s="67" t="str">
        <f>IF(OR($AK25=3,$AK25=6),SUM($F27:$H27),"")</f>
        <v/>
      </c>
      <c r="L27" s="777"/>
      <c r="M27" s="1176" t="str">
        <f>IF(Q27&lt;=1,"","要見直し⇒")</f>
        <v/>
      </c>
      <c r="N27" s="1176"/>
      <c r="O27" s="1176"/>
      <c r="P27" s="599" t="s">
        <v>480</v>
      </c>
      <c r="Q27" s="1177">
        <f>W27</f>
        <v>0</v>
      </c>
      <c r="R27" s="1178"/>
      <c r="S27" s="136" t="s">
        <v>42</v>
      </c>
      <c r="T27" s="137" t="s">
        <v>43</v>
      </c>
      <c r="U27" s="49">
        <f>C26</f>
        <v>0</v>
      </c>
      <c r="V27" s="580" t="s">
        <v>258</v>
      </c>
      <c r="W27" s="36">
        <f>ROUND(AVERAGEA(X27:AI27),1)</f>
        <v>0</v>
      </c>
      <c r="X27" s="140" t="str">
        <f>IF(D25="","",ROUNDDOWN(X25/X26,2))</f>
        <v/>
      </c>
      <c r="Y27" s="140" t="str">
        <f>IF(D25="","",ROUNDDOWN(Y25/Y26,2))</f>
        <v/>
      </c>
      <c r="Z27" s="140" t="str">
        <f>IF(D25="","",ROUNDDOWN(Z25/Z26,2))</f>
        <v/>
      </c>
      <c r="AA27" s="140" t="str">
        <f>IF(D25="","",ROUNDDOWN(AA25/AA26,2))</f>
        <v/>
      </c>
      <c r="AB27" s="140" t="str">
        <f>IF(D25="","",ROUNDDOWN(AB25/AB26,2))</f>
        <v/>
      </c>
      <c r="AC27" s="140" t="str">
        <f>IF(D25="","",ROUNDDOWN(AC25/AC26,2))</f>
        <v/>
      </c>
      <c r="AD27" s="140" t="str">
        <f>IF(D25="","",ROUNDDOWN(AD25/AD26,2))</f>
        <v/>
      </c>
      <c r="AE27" s="140" t="str">
        <f>IF(D25="","",ROUNDDOWN(AE25/AE26,2))</f>
        <v/>
      </c>
      <c r="AF27" s="140" t="str">
        <f>IF(D25="","",ROUNDDOWN(AF25/AF26,2))</f>
        <v/>
      </c>
      <c r="AG27" s="140" t="str">
        <f>IF(D25="","",ROUNDDOWN(AG25/AG26,2))</f>
        <v/>
      </c>
      <c r="AH27" s="140" t="str">
        <f>IF(D25="","",ROUNDDOWN(AH25/AH26,2))</f>
        <v/>
      </c>
      <c r="AI27" s="140" t="str">
        <f>IF(D25="","",ROUNDDOWN(AI25/AI26,2))</f>
        <v/>
      </c>
      <c r="AJ27" s="1172"/>
      <c r="AK27" s="1174"/>
      <c r="AL27" s="1209"/>
      <c r="AM27" s="1167"/>
      <c r="AN27" s="1167"/>
      <c r="AO27" s="1167"/>
      <c r="AP27" s="1167"/>
      <c r="AQ27" s="1167"/>
      <c r="AR27" s="1167"/>
      <c r="AS27" s="1167"/>
      <c r="AT27" s="1167"/>
      <c r="AU27" s="1167"/>
      <c r="AV27" s="1167"/>
      <c r="AW27" s="1167"/>
      <c r="AX27" s="1167"/>
      <c r="AY27" s="113"/>
      <c r="AZ27" s="1166"/>
      <c r="BA27" s="1166"/>
      <c r="BB27" s="1166"/>
      <c r="BC27" s="1166"/>
      <c r="BD27" s="1166"/>
      <c r="BE27" s="1166"/>
      <c r="BF27" s="1166"/>
      <c r="BG27" s="1166"/>
      <c r="BH27" s="1166"/>
      <c r="BI27" s="1166"/>
      <c r="BJ27" s="1166"/>
      <c r="BK27" s="1166"/>
      <c r="BL27" s="113"/>
      <c r="BM27" s="1188"/>
      <c r="BN27" s="1181"/>
      <c r="BO27" s="1181"/>
      <c r="BP27" s="1181"/>
      <c r="BQ27" s="1181"/>
      <c r="BR27" s="1181"/>
      <c r="BS27" s="1181"/>
      <c r="BT27" s="1181"/>
      <c r="BU27" s="1181"/>
      <c r="BV27" s="1181"/>
      <c r="BW27" s="1181"/>
      <c r="BX27" s="1184"/>
      <c r="BY27" s="1187"/>
      <c r="BZ27" s="1181"/>
      <c r="CA27" s="1181"/>
      <c r="CB27" s="1181"/>
      <c r="CC27" s="1181"/>
      <c r="CD27" s="1181"/>
      <c r="CE27" s="1181"/>
      <c r="CF27" s="1181"/>
      <c r="CG27" s="1181"/>
      <c r="CH27" s="1181"/>
      <c r="CI27" s="1181"/>
      <c r="CJ27" s="1184"/>
      <c r="CK27" s="1187"/>
      <c r="CL27" s="1181"/>
      <c r="CM27" s="1181"/>
      <c r="CN27" s="1181"/>
      <c r="CO27" s="1181"/>
      <c r="CP27" s="1181"/>
      <c r="CQ27" s="1181"/>
      <c r="CR27" s="1181"/>
      <c r="CS27" s="1181"/>
      <c r="CT27" s="1181"/>
      <c r="CU27" s="1181"/>
      <c r="CV27" s="1184"/>
    </row>
    <row r="28" spans="1:100" ht="13.5" customHeight="1">
      <c r="A28" s="2"/>
      <c r="B28" s="1204">
        <v>7</v>
      </c>
      <c r="C28" s="589"/>
      <c r="D28" s="1149"/>
      <c r="E28" s="70"/>
      <c r="F28" s="236"/>
      <c r="G28" s="236"/>
      <c r="H28" s="236"/>
      <c r="I28" s="64"/>
      <c r="J28" s="63"/>
      <c r="K28" s="63"/>
      <c r="L28" s="1168"/>
      <c r="M28" s="595"/>
      <c r="N28" s="596" t="s">
        <v>41</v>
      </c>
      <c r="O28" s="595"/>
      <c r="P28" s="596" t="s">
        <v>35</v>
      </c>
      <c r="Q28" s="595"/>
      <c r="R28" s="596" t="s">
        <v>36</v>
      </c>
      <c r="S28" s="1170"/>
      <c r="T28" s="1171"/>
      <c r="U28" s="70">
        <f>D28</f>
        <v>0</v>
      </c>
      <c r="V28" s="738" t="s">
        <v>602</v>
      </c>
      <c r="W28" s="350">
        <f>SUM(X28:AI28)</f>
        <v>0</v>
      </c>
      <c r="X28" s="601"/>
      <c r="Y28" s="601"/>
      <c r="Z28" s="601"/>
      <c r="AA28" s="601"/>
      <c r="AB28" s="601"/>
      <c r="AC28" s="601"/>
      <c r="AD28" s="601"/>
      <c r="AE28" s="601"/>
      <c r="AF28" s="601"/>
      <c r="AG28" s="601"/>
      <c r="AH28" s="601"/>
      <c r="AI28" s="601"/>
      <c r="AJ28" s="1172" t="str">
        <f>C28&amp;C29</f>
        <v/>
      </c>
      <c r="AK28" s="1189" t="str">
        <f>IF(AJ28="常勤保育士",1,IF(AJ28="常勤保育士助士",2,IF(AJ28="常勤看護職員",3,IF(AJ28="非常勤保育士",4,IF(AJ28="非常勤保育士助士",5,IF(AJ28="非常勤看護職員",6," "))))))</f>
        <v xml:space="preserve"> </v>
      </c>
      <c r="AL28" s="1171">
        <f>IF(C30="児童保育",1,0)</f>
        <v>0</v>
      </c>
      <c r="AM28" s="1167" t="str">
        <f t="shared" ref="AM28:AX28" si="35">IF($C28="常勤",AM$10,IF($C28="非常勤",AM$12,""))</f>
        <v/>
      </c>
      <c r="AN28" s="1167" t="str">
        <f t="shared" si="35"/>
        <v/>
      </c>
      <c r="AO28" s="1167" t="str">
        <f t="shared" si="35"/>
        <v/>
      </c>
      <c r="AP28" s="1167" t="str">
        <f t="shared" si="35"/>
        <v/>
      </c>
      <c r="AQ28" s="1167" t="str">
        <f t="shared" si="35"/>
        <v/>
      </c>
      <c r="AR28" s="1167" t="str">
        <f t="shared" si="35"/>
        <v/>
      </c>
      <c r="AS28" s="1167" t="str">
        <f t="shared" si="35"/>
        <v/>
      </c>
      <c r="AT28" s="1167" t="str">
        <f t="shared" si="35"/>
        <v/>
      </c>
      <c r="AU28" s="1167" t="str">
        <f t="shared" si="35"/>
        <v/>
      </c>
      <c r="AV28" s="1167" t="str">
        <f t="shared" si="35"/>
        <v/>
      </c>
      <c r="AW28" s="1167" t="str">
        <f t="shared" si="35"/>
        <v/>
      </c>
      <c r="AX28" s="1167" t="str">
        <f t="shared" si="35"/>
        <v/>
      </c>
      <c r="AY28" s="32"/>
      <c r="AZ28" s="1164">
        <f t="shared" ref="AZ28:BK28" si="36">IF(X28&gt;=0.1,1,0)</f>
        <v>0</v>
      </c>
      <c r="BA28" s="1164">
        <f t="shared" si="36"/>
        <v>0</v>
      </c>
      <c r="BB28" s="1164">
        <f t="shared" si="36"/>
        <v>0</v>
      </c>
      <c r="BC28" s="1164">
        <f t="shared" si="36"/>
        <v>0</v>
      </c>
      <c r="BD28" s="1164">
        <f t="shared" si="36"/>
        <v>0</v>
      </c>
      <c r="BE28" s="1164">
        <f t="shared" si="36"/>
        <v>0</v>
      </c>
      <c r="BF28" s="1164">
        <f t="shared" si="36"/>
        <v>0</v>
      </c>
      <c r="BG28" s="1164">
        <f t="shared" si="36"/>
        <v>0</v>
      </c>
      <c r="BH28" s="1164">
        <f t="shared" si="36"/>
        <v>0</v>
      </c>
      <c r="BI28" s="1164">
        <f t="shared" si="36"/>
        <v>0</v>
      </c>
      <c r="BJ28" s="1164">
        <f t="shared" si="36"/>
        <v>0</v>
      </c>
      <c r="BK28" s="1164">
        <f t="shared" si="36"/>
        <v>0</v>
      </c>
      <c r="BL28" s="32"/>
      <c r="BM28" s="1188">
        <f t="shared" ref="BM28:BX28" si="37">IF($AK28=4,X30,0)</f>
        <v>0</v>
      </c>
      <c r="BN28" s="1179">
        <f t="shared" si="37"/>
        <v>0</v>
      </c>
      <c r="BO28" s="1179">
        <f t="shared" si="37"/>
        <v>0</v>
      </c>
      <c r="BP28" s="1179">
        <f t="shared" si="37"/>
        <v>0</v>
      </c>
      <c r="BQ28" s="1179">
        <f t="shared" si="37"/>
        <v>0</v>
      </c>
      <c r="BR28" s="1179">
        <f t="shared" si="37"/>
        <v>0</v>
      </c>
      <c r="BS28" s="1179">
        <f t="shared" si="37"/>
        <v>0</v>
      </c>
      <c r="BT28" s="1179">
        <f t="shared" si="37"/>
        <v>0</v>
      </c>
      <c r="BU28" s="1179">
        <f t="shared" si="37"/>
        <v>0</v>
      </c>
      <c r="BV28" s="1179">
        <f t="shared" si="37"/>
        <v>0</v>
      </c>
      <c r="BW28" s="1179">
        <f t="shared" si="37"/>
        <v>0</v>
      </c>
      <c r="BX28" s="1182">
        <f t="shared" si="37"/>
        <v>0</v>
      </c>
      <c r="BY28" s="1185">
        <f t="shared" ref="BY28:CJ28" si="38">IF($AK28=5,X30,0)</f>
        <v>0</v>
      </c>
      <c r="BZ28" s="1179">
        <f t="shared" si="38"/>
        <v>0</v>
      </c>
      <c r="CA28" s="1179">
        <f t="shared" si="38"/>
        <v>0</v>
      </c>
      <c r="CB28" s="1179">
        <f t="shared" si="38"/>
        <v>0</v>
      </c>
      <c r="CC28" s="1179">
        <f t="shared" si="38"/>
        <v>0</v>
      </c>
      <c r="CD28" s="1179">
        <f t="shared" si="38"/>
        <v>0</v>
      </c>
      <c r="CE28" s="1179">
        <f t="shared" si="38"/>
        <v>0</v>
      </c>
      <c r="CF28" s="1179">
        <f t="shared" si="38"/>
        <v>0</v>
      </c>
      <c r="CG28" s="1179">
        <f t="shared" si="38"/>
        <v>0</v>
      </c>
      <c r="CH28" s="1179">
        <f t="shared" si="38"/>
        <v>0</v>
      </c>
      <c r="CI28" s="1179">
        <f t="shared" si="38"/>
        <v>0</v>
      </c>
      <c r="CJ28" s="1182">
        <f t="shared" si="38"/>
        <v>0</v>
      </c>
      <c r="CK28" s="1185">
        <f t="shared" ref="CK28:CV28" si="39">IF($AK28=6,X30,0)</f>
        <v>0</v>
      </c>
      <c r="CL28" s="1179">
        <f t="shared" si="39"/>
        <v>0</v>
      </c>
      <c r="CM28" s="1179">
        <f t="shared" si="39"/>
        <v>0</v>
      </c>
      <c r="CN28" s="1179">
        <f t="shared" si="39"/>
        <v>0</v>
      </c>
      <c r="CO28" s="1179">
        <f t="shared" si="39"/>
        <v>0</v>
      </c>
      <c r="CP28" s="1179">
        <f t="shared" si="39"/>
        <v>0</v>
      </c>
      <c r="CQ28" s="1179">
        <f t="shared" si="39"/>
        <v>0</v>
      </c>
      <c r="CR28" s="1179">
        <f t="shared" si="39"/>
        <v>0</v>
      </c>
      <c r="CS28" s="1179">
        <f t="shared" si="39"/>
        <v>0</v>
      </c>
      <c r="CT28" s="1179">
        <f t="shared" si="39"/>
        <v>0</v>
      </c>
      <c r="CU28" s="1179">
        <f t="shared" si="39"/>
        <v>0</v>
      </c>
      <c r="CV28" s="1182">
        <f t="shared" si="39"/>
        <v>0</v>
      </c>
    </row>
    <row r="29" spans="1:100" ht="13.5" customHeight="1">
      <c r="A29" s="2"/>
      <c r="B29" s="1205"/>
      <c r="C29" s="590"/>
      <c r="D29" s="1150"/>
      <c r="E29" s="68" t="s">
        <v>217</v>
      </c>
      <c r="F29" s="594"/>
      <c r="G29" s="594"/>
      <c r="H29" s="594"/>
      <c r="I29" s="66" t="str">
        <f>IF(OR($AK28=1,$AK28=2),SUM($F29:$H29),"")</f>
        <v/>
      </c>
      <c r="J29" s="66" t="str">
        <f>IF(OR($AK28=4,$AK28=5),SUM($F29:$H29),"")</f>
        <v/>
      </c>
      <c r="K29" s="66" t="str">
        <f>IF(OR($AK28=3,$AK28=6),SUM($F29:$H29),"")</f>
        <v/>
      </c>
      <c r="L29" s="1169"/>
      <c r="M29" s="597" t="s">
        <v>481</v>
      </c>
      <c r="N29" s="598"/>
      <c r="O29" s="597" t="s">
        <v>41</v>
      </c>
      <c r="P29" s="598"/>
      <c r="Q29" s="597" t="s">
        <v>35</v>
      </c>
      <c r="R29" s="598"/>
      <c r="S29" s="32" t="s">
        <v>36</v>
      </c>
      <c r="T29" s="42"/>
      <c r="U29" s="48">
        <f>C28</f>
        <v>0</v>
      </c>
      <c r="V29" s="34" t="s">
        <v>257</v>
      </c>
      <c r="W29" s="35">
        <f>SUM(X29:AI29)</f>
        <v>0</v>
      </c>
      <c r="X29" s="50" t="str">
        <f t="shared" ref="X29:AI29" si="40">AM28</f>
        <v/>
      </c>
      <c r="Y29" s="50" t="str">
        <f t="shared" si="40"/>
        <v/>
      </c>
      <c r="Z29" s="50" t="str">
        <f t="shared" si="40"/>
        <v/>
      </c>
      <c r="AA29" s="50" t="str">
        <f t="shared" si="40"/>
        <v/>
      </c>
      <c r="AB29" s="50" t="str">
        <f t="shared" si="40"/>
        <v/>
      </c>
      <c r="AC29" s="50" t="str">
        <f t="shared" si="40"/>
        <v/>
      </c>
      <c r="AD29" s="50" t="str">
        <f t="shared" si="40"/>
        <v/>
      </c>
      <c r="AE29" s="50" t="str">
        <f t="shared" si="40"/>
        <v/>
      </c>
      <c r="AF29" s="50" t="str">
        <f t="shared" si="40"/>
        <v/>
      </c>
      <c r="AG29" s="50" t="str">
        <f t="shared" si="40"/>
        <v/>
      </c>
      <c r="AH29" s="50" t="str">
        <f t="shared" si="40"/>
        <v/>
      </c>
      <c r="AI29" s="50" t="str">
        <f t="shared" si="40"/>
        <v/>
      </c>
      <c r="AJ29" s="1172"/>
      <c r="AK29" s="1174"/>
      <c r="AL29" s="1208"/>
      <c r="AM29" s="1167"/>
      <c r="AN29" s="1167"/>
      <c r="AO29" s="1167"/>
      <c r="AP29" s="1167"/>
      <c r="AQ29" s="1167"/>
      <c r="AR29" s="1167"/>
      <c r="AS29" s="1167"/>
      <c r="AT29" s="1167"/>
      <c r="AU29" s="1167"/>
      <c r="AV29" s="1167"/>
      <c r="AW29" s="1167"/>
      <c r="AX29" s="1167"/>
      <c r="AY29" s="113"/>
      <c r="AZ29" s="1165"/>
      <c r="BA29" s="1165"/>
      <c r="BB29" s="1165"/>
      <c r="BC29" s="1165"/>
      <c r="BD29" s="1165"/>
      <c r="BE29" s="1165"/>
      <c r="BF29" s="1165"/>
      <c r="BG29" s="1165"/>
      <c r="BH29" s="1165"/>
      <c r="BI29" s="1165"/>
      <c r="BJ29" s="1165"/>
      <c r="BK29" s="1165"/>
      <c r="BL29" s="113"/>
      <c r="BM29" s="1188"/>
      <c r="BN29" s="1180"/>
      <c r="BO29" s="1180"/>
      <c r="BP29" s="1180"/>
      <c r="BQ29" s="1180"/>
      <c r="BR29" s="1180"/>
      <c r="BS29" s="1180"/>
      <c r="BT29" s="1180"/>
      <c r="BU29" s="1180"/>
      <c r="BV29" s="1180"/>
      <c r="BW29" s="1180"/>
      <c r="BX29" s="1183"/>
      <c r="BY29" s="1186"/>
      <c r="BZ29" s="1180"/>
      <c r="CA29" s="1180"/>
      <c r="CB29" s="1180"/>
      <c r="CC29" s="1180"/>
      <c r="CD29" s="1180"/>
      <c r="CE29" s="1180"/>
      <c r="CF29" s="1180"/>
      <c r="CG29" s="1180"/>
      <c r="CH29" s="1180"/>
      <c r="CI29" s="1180"/>
      <c r="CJ29" s="1183"/>
      <c r="CK29" s="1186"/>
      <c r="CL29" s="1180"/>
      <c r="CM29" s="1180"/>
      <c r="CN29" s="1180"/>
      <c r="CO29" s="1180"/>
      <c r="CP29" s="1180"/>
      <c r="CQ29" s="1180"/>
      <c r="CR29" s="1180"/>
      <c r="CS29" s="1180"/>
      <c r="CT29" s="1180"/>
      <c r="CU29" s="1180"/>
      <c r="CV29" s="1183"/>
    </row>
    <row r="30" spans="1:100" ht="13.5" customHeight="1">
      <c r="A30" s="2"/>
      <c r="B30" s="1206"/>
      <c r="C30" s="591"/>
      <c r="D30" s="1151"/>
      <c r="E30" s="69" t="s">
        <v>223</v>
      </c>
      <c r="F30" s="603"/>
      <c r="G30" s="603"/>
      <c r="H30" s="603"/>
      <c r="I30" s="67" t="str">
        <f>IF(OR($AK28=1,$AK28=2),SUM($F30:$H30),"")</f>
        <v/>
      </c>
      <c r="J30" s="67" t="str">
        <f>IF(OR($AK28=4,$AK28=5),SUM($F30:$H30),"")</f>
        <v/>
      </c>
      <c r="K30" s="67" t="str">
        <f>IF(OR($AK28=3,$AK28=6),SUM($F30:$H30),"")</f>
        <v/>
      </c>
      <c r="L30" s="777"/>
      <c r="M30" s="1176" t="str">
        <f>IF(Q30&lt;=1,"","要見直し⇒")</f>
        <v/>
      </c>
      <c r="N30" s="1176"/>
      <c r="O30" s="1176"/>
      <c r="P30" s="599" t="s">
        <v>480</v>
      </c>
      <c r="Q30" s="1177">
        <f>W30</f>
        <v>0</v>
      </c>
      <c r="R30" s="1178"/>
      <c r="S30" s="136" t="s">
        <v>42</v>
      </c>
      <c r="T30" s="137" t="s">
        <v>43</v>
      </c>
      <c r="U30" s="49">
        <f>C29</f>
        <v>0</v>
      </c>
      <c r="V30" s="580" t="s">
        <v>258</v>
      </c>
      <c r="W30" s="36">
        <f>ROUND(AVERAGEA(X30:AI30),1)</f>
        <v>0</v>
      </c>
      <c r="X30" s="140" t="str">
        <f>IF(D28="","",ROUNDDOWN(X28/X29,2))</f>
        <v/>
      </c>
      <c r="Y30" s="140" t="str">
        <f>IF(D28="","",ROUNDDOWN(Y28/Y29,2))</f>
        <v/>
      </c>
      <c r="Z30" s="140" t="str">
        <f>IF(D28="","",ROUNDDOWN(Z28/Z29,2))</f>
        <v/>
      </c>
      <c r="AA30" s="140" t="str">
        <f>IF(D28="","",ROUNDDOWN(AA28/AA29,2))</f>
        <v/>
      </c>
      <c r="AB30" s="140" t="str">
        <f>IF(D28="","",ROUNDDOWN(AB28/AB29,2))</f>
        <v/>
      </c>
      <c r="AC30" s="140" t="str">
        <f>IF(D28="","",ROUNDDOWN(AC28/AC29,2))</f>
        <v/>
      </c>
      <c r="AD30" s="140" t="str">
        <f>IF(D28="","",ROUNDDOWN(AD28/AD29,2))</f>
        <v/>
      </c>
      <c r="AE30" s="140" t="str">
        <f>IF(D28="","",ROUNDDOWN(AE28/AE29,2))</f>
        <v/>
      </c>
      <c r="AF30" s="140" t="str">
        <f>IF(D28="","",ROUNDDOWN(AF28/AF29,2))</f>
        <v/>
      </c>
      <c r="AG30" s="140" t="str">
        <f>IF(D28="","",ROUNDDOWN(AG28/AG29,2))</f>
        <v/>
      </c>
      <c r="AH30" s="140" t="str">
        <f>IF(D28="","",ROUNDDOWN(AH28/AH29,2))</f>
        <v/>
      </c>
      <c r="AI30" s="140" t="str">
        <f>IF(D28="","",ROUNDDOWN(AI28/AI29,2))</f>
        <v/>
      </c>
      <c r="AJ30" s="1172"/>
      <c r="AK30" s="1174"/>
      <c r="AL30" s="1209"/>
      <c r="AM30" s="1167"/>
      <c r="AN30" s="1167"/>
      <c r="AO30" s="1167"/>
      <c r="AP30" s="1167"/>
      <c r="AQ30" s="1167"/>
      <c r="AR30" s="1167"/>
      <c r="AS30" s="1167"/>
      <c r="AT30" s="1167"/>
      <c r="AU30" s="1167"/>
      <c r="AV30" s="1167"/>
      <c r="AW30" s="1167"/>
      <c r="AX30" s="1167"/>
      <c r="AY30" s="113"/>
      <c r="AZ30" s="1166"/>
      <c r="BA30" s="1166"/>
      <c r="BB30" s="1166"/>
      <c r="BC30" s="1166"/>
      <c r="BD30" s="1166"/>
      <c r="BE30" s="1166"/>
      <c r="BF30" s="1166"/>
      <c r="BG30" s="1166"/>
      <c r="BH30" s="1166"/>
      <c r="BI30" s="1166"/>
      <c r="BJ30" s="1166"/>
      <c r="BK30" s="1166"/>
      <c r="BL30" s="113"/>
      <c r="BM30" s="1188"/>
      <c r="BN30" s="1181"/>
      <c r="BO30" s="1181"/>
      <c r="BP30" s="1181"/>
      <c r="BQ30" s="1181"/>
      <c r="BR30" s="1181"/>
      <c r="BS30" s="1181"/>
      <c r="BT30" s="1181"/>
      <c r="BU30" s="1181"/>
      <c r="BV30" s="1181"/>
      <c r="BW30" s="1181"/>
      <c r="BX30" s="1184"/>
      <c r="BY30" s="1187"/>
      <c r="BZ30" s="1181"/>
      <c r="CA30" s="1181"/>
      <c r="CB30" s="1181"/>
      <c r="CC30" s="1181"/>
      <c r="CD30" s="1181"/>
      <c r="CE30" s="1181"/>
      <c r="CF30" s="1181"/>
      <c r="CG30" s="1181"/>
      <c r="CH30" s="1181"/>
      <c r="CI30" s="1181"/>
      <c r="CJ30" s="1184"/>
      <c r="CK30" s="1187"/>
      <c r="CL30" s="1181"/>
      <c r="CM30" s="1181"/>
      <c r="CN30" s="1181"/>
      <c r="CO30" s="1181"/>
      <c r="CP30" s="1181"/>
      <c r="CQ30" s="1181"/>
      <c r="CR30" s="1181"/>
      <c r="CS30" s="1181"/>
      <c r="CT30" s="1181"/>
      <c r="CU30" s="1181"/>
      <c r="CV30" s="1184"/>
    </row>
    <row r="31" spans="1:100" ht="13.5" customHeight="1">
      <c r="A31" s="2"/>
      <c r="B31" s="1204">
        <v>8</v>
      </c>
      <c r="C31" s="589"/>
      <c r="D31" s="1149"/>
      <c r="E31" s="70"/>
      <c r="F31" s="236"/>
      <c r="G31" s="236"/>
      <c r="H31" s="236"/>
      <c r="I31" s="64"/>
      <c r="J31" s="63"/>
      <c r="K31" s="63"/>
      <c r="L31" s="1168"/>
      <c r="M31" s="595"/>
      <c r="N31" s="596" t="s">
        <v>41</v>
      </c>
      <c r="O31" s="595"/>
      <c r="P31" s="596" t="s">
        <v>35</v>
      </c>
      <c r="Q31" s="595"/>
      <c r="R31" s="596" t="s">
        <v>36</v>
      </c>
      <c r="S31" s="1170"/>
      <c r="T31" s="1171"/>
      <c r="U31" s="70">
        <f>D31</f>
        <v>0</v>
      </c>
      <c r="V31" s="738" t="s">
        <v>602</v>
      </c>
      <c r="W31" s="350">
        <f>SUM(X31:AI31)</f>
        <v>0</v>
      </c>
      <c r="X31" s="601"/>
      <c r="Y31" s="601"/>
      <c r="Z31" s="601"/>
      <c r="AA31" s="601"/>
      <c r="AB31" s="601"/>
      <c r="AC31" s="601"/>
      <c r="AD31" s="601"/>
      <c r="AE31" s="601"/>
      <c r="AF31" s="601"/>
      <c r="AG31" s="601"/>
      <c r="AH31" s="601"/>
      <c r="AI31" s="601"/>
      <c r="AJ31" s="1172" t="str">
        <f>C31&amp;C32</f>
        <v/>
      </c>
      <c r="AK31" s="1189" t="str">
        <f>IF(AJ31="常勤保育士",1,IF(AJ31="常勤保育士助士",2,IF(AJ31="常勤看護職員",3,IF(AJ31="非常勤保育士",4,IF(AJ31="非常勤保育士助士",5,IF(AJ31="非常勤看護職員",6," "))))))</f>
        <v xml:space="preserve"> </v>
      </c>
      <c r="AL31" s="1171">
        <f>IF(C33="児童保育",1,0)</f>
        <v>0</v>
      </c>
      <c r="AM31" s="1167" t="str">
        <f t="shared" ref="AM31:AX31" si="41">IF($C31="常勤",AM$10,IF($C31="非常勤",AM$12,""))</f>
        <v/>
      </c>
      <c r="AN31" s="1167" t="str">
        <f t="shared" si="41"/>
        <v/>
      </c>
      <c r="AO31" s="1167" t="str">
        <f t="shared" si="41"/>
        <v/>
      </c>
      <c r="AP31" s="1167" t="str">
        <f t="shared" si="41"/>
        <v/>
      </c>
      <c r="AQ31" s="1167" t="str">
        <f t="shared" si="41"/>
        <v/>
      </c>
      <c r="AR31" s="1167" t="str">
        <f t="shared" si="41"/>
        <v/>
      </c>
      <c r="AS31" s="1167" t="str">
        <f t="shared" si="41"/>
        <v/>
      </c>
      <c r="AT31" s="1167" t="str">
        <f t="shared" si="41"/>
        <v/>
      </c>
      <c r="AU31" s="1167" t="str">
        <f t="shared" si="41"/>
        <v/>
      </c>
      <c r="AV31" s="1167" t="str">
        <f t="shared" si="41"/>
        <v/>
      </c>
      <c r="AW31" s="1167" t="str">
        <f t="shared" si="41"/>
        <v/>
      </c>
      <c r="AX31" s="1167" t="str">
        <f t="shared" si="41"/>
        <v/>
      </c>
      <c r="AY31" s="32"/>
      <c r="AZ31" s="1164">
        <f t="shared" ref="AZ31:BK31" si="42">IF(X31&gt;=0.1,1,0)</f>
        <v>0</v>
      </c>
      <c r="BA31" s="1164">
        <f t="shared" si="42"/>
        <v>0</v>
      </c>
      <c r="BB31" s="1164">
        <f t="shared" si="42"/>
        <v>0</v>
      </c>
      <c r="BC31" s="1164">
        <f t="shared" si="42"/>
        <v>0</v>
      </c>
      <c r="BD31" s="1164">
        <f t="shared" si="42"/>
        <v>0</v>
      </c>
      <c r="BE31" s="1164">
        <f t="shared" si="42"/>
        <v>0</v>
      </c>
      <c r="BF31" s="1164">
        <f t="shared" si="42"/>
        <v>0</v>
      </c>
      <c r="BG31" s="1164">
        <f t="shared" si="42"/>
        <v>0</v>
      </c>
      <c r="BH31" s="1164">
        <f t="shared" si="42"/>
        <v>0</v>
      </c>
      <c r="BI31" s="1164">
        <f t="shared" si="42"/>
        <v>0</v>
      </c>
      <c r="BJ31" s="1164">
        <f t="shared" si="42"/>
        <v>0</v>
      </c>
      <c r="BK31" s="1164">
        <f t="shared" si="42"/>
        <v>0</v>
      </c>
      <c r="BL31" s="32"/>
      <c r="BM31" s="1188">
        <f t="shared" ref="BM31:BX31" si="43">IF($AK31=4,X33,0)</f>
        <v>0</v>
      </c>
      <c r="BN31" s="1179">
        <f t="shared" si="43"/>
        <v>0</v>
      </c>
      <c r="BO31" s="1179">
        <f t="shared" si="43"/>
        <v>0</v>
      </c>
      <c r="BP31" s="1179">
        <f t="shared" si="43"/>
        <v>0</v>
      </c>
      <c r="BQ31" s="1179">
        <f t="shared" si="43"/>
        <v>0</v>
      </c>
      <c r="BR31" s="1179">
        <f t="shared" si="43"/>
        <v>0</v>
      </c>
      <c r="BS31" s="1179">
        <f t="shared" si="43"/>
        <v>0</v>
      </c>
      <c r="BT31" s="1179">
        <f t="shared" si="43"/>
        <v>0</v>
      </c>
      <c r="BU31" s="1179">
        <f t="shared" si="43"/>
        <v>0</v>
      </c>
      <c r="BV31" s="1179">
        <f t="shared" si="43"/>
        <v>0</v>
      </c>
      <c r="BW31" s="1179">
        <f t="shared" si="43"/>
        <v>0</v>
      </c>
      <c r="BX31" s="1182">
        <f t="shared" si="43"/>
        <v>0</v>
      </c>
      <c r="BY31" s="1185">
        <f t="shared" ref="BY31:CJ31" si="44">IF($AK31=5,X33,0)</f>
        <v>0</v>
      </c>
      <c r="BZ31" s="1179">
        <f t="shared" si="44"/>
        <v>0</v>
      </c>
      <c r="CA31" s="1179">
        <f t="shared" si="44"/>
        <v>0</v>
      </c>
      <c r="CB31" s="1179">
        <f t="shared" si="44"/>
        <v>0</v>
      </c>
      <c r="CC31" s="1179">
        <f t="shared" si="44"/>
        <v>0</v>
      </c>
      <c r="CD31" s="1179">
        <f t="shared" si="44"/>
        <v>0</v>
      </c>
      <c r="CE31" s="1179">
        <f t="shared" si="44"/>
        <v>0</v>
      </c>
      <c r="CF31" s="1179">
        <f t="shared" si="44"/>
        <v>0</v>
      </c>
      <c r="CG31" s="1179">
        <f t="shared" si="44"/>
        <v>0</v>
      </c>
      <c r="CH31" s="1179">
        <f t="shared" si="44"/>
        <v>0</v>
      </c>
      <c r="CI31" s="1179">
        <f t="shared" si="44"/>
        <v>0</v>
      </c>
      <c r="CJ31" s="1182">
        <f t="shared" si="44"/>
        <v>0</v>
      </c>
      <c r="CK31" s="1185">
        <f t="shared" ref="CK31:CV31" si="45">IF($AK31=6,X33,0)</f>
        <v>0</v>
      </c>
      <c r="CL31" s="1179">
        <f t="shared" si="45"/>
        <v>0</v>
      </c>
      <c r="CM31" s="1179">
        <f t="shared" si="45"/>
        <v>0</v>
      </c>
      <c r="CN31" s="1179">
        <f t="shared" si="45"/>
        <v>0</v>
      </c>
      <c r="CO31" s="1179">
        <f t="shared" si="45"/>
        <v>0</v>
      </c>
      <c r="CP31" s="1179">
        <f t="shared" si="45"/>
        <v>0</v>
      </c>
      <c r="CQ31" s="1179">
        <f t="shared" si="45"/>
        <v>0</v>
      </c>
      <c r="CR31" s="1179">
        <f t="shared" si="45"/>
        <v>0</v>
      </c>
      <c r="CS31" s="1179">
        <f t="shared" si="45"/>
        <v>0</v>
      </c>
      <c r="CT31" s="1179">
        <f t="shared" si="45"/>
        <v>0</v>
      </c>
      <c r="CU31" s="1179">
        <f t="shared" si="45"/>
        <v>0</v>
      </c>
      <c r="CV31" s="1182">
        <f t="shared" si="45"/>
        <v>0</v>
      </c>
    </row>
    <row r="32" spans="1:100" ht="13.5" customHeight="1">
      <c r="A32" s="2"/>
      <c r="B32" s="1205"/>
      <c r="C32" s="590"/>
      <c r="D32" s="1150"/>
      <c r="E32" s="68" t="s">
        <v>217</v>
      </c>
      <c r="F32" s="594"/>
      <c r="G32" s="594"/>
      <c r="H32" s="594"/>
      <c r="I32" s="66" t="str">
        <f>IF(OR($AK31=1,$AK31=2),SUM($F32:$H32),"")</f>
        <v/>
      </c>
      <c r="J32" s="66" t="str">
        <f>IF(OR($AK31=4,$AK31=5),SUM($F32:$H32),"")</f>
        <v/>
      </c>
      <c r="K32" s="66" t="str">
        <f>IF(OR($AK31=3,$AK31=6),SUM($F32:$H32),"")</f>
        <v/>
      </c>
      <c r="L32" s="1169"/>
      <c r="M32" s="597" t="s">
        <v>481</v>
      </c>
      <c r="N32" s="598"/>
      <c r="O32" s="597" t="s">
        <v>41</v>
      </c>
      <c r="P32" s="598"/>
      <c r="Q32" s="597" t="s">
        <v>35</v>
      </c>
      <c r="R32" s="598"/>
      <c r="S32" s="32" t="s">
        <v>36</v>
      </c>
      <c r="T32" s="42"/>
      <c r="U32" s="48">
        <f>C31</f>
        <v>0</v>
      </c>
      <c r="V32" s="34" t="s">
        <v>257</v>
      </c>
      <c r="W32" s="35">
        <f>SUM(X32:AI32)</f>
        <v>0</v>
      </c>
      <c r="X32" s="50" t="str">
        <f t="shared" ref="X32:AI32" si="46">AM31</f>
        <v/>
      </c>
      <c r="Y32" s="50" t="str">
        <f t="shared" si="46"/>
        <v/>
      </c>
      <c r="Z32" s="50" t="str">
        <f t="shared" si="46"/>
        <v/>
      </c>
      <c r="AA32" s="50" t="str">
        <f t="shared" si="46"/>
        <v/>
      </c>
      <c r="AB32" s="50" t="str">
        <f t="shared" si="46"/>
        <v/>
      </c>
      <c r="AC32" s="50" t="str">
        <f t="shared" si="46"/>
        <v/>
      </c>
      <c r="AD32" s="50" t="str">
        <f t="shared" si="46"/>
        <v/>
      </c>
      <c r="AE32" s="50" t="str">
        <f t="shared" si="46"/>
        <v/>
      </c>
      <c r="AF32" s="50" t="str">
        <f t="shared" si="46"/>
        <v/>
      </c>
      <c r="AG32" s="50" t="str">
        <f t="shared" si="46"/>
        <v/>
      </c>
      <c r="AH32" s="50" t="str">
        <f t="shared" si="46"/>
        <v/>
      </c>
      <c r="AI32" s="50" t="str">
        <f t="shared" si="46"/>
        <v/>
      </c>
      <c r="AJ32" s="1172"/>
      <c r="AK32" s="1174"/>
      <c r="AL32" s="1208"/>
      <c r="AM32" s="1167"/>
      <c r="AN32" s="1167"/>
      <c r="AO32" s="1167"/>
      <c r="AP32" s="1167"/>
      <c r="AQ32" s="1167"/>
      <c r="AR32" s="1167"/>
      <c r="AS32" s="1167"/>
      <c r="AT32" s="1167"/>
      <c r="AU32" s="1167"/>
      <c r="AV32" s="1167"/>
      <c r="AW32" s="1167"/>
      <c r="AX32" s="1167"/>
      <c r="AY32" s="113"/>
      <c r="AZ32" s="1165"/>
      <c r="BA32" s="1165"/>
      <c r="BB32" s="1165"/>
      <c r="BC32" s="1165"/>
      <c r="BD32" s="1165"/>
      <c r="BE32" s="1165"/>
      <c r="BF32" s="1165"/>
      <c r="BG32" s="1165"/>
      <c r="BH32" s="1165"/>
      <c r="BI32" s="1165"/>
      <c r="BJ32" s="1165"/>
      <c r="BK32" s="1165"/>
      <c r="BL32" s="113"/>
      <c r="BM32" s="1188"/>
      <c r="BN32" s="1180"/>
      <c r="BO32" s="1180"/>
      <c r="BP32" s="1180"/>
      <c r="BQ32" s="1180"/>
      <c r="BR32" s="1180"/>
      <c r="BS32" s="1180"/>
      <c r="BT32" s="1180"/>
      <c r="BU32" s="1180"/>
      <c r="BV32" s="1180"/>
      <c r="BW32" s="1180"/>
      <c r="BX32" s="1183"/>
      <c r="BY32" s="1186"/>
      <c r="BZ32" s="1180"/>
      <c r="CA32" s="1180"/>
      <c r="CB32" s="1180"/>
      <c r="CC32" s="1180"/>
      <c r="CD32" s="1180"/>
      <c r="CE32" s="1180"/>
      <c r="CF32" s="1180"/>
      <c r="CG32" s="1180"/>
      <c r="CH32" s="1180"/>
      <c r="CI32" s="1180"/>
      <c r="CJ32" s="1183"/>
      <c r="CK32" s="1186"/>
      <c r="CL32" s="1180"/>
      <c r="CM32" s="1180"/>
      <c r="CN32" s="1180"/>
      <c r="CO32" s="1180"/>
      <c r="CP32" s="1180"/>
      <c r="CQ32" s="1180"/>
      <c r="CR32" s="1180"/>
      <c r="CS32" s="1180"/>
      <c r="CT32" s="1180"/>
      <c r="CU32" s="1180"/>
      <c r="CV32" s="1183"/>
    </row>
    <row r="33" spans="1:100" ht="13.5" customHeight="1">
      <c r="A33" s="2"/>
      <c r="B33" s="1206"/>
      <c r="C33" s="591"/>
      <c r="D33" s="1151"/>
      <c r="E33" s="69" t="s">
        <v>223</v>
      </c>
      <c r="F33" s="603"/>
      <c r="G33" s="603"/>
      <c r="H33" s="603"/>
      <c r="I33" s="67" t="str">
        <f>IF(OR($AK31=1,$AK31=2),SUM($F33:$H33),"")</f>
        <v/>
      </c>
      <c r="J33" s="67" t="str">
        <f>IF(OR($AK31=4,$AK31=5),SUM($F33:$H33),"")</f>
        <v/>
      </c>
      <c r="K33" s="67" t="str">
        <f>IF(OR($AK31=3,$AK31=6),SUM($F33:$H33),"")</f>
        <v/>
      </c>
      <c r="L33" s="777"/>
      <c r="M33" s="1176" t="str">
        <f>IF(Q33&lt;=1,"","要見直し⇒")</f>
        <v/>
      </c>
      <c r="N33" s="1176"/>
      <c r="O33" s="1176"/>
      <c r="P33" s="599" t="s">
        <v>480</v>
      </c>
      <c r="Q33" s="1177">
        <f>W33</f>
        <v>0</v>
      </c>
      <c r="R33" s="1178"/>
      <c r="S33" s="136" t="s">
        <v>42</v>
      </c>
      <c r="T33" s="137" t="s">
        <v>43</v>
      </c>
      <c r="U33" s="49">
        <f>C32</f>
        <v>0</v>
      </c>
      <c r="V33" s="580" t="s">
        <v>258</v>
      </c>
      <c r="W33" s="36">
        <f>ROUND(AVERAGEA(X33:AI33),1)</f>
        <v>0</v>
      </c>
      <c r="X33" s="140" t="str">
        <f>IF(D31="","",ROUNDDOWN(X31/X32,2))</f>
        <v/>
      </c>
      <c r="Y33" s="140" t="str">
        <f>IF(D31="","",ROUNDDOWN(Y31/Y32,2))</f>
        <v/>
      </c>
      <c r="Z33" s="140" t="str">
        <f>IF(D31="","",ROUNDDOWN(Z31/Z32,2))</f>
        <v/>
      </c>
      <c r="AA33" s="140" t="str">
        <f>IF(D31="","",ROUNDDOWN(AA31/AA32,2))</f>
        <v/>
      </c>
      <c r="AB33" s="140" t="str">
        <f>IF(D31="","",ROUNDDOWN(AB31/AB32,2))</f>
        <v/>
      </c>
      <c r="AC33" s="140" t="str">
        <f>IF(D31="","",ROUNDDOWN(AC31/AC32,2))</f>
        <v/>
      </c>
      <c r="AD33" s="140" t="str">
        <f>IF(D31="","",ROUNDDOWN(AD31/AD32,2))</f>
        <v/>
      </c>
      <c r="AE33" s="140" t="str">
        <f>IF(D31="","",ROUNDDOWN(AE31/AE32,2))</f>
        <v/>
      </c>
      <c r="AF33" s="140" t="str">
        <f>IF(D31="","",ROUNDDOWN(AF31/AF32,2))</f>
        <v/>
      </c>
      <c r="AG33" s="140" t="str">
        <f>IF(D31="","",ROUNDDOWN(AG31/AG32,2))</f>
        <v/>
      </c>
      <c r="AH33" s="140" t="str">
        <f>IF(D31="","",ROUNDDOWN(AH31/AH32,2))</f>
        <v/>
      </c>
      <c r="AI33" s="140" t="str">
        <f>IF(D31="","",ROUNDDOWN(AI31/AI32,2))</f>
        <v/>
      </c>
      <c r="AJ33" s="1172"/>
      <c r="AK33" s="1174"/>
      <c r="AL33" s="1209"/>
      <c r="AM33" s="1167"/>
      <c r="AN33" s="1167"/>
      <c r="AO33" s="1167"/>
      <c r="AP33" s="1167"/>
      <c r="AQ33" s="1167"/>
      <c r="AR33" s="1167"/>
      <c r="AS33" s="1167"/>
      <c r="AT33" s="1167"/>
      <c r="AU33" s="1167"/>
      <c r="AV33" s="1167"/>
      <c r="AW33" s="1167"/>
      <c r="AX33" s="1167"/>
      <c r="AY33" s="113"/>
      <c r="AZ33" s="1166"/>
      <c r="BA33" s="1166"/>
      <c r="BB33" s="1166"/>
      <c r="BC33" s="1166"/>
      <c r="BD33" s="1166"/>
      <c r="BE33" s="1166"/>
      <c r="BF33" s="1166"/>
      <c r="BG33" s="1166"/>
      <c r="BH33" s="1166"/>
      <c r="BI33" s="1166"/>
      <c r="BJ33" s="1166"/>
      <c r="BK33" s="1166"/>
      <c r="BL33" s="113"/>
      <c r="BM33" s="1188"/>
      <c r="BN33" s="1181"/>
      <c r="BO33" s="1181"/>
      <c r="BP33" s="1181"/>
      <c r="BQ33" s="1181"/>
      <c r="BR33" s="1181"/>
      <c r="BS33" s="1181"/>
      <c r="BT33" s="1181"/>
      <c r="BU33" s="1181"/>
      <c r="BV33" s="1181"/>
      <c r="BW33" s="1181"/>
      <c r="BX33" s="1184"/>
      <c r="BY33" s="1187"/>
      <c r="BZ33" s="1181"/>
      <c r="CA33" s="1181"/>
      <c r="CB33" s="1181"/>
      <c r="CC33" s="1181"/>
      <c r="CD33" s="1181"/>
      <c r="CE33" s="1181"/>
      <c r="CF33" s="1181"/>
      <c r="CG33" s="1181"/>
      <c r="CH33" s="1181"/>
      <c r="CI33" s="1181"/>
      <c r="CJ33" s="1184"/>
      <c r="CK33" s="1187"/>
      <c r="CL33" s="1181"/>
      <c r="CM33" s="1181"/>
      <c r="CN33" s="1181"/>
      <c r="CO33" s="1181"/>
      <c r="CP33" s="1181"/>
      <c r="CQ33" s="1181"/>
      <c r="CR33" s="1181"/>
      <c r="CS33" s="1181"/>
      <c r="CT33" s="1181"/>
      <c r="CU33" s="1181"/>
      <c r="CV33" s="1184"/>
    </row>
    <row r="34" spans="1:100" ht="13.5" customHeight="1">
      <c r="A34" s="2"/>
      <c r="B34" s="1204">
        <v>9</v>
      </c>
      <c r="C34" s="589"/>
      <c r="D34" s="1149"/>
      <c r="E34" s="70"/>
      <c r="F34" s="236"/>
      <c r="G34" s="236"/>
      <c r="H34" s="236"/>
      <c r="I34" s="64"/>
      <c r="J34" s="63"/>
      <c r="K34" s="63"/>
      <c r="L34" s="1168"/>
      <c r="M34" s="595"/>
      <c r="N34" s="596" t="s">
        <v>41</v>
      </c>
      <c r="O34" s="595"/>
      <c r="P34" s="596" t="s">
        <v>35</v>
      </c>
      <c r="Q34" s="595"/>
      <c r="R34" s="596" t="s">
        <v>36</v>
      </c>
      <c r="S34" s="1170"/>
      <c r="T34" s="1171"/>
      <c r="U34" s="70">
        <f>D34</f>
        <v>0</v>
      </c>
      <c r="V34" s="738" t="s">
        <v>602</v>
      </c>
      <c r="W34" s="350">
        <f>SUM(X34:AI34)</f>
        <v>0</v>
      </c>
      <c r="X34" s="601"/>
      <c r="Y34" s="601"/>
      <c r="Z34" s="601"/>
      <c r="AA34" s="601"/>
      <c r="AB34" s="601"/>
      <c r="AC34" s="601"/>
      <c r="AD34" s="601"/>
      <c r="AE34" s="601"/>
      <c r="AF34" s="601"/>
      <c r="AG34" s="601"/>
      <c r="AH34" s="601"/>
      <c r="AI34" s="601"/>
      <c r="AJ34" s="1172" t="str">
        <f>C34&amp;C35</f>
        <v/>
      </c>
      <c r="AK34" s="1189" t="str">
        <f>IF(AJ34="常勤保育士",1,IF(AJ34="常勤保育士助士",2,IF(AJ34="常勤看護職員",3,IF(AJ34="非常勤保育士",4,IF(AJ34="非常勤保育士助士",5,IF(AJ34="非常勤看護職員",6," "))))))</f>
        <v xml:space="preserve"> </v>
      </c>
      <c r="AL34" s="1171">
        <f>IF(C36="児童保育",1,0)</f>
        <v>0</v>
      </c>
      <c r="AM34" s="1167" t="str">
        <f t="shared" ref="AM34:AX34" si="47">IF($C34="常勤",AM$10,IF($C34="非常勤",AM$12,""))</f>
        <v/>
      </c>
      <c r="AN34" s="1167" t="str">
        <f t="shared" si="47"/>
        <v/>
      </c>
      <c r="AO34" s="1167" t="str">
        <f t="shared" si="47"/>
        <v/>
      </c>
      <c r="AP34" s="1167" t="str">
        <f t="shared" si="47"/>
        <v/>
      </c>
      <c r="AQ34" s="1167" t="str">
        <f t="shared" si="47"/>
        <v/>
      </c>
      <c r="AR34" s="1167" t="str">
        <f t="shared" si="47"/>
        <v/>
      </c>
      <c r="AS34" s="1167" t="str">
        <f t="shared" si="47"/>
        <v/>
      </c>
      <c r="AT34" s="1167" t="str">
        <f t="shared" si="47"/>
        <v/>
      </c>
      <c r="AU34" s="1167" t="str">
        <f t="shared" si="47"/>
        <v/>
      </c>
      <c r="AV34" s="1167" t="str">
        <f t="shared" si="47"/>
        <v/>
      </c>
      <c r="AW34" s="1167" t="str">
        <f t="shared" si="47"/>
        <v/>
      </c>
      <c r="AX34" s="1167" t="str">
        <f t="shared" si="47"/>
        <v/>
      </c>
      <c r="AY34" s="32"/>
      <c r="AZ34" s="1164">
        <f t="shared" ref="AZ34:BK34" si="48">IF(X34&gt;=0.1,1,0)</f>
        <v>0</v>
      </c>
      <c r="BA34" s="1164">
        <f t="shared" si="48"/>
        <v>0</v>
      </c>
      <c r="BB34" s="1164">
        <f t="shared" si="48"/>
        <v>0</v>
      </c>
      <c r="BC34" s="1164">
        <f t="shared" si="48"/>
        <v>0</v>
      </c>
      <c r="BD34" s="1164">
        <f t="shared" si="48"/>
        <v>0</v>
      </c>
      <c r="BE34" s="1164">
        <f t="shared" si="48"/>
        <v>0</v>
      </c>
      <c r="BF34" s="1164">
        <f t="shared" si="48"/>
        <v>0</v>
      </c>
      <c r="BG34" s="1164">
        <f t="shared" si="48"/>
        <v>0</v>
      </c>
      <c r="BH34" s="1164">
        <f t="shared" si="48"/>
        <v>0</v>
      </c>
      <c r="BI34" s="1164">
        <f t="shared" si="48"/>
        <v>0</v>
      </c>
      <c r="BJ34" s="1164">
        <f t="shared" si="48"/>
        <v>0</v>
      </c>
      <c r="BK34" s="1164">
        <f t="shared" si="48"/>
        <v>0</v>
      </c>
      <c r="BL34" s="32"/>
      <c r="BM34" s="1188">
        <f t="shared" ref="BM34:BX34" si="49">IF($AK34=4,X36,0)</f>
        <v>0</v>
      </c>
      <c r="BN34" s="1179">
        <f t="shared" si="49"/>
        <v>0</v>
      </c>
      <c r="BO34" s="1179">
        <f t="shared" si="49"/>
        <v>0</v>
      </c>
      <c r="BP34" s="1179">
        <f t="shared" si="49"/>
        <v>0</v>
      </c>
      <c r="BQ34" s="1179">
        <f t="shared" si="49"/>
        <v>0</v>
      </c>
      <c r="BR34" s="1179">
        <f t="shared" si="49"/>
        <v>0</v>
      </c>
      <c r="BS34" s="1179">
        <f t="shared" si="49"/>
        <v>0</v>
      </c>
      <c r="BT34" s="1179">
        <f t="shared" si="49"/>
        <v>0</v>
      </c>
      <c r="BU34" s="1179">
        <f t="shared" si="49"/>
        <v>0</v>
      </c>
      <c r="BV34" s="1179">
        <f t="shared" si="49"/>
        <v>0</v>
      </c>
      <c r="BW34" s="1179">
        <f t="shared" si="49"/>
        <v>0</v>
      </c>
      <c r="BX34" s="1182">
        <f t="shared" si="49"/>
        <v>0</v>
      </c>
      <c r="BY34" s="1185">
        <f t="shared" ref="BY34:CJ34" si="50">IF($AK34=5,X36,0)</f>
        <v>0</v>
      </c>
      <c r="BZ34" s="1179">
        <f t="shared" si="50"/>
        <v>0</v>
      </c>
      <c r="CA34" s="1179">
        <f t="shared" si="50"/>
        <v>0</v>
      </c>
      <c r="CB34" s="1179">
        <f t="shared" si="50"/>
        <v>0</v>
      </c>
      <c r="CC34" s="1179">
        <f t="shared" si="50"/>
        <v>0</v>
      </c>
      <c r="CD34" s="1179">
        <f t="shared" si="50"/>
        <v>0</v>
      </c>
      <c r="CE34" s="1179">
        <f t="shared" si="50"/>
        <v>0</v>
      </c>
      <c r="CF34" s="1179">
        <f t="shared" si="50"/>
        <v>0</v>
      </c>
      <c r="CG34" s="1179">
        <f t="shared" si="50"/>
        <v>0</v>
      </c>
      <c r="CH34" s="1179">
        <f t="shared" si="50"/>
        <v>0</v>
      </c>
      <c r="CI34" s="1179">
        <f t="shared" si="50"/>
        <v>0</v>
      </c>
      <c r="CJ34" s="1182">
        <f t="shared" si="50"/>
        <v>0</v>
      </c>
      <c r="CK34" s="1185">
        <f t="shared" ref="CK34:CV34" si="51">IF($AK34=6,X36,0)</f>
        <v>0</v>
      </c>
      <c r="CL34" s="1179">
        <f t="shared" si="51"/>
        <v>0</v>
      </c>
      <c r="CM34" s="1179">
        <f t="shared" si="51"/>
        <v>0</v>
      </c>
      <c r="CN34" s="1179">
        <f t="shared" si="51"/>
        <v>0</v>
      </c>
      <c r="CO34" s="1179">
        <f t="shared" si="51"/>
        <v>0</v>
      </c>
      <c r="CP34" s="1179">
        <f t="shared" si="51"/>
        <v>0</v>
      </c>
      <c r="CQ34" s="1179">
        <f t="shared" si="51"/>
        <v>0</v>
      </c>
      <c r="CR34" s="1179">
        <f t="shared" si="51"/>
        <v>0</v>
      </c>
      <c r="CS34" s="1179">
        <f t="shared" si="51"/>
        <v>0</v>
      </c>
      <c r="CT34" s="1179">
        <f t="shared" si="51"/>
        <v>0</v>
      </c>
      <c r="CU34" s="1179">
        <f t="shared" si="51"/>
        <v>0</v>
      </c>
      <c r="CV34" s="1182">
        <f t="shared" si="51"/>
        <v>0</v>
      </c>
    </row>
    <row r="35" spans="1:100" ht="13.5" customHeight="1">
      <c r="A35" s="2"/>
      <c r="B35" s="1205"/>
      <c r="C35" s="590"/>
      <c r="D35" s="1150"/>
      <c r="E35" s="68" t="s">
        <v>217</v>
      </c>
      <c r="F35" s="594"/>
      <c r="G35" s="594"/>
      <c r="H35" s="594"/>
      <c r="I35" s="66" t="str">
        <f>IF(OR($AK34=1,$AK34=2),SUM($F35:$H35),"")</f>
        <v/>
      </c>
      <c r="J35" s="66" t="str">
        <f>IF(OR($AK34=4,$AK34=5),SUM($F35:$H35),"")</f>
        <v/>
      </c>
      <c r="K35" s="66" t="str">
        <f>IF(OR($AK34=3,$AK34=6),SUM($F35:$H35),"")</f>
        <v/>
      </c>
      <c r="L35" s="1169"/>
      <c r="M35" s="597" t="s">
        <v>481</v>
      </c>
      <c r="N35" s="598"/>
      <c r="O35" s="597" t="s">
        <v>41</v>
      </c>
      <c r="P35" s="598"/>
      <c r="Q35" s="597" t="s">
        <v>35</v>
      </c>
      <c r="R35" s="598"/>
      <c r="S35" s="32" t="s">
        <v>36</v>
      </c>
      <c r="T35" s="42"/>
      <c r="U35" s="48">
        <f>C34</f>
        <v>0</v>
      </c>
      <c r="V35" s="34" t="s">
        <v>257</v>
      </c>
      <c r="W35" s="35">
        <f>SUM(X35:AI35)</f>
        <v>0</v>
      </c>
      <c r="X35" s="50" t="str">
        <f t="shared" ref="X35:AI35" si="52">AM34</f>
        <v/>
      </c>
      <c r="Y35" s="50" t="str">
        <f t="shared" si="52"/>
        <v/>
      </c>
      <c r="Z35" s="50" t="str">
        <f t="shared" si="52"/>
        <v/>
      </c>
      <c r="AA35" s="50" t="str">
        <f t="shared" si="52"/>
        <v/>
      </c>
      <c r="AB35" s="50" t="str">
        <f t="shared" si="52"/>
        <v/>
      </c>
      <c r="AC35" s="50" t="str">
        <f t="shared" si="52"/>
        <v/>
      </c>
      <c r="AD35" s="50" t="str">
        <f t="shared" si="52"/>
        <v/>
      </c>
      <c r="AE35" s="50" t="str">
        <f t="shared" si="52"/>
        <v/>
      </c>
      <c r="AF35" s="50" t="str">
        <f t="shared" si="52"/>
        <v/>
      </c>
      <c r="AG35" s="50" t="str">
        <f t="shared" si="52"/>
        <v/>
      </c>
      <c r="AH35" s="50" t="str">
        <f t="shared" si="52"/>
        <v/>
      </c>
      <c r="AI35" s="50" t="str">
        <f t="shared" si="52"/>
        <v/>
      </c>
      <c r="AJ35" s="1172"/>
      <c r="AK35" s="1174"/>
      <c r="AL35" s="1208"/>
      <c r="AM35" s="1167"/>
      <c r="AN35" s="1167"/>
      <c r="AO35" s="1167"/>
      <c r="AP35" s="1167"/>
      <c r="AQ35" s="1167"/>
      <c r="AR35" s="1167"/>
      <c r="AS35" s="1167"/>
      <c r="AT35" s="1167"/>
      <c r="AU35" s="1167"/>
      <c r="AV35" s="1167"/>
      <c r="AW35" s="1167"/>
      <c r="AX35" s="1167"/>
      <c r="AY35" s="113"/>
      <c r="AZ35" s="1165"/>
      <c r="BA35" s="1165"/>
      <c r="BB35" s="1165"/>
      <c r="BC35" s="1165"/>
      <c r="BD35" s="1165"/>
      <c r="BE35" s="1165"/>
      <c r="BF35" s="1165"/>
      <c r="BG35" s="1165"/>
      <c r="BH35" s="1165"/>
      <c r="BI35" s="1165"/>
      <c r="BJ35" s="1165"/>
      <c r="BK35" s="1165"/>
      <c r="BL35" s="113"/>
      <c r="BM35" s="1188"/>
      <c r="BN35" s="1180"/>
      <c r="BO35" s="1180"/>
      <c r="BP35" s="1180"/>
      <c r="BQ35" s="1180"/>
      <c r="BR35" s="1180"/>
      <c r="BS35" s="1180"/>
      <c r="BT35" s="1180"/>
      <c r="BU35" s="1180"/>
      <c r="BV35" s="1180"/>
      <c r="BW35" s="1180"/>
      <c r="BX35" s="1183"/>
      <c r="BY35" s="1186"/>
      <c r="BZ35" s="1180"/>
      <c r="CA35" s="1180"/>
      <c r="CB35" s="1180"/>
      <c r="CC35" s="1180"/>
      <c r="CD35" s="1180"/>
      <c r="CE35" s="1180"/>
      <c r="CF35" s="1180"/>
      <c r="CG35" s="1180"/>
      <c r="CH35" s="1180"/>
      <c r="CI35" s="1180"/>
      <c r="CJ35" s="1183"/>
      <c r="CK35" s="1186"/>
      <c r="CL35" s="1180"/>
      <c r="CM35" s="1180"/>
      <c r="CN35" s="1180"/>
      <c r="CO35" s="1180"/>
      <c r="CP35" s="1180"/>
      <c r="CQ35" s="1180"/>
      <c r="CR35" s="1180"/>
      <c r="CS35" s="1180"/>
      <c r="CT35" s="1180"/>
      <c r="CU35" s="1180"/>
      <c r="CV35" s="1183"/>
    </row>
    <row r="36" spans="1:100" ht="13.5" customHeight="1">
      <c r="A36" s="2"/>
      <c r="B36" s="1206"/>
      <c r="C36" s="591"/>
      <c r="D36" s="1151"/>
      <c r="E36" s="69" t="s">
        <v>223</v>
      </c>
      <c r="F36" s="603"/>
      <c r="G36" s="603"/>
      <c r="H36" s="603"/>
      <c r="I36" s="67" t="str">
        <f>IF(OR($AK34=1,$AK34=2),SUM($F36:$H36),"")</f>
        <v/>
      </c>
      <c r="J36" s="67" t="str">
        <f>IF(OR($AK34=4,$AK34=5),SUM($F36:$H36),"")</f>
        <v/>
      </c>
      <c r="K36" s="67" t="str">
        <f>IF(OR($AK34=3,$AK34=6),SUM($F36:$H36),"")</f>
        <v/>
      </c>
      <c r="L36" s="777"/>
      <c r="M36" s="1176" t="str">
        <f>IF(Q36&lt;=1,"","要見直し⇒")</f>
        <v/>
      </c>
      <c r="N36" s="1176"/>
      <c r="O36" s="1176"/>
      <c r="P36" s="599" t="s">
        <v>480</v>
      </c>
      <c r="Q36" s="1177">
        <f>W36</f>
        <v>0</v>
      </c>
      <c r="R36" s="1178"/>
      <c r="S36" s="136" t="s">
        <v>42</v>
      </c>
      <c r="T36" s="137" t="s">
        <v>43</v>
      </c>
      <c r="U36" s="49">
        <f>C35</f>
        <v>0</v>
      </c>
      <c r="V36" s="580" t="s">
        <v>258</v>
      </c>
      <c r="W36" s="36">
        <f>ROUND(AVERAGEA(X36:AI36),1)</f>
        <v>0</v>
      </c>
      <c r="X36" s="140" t="str">
        <f>IF(D34="","",ROUNDDOWN(X34/X35,2))</f>
        <v/>
      </c>
      <c r="Y36" s="140" t="str">
        <f>IF(D34="","",ROUNDDOWN(Y34/Y35,2))</f>
        <v/>
      </c>
      <c r="Z36" s="140" t="str">
        <f>IF(D34="","",ROUNDDOWN(Z34/Z35,2))</f>
        <v/>
      </c>
      <c r="AA36" s="140" t="str">
        <f>IF(D34="","",ROUNDDOWN(AA34/AA35,2))</f>
        <v/>
      </c>
      <c r="AB36" s="140" t="str">
        <f>IF(D34="","",ROUNDDOWN(AB34/AB35,2))</f>
        <v/>
      </c>
      <c r="AC36" s="140" t="str">
        <f>IF(D34="","",ROUNDDOWN(AC34/AC35,2))</f>
        <v/>
      </c>
      <c r="AD36" s="140" t="str">
        <f>IF(D34="","",ROUNDDOWN(AD34/AD35,2))</f>
        <v/>
      </c>
      <c r="AE36" s="140" t="str">
        <f>IF(D34="","",ROUNDDOWN(AE34/AE35,2))</f>
        <v/>
      </c>
      <c r="AF36" s="140" t="str">
        <f>IF(D34="","",ROUNDDOWN(AF34/AF35,2))</f>
        <v/>
      </c>
      <c r="AG36" s="140" t="str">
        <f>IF(D34="","",ROUNDDOWN(AG34/AG35,2))</f>
        <v/>
      </c>
      <c r="AH36" s="140" t="str">
        <f>IF(D34="","",ROUNDDOWN(AH34/AH35,2))</f>
        <v/>
      </c>
      <c r="AI36" s="140" t="str">
        <f>IF(D34="","",ROUNDDOWN(AI34/AI35,2))</f>
        <v/>
      </c>
      <c r="AJ36" s="1172"/>
      <c r="AK36" s="1174"/>
      <c r="AL36" s="1209"/>
      <c r="AM36" s="1167"/>
      <c r="AN36" s="1167"/>
      <c r="AO36" s="1167"/>
      <c r="AP36" s="1167"/>
      <c r="AQ36" s="1167"/>
      <c r="AR36" s="1167"/>
      <c r="AS36" s="1167"/>
      <c r="AT36" s="1167"/>
      <c r="AU36" s="1167"/>
      <c r="AV36" s="1167"/>
      <c r="AW36" s="1167"/>
      <c r="AX36" s="1167"/>
      <c r="AY36" s="113"/>
      <c r="AZ36" s="1166"/>
      <c r="BA36" s="1166"/>
      <c r="BB36" s="1166"/>
      <c r="BC36" s="1166"/>
      <c r="BD36" s="1166"/>
      <c r="BE36" s="1166"/>
      <c r="BF36" s="1166"/>
      <c r="BG36" s="1166"/>
      <c r="BH36" s="1166"/>
      <c r="BI36" s="1166"/>
      <c r="BJ36" s="1166"/>
      <c r="BK36" s="1166"/>
      <c r="BL36" s="113"/>
      <c r="BM36" s="1188"/>
      <c r="BN36" s="1181"/>
      <c r="BO36" s="1181"/>
      <c r="BP36" s="1181"/>
      <c r="BQ36" s="1181"/>
      <c r="BR36" s="1181"/>
      <c r="BS36" s="1181"/>
      <c r="BT36" s="1181"/>
      <c r="BU36" s="1181"/>
      <c r="BV36" s="1181"/>
      <c r="BW36" s="1181"/>
      <c r="BX36" s="1184"/>
      <c r="BY36" s="1187"/>
      <c r="BZ36" s="1181"/>
      <c r="CA36" s="1181"/>
      <c r="CB36" s="1181"/>
      <c r="CC36" s="1181"/>
      <c r="CD36" s="1181"/>
      <c r="CE36" s="1181"/>
      <c r="CF36" s="1181"/>
      <c r="CG36" s="1181"/>
      <c r="CH36" s="1181"/>
      <c r="CI36" s="1181"/>
      <c r="CJ36" s="1184"/>
      <c r="CK36" s="1187"/>
      <c r="CL36" s="1181"/>
      <c r="CM36" s="1181"/>
      <c r="CN36" s="1181"/>
      <c r="CO36" s="1181"/>
      <c r="CP36" s="1181"/>
      <c r="CQ36" s="1181"/>
      <c r="CR36" s="1181"/>
      <c r="CS36" s="1181"/>
      <c r="CT36" s="1181"/>
      <c r="CU36" s="1181"/>
      <c r="CV36" s="1184"/>
    </row>
    <row r="37" spans="1:100" ht="13.5" customHeight="1">
      <c r="A37" s="2"/>
      <c r="B37" s="1204">
        <v>10</v>
      </c>
      <c r="C37" s="589"/>
      <c r="D37" s="1149"/>
      <c r="E37" s="70"/>
      <c r="F37" s="236"/>
      <c r="G37" s="236"/>
      <c r="H37" s="236"/>
      <c r="I37" s="64"/>
      <c r="J37" s="63"/>
      <c r="K37" s="63"/>
      <c r="L37" s="1168"/>
      <c r="M37" s="595"/>
      <c r="N37" s="596" t="s">
        <v>41</v>
      </c>
      <c r="O37" s="595"/>
      <c r="P37" s="596" t="s">
        <v>35</v>
      </c>
      <c r="Q37" s="595"/>
      <c r="R37" s="596" t="s">
        <v>36</v>
      </c>
      <c r="S37" s="1170"/>
      <c r="T37" s="1171"/>
      <c r="U37" s="70">
        <f>D37</f>
        <v>0</v>
      </c>
      <c r="V37" s="738" t="s">
        <v>602</v>
      </c>
      <c r="W37" s="350">
        <f>SUM(X37:AI37)</f>
        <v>0</v>
      </c>
      <c r="X37" s="601"/>
      <c r="Y37" s="601"/>
      <c r="Z37" s="601"/>
      <c r="AA37" s="601"/>
      <c r="AB37" s="601"/>
      <c r="AC37" s="601"/>
      <c r="AD37" s="601"/>
      <c r="AE37" s="601"/>
      <c r="AF37" s="601"/>
      <c r="AG37" s="601"/>
      <c r="AH37" s="601"/>
      <c r="AI37" s="601"/>
      <c r="AJ37" s="1172" t="str">
        <f>C37&amp;C38</f>
        <v/>
      </c>
      <c r="AK37" s="1189" t="str">
        <f>IF(AJ37="常勤保育士",1,IF(AJ37="常勤保育士助士",2,IF(AJ37="常勤看護職員",3,IF(AJ37="非常勤保育士",4,IF(AJ37="非常勤保育士助士",5,IF(AJ37="非常勤看護職員",6," "))))))</f>
        <v xml:space="preserve"> </v>
      </c>
      <c r="AL37" s="1171">
        <f>IF(C39="児童保育",1,0)</f>
        <v>0</v>
      </c>
      <c r="AM37" s="1167" t="str">
        <f t="shared" ref="AM37:AX37" si="53">IF($C37="常勤",AM$10,IF($C37="非常勤",AM$12,""))</f>
        <v/>
      </c>
      <c r="AN37" s="1167" t="str">
        <f t="shared" si="53"/>
        <v/>
      </c>
      <c r="AO37" s="1167" t="str">
        <f t="shared" si="53"/>
        <v/>
      </c>
      <c r="AP37" s="1167" t="str">
        <f t="shared" si="53"/>
        <v/>
      </c>
      <c r="AQ37" s="1167" t="str">
        <f t="shared" si="53"/>
        <v/>
      </c>
      <c r="AR37" s="1167" t="str">
        <f t="shared" si="53"/>
        <v/>
      </c>
      <c r="AS37" s="1167" t="str">
        <f t="shared" si="53"/>
        <v/>
      </c>
      <c r="AT37" s="1167" t="str">
        <f t="shared" si="53"/>
        <v/>
      </c>
      <c r="AU37" s="1167" t="str">
        <f t="shared" si="53"/>
        <v/>
      </c>
      <c r="AV37" s="1167" t="str">
        <f t="shared" si="53"/>
        <v/>
      </c>
      <c r="AW37" s="1167" t="str">
        <f t="shared" si="53"/>
        <v/>
      </c>
      <c r="AX37" s="1167" t="str">
        <f t="shared" si="53"/>
        <v/>
      </c>
      <c r="AY37" s="32"/>
      <c r="AZ37" s="1164">
        <f t="shared" ref="AZ37:BK37" si="54">IF(X37&gt;=0.1,1,0)</f>
        <v>0</v>
      </c>
      <c r="BA37" s="1164">
        <f t="shared" si="54"/>
        <v>0</v>
      </c>
      <c r="BB37" s="1164">
        <f t="shared" si="54"/>
        <v>0</v>
      </c>
      <c r="BC37" s="1164">
        <f t="shared" si="54"/>
        <v>0</v>
      </c>
      <c r="BD37" s="1164">
        <f t="shared" si="54"/>
        <v>0</v>
      </c>
      <c r="BE37" s="1164">
        <f t="shared" si="54"/>
        <v>0</v>
      </c>
      <c r="BF37" s="1164">
        <f t="shared" si="54"/>
        <v>0</v>
      </c>
      <c r="BG37" s="1164">
        <f t="shared" si="54"/>
        <v>0</v>
      </c>
      <c r="BH37" s="1164">
        <f t="shared" si="54"/>
        <v>0</v>
      </c>
      <c r="BI37" s="1164">
        <f t="shared" si="54"/>
        <v>0</v>
      </c>
      <c r="BJ37" s="1164">
        <f t="shared" si="54"/>
        <v>0</v>
      </c>
      <c r="BK37" s="1164">
        <f t="shared" si="54"/>
        <v>0</v>
      </c>
      <c r="BL37" s="32"/>
      <c r="BM37" s="1188">
        <f t="shared" ref="BM37:BX37" si="55">IF($AK37=4,X39,0)</f>
        <v>0</v>
      </c>
      <c r="BN37" s="1179">
        <f t="shared" si="55"/>
        <v>0</v>
      </c>
      <c r="BO37" s="1179">
        <f t="shared" si="55"/>
        <v>0</v>
      </c>
      <c r="BP37" s="1179">
        <f t="shared" si="55"/>
        <v>0</v>
      </c>
      <c r="BQ37" s="1179">
        <f t="shared" si="55"/>
        <v>0</v>
      </c>
      <c r="BR37" s="1179">
        <f t="shared" si="55"/>
        <v>0</v>
      </c>
      <c r="BS37" s="1179">
        <f t="shared" si="55"/>
        <v>0</v>
      </c>
      <c r="BT37" s="1179">
        <f t="shared" si="55"/>
        <v>0</v>
      </c>
      <c r="BU37" s="1179">
        <f t="shared" si="55"/>
        <v>0</v>
      </c>
      <c r="BV37" s="1179">
        <f t="shared" si="55"/>
        <v>0</v>
      </c>
      <c r="BW37" s="1179">
        <f t="shared" si="55"/>
        <v>0</v>
      </c>
      <c r="BX37" s="1182">
        <f t="shared" si="55"/>
        <v>0</v>
      </c>
      <c r="BY37" s="1185">
        <f t="shared" ref="BY37:CJ37" si="56">IF($AK37=5,X39,0)</f>
        <v>0</v>
      </c>
      <c r="BZ37" s="1179">
        <f t="shared" si="56"/>
        <v>0</v>
      </c>
      <c r="CA37" s="1179">
        <f t="shared" si="56"/>
        <v>0</v>
      </c>
      <c r="CB37" s="1179">
        <f t="shared" si="56"/>
        <v>0</v>
      </c>
      <c r="CC37" s="1179">
        <f t="shared" si="56"/>
        <v>0</v>
      </c>
      <c r="CD37" s="1179">
        <f t="shared" si="56"/>
        <v>0</v>
      </c>
      <c r="CE37" s="1179">
        <f t="shared" si="56"/>
        <v>0</v>
      </c>
      <c r="CF37" s="1179">
        <f t="shared" si="56"/>
        <v>0</v>
      </c>
      <c r="CG37" s="1179">
        <f t="shared" si="56"/>
        <v>0</v>
      </c>
      <c r="CH37" s="1179">
        <f t="shared" si="56"/>
        <v>0</v>
      </c>
      <c r="CI37" s="1179">
        <f t="shared" si="56"/>
        <v>0</v>
      </c>
      <c r="CJ37" s="1182">
        <f t="shared" si="56"/>
        <v>0</v>
      </c>
      <c r="CK37" s="1185">
        <f t="shared" ref="CK37:CV37" si="57">IF($AK37=6,X39,0)</f>
        <v>0</v>
      </c>
      <c r="CL37" s="1179">
        <f t="shared" si="57"/>
        <v>0</v>
      </c>
      <c r="CM37" s="1179">
        <f t="shared" si="57"/>
        <v>0</v>
      </c>
      <c r="CN37" s="1179">
        <f t="shared" si="57"/>
        <v>0</v>
      </c>
      <c r="CO37" s="1179">
        <f t="shared" si="57"/>
        <v>0</v>
      </c>
      <c r="CP37" s="1179">
        <f t="shared" si="57"/>
        <v>0</v>
      </c>
      <c r="CQ37" s="1179">
        <f t="shared" si="57"/>
        <v>0</v>
      </c>
      <c r="CR37" s="1179">
        <f t="shared" si="57"/>
        <v>0</v>
      </c>
      <c r="CS37" s="1179">
        <f t="shared" si="57"/>
        <v>0</v>
      </c>
      <c r="CT37" s="1179">
        <f t="shared" si="57"/>
        <v>0</v>
      </c>
      <c r="CU37" s="1179">
        <f t="shared" si="57"/>
        <v>0</v>
      </c>
      <c r="CV37" s="1182">
        <f t="shared" si="57"/>
        <v>0</v>
      </c>
    </row>
    <row r="38" spans="1:100" ht="13.5" customHeight="1">
      <c r="A38" s="2"/>
      <c r="B38" s="1205"/>
      <c r="C38" s="590"/>
      <c r="D38" s="1150"/>
      <c r="E38" s="68" t="s">
        <v>217</v>
      </c>
      <c r="F38" s="594"/>
      <c r="G38" s="594"/>
      <c r="H38" s="594"/>
      <c r="I38" s="66" t="str">
        <f>IF(OR($AK37=1,$AK37=2),SUM($F38:$H38),"")</f>
        <v/>
      </c>
      <c r="J38" s="66" t="str">
        <f>IF(OR($AK37=4,$AK37=5),SUM($F38:$H38),"")</f>
        <v/>
      </c>
      <c r="K38" s="66" t="str">
        <f>IF(OR($AK37=3,$AK37=6),SUM($F38:$H38),"")</f>
        <v/>
      </c>
      <c r="L38" s="1169"/>
      <c r="M38" s="597" t="s">
        <v>477</v>
      </c>
      <c r="N38" s="598"/>
      <c r="O38" s="597" t="s">
        <v>41</v>
      </c>
      <c r="P38" s="598"/>
      <c r="Q38" s="597" t="s">
        <v>35</v>
      </c>
      <c r="R38" s="598"/>
      <c r="S38" s="32" t="s">
        <v>36</v>
      </c>
      <c r="T38" s="42"/>
      <c r="U38" s="48">
        <f>C37</f>
        <v>0</v>
      </c>
      <c r="V38" s="34" t="s">
        <v>257</v>
      </c>
      <c r="W38" s="35">
        <f>SUM(X38:AI38)</f>
        <v>0</v>
      </c>
      <c r="X38" s="50" t="str">
        <f t="shared" ref="X38:AI38" si="58">AM37</f>
        <v/>
      </c>
      <c r="Y38" s="50" t="str">
        <f t="shared" si="58"/>
        <v/>
      </c>
      <c r="Z38" s="50" t="str">
        <f t="shared" si="58"/>
        <v/>
      </c>
      <c r="AA38" s="50" t="str">
        <f t="shared" si="58"/>
        <v/>
      </c>
      <c r="AB38" s="50" t="str">
        <f t="shared" si="58"/>
        <v/>
      </c>
      <c r="AC38" s="50" t="str">
        <f t="shared" si="58"/>
        <v/>
      </c>
      <c r="AD38" s="50" t="str">
        <f t="shared" si="58"/>
        <v/>
      </c>
      <c r="AE38" s="50" t="str">
        <f t="shared" si="58"/>
        <v/>
      </c>
      <c r="AF38" s="50" t="str">
        <f t="shared" si="58"/>
        <v/>
      </c>
      <c r="AG38" s="50" t="str">
        <f t="shared" si="58"/>
        <v/>
      </c>
      <c r="AH38" s="50" t="str">
        <f t="shared" si="58"/>
        <v/>
      </c>
      <c r="AI38" s="50" t="str">
        <f t="shared" si="58"/>
        <v/>
      </c>
      <c r="AJ38" s="1172"/>
      <c r="AK38" s="1174"/>
      <c r="AL38" s="1208"/>
      <c r="AM38" s="1167"/>
      <c r="AN38" s="1167"/>
      <c r="AO38" s="1167"/>
      <c r="AP38" s="1167"/>
      <c r="AQ38" s="1167"/>
      <c r="AR38" s="1167"/>
      <c r="AS38" s="1167"/>
      <c r="AT38" s="1167"/>
      <c r="AU38" s="1167"/>
      <c r="AV38" s="1167"/>
      <c r="AW38" s="1167"/>
      <c r="AX38" s="1167"/>
      <c r="AY38" s="113"/>
      <c r="AZ38" s="1165"/>
      <c r="BA38" s="1165"/>
      <c r="BB38" s="1165"/>
      <c r="BC38" s="1165"/>
      <c r="BD38" s="1165"/>
      <c r="BE38" s="1165"/>
      <c r="BF38" s="1165"/>
      <c r="BG38" s="1165"/>
      <c r="BH38" s="1165"/>
      <c r="BI38" s="1165"/>
      <c r="BJ38" s="1165"/>
      <c r="BK38" s="1165"/>
      <c r="BL38" s="113"/>
      <c r="BM38" s="1188"/>
      <c r="BN38" s="1180"/>
      <c r="BO38" s="1180"/>
      <c r="BP38" s="1180"/>
      <c r="BQ38" s="1180"/>
      <c r="BR38" s="1180"/>
      <c r="BS38" s="1180"/>
      <c r="BT38" s="1180"/>
      <c r="BU38" s="1180"/>
      <c r="BV38" s="1180"/>
      <c r="BW38" s="1180"/>
      <c r="BX38" s="1183"/>
      <c r="BY38" s="1186"/>
      <c r="BZ38" s="1180"/>
      <c r="CA38" s="1180"/>
      <c r="CB38" s="1180"/>
      <c r="CC38" s="1180"/>
      <c r="CD38" s="1180"/>
      <c r="CE38" s="1180"/>
      <c r="CF38" s="1180"/>
      <c r="CG38" s="1180"/>
      <c r="CH38" s="1180"/>
      <c r="CI38" s="1180"/>
      <c r="CJ38" s="1183"/>
      <c r="CK38" s="1186"/>
      <c r="CL38" s="1180"/>
      <c r="CM38" s="1180"/>
      <c r="CN38" s="1180"/>
      <c r="CO38" s="1180"/>
      <c r="CP38" s="1180"/>
      <c r="CQ38" s="1180"/>
      <c r="CR38" s="1180"/>
      <c r="CS38" s="1180"/>
      <c r="CT38" s="1180"/>
      <c r="CU38" s="1180"/>
      <c r="CV38" s="1183"/>
    </row>
    <row r="39" spans="1:100" ht="13.5" customHeight="1">
      <c r="A39" s="2"/>
      <c r="B39" s="1206"/>
      <c r="C39" s="591"/>
      <c r="D39" s="1151"/>
      <c r="E39" s="69" t="s">
        <v>223</v>
      </c>
      <c r="F39" s="603"/>
      <c r="G39" s="603"/>
      <c r="H39" s="603"/>
      <c r="I39" s="67" t="str">
        <f>IF(OR($AK37=1,$AK37=2),SUM($F39:$H39),"")</f>
        <v/>
      </c>
      <c r="J39" s="67" t="str">
        <f>IF(OR($AK37=4,$AK37=5),SUM($F39:$H39),"")</f>
        <v/>
      </c>
      <c r="K39" s="67" t="str">
        <f>IF(OR($AK37=3,$AK37=6),SUM($F39:$H39),"")</f>
        <v/>
      </c>
      <c r="L39" s="777"/>
      <c r="M39" s="1176" t="str">
        <f>IF(Q39&lt;=1,"","要見直し⇒")</f>
        <v/>
      </c>
      <c r="N39" s="1176"/>
      <c r="O39" s="1176"/>
      <c r="P39" s="599" t="s">
        <v>480</v>
      </c>
      <c r="Q39" s="1177">
        <f>W39</f>
        <v>0</v>
      </c>
      <c r="R39" s="1178"/>
      <c r="S39" s="136" t="s">
        <v>42</v>
      </c>
      <c r="T39" s="137" t="s">
        <v>43</v>
      </c>
      <c r="U39" s="49">
        <f>C38</f>
        <v>0</v>
      </c>
      <c r="V39" s="580" t="s">
        <v>258</v>
      </c>
      <c r="W39" s="36">
        <f>ROUND(AVERAGEA(X39:AI39),1)</f>
        <v>0</v>
      </c>
      <c r="X39" s="140" t="str">
        <f>IF(D37="","",ROUNDDOWN(X37/X38,2))</f>
        <v/>
      </c>
      <c r="Y39" s="140" t="str">
        <f>IF(D37="","",ROUNDDOWN(Y37/Y38,2))</f>
        <v/>
      </c>
      <c r="Z39" s="140" t="str">
        <f>IF(D37="","",ROUNDDOWN(Z37/Z38,2))</f>
        <v/>
      </c>
      <c r="AA39" s="140" t="str">
        <f>IF(D37="","",ROUNDDOWN(AA37/AA38,2))</f>
        <v/>
      </c>
      <c r="AB39" s="140" t="str">
        <f>IF(D37="","",ROUNDDOWN(AB37/AB38,2))</f>
        <v/>
      </c>
      <c r="AC39" s="140" t="str">
        <f>IF(D37="","",ROUNDDOWN(AC37/AC38,2))</f>
        <v/>
      </c>
      <c r="AD39" s="140" t="str">
        <f>IF(D37="","",ROUNDDOWN(AD37/AD38,2))</f>
        <v/>
      </c>
      <c r="AE39" s="140" t="str">
        <f>IF(D37="","",ROUNDDOWN(AE37/AE38,2))</f>
        <v/>
      </c>
      <c r="AF39" s="140" t="str">
        <f>IF(D37="","",ROUNDDOWN(AF37/AF38,2))</f>
        <v/>
      </c>
      <c r="AG39" s="140" t="str">
        <f>IF(D37="","",ROUNDDOWN(AG37/AG38,2))</f>
        <v/>
      </c>
      <c r="AH39" s="140" t="str">
        <f>IF(D37="","",ROUNDDOWN(AH37/AH38,2))</f>
        <v/>
      </c>
      <c r="AI39" s="140" t="str">
        <f>IF(D37="","",ROUNDDOWN(AI37/AI38,2))</f>
        <v/>
      </c>
      <c r="AJ39" s="1172"/>
      <c r="AK39" s="1174"/>
      <c r="AL39" s="1209"/>
      <c r="AM39" s="1167"/>
      <c r="AN39" s="1167"/>
      <c r="AO39" s="1167"/>
      <c r="AP39" s="1167"/>
      <c r="AQ39" s="1167"/>
      <c r="AR39" s="1167"/>
      <c r="AS39" s="1167"/>
      <c r="AT39" s="1167"/>
      <c r="AU39" s="1167"/>
      <c r="AV39" s="1167"/>
      <c r="AW39" s="1167"/>
      <c r="AX39" s="1167"/>
      <c r="AY39" s="113"/>
      <c r="AZ39" s="1166"/>
      <c r="BA39" s="1166"/>
      <c r="BB39" s="1166"/>
      <c r="BC39" s="1166"/>
      <c r="BD39" s="1166"/>
      <c r="BE39" s="1166"/>
      <c r="BF39" s="1166"/>
      <c r="BG39" s="1166"/>
      <c r="BH39" s="1166"/>
      <c r="BI39" s="1166"/>
      <c r="BJ39" s="1166"/>
      <c r="BK39" s="1166"/>
      <c r="BL39" s="113"/>
      <c r="BM39" s="1188"/>
      <c r="BN39" s="1181"/>
      <c r="BO39" s="1181"/>
      <c r="BP39" s="1181"/>
      <c r="BQ39" s="1181"/>
      <c r="BR39" s="1181"/>
      <c r="BS39" s="1181"/>
      <c r="BT39" s="1181"/>
      <c r="BU39" s="1181"/>
      <c r="BV39" s="1181"/>
      <c r="BW39" s="1181"/>
      <c r="BX39" s="1184"/>
      <c r="BY39" s="1187"/>
      <c r="BZ39" s="1181"/>
      <c r="CA39" s="1181"/>
      <c r="CB39" s="1181"/>
      <c r="CC39" s="1181"/>
      <c r="CD39" s="1181"/>
      <c r="CE39" s="1181"/>
      <c r="CF39" s="1181"/>
      <c r="CG39" s="1181"/>
      <c r="CH39" s="1181"/>
      <c r="CI39" s="1181"/>
      <c r="CJ39" s="1184"/>
      <c r="CK39" s="1187"/>
      <c r="CL39" s="1181"/>
      <c r="CM39" s="1181"/>
      <c r="CN39" s="1181"/>
      <c r="CO39" s="1181"/>
      <c r="CP39" s="1181"/>
      <c r="CQ39" s="1181"/>
      <c r="CR39" s="1181"/>
      <c r="CS39" s="1181"/>
      <c r="CT39" s="1181"/>
      <c r="CU39" s="1181"/>
      <c r="CV39" s="1184"/>
    </row>
    <row r="40" spans="1:100" ht="13.5" customHeight="1">
      <c r="A40" s="2"/>
      <c r="B40" s="1204">
        <v>11</v>
      </c>
      <c r="C40" s="589"/>
      <c r="D40" s="1149"/>
      <c r="E40" s="70"/>
      <c r="F40" s="236"/>
      <c r="G40" s="236"/>
      <c r="H40" s="236"/>
      <c r="I40" s="64"/>
      <c r="J40" s="63"/>
      <c r="K40" s="63"/>
      <c r="L40" s="1168"/>
      <c r="M40" s="595"/>
      <c r="N40" s="596" t="s">
        <v>41</v>
      </c>
      <c r="O40" s="595"/>
      <c r="P40" s="596" t="s">
        <v>35</v>
      </c>
      <c r="Q40" s="595"/>
      <c r="R40" s="596" t="s">
        <v>36</v>
      </c>
      <c r="S40" s="1170"/>
      <c r="T40" s="1171"/>
      <c r="U40" s="70">
        <f>D40</f>
        <v>0</v>
      </c>
      <c r="V40" s="738" t="s">
        <v>602</v>
      </c>
      <c r="W40" s="350">
        <f>SUM(X40:AI40)</f>
        <v>0</v>
      </c>
      <c r="X40" s="601"/>
      <c r="Y40" s="601"/>
      <c r="Z40" s="601"/>
      <c r="AA40" s="601"/>
      <c r="AB40" s="601"/>
      <c r="AC40" s="601"/>
      <c r="AD40" s="601"/>
      <c r="AE40" s="601"/>
      <c r="AF40" s="601"/>
      <c r="AG40" s="601"/>
      <c r="AH40" s="601"/>
      <c r="AI40" s="601"/>
      <c r="AJ40" s="1172" t="str">
        <f>C40&amp;C41</f>
        <v/>
      </c>
      <c r="AK40" s="1189" t="str">
        <f>IF(AJ40="常勤保育士",1,IF(AJ40="常勤保育士助士",2,IF(AJ40="常勤看護職員",3,IF(AJ40="非常勤保育士",4,IF(AJ40="非常勤保育士助士",5,IF(AJ40="非常勤看護職員",6," "))))))</f>
        <v xml:space="preserve"> </v>
      </c>
      <c r="AL40" s="1171">
        <f>IF(C42="児童保育",1,0)</f>
        <v>0</v>
      </c>
      <c r="AM40" s="1167" t="str">
        <f t="shared" ref="AM40:AX40" si="59">IF($C40="常勤",AM$10,IF($C40="非常勤",AM$12,""))</f>
        <v/>
      </c>
      <c r="AN40" s="1167" t="str">
        <f t="shared" si="59"/>
        <v/>
      </c>
      <c r="AO40" s="1167" t="str">
        <f t="shared" si="59"/>
        <v/>
      </c>
      <c r="AP40" s="1167" t="str">
        <f t="shared" si="59"/>
        <v/>
      </c>
      <c r="AQ40" s="1167" t="str">
        <f t="shared" si="59"/>
        <v/>
      </c>
      <c r="AR40" s="1167" t="str">
        <f t="shared" si="59"/>
        <v/>
      </c>
      <c r="AS40" s="1167" t="str">
        <f t="shared" si="59"/>
        <v/>
      </c>
      <c r="AT40" s="1167" t="str">
        <f t="shared" si="59"/>
        <v/>
      </c>
      <c r="AU40" s="1167" t="str">
        <f t="shared" si="59"/>
        <v/>
      </c>
      <c r="AV40" s="1167" t="str">
        <f t="shared" si="59"/>
        <v/>
      </c>
      <c r="AW40" s="1167" t="str">
        <f t="shared" si="59"/>
        <v/>
      </c>
      <c r="AX40" s="1167" t="str">
        <f t="shared" si="59"/>
        <v/>
      </c>
      <c r="AY40" s="32"/>
      <c r="AZ40" s="1164">
        <f t="shared" ref="AZ40:BK40" si="60">IF(X40&gt;=0.1,1,0)</f>
        <v>0</v>
      </c>
      <c r="BA40" s="1164">
        <f t="shared" si="60"/>
        <v>0</v>
      </c>
      <c r="BB40" s="1164">
        <f t="shared" si="60"/>
        <v>0</v>
      </c>
      <c r="BC40" s="1164">
        <f t="shared" si="60"/>
        <v>0</v>
      </c>
      <c r="BD40" s="1164">
        <f t="shared" si="60"/>
        <v>0</v>
      </c>
      <c r="BE40" s="1164">
        <f t="shared" si="60"/>
        <v>0</v>
      </c>
      <c r="BF40" s="1164">
        <f t="shared" si="60"/>
        <v>0</v>
      </c>
      <c r="BG40" s="1164">
        <f t="shared" si="60"/>
        <v>0</v>
      </c>
      <c r="BH40" s="1164">
        <f t="shared" si="60"/>
        <v>0</v>
      </c>
      <c r="BI40" s="1164">
        <f t="shared" si="60"/>
        <v>0</v>
      </c>
      <c r="BJ40" s="1164">
        <f t="shared" si="60"/>
        <v>0</v>
      </c>
      <c r="BK40" s="1164">
        <f t="shared" si="60"/>
        <v>0</v>
      </c>
      <c r="BL40" s="32"/>
      <c r="BM40" s="1188">
        <f t="shared" ref="BM40:BX40" si="61">IF($AK40=4,X42,0)</f>
        <v>0</v>
      </c>
      <c r="BN40" s="1179">
        <f t="shared" si="61"/>
        <v>0</v>
      </c>
      <c r="BO40" s="1179">
        <f t="shared" si="61"/>
        <v>0</v>
      </c>
      <c r="BP40" s="1179">
        <f t="shared" si="61"/>
        <v>0</v>
      </c>
      <c r="BQ40" s="1179">
        <f t="shared" si="61"/>
        <v>0</v>
      </c>
      <c r="BR40" s="1179">
        <f t="shared" si="61"/>
        <v>0</v>
      </c>
      <c r="BS40" s="1179">
        <f t="shared" si="61"/>
        <v>0</v>
      </c>
      <c r="BT40" s="1179">
        <f t="shared" si="61"/>
        <v>0</v>
      </c>
      <c r="BU40" s="1179">
        <f t="shared" si="61"/>
        <v>0</v>
      </c>
      <c r="BV40" s="1179">
        <f t="shared" si="61"/>
        <v>0</v>
      </c>
      <c r="BW40" s="1179">
        <f t="shared" si="61"/>
        <v>0</v>
      </c>
      <c r="BX40" s="1182">
        <f t="shared" si="61"/>
        <v>0</v>
      </c>
      <c r="BY40" s="1185">
        <f t="shared" ref="BY40:CJ40" si="62">IF($AK40=5,X42,0)</f>
        <v>0</v>
      </c>
      <c r="BZ40" s="1179">
        <f t="shared" si="62"/>
        <v>0</v>
      </c>
      <c r="CA40" s="1179">
        <f t="shared" si="62"/>
        <v>0</v>
      </c>
      <c r="CB40" s="1179">
        <f t="shared" si="62"/>
        <v>0</v>
      </c>
      <c r="CC40" s="1179">
        <f t="shared" si="62"/>
        <v>0</v>
      </c>
      <c r="CD40" s="1179">
        <f t="shared" si="62"/>
        <v>0</v>
      </c>
      <c r="CE40" s="1179">
        <f t="shared" si="62"/>
        <v>0</v>
      </c>
      <c r="CF40" s="1179">
        <f t="shared" si="62"/>
        <v>0</v>
      </c>
      <c r="CG40" s="1179">
        <f t="shared" si="62"/>
        <v>0</v>
      </c>
      <c r="CH40" s="1179">
        <f t="shared" si="62"/>
        <v>0</v>
      </c>
      <c r="CI40" s="1179">
        <f t="shared" si="62"/>
        <v>0</v>
      </c>
      <c r="CJ40" s="1182">
        <f t="shared" si="62"/>
        <v>0</v>
      </c>
      <c r="CK40" s="1185">
        <f t="shared" ref="CK40:CV40" si="63">IF($AK40=6,X42,0)</f>
        <v>0</v>
      </c>
      <c r="CL40" s="1179">
        <f t="shared" si="63"/>
        <v>0</v>
      </c>
      <c r="CM40" s="1179">
        <f t="shared" si="63"/>
        <v>0</v>
      </c>
      <c r="CN40" s="1179">
        <f t="shared" si="63"/>
        <v>0</v>
      </c>
      <c r="CO40" s="1179">
        <f t="shared" si="63"/>
        <v>0</v>
      </c>
      <c r="CP40" s="1179">
        <f t="shared" si="63"/>
        <v>0</v>
      </c>
      <c r="CQ40" s="1179">
        <f t="shared" si="63"/>
        <v>0</v>
      </c>
      <c r="CR40" s="1179">
        <f t="shared" si="63"/>
        <v>0</v>
      </c>
      <c r="CS40" s="1179">
        <f t="shared" si="63"/>
        <v>0</v>
      </c>
      <c r="CT40" s="1179">
        <f t="shared" si="63"/>
        <v>0</v>
      </c>
      <c r="CU40" s="1179">
        <f t="shared" si="63"/>
        <v>0</v>
      </c>
      <c r="CV40" s="1182">
        <f t="shared" si="63"/>
        <v>0</v>
      </c>
    </row>
    <row r="41" spans="1:100" ht="13.5" customHeight="1">
      <c r="A41" s="2"/>
      <c r="B41" s="1205"/>
      <c r="C41" s="590"/>
      <c r="D41" s="1150"/>
      <c r="E41" s="68" t="s">
        <v>217</v>
      </c>
      <c r="F41" s="594"/>
      <c r="G41" s="594"/>
      <c r="H41" s="594"/>
      <c r="I41" s="66" t="str">
        <f>IF(OR($AK40=1,$AK40=2),SUM($F41:$H41),"")</f>
        <v/>
      </c>
      <c r="J41" s="66" t="str">
        <f>IF(OR($AK40=4,$AK40=5),SUM($F41:$H41),"")</f>
        <v/>
      </c>
      <c r="K41" s="66" t="str">
        <f>IF(OR($AK40=3,$AK40=6),SUM($F41:$H41),"")</f>
        <v/>
      </c>
      <c r="L41" s="1169"/>
      <c r="M41" s="597" t="s">
        <v>481</v>
      </c>
      <c r="N41" s="598"/>
      <c r="O41" s="597" t="s">
        <v>41</v>
      </c>
      <c r="P41" s="598"/>
      <c r="Q41" s="597" t="s">
        <v>35</v>
      </c>
      <c r="R41" s="598"/>
      <c r="S41" s="32" t="s">
        <v>36</v>
      </c>
      <c r="T41" s="42"/>
      <c r="U41" s="48">
        <f>C40</f>
        <v>0</v>
      </c>
      <c r="V41" s="34" t="s">
        <v>257</v>
      </c>
      <c r="W41" s="35">
        <f>SUM(X41:AI41)</f>
        <v>0</v>
      </c>
      <c r="X41" s="50" t="str">
        <f t="shared" ref="X41:AI41" si="64">AM40</f>
        <v/>
      </c>
      <c r="Y41" s="50" t="str">
        <f t="shared" si="64"/>
        <v/>
      </c>
      <c r="Z41" s="50" t="str">
        <f t="shared" si="64"/>
        <v/>
      </c>
      <c r="AA41" s="50" t="str">
        <f t="shared" si="64"/>
        <v/>
      </c>
      <c r="AB41" s="50" t="str">
        <f t="shared" si="64"/>
        <v/>
      </c>
      <c r="AC41" s="50" t="str">
        <f t="shared" si="64"/>
        <v/>
      </c>
      <c r="AD41" s="50" t="str">
        <f t="shared" si="64"/>
        <v/>
      </c>
      <c r="AE41" s="50" t="str">
        <f t="shared" si="64"/>
        <v/>
      </c>
      <c r="AF41" s="50" t="str">
        <f t="shared" si="64"/>
        <v/>
      </c>
      <c r="AG41" s="50" t="str">
        <f t="shared" si="64"/>
        <v/>
      </c>
      <c r="AH41" s="50" t="str">
        <f t="shared" si="64"/>
        <v/>
      </c>
      <c r="AI41" s="50" t="str">
        <f t="shared" si="64"/>
        <v/>
      </c>
      <c r="AJ41" s="1172"/>
      <c r="AK41" s="1174"/>
      <c r="AL41" s="1208"/>
      <c r="AM41" s="1167"/>
      <c r="AN41" s="1167"/>
      <c r="AO41" s="1167"/>
      <c r="AP41" s="1167"/>
      <c r="AQ41" s="1167"/>
      <c r="AR41" s="1167"/>
      <c r="AS41" s="1167"/>
      <c r="AT41" s="1167"/>
      <c r="AU41" s="1167"/>
      <c r="AV41" s="1167"/>
      <c r="AW41" s="1167"/>
      <c r="AX41" s="1167"/>
      <c r="AY41" s="113"/>
      <c r="AZ41" s="1165"/>
      <c r="BA41" s="1165"/>
      <c r="BB41" s="1165"/>
      <c r="BC41" s="1165"/>
      <c r="BD41" s="1165"/>
      <c r="BE41" s="1165"/>
      <c r="BF41" s="1165"/>
      <c r="BG41" s="1165"/>
      <c r="BH41" s="1165"/>
      <c r="BI41" s="1165"/>
      <c r="BJ41" s="1165"/>
      <c r="BK41" s="1165"/>
      <c r="BL41" s="113"/>
      <c r="BM41" s="1188"/>
      <c r="BN41" s="1180"/>
      <c r="BO41" s="1180"/>
      <c r="BP41" s="1180"/>
      <c r="BQ41" s="1180"/>
      <c r="BR41" s="1180"/>
      <c r="BS41" s="1180"/>
      <c r="BT41" s="1180"/>
      <c r="BU41" s="1180"/>
      <c r="BV41" s="1180"/>
      <c r="BW41" s="1180"/>
      <c r="BX41" s="1183"/>
      <c r="BY41" s="1186"/>
      <c r="BZ41" s="1180"/>
      <c r="CA41" s="1180"/>
      <c r="CB41" s="1180"/>
      <c r="CC41" s="1180"/>
      <c r="CD41" s="1180"/>
      <c r="CE41" s="1180"/>
      <c r="CF41" s="1180"/>
      <c r="CG41" s="1180"/>
      <c r="CH41" s="1180"/>
      <c r="CI41" s="1180"/>
      <c r="CJ41" s="1183"/>
      <c r="CK41" s="1186"/>
      <c r="CL41" s="1180"/>
      <c r="CM41" s="1180"/>
      <c r="CN41" s="1180"/>
      <c r="CO41" s="1180"/>
      <c r="CP41" s="1180"/>
      <c r="CQ41" s="1180"/>
      <c r="CR41" s="1180"/>
      <c r="CS41" s="1180"/>
      <c r="CT41" s="1180"/>
      <c r="CU41" s="1180"/>
      <c r="CV41" s="1183"/>
    </row>
    <row r="42" spans="1:100" ht="13.5" customHeight="1">
      <c r="A42" s="2"/>
      <c r="B42" s="1206"/>
      <c r="C42" s="591"/>
      <c r="D42" s="1151"/>
      <c r="E42" s="69" t="s">
        <v>223</v>
      </c>
      <c r="F42" s="603"/>
      <c r="G42" s="603"/>
      <c r="H42" s="603"/>
      <c r="I42" s="67" t="str">
        <f>IF(OR($AK40=1,$AK40=2),SUM($F42:$H42),"")</f>
        <v/>
      </c>
      <c r="J42" s="67" t="str">
        <f>IF(OR($AK40=4,$AK40=5),SUM($F42:$H42),"")</f>
        <v/>
      </c>
      <c r="K42" s="67" t="str">
        <f>IF(OR($AK40=3,$AK40=6),SUM($F42:$H42),"")</f>
        <v/>
      </c>
      <c r="L42" s="777"/>
      <c r="M42" s="1176" t="str">
        <f>IF(Q42&lt;=1,"","要見直し⇒")</f>
        <v/>
      </c>
      <c r="N42" s="1176"/>
      <c r="O42" s="1176"/>
      <c r="P42" s="599" t="s">
        <v>482</v>
      </c>
      <c r="Q42" s="1177">
        <f>W42</f>
        <v>0</v>
      </c>
      <c r="R42" s="1178"/>
      <c r="S42" s="136" t="s">
        <v>42</v>
      </c>
      <c r="T42" s="137" t="s">
        <v>43</v>
      </c>
      <c r="U42" s="49">
        <f>C41</f>
        <v>0</v>
      </c>
      <c r="V42" s="580" t="s">
        <v>258</v>
      </c>
      <c r="W42" s="36">
        <f>ROUND(AVERAGEA(X42:AI42),1)</f>
        <v>0</v>
      </c>
      <c r="X42" s="140" t="str">
        <f>IF(D40="","",ROUNDDOWN(X40/X41,2))</f>
        <v/>
      </c>
      <c r="Y42" s="140" t="str">
        <f>IF(D40="","",ROUNDDOWN(Y40/Y41,2))</f>
        <v/>
      </c>
      <c r="Z42" s="140" t="str">
        <f>IF(D40="","",ROUNDDOWN(Z40/Z41,2))</f>
        <v/>
      </c>
      <c r="AA42" s="140" t="str">
        <f>IF(D40="","",ROUNDDOWN(AA40/AA41,2))</f>
        <v/>
      </c>
      <c r="AB42" s="140" t="str">
        <f>IF(D40="","",ROUNDDOWN(AB40/AB41,2))</f>
        <v/>
      </c>
      <c r="AC42" s="140" t="str">
        <f>IF(D40="","",ROUNDDOWN(AC40/AC41,2))</f>
        <v/>
      </c>
      <c r="AD42" s="140" t="str">
        <f>IF(D40="","",ROUNDDOWN(AD40/AD41,2))</f>
        <v/>
      </c>
      <c r="AE42" s="140" t="str">
        <f>IF(D40="","",ROUNDDOWN(AE40/AE41,2))</f>
        <v/>
      </c>
      <c r="AF42" s="140" t="str">
        <f>IF(D40="","",ROUNDDOWN(AF40/AF41,2))</f>
        <v/>
      </c>
      <c r="AG42" s="140" t="str">
        <f>IF(D40="","",ROUNDDOWN(AG40/AG41,2))</f>
        <v/>
      </c>
      <c r="AH42" s="140" t="str">
        <f>IF(D40="","",ROUNDDOWN(AH40/AH41,2))</f>
        <v/>
      </c>
      <c r="AI42" s="140" t="str">
        <f>IF(D40="","",ROUNDDOWN(AI40/AI41,2))</f>
        <v/>
      </c>
      <c r="AJ42" s="1172"/>
      <c r="AK42" s="1174"/>
      <c r="AL42" s="1209"/>
      <c r="AM42" s="1167"/>
      <c r="AN42" s="1167"/>
      <c r="AO42" s="1167"/>
      <c r="AP42" s="1167"/>
      <c r="AQ42" s="1167"/>
      <c r="AR42" s="1167"/>
      <c r="AS42" s="1167"/>
      <c r="AT42" s="1167"/>
      <c r="AU42" s="1167"/>
      <c r="AV42" s="1167"/>
      <c r="AW42" s="1167"/>
      <c r="AX42" s="1167"/>
      <c r="AY42" s="113"/>
      <c r="AZ42" s="1166"/>
      <c r="BA42" s="1166"/>
      <c r="BB42" s="1166"/>
      <c r="BC42" s="1166"/>
      <c r="BD42" s="1166"/>
      <c r="BE42" s="1166"/>
      <c r="BF42" s="1166"/>
      <c r="BG42" s="1166"/>
      <c r="BH42" s="1166"/>
      <c r="BI42" s="1166"/>
      <c r="BJ42" s="1166"/>
      <c r="BK42" s="1166"/>
      <c r="BL42" s="113"/>
      <c r="BM42" s="1188"/>
      <c r="BN42" s="1181"/>
      <c r="BO42" s="1181"/>
      <c r="BP42" s="1181"/>
      <c r="BQ42" s="1181"/>
      <c r="BR42" s="1181"/>
      <c r="BS42" s="1181"/>
      <c r="BT42" s="1181"/>
      <c r="BU42" s="1181"/>
      <c r="BV42" s="1181"/>
      <c r="BW42" s="1181"/>
      <c r="BX42" s="1184"/>
      <c r="BY42" s="1187"/>
      <c r="BZ42" s="1181"/>
      <c r="CA42" s="1181"/>
      <c r="CB42" s="1181"/>
      <c r="CC42" s="1181"/>
      <c r="CD42" s="1181"/>
      <c r="CE42" s="1181"/>
      <c r="CF42" s="1181"/>
      <c r="CG42" s="1181"/>
      <c r="CH42" s="1181"/>
      <c r="CI42" s="1181"/>
      <c r="CJ42" s="1184"/>
      <c r="CK42" s="1187"/>
      <c r="CL42" s="1181"/>
      <c r="CM42" s="1181"/>
      <c r="CN42" s="1181"/>
      <c r="CO42" s="1181"/>
      <c r="CP42" s="1181"/>
      <c r="CQ42" s="1181"/>
      <c r="CR42" s="1181"/>
      <c r="CS42" s="1181"/>
      <c r="CT42" s="1181"/>
      <c r="CU42" s="1181"/>
      <c r="CV42" s="1184"/>
    </row>
    <row r="43" spans="1:100" ht="13.5" customHeight="1">
      <c r="A43" s="2"/>
      <c r="B43" s="1204">
        <v>12</v>
      </c>
      <c r="C43" s="589"/>
      <c r="D43" s="1149"/>
      <c r="E43" s="70"/>
      <c r="F43" s="236"/>
      <c r="G43" s="236"/>
      <c r="H43" s="236"/>
      <c r="I43" s="64"/>
      <c r="J43" s="63"/>
      <c r="K43" s="63"/>
      <c r="L43" s="1168"/>
      <c r="M43" s="595"/>
      <c r="N43" s="596" t="s">
        <v>41</v>
      </c>
      <c r="O43" s="595"/>
      <c r="P43" s="596" t="s">
        <v>35</v>
      </c>
      <c r="Q43" s="595"/>
      <c r="R43" s="596" t="s">
        <v>36</v>
      </c>
      <c r="S43" s="1170"/>
      <c r="T43" s="1171"/>
      <c r="U43" s="70">
        <f>D43</f>
        <v>0</v>
      </c>
      <c r="V43" s="738" t="s">
        <v>602</v>
      </c>
      <c r="W43" s="350">
        <f>SUM(X43:AI43)</f>
        <v>0</v>
      </c>
      <c r="X43" s="601"/>
      <c r="Y43" s="601"/>
      <c r="Z43" s="601"/>
      <c r="AA43" s="601"/>
      <c r="AB43" s="601"/>
      <c r="AC43" s="601"/>
      <c r="AD43" s="601"/>
      <c r="AE43" s="601"/>
      <c r="AF43" s="601"/>
      <c r="AG43" s="601"/>
      <c r="AH43" s="601"/>
      <c r="AI43" s="601"/>
      <c r="AJ43" s="1172" t="str">
        <f>C43&amp;C44</f>
        <v/>
      </c>
      <c r="AK43" s="1189" t="str">
        <f>IF(AJ43="常勤保育士",1,IF(AJ43="常勤保育士助士",2,IF(AJ43="常勤看護職員",3,IF(AJ43="非常勤保育士",4,IF(AJ43="非常勤保育士助士",5,IF(AJ43="非常勤看護職員",6," "))))))</f>
        <v xml:space="preserve"> </v>
      </c>
      <c r="AL43" s="1171">
        <f>IF(C45="児童保育",1,0)</f>
        <v>0</v>
      </c>
      <c r="AM43" s="1167" t="str">
        <f t="shared" ref="AM43:AX43" si="65">IF($C43="常勤",AM$10,IF($C43="非常勤",AM$12,""))</f>
        <v/>
      </c>
      <c r="AN43" s="1167" t="str">
        <f t="shared" si="65"/>
        <v/>
      </c>
      <c r="AO43" s="1167" t="str">
        <f t="shared" si="65"/>
        <v/>
      </c>
      <c r="AP43" s="1167" t="str">
        <f t="shared" si="65"/>
        <v/>
      </c>
      <c r="AQ43" s="1167" t="str">
        <f t="shared" si="65"/>
        <v/>
      </c>
      <c r="AR43" s="1167" t="str">
        <f t="shared" si="65"/>
        <v/>
      </c>
      <c r="AS43" s="1167" t="str">
        <f t="shared" si="65"/>
        <v/>
      </c>
      <c r="AT43" s="1167" t="str">
        <f t="shared" si="65"/>
        <v/>
      </c>
      <c r="AU43" s="1167" t="str">
        <f t="shared" si="65"/>
        <v/>
      </c>
      <c r="AV43" s="1167" t="str">
        <f t="shared" si="65"/>
        <v/>
      </c>
      <c r="AW43" s="1167" t="str">
        <f t="shared" si="65"/>
        <v/>
      </c>
      <c r="AX43" s="1167" t="str">
        <f t="shared" si="65"/>
        <v/>
      </c>
      <c r="AY43" s="32"/>
      <c r="AZ43" s="1164">
        <f t="shared" ref="AZ43:BK43" si="66">IF(X43&gt;=0.1,1,0)</f>
        <v>0</v>
      </c>
      <c r="BA43" s="1164">
        <f t="shared" si="66"/>
        <v>0</v>
      </c>
      <c r="BB43" s="1164">
        <f t="shared" si="66"/>
        <v>0</v>
      </c>
      <c r="BC43" s="1164">
        <f t="shared" si="66"/>
        <v>0</v>
      </c>
      <c r="BD43" s="1164">
        <f t="shared" si="66"/>
        <v>0</v>
      </c>
      <c r="BE43" s="1164">
        <f t="shared" si="66"/>
        <v>0</v>
      </c>
      <c r="BF43" s="1164">
        <f t="shared" si="66"/>
        <v>0</v>
      </c>
      <c r="BG43" s="1164">
        <f t="shared" si="66"/>
        <v>0</v>
      </c>
      <c r="BH43" s="1164">
        <f t="shared" si="66"/>
        <v>0</v>
      </c>
      <c r="BI43" s="1164">
        <f t="shared" si="66"/>
        <v>0</v>
      </c>
      <c r="BJ43" s="1164">
        <f t="shared" si="66"/>
        <v>0</v>
      </c>
      <c r="BK43" s="1164">
        <f t="shared" si="66"/>
        <v>0</v>
      </c>
      <c r="BL43" s="32"/>
      <c r="BM43" s="1188">
        <f t="shared" ref="BM43:BX43" si="67">IF($AK43=4,X45,0)</f>
        <v>0</v>
      </c>
      <c r="BN43" s="1179">
        <f t="shared" si="67"/>
        <v>0</v>
      </c>
      <c r="BO43" s="1179">
        <f t="shared" si="67"/>
        <v>0</v>
      </c>
      <c r="BP43" s="1179">
        <f t="shared" si="67"/>
        <v>0</v>
      </c>
      <c r="BQ43" s="1179">
        <f t="shared" si="67"/>
        <v>0</v>
      </c>
      <c r="BR43" s="1179">
        <f t="shared" si="67"/>
        <v>0</v>
      </c>
      <c r="BS43" s="1179">
        <f t="shared" si="67"/>
        <v>0</v>
      </c>
      <c r="BT43" s="1179">
        <f t="shared" si="67"/>
        <v>0</v>
      </c>
      <c r="BU43" s="1179">
        <f t="shared" si="67"/>
        <v>0</v>
      </c>
      <c r="BV43" s="1179">
        <f t="shared" si="67"/>
        <v>0</v>
      </c>
      <c r="BW43" s="1179">
        <f t="shared" si="67"/>
        <v>0</v>
      </c>
      <c r="BX43" s="1182">
        <f t="shared" si="67"/>
        <v>0</v>
      </c>
      <c r="BY43" s="1185">
        <f t="shared" ref="BY43:CJ43" si="68">IF($AK43=5,X45,0)</f>
        <v>0</v>
      </c>
      <c r="BZ43" s="1179">
        <f t="shared" si="68"/>
        <v>0</v>
      </c>
      <c r="CA43" s="1179">
        <f t="shared" si="68"/>
        <v>0</v>
      </c>
      <c r="CB43" s="1179">
        <f t="shared" si="68"/>
        <v>0</v>
      </c>
      <c r="CC43" s="1179">
        <f t="shared" si="68"/>
        <v>0</v>
      </c>
      <c r="CD43" s="1179">
        <f t="shared" si="68"/>
        <v>0</v>
      </c>
      <c r="CE43" s="1179">
        <f t="shared" si="68"/>
        <v>0</v>
      </c>
      <c r="CF43" s="1179">
        <f t="shared" si="68"/>
        <v>0</v>
      </c>
      <c r="CG43" s="1179">
        <f t="shared" si="68"/>
        <v>0</v>
      </c>
      <c r="CH43" s="1179">
        <f t="shared" si="68"/>
        <v>0</v>
      </c>
      <c r="CI43" s="1179">
        <f t="shared" si="68"/>
        <v>0</v>
      </c>
      <c r="CJ43" s="1182">
        <f t="shared" si="68"/>
        <v>0</v>
      </c>
      <c r="CK43" s="1185">
        <f t="shared" ref="CK43:CV43" si="69">IF($AK43=6,X45,0)</f>
        <v>0</v>
      </c>
      <c r="CL43" s="1179">
        <f t="shared" si="69"/>
        <v>0</v>
      </c>
      <c r="CM43" s="1179">
        <f t="shared" si="69"/>
        <v>0</v>
      </c>
      <c r="CN43" s="1179">
        <f t="shared" si="69"/>
        <v>0</v>
      </c>
      <c r="CO43" s="1179">
        <f t="shared" si="69"/>
        <v>0</v>
      </c>
      <c r="CP43" s="1179">
        <f t="shared" si="69"/>
        <v>0</v>
      </c>
      <c r="CQ43" s="1179">
        <f t="shared" si="69"/>
        <v>0</v>
      </c>
      <c r="CR43" s="1179">
        <f t="shared" si="69"/>
        <v>0</v>
      </c>
      <c r="CS43" s="1179">
        <f t="shared" si="69"/>
        <v>0</v>
      </c>
      <c r="CT43" s="1179">
        <f t="shared" si="69"/>
        <v>0</v>
      </c>
      <c r="CU43" s="1179">
        <f t="shared" si="69"/>
        <v>0</v>
      </c>
      <c r="CV43" s="1182">
        <f t="shared" si="69"/>
        <v>0</v>
      </c>
    </row>
    <row r="44" spans="1:100" ht="13.5" customHeight="1">
      <c r="A44" s="2"/>
      <c r="B44" s="1205"/>
      <c r="C44" s="590"/>
      <c r="D44" s="1150"/>
      <c r="E44" s="68" t="s">
        <v>217</v>
      </c>
      <c r="F44" s="594"/>
      <c r="G44" s="594"/>
      <c r="H44" s="594"/>
      <c r="I44" s="66" t="str">
        <f>IF(OR($AK43=1,$AK43=2),SUM($F44:$H44),"")</f>
        <v/>
      </c>
      <c r="J44" s="66" t="str">
        <f>IF(OR($AK43=4,$AK43=5),SUM($F44:$H44),"")</f>
        <v/>
      </c>
      <c r="K44" s="66" t="str">
        <f>IF(OR($AK43=3,$AK43=6),SUM($F44:$H44),"")</f>
        <v/>
      </c>
      <c r="L44" s="1169"/>
      <c r="M44" s="597" t="s">
        <v>477</v>
      </c>
      <c r="N44" s="598"/>
      <c r="O44" s="597" t="s">
        <v>41</v>
      </c>
      <c r="P44" s="598"/>
      <c r="Q44" s="597" t="s">
        <v>35</v>
      </c>
      <c r="R44" s="598"/>
      <c r="S44" s="32" t="s">
        <v>36</v>
      </c>
      <c r="T44" s="42"/>
      <c r="U44" s="48">
        <f>C43</f>
        <v>0</v>
      </c>
      <c r="V44" s="34" t="s">
        <v>257</v>
      </c>
      <c r="W44" s="35">
        <f>SUM(X44:AI44)</f>
        <v>0</v>
      </c>
      <c r="X44" s="50" t="str">
        <f t="shared" ref="X44:AI44" si="70">AM43</f>
        <v/>
      </c>
      <c r="Y44" s="50" t="str">
        <f t="shared" si="70"/>
        <v/>
      </c>
      <c r="Z44" s="50" t="str">
        <f t="shared" si="70"/>
        <v/>
      </c>
      <c r="AA44" s="50" t="str">
        <f t="shared" si="70"/>
        <v/>
      </c>
      <c r="AB44" s="50" t="str">
        <f t="shared" si="70"/>
        <v/>
      </c>
      <c r="AC44" s="50" t="str">
        <f t="shared" si="70"/>
        <v/>
      </c>
      <c r="AD44" s="50" t="str">
        <f t="shared" si="70"/>
        <v/>
      </c>
      <c r="AE44" s="50" t="str">
        <f t="shared" si="70"/>
        <v/>
      </c>
      <c r="AF44" s="50" t="str">
        <f t="shared" si="70"/>
        <v/>
      </c>
      <c r="AG44" s="50" t="str">
        <f t="shared" si="70"/>
        <v/>
      </c>
      <c r="AH44" s="50" t="str">
        <f t="shared" si="70"/>
        <v/>
      </c>
      <c r="AI44" s="50" t="str">
        <f t="shared" si="70"/>
        <v/>
      </c>
      <c r="AJ44" s="1172"/>
      <c r="AK44" s="1174"/>
      <c r="AL44" s="1208"/>
      <c r="AM44" s="1167"/>
      <c r="AN44" s="1167"/>
      <c r="AO44" s="1167"/>
      <c r="AP44" s="1167"/>
      <c r="AQ44" s="1167"/>
      <c r="AR44" s="1167"/>
      <c r="AS44" s="1167"/>
      <c r="AT44" s="1167"/>
      <c r="AU44" s="1167"/>
      <c r="AV44" s="1167"/>
      <c r="AW44" s="1167"/>
      <c r="AX44" s="1167"/>
      <c r="AY44" s="113"/>
      <c r="AZ44" s="1165"/>
      <c r="BA44" s="1165"/>
      <c r="BB44" s="1165"/>
      <c r="BC44" s="1165"/>
      <c r="BD44" s="1165"/>
      <c r="BE44" s="1165"/>
      <c r="BF44" s="1165"/>
      <c r="BG44" s="1165"/>
      <c r="BH44" s="1165"/>
      <c r="BI44" s="1165"/>
      <c r="BJ44" s="1165"/>
      <c r="BK44" s="1165"/>
      <c r="BL44" s="113"/>
      <c r="BM44" s="1188"/>
      <c r="BN44" s="1180"/>
      <c r="BO44" s="1180"/>
      <c r="BP44" s="1180"/>
      <c r="BQ44" s="1180"/>
      <c r="BR44" s="1180"/>
      <c r="BS44" s="1180"/>
      <c r="BT44" s="1180"/>
      <c r="BU44" s="1180"/>
      <c r="BV44" s="1180"/>
      <c r="BW44" s="1180"/>
      <c r="BX44" s="1183"/>
      <c r="BY44" s="1186"/>
      <c r="BZ44" s="1180"/>
      <c r="CA44" s="1180"/>
      <c r="CB44" s="1180"/>
      <c r="CC44" s="1180"/>
      <c r="CD44" s="1180"/>
      <c r="CE44" s="1180"/>
      <c r="CF44" s="1180"/>
      <c r="CG44" s="1180"/>
      <c r="CH44" s="1180"/>
      <c r="CI44" s="1180"/>
      <c r="CJ44" s="1183"/>
      <c r="CK44" s="1186"/>
      <c r="CL44" s="1180"/>
      <c r="CM44" s="1180"/>
      <c r="CN44" s="1180"/>
      <c r="CO44" s="1180"/>
      <c r="CP44" s="1180"/>
      <c r="CQ44" s="1180"/>
      <c r="CR44" s="1180"/>
      <c r="CS44" s="1180"/>
      <c r="CT44" s="1180"/>
      <c r="CU44" s="1180"/>
      <c r="CV44" s="1183"/>
    </row>
    <row r="45" spans="1:100" ht="13.5" customHeight="1">
      <c r="A45" s="2"/>
      <c r="B45" s="1206"/>
      <c r="C45" s="591"/>
      <c r="D45" s="1151"/>
      <c r="E45" s="69" t="s">
        <v>223</v>
      </c>
      <c r="F45" s="603"/>
      <c r="G45" s="603"/>
      <c r="H45" s="603"/>
      <c r="I45" s="67" t="str">
        <f>IF(OR($AK43=1,$AK43=2),SUM($F45:$H45),"")</f>
        <v/>
      </c>
      <c r="J45" s="67" t="str">
        <f>IF(OR($AK43=4,$AK43=5),SUM($F45:$H45),"")</f>
        <v/>
      </c>
      <c r="K45" s="67" t="str">
        <f>IF(OR($AK43=3,$AK43=6),SUM($F45:$H45),"")</f>
        <v/>
      </c>
      <c r="L45" s="777"/>
      <c r="M45" s="1176" t="str">
        <f>IF(Q45&lt;=1,"","要見直し⇒")</f>
        <v/>
      </c>
      <c r="N45" s="1176"/>
      <c r="O45" s="1176"/>
      <c r="P45" s="599" t="s">
        <v>480</v>
      </c>
      <c r="Q45" s="1177">
        <f>W45</f>
        <v>0</v>
      </c>
      <c r="R45" s="1178"/>
      <c r="S45" s="136" t="s">
        <v>42</v>
      </c>
      <c r="T45" s="137" t="s">
        <v>43</v>
      </c>
      <c r="U45" s="49">
        <f>C44</f>
        <v>0</v>
      </c>
      <c r="V45" s="580" t="s">
        <v>258</v>
      </c>
      <c r="W45" s="36">
        <f>ROUND(AVERAGEA(X45:AI45),1)</f>
        <v>0</v>
      </c>
      <c r="X45" s="140" t="str">
        <f>IF(D43="","",ROUNDDOWN(X43/X44,2))</f>
        <v/>
      </c>
      <c r="Y45" s="140" t="str">
        <f>IF(D43="","",ROUNDDOWN(Y43/Y44,2))</f>
        <v/>
      </c>
      <c r="Z45" s="140" t="str">
        <f>IF(D43="","",ROUNDDOWN(Z43/Z44,2))</f>
        <v/>
      </c>
      <c r="AA45" s="140" t="str">
        <f>IF(D43="","",ROUNDDOWN(AA43/AA44,2))</f>
        <v/>
      </c>
      <c r="AB45" s="140" t="str">
        <f>IF(D43="","",ROUNDDOWN(AB43/AB44,2))</f>
        <v/>
      </c>
      <c r="AC45" s="140" t="str">
        <f>IF(D43="","",ROUNDDOWN(AC43/AC44,2))</f>
        <v/>
      </c>
      <c r="AD45" s="140" t="str">
        <f>IF(D43="","",ROUNDDOWN(AD43/AD44,2))</f>
        <v/>
      </c>
      <c r="AE45" s="140" t="str">
        <f>IF(D43="","",ROUNDDOWN(AE43/AE44,2))</f>
        <v/>
      </c>
      <c r="AF45" s="140" t="str">
        <f>IF(D43="","",ROUNDDOWN(AF43/AF44,2))</f>
        <v/>
      </c>
      <c r="AG45" s="140" t="str">
        <f>IF(D43="","",ROUNDDOWN(AG43/AG44,2))</f>
        <v/>
      </c>
      <c r="AH45" s="140" t="str">
        <f>IF(D43="","",ROUNDDOWN(AH43/AH44,2))</f>
        <v/>
      </c>
      <c r="AI45" s="140" t="str">
        <f>IF(D43="","",ROUNDDOWN(AI43/AI44,2))</f>
        <v/>
      </c>
      <c r="AJ45" s="1172"/>
      <c r="AK45" s="1174"/>
      <c r="AL45" s="1209"/>
      <c r="AM45" s="1167"/>
      <c r="AN45" s="1167"/>
      <c r="AO45" s="1167"/>
      <c r="AP45" s="1167"/>
      <c r="AQ45" s="1167"/>
      <c r="AR45" s="1167"/>
      <c r="AS45" s="1167"/>
      <c r="AT45" s="1167"/>
      <c r="AU45" s="1167"/>
      <c r="AV45" s="1167"/>
      <c r="AW45" s="1167"/>
      <c r="AX45" s="1167"/>
      <c r="AY45" s="113"/>
      <c r="AZ45" s="1166"/>
      <c r="BA45" s="1166"/>
      <c r="BB45" s="1166"/>
      <c r="BC45" s="1166"/>
      <c r="BD45" s="1166"/>
      <c r="BE45" s="1166"/>
      <c r="BF45" s="1166"/>
      <c r="BG45" s="1166"/>
      <c r="BH45" s="1166"/>
      <c r="BI45" s="1166"/>
      <c r="BJ45" s="1166"/>
      <c r="BK45" s="1166"/>
      <c r="BL45" s="113"/>
      <c r="BM45" s="1188"/>
      <c r="BN45" s="1181"/>
      <c r="BO45" s="1181"/>
      <c r="BP45" s="1181"/>
      <c r="BQ45" s="1181"/>
      <c r="BR45" s="1181"/>
      <c r="BS45" s="1181"/>
      <c r="BT45" s="1181"/>
      <c r="BU45" s="1181"/>
      <c r="BV45" s="1181"/>
      <c r="BW45" s="1181"/>
      <c r="BX45" s="1184"/>
      <c r="BY45" s="1187"/>
      <c r="BZ45" s="1181"/>
      <c r="CA45" s="1181"/>
      <c r="CB45" s="1181"/>
      <c r="CC45" s="1181"/>
      <c r="CD45" s="1181"/>
      <c r="CE45" s="1181"/>
      <c r="CF45" s="1181"/>
      <c r="CG45" s="1181"/>
      <c r="CH45" s="1181"/>
      <c r="CI45" s="1181"/>
      <c r="CJ45" s="1184"/>
      <c r="CK45" s="1187"/>
      <c r="CL45" s="1181"/>
      <c r="CM45" s="1181"/>
      <c r="CN45" s="1181"/>
      <c r="CO45" s="1181"/>
      <c r="CP45" s="1181"/>
      <c r="CQ45" s="1181"/>
      <c r="CR45" s="1181"/>
      <c r="CS45" s="1181"/>
      <c r="CT45" s="1181"/>
      <c r="CU45" s="1181"/>
      <c r="CV45" s="1184"/>
    </row>
    <row r="46" spans="1:100" ht="13.5" customHeight="1">
      <c r="A46" s="2"/>
      <c r="B46" s="1204">
        <v>13</v>
      </c>
      <c r="C46" s="589"/>
      <c r="D46" s="1149"/>
      <c r="E46" s="70"/>
      <c r="F46" s="236"/>
      <c r="G46" s="236"/>
      <c r="H46" s="236"/>
      <c r="I46" s="64"/>
      <c r="J46" s="63"/>
      <c r="K46" s="63"/>
      <c r="L46" s="1168"/>
      <c r="M46" s="595"/>
      <c r="N46" s="596" t="s">
        <v>41</v>
      </c>
      <c r="O46" s="595"/>
      <c r="P46" s="596" t="s">
        <v>35</v>
      </c>
      <c r="Q46" s="595"/>
      <c r="R46" s="596" t="s">
        <v>36</v>
      </c>
      <c r="S46" s="1170"/>
      <c r="T46" s="1171"/>
      <c r="U46" s="70">
        <f>D46</f>
        <v>0</v>
      </c>
      <c r="V46" s="738" t="s">
        <v>602</v>
      </c>
      <c r="W46" s="350">
        <f>SUM(X46:AI46)</f>
        <v>0</v>
      </c>
      <c r="X46" s="601"/>
      <c r="Y46" s="601"/>
      <c r="Z46" s="601"/>
      <c r="AA46" s="601"/>
      <c r="AB46" s="601"/>
      <c r="AC46" s="601"/>
      <c r="AD46" s="601"/>
      <c r="AE46" s="601"/>
      <c r="AF46" s="601"/>
      <c r="AG46" s="601"/>
      <c r="AH46" s="601"/>
      <c r="AI46" s="601"/>
      <c r="AJ46" s="1172" t="str">
        <f>C46&amp;C47</f>
        <v/>
      </c>
      <c r="AK46" s="1189" t="str">
        <f>IF(AJ46="常勤保育士",1,IF(AJ46="常勤保育士助士",2,IF(AJ46="常勤看護職員",3,IF(AJ46="非常勤保育士",4,IF(AJ46="非常勤保育士助士",5,IF(AJ46="非常勤看護職員",6," "))))))</f>
        <v xml:space="preserve"> </v>
      </c>
      <c r="AL46" s="1171">
        <f>IF(C48="児童保育",1,0)</f>
        <v>0</v>
      </c>
      <c r="AM46" s="1167" t="str">
        <f t="shared" ref="AM46:AX46" si="71">IF($C46="常勤",AM$10,IF($C46="非常勤",AM$12,""))</f>
        <v/>
      </c>
      <c r="AN46" s="1167" t="str">
        <f t="shared" si="71"/>
        <v/>
      </c>
      <c r="AO46" s="1167" t="str">
        <f t="shared" si="71"/>
        <v/>
      </c>
      <c r="AP46" s="1167" t="str">
        <f t="shared" si="71"/>
        <v/>
      </c>
      <c r="AQ46" s="1167" t="str">
        <f t="shared" si="71"/>
        <v/>
      </c>
      <c r="AR46" s="1167" t="str">
        <f t="shared" si="71"/>
        <v/>
      </c>
      <c r="AS46" s="1167" t="str">
        <f t="shared" si="71"/>
        <v/>
      </c>
      <c r="AT46" s="1167" t="str">
        <f t="shared" si="71"/>
        <v/>
      </c>
      <c r="AU46" s="1167" t="str">
        <f t="shared" si="71"/>
        <v/>
      </c>
      <c r="AV46" s="1167" t="str">
        <f t="shared" si="71"/>
        <v/>
      </c>
      <c r="AW46" s="1167" t="str">
        <f t="shared" si="71"/>
        <v/>
      </c>
      <c r="AX46" s="1167" t="str">
        <f t="shared" si="71"/>
        <v/>
      </c>
      <c r="AY46" s="32"/>
      <c r="AZ46" s="1164">
        <f t="shared" ref="AZ46:BK46" si="72">IF(X46&gt;=0.1,1,0)</f>
        <v>0</v>
      </c>
      <c r="BA46" s="1164">
        <f t="shared" si="72"/>
        <v>0</v>
      </c>
      <c r="BB46" s="1164">
        <f t="shared" si="72"/>
        <v>0</v>
      </c>
      <c r="BC46" s="1164">
        <f t="shared" si="72"/>
        <v>0</v>
      </c>
      <c r="BD46" s="1164">
        <f t="shared" si="72"/>
        <v>0</v>
      </c>
      <c r="BE46" s="1164">
        <f t="shared" si="72"/>
        <v>0</v>
      </c>
      <c r="BF46" s="1164">
        <f t="shared" si="72"/>
        <v>0</v>
      </c>
      <c r="BG46" s="1164">
        <f t="shared" si="72"/>
        <v>0</v>
      </c>
      <c r="BH46" s="1164">
        <f t="shared" si="72"/>
        <v>0</v>
      </c>
      <c r="BI46" s="1164">
        <f t="shared" si="72"/>
        <v>0</v>
      </c>
      <c r="BJ46" s="1164">
        <f t="shared" si="72"/>
        <v>0</v>
      </c>
      <c r="BK46" s="1164">
        <f t="shared" si="72"/>
        <v>0</v>
      </c>
      <c r="BL46" s="32"/>
      <c r="BM46" s="1188">
        <f t="shared" ref="BM46:BX46" si="73">IF($AK46=4,X48,0)</f>
        <v>0</v>
      </c>
      <c r="BN46" s="1179">
        <f t="shared" si="73"/>
        <v>0</v>
      </c>
      <c r="BO46" s="1179">
        <f t="shared" si="73"/>
        <v>0</v>
      </c>
      <c r="BP46" s="1179">
        <f t="shared" si="73"/>
        <v>0</v>
      </c>
      <c r="BQ46" s="1179">
        <f t="shared" si="73"/>
        <v>0</v>
      </c>
      <c r="BR46" s="1179">
        <f t="shared" si="73"/>
        <v>0</v>
      </c>
      <c r="BS46" s="1179">
        <f t="shared" si="73"/>
        <v>0</v>
      </c>
      <c r="BT46" s="1179">
        <f t="shared" si="73"/>
        <v>0</v>
      </c>
      <c r="BU46" s="1179">
        <f t="shared" si="73"/>
        <v>0</v>
      </c>
      <c r="BV46" s="1179">
        <f t="shared" si="73"/>
        <v>0</v>
      </c>
      <c r="BW46" s="1179">
        <f t="shared" si="73"/>
        <v>0</v>
      </c>
      <c r="BX46" s="1182">
        <f t="shared" si="73"/>
        <v>0</v>
      </c>
      <c r="BY46" s="1185">
        <f t="shared" ref="BY46:CJ46" si="74">IF($AK46=5,X48,0)</f>
        <v>0</v>
      </c>
      <c r="BZ46" s="1179">
        <f t="shared" si="74"/>
        <v>0</v>
      </c>
      <c r="CA46" s="1179">
        <f t="shared" si="74"/>
        <v>0</v>
      </c>
      <c r="CB46" s="1179">
        <f t="shared" si="74"/>
        <v>0</v>
      </c>
      <c r="CC46" s="1179">
        <f t="shared" si="74"/>
        <v>0</v>
      </c>
      <c r="CD46" s="1179">
        <f t="shared" si="74"/>
        <v>0</v>
      </c>
      <c r="CE46" s="1179">
        <f t="shared" si="74"/>
        <v>0</v>
      </c>
      <c r="CF46" s="1179">
        <f t="shared" si="74"/>
        <v>0</v>
      </c>
      <c r="CG46" s="1179">
        <f t="shared" si="74"/>
        <v>0</v>
      </c>
      <c r="CH46" s="1179">
        <f t="shared" si="74"/>
        <v>0</v>
      </c>
      <c r="CI46" s="1179">
        <f t="shared" si="74"/>
        <v>0</v>
      </c>
      <c r="CJ46" s="1182">
        <f t="shared" si="74"/>
        <v>0</v>
      </c>
      <c r="CK46" s="1185">
        <f t="shared" ref="CK46:CV46" si="75">IF($AK46=6,X48,0)</f>
        <v>0</v>
      </c>
      <c r="CL46" s="1179">
        <f t="shared" si="75"/>
        <v>0</v>
      </c>
      <c r="CM46" s="1179">
        <f t="shared" si="75"/>
        <v>0</v>
      </c>
      <c r="CN46" s="1179">
        <f t="shared" si="75"/>
        <v>0</v>
      </c>
      <c r="CO46" s="1179">
        <f t="shared" si="75"/>
        <v>0</v>
      </c>
      <c r="CP46" s="1179">
        <f t="shared" si="75"/>
        <v>0</v>
      </c>
      <c r="CQ46" s="1179">
        <f t="shared" si="75"/>
        <v>0</v>
      </c>
      <c r="CR46" s="1179">
        <f t="shared" si="75"/>
        <v>0</v>
      </c>
      <c r="CS46" s="1179">
        <f t="shared" si="75"/>
        <v>0</v>
      </c>
      <c r="CT46" s="1179">
        <f t="shared" si="75"/>
        <v>0</v>
      </c>
      <c r="CU46" s="1179">
        <f t="shared" si="75"/>
        <v>0</v>
      </c>
      <c r="CV46" s="1182">
        <f t="shared" si="75"/>
        <v>0</v>
      </c>
    </row>
    <row r="47" spans="1:100" ht="13.5" customHeight="1">
      <c r="A47" s="2"/>
      <c r="B47" s="1205"/>
      <c r="C47" s="590"/>
      <c r="D47" s="1150"/>
      <c r="E47" s="68" t="s">
        <v>217</v>
      </c>
      <c r="F47" s="594"/>
      <c r="G47" s="594"/>
      <c r="H47" s="594"/>
      <c r="I47" s="66" t="str">
        <f>IF(OR($AK46=1,$AK46=2),SUM($F47:$H47),"")</f>
        <v/>
      </c>
      <c r="J47" s="66" t="str">
        <f>IF(OR($AK46=4,$AK46=5),SUM($F47:$H47),"")</f>
        <v/>
      </c>
      <c r="K47" s="66" t="str">
        <f>IF(OR($AK46=3,$AK46=6),SUM($F47:$H47),"")</f>
        <v/>
      </c>
      <c r="L47" s="1169"/>
      <c r="M47" s="597" t="s">
        <v>475</v>
      </c>
      <c r="N47" s="598"/>
      <c r="O47" s="597" t="s">
        <v>41</v>
      </c>
      <c r="P47" s="598"/>
      <c r="Q47" s="597" t="s">
        <v>35</v>
      </c>
      <c r="R47" s="598"/>
      <c r="S47" s="32" t="s">
        <v>36</v>
      </c>
      <c r="T47" s="42"/>
      <c r="U47" s="48">
        <f>C46</f>
        <v>0</v>
      </c>
      <c r="V47" s="34" t="s">
        <v>257</v>
      </c>
      <c r="W47" s="35">
        <f>SUM(X47:AI47)</f>
        <v>0</v>
      </c>
      <c r="X47" s="50" t="str">
        <f t="shared" ref="X47:AI47" si="76">AM46</f>
        <v/>
      </c>
      <c r="Y47" s="50" t="str">
        <f t="shared" si="76"/>
        <v/>
      </c>
      <c r="Z47" s="50" t="str">
        <f t="shared" si="76"/>
        <v/>
      </c>
      <c r="AA47" s="50" t="str">
        <f t="shared" si="76"/>
        <v/>
      </c>
      <c r="AB47" s="50" t="str">
        <f t="shared" si="76"/>
        <v/>
      </c>
      <c r="AC47" s="50" t="str">
        <f t="shared" si="76"/>
        <v/>
      </c>
      <c r="AD47" s="50" t="str">
        <f t="shared" si="76"/>
        <v/>
      </c>
      <c r="AE47" s="50" t="str">
        <f t="shared" si="76"/>
        <v/>
      </c>
      <c r="AF47" s="50" t="str">
        <f t="shared" si="76"/>
        <v/>
      </c>
      <c r="AG47" s="50" t="str">
        <f t="shared" si="76"/>
        <v/>
      </c>
      <c r="AH47" s="50" t="str">
        <f t="shared" si="76"/>
        <v/>
      </c>
      <c r="AI47" s="50" t="str">
        <f t="shared" si="76"/>
        <v/>
      </c>
      <c r="AJ47" s="1172"/>
      <c r="AK47" s="1174"/>
      <c r="AL47" s="1208"/>
      <c r="AM47" s="1167"/>
      <c r="AN47" s="1167"/>
      <c r="AO47" s="1167"/>
      <c r="AP47" s="1167"/>
      <c r="AQ47" s="1167"/>
      <c r="AR47" s="1167"/>
      <c r="AS47" s="1167"/>
      <c r="AT47" s="1167"/>
      <c r="AU47" s="1167"/>
      <c r="AV47" s="1167"/>
      <c r="AW47" s="1167"/>
      <c r="AX47" s="1167"/>
      <c r="AY47" s="113"/>
      <c r="AZ47" s="1165"/>
      <c r="BA47" s="1165"/>
      <c r="BB47" s="1165"/>
      <c r="BC47" s="1165"/>
      <c r="BD47" s="1165"/>
      <c r="BE47" s="1165"/>
      <c r="BF47" s="1165"/>
      <c r="BG47" s="1165"/>
      <c r="BH47" s="1165"/>
      <c r="BI47" s="1165"/>
      <c r="BJ47" s="1165"/>
      <c r="BK47" s="1165"/>
      <c r="BL47" s="113"/>
      <c r="BM47" s="1188"/>
      <c r="BN47" s="1180"/>
      <c r="BO47" s="1180"/>
      <c r="BP47" s="1180"/>
      <c r="BQ47" s="1180"/>
      <c r="BR47" s="1180"/>
      <c r="BS47" s="1180"/>
      <c r="BT47" s="1180"/>
      <c r="BU47" s="1180"/>
      <c r="BV47" s="1180"/>
      <c r="BW47" s="1180"/>
      <c r="BX47" s="1183"/>
      <c r="BY47" s="1186"/>
      <c r="BZ47" s="1180"/>
      <c r="CA47" s="1180"/>
      <c r="CB47" s="1180"/>
      <c r="CC47" s="1180"/>
      <c r="CD47" s="1180"/>
      <c r="CE47" s="1180"/>
      <c r="CF47" s="1180"/>
      <c r="CG47" s="1180"/>
      <c r="CH47" s="1180"/>
      <c r="CI47" s="1180"/>
      <c r="CJ47" s="1183"/>
      <c r="CK47" s="1186"/>
      <c r="CL47" s="1180"/>
      <c r="CM47" s="1180"/>
      <c r="CN47" s="1180"/>
      <c r="CO47" s="1180"/>
      <c r="CP47" s="1180"/>
      <c r="CQ47" s="1180"/>
      <c r="CR47" s="1180"/>
      <c r="CS47" s="1180"/>
      <c r="CT47" s="1180"/>
      <c r="CU47" s="1180"/>
      <c r="CV47" s="1183"/>
    </row>
    <row r="48" spans="1:100" ht="13.5" customHeight="1">
      <c r="A48" s="2"/>
      <c r="B48" s="1206"/>
      <c r="C48" s="591"/>
      <c r="D48" s="1151"/>
      <c r="E48" s="69" t="s">
        <v>223</v>
      </c>
      <c r="F48" s="603"/>
      <c r="G48" s="603"/>
      <c r="H48" s="603"/>
      <c r="I48" s="67" t="str">
        <f>IF(OR($AK46=1,$AK46=2),SUM($F48:$H48),"")</f>
        <v/>
      </c>
      <c r="J48" s="67" t="str">
        <f>IF(OR($AK46=4,$AK46=5),SUM($F48:$H48),"")</f>
        <v/>
      </c>
      <c r="K48" s="67" t="str">
        <f>IF(OR($AK46=3,$AK46=6),SUM($F48:$H48),"")</f>
        <v/>
      </c>
      <c r="L48" s="777"/>
      <c r="M48" s="1176" t="str">
        <f>IF(Q48&lt;=1,"","要見直し⇒")</f>
        <v/>
      </c>
      <c r="N48" s="1176"/>
      <c r="O48" s="1176"/>
      <c r="P48" s="599" t="s">
        <v>476</v>
      </c>
      <c r="Q48" s="1177">
        <f>W48</f>
        <v>0</v>
      </c>
      <c r="R48" s="1178"/>
      <c r="S48" s="136" t="s">
        <v>42</v>
      </c>
      <c r="T48" s="137" t="s">
        <v>43</v>
      </c>
      <c r="U48" s="49">
        <f>C47</f>
        <v>0</v>
      </c>
      <c r="V48" s="580" t="s">
        <v>258</v>
      </c>
      <c r="W48" s="36">
        <f>ROUND(AVERAGEA(X48:AI48),1)</f>
        <v>0</v>
      </c>
      <c r="X48" s="140" t="str">
        <f>IF(D46="","",ROUNDDOWN(X46/X47,2))</f>
        <v/>
      </c>
      <c r="Y48" s="140" t="str">
        <f>IF(D46="","",ROUNDDOWN(Y46/Y47,2))</f>
        <v/>
      </c>
      <c r="Z48" s="140" t="str">
        <f>IF(D46="","",ROUNDDOWN(Z46/Z47,2))</f>
        <v/>
      </c>
      <c r="AA48" s="140" t="str">
        <f>IF(D46="","",ROUNDDOWN(AA46/AA47,2))</f>
        <v/>
      </c>
      <c r="AB48" s="140" t="str">
        <f>IF(D46="","",ROUNDDOWN(AB46/AB47,2))</f>
        <v/>
      </c>
      <c r="AC48" s="140" t="str">
        <f>IF(D46="","",ROUNDDOWN(AC46/AC47,2))</f>
        <v/>
      </c>
      <c r="AD48" s="140" t="str">
        <f>IF(D46="","",ROUNDDOWN(AD46/AD47,2))</f>
        <v/>
      </c>
      <c r="AE48" s="140" t="str">
        <f>IF(D46="","",ROUNDDOWN(AE46/AE47,2))</f>
        <v/>
      </c>
      <c r="AF48" s="140" t="str">
        <f>IF(D46="","",ROUNDDOWN(AF46/AF47,2))</f>
        <v/>
      </c>
      <c r="AG48" s="140" t="str">
        <f>IF(D46="","",ROUNDDOWN(AG46/AG47,2))</f>
        <v/>
      </c>
      <c r="AH48" s="140" t="str">
        <f>IF(D46="","",ROUNDDOWN(AH46/AH47,2))</f>
        <v/>
      </c>
      <c r="AI48" s="140" t="str">
        <f>IF(D46="","",ROUNDDOWN(AI46/AI47,2))</f>
        <v/>
      </c>
      <c r="AJ48" s="1172"/>
      <c r="AK48" s="1174"/>
      <c r="AL48" s="1209"/>
      <c r="AM48" s="1167"/>
      <c r="AN48" s="1167"/>
      <c r="AO48" s="1167"/>
      <c r="AP48" s="1167"/>
      <c r="AQ48" s="1167"/>
      <c r="AR48" s="1167"/>
      <c r="AS48" s="1167"/>
      <c r="AT48" s="1167"/>
      <c r="AU48" s="1167"/>
      <c r="AV48" s="1167"/>
      <c r="AW48" s="1167"/>
      <c r="AX48" s="1167"/>
      <c r="AY48" s="113"/>
      <c r="AZ48" s="1166"/>
      <c r="BA48" s="1166"/>
      <c r="BB48" s="1166"/>
      <c r="BC48" s="1166"/>
      <c r="BD48" s="1166"/>
      <c r="BE48" s="1166"/>
      <c r="BF48" s="1166"/>
      <c r="BG48" s="1166"/>
      <c r="BH48" s="1166"/>
      <c r="BI48" s="1166"/>
      <c r="BJ48" s="1166"/>
      <c r="BK48" s="1166"/>
      <c r="BL48" s="113"/>
      <c r="BM48" s="1188"/>
      <c r="BN48" s="1181"/>
      <c r="BO48" s="1181"/>
      <c r="BP48" s="1181"/>
      <c r="BQ48" s="1181"/>
      <c r="BR48" s="1181"/>
      <c r="BS48" s="1181"/>
      <c r="BT48" s="1181"/>
      <c r="BU48" s="1181"/>
      <c r="BV48" s="1181"/>
      <c r="BW48" s="1181"/>
      <c r="BX48" s="1184"/>
      <c r="BY48" s="1187"/>
      <c r="BZ48" s="1181"/>
      <c r="CA48" s="1181"/>
      <c r="CB48" s="1181"/>
      <c r="CC48" s="1181"/>
      <c r="CD48" s="1181"/>
      <c r="CE48" s="1181"/>
      <c r="CF48" s="1181"/>
      <c r="CG48" s="1181"/>
      <c r="CH48" s="1181"/>
      <c r="CI48" s="1181"/>
      <c r="CJ48" s="1184"/>
      <c r="CK48" s="1187"/>
      <c r="CL48" s="1181"/>
      <c r="CM48" s="1181"/>
      <c r="CN48" s="1181"/>
      <c r="CO48" s="1181"/>
      <c r="CP48" s="1181"/>
      <c r="CQ48" s="1181"/>
      <c r="CR48" s="1181"/>
      <c r="CS48" s="1181"/>
      <c r="CT48" s="1181"/>
      <c r="CU48" s="1181"/>
      <c r="CV48" s="1184"/>
    </row>
    <row r="49" spans="1:100" ht="13.5" customHeight="1">
      <c r="A49" s="2"/>
      <c r="B49" s="1204">
        <v>14</v>
      </c>
      <c r="C49" s="589"/>
      <c r="D49" s="1149"/>
      <c r="E49" s="70"/>
      <c r="F49" s="236"/>
      <c r="G49" s="236"/>
      <c r="H49" s="236"/>
      <c r="I49" s="64"/>
      <c r="J49" s="63"/>
      <c r="K49" s="63"/>
      <c r="L49" s="1168"/>
      <c r="M49" s="595"/>
      <c r="N49" s="596" t="s">
        <v>41</v>
      </c>
      <c r="O49" s="595"/>
      <c r="P49" s="596" t="s">
        <v>35</v>
      </c>
      <c r="Q49" s="595"/>
      <c r="R49" s="596" t="s">
        <v>36</v>
      </c>
      <c r="S49" s="1170"/>
      <c r="T49" s="1171"/>
      <c r="U49" s="70">
        <f>D49</f>
        <v>0</v>
      </c>
      <c r="V49" s="738" t="s">
        <v>602</v>
      </c>
      <c r="W49" s="350">
        <f>SUM(X49:AI49)</f>
        <v>0</v>
      </c>
      <c r="X49" s="601"/>
      <c r="Y49" s="601"/>
      <c r="Z49" s="601"/>
      <c r="AA49" s="601"/>
      <c r="AB49" s="601"/>
      <c r="AC49" s="601"/>
      <c r="AD49" s="601"/>
      <c r="AE49" s="601"/>
      <c r="AF49" s="601"/>
      <c r="AG49" s="601"/>
      <c r="AH49" s="601"/>
      <c r="AI49" s="601"/>
      <c r="AJ49" s="1172" t="str">
        <f>C49&amp;C50</f>
        <v/>
      </c>
      <c r="AK49" s="1189" t="str">
        <f>IF(AJ49="常勤保育士",1,IF(AJ49="常勤保育士助士",2,IF(AJ49="常勤看護職員",3,IF(AJ49="非常勤保育士",4,IF(AJ49="非常勤保育士助士",5,IF(AJ49="非常勤看護職員",6," "))))))</f>
        <v xml:space="preserve"> </v>
      </c>
      <c r="AL49" s="1171">
        <f>IF(C51="児童保育",1,0)</f>
        <v>0</v>
      </c>
      <c r="AM49" s="1167" t="str">
        <f t="shared" ref="AM49:AX49" si="77">IF($C49="常勤",AM$10,IF($C49="非常勤",AM$12,""))</f>
        <v/>
      </c>
      <c r="AN49" s="1167" t="str">
        <f t="shared" si="77"/>
        <v/>
      </c>
      <c r="AO49" s="1167" t="str">
        <f t="shared" si="77"/>
        <v/>
      </c>
      <c r="AP49" s="1167" t="str">
        <f t="shared" si="77"/>
        <v/>
      </c>
      <c r="AQ49" s="1167" t="str">
        <f t="shared" si="77"/>
        <v/>
      </c>
      <c r="AR49" s="1167" t="str">
        <f t="shared" si="77"/>
        <v/>
      </c>
      <c r="AS49" s="1167" t="str">
        <f t="shared" si="77"/>
        <v/>
      </c>
      <c r="AT49" s="1167" t="str">
        <f t="shared" si="77"/>
        <v/>
      </c>
      <c r="AU49" s="1167" t="str">
        <f t="shared" si="77"/>
        <v/>
      </c>
      <c r="AV49" s="1167" t="str">
        <f t="shared" si="77"/>
        <v/>
      </c>
      <c r="AW49" s="1167" t="str">
        <f t="shared" si="77"/>
        <v/>
      </c>
      <c r="AX49" s="1167" t="str">
        <f t="shared" si="77"/>
        <v/>
      </c>
      <c r="AY49" s="32"/>
      <c r="AZ49" s="1164">
        <f t="shared" ref="AZ49:BK49" si="78">IF(X49&gt;=0.1,1,0)</f>
        <v>0</v>
      </c>
      <c r="BA49" s="1164">
        <f t="shared" si="78"/>
        <v>0</v>
      </c>
      <c r="BB49" s="1164">
        <f t="shared" si="78"/>
        <v>0</v>
      </c>
      <c r="BC49" s="1164">
        <f t="shared" si="78"/>
        <v>0</v>
      </c>
      <c r="BD49" s="1164">
        <f t="shared" si="78"/>
        <v>0</v>
      </c>
      <c r="BE49" s="1164">
        <f t="shared" si="78"/>
        <v>0</v>
      </c>
      <c r="BF49" s="1164">
        <f t="shared" si="78"/>
        <v>0</v>
      </c>
      <c r="BG49" s="1164">
        <f t="shared" si="78"/>
        <v>0</v>
      </c>
      <c r="BH49" s="1164">
        <f t="shared" si="78"/>
        <v>0</v>
      </c>
      <c r="BI49" s="1164">
        <f t="shared" si="78"/>
        <v>0</v>
      </c>
      <c r="BJ49" s="1164">
        <f t="shared" si="78"/>
        <v>0</v>
      </c>
      <c r="BK49" s="1164">
        <f t="shared" si="78"/>
        <v>0</v>
      </c>
      <c r="BL49" s="32"/>
      <c r="BM49" s="1188">
        <f t="shared" ref="BM49:BX49" si="79">IF($AK49=4,X51,0)</f>
        <v>0</v>
      </c>
      <c r="BN49" s="1179">
        <f t="shared" si="79"/>
        <v>0</v>
      </c>
      <c r="BO49" s="1179">
        <f t="shared" si="79"/>
        <v>0</v>
      </c>
      <c r="BP49" s="1179">
        <f t="shared" si="79"/>
        <v>0</v>
      </c>
      <c r="BQ49" s="1179">
        <f t="shared" si="79"/>
        <v>0</v>
      </c>
      <c r="BR49" s="1179">
        <f t="shared" si="79"/>
        <v>0</v>
      </c>
      <c r="BS49" s="1179">
        <f t="shared" si="79"/>
        <v>0</v>
      </c>
      <c r="BT49" s="1179">
        <f t="shared" si="79"/>
        <v>0</v>
      </c>
      <c r="BU49" s="1179">
        <f t="shared" si="79"/>
        <v>0</v>
      </c>
      <c r="BV49" s="1179">
        <f t="shared" si="79"/>
        <v>0</v>
      </c>
      <c r="BW49" s="1179">
        <f t="shared" si="79"/>
        <v>0</v>
      </c>
      <c r="BX49" s="1182">
        <f t="shared" si="79"/>
        <v>0</v>
      </c>
      <c r="BY49" s="1185">
        <f t="shared" ref="BY49:CJ49" si="80">IF($AK49=5,X51,0)</f>
        <v>0</v>
      </c>
      <c r="BZ49" s="1179">
        <f t="shared" si="80"/>
        <v>0</v>
      </c>
      <c r="CA49" s="1179">
        <f t="shared" si="80"/>
        <v>0</v>
      </c>
      <c r="CB49" s="1179">
        <f t="shared" si="80"/>
        <v>0</v>
      </c>
      <c r="CC49" s="1179">
        <f t="shared" si="80"/>
        <v>0</v>
      </c>
      <c r="CD49" s="1179">
        <f t="shared" si="80"/>
        <v>0</v>
      </c>
      <c r="CE49" s="1179">
        <f t="shared" si="80"/>
        <v>0</v>
      </c>
      <c r="CF49" s="1179">
        <f t="shared" si="80"/>
        <v>0</v>
      </c>
      <c r="CG49" s="1179">
        <f t="shared" si="80"/>
        <v>0</v>
      </c>
      <c r="CH49" s="1179">
        <f t="shared" si="80"/>
        <v>0</v>
      </c>
      <c r="CI49" s="1179">
        <f t="shared" si="80"/>
        <v>0</v>
      </c>
      <c r="CJ49" s="1182">
        <f t="shared" si="80"/>
        <v>0</v>
      </c>
      <c r="CK49" s="1185">
        <f t="shared" ref="CK49:CV49" si="81">IF($AK49=6,X51,0)</f>
        <v>0</v>
      </c>
      <c r="CL49" s="1179">
        <f t="shared" si="81"/>
        <v>0</v>
      </c>
      <c r="CM49" s="1179">
        <f t="shared" si="81"/>
        <v>0</v>
      </c>
      <c r="CN49" s="1179">
        <f t="shared" si="81"/>
        <v>0</v>
      </c>
      <c r="CO49" s="1179">
        <f t="shared" si="81"/>
        <v>0</v>
      </c>
      <c r="CP49" s="1179">
        <f t="shared" si="81"/>
        <v>0</v>
      </c>
      <c r="CQ49" s="1179">
        <f t="shared" si="81"/>
        <v>0</v>
      </c>
      <c r="CR49" s="1179">
        <f t="shared" si="81"/>
        <v>0</v>
      </c>
      <c r="CS49" s="1179">
        <f t="shared" si="81"/>
        <v>0</v>
      </c>
      <c r="CT49" s="1179">
        <f t="shared" si="81"/>
        <v>0</v>
      </c>
      <c r="CU49" s="1179">
        <f t="shared" si="81"/>
        <v>0</v>
      </c>
      <c r="CV49" s="1182">
        <f t="shared" si="81"/>
        <v>0</v>
      </c>
    </row>
    <row r="50" spans="1:100" ht="13.5" customHeight="1">
      <c r="A50" s="2"/>
      <c r="B50" s="1205"/>
      <c r="C50" s="590"/>
      <c r="D50" s="1150"/>
      <c r="E50" s="68" t="s">
        <v>217</v>
      </c>
      <c r="F50" s="594"/>
      <c r="G50" s="594"/>
      <c r="H50" s="594"/>
      <c r="I50" s="66" t="str">
        <f>IF(OR($AK49=1,$AK49=2),SUM($F50:$H50),"")</f>
        <v/>
      </c>
      <c r="J50" s="66" t="str">
        <f>IF(OR($AK49=4,$AK49=5),SUM($F50:$H50),"")</f>
        <v/>
      </c>
      <c r="K50" s="66" t="str">
        <f>IF(OR($AK49=3,$AK49=6),SUM($F50:$H50),"")</f>
        <v/>
      </c>
      <c r="L50" s="1169"/>
      <c r="M50" s="597" t="s">
        <v>477</v>
      </c>
      <c r="N50" s="598"/>
      <c r="O50" s="597" t="s">
        <v>41</v>
      </c>
      <c r="P50" s="598"/>
      <c r="Q50" s="597" t="s">
        <v>35</v>
      </c>
      <c r="R50" s="598"/>
      <c r="S50" s="32" t="s">
        <v>36</v>
      </c>
      <c r="T50" s="42"/>
      <c r="U50" s="48">
        <f>C49</f>
        <v>0</v>
      </c>
      <c r="V50" s="34" t="s">
        <v>257</v>
      </c>
      <c r="W50" s="35">
        <f>SUM(X50:AI50)</f>
        <v>0</v>
      </c>
      <c r="X50" s="50" t="str">
        <f t="shared" ref="X50:AI50" si="82">AM49</f>
        <v/>
      </c>
      <c r="Y50" s="50" t="str">
        <f t="shared" si="82"/>
        <v/>
      </c>
      <c r="Z50" s="50" t="str">
        <f t="shared" si="82"/>
        <v/>
      </c>
      <c r="AA50" s="50" t="str">
        <f t="shared" si="82"/>
        <v/>
      </c>
      <c r="AB50" s="50" t="str">
        <f t="shared" si="82"/>
        <v/>
      </c>
      <c r="AC50" s="50" t="str">
        <f t="shared" si="82"/>
        <v/>
      </c>
      <c r="AD50" s="50" t="str">
        <f t="shared" si="82"/>
        <v/>
      </c>
      <c r="AE50" s="50" t="str">
        <f t="shared" si="82"/>
        <v/>
      </c>
      <c r="AF50" s="50" t="str">
        <f t="shared" si="82"/>
        <v/>
      </c>
      <c r="AG50" s="50" t="str">
        <f t="shared" si="82"/>
        <v/>
      </c>
      <c r="AH50" s="50" t="str">
        <f t="shared" si="82"/>
        <v/>
      </c>
      <c r="AI50" s="50" t="str">
        <f t="shared" si="82"/>
        <v/>
      </c>
      <c r="AJ50" s="1172"/>
      <c r="AK50" s="1174"/>
      <c r="AL50" s="1208"/>
      <c r="AM50" s="1167"/>
      <c r="AN50" s="1167"/>
      <c r="AO50" s="1167"/>
      <c r="AP50" s="1167"/>
      <c r="AQ50" s="1167"/>
      <c r="AR50" s="1167"/>
      <c r="AS50" s="1167"/>
      <c r="AT50" s="1167"/>
      <c r="AU50" s="1167"/>
      <c r="AV50" s="1167"/>
      <c r="AW50" s="1167"/>
      <c r="AX50" s="1167"/>
      <c r="AY50" s="113"/>
      <c r="AZ50" s="1165"/>
      <c r="BA50" s="1165"/>
      <c r="BB50" s="1165"/>
      <c r="BC50" s="1165"/>
      <c r="BD50" s="1165"/>
      <c r="BE50" s="1165"/>
      <c r="BF50" s="1165"/>
      <c r="BG50" s="1165"/>
      <c r="BH50" s="1165"/>
      <c r="BI50" s="1165"/>
      <c r="BJ50" s="1165"/>
      <c r="BK50" s="1165"/>
      <c r="BL50" s="113"/>
      <c r="BM50" s="1188"/>
      <c r="BN50" s="1180"/>
      <c r="BO50" s="1180"/>
      <c r="BP50" s="1180"/>
      <c r="BQ50" s="1180"/>
      <c r="BR50" s="1180"/>
      <c r="BS50" s="1180"/>
      <c r="BT50" s="1180"/>
      <c r="BU50" s="1180"/>
      <c r="BV50" s="1180"/>
      <c r="BW50" s="1180"/>
      <c r="BX50" s="1183"/>
      <c r="BY50" s="1186"/>
      <c r="BZ50" s="1180"/>
      <c r="CA50" s="1180"/>
      <c r="CB50" s="1180"/>
      <c r="CC50" s="1180"/>
      <c r="CD50" s="1180"/>
      <c r="CE50" s="1180"/>
      <c r="CF50" s="1180"/>
      <c r="CG50" s="1180"/>
      <c r="CH50" s="1180"/>
      <c r="CI50" s="1180"/>
      <c r="CJ50" s="1183"/>
      <c r="CK50" s="1186"/>
      <c r="CL50" s="1180"/>
      <c r="CM50" s="1180"/>
      <c r="CN50" s="1180"/>
      <c r="CO50" s="1180"/>
      <c r="CP50" s="1180"/>
      <c r="CQ50" s="1180"/>
      <c r="CR50" s="1180"/>
      <c r="CS50" s="1180"/>
      <c r="CT50" s="1180"/>
      <c r="CU50" s="1180"/>
      <c r="CV50" s="1183"/>
    </row>
    <row r="51" spans="1:100" ht="13.5" customHeight="1">
      <c r="A51" s="2"/>
      <c r="B51" s="1206"/>
      <c r="C51" s="591"/>
      <c r="D51" s="1151"/>
      <c r="E51" s="69" t="s">
        <v>223</v>
      </c>
      <c r="F51" s="603"/>
      <c r="G51" s="603"/>
      <c r="H51" s="603"/>
      <c r="I51" s="67" t="str">
        <f>IF(OR($AK49=1,$AK49=2),SUM($F51:$H51),"")</f>
        <v/>
      </c>
      <c r="J51" s="67" t="str">
        <f>IF(OR($AK49=4,$AK49=5),SUM($F51:$H51),"")</f>
        <v/>
      </c>
      <c r="K51" s="67" t="str">
        <f>IF(OR($AK49=3,$AK49=6),SUM($F51:$H51),"")</f>
        <v/>
      </c>
      <c r="L51" s="777"/>
      <c r="M51" s="1176" t="str">
        <f>IF(Q51&lt;=1,"","要見直し⇒")</f>
        <v/>
      </c>
      <c r="N51" s="1176"/>
      <c r="O51" s="1176"/>
      <c r="P51" s="599" t="s">
        <v>482</v>
      </c>
      <c r="Q51" s="1177">
        <f>W51</f>
        <v>0</v>
      </c>
      <c r="R51" s="1178"/>
      <c r="S51" s="136" t="s">
        <v>42</v>
      </c>
      <c r="T51" s="137" t="s">
        <v>43</v>
      </c>
      <c r="U51" s="49">
        <f>C50</f>
        <v>0</v>
      </c>
      <c r="V51" s="580" t="s">
        <v>258</v>
      </c>
      <c r="W51" s="36">
        <f>ROUND(AVERAGEA(X51:AI51),1)</f>
        <v>0</v>
      </c>
      <c r="X51" s="140" t="str">
        <f>IF(D49="","",ROUNDDOWN(X49/X50,2))</f>
        <v/>
      </c>
      <c r="Y51" s="140" t="str">
        <f>IF(D49="","",ROUNDDOWN(Y49/Y50,2))</f>
        <v/>
      </c>
      <c r="Z51" s="140" t="str">
        <f>IF(D49="","",ROUNDDOWN(Z49/Z50,2))</f>
        <v/>
      </c>
      <c r="AA51" s="140" t="str">
        <f>IF(D49="","",ROUNDDOWN(AA49/AA50,2))</f>
        <v/>
      </c>
      <c r="AB51" s="140" t="str">
        <f>IF(D49="","",ROUNDDOWN(AB49/AB50,2))</f>
        <v/>
      </c>
      <c r="AC51" s="140" t="str">
        <f>IF(D49="","",ROUNDDOWN(AC49/AC50,2))</f>
        <v/>
      </c>
      <c r="AD51" s="140" t="str">
        <f>IF(D49="","",ROUNDDOWN(AD49/AD50,2))</f>
        <v/>
      </c>
      <c r="AE51" s="140" t="str">
        <f>IF(D49="","",ROUNDDOWN(AE49/AE50,2))</f>
        <v/>
      </c>
      <c r="AF51" s="140" t="str">
        <f>IF(D49="","",ROUNDDOWN(AF49/AF50,2))</f>
        <v/>
      </c>
      <c r="AG51" s="140" t="str">
        <f>IF(D49="","",ROUNDDOWN(AG49/AG50,2))</f>
        <v/>
      </c>
      <c r="AH51" s="140" t="str">
        <f>IF(D49="","",ROUNDDOWN(AH49/AH50,2))</f>
        <v/>
      </c>
      <c r="AI51" s="140" t="str">
        <f>IF(D49="","",ROUNDDOWN(AI49/AI50,2))</f>
        <v/>
      </c>
      <c r="AJ51" s="1172"/>
      <c r="AK51" s="1174"/>
      <c r="AL51" s="1209"/>
      <c r="AM51" s="1167"/>
      <c r="AN51" s="1167"/>
      <c r="AO51" s="1167"/>
      <c r="AP51" s="1167"/>
      <c r="AQ51" s="1167"/>
      <c r="AR51" s="1167"/>
      <c r="AS51" s="1167"/>
      <c r="AT51" s="1167"/>
      <c r="AU51" s="1167"/>
      <c r="AV51" s="1167"/>
      <c r="AW51" s="1167"/>
      <c r="AX51" s="1167"/>
      <c r="AY51" s="113"/>
      <c r="AZ51" s="1166"/>
      <c r="BA51" s="1166"/>
      <c r="BB51" s="1166"/>
      <c r="BC51" s="1166"/>
      <c r="BD51" s="1166"/>
      <c r="BE51" s="1166"/>
      <c r="BF51" s="1166"/>
      <c r="BG51" s="1166"/>
      <c r="BH51" s="1166"/>
      <c r="BI51" s="1166"/>
      <c r="BJ51" s="1166"/>
      <c r="BK51" s="1166"/>
      <c r="BL51" s="113"/>
      <c r="BM51" s="1188"/>
      <c r="BN51" s="1181"/>
      <c r="BO51" s="1181"/>
      <c r="BP51" s="1181"/>
      <c r="BQ51" s="1181"/>
      <c r="BR51" s="1181"/>
      <c r="BS51" s="1181"/>
      <c r="BT51" s="1181"/>
      <c r="BU51" s="1181"/>
      <c r="BV51" s="1181"/>
      <c r="BW51" s="1181"/>
      <c r="BX51" s="1184"/>
      <c r="BY51" s="1187"/>
      <c r="BZ51" s="1181"/>
      <c r="CA51" s="1181"/>
      <c r="CB51" s="1181"/>
      <c r="CC51" s="1181"/>
      <c r="CD51" s="1181"/>
      <c r="CE51" s="1181"/>
      <c r="CF51" s="1181"/>
      <c r="CG51" s="1181"/>
      <c r="CH51" s="1181"/>
      <c r="CI51" s="1181"/>
      <c r="CJ51" s="1184"/>
      <c r="CK51" s="1187"/>
      <c r="CL51" s="1181"/>
      <c r="CM51" s="1181"/>
      <c r="CN51" s="1181"/>
      <c r="CO51" s="1181"/>
      <c r="CP51" s="1181"/>
      <c r="CQ51" s="1181"/>
      <c r="CR51" s="1181"/>
      <c r="CS51" s="1181"/>
      <c r="CT51" s="1181"/>
      <c r="CU51" s="1181"/>
      <c r="CV51" s="1184"/>
    </row>
    <row r="52" spans="1:100" ht="13.5" customHeight="1">
      <c r="A52" s="2"/>
      <c r="B52" s="1204">
        <v>15</v>
      </c>
      <c r="C52" s="589"/>
      <c r="D52" s="1149"/>
      <c r="E52" s="70"/>
      <c r="F52" s="236"/>
      <c r="G52" s="236"/>
      <c r="H52" s="236"/>
      <c r="I52" s="64"/>
      <c r="J52" s="63"/>
      <c r="K52" s="63"/>
      <c r="L52" s="1168"/>
      <c r="M52" s="595"/>
      <c r="N52" s="596" t="s">
        <v>41</v>
      </c>
      <c r="O52" s="595"/>
      <c r="P52" s="596" t="s">
        <v>35</v>
      </c>
      <c r="Q52" s="595"/>
      <c r="R52" s="596" t="s">
        <v>36</v>
      </c>
      <c r="S52" s="1170"/>
      <c r="T52" s="1171"/>
      <c r="U52" s="70">
        <f>D52</f>
        <v>0</v>
      </c>
      <c r="V52" s="738" t="s">
        <v>602</v>
      </c>
      <c r="W52" s="350">
        <f>SUM(X52:AI52)</f>
        <v>0</v>
      </c>
      <c r="X52" s="601"/>
      <c r="Y52" s="601"/>
      <c r="Z52" s="601"/>
      <c r="AA52" s="601"/>
      <c r="AB52" s="601"/>
      <c r="AC52" s="601"/>
      <c r="AD52" s="601"/>
      <c r="AE52" s="601"/>
      <c r="AF52" s="601"/>
      <c r="AG52" s="601"/>
      <c r="AH52" s="601"/>
      <c r="AI52" s="601"/>
      <c r="AJ52" s="1172" t="str">
        <f>C52&amp;C53</f>
        <v/>
      </c>
      <c r="AK52" s="1189" t="str">
        <f>IF(AJ52="常勤保育士",1,IF(AJ52="常勤保育士助士",2,IF(AJ52="常勤看護職員",3,IF(AJ52="非常勤保育士",4,IF(AJ52="非常勤保育士助士",5,IF(AJ52="非常勤看護職員",6," "))))))</f>
        <v xml:space="preserve"> </v>
      </c>
      <c r="AL52" s="1171">
        <f>IF(C54="児童保育",1,0)</f>
        <v>0</v>
      </c>
      <c r="AM52" s="1167" t="str">
        <f t="shared" ref="AM52:AX52" si="83">IF($C52="常勤",AM$10,IF($C52="非常勤",AM$12,""))</f>
        <v/>
      </c>
      <c r="AN52" s="1167" t="str">
        <f t="shared" si="83"/>
        <v/>
      </c>
      <c r="AO52" s="1167" t="str">
        <f t="shared" si="83"/>
        <v/>
      </c>
      <c r="AP52" s="1167" t="str">
        <f t="shared" si="83"/>
        <v/>
      </c>
      <c r="AQ52" s="1167" t="str">
        <f t="shared" si="83"/>
        <v/>
      </c>
      <c r="AR52" s="1167" t="str">
        <f t="shared" si="83"/>
        <v/>
      </c>
      <c r="AS52" s="1167" t="str">
        <f t="shared" si="83"/>
        <v/>
      </c>
      <c r="AT52" s="1167" t="str">
        <f t="shared" si="83"/>
        <v/>
      </c>
      <c r="AU52" s="1167" t="str">
        <f t="shared" si="83"/>
        <v/>
      </c>
      <c r="AV52" s="1167" t="str">
        <f t="shared" si="83"/>
        <v/>
      </c>
      <c r="AW52" s="1167" t="str">
        <f t="shared" si="83"/>
        <v/>
      </c>
      <c r="AX52" s="1167" t="str">
        <f t="shared" si="83"/>
        <v/>
      </c>
      <c r="AY52" s="32"/>
      <c r="AZ52" s="1164">
        <f t="shared" ref="AZ52:BK52" si="84">IF(X52&gt;=0.1,1,0)</f>
        <v>0</v>
      </c>
      <c r="BA52" s="1164">
        <f t="shared" si="84"/>
        <v>0</v>
      </c>
      <c r="BB52" s="1164">
        <f t="shared" si="84"/>
        <v>0</v>
      </c>
      <c r="BC52" s="1164">
        <f t="shared" si="84"/>
        <v>0</v>
      </c>
      <c r="BD52" s="1164">
        <f t="shared" si="84"/>
        <v>0</v>
      </c>
      <c r="BE52" s="1164">
        <f t="shared" si="84"/>
        <v>0</v>
      </c>
      <c r="BF52" s="1164">
        <f t="shared" si="84"/>
        <v>0</v>
      </c>
      <c r="BG52" s="1164">
        <f t="shared" si="84"/>
        <v>0</v>
      </c>
      <c r="BH52" s="1164">
        <f t="shared" si="84"/>
        <v>0</v>
      </c>
      <c r="BI52" s="1164">
        <f t="shared" si="84"/>
        <v>0</v>
      </c>
      <c r="BJ52" s="1164">
        <f t="shared" si="84"/>
        <v>0</v>
      </c>
      <c r="BK52" s="1164">
        <f t="shared" si="84"/>
        <v>0</v>
      </c>
      <c r="BL52" s="32"/>
      <c r="BM52" s="1188">
        <f t="shared" ref="BM52:BX52" si="85">IF($AK52=4,X54,0)</f>
        <v>0</v>
      </c>
      <c r="BN52" s="1179">
        <f t="shared" si="85"/>
        <v>0</v>
      </c>
      <c r="BO52" s="1179">
        <f t="shared" si="85"/>
        <v>0</v>
      </c>
      <c r="BP52" s="1179">
        <f t="shared" si="85"/>
        <v>0</v>
      </c>
      <c r="BQ52" s="1179">
        <f t="shared" si="85"/>
        <v>0</v>
      </c>
      <c r="BR52" s="1179">
        <f t="shared" si="85"/>
        <v>0</v>
      </c>
      <c r="BS52" s="1179">
        <f t="shared" si="85"/>
        <v>0</v>
      </c>
      <c r="BT52" s="1179">
        <f t="shared" si="85"/>
        <v>0</v>
      </c>
      <c r="BU52" s="1179">
        <f t="shared" si="85"/>
        <v>0</v>
      </c>
      <c r="BV52" s="1179">
        <f t="shared" si="85"/>
        <v>0</v>
      </c>
      <c r="BW52" s="1179">
        <f t="shared" si="85"/>
        <v>0</v>
      </c>
      <c r="BX52" s="1182">
        <f t="shared" si="85"/>
        <v>0</v>
      </c>
      <c r="BY52" s="1185">
        <f t="shared" ref="BY52:CJ52" si="86">IF($AK52=5,X54,0)</f>
        <v>0</v>
      </c>
      <c r="BZ52" s="1179">
        <f t="shared" si="86"/>
        <v>0</v>
      </c>
      <c r="CA52" s="1179">
        <f t="shared" si="86"/>
        <v>0</v>
      </c>
      <c r="CB52" s="1179">
        <f t="shared" si="86"/>
        <v>0</v>
      </c>
      <c r="CC52" s="1179">
        <f t="shared" si="86"/>
        <v>0</v>
      </c>
      <c r="CD52" s="1179">
        <f t="shared" si="86"/>
        <v>0</v>
      </c>
      <c r="CE52" s="1179">
        <f t="shared" si="86"/>
        <v>0</v>
      </c>
      <c r="CF52" s="1179">
        <f t="shared" si="86"/>
        <v>0</v>
      </c>
      <c r="CG52" s="1179">
        <f t="shared" si="86"/>
        <v>0</v>
      </c>
      <c r="CH52" s="1179">
        <f t="shared" si="86"/>
        <v>0</v>
      </c>
      <c r="CI52" s="1179">
        <f t="shared" si="86"/>
        <v>0</v>
      </c>
      <c r="CJ52" s="1182">
        <f t="shared" si="86"/>
        <v>0</v>
      </c>
      <c r="CK52" s="1185">
        <f t="shared" ref="CK52:CV52" si="87">IF($AK52=6,X54,0)</f>
        <v>0</v>
      </c>
      <c r="CL52" s="1179">
        <f t="shared" si="87"/>
        <v>0</v>
      </c>
      <c r="CM52" s="1179">
        <f t="shared" si="87"/>
        <v>0</v>
      </c>
      <c r="CN52" s="1179">
        <f t="shared" si="87"/>
        <v>0</v>
      </c>
      <c r="CO52" s="1179">
        <f t="shared" si="87"/>
        <v>0</v>
      </c>
      <c r="CP52" s="1179">
        <f t="shared" si="87"/>
        <v>0</v>
      </c>
      <c r="CQ52" s="1179">
        <f t="shared" si="87"/>
        <v>0</v>
      </c>
      <c r="CR52" s="1179">
        <f t="shared" si="87"/>
        <v>0</v>
      </c>
      <c r="CS52" s="1179">
        <f t="shared" si="87"/>
        <v>0</v>
      </c>
      <c r="CT52" s="1179">
        <f t="shared" si="87"/>
        <v>0</v>
      </c>
      <c r="CU52" s="1179">
        <f t="shared" si="87"/>
        <v>0</v>
      </c>
      <c r="CV52" s="1182">
        <f t="shared" si="87"/>
        <v>0</v>
      </c>
    </row>
    <row r="53" spans="1:100" ht="13.5" customHeight="1">
      <c r="A53" s="2"/>
      <c r="B53" s="1205"/>
      <c r="C53" s="590"/>
      <c r="D53" s="1150"/>
      <c r="E53" s="68" t="s">
        <v>217</v>
      </c>
      <c r="F53" s="594"/>
      <c r="G53" s="594"/>
      <c r="H53" s="594"/>
      <c r="I53" s="66" t="str">
        <f>IF(OR($AK52=1,$AK52=2),SUM($F53:$H53),"")</f>
        <v/>
      </c>
      <c r="J53" s="66" t="str">
        <f>IF(OR($AK52=4,$AK52=5),SUM($F53:$H53),"")</f>
        <v/>
      </c>
      <c r="K53" s="66" t="str">
        <f>IF(OR($AK52=3,$AK52=6),SUM($F53:$H53),"")</f>
        <v/>
      </c>
      <c r="L53" s="1169"/>
      <c r="M53" s="597" t="s">
        <v>475</v>
      </c>
      <c r="N53" s="598"/>
      <c r="O53" s="597" t="s">
        <v>41</v>
      </c>
      <c r="P53" s="598"/>
      <c r="Q53" s="597" t="s">
        <v>35</v>
      </c>
      <c r="R53" s="598"/>
      <c r="S53" s="32" t="s">
        <v>36</v>
      </c>
      <c r="T53" s="42"/>
      <c r="U53" s="48">
        <f>C52</f>
        <v>0</v>
      </c>
      <c r="V53" s="34" t="s">
        <v>257</v>
      </c>
      <c r="W53" s="35">
        <f>SUM(X53:AI53)</f>
        <v>0</v>
      </c>
      <c r="X53" s="50" t="str">
        <f t="shared" ref="X53:AI53" si="88">AM52</f>
        <v/>
      </c>
      <c r="Y53" s="50" t="str">
        <f t="shared" si="88"/>
        <v/>
      </c>
      <c r="Z53" s="50" t="str">
        <f t="shared" si="88"/>
        <v/>
      </c>
      <c r="AA53" s="50" t="str">
        <f t="shared" si="88"/>
        <v/>
      </c>
      <c r="AB53" s="50" t="str">
        <f t="shared" si="88"/>
        <v/>
      </c>
      <c r="AC53" s="50" t="str">
        <f t="shared" si="88"/>
        <v/>
      </c>
      <c r="AD53" s="50" t="str">
        <f t="shared" si="88"/>
        <v/>
      </c>
      <c r="AE53" s="50" t="str">
        <f t="shared" si="88"/>
        <v/>
      </c>
      <c r="AF53" s="50" t="str">
        <f t="shared" si="88"/>
        <v/>
      </c>
      <c r="AG53" s="50" t="str">
        <f t="shared" si="88"/>
        <v/>
      </c>
      <c r="AH53" s="50" t="str">
        <f t="shared" si="88"/>
        <v/>
      </c>
      <c r="AI53" s="50" t="str">
        <f t="shared" si="88"/>
        <v/>
      </c>
      <c r="AJ53" s="1172"/>
      <c r="AK53" s="1174"/>
      <c r="AL53" s="1208"/>
      <c r="AM53" s="1167"/>
      <c r="AN53" s="1167"/>
      <c r="AO53" s="1167"/>
      <c r="AP53" s="1167"/>
      <c r="AQ53" s="1167"/>
      <c r="AR53" s="1167"/>
      <c r="AS53" s="1167"/>
      <c r="AT53" s="1167"/>
      <c r="AU53" s="1167"/>
      <c r="AV53" s="1167"/>
      <c r="AW53" s="1167"/>
      <c r="AX53" s="1167"/>
      <c r="AY53" s="113"/>
      <c r="AZ53" s="1165"/>
      <c r="BA53" s="1165"/>
      <c r="BB53" s="1165"/>
      <c r="BC53" s="1165"/>
      <c r="BD53" s="1165"/>
      <c r="BE53" s="1165"/>
      <c r="BF53" s="1165"/>
      <c r="BG53" s="1165"/>
      <c r="BH53" s="1165"/>
      <c r="BI53" s="1165"/>
      <c r="BJ53" s="1165"/>
      <c r="BK53" s="1165"/>
      <c r="BL53" s="113"/>
      <c r="BM53" s="1188"/>
      <c r="BN53" s="1180"/>
      <c r="BO53" s="1180"/>
      <c r="BP53" s="1180"/>
      <c r="BQ53" s="1180"/>
      <c r="BR53" s="1180"/>
      <c r="BS53" s="1180"/>
      <c r="BT53" s="1180"/>
      <c r="BU53" s="1180"/>
      <c r="BV53" s="1180"/>
      <c r="BW53" s="1180"/>
      <c r="BX53" s="1183"/>
      <c r="BY53" s="1186"/>
      <c r="BZ53" s="1180"/>
      <c r="CA53" s="1180"/>
      <c r="CB53" s="1180"/>
      <c r="CC53" s="1180"/>
      <c r="CD53" s="1180"/>
      <c r="CE53" s="1180"/>
      <c r="CF53" s="1180"/>
      <c r="CG53" s="1180"/>
      <c r="CH53" s="1180"/>
      <c r="CI53" s="1180"/>
      <c r="CJ53" s="1183"/>
      <c r="CK53" s="1186"/>
      <c r="CL53" s="1180"/>
      <c r="CM53" s="1180"/>
      <c r="CN53" s="1180"/>
      <c r="CO53" s="1180"/>
      <c r="CP53" s="1180"/>
      <c r="CQ53" s="1180"/>
      <c r="CR53" s="1180"/>
      <c r="CS53" s="1180"/>
      <c r="CT53" s="1180"/>
      <c r="CU53" s="1180"/>
      <c r="CV53" s="1183"/>
    </row>
    <row r="54" spans="1:100" ht="13.5" customHeight="1">
      <c r="A54" s="2"/>
      <c r="B54" s="1206"/>
      <c r="C54" s="591"/>
      <c r="D54" s="1151"/>
      <c r="E54" s="69" t="s">
        <v>223</v>
      </c>
      <c r="F54" s="603"/>
      <c r="G54" s="603"/>
      <c r="H54" s="603"/>
      <c r="I54" s="67" t="str">
        <f>IF(OR($AK52=1,$AK52=2),SUM($F54:$H54),"")</f>
        <v/>
      </c>
      <c r="J54" s="67" t="str">
        <f>IF(OR($AK52=4,$AK52=5),SUM($F54:$H54),"")</f>
        <v/>
      </c>
      <c r="K54" s="67" t="str">
        <f>IF(OR($AK52=3,$AK52=6),SUM($F54:$H54),"")</f>
        <v/>
      </c>
      <c r="L54" s="777"/>
      <c r="M54" s="1176" t="str">
        <f>IF(Q54&lt;=1,"","要見直し⇒")</f>
        <v/>
      </c>
      <c r="N54" s="1176"/>
      <c r="O54" s="1176"/>
      <c r="P54" s="599" t="s">
        <v>476</v>
      </c>
      <c r="Q54" s="1177">
        <f>W54</f>
        <v>0</v>
      </c>
      <c r="R54" s="1178"/>
      <c r="S54" s="136" t="s">
        <v>42</v>
      </c>
      <c r="T54" s="137" t="s">
        <v>43</v>
      </c>
      <c r="U54" s="49">
        <f>C53</f>
        <v>0</v>
      </c>
      <c r="V54" s="580" t="s">
        <v>258</v>
      </c>
      <c r="W54" s="36">
        <f>ROUND(AVERAGEA(X54:AI54),1)</f>
        <v>0</v>
      </c>
      <c r="X54" s="140" t="str">
        <f>IF(D52="","",ROUNDDOWN(X52/X53,2))</f>
        <v/>
      </c>
      <c r="Y54" s="140" t="str">
        <f>IF(D52="","",ROUNDDOWN(Y52/Y53,2))</f>
        <v/>
      </c>
      <c r="Z54" s="140" t="str">
        <f>IF(D52="","",ROUNDDOWN(Z52/Z53,2))</f>
        <v/>
      </c>
      <c r="AA54" s="140" t="str">
        <f>IF(D52="","",ROUNDDOWN(AA52/AA53,2))</f>
        <v/>
      </c>
      <c r="AB54" s="140" t="str">
        <f>IF(D52="","",ROUNDDOWN(AB52/AB53,2))</f>
        <v/>
      </c>
      <c r="AC54" s="140" t="str">
        <f>IF(D52="","",ROUNDDOWN(AC52/AC53,2))</f>
        <v/>
      </c>
      <c r="AD54" s="140" t="str">
        <f>IF(D52="","",ROUNDDOWN(AD52/AD53,2))</f>
        <v/>
      </c>
      <c r="AE54" s="140" t="str">
        <f>IF(D52="","",ROUNDDOWN(AE52/AE53,2))</f>
        <v/>
      </c>
      <c r="AF54" s="140" t="str">
        <f>IF(D52="","",ROUNDDOWN(AF52/AF53,2))</f>
        <v/>
      </c>
      <c r="AG54" s="140" t="str">
        <f>IF(D52="","",ROUNDDOWN(AG52/AG53,2))</f>
        <v/>
      </c>
      <c r="AH54" s="140" t="str">
        <f>IF(D52="","",ROUNDDOWN(AH52/AH53,2))</f>
        <v/>
      </c>
      <c r="AI54" s="140" t="str">
        <f>IF(D52="","",ROUNDDOWN(AI52/AI53,2))</f>
        <v/>
      </c>
      <c r="AJ54" s="1172"/>
      <c r="AK54" s="1174"/>
      <c r="AL54" s="1209"/>
      <c r="AM54" s="1167"/>
      <c r="AN54" s="1167"/>
      <c r="AO54" s="1167"/>
      <c r="AP54" s="1167"/>
      <c r="AQ54" s="1167"/>
      <c r="AR54" s="1167"/>
      <c r="AS54" s="1167"/>
      <c r="AT54" s="1167"/>
      <c r="AU54" s="1167"/>
      <c r="AV54" s="1167"/>
      <c r="AW54" s="1167"/>
      <c r="AX54" s="1167"/>
      <c r="AY54" s="113"/>
      <c r="AZ54" s="1166"/>
      <c r="BA54" s="1166"/>
      <c r="BB54" s="1166"/>
      <c r="BC54" s="1166"/>
      <c r="BD54" s="1166"/>
      <c r="BE54" s="1166"/>
      <c r="BF54" s="1166"/>
      <c r="BG54" s="1166"/>
      <c r="BH54" s="1166"/>
      <c r="BI54" s="1166"/>
      <c r="BJ54" s="1166"/>
      <c r="BK54" s="1166"/>
      <c r="BL54" s="113"/>
      <c r="BM54" s="1188"/>
      <c r="BN54" s="1181"/>
      <c r="BO54" s="1181"/>
      <c r="BP54" s="1181"/>
      <c r="BQ54" s="1181"/>
      <c r="BR54" s="1181"/>
      <c r="BS54" s="1181"/>
      <c r="BT54" s="1181"/>
      <c r="BU54" s="1181"/>
      <c r="BV54" s="1181"/>
      <c r="BW54" s="1181"/>
      <c r="BX54" s="1184"/>
      <c r="BY54" s="1187"/>
      <c r="BZ54" s="1181"/>
      <c r="CA54" s="1181"/>
      <c r="CB54" s="1181"/>
      <c r="CC54" s="1181"/>
      <c r="CD54" s="1181"/>
      <c r="CE54" s="1181"/>
      <c r="CF54" s="1181"/>
      <c r="CG54" s="1181"/>
      <c r="CH54" s="1181"/>
      <c r="CI54" s="1181"/>
      <c r="CJ54" s="1184"/>
      <c r="CK54" s="1187"/>
      <c r="CL54" s="1181"/>
      <c r="CM54" s="1181"/>
      <c r="CN54" s="1181"/>
      <c r="CO54" s="1181"/>
      <c r="CP54" s="1181"/>
      <c r="CQ54" s="1181"/>
      <c r="CR54" s="1181"/>
      <c r="CS54" s="1181"/>
      <c r="CT54" s="1181"/>
      <c r="CU54" s="1181"/>
      <c r="CV54" s="1184"/>
    </row>
    <row r="55" spans="1:100" ht="13.5" customHeight="1">
      <c r="A55" s="2"/>
      <c r="B55" s="1204">
        <v>16</v>
      </c>
      <c r="C55" s="589"/>
      <c r="D55" s="1149"/>
      <c r="E55" s="70"/>
      <c r="F55" s="236"/>
      <c r="G55" s="236"/>
      <c r="H55" s="236"/>
      <c r="I55" s="64"/>
      <c r="J55" s="63"/>
      <c r="K55" s="63"/>
      <c r="L55" s="1168"/>
      <c r="M55" s="595"/>
      <c r="N55" s="596" t="s">
        <v>41</v>
      </c>
      <c r="O55" s="595"/>
      <c r="P55" s="596" t="s">
        <v>35</v>
      </c>
      <c r="Q55" s="595"/>
      <c r="R55" s="596" t="s">
        <v>36</v>
      </c>
      <c r="S55" s="1170"/>
      <c r="T55" s="1171"/>
      <c r="U55" s="70">
        <f>D55</f>
        <v>0</v>
      </c>
      <c r="V55" s="738" t="s">
        <v>602</v>
      </c>
      <c r="W55" s="350">
        <f>SUM(X55:AI55)</f>
        <v>0</v>
      </c>
      <c r="X55" s="601"/>
      <c r="Y55" s="601"/>
      <c r="Z55" s="601"/>
      <c r="AA55" s="601"/>
      <c r="AB55" s="601"/>
      <c r="AC55" s="601"/>
      <c r="AD55" s="601"/>
      <c r="AE55" s="601"/>
      <c r="AF55" s="601"/>
      <c r="AG55" s="601"/>
      <c r="AH55" s="601"/>
      <c r="AI55" s="601"/>
      <c r="AJ55" s="1172" t="str">
        <f>C55&amp;C56</f>
        <v/>
      </c>
      <c r="AK55" s="1189" t="str">
        <f>IF(AJ55="常勤保育士",1,IF(AJ55="常勤保育士助士",2,IF(AJ55="常勤看護職員",3,IF(AJ55="非常勤保育士",4,IF(AJ55="非常勤保育士助士",5,IF(AJ55="非常勤看護職員",6," "))))))</f>
        <v xml:space="preserve"> </v>
      </c>
      <c r="AL55" s="1171">
        <f>IF(C57="児童保育",1,0)</f>
        <v>0</v>
      </c>
      <c r="AM55" s="1167" t="str">
        <f t="shared" ref="AM55:AX55" si="89">IF($C55="常勤",AM$10,IF($C55="非常勤",AM$12,""))</f>
        <v/>
      </c>
      <c r="AN55" s="1167" t="str">
        <f t="shared" si="89"/>
        <v/>
      </c>
      <c r="AO55" s="1167" t="str">
        <f t="shared" si="89"/>
        <v/>
      </c>
      <c r="AP55" s="1167" t="str">
        <f t="shared" si="89"/>
        <v/>
      </c>
      <c r="AQ55" s="1167" t="str">
        <f t="shared" si="89"/>
        <v/>
      </c>
      <c r="AR55" s="1167" t="str">
        <f t="shared" si="89"/>
        <v/>
      </c>
      <c r="AS55" s="1167" t="str">
        <f t="shared" si="89"/>
        <v/>
      </c>
      <c r="AT55" s="1167" t="str">
        <f t="shared" si="89"/>
        <v/>
      </c>
      <c r="AU55" s="1167" t="str">
        <f t="shared" si="89"/>
        <v/>
      </c>
      <c r="AV55" s="1167" t="str">
        <f t="shared" si="89"/>
        <v/>
      </c>
      <c r="AW55" s="1167" t="str">
        <f t="shared" si="89"/>
        <v/>
      </c>
      <c r="AX55" s="1167" t="str">
        <f t="shared" si="89"/>
        <v/>
      </c>
      <c r="AY55" s="32"/>
      <c r="AZ55" s="1164">
        <f t="shared" ref="AZ55:BK55" si="90">IF(X55&gt;=0.1,1,0)</f>
        <v>0</v>
      </c>
      <c r="BA55" s="1164">
        <f t="shared" si="90"/>
        <v>0</v>
      </c>
      <c r="BB55" s="1164">
        <f t="shared" si="90"/>
        <v>0</v>
      </c>
      <c r="BC55" s="1164">
        <f t="shared" si="90"/>
        <v>0</v>
      </c>
      <c r="BD55" s="1164">
        <f t="shared" si="90"/>
        <v>0</v>
      </c>
      <c r="BE55" s="1164">
        <f t="shared" si="90"/>
        <v>0</v>
      </c>
      <c r="BF55" s="1164">
        <f t="shared" si="90"/>
        <v>0</v>
      </c>
      <c r="BG55" s="1164">
        <f t="shared" si="90"/>
        <v>0</v>
      </c>
      <c r="BH55" s="1164">
        <f t="shared" si="90"/>
        <v>0</v>
      </c>
      <c r="BI55" s="1164">
        <f t="shared" si="90"/>
        <v>0</v>
      </c>
      <c r="BJ55" s="1164">
        <f t="shared" si="90"/>
        <v>0</v>
      </c>
      <c r="BK55" s="1164">
        <f t="shared" si="90"/>
        <v>0</v>
      </c>
      <c r="BL55" s="32"/>
      <c r="BM55" s="1188">
        <f t="shared" ref="BM55:BX55" si="91">IF($AK55=4,X57,0)</f>
        <v>0</v>
      </c>
      <c r="BN55" s="1179">
        <f t="shared" si="91"/>
        <v>0</v>
      </c>
      <c r="BO55" s="1179">
        <f t="shared" si="91"/>
        <v>0</v>
      </c>
      <c r="BP55" s="1179">
        <f t="shared" si="91"/>
        <v>0</v>
      </c>
      <c r="BQ55" s="1179">
        <f t="shared" si="91"/>
        <v>0</v>
      </c>
      <c r="BR55" s="1179">
        <f t="shared" si="91"/>
        <v>0</v>
      </c>
      <c r="BS55" s="1179">
        <f t="shared" si="91"/>
        <v>0</v>
      </c>
      <c r="BT55" s="1179">
        <f t="shared" si="91"/>
        <v>0</v>
      </c>
      <c r="BU55" s="1179">
        <f t="shared" si="91"/>
        <v>0</v>
      </c>
      <c r="BV55" s="1179">
        <f t="shared" si="91"/>
        <v>0</v>
      </c>
      <c r="BW55" s="1179">
        <f t="shared" si="91"/>
        <v>0</v>
      </c>
      <c r="BX55" s="1182">
        <f t="shared" si="91"/>
        <v>0</v>
      </c>
      <c r="BY55" s="1185">
        <f t="shared" ref="BY55:CJ55" si="92">IF($AK55=5,X57,0)</f>
        <v>0</v>
      </c>
      <c r="BZ55" s="1179">
        <f t="shared" si="92"/>
        <v>0</v>
      </c>
      <c r="CA55" s="1179">
        <f t="shared" si="92"/>
        <v>0</v>
      </c>
      <c r="CB55" s="1179">
        <f t="shared" si="92"/>
        <v>0</v>
      </c>
      <c r="CC55" s="1179">
        <f t="shared" si="92"/>
        <v>0</v>
      </c>
      <c r="CD55" s="1179">
        <f t="shared" si="92"/>
        <v>0</v>
      </c>
      <c r="CE55" s="1179">
        <f t="shared" si="92"/>
        <v>0</v>
      </c>
      <c r="CF55" s="1179">
        <f t="shared" si="92"/>
        <v>0</v>
      </c>
      <c r="CG55" s="1179">
        <f t="shared" si="92"/>
        <v>0</v>
      </c>
      <c r="CH55" s="1179">
        <f t="shared" si="92"/>
        <v>0</v>
      </c>
      <c r="CI55" s="1179">
        <f t="shared" si="92"/>
        <v>0</v>
      </c>
      <c r="CJ55" s="1182">
        <f t="shared" si="92"/>
        <v>0</v>
      </c>
      <c r="CK55" s="1185">
        <f t="shared" ref="CK55:CV55" si="93">IF($AK55=6,X57,0)</f>
        <v>0</v>
      </c>
      <c r="CL55" s="1179">
        <f t="shared" si="93"/>
        <v>0</v>
      </c>
      <c r="CM55" s="1179">
        <f t="shared" si="93"/>
        <v>0</v>
      </c>
      <c r="CN55" s="1179">
        <f t="shared" si="93"/>
        <v>0</v>
      </c>
      <c r="CO55" s="1179">
        <f t="shared" si="93"/>
        <v>0</v>
      </c>
      <c r="CP55" s="1179">
        <f t="shared" si="93"/>
        <v>0</v>
      </c>
      <c r="CQ55" s="1179">
        <f t="shared" si="93"/>
        <v>0</v>
      </c>
      <c r="CR55" s="1179">
        <f t="shared" si="93"/>
        <v>0</v>
      </c>
      <c r="CS55" s="1179">
        <f t="shared" si="93"/>
        <v>0</v>
      </c>
      <c r="CT55" s="1179">
        <f t="shared" si="93"/>
        <v>0</v>
      </c>
      <c r="CU55" s="1179">
        <f t="shared" si="93"/>
        <v>0</v>
      </c>
      <c r="CV55" s="1182">
        <f t="shared" si="93"/>
        <v>0</v>
      </c>
    </row>
    <row r="56" spans="1:100" ht="13.5" customHeight="1">
      <c r="A56" s="2"/>
      <c r="B56" s="1205"/>
      <c r="C56" s="590"/>
      <c r="D56" s="1150"/>
      <c r="E56" s="68" t="s">
        <v>217</v>
      </c>
      <c r="F56" s="594"/>
      <c r="G56" s="594"/>
      <c r="H56" s="594"/>
      <c r="I56" s="66" t="str">
        <f>IF(OR($AK55=1,$AK55=2),SUM($F56:$H56),"")</f>
        <v/>
      </c>
      <c r="J56" s="66" t="str">
        <f>IF(OR($AK55=4,$AK55=5),SUM($F56:$H56),"")</f>
        <v/>
      </c>
      <c r="K56" s="66" t="str">
        <f>IF(OR($AK55=3,$AK55=6),SUM($F56:$H56),"")</f>
        <v/>
      </c>
      <c r="L56" s="1169"/>
      <c r="M56" s="597" t="s">
        <v>481</v>
      </c>
      <c r="N56" s="598"/>
      <c r="O56" s="597" t="s">
        <v>41</v>
      </c>
      <c r="P56" s="598"/>
      <c r="Q56" s="597" t="s">
        <v>35</v>
      </c>
      <c r="R56" s="598"/>
      <c r="S56" s="32" t="s">
        <v>36</v>
      </c>
      <c r="T56" s="42"/>
      <c r="U56" s="48">
        <f>C55</f>
        <v>0</v>
      </c>
      <c r="V56" s="34" t="s">
        <v>257</v>
      </c>
      <c r="W56" s="35">
        <f>SUM(X56:AI56)</f>
        <v>0</v>
      </c>
      <c r="X56" s="50" t="str">
        <f t="shared" ref="X56:AI56" si="94">AM55</f>
        <v/>
      </c>
      <c r="Y56" s="50" t="str">
        <f t="shared" si="94"/>
        <v/>
      </c>
      <c r="Z56" s="50" t="str">
        <f t="shared" si="94"/>
        <v/>
      </c>
      <c r="AA56" s="50" t="str">
        <f t="shared" si="94"/>
        <v/>
      </c>
      <c r="AB56" s="50" t="str">
        <f t="shared" si="94"/>
        <v/>
      </c>
      <c r="AC56" s="50" t="str">
        <f t="shared" si="94"/>
        <v/>
      </c>
      <c r="AD56" s="50" t="str">
        <f t="shared" si="94"/>
        <v/>
      </c>
      <c r="AE56" s="50" t="str">
        <f t="shared" si="94"/>
        <v/>
      </c>
      <c r="AF56" s="50" t="str">
        <f t="shared" si="94"/>
        <v/>
      </c>
      <c r="AG56" s="50" t="str">
        <f t="shared" si="94"/>
        <v/>
      </c>
      <c r="AH56" s="50" t="str">
        <f t="shared" si="94"/>
        <v/>
      </c>
      <c r="AI56" s="50" t="str">
        <f t="shared" si="94"/>
        <v/>
      </c>
      <c r="AJ56" s="1172"/>
      <c r="AK56" s="1174"/>
      <c r="AL56" s="1208"/>
      <c r="AM56" s="1167"/>
      <c r="AN56" s="1167"/>
      <c r="AO56" s="1167"/>
      <c r="AP56" s="1167"/>
      <c r="AQ56" s="1167"/>
      <c r="AR56" s="1167"/>
      <c r="AS56" s="1167"/>
      <c r="AT56" s="1167"/>
      <c r="AU56" s="1167"/>
      <c r="AV56" s="1167"/>
      <c r="AW56" s="1167"/>
      <c r="AX56" s="1167"/>
      <c r="AY56" s="113"/>
      <c r="AZ56" s="1165"/>
      <c r="BA56" s="1165"/>
      <c r="BB56" s="1165"/>
      <c r="BC56" s="1165"/>
      <c r="BD56" s="1165"/>
      <c r="BE56" s="1165"/>
      <c r="BF56" s="1165"/>
      <c r="BG56" s="1165"/>
      <c r="BH56" s="1165"/>
      <c r="BI56" s="1165"/>
      <c r="BJ56" s="1165"/>
      <c r="BK56" s="1165"/>
      <c r="BL56" s="113"/>
      <c r="BM56" s="1188"/>
      <c r="BN56" s="1180"/>
      <c r="BO56" s="1180"/>
      <c r="BP56" s="1180"/>
      <c r="BQ56" s="1180"/>
      <c r="BR56" s="1180"/>
      <c r="BS56" s="1180"/>
      <c r="BT56" s="1180"/>
      <c r="BU56" s="1180"/>
      <c r="BV56" s="1180"/>
      <c r="BW56" s="1180"/>
      <c r="BX56" s="1183"/>
      <c r="BY56" s="1186"/>
      <c r="BZ56" s="1180"/>
      <c r="CA56" s="1180"/>
      <c r="CB56" s="1180"/>
      <c r="CC56" s="1180"/>
      <c r="CD56" s="1180"/>
      <c r="CE56" s="1180"/>
      <c r="CF56" s="1180"/>
      <c r="CG56" s="1180"/>
      <c r="CH56" s="1180"/>
      <c r="CI56" s="1180"/>
      <c r="CJ56" s="1183"/>
      <c r="CK56" s="1186"/>
      <c r="CL56" s="1180"/>
      <c r="CM56" s="1180"/>
      <c r="CN56" s="1180"/>
      <c r="CO56" s="1180"/>
      <c r="CP56" s="1180"/>
      <c r="CQ56" s="1180"/>
      <c r="CR56" s="1180"/>
      <c r="CS56" s="1180"/>
      <c r="CT56" s="1180"/>
      <c r="CU56" s="1180"/>
      <c r="CV56" s="1183"/>
    </row>
    <row r="57" spans="1:100" ht="13.5" customHeight="1">
      <c r="A57" s="2"/>
      <c r="B57" s="1206"/>
      <c r="C57" s="591"/>
      <c r="D57" s="1151"/>
      <c r="E57" s="69" t="s">
        <v>223</v>
      </c>
      <c r="F57" s="603"/>
      <c r="G57" s="603"/>
      <c r="H57" s="603"/>
      <c r="I57" s="67" t="str">
        <f>IF(OR($AK55=1,$AK55=2),SUM($F57:$H57),"")</f>
        <v/>
      </c>
      <c r="J57" s="67" t="str">
        <f>IF(OR($AK55=4,$AK55=5),SUM($F57:$H57),"")</f>
        <v/>
      </c>
      <c r="K57" s="67" t="str">
        <f>IF(OR($AK55=3,$AK55=6),SUM($F57:$H57),"")</f>
        <v/>
      </c>
      <c r="L57" s="777"/>
      <c r="M57" s="1176" t="str">
        <f>IF(Q57&lt;=1,"","要見直し⇒")</f>
        <v/>
      </c>
      <c r="N57" s="1176"/>
      <c r="O57" s="1176"/>
      <c r="P57" s="599" t="s">
        <v>480</v>
      </c>
      <c r="Q57" s="1177">
        <f>W57</f>
        <v>0</v>
      </c>
      <c r="R57" s="1178"/>
      <c r="S57" s="136" t="s">
        <v>42</v>
      </c>
      <c r="T57" s="137" t="s">
        <v>43</v>
      </c>
      <c r="U57" s="49">
        <f>C56</f>
        <v>0</v>
      </c>
      <c r="V57" s="580" t="s">
        <v>258</v>
      </c>
      <c r="W57" s="36">
        <f>ROUND(AVERAGEA(X57:AI57),1)</f>
        <v>0</v>
      </c>
      <c r="X57" s="140" t="str">
        <f>IF(D55="","",ROUNDDOWN(X55/X56,2))</f>
        <v/>
      </c>
      <c r="Y57" s="140" t="str">
        <f>IF(D55="","",ROUNDDOWN(Y55/Y56,2))</f>
        <v/>
      </c>
      <c r="Z57" s="140" t="str">
        <f>IF(D55="","",ROUNDDOWN(Z55/Z56,2))</f>
        <v/>
      </c>
      <c r="AA57" s="140" t="str">
        <f>IF(D55="","",ROUNDDOWN(AA55/AA56,2))</f>
        <v/>
      </c>
      <c r="AB57" s="140" t="str">
        <f>IF(D55="","",ROUNDDOWN(AB55/AB56,2))</f>
        <v/>
      </c>
      <c r="AC57" s="140" t="str">
        <f>IF(D55="","",ROUNDDOWN(AC55/AC56,2))</f>
        <v/>
      </c>
      <c r="AD57" s="140" t="str">
        <f>IF(D55="","",ROUNDDOWN(AD55/AD56,2))</f>
        <v/>
      </c>
      <c r="AE57" s="140" t="str">
        <f>IF(D55="","",ROUNDDOWN(AE55/AE56,2))</f>
        <v/>
      </c>
      <c r="AF57" s="140" t="str">
        <f>IF(D55="","",ROUNDDOWN(AF55/AF56,2))</f>
        <v/>
      </c>
      <c r="AG57" s="140" t="str">
        <f>IF(D55="","",ROUNDDOWN(AG55/AG56,2))</f>
        <v/>
      </c>
      <c r="AH57" s="140" t="str">
        <f>IF(D55="","",ROUNDDOWN(AH55/AH56,2))</f>
        <v/>
      </c>
      <c r="AI57" s="140" t="str">
        <f>IF(D55="","",ROUNDDOWN(AI55/AI56,2))</f>
        <v/>
      </c>
      <c r="AJ57" s="1172"/>
      <c r="AK57" s="1174"/>
      <c r="AL57" s="1209"/>
      <c r="AM57" s="1167"/>
      <c r="AN57" s="1167"/>
      <c r="AO57" s="1167"/>
      <c r="AP57" s="1167"/>
      <c r="AQ57" s="1167"/>
      <c r="AR57" s="1167"/>
      <c r="AS57" s="1167"/>
      <c r="AT57" s="1167"/>
      <c r="AU57" s="1167"/>
      <c r="AV57" s="1167"/>
      <c r="AW57" s="1167"/>
      <c r="AX57" s="1167"/>
      <c r="AY57" s="113"/>
      <c r="AZ57" s="1166"/>
      <c r="BA57" s="1166"/>
      <c r="BB57" s="1166"/>
      <c r="BC57" s="1166"/>
      <c r="BD57" s="1166"/>
      <c r="BE57" s="1166"/>
      <c r="BF57" s="1166"/>
      <c r="BG57" s="1166"/>
      <c r="BH57" s="1166"/>
      <c r="BI57" s="1166"/>
      <c r="BJ57" s="1166"/>
      <c r="BK57" s="1166"/>
      <c r="BL57" s="113"/>
      <c r="BM57" s="1188"/>
      <c r="BN57" s="1181"/>
      <c r="BO57" s="1181"/>
      <c r="BP57" s="1181"/>
      <c r="BQ57" s="1181"/>
      <c r="BR57" s="1181"/>
      <c r="BS57" s="1181"/>
      <c r="BT57" s="1181"/>
      <c r="BU57" s="1181"/>
      <c r="BV57" s="1181"/>
      <c r="BW57" s="1181"/>
      <c r="BX57" s="1184"/>
      <c r="BY57" s="1187"/>
      <c r="BZ57" s="1181"/>
      <c r="CA57" s="1181"/>
      <c r="CB57" s="1181"/>
      <c r="CC57" s="1181"/>
      <c r="CD57" s="1181"/>
      <c r="CE57" s="1181"/>
      <c r="CF57" s="1181"/>
      <c r="CG57" s="1181"/>
      <c r="CH57" s="1181"/>
      <c r="CI57" s="1181"/>
      <c r="CJ57" s="1184"/>
      <c r="CK57" s="1187"/>
      <c r="CL57" s="1181"/>
      <c r="CM57" s="1181"/>
      <c r="CN57" s="1181"/>
      <c r="CO57" s="1181"/>
      <c r="CP57" s="1181"/>
      <c r="CQ57" s="1181"/>
      <c r="CR57" s="1181"/>
      <c r="CS57" s="1181"/>
      <c r="CT57" s="1181"/>
      <c r="CU57" s="1181"/>
      <c r="CV57" s="1184"/>
    </row>
    <row r="58" spans="1:100" ht="13.5" customHeight="1">
      <c r="A58" s="2"/>
      <c r="B58" s="1204">
        <v>17</v>
      </c>
      <c r="C58" s="589"/>
      <c r="D58" s="1149"/>
      <c r="E58" s="70"/>
      <c r="F58" s="236"/>
      <c r="G58" s="236"/>
      <c r="H58" s="236"/>
      <c r="I58" s="64"/>
      <c r="J58" s="63"/>
      <c r="K58" s="63"/>
      <c r="L58" s="1168"/>
      <c r="M58" s="595"/>
      <c r="N58" s="596" t="s">
        <v>41</v>
      </c>
      <c r="O58" s="595"/>
      <c r="P58" s="596" t="s">
        <v>35</v>
      </c>
      <c r="Q58" s="595"/>
      <c r="R58" s="596" t="s">
        <v>36</v>
      </c>
      <c r="S58" s="1170"/>
      <c r="T58" s="1171"/>
      <c r="U58" s="70">
        <f>D58</f>
        <v>0</v>
      </c>
      <c r="V58" s="738" t="s">
        <v>602</v>
      </c>
      <c r="W58" s="350">
        <f>SUM(X58:AI58)</f>
        <v>0</v>
      </c>
      <c r="X58" s="601"/>
      <c r="Y58" s="601"/>
      <c r="Z58" s="601"/>
      <c r="AA58" s="601"/>
      <c r="AB58" s="601"/>
      <c r="AC58" s="601"/>
      <c r="AD58" s="601"/>
      <c r="AE58" s="601"/>
      <c r="AF58" s="601"/>
      <c r="AG58" s="601"/>
      <c r="AH58" s="601"/>
      <c r="AI58" s="601"/>
      <c r="AJ58" s="1172" t="str">
        <f>C58&amp;C59</f>
        <v/>
      </c>
      <c r="AK58" s="1189" t="str">
        <f>IF(AJ58="常勤保育士",1,IF(AJ58="常勤保育士助士",2,IF(AJ58="常勤看護職員",3,IF(AJ58="非常勤保育士",4,IF(AJ58="非常勤保育士助士",5,IF(AJ58="非常勤看護職員",6," "))))))</f>
        <v xml:space="preserve"> </v>
      </c>
      <c r="AL58" s="1171">
        <f>IF(C60="児童保育",1,0)</f>
        <v>0</v>
      </c>
      <c r="AM58" s="1167" t="str">
        <f t="shared" ref="AM58:AX58" si="95">IF($C58="常勤",AM$10,IF($C58="非常勤",AM$12,""))</f>
        <v/>
      </c>
      <c r="AN58" s="1167" t="str">
        <f t="shared" si="95"/>
        <v/>
      </c>
      <c r="AO58" s="1167" t="str">
        <f t="shared" si="95"/>
        <v/>
      </c>
      <c r="AP58" s="1167" t="str">
        <f t="shared" si="95"/>
        <v/>
      </c>
      <c r="AQ58" s="1167" t="str">
        <f t="shared" si="95"/>
        <v/>
      </c>
      <c r="AR58" s="1167" t="str">
        <f t="shared" si="95"/>
        <v/>
      </c>
      <c r="AS58" s="1167" t="str">
        <f t="shared" si="95"/>
        <v/>
      </c>
      <c r="AT58" s="1167" t="str">
        <f t="shared" si="95"/>
        <v/>
      </c>
      <c r="AU58" s="1167" t="str">
        <f t="shared" si="95"/>
        <v/>
      </c>
      <c r="AV58" s="1167" t="str">
        <f t="shared" si="95"/>
        <v/>
      </c>
      <c r="AW58" s="1167" t="str">
        <f t="shared" si="95"/>
        <v/>
      </c>
      <c r="AX58" s="1167" t="str">
        <f t="shared" si="95"/>
        <v/>
      </c>
      <c r="AY58" s="113"/>
      <c r="AZ58" s="1164">
        <f t="shared" ref="AZ58:BK58" si="96">IF(X58&gt;=0.1,1,0)</f>
        <v>0</v>
      </c>
      <c r="BA58" s="1164">
        <f t="shared" si="96"/>
        <v>0</v>
      </c>
      <c r="BB58" s="1164">
        <f t="shared" si="96"/>
        <v>0</v>
      </c>
      <c r="BC58" s="1164">
        <f t="shared" si="96"/>
        <v>0</v>
      </c>
      <c r="BD58" s="1164">
        <f t="shared" si="96"/>
        <v>0</v>
      </c>
      <c r="BE58" s="1164">
        <f t="shared" si="96"/>
        <v>0</v>
      </c>
      <c r="BF58" s="1164">
        <f t="shared" si="96"/>
        <v>0</v>
      </c>
      <c r="BG58" s="1164">
        <f t="shared" si="96"/>
        <v>0</v>
      </c>
      <c r="BH58" s="1164">
        <f t="shared" si="96"/>
        <v>0</v>
      </c>
      <c r="BI58" s="1164">
        <f t="shared" si="96"/>
        <v>0</v>
      </c>
      <c r="BJ58" s="1164">
        <f t="shared" si="96"/>
        <v>0</v>
      </c>
      <c r="BK58" s="1164">
        <f t="shared" si="96"/>
        <v>0</v>
      </c>
      <c r="BL58" s="113"/>
      <c r="BM58" s="1188">
        <f t="shared" ref="BM58:BX58" si="97">IF($AK58=4,X60,0)</f>
        <v>0</v>
      </c>
      <c r="BN58" s="1179">
        <f t="shared" si="97"/>
        <v>0</v>
      </c>
      <c r="BO58" s="1179">
        <f t="shared" si="97"/>
        <v>0</v>
      </c>
      <c r="BP58" s="1179">
        <f t="shared" si="97"/>
        <v>0</v>
      </c>
      <c r="BQ58" s="1179">
        <f t="shared" si="97"/>
        <v>0</v>
      </c>
      <c r="BR58" s="1179">
        <f t="shared" si="97"/>
        <v>0</v>
      </c>
      <c r="BS58" s="1179">
        <f t="shared" si="97"/>
        <v>0</v>
      </c>
      <c r="BT58" s="1179">
        <f t="shared" si="97"/>
        <v>0</v>
      </c>
      <c r="BU58" s="1179">
        <f t="shared" si="97"/>
        <v>0</v>
      </c>
      <c r="BV58" s="1179">
        <f t="shared" si="97"/>
        <v>0</v>
      </c>
      <c r="BW58" s="1179">
        <f t="shared" si="97"/>
        <v>0</v>
      </c>
      <c r="BX58" s="1182">
        <f t="shared" si="97"/>
        <v>0</v>
      </c>
      <c r="BY58" s="1185">
        <f t="shared" ref="BY58:CJ58" si="98">IF($AK58=5,X60,0)</f>
        <v>0</v>
      </c>
      <c r="BZ58" s="1179">
        <f t="shared" si="98"/>
        <v>0</v>
      </c>
      <c r="CA58" s="1179">
        <f t="shared" si="98"/>
        <v>0</v>
      </c>
      <c r="CB58" s="1179">
        <f t="shared" si="98"/>
        <v>0</v>
      </c>
      <c r="CC58" s="1179">
        <f t="shared" si="98"/>
        <v>0</v>
      </c>
      <c r="CD58" s="1179">
        <f t="shared" si="98"/>
        <v>0</v>
      </c>
      <c r="CE58" s="1179">
        <f t="shared" si="98"/>
        <v>0</v>
      </c>
      <c r="CF58" s="1179">
        <f t="shared" si="98"/>
        <v>0</v>
      </c>
      <c r="CG58" s="1179">
        <f t="shared" si="98"/>
        <v>0</v>
      </c>
      <c r="CH58" s="1179">
        <f t="shared" si="98"/>
        <v>0</v>
      </c>
      <c r="CI58" s="1179">
        <f t="shared" si="98"/>
        <v>0</v>
      </c>
      <c r="CJ58" s="1182">
        <f t="shared" si="98"/>
        <v>0</v>
      </c>
      <c r="CK58" s="1185">
        <f t="shared" ref="CK58:CV58" si="99">IF($AK58=6,X60,0)</f>
        <v>0</v>
      </c>
      <c r="CL58" s="1179">
        <f t="shared" si="99"/>
        <v>0</v>
      </c>
      <c r="CM58" s="1179">
        <f t="shared" si="99"/>
        <v>0</v>
      </c>
      <c r="CN58" s="1179">
        <f t="shared" si="99"/>
        <v>0</v>
      </c>
      <c r="CO58" s="1179">
        <f t="shared" si="99"/>
        <v>0</v>
      </c>
      <c r="CP58" s="1179">
        <f t="shared" si="99"/>
        <v>0</v>
      </c>
      <c r="CQ58" s="1179">
        <f t="shared" si="99"/>
        <v>0</v>
      </c>
      <c r="CR58" s="1179">
        <f t="shared" si="99"/>
        <v>0</v>
      </c>
      <c r="CS58" s="1179">
        <f t="shared" si="99"/>
        <v>0</v>
      </c>
      <c r="CT58" s="1179">
        <f t="shared" si="99"/>
        <v>0</v>
      </c>
      <c r="CU58" s="1179">
        <f t="shared" si="99"/>
        <v>0</v>
      </c>
      <c r="CV58" s="1182">
        <f t="shared" si="99"/>
        <v>0</v>
      </c>
    </row>
    <row r="59" spans="1:100" ht="13.5" customHeight="1">
      <c r="A59" s="2"/>
      <c r="B59" s="1205"/>
      <c r="C59" s="590"/>
      <c r="D59" s="1150"/>
      <c r="E59" s="68" t="s">
        <v>217</v>
      </c>
      <c r="F59" s="594"/>
      <c r="G59" s="594"/>
      <c r="H59" s="594"/>
      <c r="I59" s="66" t="str">
        <f>IF(OR($AK58=1,$AK58=2),SUM($F59:$H59),"")</f>
        <v/>
      </c>
      <c r="J59" s="66" t="str">
        <f>IF(OR($AK58=4,$AK58=5),SUM($F59:$H59),"")</f>
        <v/>
      </c>
      <c r="K59" s="66" t="str">
        <f>IF(OR($AK58=3,$AK58=6),SUM($F59:$H59),"")</f>
        <v/>
      </c>
      <c r="L59" s="1169"/>
      <c r="M59" s="597" t="s">
        <v>481</v>
      </c>
      <c r="N59" s="598"/>
      <c r="O59" s="597" t="s">
        <v>41</v>
      </c>
      <c r="P59" s="598"/>
      <c r="Q59" s="597" t="s">
        <v>35</v>
      </c>
      <c r="R59" s="598"/>
      <c r="S59" s="32" t="s">
        <v>36</v>
      </c>
      <c r="T59" s="42"/>
      <c r="U59" s="48">
        <f>C58</f>
        <v>0</v>
      </c>
      <c r="V59" s="34" t="s">
        <v>257</v>
      </c>
      <c r="W59" s="35">
        <f>SUM(X59:AI59)</f>
        <v>0</v>
      </c>
      <c r="X59" s="50" t="str">
        <f t="shared" ref="X59:AI59" si="100">AM58</f>
        <v/>
      </c>
      <c r="Y59" s="50" t="str">
        <f t="shared" si="100"/>
        <v/>
      </c>
      <c r="Z59" s="50" t="str">
        <f t="shared" si="100"/>
        <v/>
      </c>
      <c r="AA59" s="50" t="str">
        <f t="shared" si="100"/>
        <v/>
      </c>
      <c r="AB59" s="50" t="str">
        <f t="shared" si="100"/>
        <v/>
      </c>
      <c r="AC59" s="50" t="str">
        <f t="shared" si="100"/>
        <v/>
      </c>
      <c r="AD59" s="50" t="str">
        <f t="shared" si="100"/>
        <v/>
      </c>
      <c r="AE59" s="50" t="str">
        <f t="shared" si="100"/>
        <v/>
      </c>
      <c r="AF59" s="50" t="str">
        <f t="shared" si="100"/>
        <v/>
      </c>
      <c r="AG59" s="50" t="str">
        <f t="shared" si="100"/>
        <v/>
      </c>
      <c r="AH59" s="50" t="str">
        <f t="shared" si="100"/>
        <v/>
      </c>
      <c r="AI59" s="50" t="str">
        <f t="shared" si="100"/>
        <v/>
      </c>
      <c r="AJ59" s="1172"/>
      <c r="AK59" s="1174"/>
      <c r="AL59" s="1208"/>
      <c r="AM59" s="1167"/>
      <c r="AN59" s="1167"/>
      <c r="AO59" s="1167"/>
      <c r="AP59" s="1167"/>
      <c r="AQ59" s="1167"/>
      <c r="AR59" s="1167"/>
      <c r="AS59" s="1167"/>
      <c r="AT59" s="1167"/>
      <c r="AU59" s="1167"/>
      <c r="AV59" s="1167"/>
      <c r="AW59" s="1167"/>
      <c r="AX59" s="1167"/>
      <c r="AY59" s="113"/>
      <c r="AZ59" s="1165"/>
      <c r="BA59" s="1165"/>
      <c r="BB59" s="1165"/>
      <c r="BC59" s="1165"/>
      <c r="BD59" s="1165"/>
      <c r="BE59" s="1165"/>
      <c r="BF59" s="1165"/>
      <c r="BG59" s="1165"/>
      <c r="BH59" s="1165"/>
      <c r="BI59" s="1165"/>
      <c r="BJ59" s="1165"/>
      <c r="BK59" s="1165"/>
      <c r="BL59" s="113"/>
      <c r="BM59" s="1188"/>
      <c r="BN59" s="1180"/>
      <c r="BO59" s="1180"/>
      <c r="BP59" s="1180"/>
      <c r="BQ59" s="1180"/>
      <c r="BR59" s="1180"/>
      <c r="BS59" s="1180"/>
      <c r="BT59" s="1180"/>
      <c r="BU59" s="1180"/>
      <c r="BV59" s="1180"/>
      <c r="BW59" s="1180"/>
      <c r="BX59" s="1183"/>
      <c r="BY59" s="1186"/>
      <c r="BZ59" s="1180"/>
      <c r="CA59" s="1180"/>
      <c r="CB59" s="1180"/>
      <c r="CC59" s="1180"/>
      <c r="CD59" s="1180"/>
      <c r="CE59" s="1180"/>
      <c r="CF59" s="1180"/>
      <c r="CG59" s="1180"/>
      <c r="CH59" s="1180"/>
      <c r="CI59" s="1180"/>
      <c r="CJ59" s="1183"/>
      <c r="CK59" s="1186"/>
      <c r="CL59" s="1180"/>
      <c r="CM59" s="1180"/>
      <c r="CN59" s="1180"/>
      <c r="CO59" s="1180"/>
      <c r="CP59" s="1180"/>
      <c r="CQ59" s="1180"/>
      <c r="CR59" s="1180"/>
      <c r="CS59" s="1180"/>
      <c r="CT59" s="1180"/>
      <c r="CU59" s="1180"/>
      <c r="CV59" s="1183"/>
    </row>
    <row r="60" spans="1:100" ht="13.5" customHeight="1">
      <c r="A60" s="2"/>
      <c r="B60" s="1206"/>
      <c r="C60" s="591"/>
      <c r="D60" s="1151"/>
      <c r="E60" s="69" t="s">
        <v>223</v>
      </c>
      <c r="F60" s="603"/>
      <c r="G60" s="603"/>
      <c r="H60" s="603"/>
      <c r="I60" s="67" t="str">
        <f>IF(OR($AK58=1,$AK58=2),SUM($F60:$H60),"")</f>
        <v/>
      </c>
      <c r="J60" s="67" t="str">
        <f>IF(OR($AK58=4,$AK58=5),SUM($F60:$H60),"")</f>
        <v/>
      </c>
      <c r="K60" s="67" t="str">
        <f>IF(OR($AK58=3,$AK58=6),SUM($F60:$H60),"")</f>
        <v/>
      </c>
      <c r="L60" s="777"/>
      <c r="M60" s="1176" t="str">
        <f>IF(Q60&lt;=1,"","要見直し⇒")</f>
        <v/>
      </c>
      <c r="N60" s="1176"/>
      <c r="O60" s="1176"/>
      <c r="P60" s="599" t="s">
        <v>482</v>
      </c>
      <c r="Q60" s="1177">
        <f>W60</f>
        <v>0</v>
      </c>
      <c r="R60" s="1178"/>
      <c r="S60" s="136" t="s">
        <v>42</v>
      </c>
      <c r="T60" s="137" t="s">
        <v>43</v>
      </c>
      <c r="U60" s="49">
        <f>C59</f>
        <v>0</v>
      </c>
      <c r="V60" s="580" t="s">
        <v>258</v>
      </c>
      <c r="W60" s="36">
        <f>ROUND(AVERAGEA(X60:AI60),1)</f>
        <v>0</v>
      </c>
      <c r="X60" s="140" t="str">
        <f>IF(D58="","",ROUNDDOWN(X58/X59,2))</f>
        <v/>
      </c>
      <c r="Y60" s="140" t="str">
        <f>IF(D58="","",ROUNDDOWN(Y58/Y59,2))</f>
        <v/>
      </c>
      <c r="Z60" s="140" t="str">
        <f>IF(D58="","",ROUNDDOWN(Z58/Z59,2))</f>
        <v/>
      </c>
      <c r="AA60" s="140" t="str">
        <f>IF(D58="","",ROUNDDOWN(AA58/AA59,2))</f>
        <v/>
      </c>
      <c r="AB60" s="140" t="str">
        <f>IF(D58="","",ROUNDDOWN(AB58/AB59,2))</f>
        <v/>
      </c>
      <c r="AC60" s="140" t="str">
        <f>IF(D58="","",ROUNDDOWN(AC58/AC59,2))</f>
        <v/>
      </c>
      <c r="AD60" s="140" t="str">
        <f>IF(D58="","",ROUNDDOWN(AD58/AD59,2))</f>
        <v/>
      </c>
      <c r="AE60" s="140" t="str">
        <f>IF(D58="","",ROUNDDOWN(AE58/AE59,2))</f>
        <v/>
      </c>
      <c r="AF60" s="140" t="str">
        <f>IF(D58="","",ROUNDDOWN(AF58/AF59,2))</f>
        <v/>
      </c>
      <c r="AG60" s="140" t="str">
        <f>IF(D58="","",ROUNDDOWN(AG58/AG59,2))</f>
        <v/>
      </c>
      <c r="AH60" s="140" t="str">
        <f>IF(D58="","",ROUNDDOWN(AH58/AH59,2))</f>
        <v/>
      </c>
      <c r="AI60" s="140" t="str">
        <f>IF(D58="","",ROUNDDOWN(AI58/AI59,2))</f>
        <v/>
      </c>
      <c r="AJ60" s="1172"/>
      <c r="AK60" s="1174"/>
      <c r="AL60" s="1209"/>
      <c r="AM60" s="1167"/>
      <c r="AN60" s="1167"/>
      <c r="AO60" s="1167"/>
      <c r="AP60" s="1167"/>
      <c r="AQ60" s="1167"/>
      <c r="AR60" s="1167"/>
      <c r="AS60" s="1167"/>
      <c r="AT60" s="1167"/>
      <c r="AU60" s="1167"/>
      <c r="AV60" s="1167"/>
      <c r="AW60" s="1167"/>
      <c r="AX60" s="1167"/>
      <c r="AY60" s="113"/>
      <c r="AZ60" s="1166"/>
      <c r="BA60" s="1166"/>
      <c r="BB60" s="1166"/>
      <c r="BC60" s="1166"/>
      <c r="BD60" s="1166"/>
      <c r="BE60" s="1166"/>
      <c r="BF60" s="1166"/>
      <c r="BG60" s="1166"/>
      <c r="BH60" s="1166"/>
      <c r="BI60" s="1166"/>
      <c r="BJ60" s="1166"/>
      <c r="BK60" s="1166"/>
      <c r="BL60" s="113"/>
      <c r="BM60" s="1188"/>
      <c r="BN60" s="1181"/>
      <c r="BO60" s="1181"/>
      <c r="BP60" s="1181"/>
      <c r="BQ60" s="1181"/>
      <c r="BR60" s="1181"/>
      <c r="BS60" s="1181"/>
      <c r="BT60" s="1181"/>
      <c r="BU60" s="1181"/>
      <c r="BV60" s="1181"/>
      <c r="BW60" s="1181"/>
      <c r="BX60" s="1184"/>
      <c r="BY60" s="1187"/>
      <c r="BZ60" s="1181"/>
      <c r="CA60" s="1181"/>
      <c r="CB60" s="1181"/>
      <c r="CC60" s="1181"/>
      <c r="CD60" s="1181"/>
      <c r="CE60" s="1181"/>
      <c r="CF60" s="1181"/>
      <c r="CG60" s="1181"/>
      <c r="CH60" s="1181"/>
      <c r="CI60" s="1181"/>
      <c r="CJ60" s="1184"/>
      <c r="CK60" s="1187"/>
      <c r="CL60" s="1181"/>
      <c r="CM60" s="1181"/>
      <c r="CN60" s="1181"/>
      <c r="CO60" s="1181"/>
      <c r="CP60" s="1181"/>
      <c r="CQ60" s="1181"/>
      <c r="CR60" s="1181"/>
      <c r="CS60" s="1181"/>
      <c r="CT60" s="1181"/>
      <c r="CU60" s="1181"/>
      <c r="CV60" s="1184"/>
    </row>
    <row r="61" spans="1:100" ht="13.5" customHeight="1">
      <c r="A61" s="2"/>
      <c r="B61" s="1204">
        <v>18</v>
      </c>
      <c r="C61" s="589"/>
      <c r="D61" s="1149"/>
      <c r="E61" s="70"/>
      <c r="F61" s="236"/>
      <c r="G61" s="236"/>
      <c r="H61" s="236"/>
      <c r="I61" s="64"/>
      <c r="J61" s="63"/>
      <c r="K61" s="63"/>
      <c r="L61" s="1168"/>
      <c r="M61" s="595"/>
      <c r="N61" s="596" t="s">
        <v>41</v>
      </c>
      <c r="O61" s="595"/>
      <c r="P61" s="596" t="s">
        <v>35</v>
      </c>
      <c r="Q61" s="595"/>
      <c r="R61" s="596" t="s">
        <v>36</v>
      </c>
      <c r="S61" s="1170"/>
      <c r="T61" s="1171"/>
      <c r="U61" s="70">
        <f>D61</f>
        <v>0</v>
      </c>
      <c r="V61" s="738" t="s">
        <v>602</v>
      </c>
      <c r="W61" s="350">
        <f>SUM(X61:AI61)</f>
        <v>0</v>
      </c>
      <c r="X61" s="601"/>
      <c r="Y61" s="601"/>
      <c r="Z61" s="601"/>
      <c r="AA61" s="601"/>
      <c r="AB61" s="601"/>
      <c r="AC61" s="601"/>
      <c r="AD61" s="601"/>
      <c r="AE61" s="601"/>
      <c r="AF61" s="601"/>
      <c r="AG61" s="601"/>
      <c r="AH61" s="601"/>
      <c r="AI61" s="601"/>
      <c r="AJ61" s="1172" t="str">
        <f>C61&amp;C62</f>
        <v/>
      </c>
      <c r="AK61" s="1189" t="str">
        <f>IF(AJ61="常勤保育士",1,IF(AJ61="常勤保育士助士",2,IF(AJ61="常勤看護職員",3,IF(AJ61="非常勤保育士",4,IF(AJ61="非常勤保育士助士",5,IF(AJ61="非常勤看護職員",6," "))))))</f>
        <v xml:space="preserve"> </v>
      </c>
      <c r="AL61" s="1171">
        <f>IF(C63="児童保育",1,0)</f>
        <v>0</v>
      </c>
      <c r="AM61" s="1167" t="str">
        <f t="shared" ref="AM61:AX61" si="101">IF($C61="常勤",AM$10,IF($C61="非常勤",AM$12,""))</f>
        <v/>
      </c>
      <c r="AN61" s="1167" t="str">
        <f t="shared" si="101"/>
        <v/>
      </c>
      <c r="AO61" s="1167" t="str">
        <f t="shared" si="101"/>
        <v/>
      </c>
      <c r="AP61" s="1167" t="str">
        <f t="shared" si="101"/>
        <v/>
      </c>
      <c r="AQ61" s="1167" t="str">
        <f t="shared" si="101"/>
        <v/>
      </c>
      <c r="AR61" s="1167" t="str">
        <f t="shared" si="101"/>
        <v/>
      </c>
      <c r="AS61" s="1167" t="str">
        <f t="shared" si="101"/>
        <v/>
      </c>
      <c r="AT61" s="1167" t="str">
        <f t="shared" si="101"/>
        <v/>
      </c>
      <c r="AU61" s="1167" t="str">
        <f t="shared" si="101"/>
        <v/>
      </c>
      <c r="AV61" s="1167" t="str">
        <f t="shared" si="101"/>
        <v/>
      </c>
      <c r="AW61" s="1167" t="str">
        <f t="shared" si="101"/>
        <v/>
      </c>
      <c r="AX61" s="1167" t="str">
        <f t="shared" si="101"/>
        <v/>
      </c>
      <c r="AY61" s="113"/>
      <c r="AZ61" s="1164">
        <f t="shared" ref="AZ61:BK61" si="102">IF(X61&gt;=0.1,1,0)</f>
        <v>0</v>
      </c>
      <c r="BA61" s="1164">
        <f t="shared" si="102"/>
        <v>0</v>
      </c>
      <c r="BB61" s="1164">
        <f t="shared" si="102"/>
        <v>0</v>
      </c>
      <c r="BC61" s="1164">
        <f t="shared" si="102"/>
        <v>0</v>
      </c>
      <c r="BD61" s="1164">
        <f t="shared" si="102"/>
        <v>0</v>
      </c>
      <c r="BE61" s="1164">
        <f t="shared" si="102"/>
        <v>0</v>
      </c>
      <c r="BF61" s="1164">
        <f t="shared" si="102"/>
        <v>0</v>
      </c>
      <c r="BG61" s="1164">
        <f t="shared" si="102"/>
        <v>0</v>
      </c>
      <c r="BH61" s="1164">
        <f t="shared" si="102"/>
        <v>0</v>
      </c>
      <c r="BI61" s="1164">
        <f t="shared" si="102"/>
        <v>0</v>
      </c>
      <c r="BJ61" s="1164">
        <f t="shared" si="102"/>
        <v>0</v>
      </c>
      <c r="BK61" s="1164">
        <f t="shared" si="102"/>
        <v>0</v>
      </c>
      <c r="BL61" s="113"/>
      <c r="BM61" s="1188">
        <f t="shared" ref="BM61:BX61" si="103">IF($AK61=4,X63,0)</f>
        <v>0</v>
      </c>
      <c r="BN61" s="1179">
        <f t="shared" si="103"/>
        <v>0</v>
      </c>
      <c r="BO61" s="1179">
        <f t="shared" si="103"/>
        <v>0</v>
      </c>
      <c r="BP61" s="1179">
        <f t="shared" si="103"/>
        <v>0</v>
      </c>
      <c r="BQ61" s="1179">
        <f t="shared" si="103"/>
        <v>0</v>
      </c>
      <c r="BR61" s="1179">
        <f t="shared" si="103"/>
        <v>0</v>
      </c>
      <c r="BS61" s="1179">
        <f t="shared" si="103"/>
        <v>0</v>
      </c>
      <c r="BT61" s="1179">
        <f t="shared" si="103"/>
        <v>0</v>
      </c>
      <c r="BU61" s="1179">
        <f t="shared" si="103"/>
        <v>0</v>
      </c>
      <c r="BV61" s="1179">
        <f t="shared" si="103"/>
        <v>0</v>
      </c>
      <c r="BW61" s="1179">
        <f t="shared" si="103"/>
        <v>0</v>
      </c>
      <c r="BX61" s="1182">
        <f t="shared" si="103"/>
        <v>0</v>
      </c>
      <c r="BY61" s="1185">
        <f t="shared" ref="BY61:CJ61" si="104">IF($AK61=5,X63,0)</f>
        <v>0</v>
      </c>
      <c r="BZ61" s="1179">
        <f t="shared" si="104"/>
        <v>0</v>
      </c>
      <c r="CA61" s="1179">
        <f t="shared" si="104"/>
        <v>0</v>
      </c>
      <c r="CB61" s="1179">
        <f t="shared" si="104"/>
        <v>0</v>
      </c>
      <c r="CC61" s="1179">
        <f t="shared" si="104"/>
        <v>0</v>
      </c>
      <c r="CD61" s="1179">
        <f t="shared" si="104"/>
        <v>0</v>
      </c>
      <c r="CE61" s="1179">
        <f t="shared" si="104"/>
        <v>0</v>
      </c>
      <c r="CF61" s="1179">
        <f t="shared" si="104"/>
        <v>0</v>
      </c>
      <c r="CG61" s="1179">
        <f t="shared" si="104"/>
        <v>0</v>
      </c>
      <c r="CH61" s="1179">
        <f t="shared" si="104"/>
        <v>0</v>
      </c>
      <c r="CI61" s="1179">
        <f t="shared" si="104"/>
        <v>0</v>
      </c>
      <c r="CJ61" s="1182">
        <f t="shared" si="104"/>
        <v>0</v>
      </c>
      <c r="CK61" s="1185">
        <f t="shared" ref="CK61:CV61" si="105">IF($AK61=6,X63,0)</f>
        <v>0</v>
      </c>
      <c r="CL61" s="1179">
        <f t="shared" si="105"/>
        <v>0</v>
      </c>
      <c r="CM61" s="1179">
        <f t="shared" si="105"/>
        <v>0</v>
      </c>
      <c r="CN61" s="1179">
        <f t="shared" si="105"/>
        <v>0</v>
      </c>
      <c r="CO61" s="1179">
        <f t="shared" si="105"/>
        <v>0</v>
      </c>
      <c r="CP61" s="1179">
        <f t="shared" si="105"/>
        <v>0</v>
      </c>
      <c r="CQ61" s="1179">
        <f t="shared" si="105"/>
        <v>0</v>
      </c>
      <c r="CR61" s="1179">
        <f t="shared" si="105"/>
        <v>0</v>
      </c>
      <c r="CS61" s="1179">
        <f t="shared" si="105"/>
        <v>0</v>
      </c>
      <c r="CT61" s="1179">
        <f t="shared" si="105"/>
        <v>0</v>
      </c>
      <c r="CU61" s="1179">
        <f t="shared" si="105"/>
        <v>0</v>
      </c>
      <c r="CV61" s="1182">
        <f t="shared" si="105"/>
        <v>0</v>
      </c>
    </row>
    <row r="62" spans="1:100" ht="13.5" customHeight="1">
      <c r="A62" s="2"/>
      <c r="B62" s="1205"/>
      <c r="C62" s="590"/>
      <c r="D62" s="1150"/>
      <c r="E62" s="68" t="s">
        <v>217</v>
      </c>
      <c r="F62" s="594"/>
      <c r="G62" s="594"/>
      <c r="H62" s="594"/>
      <c r="I62" s="66" t="str">
        <f>IF(OR($AK61=1,$AK61=2),SUM($F62:$H62),"")</f>
        <v/>
      </c>
      <c r="J62" s="66" t="str">
        <f>IF(OR($AK61=4,$AK61=5),SUM($F62:$H62),"")</f>
        <v/>
      </c>
      <c r="K62" s="66" t="str">
        <f>IF(OR($AK61=3,$AK61=6),SUM($F62:$H62),"")</f>
        <v/>
      </c>
      <c r="L62" s="1169"/>
      <c r="M62" s="597" t="s">
        <v>481</v>
      </c>
      <c r="N62" s="598"/>
      <c r="O62" s="597" t="s">
        <v>41</v>
      </c>
      <c r="P62" s="598"/>
      <c r="Q62" s="597" t="s">
        <v>35</v>
      </c>
      <c r="R62" s="598"/>
      <c r="S62" s="32" t="s">
        <v>36</v>
      </c>
      <c r="T62" s="42"/>
      <c r="U62" s="48">
        <f>C61</f>
        <v>0</v>
      </c>
      <c r="V62" s="34" t="s">
        <v>257</v>
      </c>
      <c r="W62" s="35">
        <f>SUM(X62:AI62)</f>
        <v>0</v>
      </c>
      <c r="X62" s="50" t="str">
        <f t="shared" ref="X62:AI62" si="106">AM61</f>
        <v/>
      </c>
      <c r="Y62" s="50" t="str">
        <f t="shared" si="106"/>
        <v/>
      </c>
      <c r="Z62" s="50" t="str">
        <f t="shared" si="106"/>
        <v/>
      </c>
      <c r="AA62" s="50" t="str">
        <f t="shared" si="106"/>
        <v/>
      </c>
      <c r="AB62" s="50" t="str">
        <f t="shared" si="106"/>
        <v/>
      </c>
      <c r="AC62" s="50" t="str">
        <f t="shared" si="106"/>
        <v/>
      </c>
      <c r="AD62" s="50" t="str">
        <f t="shared" si="106"/>
        <v/>
      </c>
      <c r="AE62" s="50" t="str">
        <f t="shared" si="106"/>
        <v/>
      </c>
      <c r="AF62" s="50" t="str">
        <f t="shared" si="106"/>
        <v/>
      </c>
      <c r="AG62" s="50" t="str">
        <f t="shared" si="106"/>
        <v/>
      </c>
      <c r="AH62" s="50" t="str">
        <f t="shared" si="106"/>
        <v/>
      </c>
      <c r="AI62" s="50" t="str">
        <f t="shared" si="106"/>
        <v/>
      </c>
      <c r="AJ62" s="1172"/>
      <c r="AK62" s="1174"/>
      <c r="AL62" s="1208"/>
      <c r="AM62" s="1167"/>
      <c r="AN62" s="1167"/>
      <c r="AO62" s="1167"/>
      <c r="AP62" s="1167"/>
      <c r="AQ62" s="1167"/>
      <c r="AR62" s="1167"/>
      <c r="AS62" s="1167"/>
      <c r="AT62" s="1167"/>
      <c r="AU62" s="1167"/>
      <c r="AV62" s="1167"/>
      <c r="AW62" s="1167"/>
      <c r="AX62" s="1167"/>
      <c r="AY62" s="113"/>
      <c r="AZ62" s="1165"/>
      <c r="BA62" s="1165"/>
      <c r="BB62" s="1165"/>
      <c r="BC62" s="1165"/>
      <c r="BD62" s="1165"/>
      <c r="BE62" s="1165"/>
      <c r="BF62" s="1165"/>
      <c r="BG62" s="1165"/>
      <c r="BH62" s="1165"/>
      <c r="BI62" s="1165"/>
      <c r="BJ62" s="1165"/>
      <c r="BK62" s="1165"/>
      <c r="BL62" s="113"/>
      <c r="BM62" s="1188"/>
      <c r="BN62" s="1180"/>
      <c r="BO62" s="1180"/>
      <c r="BP62" s="1180"/>
      <c r="BQ62" s="1180"/>
      <c r="BR62" s="1180"/>
      <c r="BS62" s="1180"/>
      <c r="BT62" s="1180"/>
      <c r="BU62" s="1180"/>
      <c r="BV62" s="1180"/>
      <c r="BW62" s="1180"/>
      <c r="BX62" s="1183"/>
      <c r="BY62" s="1186"/>
      <c r="BZ62" s="1180"/>
      <c r="CA62" s="1180"/>
      <c r="CB62" s="1180"/>
      <c r="CC62" s="1180"/>
      <c r="CD62" s="1180"/>
      <c r="CE62" s="1180"/>
      <c r="CF62" s="1180"/>
      <c r="CG62" s="1180"/>
      <c r="CH62" s="1180"/>
      <c r="CI62" s="1180"/>
      <c r="CJ62" s="1183"/>
      <c r="CK62" s="1186"/>
      <c r="CL62" s="1180"/>
      <c r="CM62" s="1180"/>
      <c r="CN62" s="1180"/>
      <c r="CO62" s="1180"/>
      <c r="CP62" s="1180"/>
      <c r="CQ62" s="1180"/>
      <c r="CR62" s="1180"/>
      <c r="CS62" s="1180"/>
      <c r="CT62" s="1180"/>
      <c r="CU62" s="1180"/>
      <c r="CV62" s="1183"/>
    </row>
    <row r="63" spans="1:100" ht="13.5" customHeight="1">
      <c r="A63" s="2"/>
      <c r="B63" s="1206"/>
      <c r="C63" s="591"/>
      <c r="D63" s="1151"/>
      <c r="E63" s="69" t="s">
        <v>223</v>
      </c>
      <c r="F63" s="603"/>
      <c r="G63" s="603"/>
      <c r="H63" s="603"/>
      <c r="I63" s="67" t="str">
        <f>IF(OR($AK61=1,$AK61=2),SUM($F63:$H63),"")</f>
        <v/>
      </c>
      <c r="J63" s="67" t="str">
        <f>IF(OR($AK61=4,$AK61=5),SUM($F63:$H63),"")</f>
        <v/>
      </c>
      <c r="K63" s="67" t="str">
        <f>IF(OR($AK61=3,$AK61=6),SUM($F63:$H63),"")</f>
        <v/>
      </c>
      <c r="L63" s="777"/>
      <c r="M63" s="1176" t="str">
        <f>IF(Q63&lt;=1,"","要見直し⇒")</f>
        <v/>
      </c>
      <c r="N63" s="1176"/>
      <c r="O63" s="1176"/>
      <c r="P63" s="599" t="s">
        <v>476</v>
      </c>
      <c r="Q63" s="1177">
        <f>W63</f>
        <v>0</v>
      </c>
      <c r="R63" s="1178"/>
      <c r="S63" s="136" t="s">
        <v>42</v>
      </c>
      <c r="T63" s="137" t="s">
        <v>43</v>
      </c>
      <c r="U63" s="49">
        <f>C62</f>
        <v>0</v>
      </c>
      <c r="V63" s="580" t="s">
        <v>258</v>
      </c>
      <c r="W63" s="36">
        <f>ROUND(AVERAGEA(X63:AI63),1)</f>
        <v>0</v>
      </c>
      <c r="X63" s="140" t="str">
        <f>IF(D61="","",ROUNDDOWN(X61/X62,2))</f>
        <v/>
      </c>
      <c r="Y63" s="140" t="str">
        <f>IF(D61="","",ROUNDDOWN(Y61/Y62,2))</f>
        <v/>
      </c>
      <c r="Z63" s="140" t="str">
        <f>IF(D61="","",ROUNDDOWN(Z61/Z62,2))</f>
        <v/>
      </c>
      <c r="AA63" s="140" t="str">
        <f>IF(D61="","",ROUNDDOWN(AA61/AA62,2))</f>
        <v/>
      </c>
      <c r="AB63" s="140" t="str">
        <f>IF(D61="","",ROUNDDOWN(AB61/AB62,2))</f>
        <v/>
      </c>
      <c r="AC63" s="140" t="str">
        <f>IF(D61="","",ROUNDDOWN(AC61/AC62,2))</f>
        <v/>
      </c>
      <c r="AD63" s="140" t="str">
        <f>IF(D61="","",ROUNDDOWN(AD61/AD62,2))</f>
        <v/>
      </c>
      <c r="AE63" s="140" t="str">
        <f>IF(D61="","",ROUNDDOWN(AE61/AE62,2))</f>
        <v/>
      </c>
      <c r="AF63" s="140" t="str">
        <f>IF(D61="","",ROUNDDOWN(AF61/AF62,2))</f>
        <v/>
      </c>
      <c r="AG63" s="140" t="str">
        <f>IF(D61="","",ROUNDDOWN(AG61/AG62,2))</f>
        <v/>
      </c>
      <c r="AH63" s="140" t="str">
        <f>IF(D61="","",ROUNDDOWN(AH61/AH62,2))</f>
        <v/>
      </c>
      <c r="AI63" s="140" t="str">
        <f>IF(D61="","",ROUNDDOWN(AI61/AI62,2))</f>
        <v/>
      </c>
      <c r="AJ63" s="1172"/>
      <c r="AK63" s="1174"/>
      <c r="AL63" s="1209"/>
      <c r="AM63" s="1167"/>
      <c r="AN63" s="1167"/>
      <c r="AO63" s="1167"/>
      <c r="AP63" s="1167"/>
      <c r="AQ63" s="1167"/>
      <c r="AR63" s="1167"/>
      <c r="AS63" s="1167"/>
      <c r="AT63" s="1167"/>
      <c r="AU63" s="1167"/>
      <c r="AV63" s="1167"/>
      <c r="AW63" s="1167"/>
      <c r="AX63" s="1167"/>
      <c r="AY63" s="113"/>
      <c r="AZ63" s="1166"/>
      <c r="BA63" s="1166"/>
      <c r="BB63" s="1166"/>
      <c r="BC63" s="1166"/>
      <c r="BD63" s="1166"/>
      <c r="BE63" s="1166"/>
      <c r="BF63" s="1166"/>
      <c r="BG63" s="1166"/>
      <c r="BH63" s="1166"/>
      <c r="BI63" s="1166"/>
      <c r="BJ63" s="1166"/>
      <c r="BK63" s="1166"/>
      <c r="BL63" s="113"/>
      <c r="BM63" s="1188"/>
      <c r="BN63" s="1181"/>
      <c r="BO63" s="1181"/>
      <c r="BP63" s="1181"/>
      <c r="BQ63" s="1181"/>
      <c r="BR63" s="1181"/>
      <c r="BS63" s="1181"/>
      <c r="BT63" s="1181"/>
      <c r="BU63" s="1181"/>
      <c r="BV63" s="1181"/>
      <c r="BW63" s="1181"/>
      <c r="BX63" s="1184"/>
      <c r="BY63" s="1187"/>
      <c r="BZ63" s="1181"/>
      <c r="CA63" s="1181"/>
      <c r="CB63" s="1181"/>
      <c r="CC63" s="1181"/>
      <c r="CD63" s="1181"/>
      <c r="CE63" s="1181"/>
      <c r="CF63" s="1181"/>
      <c r="CG63" s="1181"/>
      <c r="CH63" s="1181"/>
      <c r="CI63" s="1181"/>
      <c r="CJ63" s="1184"/>
      <c r="CK63" s="1187"/>
      <c r="CL63" s="1181"/>
      <c r="CM63" s="1181"/>
      <c r="CN63" s="1181"/>
      <c r="CO63" s="1181"/>
      <c r="CP63" s="1181"/>
      <c r="CQ63" s="1181"/>
      <c r="CR63" s="1181"/>
      <c r="CS63" s="1181"/>
      <c r="CT63" s="1181"/>
      <c r="CU63" s="1181"/>
      <c r="CV63" s="1184"/>
    </row>
    <row r="64" spans="1:100" ht="13.5" customHeight="1">
      <c r="A64" s="2"/>
      <c r="B64" s="1204">
        <v>19</v>
      </c>
      <c r="C64" s="589"/>
      <c r="D64" s="1149"/>
      <c r="E64" s="70"/>
      <c r="F64" s="236"/>
      <c r="G64" s="236"/>
      <c r="H64" s="236"/>
      <c r="I64" s="64"/>
      <c r="J64" s="63"/>
      <c r="K64" s="63"/>
      <c r="L64" s="1168"/>
      <c r="M64" s="595"/>
      <c r="N64" s="596" t="s">
        <v>41</v>
      </c>
      <c r="O64" s="595"/>
      <c r="P64" s="596" t="s">
        <v>35</v>
      </c>
      <c r="Q64" s="595"/>
      <c r="R64" s="596" t="s">
        <v>36</v>
      </c>
      <c r="S64" s="1170"/>
      <c r="T64" s="1171"/>
      <c r="U64" s="70">
        <f>D64</f>
        <v>0</v>
      </c>
      <c r="V64" s="738" t="s">
        <v>602</v>
      </c>
      <c r="W64" s="350">
        <f>SUM(X64:AI64)</f>
        <v>0</v>
      </c>
      <c r="X64" s="601"/>
      <c r="Y64" s="601"/>
      <c r="Z64" s="601"/>
      <c r="AA64" s="601"/>
      <c r="AB64" s="601"/>
      <c r="AC64" s="601"/>
      <c r="AD64" s="601"/>
      <c r="AE64" s="601"/>
      <c r="AF64" s="601"/>
      <c r="AG64" s="601"/>
      <c r="AH64" s="601"/>
      <c r="AI64" s="601"/>
      <c r="AJ64" s="1172" t="str">
        <f>C64&amp;C65</f>
        <v/>
      </c>
      <c r="AK64" s="1189" t="str">
        <f>IF(AJ64="常勤保育士",1,IF(AJ64="常勤保育士助士",2,IF(AJ64="常勤看護職員",3,IF(AJ64="非常勤保育士",4,IF(AJ64="非常勤保育士助士",5,IF(AJ64="非常勤看護職員",6," "))))))</f>
        <v xml:space="preserve"> </v>
      </c>
      <c r="AL64" s="1171">
        <f>IF(C66="児童保育",1,0)</f>
        <v>0</v>
      </c>
      <c r="AM64" s="1167" t="str">
        <f t="shared" ref="AM64:AX64" si="107">IF($C64="常勤",AM$10,IF($C64="非常勤",AM$12,""))</f>
        <v/>
      </c>
      <c r="AN64" s="1167" t="str">
        <f t="shared" si="107"/>
        <v/>
      </c>
      <c r="AO64" s="1167" t="str">
        <f t="shared" si="107"/>
        <v/>
      </c>
      <c r="AP64" s="1167" t="str">
        <f t="shared" si="107"/>
        <v/>
      </c>
      <c r="AQ64" s="1167" t="str">
        <f t="shared" si="107"/>
        <v/>
      </c>
      <c r="AR64" s="1167" t="str">
        <f t="shared" si="107"/>
        <v/>
      </c>
      <c r="AS64" s="1167" t="str">
        <f t="shared" si="107"/>
        <v/>
      </c>
      <c r="AT64" s="1167" t="str">
        <f t="shared" si="107"/>
        <v/>
      </c>
      <c r="AU64" s="1167" t="str">
        <f t="shared" si="107"/>
        <v/>
      </c>
      <c r="AV64" s="1167" t="str">
        <f t="shared" si="107"/>
        <v/>
      </c>
      <c r="AW64" s="1167" t="str">
        <f t="shared" si="107"/>
        <v/>
      </c>
      <c r="AX64" s="1167" t="str">
        <f t="shared" si="107"/>
        <v/>
      </c>
      <c r="AY64" s="113"/>
      <c r="AZ64" s="1164">
        <f t="shared" ref="AZ64:BK64" si="108">IF(X64&gt;=0.1,1,0)</f>
        <v>0</v>
      </c>
      <c r="BA64" s="1164">
        <f t="shared" si="108"/>
        <v>0</v>
      </c>
      <c r="BB64" s="1164">
        <f t="shared" si="108"/>
        <v>0</v>
      </c>
      <c r="BC64" s="1164">
        <f t="shared" si="108"/>
        <v>0</v>
      </c>
      <c r="BD64" s="1164">
        <f t="shared" si="108"/>
        <v>0</v>
      </c>
      <c r="BE64" s="1164">
        <f t="shared" si="108"/>
        <v>0</v>
      </c>
      <c r="BF64" s="1164">
        <f t="shared" si="108"/>
        <v>0</v>
      </c>
      <c r="BG64" s="1164">
        <f t="shared" si="108"/>
        <v>0</v>
      </c>
      <c r="BH64" s="1164">
        <f t="shared" si="108"/>
        <v>0</v>
      </c>
      <c r="BI64" s="1164">
        <f t="shared" si="108"/>
        <v>0</v>
      </c>
      <c r="BJ64" s="1164">
        <f t="shared" si="108"/>
        <v>0</v>
      </c>
      <c r="BK64" s="1164">
        <f t="shared" si="108"/>
        <v>0</v>
      </c>
      <c r="BL64" s="113"/>
      <c r="BM64" s="1188">
        <f t="shared" ref="BM64:BX64" si="109">IF($AK64=4,X66,0)</f>
        <v>0</v>
      </c>
      <c r="BN64" s="1179">
        <f t="shared" si="109"/>
        <v>0</v>
      </c>
      <c r="BO64" s="1179">
        <f t="shared" si="109"/>
        <v>0</v>
      </c>
      <c r="BP64" s="1179">
        <f t="shared" si="109"/>
        <v>0</v>
      </c>
      <c r="BQ64" s="1179">
        <f t="shared" si="109"/>
        <v>0</v>
      </c>
      <c r="BR64" s="1179">
        <f t="shared" si="109"/>
        <v>0</v>
      </c>
      <c r="BS64" s="1179">
        <f t="shared" si="109"/>
        <v>0</v>
      </c>
      <c r="BT64" s="1179">
        <f t="shared" si="109"/>
        <v>0</v>
      </c>
      <c r="BU64" s="1179">
        <f t="shared" si="109"/>
        <v>0</v>
      </c>
      <c r="BV64" s="1179">
        <f t="shared" si="109"/>
        <v>0</v>
      </c>
      <c r="BW64" s="1179">
        <f t="shared" si="109"/>
        <v>0</v>
      </c>
      <c r="BX64" s="1182">
        <f t="shared" si="109"/>
        <v>0</v>
      </c>
      <c r="BY64" s="1185">
        <f t="shared" ref="BY64:CJ64" si="110">IF($AK64=5,X66,0)</f>
        <v>0</v>
      </c>
      <c r="BZ64" s="1179">
        <f t="shared" si="110"/>
        <v>0</v>
      </c>
      <c r="CA64" s="1179">
        <f t="shared" si="110"/>
        <v>0</v>
      </c>
      <c r="CB64" s="1179">
        <f t="shared" si="110"/>
        <v>0</v>
      </c>
      <c r="CC64" s="1179">
        <f t="shared" si="110"/>
        <v>0</v>
      </c>
      <c r="CD64" s="1179">
        <f t="shared" si="110"/>
        <v>0</v>
      </c>
      <c r="CE64" s="1179">
        <f t="shared" si="110"/>
        <v>0</v>
      </c>
      <c r="CF64" s="1179">
        <f t="shared" si="110"/>
        <v>0</v>
      </c>
      <c r="CG64" s="1179">
        <f t="shared" si="110"/>
        <v>0</v>
      </c>
      <c r="CH64" s="1179">
        <f t="shared" si="110"/>
        <v>0</v>
      </c>
      <c r="CI64" s="1179">
        <f t="shared" si="110"/>
        <v>0</v>
      </c>
      <c r="CJ64" s="1182">
        <f t="shared" si="110"/>
        <v>0</v>
      </c>
      <c r="CK64" s="1185">
        <f t="shared" ref="CK64:CV64" si="111">IF($AK64=6,X66,0)</f>
        <v>0</v>
      </c>
      <c r="CL64" s="1179">
        <f t="shared" si="111"/>
        <v>0</v>
      </c>
      <c r="CM64" s="1179">
        <f t="shared" si="111"/>
        <v>0</v>
      </c>
      <c r="CN64" s="1179">
        <f t="shared" si="111"/>
        <v>0</v>
      </c>
      <c r="CO64" s="1179">
        <f t="shared" si="111"/>
        <v>0</v>
      </c>
      <c r="CP64" s="1179">
        <f t="shared" si="111"/>
        <v>0</v>
      </c>
      <c r="CQ64" s="1179">
        <f t="shared" si="111"/>
        <v>0</v>
      </c>
      <c r="CR64" s="1179">
        <f t="shared" si="111"/>
        <v>0</v>
      </c>
      <c r="CS64" s="1179">
        <f t="shared" si="111"/>
        <v>0</v>
      </c>
      <c r="CT64" s="1179">
        <f t="shared" si="111"/>
        <v>0</v>
      </c>
      <c r="CU64" s="1179">
        <f t="shared" si="111"/>
        <v>0</v>
      </c>
      <c r="CV64" s="1182">
        <f t="shared" si="111"/>
        <v>0</v>
      </c>
    </row>
    <row r="65" spans="1:100" ht="13.5" customHeight="1">
      <c r="A65" s="2"/>
      <c r="B65" s="1205"/>
      <c r="C65" s="590"/>
      <c r="D65" s="1150"/>
      <c r="E65" s="68" t="s">
        <v>217</v>
      </c>
      <c r="F65" s="594"/>
      <c r="G65" s="594"/>
      <c r="H65" s="594"/>
      <c r="I65" s="66" t="str">
        <f>IF(OR($AK64=1,$AK64=2),SUM($F65:$H65),"")</f>
        <v/>
      </c>
      <c r="J65" s="66" t="str">
        <f>IF(OR($AK64=4,$AK64=5),SUM($F65:$H65),"")</f>
        <v/>
      </c>
      <c r="K65" s="66" t="str">
        <f>IF(OR($AK64=3,$AK64=6),SUM($F65:$H65),"")</f>
        <v/>
      </c>
      <c r="L65" s="1169"/>
      <c r="M65" s="597" t="s">
        <v>477</v>
      </c>
      <c r="N65" s="598"/>
      <c r="O65" s="597" t="s">
        <v>41</v>
      </c>
      <c r="P65" s="598"/>
      <c r="Q65" s="597" t="s">
        <v>35</v>
      </c>
      <c r="R65" s="598"/>
      <c r="S65" s="32" t="s">
        <v>36</v>
      </c>
      <c r="T65" s="42"/>
      <c r="U65" s="48">
        <f>C64</f>
        <v>0</v>
      </c>
      <c r="V65" s="34" t="s">
        <v>257</v>
      </c>
      <c r="W65" s="35">
        <f>SUM(X65:AI65)</f>
        <v>0</v>
      </c>
      <c r="X65" s="50" t="str">
        <f t="shared" ref="X65:AI65" si="112">AM64</f>
        <v/>
      </c>
      <c r="Y65" s="50" t="str">
        <f t="shared" si="112"/>
        <v/>
      </c>
      <c r="Z65" s="50" t="str">
        <f t="shared" si="112"/>
        <v/>
      </c>
      <c r="AA65" s="50" t="str">
        <f t="shared" si="112"/>
        <v/>
      </c>
      <c r="AB65" s="50" t="str">
        <f t="shared" si="112"/>
        <v/>
      </c>
      <c r="AC65" s="50" t="str">
        <f t="shared" si="112"/>
        <v/>
      </c>
      <c r="AD65" s="50" t="str">
        <f t="shared" si="112"/>
        <v/>
      </c>
      <c r="AE65" s="50" t="str">
        <f t="shared" si="112"/>
        <v/>
      </c>
      <c r="AF65" s="50" t="str">
        <f t="shared" si="112"/>
        <v/>
      </c>
      <c r="AG65" s="50" t="str">
        <f t="shared" si="112"/>
        <v/>
      </c>
      <c r="AH65" s="50" t="str">
        <f t="shared" si="112"/>
        <v/>
      </c>
      <c r="AI65" s="50" t="str">
        <f t="shared" si="112"/>
        <v/>
      </c>
      <c r="AJ65" s="1172"/>
      <c r="AK65" s="1174"/>
      <c r="AL65" s="1208"/>
      <c r="AM65" s="1167"/>
      <c r="AN65" s="1167"/>
      <c r="AO65" s="1167"/>
      <c r="AP65" s="1167"/>
      <c r="AQ65" s="1167"/>
      <c r="AR65" s="1167"/>
      <c r="AS65" s="1167"/>
      <c r="AT65" s="1167"/>
      <c r="AU65" s="1167"/>
      <c r="AV65" s="1167"/>
      <c r="AW65" s="1167"/>
      <c r="AX65" s="1167"/>
      <c r="AY65" s="113"/>
      <c r="AZ65" s="1165"/>
      <c r="BA65" s="1165"/>
      <c r="BB65" s="1165"/>
      <c r="BC65" s="1165"/>
      <c r="BD65" s="1165"/>
      <c r="BE65" s="1165"/>
      <c r="BF65" s="1165"/>
      <c r="BG65" s="1165"/>
      <c r="BH65" s="1165"/>
      <c r="BI65" s="1165"/>
      <c r="BJ65" s="1165"/>
      <c r="BK65" s="1165"/>
      <c r="BL65" s="113"/>
      <c r="BM65" s="1188"/>
      <c r="BN65" s="1180"/>
      <c r="BO65" s="1180"/>
      <c r="BP65" s="1180"/>
      <c r="BQ65" s="1180"/>
      <c r="BR65" s="1180"/>
      <c r="BS65" s="1180"/>
      <c r="BT65" s="1180"/>
      <c r="BU65" s="1180"/>
      <c r="BV65" s="1180"/>
      <c r="BW65" s="1180"/>
      <c r="BX65" s="1183"/>
      <c r="BY65" s="1186"/>
      <c r="BZ65" s="1180"/>
      <c r="CA65" s="1180"/>
      <c r="CB65" s="1180"/>
      <c r="CC65" s="1180"/>
      <c r="CD65" s="1180"/>
      <c r="CE65" s="1180"/>
      <c r="CF65" s="1180"/>
      <c r="CG65" s="1180"/>
      <c r="CH65" s="1180"/>
      <c r="CI65" s="1180"/>
      <c r="CJ65" s="1183"/>
      <c r="CK65" s="1186"/>
      <c r="CL65" s="1180"/>
      <c r="CM65" s="1180"/>
      <c r="CN65" s="1180"/>
      <c r="CO65" s="1180"/>
      <c r="CP65" s="1180"/>
      <c r="CQ65" s="1180"/>
      <c r="CR65" s="1180"/>
      <c r="CS65" s="1180"/>
      <c r="CT65" s="1180"/>
      <c r="CU65" s="1180"/>
      <c r="CV65" s="1183"/>
    </row>
    <row r="66" spans="1:100" ht="13.5" customHeight="1">
      <c r="A66" s="2"/>
      <c r="B66" s="1206"/>
      <c r="C66" s="591"/>
      <c r="D66" s="1151"/>
      <c r="E66" s="69" t="s">
        <v>223</v>
      </c>
      <c r="F66" s="603"/>
      <c r="G66" s="603"/>
      <c r="H66" s="603"/>
      <c r="I66" s="67" t="str">
        <f>IF(OR($AK64=1,$AK64=2),SUM($F66:$H66),"")</f>
        <v/>
      </c>
      <c r="J66" s="67" t="str">
        <f>IF(OR($AK64=4,$AK64=5),SUM($F66:$H66),"")</f>
        <v/>
      </c>
      <c r="K66" s="67" t="str">
        <f>IF(OR($AK64=3,$AK64=6),SUM($F66:$H66),"")</f>
        <v/>
      </c>
      <c r="L66" s="777"/>
      <c r="M66" s="1176" t="str">
        <f>IF(Q66&lt;=1,"","要見直し⇒")</f>
        <v/>
      </c>
      <c r="N66" s="1176"/>
      <c r="O66" s="1176"/>
      <c r="P66" s="599" t="s">
        <v>476</v>
      </c>
      <c r="Q66" s="1177">
        <f>W66</f>
        <v>0</v>
      </c>
      <c r="R66" s="1178"/>
      <c r="S66" s="136" t="s">
        <v>42</v>
      </c>
      <c r="T66" s="137" t="s">
        <v>43</v>
      </c>
      <c r="U66" s="49">
        <f>C65</f>
        <v>0</v>
      </c>
      <c r="V66" s="580" t="s">
        <v>258</v>
      </c>
      <c r="W66" s="36">
        <f>ROUND(AVERAGEA(X66:AI66),1)</f>
        <v>0</v>
      </c>
      <c r="X66" s="140" t="str">
        <f>IF(D64="","",ROUNDDOWN(X64/X65,2))</f>
        <v/>
      </c>
      <c r="Y66" s="140" t="str">
        <f>IF(D64="","",ROUNDDOWN(Y64/Y65,2))</f>
        <v/>
      </c>
      <c r="Z66" s="140" t="str">
        <f>IF(D64="","",ROUNDDOWN(Z64/Z65,2))</f>
        <v/>
      </c>
      <c r="AA66" s="140" t="str">
        <f>IF(D64="","",ROUNDDOWN(AA64/AA65,2))</f>
        <v/>
      </c>
      <c r="AB66" s="140" t="str">
        <f>IF(D64="","",ROUNDDOWN(AB64/AB65,2))</f>
        <v/>
      </c>
      <c r="AC66" s="140" t="str">
        <f>IF(D64="","",ROUNDDOWN(AC64/AC65,2))</f>
        <v/>
      </c>
      <c r="AD66" s="140" t="str">
        <f>IF(D64="","",ROUNDDOWN(AD64/AD65,2))</f>
        <v/>
      </c>
      <c r="AE66" s="140" t="str">
        <f>IF(D64="","",ROUNDDOWN(AE64/AE65,2))</f>
        <v/>
      </c>
      <c r="AF66" s="140" t="str">
        <f>IF(D64="","",ROUNDDOWN(AF64/AF65,2))</f>
        <v/>
      </c>
      <c r="AG66" s="140" t="str">
        <f>IF(D64="","",ROUNDDOWN(AG64/AG65,2))</f>
        <v/>
      </c>
      <c r="AH66" s="140" t="str">
        <f>IF(D64="","",ROUNDDOWN(AH64/AH65,2))</f>
        <v/>
      </c>
      <c r="AI66" s="140" t="str">
        <f>IF(D64="","",ROUNDDOWN(AI64/AI65,2))</f>
        <v/>
      </c>
      <c r="AJ66" s="1172"/>
      <c r="AK66" s="1174"/>
      <c r="AL66" s="1209"/>
      <c r="AM66" s="1167"/>
      <c r="AN66" s="1167"/>
      <c r="AO66" s="1167"/>
      <c r="AP66" s="1167"/>
      <c r="AQ66" s="1167"/>
      <c r="AR66" s="1167"/>
      <c r="AS66" s="1167"/>
      <c r="AT66" s="1167"/>
      <c r="AU66" s="1167"/>
      <c r="AV66" s="1167"/>
      <c r="AW66" s="1167"/>
      <c r="AX66" s="1167"/>
      <c r="AY66" s="113"/>
      <c r="AZ66" s="1166"/>
      <c r="BA66" s="1166"/>
      <c r="BB66" s="1166"/>
      <c r="BC66" s="1166"/>
      <c r="BD66" s="1166"/>
      <c r="BE66" s="1166"/>
      <c r="BF66" s="1166"/>
      <c r="BG66" s="1166"/>
      <c r="BH66" s="1166"/>
      <c r="BI66" s="1166"/>
      <c r="BJ66" s="1166"/>
      <c r="BK66" s="1166"/>
      <c r="BL66" s="113"/>
      <c r="BM66" s="1188"/>
      <c r="BN66" s="1181"/>
      <c r="BO66" s="1181"/>
      <c r="BP66" s="1181"/>
      <c r="BQ66" s="1181"/>
      <c r="BR66" s="1181"/>
      <c r="BS66" s="1181"/>
      <c r="BT66" s="1181"/>
      <c r="BU66" s="1181"/>
      <c r="BV66" s="1181"/>
      <c r="BW66" s="1181"/>
      <c r="BX66" s="1184"/>
      <c r="BY66" s="1187"/>
      <c r="BZ66" s="1181"/>
      <c r="CA66" s="1181"/>
      <c r="CB66" s="1181"/>
      <c r="CC66" s="1181"/>
      <c r="CD66" s="1181"/>
      <c r="CE66" s="1181"/>
      <c r="CF66" s="1181"/>
      <c r="CG66" s="1181"/>
      <c r="CH66" s="1181"/>
      <c r="CI66" s="1181"/>
      <c r="CJ66" s="1184"/>
      <c r="CK66" s="1187"/>
      <c r="CL66" s="1181"/>
      <c r="CM66" s="1181"/>
      <c r="CN66" s="1181"/>
      <c r="CO66" s="1181"/>
      <c r="CP66" s="1181"/>
      <c r="CQ66" s="1181"/>
      <c r="CR66" s="1181"/>
      <c r="CS66" s="1181"/>
      <c r="CT66" s="1181"/>
      <c r="CU66" s="1181"/>
      <c r="CV66" s="1184"/>
    </row>
    <row r="67" spans="1:100" ht="13.5" customHeight="1">
      <c r="A67" s="2"/>
      <c r="B67" s="1204">
        <v>20</v>
      </c>
      <c r="C67" s="589"/>
      <c r="D67" s="1149"/>
      <c r="E67" s="70"/>
      <c r="F67" s="236"/>
      <c r="G67" s="236"/>
      <c r="H67" s="236"/>
      <c r="I67" s="64"/>
      <c r="J67" s="63"/>
      <c r="K67" s="63"/>
      <c r="L67" s="1168"/>
      <c r="M67" s="595"/>
      <c r="N67" s="596" t="s">
        <v>41</v>
      </c>
      <c r="O67" s="595"/>
      <c r="P67" s="596" t="s">
        <v>35</v>
      </c>
      <c r="Q67" s="595"/>
      <c r="R67" s="596" t="s">
        <v>36</v>
      </c>
      <c r="S67" s="1170"/>
      <c r="T67" s="1171"/>
      <c r="U67" s="70">
        <f>D67</f>
        <v>0</v>
      </c>
      <c r="V67" s="738" t="s">
        <v>602</v>
      </c>
      <c r="W67" s="350">
        <f>SUM(X67:AI67)</f>
        <v>0</v>
      </c>
      <c r="X67" s="601"/>
      <c r="Y67" s="601"/>
      <c r="Z67" s="601"/>
      <c r="AA67" s="601"/>
      <c r="AB67" s="601"/>
      <c r="AC67" s="601"/>
      <c r="AD67" s="601"/>
      <c r="AE67" s="601"/>
      <c r="AF67" s="601"/>
      <c r="AG67" s="601"/>
      <c r="AH67" s="601"/>
      <c r="AI67" s="601"/>
      <c r="AJ67" s="1172" t="str">
        <f>C67&amp;C68</f>
        <v/>
      </c>
      <c r="AK67" s="1189" t="str">
        <f>IF(AJ67="常勤保育士",1,IF(AJ67="常勤保育士助士",2,IF(AJ67="常勤看護職員",3,IF(AJ67="非常勤保育士",4,IF(AJ67="非常勤保育士助士",5,IF(AJ67="非常勤看護職員",6," "))))))</f>
        <v xml:space="preserve"> </v>
      </c>
      <c r="AL67" s="1171">
        <f>IF(C69="児童保育",1,0)</f>
        <v>0</v>
      </c>
      <c r="AM67" s="1167" t="str">
        <f t="shared" ref="AM67:AX67" si="113">IF($C67="常勤",AM$10,IF($C67="非常勤",AM$12,""))</f>
        <v/>
      </c>
      <c r="AN67" s="1167" t="str">
        <f t="shared" si="113"/>
        <v/>
      </c>
      <c r="AO67" s="1167" t="str">
        <f t="shared" si="113"/>
        <v/>
      </c>
      <c r="AP67" s="1167" t="str">
        <f t="shared" si="113"/>
        <v/>
      </c>
      <c r="AQ67" s="1167" t="str">
        <f t="shared" si="113"/>
        <v/>
      </c>
      <c r="AR67" s="1167" t="str">
        <f t="shared" si="113"/>
        <v/>
      </c>
      <c r="AS67" s="1167" t="str">
        <f t="shared" si="113"/>
        <v/>
      </c>
      <c r="AT67" s="1167" t="str">
        <f t="shared" si="113"/>
        <v/>
      </c>
      <c r="AU67" s="1167" t="str">
        <f t="shared" si="113"/>
        <v/>
      </c>
      <c r="AV67" s="1167" t="str">
        <f t="shared" si="113"/>
        <v/>
      </c>
      <c r="AW67" s="1167" t="str">
        <f t="shared" si="113"/>
        <v/>
      </c>
      <c r="AX67" s="1167" t="str">
        <f t="shared" si="113"/>
        <v/>
      </c>
      <c r="AY67" s="113"/>
      <c r="AZ67" s="1164">
        <f t="shared" ref="AZ67:BK67" si="114">IF(X67&gt;=0.1,1,0)</f>
        <v>0</v>
      </c>
      <c r="BA67" s="1164">
        <f t="shared" si="114"/>
        <v>0</v>
      </c>
      <c r="BB67" s="1164">
        <f t="shared" si="114"/>
        <v>0</v>
      </c>
      <c r="BC67" s="1164">
        <f t="shared" si="114"/>
        <v>0</v>
      </c>
      <c r="BD67" s="1164">
        <f t="shared" si="114"/>
        <v>0</v>
      </c>
      <c r="BE67" s="1164">
        <f t="shared" si="114"/>
        <v>0</v>
      </c>
      <c r="BF67" s="1164">
        <f t="shared" si="114"/>
        <v>0</v>
      </c>
      <c r="BG67" s="1164">
        <f t="shared" si="114"/>
        <v>0</v>
      </c>
      <c r="BH67" s="1164">
        <f t="shared" si="114"/>
        <v>0</v>
      </c>
      <c r="BI67" s="1164">
        <f t="shared" si="114"/>
        <v>0</v>
      </c>
      <c r="BJ67" s="1164">
        <f t="shared" si="114"/>
        <v>0</v>
      </c>
      <c r="BK67" s="1164">
        <f t="shared" si="114"/>
        <v>0</v>
      </c>
      <c r="BL67" s="113"/>
      <c r="BM67" s="1188">
        <f t="shared" ref="BM67:BX67" si="115">IF($AK67=4,X69,0)</f>
        <v>0</v>
      </c>
      <c r="BN67" s="1179">
        <f t="shared" si="115"/>
        <v>0</v>
      </c>
      <c r="BO67" s="1179">
        <f t="shared" si="115"/>
        <v>0</v>
      </c>
      <c r="BP67" s="1179">
        <f t="shared" si="115"/>
        <v>0</v>
      </c>
      <c r="BQ67" s="1179">
        <f t="shared" si="115"/>
        <v>0</v>
      </c>
      <c r="BR67" s="1179">
        <f t="shared" si="115"/>
        <v>0</v>
      </c>
      <c r="BS67" s="1179">
        <f t="shared" si="115"/>
        <v>0</v>
      </c>
      <c r="BT67" s="1179">
        <f t="shared" si="115"/>
        <v>0</v>
      </c>
      <c r="BU67" s="1179">
        <f t="shared" si="115"/>
        <v>0</v>
      </c>
      <c r="BV67" s="1179">
        <f t="shared" si="115"/>
        <v>0</v>
      </c>
      <c r="BW67" s="1179">
        <f t="shared" si="115"/>
        <v>0</v>
      </c>
      <c r="BX67" s="1182">
        <f t="shared" si="115"/>
        <v>0</v>
      </c>
      <c r="BY67" s="1185">
        <f t="shared" ref="BY67:CJ67" si="116">IF($AK67=5,X69,0)</f>
        <v>0</v>
      </c>
      <c r="BZ67" s="1179">
        <f t="shared" si="116"/>
        <v>0</v>
      </c>
      <c r="CA67" s="1179">
        <f t="shared" si="116"/>
        <v>0</v>
      </c>
      <c r="CB67" s="1179">
        <f t="shared" si="116"/>
        <v>0</v>
      </c>
      <c r="CC67" s="1179">
        <f t="shared" si="116"/>
        <v>0</v>
      </c>
      <c r="CD67" s="1179">
        <f t="shared" si="116"/>
        <v>0</v>
      </c>
      <c r="CE67" s="1179">
        <f t="shared" si="116"/>
        <v>0</v>
      </c>
      <c r="CF67" s="1179">
        <f t="shared" si="116"/>
        <v>0</v>
      </c>
      <c r="CG67" s="1179">
        <f t="shared" si="116"/>
        <v>0</v>
      </c>
      <c r="CH67" s="1179">
        <f t="shared" si="116"/>
        <v>0</v>
      </c>
      <c r="CI67" s="1179">
        <f t="shared" si="116"/>
        <v>0</v>
      </c>
      <c r="CJ67" s="1182">
        <f t="shared" si="116"/>
        <v>0</v>
      </c>
      <c r="CK67" s="1185">
        <f t="shared" ref="CK67:CV67" si="117">IF($AK67=6,X69,0)</f>
        <v>0</v>
      </c>
      <c r="CL67" s="1179">
        <f t="shared" si="117"/>
        <v>0</v>
      </c>
      <c r="CM67" s="1179">
        <f t="shared" si="117"/>
        <v>0</v>
      </c>
      <c r="CN67" s="1179">
        <f t="shared" si="117"/>
        <v>0</v>
      </c>
      <c r="CO67" s="1179">
        <f t="shared" si="117"/>
        <v>0</v>
      </c>
      <c r="CP67" s="1179">
        <f t="shared" si="117"/>
        <v>0</v>
      </c>
      <c r="CQ67" s="1179">
        <f t="shared" si="117"/>
        <v>0</v>
      </c>
      <c r="CR67" s="1179">
        <f t="shared" si="117"/>
        <v>0</v>
      </c>
      <c r="CS67" s="1179">
        <f t="shared" si="117"/>
        <v>0</v>
      </c>
      <c r="CT67" s="1179">
        <f t="shared" si="117"/>
        <v>0</v>
      </c>
      <c r="CU67" s="1179">
        <f t="shared" si="117"/>
        <v>0</v>
      </c>
      <c r="CV67" s="1182">
        <f t="shared" si="117"/>
        <v>0</v>
      </c>
    </row>
    <row r="68" spans="1:100" ht="13.5" customHeight="1">
      <c r="A68" s="2"/>
      <c r="B68" s="1205"/>
      <c r="C68" s="590"/>
      <c r="D68" s="1150"/>
      <c r="E68" s="68" t="s">
        <v>217</v>
      </c>
      <c r="F68" s="594"/>
      <c r="G68" s="594"/>
      <c r="H68" s="594"/>
      <c r="I68" s="66" t="str">
        <f>IF(OR($AK67=1,$AK67=2),SUM($F68:$H68),"")</f>
        <v/>
      </c>
      <c r="J68" s="66" t="str">
        <f>IF(OR($AK67=4,$AK67=5),SUM($F68:$H68),"")</f>
        <v/>
      </c>
      <c r="K68" s="66" t="str">
        <f>IF(OR($AK67=3,$AK67=6),SUM($F68:$H68),"")</f>
        <v/>
      </c>
      <c r="L68" s="1169"/>
      <c r="M68" s="597" t="s">
        <v>477</v>
      </c>
      <c r="N68" s="598"/>
      <c r="O68" s="597" t="s">
        <v>41</v>
      </c>
      <c r="P68" s="598"/>
      <c r="Q68" s="597" t="s">
        <v>35</v>
      </c>
      <c r="R68" s="598"/>
      <c r="S68" s="32" t="s">
        <v>36</v>
      </c>
      <c r="T68" s="42"/>
      <c r="U68" s="48">
        <f>C67</f>
        <v>0</v>
      </c>
      <c r="V68" s="34" t="s">
        <v>257</v>
      </c>
      <c r="W68" s="35">
        <f>SUM(X68:AI68)</f>
        <v>0</v>
      </c>
      <c r="X68" s="50" t="str">
        <f t="shared" ref="X68:AI68" si="118">AM67</f>
        <v/>
      </c>
      <c r="Y68" s="50" t="str">
        <f t="shared" si="118"/>
        <v/>
      </c>
      <c r="Z68" s="50" t="str">
        <f t="shared" si="118"/>
        <v/>
      </c>
      <c r="AA68" s="50" t="str">
        <f t="shared" si="118"/>
        <v/>
      </c>
      <c r="AB68" s="50" t="str">
        <f t="shared" si="118"/>
        <v/>
      </c>
      <c r="AC68" s="50" t="str">
        <f t="shared" si="118"/>
        <v/>
      </c>
      <c r="AD68" s="50" t="str">
        <f t="shared" si="118"/>
        <v/>
      </c>
      <c r="AE68" s="50" t="str">
        <f t="shared" si="118"/>
        <v/>
      </c>
      <c r="AF68" s="50" t="str">
        <f t="shared" si="118"/>
        <v/>
      </c>
      <c r="AG68" s="50" t="str">
        <f t="shared" si="118"/>
        <v/>
      </c>
      <c r="AH68" s="50" t="str">
        <f t="shared" si="118"/>
        <v/>
      </c>
      <c r="AI68" s="50" t="str">
        <f t="shared" si="118"/>
        <v/>
      </c>
      <c r="AJ68" s="1172"/>
      <c r="AK68" s="1174"/>
      <c r="AL68" s="1208"/>
      <c r="AM68" s="1167"/>
      <c r="AN68" s="1167"/>
      <c r="AO68" s="1167"/>
      <c r="AP68" s="1167"/>
      <c r="AQ68" s="1167"/>
      <c r="AR68" s="1167"/>
      <c r="AS68" s="1167"/>
      <c r="AT68" s="1167"/>
      <c r="AU68" s="1167"/>
      <c r="AV68" s="1167"/>
      <c r="AW68" s="1167"/>
      <c r="AX68" s="1167"/>
      <c r="AY68" s="113"/>
      <c r="AZ68" s="1165"/>
      <c r="BA68" s="1165"/>
      <c r="BB68" s="1165"/>
      <c r="BC68" s="1165"/>
      <c r="BD68" s="1165"/>
      <c r="BE68" s="1165"/>
      <c r="BF68" s="1165"/>
      <c r="BG68" s="1165"/>
      <c r="BH68" s="1165"/>
      <c r="BI68" s="1165"/>
      <c r="BJ68" s="1165"/>
      <c r="BK68" s="1165"/>
      <c r="BL68" s="113"/>
      <c r="BM68" s="1188"/>
      <c r="BN68" s="1180"/>
      <c r="BO68" s="1180"/>
      <c r="BP68" s="1180"/>
      <c r="BQ68" s="1180"/>
      <c r="BR68" s="1180"/>
      <c r="BS68" s="1180"/>
      <c r="BT68" s="1180"/>
      <c r="BU68" s="1180"/>
      <c r="BV68" s="1180"/>
      <c r="BW68" s="1180"/>
      <c r="BX68" s="1183"/>
      <c r="BY68" s="1186"/>
      <c r="BZ68" s="1180"/>
      <c r="CA68" s="1180"/>
      <c r="CB68" s="1180"/>
      <c r="CC68" s="1180"/>
      <c r="CD68" s="1180"/>
      <c r="CE68" s="1180"/>
      <c r="CF68" s="1180"/>
      <c r="CG68" s="1180"/>
      <c r="CH68" s="1180"/>
      <c r="CI68" s="1180"/>
      <c r="CJ68" s="1183"/>
      <c r="CK68" s="1186"/>
      <c r="CL68" s="1180"/>
      <c r="CM68" s="1180"/>
      <c r="CN68" s="1180"/>
      <c r="CO68" s="1180"/>
      <c r="CP68" s="1180"/>
      <c r="CQ68" s="1180"/>
      <c r="CR68" s="1180"/>
      <c r="CS68" s="1180"/>
      <c r="CT68" s="1180"/>
      <c r="CU68" s="1180"/>
      <c r="CV68" s="1183"/>
    </row>
    <row r="69" spans="1:100" ht="13.5" customHeight="1">
      <c r="A69" s="2"/>
      <c r="B69" s="1206"/>
      <c r="C69" s="591"/>
      <c r="D69" s="1151"/>
      <c r="E69" s="69" t="s">
        <v>223</v>
      </c>
      <c r="F69" s="603"/>
      <c r="G69" s="603"/>
      <c r="H69" s="603"/>
      <c r="I69" s="67" t="str">
        <f>IF(OR($AK67=1,$AK67=2),SUM($F69:$H69),"")</f>
        <v/>
      </c>
      <c r="J69" s="67" t="str">
        <f>IF(OR($AK67=4,$AK67=5),SUM($F69:$H69),"")</f>
        <v/>
      </c>
      <c r="K69" s="67" t="str">
        <f>IF(OR($AK67=3,$AK67=6),SUM($F69:$H69),"")</f>
        <v/>
      </c>
      <c r="L69" s="777"/>
      <c r="M69" s="1176" t="str">
        <f>IF(Q69&lt;=1,"","要見直し⇒")</f>
        <v/>
      </c>
      <c r="N69" s="1176"/>
      <c r="O69" s="1176"/>
      <c r="P69" s="599" t="s">
        <v>476</v>
      </c>
      <c r="Q69" s="1177">
        <f>W69</f>
        <v>0</v>
      </c>
      <c r="R69" s="1178"/>
      <c r="S69" s="136" t="s">
        <v>42</v>
      </c>
      <c r="T69" s="137" t="s">
        <v>43</v>
      </c>
      <c r="U69" s="49">
        <f>C68</f>
        <v>0</v>
      </c>
      <c r="V69" s="580" t="s">
        <v>258</v>
      </c>
      <c r="W69" s="36">
        <f>ROUND(AVERAGEA(X69:AI69),1)</f>
        <v>0</v>
      </c>
      <c r="X69" s="140" t="str">
        <f>IF(D67="","",ROUNDDOWN(X67/X68,2))</f>
        <v/>
      </c>
      <c r="Y69" s="140" t="str">
        <f>IF(D67="","",ROUNDDOWN(Y67/Y68,2))</f>
        <v/>
      </c>
      <c r="Z69" s="140" t="str">
        <f>IF(D67="","",ROUNDDOWN(Z67/Z68,2))</f>
        <v/>
      </c>
      <c r="AA69" s="140" t="str">
        <f>IF(D67="","",ROUNDDOWN(AA67/AA68,2))</f>
        <v/>
      </c>
      <c r="AB69" s="140" t="str">
        <f>IF(D67="","",ROUNDDOWN(AB67/AB68,2))</f>
        <v/>
      </c>
      <c r="AC69" s="140" t="str">
        <f>IF(D67="","",ROUNDDOWN(AC67/AC68,2))</f>
        <v/>
      </c>
      <c r="AD69" s="140" t="str">
        <f>IF(D67="","",ROUNDDOWN(AD67/AD68,2))</f>
        <v/>
      </c>
      <c r="AE69" s="140" t="str">
        <f>IF(D67="","",ROUNDDOWN(AE67/AE68,2))</f>
        <v/>
      </c>
      <c r="AF69" s="140" t="str">
        <f>IF(D67="","",ROUNDDOWN(AF67/AF68,2))</f>
        <v/>
      </c>
      <c r="AG69" s="140" t="str">
        <f>IF(D67="","",ROUNDDOWN(AG67/AG68,2))</f>
        <v/>
      </c>
      <c r="AH69" s="140" t="str">
        <f>IF(D67="","",ROUNDDOWN(AH67/AH68,2))</f>
        <v/>
      </c>
      <c r="AI69" s="140" t="str">
        <f>IF(D67="","",ROUNDDOWN(AI67/AI68,2))</f>
        <v/>
      </c>
      <c r="AJ69" s="1172"/>
      <c r="AK69" s="1174"/>
      <c r="AL69" s="1209"/>
      <c r="AM69" s="1167"/>
      <c r="AN69" s="1167"/>
      <c r="AO69" s="1167"/>
      <c r="AP69" s="1167"/>
      <c r="AQ69" s="1167"/>
      <c r="AR69" s="1167"/>
      <c r="AS69" s="1167"/>
      <c r="AT69" s="1167"/>
      <c r="AU69" s="1167"/>
      <c r="AV69" s="1167"/>
      <c r="AW69" s="1167"/>
      <c r="AX69" s="1167"/>
      <c r="AY69" s="113"/>
      <c r="AZ69" s="1166"/>
      <c r="BA69" s="1166"/>
      <c r="BB69" s="1166"/>
      <c r="BC69" s="1166"/>
      <c r="BD69" s="1166"/>
      <c r="BE69" s="1166"/>
      <c r="BF69" s="1166"/>
      <c r="BG69" s="1166"/>
      <c r="BH69" s="1166"/>
      <c r="BI69" s="1166"/>
      <c r="BJ69" s="1166"/>
      <c r="BK69" s="1166"/>
      <c r="BL69" s="113"/>
      <c r="BM69" s="1188"/>
      <c r="BN69" s="1181"/>
      <c r="BO69" s="1181"/>
      <c r="BP69" s="1181"/>
      <c r="BQ69" s="1181"/>
      <c r="BR69" s="1181"/>
      <c r="BS69" s="1181"/>
      <c r="BT69" s="1181"/>
      <c r="BU69" s="1181"/>
      <c r="BV69" s="1181"/>
      <c r="BW69" s="1181"/>
      <c r="BX69" s="1184"/>
      <c r="BY69" s="1187"/>
      <c r="BZ69" s="1181"/>
      <c r="CA69" s="1181"/>
      <c r="CB69" s="1181"/>
      <c r="CC69" s="1181"/>
      <c r="CD69" s="1181"/>
      <c r="CE69" s="1181"/>
      <c r="CF69" s="1181"/>
      <c r="CG69" s="1181"/>
      <c r="CH69" s="1181"/>
      <c r="CI69" s="1181"/>
      <c r="CJ69" s="1184"/>
      <c r="CK69" s="1187"/>
      <c r="CL69" s="1181"/>
      <c r="CM69" s="1181"/>
      <c r="CN69" s="1181"/>
      <c r="CO69" s="1181"/>
      <c r="CP69" s="1181"/>
      <c r="CQ69" s="1181"/>
      <c r="CR69" s="1181"/>
      <c r="CS69" s="1181"/>
      <c r="CT69" s="1181"/>
      <c r="CU69" s="1181"/>
      <c r="CV69" s="1184"/>
    </row>
    <row r="70" spans="1:100" ht="13.5" customHeight="1">
      <c r="A70" s="2"/>
      <c r="B70" s="1204">
        <v>21</v>
      </c>
      <c r="C70" s="589"/>
      <c r="D70" s="1149"/>
      <c r="E70" s="70"/>
      <c r="F70" s="236"/>
      <c r="G70" s="236"/>
      <c r="H70" s="236"/>
      <c r="I70" s="64"/>
      <c r="J70" s="63"/>
      <c r="K70" s="63"/>
      <c r="L70" s="1168"/>
      <c r="M70" s="595"/>
      <c r="N70" s="596" t="s">
        <v>41</v>
      </c>
      <c r="O70" s="595"/>
      <c r="P70" s="596" t="s">
        <v>35</v>
      </c>
      <c r="Q70" s="595"/>
      <c r="R70" s="596" t="s">
        <v>36</v>
      </c>
      <c r="S70" s="1170"/>
      <c r="T70" s="1171"/>
      <c r="U70" s="70">
        <f>D70</f>
        <v>0</v>
      </c>
      <c r="V70" s="738" t="s">
        <v>602</v>
      </c>
      <c r="W70" s="350">
        <f>SUM(X70:AI70)</f>
        <v>0</v>
      </c>
      <c r="X70" s="601"/>
      <c r="Y70" s="601"/>
      <c r="Z70" s="601"/>
      <c r="AA70" s="601"/>
      <c r="AB70" s="601"/>
      <c r="AC70" s="601"/>
      <c r="AD70" s="601"/>
      <c r="AE70" s="601"/>
      <c r="AF70" s="601"/>
      <c r="AG70" s="601"/>
      <c r="AH70" s="601"/>
      <c r="AI70" s="601"/>
      <c r="AJ70" s="1172" t="str">
        <f>C70&amp;C71</f>
        <v/>
      </c>
      <c r="AK70" s="1189" t="str">
        <f>IF(AJ70="常勤保育士",1,IF(AJ70="常勤保育士助士",2,IF(AJ70="常勤看護職員",3,IF(AJ70="非常勤保育士",4,IF(AJ70="非常勤保育士助士",5,IF(AJ70="非常勤看護職員",6," "))))))</f>
        <v xml:space="preserve"> </v>
      </c>
      <c r="AL70" s="1171">
        <f>IF(C72="児童保育",1,0)</f>
        <v>0</v>
      </c>
      <c r="AM70" s="1167" t="str">
        <f t="shared" ref="AM70:AX70" si="119">IF($C70="常勤",AM$10,IF($C70="非常勤",AM$12,""))</f>
        <v/>
      </c>
      <c r="AN70" s="1167" t="str">
        <f t="shared" si="119"/>
        <v/>
      </c>
      <c r="AO70" s="1167" t="str">
        <f t="shared" si="119"/>
        <v/>
      </c>
      <c r="AP70" s="1167" t="str">
        <f t="shared" si="119"/>
        <v/>
      </c>
      <c r="AQ70" s="1167" t="str">
        <f t="shared" si="119"/>
        <v/>
      </c>
      <c r="AR70" s="1167" t="str">
        <f t="shared" si="119"/>
        <v/>
      </c>
      <c r="AS70" s="1167" t="str">
        <f t="shared" si="119"/>
        <v/>
      </c>
      <c r="AT70" s="1167" t="str">
        <f t="shared" si="119"/>
        <v/>
      </c>
      <c r="AU70" s="1167" t="str">
        <f t="shared" si="119"/>
        <v/>
      </c>
      <c r="AV70" s="1167" t="str">
        <f t="shared" si="119"/>
        <v/>
      </c>
      <c r="AW70" s="1167" t="str">
        <f t="shared" si="119"/>
        <v/>
      </c>
      <c r="AX70" s="1167" t="str">
        <f t="shared" si="119"/>
        <v/>
      </c>
      <c r="AY70" s="32"/>
      <c r="AZ70" s="1164">
        <f t="shared" ref="AZ70:BK70" si="120">IF(X70&gt;=0.1,1,0)</f>
        <v>0</v>
      </c>
      <c r="BA70" s="1164">
        <f t="shared" si="120"/>
        <v>0</v>
      </c>
      <c r="BB70" s="1164">
        <f t="shared" si="120"/>
        <v>0</v>
      </c>
      <c r="BC70" s="1164">
        <f t="shared" si="120"/>
        <v>0</v>
      </c>
      <c r="BD70" s="1164">
        <f t="shared" si="120"/>
        <v>0</v>
      </c>
      <c r="BE70" s="1164">
        <f t="shared" si="120"/>
        <v>0</v>
      </c>
      <c r="BF70" s="1164">
        <f t="shared" si="120"/>
        <v>0</v>
      </c>
      <c r="BG70" s="1164">
        <f t="shared" si="120"/>
        <v>0</v>
      </c>
      <c r="BH70" s="1164">
        <f t="shared" si="120"/>
        <v>0</v>
      </c>
      <c r="BI70" s="1164">
        <f t="shared" si="120"/>
        <v>0</v>
      </c>
      <c r="BJ70" s="1164">
        <f t="shared" si="120"/>
        <v>0</v>
      </c>
      <c r="BK70" s="1164">
        <f t="shared" si="120"/>
        <v>0</v>
      </c>
      <c r="BL70" s="32"/>
      <c r="BM70" s="1188">
        <f t="shared" ref="BM70:BX70" si="121">IF($AK70=4,X72,0)</f>
        <v>0</v>
      </c>
      <c r="BN70" s="1179">
        <f t="shared" si="121"/>
        <v>0</v>
      </c>
      <c r="BO70" s="1179">
        <f t="shared" si="121"/>
        <v>0</v>
      </c>
      <c r="BP70" s="1179">
        <f t="shared" si="121"/>
        <v>0</v>
      </c>
      <c r="BQ70" s="1179">
        <f t="shared" si="121"/>
        <v>0</v>
      </c>
      <c r="BR70" s="1179">
        <f t="shared" si="121"/>
        <v>0</v>
      </c>
      <c r="BS70" s="1179">
        <f t="shared" si="121"/>
        <v>0</v>
      </c>
      <c r="BT70" s="1179">
        <f t="shared" si="121"/>
        <v>0</v>
      </c>
      <c r="BU70" s="1179">
        <f t="shared" si="121"/>
        <v>0</v>
      </c>
      <c r="BV70" s="1179">
        <f t="shared" si="121"/>
        <v>0</v>
      </c>
      <c r="BW70" s="1179">
        <f t="shared" si="121"/>
        <v>0</v>
      </c>
      <c r="BX70" s="1182">
        <f t="shared" si="121"/>
        <v>0</v>
      </c>
      <c r="BY70" s="1185">
        <f t="shared" ref="BY70:CJ70" si="122">IF($AK70=5,X72,0)</f>
        <v>0</v>
      </c>
      <c r="BZ70" s="1179">
        <f t="shared" si="122"/>
        <v>0</v>
      </c>
      <c r="CA70" s="1179">
        <f t="shared" si="122"/>
        <v>0</v>
      </c>
      <c r="CB70" s="1179">
        <f t="shared" si="122"/>
        <v>0</v>
      </c>
      <c r="CC70" s="1179">
        <f t="shared" si="122"/>
        <v>0</v>
      </c>
      <c r="CD70" s="1179">
        <f t="shared" si="122"/>
        <v>0</v>
      </c>
      <c r="CE70" s="1179">
        <f t="shared" si="122"/>
        <v>0</v>
      </c>
      <c r="CF70" s="1179">
        <f t="shared" si="122"/>
        <v>0</v>
      </c>
      <c r="CG70" s="1179">
        <f t="shared" si="122"/>
        <v>0</v>
      </c>
      <c r="CH70" s="1179">
        <f t="shared" si="122"/>
        <v>0</v>
      </c>
      <c r="CI70" s="1179">
        <f t="shared" si="122"/>
        <v>0</v>
      </c>
      <c r="CJ70" s="1182">
        <f t="shared" si="122"/>
        <v>0</v>
      </c>
      <c r="CK70" s="1185">
        <f t="shared" ref="CK70:CV70" si="123">IF($AK70=6,X72,0)</f>
        <v>0</v>
      </c>
      <c r="CL70" s="1179">
        <f t="shared" si="123"/>
        <v>0</v>
      </c>
      <c r="CM70" s="1179">
        <f t="shared" si="123"/>
        <v>0</v>
      </c>
      <c r="CN70" s="1179">
        <f t="shared" si="123"/>
        <v>0</v>
      </c>
      <c r="CO70" s="1179">
        <f t="shared" si="123"/>
        <v>0</v>
      </c>
      <c r="CP70" s="1179">
        <f t="shared" si="123"/>
        <v>0</v>
      </c>
      <c r="CQ70" s="1179">
        <f t="shared" si="123"/>
        <v>0</v>
      </c>
      <c r="CR70" s="1179">
        <f t="shared" si="123"/>
        <v>0</v>
      </c>
      <c r="CS70" s="1179">
        <f t="shared" si="123"/>
        <v>0</v>
      </c>
      <c r="CT70" s="1179">
        <f t="shared" si="123"/>
        <v>0</v>
      </c>
      <c r="CU70" s="1179">
        <f t="shared" si="123"/>
        <v>0</v>
      </c>
      <c r="CV70" s="1182">
        <f t="shared" si="123"/>
        <v>0</v>
      </c>
    </row>
    <row r="71" spans="1:100" ht="13.5" customHeight="1">
      <c r="A71" s="2"/>
      <c r="B71" s="1205"/>
      <c r="C71" s="590"/>
      <c r="D71" s="1150"/>
      <c r="E71" s="68" t="s">
        <v>217</v>
      </c>
      <c r="F71" s="594"/>
      <c r="G71" s="594"/>
      <c r="H71" s="594"/>
      <c r="I71" s="66" t="str">
        <f>IF(OR($AK70=1,$AK70=2),SUM($F71:$H71),"")</f>
        <v/>
      </c>
      <c r="J71" s="66" t="str">
        <f>IF(OR($AK70=4,$AK70=5),SUM($F71:$H71),"")</f>
        <v/>
      </c>
      <c r="K71" s="66" t="str">
        <f>IF(OR($AK70=3,$AK70=6),SUM($F71:$H71),"")</f>
        <v/>
      </c>
      <c r="L71" s="1169"/>
      <c r="M71" s="597" t="s">
        <v>481</v>
      </c>
      <c r="N71" s="598"/>
      <c r="O71" s="597" t="s">
        <v>41</v>
      </c>
      <c r="P71" s="598"/>
      <c r="Q71" s="597" t="s">
        <v>35</v>
      </c>
      <c r="R71" s="598"/>
      <c r="S71" s="32" t="s">
        <v>36</v>
      </c>
      <c r="T71" s="42"/>
      <c r="U71" s="48">
        <f>C70</f>
        <v>0</v>
      </c>
      <c r="V71" s="34" t="s">
        <v>257</v>
      </c>
      <c r="W71" s="35">
        <f>SUM(X71:AI71)</f>
        <v>0</v>
      </c>
      <c r="X71" s="50" t="str">
        <f t="shared" ref="X71:AI71" si="124">AM70</f>
        <v/>
      </c>
      <c r="Y71" s="50" t="str">
        <f t="shared" si="124"/>
        <v/>
      </c>
      <c r="Z71" s="50" t="str">
        <f t="shared" si="124"/>
        <v/>
      </c>
      <c r="AA71" s="50" t="str">
        <f t="shared" si="124"/>
        <v/>
      </c>
      <c r="AB71" s="50" t="str">
        <f t="shared" si="124"/>
        <v/>
      </c>
      <c r="AC71" s="50" t="str">
        <f t="shared" si="124"/>
        <v/>
      </c>
      <c r="AD71" s="50" t="str">
        <f t="shared" si="124"/>
        <v/>
      </c>
      <c r="AE71" s="50" t="str">
        <f t="shared" si="124"/>
        <v/>
      </c>
      <c r="AF71" s="50" t="str">
        <f t="shared" si="124"/>
        <v/>
      </c>
      <c r="AG71" s="50" t="str">
        <f t="shared" si="124"/>
        <v/>
      </c>
      <c r="AH71" s="50" t="str">
        <f t="shared" si="124"/>
        <v/>
      </c>
      <c r="AI71" s="50" t="str">
        <f t="shared" si="124"/>
        <v/>
      </c>
      <c r="AJ71" s="1172"/>
      <c r="AK71" s="1174"/>
      <c r="AL71" s="1208"/>
      <c r="AM71" s="1167"/>
      <c r="AN71" s="1167"/>
      <c r="AO71" s="1167"/>
      <c r="AP71" s="1167"/>
      <c r="AQ71" s="1167"/>
      <c r="AR71" s="1167"/>
      <c r="AS71" s="1167"/>
      <c r="AT71" s="1167"/>
      <c r="AU71" s="1167"/>
      <c r="AV71" s="1167"/>
      <c r="AW71" s="1167"/>
      <c r="AX71" s="1167"/>
      <c r="AY71" s="113"/>
      <c r="AZ71" s="1165"/>
      <c r="BA71" s="1165"/>
      <c r="BB71" s="1165"/>
      <c r="BC71" s="1165"/>
      <c r="BD71" s="1165"/>
      <c r="BE71" s="1165"/>
      <c r="BF71" s="1165"/>
      <c r="BG71" s="1165"/>
      <c r="BH71" s="1165"/>
      <c r="BI71" s="1165"/>
      <c r="BJ71" s="1165"/>
      <c r="BK71" s="1165"/>
      <c r="BL71" s="113"/>
      <c r="BM71" s="1188"/>
      <c r="BN71" s="1180"/>
      <c r="BO71" s="1180"/>
      <c r="BP71" s="1180"/>
      <c r="BQ71" s="1180"/>
      <c r="BR71" s="1180"/>
      <c r="BS71" s="1180"/>
      <c r="BT71" s="1180"/>
      <c r="BU71" s="1180"/>
      <c r="BV71" s="1180"/>
      <c r="BW71" s="1180"/>
      <c r="BX71" s="1183"/>
      <c r="BY71" s="1186"/>
      <c r="BZ71" s="1180"/>
      <c r="CA71" s="1180"/>
      <c r="CB71" s="1180"/>
      <c r="CC71" s="1180"/>
      <c r="CD71" s="1180"/>
      <c r="CE71" s="1180"/>
      <c r="CF71" s="1180"/>
      <c r="CG71" s="1180"/>
      <c r="CH71" s="1180"/>
      <c r="CI71" s="1180"/>
      <c r="CJ71" s="1183"/>
      <c r="CK71" s="1186"/>
      <c r="CL71" s="1180"/>
      <c r="CM71" s="1180"/>
      <c r="CN71" s="1180"/>
      <c r="CO71" s="1180"/>
      <c r="CP71" s="1180"/>
      <c r="CQ71" s="1180"/>
      <c r="CR71" s="1180"/>
      <c r="CS71" s="1180"/>
      <c r="CT71" s="1180"/>
      <c r="CU71" s="1180"/>
      <c r="CV71" s="1183"/>
    </row>
    <row r="72" spans="1:100" ht="13.5" customHeight="1">
      <c r="A72" s="2"/>
      <c r="B72" s="1206"/>
      <c r="C72" s="591"/>
      <c r="D72" s="1151"/>
      <c r="E72" s="71" t="s">
        <v>223</v>
      </c>
      <c r="F72" s="603"/>
      <c r="G72" s="603"/>
      <c r="H72" s="603"/>
      <c r="I72" s="67" t="str">
        <f>IF(OR($AK70=1,$AK70=2),SUM($F72:$H72),"")</f>
        <v/>
      </c>
      <c r="J72" s="67" t="str">
        <f>IF(OR($AK70=4,$AK70=5),SUM($F72:$H72),"")</f>
        <v/>
      </c>
      <c r="K72" s="67" t="str">
        <f>IF(OR($AK70=3,$AK70=6),SUM($F72:$H72),"")</f>
        <v/>
      </c>
      <c r="L72" s="777"/>
      <c r="M72" s="1176" t="str">
        <f>IF(Q72&lt;=1,"","要見直し⇒")</f>
        <v/>
      </c>
      <c r="N72" s="1176"/>
      <c r="O72" s="1176"/>
      <c r="P72" s="599" t="s">
        <v>476</v>
      </c>
      <c r="Q72" s="1177">
        <f>W72</f>
        <v>0</v>
      </c>
      <c r="R72" s="1178"/>
      <c r="S72" s="136" t="s">
        <v>42</v>
      </c>
      <c r="T72" s="137" t="s">
        <v>43</v>
      </c>
      <c r="U72" s="49">
        <f>C71</f>
        <v>0</v>
      </c>
      <c r="V72" s="580" t="s">
        <v>258</v>
      </c>
      <c r="W72" s="36">
        <f>ROUND(AVERAGEA(X72:AI72),1)</f>
        <v>0</v>
      </c>
      <c r="X72" s="140" t="str">
        <f>IF(D70="","",ROUNDDOWN(X70/X71,2))</f>
        <v/>
      </c>
      <c r="Y72" s="140" t="str">
        <f>IF(D70="","",ROUNDDOWN(Y70/Y71,2))</f>
        <v/>
      </c>
      <c r="Z72" s="140" t="str">
        <f>IF(D70="","",ROUNDDOWN(Z70/Z71,2))</f>
        <v/>
      </c>
      <c r="AA72" s="140" t="str">
        <f>IF(D70="","",ROUNDDOWN(AA70/AA71,2))</f>
        <v/>
      </c>
      <c r="AB72" s="140" t="str">
        <f>IF(D70="","",ROUNDDOWN(AB70/AB71,2))</f>
        <v/>
      </c>
      <c r="AC72" s="140" t="str">
        <f>IF(D70="","",ROUNDDOWN(AC70/AC71,2))</f>
        <v/>
      </c>
      <c r="AD72" s="140" t="str">
        <f>IF(D70="","",ROUNDDOWN(AD70/AD71,2))</f>
        <v/>
      </c>
      <c r="AE72" s="140" t="str">
        <f>IF(D70="","",ROUNDDOWN(AE70/AE71,2))</f>
        <v/>
      </c>
      <c r="AF72" s="140" t="str">
        <f>IF(D70="","",ROUNDDOWN(AF70/AF71,2))</f>
        <v/>
      </c>
      <c r="AG72" s="140" t="str">
        <f>IF(D70="","",ROUNDDOWN(AG70/AG71,2))</f>
        <v/>
      </c>
      <c r="AH72" s="140" t="str">
        <f>IF(D70="","",ROUNDDOWN(AH70/AH71,2))</f>
        <v/>
      </c>
      <c r="AI72" s="140" t="str">
        <f>IF(D70="","",ROUNDDOWN(AI70/AI71,2))</f>
        <v/>
      </c>
      <c r="AJ72" s="1172"/>
      <c r="AK72" s="1174"/>
      <c r="AL72" s="1209"/>
      <c r="AM72" s="1167"/>
      <c r="AN72" s="1167"/>
      <c r="AO72" s="1167"/>
      <c r="AP72" s="1167"/>
      <c r="AQ72" s="1167"/>
      <c r="AR72" s="1167"/>
      <c r="AS72" s="1167"/>
      <c r="AT72" s="1167"/>
      <c r="AU72" s="1167"/>
      <c r="AV72" s="1167"/>
      <c r="AW72" s="1167"/>
      <c r="AX72" s="1167"/>
      <c r="AY72" s="32"/>
      <c r="AZ72" s="1166"/>
      <c r="BA72" s="1166"/>
      <c r="BB72" s="1166"/>
      <c r="BC72" s="1166"/>
      <c r="BD72" s="1166"/>
      <c r="BE72" s="1166"/>
      <c r="BF72" s="1166"/>
      <c r="BG72" s="1166"/>
      <c r="BH72" s="1166"/>
      <c r="BI72" s="1166"/>
      <c r="BJ72" s="1166"/>
      <c r="BK72" s="1166"/>
      <c r="BL72" s="32"/>
      <c r="BM72" s="1188"/>
      <c r="BN72" s="1181"/>
      <c r="BO72" s="1181"/>
      <c r="BP72" s="1181"/>
      <c r="BQ72" s="1181"/>
      <c r="BR72" s="1181"/>
      <c r="BS72" s="1181"/>
      <c r="BT72" s="1181"/>
      <c r="BU72" s="1181"/>
      <c r="BV72" s="1181"/>
      <c r="BW72" s="1181"/>
      <c r="BX72" s="1184"/>
      <c r="BY72" s="1187"/>
      <c r="BZ72" s="1181"/>
      <c r="CA72" s="1181"/>
      <c r="CB72" s="1181"/>
      <c r="CC72" s="1181"/>
      <c r="CD72" s="1181"/>
      <c r="CE72" s="1181"/>
      <c r="CF72" s="1181"/>
      <c r="CG72" s="1181"/>
      <c r="CH72" s="1181"/>
      <c r="CI72" s="1181"/>
      <c r="CJ72" s="1184"/>
      <c r="CK72" s="1187"/>
      <c r="CL72" s="1181"/>
      <c r="CM72" s="1181"/>
      <c r="CN72" s="1181"/>
      <c r="CO72" s="1181"/>
      <c r="CP72" s="1181"/>
      <c r="CQ72" s="1181"/>
      <c r="CR72" s="1181"/>
      <c r="CS72" s="1181"/>
      <c r="CT72" s="1181"/>
      <c r="CU72" s="1181"/>
      <c r="CV72" s="1184"/>
    </row>
    <row r="73" spans="1:100" ht="13.5" customHeight="1">
      <c r="A73" s="2"/>
      <c r="B73" s="1204">
        <v>22</v>
      </c>
      <c r="C73" s="589"/>
      <c r="D73" s="1149"/>
      <c r="E73" s="70"/>
      <c r="F73" s="236"/>
      <c r="G73" s="236"/>
      <c r="H73" s="236"/>
      <c r="I73" s="64"/>
      <c r="J73" s="63"/>
      <c r="K73" s="63"/>
      <c r="L73" s="1168"/>
      <c r="M73" s="595"/>
      <c r="N73" s="596" t="s">
        <v>41</v>
      </c>
      <c r="O73" s="595"/>
      <c r="P73" s="596" t="s">
        <v>35</v>
      </c>
      <c r="Q73" s="595"/>
      <c r="R73" s="596" t="s">
        <v>36</v>
      </c>
      <c r="S73" s="1170"/>
      <c r="T73" s="1171"/>
      <c r="U73" s="70">
        <f>D73</f>
        <v>0</v>
      </c>
      <c r="V73" s="738" t="s">
        <v>602</v>
      </c>
      <c r="W73" s="350">
        <f>SUM(X73:AI73)</f>
        <v>0</v>
      </c>
      <c r="X73" s="601"/>
      <c r="Y73" s="601"/>
      <c r="Z73" s="601"/>
      <c r="AA73" s="601"/>
      <c r="AB73" s="601"/>
      <c r="AC73" s="601"/>
      <c r="AD73" s="601"/>
      <c r="AE73" s="601"/>
      <c r="AF73" s="601"/>
      <c r="AG73" s="601"/>
      <c r="AH73" s="601"/>
      <c r="AI73" s="601"/>
      <c r="AJ73" s="1172" t="str">
        <f>C73&amp;C74</f>
        <v/>
      </c>
      <c r="AK73" s="1189" t="str">
        <f>IF(AJ73="常勤保育士",1,IF(AJ73="常勤保育士助士",2,IF(AJ73="常勤看護職員",3,IF(AJ73="非常勤保育士",4,IF(AJ73="非常勤保育士助士",5,IF(AJ73="非常勤看護職員",6," "))))))</f>
        <v xml:space="preserve"> </v>
      </c>
      <c r="AL73" s="1171">
        <f>IF(C75="児童保育",1,0)</f>
        <v>0</v>
      </c>
      <c r="AM73" s="1167" t="str">
        <f t="shared" ref="AM73:AX73" si="125">IF($C73="常勤",AM$10,IF($C73="非常勤",AM$12,""))</f>
        <v/>
      </c>
      <c r="AN73" s="1167" t="str">
        <f t="shared" si="125"/>
        <v/>
      </c>
      <c r="AO73" s="1167" t="str">
        <f t="shared" si="125"/>
        <v/>
      </c>
      <c r="AP73" s="1167" t="str">
        <f t="shared" si="125"/>
        <v/>
      </c>
      <c r="AQ73" s="1167" t="str">
        <f t="shared" si="125"/>
        <v/>
      </c>
      <c r="AR73" s="1167" t="str">
        <f t="shared" si="125"/>
        <v/>
      </c>
      <c r="AS73" s="1167" t="str">
        <f t="shared" si="125"/>
        <v/>
      </c>
      <c r="AT73" s="1167" t="str">
        <f t="shared" si="125"/>
        <v/>
      </c>
      <c r="AU73" s="1167" t="str">
        <f t="shared" si="125"/>
        <v/>
      </c>
      <c r="AV73" s="1167" t="str">
        <f t="shared" si="125"/>
        <v/>
      </c>
      <c r="AW73" s="1167" t="str">
        <f t="shared" si="125"/>
        <v/>
      </c>
      <c r="AX73" s="1167" t="str">
        <f t="shared" si="125"/>
        <v/>
      </c>
      <c r="AY73" s="32"/>
      <c r="AZ73" s="1164">
        <f t="shared" ref="AZ73:BK73" si="126">IF(X73&gt;=0.1,1,0)</f>
        <v>0</v>
      </c>
      <c r="BA73" s="1164">
        <f t="shared" si="126"/>
        <v>0</v>
      </c>
      <c r="BB73" s="1164">
        <f t="shared" si="126"/>
        <v>0</v>
      </c>
      <c r="BC73" s="1164">
        <f t="shared" si="126"/>
        <v>0</v>
      </c>
      <c r="BD73" s="1164">
        <f t="shared" si="126"/>
        <v>0</v>
      </c>
      <c r="BE73" s="1164">
        <f t="shared" si="126"/>
        <v>0</v>
      </c>
      <c r="BF73" s="1164">
        <f t="shared" si="126"/>
        <v>0</v>
      </c>
      <c r="BG73" s="1164">
        <f t="shared" si="126"/>
        <v>0</v>
      </c>
      <c r="BH73" s="1164">
        <f t="shared" si="126"/>
        <v>0</v>
      </c>
      <c r="BI73" s="1164">
        <f t="shared" si="126"/>
        <v>0</v>
      </c>
      <c r="BJ73" s="1164">
        <f t="shared" si="126"/>
        <v>0</v>
      </c>
      <c r="BK73" s="1164">
        <f t="shared" si="126"/>
        <v>0</v>
      </c>
      <c r="BL73" s="32"/>
      <c r="BM73" s="1188">
        <f t="shared" ref="BM73:BX73" si="127">IF($AK73=4,X75,0)</f>
        <v>0</v>
      </c>
      <c r="BN73" s="1179">
        <f t="shared" si="127"/>
        <v>0</v>
      </c>
      <c r="BO73" s="1179">
        <f t="shared" si="127"/>
        <v>0</v>
      </c>
      <c r="BP73" s="1179">
        <f t="shared" si="127"/>
        <v>0</v>
      </c>
      <c r="BQ73" s="1179">
        <f t="shared" si="127"/>
        <v>0</v>
      </c>
      <c r="BR73" s="1179">
        <f t="shared" si="127"/>
        <v>0</v>
      </c>
      <c r="BS73" s="1179">
        <f t="shared" si="127"/>
        <v>0</v>
      </c>
      <c r="BT73" s="1179">
        <f t="shared" si="127"/>
        <v>0</v>
      </c>
      <c r="BU73" s="1179">
        <f t="shared" si="127"/>
        <v>0</v>
      </c>
      <c r="BV73" s="1179">
        <f t="shared" si="127"/>
        <v>0</v>
      </c>
      <c r="BW73" s="1179">
        <f t="shared" si="127"/>
        <v>0</v>
      </c>
      <c r="BX73" s="1182">
        <f t="shared" si="127"/>
        <v>0</v>
      </c>
      <c r="BY73" s="1185">
        <f t="shared" ref="BY73:CJ73" si="128">IF($AK73=5,X75,0)</f>
        <v>0</v>
      </c>
      <c r="BZ73" s="1179">
        <f t="shared" si="128"/>
        <v>0</v>
      </c>
      <c r="CA73" s="1179">
        <f t="shared" si="128"/>
        <v>0</v>
      </c>
      <c r="CB73" s="1179">
        <f t="shared" si="128"/>
        <v>0</v>
      </c>
      <c r="CC73" s="1179">
        <f t="shared" si="128"/>
        <v>0</v>
      </c>
      <c r="CD73" s="1179">
        <f t="shared" si="128"/>
        <v>0</v>
      </c>
      <c r="CE73" s="1179">
        <f t="shared" si="128"/>
        <v>0</v>
      </c>
      <c r="CF73" s="1179">
        <f t="shared" si="128"/>
        <v>0</v>
      </c>
      <c r="CG73" s="1179">
        <f t="shared" si="128"/>
        <v>0</v>
      </c>
      <c r="CH73" s="1179">
        <f t="shared" si="128"/>
        <v>0</v>
      </c>
      <c r="CI73" s="1179">
        <f t="shared" si="128"/>
        <v>0</v>
      </c>
      <c r="CJ73" s="1182">
        <f t="shared" si="128"/>
        <v>0</v>
      </c>
      <c r="CK73" s="1185">
        <f t="shared" ref="CK73:CV73" si="129">IF($AK73=6,X75,0)</f>
        <v>0</v>
      </c>
      <c r="CL73" s="1179">
        <f t="shared" si="129"/>
        <v>0</v>
      </c>
      <c r="CM73" s="1179">
        <f t="shared" si="129"/>
        <v>0</v>
      </c>
      <c r="CN73" s="1179">
        <f t="shared" si="129"/>
        <v>0</v>
      </c>
      <c r="CO73" s="1179">
        <f t="shared" si="129"/>
        <v>0</v>
      </c>
      <c r="CP73" s="1179">
        <f t="shared" si="129"/>
        <v>0</v>
      </c>
      <c r="CQ73" s="1179">
        <f t="shared" si="129"/>
        <v>0</v>
      </c>
      <c r="CR73" s="1179">
        <f t="shared" si="129"/>
        <v>0</v>
      </c>
      <c r="CS73" s="1179">
        <f t="shared" si="129"/>
        <v>0</v>
      </c>
      <c r="CT73" s="1179">
        <f t="shared" si="129"/>
        <v>0</v>
      </c>
      <c r="CU73" s="1179">
        <f t="shared" si="129"/>
        <v>0</v>
      </c>
      <c r="CV73" s="1182">
        <f t="shared" si="129"/>
        <v>0</v>
      </c>
    </row>
    <row r="74" spans="1:100" ht="13.5" customHeight="1">
      <c r="A74" s="2"/>
      <c r="B74" s="1205"/>
      <c r="C74" s="590"/>
      <c r="D74" s="1150"/>
      <c r="E74" s="68" t="s">
        <v>217</v>
      </c>
      <c r="F74" s="594"/>
      <c r="G74" s="594"/>
      <c r="H74" s="594"/>
      <c r="I74" s="66" t="str">
        <f>IF(OR($AK73=1,$AK73=2),SUM($F74:$H74),"")</f>
        <v/>
      </c>
      <c r="J74" s="66" t="str">
        <f>IF(OR($AK73=4,$AK73=5),SUM($F74:$H74),"")</f>
        <v/>
      </c>
      <c r="K74" s="66" t="str">
        <f>IF(OR($AK73=3,$AK73=6),SUM($F74:$H74),"")</f>
        <v/>
      </c>
      <c r="L74" s="1169"/>
      <c r="M74" s="597" t="s">
        <v>477</v>
      </c>
      <c r="N74" s="598"/>
      <c r="O74" s="597" t="s">
        <v>41</v>
      </c>
      <c r="P74" s="598"/>
      <c r="Q74" s="597" t="s">
        <v>35</v>
      </c>
      <c r="R74" s="598"/>
      <c r="S74" s="32" t="s">
        <v>36</v>
      </c>
      <c r="T74" s="42"/>
      <c r="U74" s="48">
        <f>C73</f>
        <v>0</v>
      </c>
      <c r="V74" s="34" t="s">
        <v>257</v>
      </c>
      <c r="W74" s="35">
        <f>SUM(X74:AI74)</f>
        <v>0</v>
      </c>
      <c r="X74" s="50" t="str">
        <f t="shared" ref="X74:AI74" si="130">AM73</f>
        <v/>
      </c>
      <c r="Y74" s="50" t="str">
        <f t="shared" si="130"/>
        <v/>
      </c>
      <c r="Z74" s="50" t="str">
        <f t="shared" si="130"/>
        <v/>
      </c>
      <c r="AA74" s="50" t="str">
        <f t="shared" si="130"/>
        <v/>
      </c>
      <c r="AB74" s="50" t="str">
        <f t="shared" si="130"/>
        <v/>
      </c>
      <c r="AC74" s="50" t="str">
        <f t="shared" si="130"/>
        <v/>
      </c>
      <c r="AD74" s="50" t="str">
        <f t="shared" si="130"/>
        <v/>
      </c>
      <c r="AE74" s="50" t="str">
        <f t="shared" si="130"/>
        <v/>
      </c>
      <c r="AF74" s="50" t="str">
        <f t="shared" si="130"/>
        <v/>
      </c>
      <c r="AG74" s="50" t="str">
        <f t="shared" si="130"/>
        <v/>
      </c>
      <c r="AH74" s="50" t="str">
        <f t="shared" si="130"/>
        <v/>
      </c>
      <c r="AI74" s="50" t="str">
        <f t="shared" si="130"/>
        <v/>
      </c>
      <c r="AJ74" s="1172"/>
      <c r="AK74" s="1174"/>
      <c r="AL74" s="1208"/>
      <c r="AM74" s="1167"/>
      <c r="AN74" s="1167"/>
      <c r="AO74" s="1167"/>
      <c r="AP74" s="1167"/>
      <c r="AQ74" s="1167"/>
      <c r="AR74" s="1167"/>
      <c r="AS74" s="1167"/>
      <c r="AT74" s="1167"/>
      <c r="AU74" s="1167"/>
      <c r="AV74" s="1167"/>
      <c r="AW74" s="1167"/>
      <c r="AX74" s="1167"/>
      <c r="AY74" s="113"/>
      <c r="AZ74" s="1165"/>
      <c r="BA74" s="1165"/>
      <c r="BB74" s="1165"/>
      <c r="BC74" s="1165"/>
      <c r="BD74" s="1165"/>
      <c r="BE74" s="1165"/>
      <c r="BF74" s="1165"/>
      <c r="BG74" s="1165"/>
      <c r="BH74" s="1165"/>
      <c r="BI74" s="1165"/>
      <c r="BJ74" s="1165"/>
      <c r="BK74" s="1165"/>
      <c r="BL74" s="113"/>
      <c r="BM74" s="1188"/>
      <c r="BN74" s="1180"/>
      <c r="BO74" s="1180"/>
      <c r="BP74" s="1180"/>
      <c r="BQ74" s="1180"/>
      <c r="BR74" s="1180"/>
      <c r="BS74" s="1180"/>
      <c r="BT74" s="1180"/>
      <c r="BU74" s="1180"/>
      <c r="BV74" s="1180"/>
      <c r="BW74" s="1180"/>
      <c r="BX74" s="1183"/>
      <c r="BY74" s="1186"/>
      <c r="BZ74" s="1180"/>
      <c r="CA74" s="1180"/>
      <c r="CB74" s="1180"/>
      <c r="CC74" s="1180"/>
      <c r="CD74" s="1180"/>
      <c r="CE74" s="1180"/>
      <c r="CF74" s="1180"/>
      <c r="CG74" s="1180"/>
      <c r="CH74" s="1180"/>
      <c r="CI74" s="1180"/>
      <c r="CJ74" s="1183"/>
      <c r="CK74" s="1186"/>
      <c r="CL74" s="1180"/>
      <c r="CM74" s="1180"/>
      <c r="CN74" s="1180"/>
      <c r="CO74" s="1180"/>
      <c r="CP74" s="1180"/>
      <c r="CQ74" s="1180"/>
      <c r="CR74" s="1180"/>
      <c r="CS74" s="1180"/>
      <c r="CT74" s="1180"/>
      <c r="CU74" s="1180"/>
      <c r="CV74" s="1183"/>
    </row>
    <row r="75" spans="1:100" ht="13.5" customHeight="1">
      <c r="A75" s="2"/>
      <c r="B75" s="1206"/>
      <c r="C75" s="591"/>
      <c r="D75" s="1151"/>
      <c r="E75" s="71" t="s">
        <v>223</v>
      </c>
      <c r="F75" s="603"/>
      <c r="G75" s="603"/>
      <c r="H75" s="603"/>
      <c r="I75" s="67" t="str">
        <f>IF(OR($AK73=1,$AK73=2),SUM($F75:$H75),"")</f>
        <v/>
      </c>
      <c r="J75" s="67" t="str">
        <f>IF(OR($AK73=4,$AK73=5),SUM($F75:$H75),"")</f>
        <v/>
      </c>
      <c r="K75" s="67" t="str">
        <f>IF(OR($AK73=3,$AK73=6),SUM($F75:$H75),"")</f>
        <v/>
      </c>
      <c r="L75" s="777"/>
      <c r="M75" s="1176" t="str">
        <f>IF(Q75&lt;=1,"","要見直し⇒")</f>
        <v/>
      </c>
      <c r="N75" s="1176"/>
      <c r="O75" s="1176"/>
      <c r="P75" s="599" t="s">
        <v>476</v>
      </c>
      <c r="Q75" s="1177">
        <f>W75</f>
        <v>0</v>
      </c>
      <c r="R75" s="1178"/>
      <c r="S75" s="136" t="s">
        <v>42</v>
      </c>
      <c r="T75" s="137" t="s">
        <v>43</v>
      </c>
      <c r="U75" s="49">
        <f>C74</f>
        <v>0</v>
      </c>
      <c r="V75" s="580" t="s">
        <v>258</v>
      </c>
      <c r="W75" s="36">
        <f>ROUND(AVERAGEA(X75:AI75),1)</f>
        <v>0</v>
      </c>
      <c r="X75" s="140" t="str">
        <f>IF(D73="","",ROUNDDOWN(X73/X74,2))</f>
        <v/>
      </c>
      <c r="Y75" s="140" t="str">
        <f>IF(D73="","",ROUNDDOWN(Y73/Y74,2))</f>
        <v/>
      </c>
      <c r="Z75" s="140" t="str">
        <f>IF(D73="","",ROUNDDOWN(Z73/Z74,2))</f>
        <v/>
      </c>
      <c r="AA75" s="140" t="str">
        <f>IF(D73="","",ROUNDDOWN(AA73/AA74,2))</f>
        <v/>
      </c>
      <c r="AB75" s="140" t="str">
        <f>IF(D73="","",ROUNDDOWN(AB73/AB74,2))</f>
        <v/>
      </c>
      <c r="AC75" s="140" t="str">
        <f>IF(D73="","",ROUNDDOWN(AC73/AC74,2))</f>
        <v/>
      </c>
      <c r="AD75" s="140" t="str">
        <f>IF(D73="","",ROUNDDOWN(AD73/AD74,2))</f>
        <v/>
      </c>
      <c r="AE75" s="140" t="str">
        <f>IF(D73="","",ROUNDDOWN(AE73/AE74,2))</f>
        <v/>
      </c>
      <c r="AF75" s="140" t="str">
        <f>IF(D73="","",ROUNDDOWN(AF73/AF74,2))</f>
        <v/>
      </c>
      <c r="AG75" s="140" t="str">
        <f>IF(D73="","",ROUNDDOWN(AG73/AG74,2))</f>
        <v/>
      </c>
      <c r="AH75" s="140" t="str">
        <f>IF(D73="","",ROUNDDOWN(AH73/AH74,2))</f>
        <v/>
      </c>
      <c r="AI75" s="140" t="str">
        <f>IF(D73="","",ROUNDDOWN(AI73/AI74,2))</f>
        <v/>
      </c>
      <c r="AJ75" s="1172"/>
      <c r="AK75" s="1174"/>
      <c r="AL75" s="1209"/>
      <c r="AM75" s="1167"/>
      <c r="AN75" s="1167"/>
      <c r="AO75" s="1167"/>
      <c r="AP75" s="1167"/>
      <c r="AQ75" s="1167"/>
      <c r="AR75" s="1167"/>
      <c r="AS75" s="1167"/>
      <c r="AT75" s="1167"/>
      <c r="AU75" s="1167"/>
      <c r="AV75" s="1167"/>
      <c r="AW75" s="1167"/>
      <c r="AX75" s="1167"/>
      <c r="AY75" s="32"/>
      <c r="AZ75" s="1166"/>
      <c r="BA75" s="1166"/>
      <c r="BB75" s="1166"/>
      <c r="BC75" s="1166"/>
      <c r="BD75" s="1166"/>
      <c r="BE75" s="1166"/>
      <c r="BF75" s="1166"/>
      <c r="BG75" s="1166"/>
      <c r="BH75" s="1166"/>
      <c r="BI75" s="1166"/>
      <c r="BJ75" s="1166"/>
      <c r="BK75" s="1166"/>
      <c r="BL75" s="32"/>
      <c r="BM75" s="1188"/>
      <c r="BN75" s="1181"/>
      <c r="BO75" s="1181"/>
      <c r="BP75" s="1181"/>
      <c r="BQ75" s="1181"/>
      <c r="BR75" s="1181"/>
      <c r="BS75" s="1181"/>
      <c r="BT75" s="1181"/>
      <c r="BU75" s="1181"/>
      <c r="BV75" s="1181"/>
      <c r="BW75" s="1181"/>
      <c r="BX75" s="1184"/>
      <c r="BY75" s="1187"/>
      <c r="BZ75" s="1181"/>
      <c r="CA75" s="1181"/>
      <c r="CB75" s="1181"/>
      <c r="CC75" s="1181"/>
      <c r="CD75" s="1181"/>
      <c r="CE75" s="1181"/>
      <c r="CF75" s="1181"/>
      <c r="CG75" s="1181"/>
      <c r="CH75" s="1181"/>
      <c r="CI75" s="1181"/>
      <c r="CJ75" s="1184"/>
      <c r="CK75" s="1187"/>
      <c r="CL75" s="1181"/>
      <c r="CM75" s="1181"/>
      <c r="CN75" s="1181"/>
      <c r="CO75" s="1181"/>
      <c r="CP75" s="1181"/>
      <c r="CQ75" s="1181"/>
      <c r="CR75" s="1181"/>
      <c r="CS75" s="1181"/>
      <c r="CT75" s="1181"/>
      <c r="CU75" s="1181"/>
      <c r="CV75" s="1184"/>
    </row>
    <row r="76" spans="1:100" ht="13.5" customHeight="1">
      <c r="A76" s="2"/>
      <c r="B76" s="1204">
        <v>23</v>
      </c>
      <c r="C76" s="589"/>
      <c r="D76" s="1149"/>
      <c r="E76" s="70"/>
      <c r="F76" s="236"/>
      <c r="G76" s="236"/>
      <c r="H76" s="236"/>
      <c r="I76" s="64"/>
      <c r="J76" s="63"/>
      <c r="K76" s="63"/>
      <c r="L76" s="1168"/>
      <c r="M76" s="595"/>
      <c r="N76" s="596" t="s">
        <v>41</v>
      </c>
      <c r="O76" s="595"/>
      <c r="P76" s="596" t="s">
        <v>35</v>
      </c>
      <c r="Q76" s="595"/>
      <c r="R76" s="596" t="s">
        <v>36</v>
      </c>
      <c r="S76" s="1170"/>
      <c r="T76" s="1171"/>
      <c r="U76" s="70">
        <f>D76</f>
        <v>0</v>
      </c>
      <c r="V76" s="738" t="s">
        <v>602</v>
      </c>
      <c r="W76" s="350">
        <f>SUM(X76:AI76)</f>
        <v>0</v>
      </c>
      <c r="X76" s="601"/>
      <c r="Y76" s="601"/>
      <c r="Z76" s="601"/>
      <c r="AA76" s="601"/>
      <c r="AB76" s="601"/>
      <c r="AC76" s="601"/>
      <c r="AD76" s="601"/>
      <c r="AE76" s="601"/>
      <c r="AF76" s="601"/>
      <c r="AG76" s="601"/>
      <c r="AH76" s="601"/>
      <c r="AI76" s="601"/>
      <c r="AJ76" s="1172" t="str">
        <f>C76&amp;C77</f>
        <v/>
      </c>
      <c r="AK76" s="1189" t="str">
        <f>IF(AJ76="常勤保育士",1,IF(AJ76="常勤保育士助士",2,IF(AJ76="常勤看護職員",3,IF(AJ76="非常勤保育士",4,IF(AJ76="非常勤保育士助士",5,IF(AJ76="非常勤看護職員",6," "))))))</f>
        <v xml:space="preserve"> </v>
      </c>
      <c r="AL76" s="1171">
        <f>IF(C78="児童保育",1,0)</f>
        <v>0</v>
      </c>
      <c r="AM76" s="1167" t="str">
        <f t="shared" ref="AM76:AX76" si="131">IF($C76="常勤",AM$10,IF($C76="非常勤",AM$12,""))</f>
        <v/>
      </c>
      <c r="AN76" s="1167" t="str">
        <f t="shared" si="131"/>
        <v/>
      </c>
      <c r="AO76" s="1167" t="str">
        <f t="shared" si="131"/>
        <v/>
      </c>
      <c r="AP76" s="1167" t="str">
        <f t="shared" si="131"/>
        <v/>
      </c>
      <c r="AQ76" s="1167" t="str">
        <f t="shared" si="131"/>
        <v/>
      </c>
      <c r="AR76" s="1167" t="str">
        <f t="shared" si="131"/>
        <v/>
      </c>
      <c r="AS76" s="1167" t="str">
        <f t="shared" si="131"/>
        <v/>
      </c>
      <c r="AT76" s="1167" t="str">
        <f t="shared" si="131"/>
        <v/>
      </c>
      <c r="AU76" s="1167" t="str">
        <f t="shared" si="131"/>
        <v/>
      </c>
      <c r="AV76" s="1167" t="str">
        <f t="shared" si="131"/>
        <v/>
      </c>
      <c r="AW76" s="1167" t="str">
        <f t="shared" si="131"/>
        <v/>
      </c>
      <c r="AX76" s="1167" t="str">
        <f t="shared" si="131"/>
        <v/>
      </c>
      <c r="AY76" s="32"/>
      <c r="AZ76" s="1164">
        <f t="shared" ref="AZ76:BK76" si="132">IF(X76&gt;=0.1,1,0)</f>
        <v>0</v>
      </c>
      <c r="BA76" s="1164">
        <f t="shared" si="132"/>
        <v>0</v>
      </c>
      <c r="BB76" s="1164">
        <f t="shared" si="132"/>
        <v>0</v>
      </c>
      <c r="BC76" s="1164">
        <f t="shared" si="132"/>
        <v>0</v>
      </c>
      <c r="BD76" s="1164">
        <f t="shared" si="132"/>
        <v>0</v>
      </c>
      <c r="BE76" s="1164">
        <f t="shared" si="132"/>
        <v>0</v>
      </c>
      <c r="BF76" s="1164">
        <f t="shared" si="132"/>
        <v>0</v>
      </c>
      <c r="BG76" s="1164">
        <f t="shared" si="132"/>
        <v>0</v>
      </c>
      <c r="BH76" s="1164">
        <f t="shared" si="132"/>
        <v>0</v>
      </c>
      <c r="BI76" s="1164">
        <f t="shared" si="132"/>
        <v>0</v>
      </c>
      <c r="BJ76" s="1164">
        <f t="shared" si="132"/>
        <v>0</v>
      </c>
      <c r="BK76" s="1164">
        <f t="shared" si="132"/>
        <v>0</v>
      </c>
      <c r="BL76" s="32"/>
      <c r="BM76" s="1188">
        <f t="shared" ref="BM76:BX76" si="133">IF($AK76=4,X78,0)</f>
        <v>0</v>
      </c>
      <c r="BN76" s="1179">
        <f t="shared" si="133"/>
        <v>0</v>
      </c>
      <c r="BO76" s="1179">
        <f t="shared" si="133"/>
        <v>0</v>
      </c>
      <c r="BP76" s="1179">
        <f t="shared" si="133"/>
        <v>0</v>
      </c>
      <c r="BQ76" s="1179">
        <f t="shared" si="133"/>
        <v>0</v>
      </c>
      <c r="BR76" s="1179">
        <f t="shared" si="133"/>
        <v>0</v>
      </c>
      <c r="BS76" s="1179">
        <f t="shared" si="133"/>
        <v>0</v>
      </c>
      <c r="BT76" s="1179">
        <f t="shared" si="133"/>
        <v>0</v>
      </c>
      <c r="BU76" s="1179">
        <f t="shared" si="133"/>
        <v>0</v>
      </c>
      <c r="BV76" s="1179">
        <f t="shared" si="133"/>
        <v>0</v>
      </c>
      <c r="BW76" s="1179">
        <f t="shared" si="133"/>
        <v>0</v>
      </c>
      <c r="BX76" s="1182">
        <f t="shared" si="133"/>
        <v>0</v>
      </c>
      <c r="BY76" s="1185">
        <f t="shared" ref="BY76:CJ76" si="134">IF($AK76=5,X78,0)</f>
        <v>0</v>
      </c>
      <c r="BZ76" s="1179">
        <f t="shared" si="134"/>
        <v>0</v>
      </c>
      <c r="CA76" s="1179">
        <f t="shared" si="134"/>
        <v>0</v>
      </c>
      <c r="CB76" s="1179">
        <f t="shared" si="134"/>
        <v>0</v>
      </c>
      <c r="CC76" s="1179">
        <f t="shared" si="134"/>
        <v>0</v>
      </c>
      <c r="CD76" s="1179">
        <f t="shared" si="134"/>
        <v>0</v>
      </c>
      <c r="CE76" s="1179">
        <f t="shared" si="134"/>
        <v>0</v>
      </c>
      <c r="CF76" s="1179">
        <f t="shared" si="134"/>
        <v>0</v>
      </c>
      <c r="CG76" s="1179">
        <f t="shared" si="134"/>
        <v>0</v>
      </c>
      <c r="CH76" s="1179">
        <f t="shared" si="134"/>
        <v>0</v>
      </c>
      <c r="CI76" s="1179">
        <f t="shared" si="134"/>
        <v>0</v>
      </c>
      <c r="CJ76" s="1182">
        <f t="shared" si="134"/>
        <v>0</v>
      </c>
      <c r="CK76" s="1185">
        <f t="shared" ref="CK76:CV76" si="135">IF($AK76=6,X78,0)</f>
        <v>0</v>
      </c>
      <c r="CL76" s="1179">
        <f t="shared" si="135"/>
        <v>0</v>
      </c>
      <c r="CM76" s="1179">
        <f t="shared" si="135"/>
        <v>0</v>
      </c>
      <c r="CN76" s="1179">
        <f t="shared" si="135"/>
        <v>0</v>
      </c>
      <c r="CO76" s="1179">
        <f t="shared" si="135"/>
        <v>0</v>
      </c>
      <c r="CP76" s="1179">
        <f t="shared" si="135"/>
        <v>0</v>
      </c>
      <c r="CQ76" s="1179">
        <f t="shared" si="135"/>
        <v>0</v>
      </c>
      <c r="CR76" s="1179">
        <f t="shared" si="135"/>
        <v>0</v>
      </c>
      <c r="CS76" s="1179">
        <f t="shared" si="135"/>
        <v>0</v>
      </c>
      <c r="CT76" s="1179">
        <f t="shared" si="135"/>
        <v>0</v>
      </c>
      <c r="CU76" s="1179">
        <f t="shared" si="135"/>
        <v>0</v>
      </c>
      <c r="CV76" s="1182">
        <f t="shared" si="135"/>
        <v>0</v>
      </c>
    </row>
    <row r="77" spans="1:100" ht="13.5" customHeight="1">
      <c r="A77" s="2"/>
      <c r="B77" s="1205"/>
      <c r="C77" s="590"/>
      <c r="D77" s="1150"/>
      <c r="E77" s="68" t="s">
        <v>217</v>
      </c>
      <c r="F77" s="594"/>
      <c r="G77" s="594"/>
      <c r="H77" s="594"/>
      <c r="I77" s="66" t="str">
        <f>IF(OR($AK76=1,$AK76=2),SUM($F77:$H77),"")</f>
        <v/>
      </c>
      <c r="J77" s="66" t="str">
        <f>IF(OR($AK76=4,$AK76=5),SUM($F77:$H77),"")</f>
        <v/>
      </c>
      <c r="K77" s="66" t="str">
        <f>IF(OR($AK76=3,$AK76=6),SUM($F77:$H77),"")</f>
        <v/>
      </c>
      <c r="L77" s="1169"/>
      <c r="M77" s="597" t="s">
        <v>475</v>
      </c>
      <c r="N77" s="598"/>
      <c r="O77" s="597" t="s">
        <v>41</v>
      </c>
      <c r="P77" s="598"/>
      <c r="Q77" s="597" t="s">
        <v>35</v>
      </c>
      <c r="R77" s="598"/>
      <c r="S77" s="32" t="s">
        <v>36</v>
      </c>
      <c r="T77" s="42"/>
      <c r="U77" s="48">
        <f>C76</f>
        <v>0</v>
      </c>
      <c r="V77" s="34" t="s">
        <v>257</v>
      </c>
      <c r="W77" s="35">
        <f>SUM(X77:AI77)</f>
        <v>0</v>
      </c>
      <c r="X77" s="50" t="str">
        <f t="shared" ref="X77:AI77" si="136">AM76</f>
        <v/>
      </c>
      <c r="Y77" s="50" t="str">
        <f t="shared" si="136"/>
        <v/>
      </c>
      <c r="Z77" s="50" t="str">
        <f t="shared" si="136"/>
        <v/>
      </c>
      <c r="AA77" s="50" t="str">
        <f t="shared" si="136"/>
        <v/>
      </c>
      <c r="AB77" s="50" t="str">
        <f t="shared" si="136"/>
        <v/>
      </c>
      <c r="AC77" s="50" t="str">
        <f t="shared" si="136"/>
        <v/>
      </c>
      <c r="AD77" s="50" t="str">
        <f t="shared" si="136"/>
        <v/>
      </c>
      <c r="AE77" s="50" t="str">
        <f t="shared" si="136"/>
        <v/>
      </c>
      <c r="AF77" s="50" t="str">
        <f t="shared" si="136"/>
        <v/>
      </c>
      <c r="AG77" s="50" t="str">
        <f t="shared" si="136"/>
        <v/>
      </c>
      <c r="AH77" s="50" t="str">
        <f t="shared" si="136"/>
        <v/>
      </c>
      <c r="AI77" s="50" t="str">
        <f t="shared" si="136"/>
        <v/>
      </c>
      <c r="AJ77" s="1172"/>
      <c r="AK77" s="1174"/>
      <c r="AL77" s="1208"/>
      <c r="AM77" s="1167"/>
      <c r="AN77" s="1167"/>
      <c r="AO77" s="1167"/>
      <c r="AP77" s="1167"/>
      <c r="AQ77" s="1167"/>
      <c r="AR77" s="1167"/>
      <c r="AS77" s="1167"/>
      <c r="AT77" s="1167"/>
      <c r="AU77" s="1167"/>
      <c r="AV77" s="1167"/>
      <c r="AW77" s="1167"/>
      <c r="AX77" s="1167"/>
      <c r="AY77" s="113"/>
      <c r="AZ77" s="1165"/>
      <c r="BA77" s="1165"/>
      <c r="BB77" s="1165"/>
      <c r="BC77" s="1165"/>
      <c r="BD77" s="1165"/>
      <c r="BE77" s="1165"/>
      <c r="BF77" s="1165"/>
      <c r="BG77" s="1165"/>
      <c r="BH77" s="1165"/>
      <c r="BI77" s="1165"/>
      <c r="BJ77" s="1165"/>
      <c r="BK77" s="1165"/>
      <c r="BL77" s="113"/>
      <c r="BM77" s="1188"/>
      <c r="BN77" s="1180"/>
      <c r="BO77" s="1180"/>
      <c r="BP77" s="1180"/>
      <c r="BQ77" s="1180"/>
      <c r="BR77" s="1180"/>
      <c r="BS77" s="1180"/>
      <c r="BT77" s="1180"/>
      <c r="BU77" s="1180"/>
      <c r="BV77" s="1180"/>
      <c r="BW77" s="1180"/>
      <c r="BX77" s="1183"/>
      <c r="BY77" s="1186"/>
      <c r="BZ77" s="1180"/>
      <c r="CA77" s="1180"/>
      <c r="CB77" s="1180"/>
      <c r="CC77" s="1180"/>
      <c r="CD77" s="1180"/>
      <c r="CE77" s="1180"/>
      <c r="CF77" s="1180"/>
      <c r="CG77" s="1180"/>
      <c r="CH77" s="1180"/>
      <c r="CI77" s="1180"/>
      <c r="CJ77" s="1183"/>
      <c r="CK77" s="1186"/>
      <c r="CL77" s="1180"/>
      <c r="CM77" s="1180"/>
      <c r="CN77" s="1180"/>
      <c r="CO77" s="1180"/>
      <c r="CP77" s="1180"/>
      <c r="CQ77" s="1180"/>
      <c r="CR77" s="1180"/>
      <c r="CS77" s="1180"/>
      <c r="CT77" s="1180"/>
      <c r="CU77" s="1180"/>
      <c r="CV77" s="1183"/>
    </row>
    <row r="78" spans="1:100" ht="13.5" customHeight="1">
      <c r="A78" s="2"/>
      <c r="B78" s="1206"/>
      <c r="C78" s="591"/>
      <c r="D78" s="1151"/>
      <c r="E78" s="71" t="s">
        <v>223</v>
      </c>
      <c r="F78" s="603"/>
      <c r="G78" s="603"/>
      <c r="H78" s="603"/>
      <c r="I78" s="67" t="str">
        <f>IF(OR($AK76=1,$AK76=2),SUM($F78:$H78),"")</f>
        <v/>
      </c>
      <c r="J78" s="67" t="str">
        <f>IF(OR($AK76=4,$AK76=5),SUM($F78:$H78),"")</f>
        <v/>
      </c>
      <c r="K78" s="67" t="str">
        <f>IF(OR($AK76=3,$AK76=6),SUM($F78:$H78),"")</f>
        <v/>
      </c>
      <c r="L78" s="777"/>
      <c r="M78" s="1176" t="str">
        <f>IF(Q78&lt;=1,"","要見直し⇒")</f>
        <v/>
      </c>
      <c r="N78" s="1176"/>
      <c r="O78" s="1176"/>
      <c r="P78" s="599" t="s">
        <v>482</v>
      </c>
      <c r="Q78" s="1177">
        <f>W78</f>
        <v>0</v>
      </c>
      <c r="R78" s="1178"/>
      <c r="S78" s="136" t="s">
        <v>42</v>
      </c>
      <c r="T78" s="137" t="s">
        <v>43</v>
      </c>
      <c r="U78" s="49">
        <f>C77</f>
        <v>0</v>
      </c>
      <c r="V78" s="580" t="s">
        <v>258</v>
      </c>
      <c r="W78" s="36">
        <f>ROUND(AVERAGEA(X78:AI78),1)</f>
        <v>0</v>
      </c>
      <c r="X78" s="140" t="str">
        <f>IF(D76="","",ROUNDDOWN(X76/X77,2))</f>
        <v/>
      </c>
      <c r="Y78" s="140" t="str">
        <f>IF(D76="","",ROUNDDOWN(Y76/Y77,2))</f>
        <v/>
      </c>
      <c r="Z78" s="140" t="str">
        <f>IF(D76="","",ROUNDDOWN(Z76/Z77,2))</f>
        <v/>
      </c>
      <c r="AA78" s="140" t="str">
        <f>IF(D76="","",ROUNDDOWN(AA76/AA77,2))</f>
        <v/>
      </c>
      <c r="AB78" s="140" t="str">
        <f>IF(D76="","",ROUNDDOWN(AB76/AB77,2))</f>
        <v/>
      </c>
      <c r="AC78" s="140" t="str">
        <f>IF(D76="","",ROUNDDOWN(AC76/AC77,2))</f>
        <v/>
      </c>
      <c r="AD78" s="140" t="str">
        <f>IF(D76="","",ROUNDDOWN(AD76/AD77,2))</f>
        <v/>
      </c>
      <c r="AE78" s="140" t="str">
        <f>IF(D76="","",ROUNDDOWN(AE76/AE77,2))</f>
        <v/>
      </c>
      <c r="AF78" s="140" t="str">
        <f>IF(D76="","",ROUNDDOWN(AF76/AF77,2))</f>
        <v/>
      </c>
      <c r="AG78" s="140" t="str">
        <f>IF(D76="","",ROUNDDOWN(AG76/AG77,2))</f>
        <v/>
      </c>
      <c r="AH78" s="140" t="str">
        <f>IF(D76="","",ROUNDDOWN(AH76/AH77,2))</f>
        <v/>
      </c>
      <c r="AI78" s="140" t="str">
        <f>IF(D76="","",ROUNDDOWN(AI76/AI77,2))</f>
        <v/>
      </c>
      <c r="AJ78" s="1172"/>
      <c r="AK78" s="1174"/>
      <c r="AL78" s="1209"/>
      <c r="AM78" s="1167"/>
      <c r="AN78" s="1167"/>
      <c r="AO78" s="1167"/>
      <c r="AP78" s="1167"/>
      <c r="AQ78" s="1167"/>
      <c r="AR78" s="1167"/>
      <c r="AS78" s="1167"/>
      <c r="AT78" s="1167"/>
      <c r="AU78" s="1167"/>
      <c r="AV78" s="1167"/>
      <c r="AW78" s="1167"/>
      <c r="AX78" s="1167"/>
      <c r="AY78" s="32"/>
      <c r="AZ78" s="1166"/>
      <c r="BA78" s="1166"/>
      <c r="BB78" s="1166"/>
      <c r="BC78" s="1166"/>
      <c r="BD78" s="1166"/>
      <c r="BE78" s="1166"/>
      <c r="BF78" s="1166"/>
      <c r="BG78" s="1166"/>
      <c r="BH78" s="1166"/>
      <c r="BI78" s="1166"/>
      <c r="BJ78" s="1166"/>
      <c r="BK78" s="1166"/>
      <c r="BL78" s="32"/>
      <c r="BM78" s="1188"/>
      <c r="BN78" s="1181"/>
      <c r="BO78" s="1181"/>
      <c r="BP78" s="1181"/>
      <c r="BQ78" s="1181"/>
      <c r="BR78" s="1181"/>
      <c r="BS78" s="1181"/>
      <c r="BT78" s="1181"/>
      <c r="BU78" s="1181"/>
      <c r="BV78" s="1181"/>
      <c r="BW78" s="1181"/>
      <c r="BX78" s="1184"/>
      <c r="BY78" s="1187"/>
      <c r="BZ78" s="1181"/>
      <c r="CA78" s="1181"/>
      <c r="CB78" s="1181"/>
      <c r="CC78" s="1181"/>
      <c r="CD78" s="1181"/>
      <c r="CE78" s="1181"/>
      <c r="CF78" s="1181"/>
      <c r="CG78" s="1181"/>
      <c r="CH78" s="1181"/>
      <c r="CI78" s="1181"/>
      <c r="CJ78" s="1184"/>
      <c r="CK78" s="1187"/>
      <c r="CL78" s="1181"/>
      <c r="CM78" s="1181"/>
      <c r="CN78" s="1181"/>
      <c r="CO78" s="1181"/>
      <c r="CP78" s="1181"/>
      <c r="CQ78" s="1181"/>
      <c r="CR78" s="1181"/>
      <c r="CS78" s="1181"/>
      <c r="CT78" s="1181"/>
      <c r="CU78" s="1181"/>
      <c r="CV78" s="1184"/>
    </row>
    <row r="79" spans="1:100" ht="13.5" customHeight="1">
      <c r="A79" s="2"/>
      <c r="B79" s="1204">
        <v>24</v>
      </c>
      <c r="C79" s="589"/>
      <c r="D79" s="1149"/>
      <c r="E79" s="70"/>
      <c r="F79" s="236"/>
      <c r="G79" s="236"/>
      <c r="H79" s="236"/>
      <c r="I79" s="64"/>
      <c r="J79" s="63"/>
      <c r="K79" s="63"/>
      <c r="L79" s="1168"/>
      <c r="M79" s="595"/>
      <c r="N79" s="596" t="s">
        <v>41</v>
      </c>
      <c r="O79" s="595"/>
      <c r="P79" s="596" t="s">
        <v>35</v>
      </c>
      <c r="Q79" s="595"/>
      <c r="R79" s="596" t="s">
        <v>36</v>
      </c>
      <c r="S79" s="1170"/>
      <c r="T79" s="1171"/>
      <c r="U79" s="70">
        <f>D79</f>
        <v>0</v>
      </c>
      <c r="V79" s="738" t="s">
        <v>602</v>
      </c>
      <c r="W79" s="350">
        <f>SUM(X79:AI79)</f>
        <v>0</v>
      </c>
      <c r="X79" s="601"/>
      <c r="Y79" s="601"/>
      <c r="Z79" s="601"/>
      <c r="AA79" s="601"/>
      <c r="AB79" s="601"/>
      <c r="AC79" s="601"/>
      <c r="AD79" s="601"/>
      <c r="AE79" s="601"/>
      <c r="AF79" s="601"/>
      <c r="AG79" s="601"/>
      <c r="AH79" s="601"/>
      <c r="AI79" s="601"/>
      <c r="AJ79" s="1172" t="str">
        <f>C79&amp;C80</f>
        <v/>
      </c>
      <c r="AK79" s="1189" t="str">
        <f>IF(AJ79="常勤保育士",1,IF(AJ79="常勤保育士助士",2,IF(AJ79="常勤看護職員",3,IF(AJ79="非常勤保育士",4,IF(AJ79="非常勤保育士助士",5,IF(AJ79="非常勤看護職員",6," "))))))</f>
        <v xml:space="preserve"> </v>
      </c>
      <c r="AL79" s="1171">
        <f>IF(C81="児童保育",1,0)</f>
        <v>0</v>
      </c>
      <c r="AM79" s="1167" t="str">
        <f t="shared" ref="AM79:AX79" si="137">IF($C79="常勤",AM$10,IF($C79="非常勤",AM$12,""))</f>
        <v/>
      </c>
      <c r="AN79" s="1167" t="str">
        <f t="shared" si="137"/>
        <v/>
      </c>
      <c r="AO79" s="1167" t="str">
        <f t="shared" si="137"/>
        <v/>
      </c>
      <c r="AP79" s="1167" t="str">
        <f t="shared" si="137"/>
        <v/>
      </c>
      <c r="AQ79" s="1167" t="str">
        <f t="shared" si="137"/>
        <v/>
      </c>
      <c r="AR79" s="1167" t="str">
        <f t="shared" si="137"/>
        <v/>
      </c>
      <c r="AS79" s="1167" t="str">
        <f t="shared" si="137"/>
        <v/>
      </c>
      <c r="AT79" s="1167" t="str">
        <f t="shared" si="137"/>
        <v/>
      </c>
      <c r="AU79" s="1167" t="str">
        <f t="shared" si="137"/>
        <v/>
      </c>
      <c r="AV79" s="1167" t="str">
        <f t="shared" si="137"/>
        <v/>
      </c>
      <c r="AW79" s="1167" t="str">
        <f t="shared" si="137"/>
        <v/>
      </c>
      <c r="AX79" s="1167" t="str">
        <f t="shared" si="137"/>
        <v/>
      </c>
      <c r="AY79" s="32"/>
      <c r="AZ79" s="1164">
        <f t="shared" ref="AZ79:BK79" si="138">IF(X79&gt;=0.1,1,0)</f>
        <v>0</v>
      </c>
      <c r="BA79" s="1164">
        <f t="shared" si="138"/>
        <v>0</v>
      </c>
      <c r="BB79" s="1164">
        <f t="shared" si="138"/>
        <v>0</v>
      </c>
      <c r="BC79" s="1164">
        <f t="shared" si="138"/>
        <v>0</v>
      </c>
      <c r="BD79" s="1164">
        <f t="shared" si="138"/>
        <v>0</v>
      </c>
      <c r="BE79" s="1164">
        <f t="shared" si="138"/>
        <v>0</v>
      </c>
      <c r="BF79" s="1164">
        <f t="shared" si="138"/>
        <v>0</v>
      </c>
      <c r="BG79" s="1164">
        <f t="shared" si="138"/>
        <v>0</v>
      </c>
      <c r="BH79" s="1164">
        <f t="shared" si="138"/>
        <v>0</v>
      </c>
      <c r="BI79" s="1164">
        <f t="shared" si="138"/>
        <v>0</v>
      </c>
      <c r="BJ79" s="1164">
        <f t="shared" si="138"/>
        <v>0</v>
      </c>
      <c r="BK79" s="1164">
        <f t="shared" si="138"/>
        <v>0</v>
      </c>
      <c r="BL79" s="32"/>
      <c r="BM79" s="1188">
        <f t="shared" ref="BM79:BX79" si="139">IF($AK79=4,X81,0)</f>
        <v>0</v>
      </c>
      <c r="BN79" s="1179">
        <f t="shared" si="139"/>
        <v>0</v>
      </c>
      <c r="BO79" s="1179">
        <f t="shared" si="139"/>
        <v>0</v>
      </c>
      <c r="BP79" s="1179">
        <f t="shared" si="139"/>
        <v>0</v>
      </c>
      <c r="BQ79" s="1179">
        <f t="shared" si="139"/>
        <v>0</v>
      </c>
      <c r="BR79" s="1179">
        <f t="shared" si="139"/>
        <v>0</v>
      </c>
      <c r="BS79" s="1179">
        <f t="shared" si="139"/>
        <v>0</v>
      </c>
      <c r="BT79" s="1179">
        <f t="shared" si="139"/>
        <v>0</v>
      </c>
      <c r="BU79" s="1179">
        <f t="shared" si="139"/>
        <v>0</v>
      </c>
      <c r="BV79" s="1179">
        <f t="shared" si="139"/>
        <v>0</v>
      </c>
      <c r="BW79" s="1179">
        <f t="shared" si="139"/>
        <v>0</v>
      </c>
      <c r="BX79" s="1182">
        <f t="shared" si="139"/>
        <v>0</v>
      </c>
      <c r="BY79" s="1185">
        <f t="shared" ref="BY79:CJ79" si="140">IF($AK79=5,X81,0)</f>
        <v>0</v>
      </c>
      <c r="BZ79" s="1179">
        <f t="shared" si="140"/>
        <v>0</v>
      </c>
      <c r="CA79" s="1179">
        <f t="shared" si="140"/>
        <v>0</v>
      </c>
      <c r="CB79" s="1179">
        <f t="shared" si="140"/>
        <v>0</v>
      </c>
      <c r="CC79" s="1179">
        <f t="shared" si="140"/>
        <v>0</v>
      </c>
      <c r="CD79" s="1179">
        <f t="shared" si="140"/>
        <v>0</v>
      </c>
      <c r="CE79" s="1179">
        <f t="shared" si="140"/>
        <v>0</v>
      </c>
      <c r="CF79" s="1179">
        <f t="shared" si="140"/>
        <v>0</v>
      </c>
      <c r="CG79" s="1179">
        <f t="shared" si="140"/>
        <v>0</v>
      </c>
      <c r="CH79" s="1179">
        <f t="shared" si="140"/>
        <v>0</v>
      </c>
      <c r="CI79" s="1179">
        <f t="shared" si="140"/>
        <v>0</v>
      </c>
      <c r="CJ79" s="1182">
        <f t="shared" si="140"/>
        <v>0</v>
      </c>
      <c r="CK79" s="1185">
        <f t="shared" ref="CK79:CV79" si="141">IF($AK79=6,X81,0)</f>
        <v>0</v>
      </c>
      <c r="CL79" s="1179">
        <f t="shared" si="141"/>
        <v>0</v>
      </c>
      <c r="CM79" s="1179">
        <f t="shared" si="141"/>
        <v>0</v>
      </c>
      <c r="CN79" s="1179">
        <f t="shared" si="141"/>
        <v>0</v>
      </c>
      <c r="CO79" s="1179">
        <f t="shared" si="141"/>
        <v>0</v>
      </c>
      <c r="CP79" s="1179">
        <f t="shared" si="141"/>
        <v>0</v>
      </c>
      <c r="CQ79" s="1179">
        <f t="shared" si="141"/>
        <v>0</v>
      </c>
      <c r="CR79" s="1179">
        <f t="shared" si="141"/>
        <v>0</v>
      </c>
      <c r="CS79" s="1179">
        <f t="shared" si="141"/>
        <v>0</v>
      </c>
      <c r="CT79" s="1179">
        <f t="shared" si="141"/>
        <v>0</v>
      </c>
      <c r="CU79" s="1179">
        <f t="shared" si="141"/>
        <v>0</v>
      </c>
      <c r="CV79" s="1182">
        <f t="shared" si="141"/>
        <v>0</v>
      </c>
    </row>
    <row r="80" spans="1:100" ht="13.5" customHeight="1">
      <c r="A80" s="2"/>
      <c r="B80" s="1205"/>
      <c r="C80" s="590"/>
      <c r="D80" s="1150"/>
      <c r="E80" s="68" t="s">
        <v>217</v>
      </c>
      <c r="F80" s="594"/>
      <c r="G80" s="594"/>
      <c r="H80" s="594"/>
      <c r="I80" s="66" t="str">
        <f>IF(OR($AK79=1,$AK79=2),SUM($F80:$H80),"")</f>
        <v/>
      </c>
      <c r="J80" s="66" t="str">
        <f>IF(OR($AK79=4,$AK79=5),SUM($F80:$H80),"")</f>
        <v/>
      </c>
      <c r="K80" s="66" t="str">
        <f>IF(OR($AK79=3,$AK79=6),SUM($F80:$H80),"")</f>
        <v/>
      </c>
      <c r="L80" s="1169"/>
      <c r="M80" s="597" t="s">
        <v>479</v>
      </c>
      <c r="N80" s="598"/>
      <c r="O80" s="597" t="s">
        <v>41</v>
      </c>
      <c r="P80" s="598"/>
      <c r="Q80" s="597" t="s">
        <v>35</v>
      </c>
      <c r="R80" s="598"/>
      <c r="S80" s="32" t="s">
        <v>36</v>
      </c>
      <c r="T80" s="42"/>
      <c r="U80" s="48">
        <f>C79</f>
        <v>0</v>
      </c>
      <c r="V80" s="34" t="s">
        <v>257</v>
      </c>
      <c r="W80" s="35">
        <f>SUM(X80:AI80)</f>
        <v>0</v>
      </c>
      <c r="X80" s="50" t="str">
        <f t="shared" ref="X80:AI80" si="142">AM79</f>
        <v/>
      </c>
      <c r="Y80" s="50" t="str">
        <f t="shared" si="142"/>
        <v/>
      </c>
      <c r="Z80" s="50" t="str">
        <f t="shared" si="142"/>
        <v/>
      </c>
      <c r="AA80" s="50" t="str">
        <f t="shared" si="142"/>
        <v/>
      </c>
      <c r="AB80" s="50" t="str">
        <f t="shared" si="142"/>
        <v/>
      </c>
      <c r="AC80" s="50" t="str">
        <f t="shared" si="142"/>
        <v/>
      </c>
      <c r="AD80" s="50" t="str">
        <f t="shared" si="142"/>
        <v/>
      </c>
      <c r="AE80" s="50" t="str">
        <f t="shared" si="142"/>
        <v/>
      </c>
      <c r="AF80" s="50" t="str">
        <f t="shared" si="142"/>
        <v/>
      </c>
      <c r="AG80" s="50" t="str">
        <f t="shared" si="142"/>
        <v/>
      </c>
      <c r="AH80" s="50" t="str">
        <f t="shared" si="142"/>
        <v/>
      </c>
      <c r="AI80" s="50" t="str">
        <f t="shared" si="142"/>
        <v/>
      </c>
      <c r="AJ80" s="1172"/>
      <c r="AK80" s="1174"/>
      <c r="AL80" s="1208"/>
      <c r="AM80" s="1167"/>
      <c r="AN80" s="1167"/>
      <c r="AO80" s="1167"/>
      <c r="AP80" s="1167"/>
      <c r="AQ80" s="1167"/>
      <c r="AR80" s="1167"/>
      <c r="AS80" s="1167"/>
      <c r="AT80" s="1167"/>
      <c r="AU80" s="1167"/>
      <c r="AV80" s="1167"/>
      <c r="AW80" s="1167"/>
      <c r="AX80" s="1167"/>
      <c r="AY80" s="113"/>
      <c r="AZ80" s="1165"/>
      <c r="BA80" s="1165"/>
      <c r="BB80" s="1165"/>
      <c r="BC80" s="1165"/>
      <c r="BD80" s="1165"/>
      <c r="BE80" s="1165"/>
      <c r="BF80" s="1165"/>
      <c r="BG80" s="1165"/>
      <c r="BH80" s="1165"/>
      <c r="BI80" s="1165"/>
      <c r="BJ80" s="1165"/>
      <c r="BK80" s="1165"/>
      <c r="BL80" s="113"/>
      <c r="BM80" s="1188"/>
      <c r="BN80" s="1180"/>
      <c r="BO80" s="1180"/>
      <c r="BP80" s="1180"/>
      <c r="BQ80" s="1180"/>
      <c r="BR80" s="1180"/>
      <c r="BS80" s="1180"/>
      <c r="BT80" s="1180"/>
      <c r="BU80" s="1180"/>
      <c r="BV80" s="1180"/>
      <c r="BW80" s="1180"/>
      <c r="BX80" s="1183"/>
      <c r="BY80" s="1186"/>
      <c r="BZ80" s="1180"/>
      <c r="CA80" s="1180"/>
      <c r="CB80" s="1180"/>
      <c r="CC80" s="1180"/>
      <c r="CD80" s="1180"/>
      <c r="CE80" s="1180"/>
      <c r="CF80" s="1180"/>
      <c r="CG80" s="1180"/>
      <c r="CH80" s="1180"/>
      <c r="CI80" s="1180"/>
      <c r="CJ80" s="1183"/>
      <c r="CK80" s="1186"/>
      <c r="CL80" s="1180"/>
      <c r="CM80" s="1180"/>
      <c r="CN80" s="1180"/>
      <c r="CO80" s="1180"/>
      <c r="CP80" s="1180"/>
      <c r="CQ80" s="1180"/>
      <c r="CR80" s="1180"/>
      <c r="CS80" s="1180"/>
      <c r="CT80" s="1180"/>
      <c r="CU80" s="1180"/>
      <c r="CV80" s="1183"/>
    </row>
    <row r="81" spans="1:100" ht="13.5" customHeight="1">
      <c r="A81" s="2"/>
      <c r="B81" s="1206"/>
      <c r="C81" s="591"/>
      <c r="D81" s="1151"/>
      <c r="E81" s="71" t="s">
        <v>223</v>
      </c>
      <c r="F81" s="603"/>
      <c r="G81" s="603"/>
      <c r="H81" s="603"/>
      <c r="I81" s="67" t="str">
        <f>IF(OR($AK79=1,$AK79=2),SUM($F81:$H81),"")</f>
        <v/>
      </c>
      <c r="J81" s="67" t="str">
        <f>IF(OR($AK79=4,$AK79=5),SUM($F81:$H81),"")</f>
        <v/>
      </c>
      <c r="K81" s="67" t="str">
        <f>IF(OR($AK79=3,$AK79=6),SUM($F81:$H81),"")</f>
        <v/>
      </c>
      <c r="L81" s="777"/>
      <c r="M81" s="1176" t="str">
        <f>IF(Q81&lt;=1,"","要見直し⇒")</f>
        <v/>
      </c>
      <c r="N81" s="1176"/>
      <c r="O81" s="1176"/>
      <c r="P81" s="599" t="s">
        <v>480</v>
      </c>
      <c r="Q81" s="1177">
        <f>W81</f>
        <v>0</v>
      </c>
      <c r="R81" s="1178"/>
      <c r="S81" s="136" t="s">
        <v>42</v>
      </c>
      <c r="T81" s="137" t="s">
        <v>43</v>
      </c>
      <c r="U81" s="49">
        <f>C80</f>
        <v>0</v>
      </c>
      <c r="V81" s="580" t="s">
        <v>258</v>
      </c>
      <c r="W81" s="36">
        <f>ROUND(AVERAGEA(X81:AI81),1)</f>
        <v>0</v>
      </c>
      <c r="X81" s="140" t="str">
        <f>IF(D79="","",ROUNDDOWN(X79/X80,2))</f>
        <v/>
      </c>
      <c r="Y81" s="140" t="str">
        <f>IF(D79="","",ROUNDDOWN(Y79/Y80,2))</f>
        <v/>
      </c>
      <c r="Z81" s="140" t="str">
        <f>IF(D79="","",ROUNDDOWN(Z79/Z80,2))</f>
        <v/>
      </c>
      <c r="AA81" s="140" t="str">
        <f>IF(D79="","",ROUNDDOWN(AA79/AA80,2))</f>
        <v/>
      </c>
      <c r="AB81" s="140" t="str">
        <f>IF(D79="","",ROUNDDOWN(AB79/AB80,2))</f>
        <v/>
      </c>
      <c r="AC81" s="140" t="str">
        <f>IF(D79="","",ROUNDDOWN(AC79/AC80,2))</f>
        <v/>
      </c>
      <c r="AD81" s="140" t="str">
        <f>IF(D79="","",ROUNDDOWN(AD79/AD80,2))</f>
        <v/>
      </c>
      <c r="AE81" s="140" t="str">
        <f>IF(D79="","",ROUNDDOWN(AE79/AE80,2))</f>
        <v/>
      </c>
      <c r="AF81" s="140" t="str">
        <f>IF(D79="","",ROUNDDOWN(AF79/AF80,2))</f>
        <v/>
      </c>
      <c r="AG81" s="140" t="str">
        <f>IF(D79="","",ROUNDDOWN(AG79/AG80,2))</f>
        <v/>
      </c>
      <c r="AH81" s="140" t="str">
        <f>IF(D79="","",ROUNDDOWN(AH79/AH80,2))</f>
        <v/>
      </c>
      <c r="AI81" s="140" t="str">
        <f>IF(D79="","",ROUNDDOWN(AI79/AI80,2))</f>
        <v/>
      </c>
      <c r="AJ81" s="1172"/>
      <c r="AK81" s="1174"/>
      <c r="AL81" s="1209"/>
      <c r="AM81" s="1167"/>
      <c r="AN81" s="1167"/>
      <c r="AO81" s="1167"/>
      <c r="AP81" s="1167"/>
      <c r="AQ81" s="1167"/>
      <c r="AR81" s="1167"/>
      <c r="AS81" s="1167"/>
      <c r="AT81" s="1167"/>
      <c r="AU81" s="1167"/>
      <c r="AV81" s="1167"/>
      <c r="AW81" s="1167"/>
      <c r="AX81" s="1167"/>
      <c r="AY81" s="32"/>
      <c r="AZ81" s="1166"/>
      <c r="BA81" s="1166"/>
      <c r="BB81" s="1166"/>
      <c r="BC81" s="1166"/>
      <c r="BD81" s="1166"/>
      <c r="BE81" s="1166"/>
      <c r="BF81" s="1166"/>
      <c r="BG81" s="1166"/>
      <c r="BH81" s="1166"/>
      <c r="BI81" s="1166"/>
      <c r="BJ81" s="1166"/>
      <c r="BK81" s="1166"/>
      <c r="BL81" s="32"/>
      <c r="BM81" s="1188"/>
      <c r="BN81" s="1181"/>
      <c r="BO81" s="1181"/>
      <c r="BP81" s="1181"/>
      <c r="BQ81" s="1181"/>
      <c r="BR81" s="1181"/>
      <c r="BS81" s="1181"/>
      <c r="BT81" s="1181"/>
      <c r="BU81" s="1181"/>
      <c r="BV81" s="1181"/>
      <c r="BW81" s="1181"/>
      <c r="BX81" s="1184"/>
      <c r="BY81" s="1187"/>
      <c r="BZ81" s="1181"/>
      <c r="CA81" s="1181"/>
      <c r="CB81" s="1181"/>
      <c r="CC81" s="1181"/>
      <c r="CD81" s="1181"/>
      <c r="CE81" s="1181"/>
      <c r="CF81" s="1181"/>
      <c r="CG81" s="1181"/>
      <c r="CH81" s="1181"/>
      <c r="CI81" s="1181"/>
      <c r="CJ81" s="1184"/>
      <c r="CK81" s="1187"/>
      <c r="CL81" s="1181"/>
      <c r="CM81" s="1181"/>
      <c r="CN81" s="1181"/>
      <c r="CO81" s="1181"/>
      <c r="CP81" s="1181"/>
      <c r="CQ81" s="1181"/>
      <c r="CR81" s="1181"/>
      <c r="CS81" s="1181"/>
      <c r="CT81" s="1181"/>
      <c r="CU81" s="1181"/>
      <c r="CV81" s="1184"/>
    </row>
    <row r="82" spans="1:100" ht="13.5" customHeight="1">
      <c r="A82" s="2"/>
      <c r="B82" s="1204">
        <v>25</v>
      </c>
      <c r="C82" s="589"/>
      <c r="D82" s="1149"/>
      <c r="E82" s="70"/>
      <c r="F82" s="236"/>
      <c r="G82" s="236"/>
      <c r="H82" s="236"/>
      <c r="I82" s="64"/>
      <c r="J82" s="63"/>
      <c r="K82" s="63"/>
      <c r="L82" s="1168"/>
      <c r="M82" s="595"/>
      <c r="N82" s="596" t="s">
        <v>41</v>
      </c>
      <c r="O82" s="595"/>
      <c r="P82" s="596" t="s">
        <v>35</v>
      </c>
      <c r="Q82" s="595"/>
      <c r="R82" s="596" t="s">
        <v>36</v>
      </c>
      <c r="S82" s="1170"/>
      <c r="T82" s="1171"/>
      <c r="U82" s="70">
        <f>D82</f>
        <v>0</v>
      </c>
      <c r="V82" s="738" t="s">
        <v>602</v>
      </c>
      <c r="W82" s="350">
        <f>SUM(X82:AI82)</f>
        <v>0</v>
      </c>
      <c r="X82" s="601"/>
      <c r="Y82" s="601"/>
      <c r="Z82" s="601"/>
      <c r="AA82" s="601"/>
      <c r="AB82" s="601"/>
      <c r="AC82" s="601"/>
      <c r="AD82" s="601"/>
      <c r="AE82" s="601"/>
      <c r="AF82" s="601"/>
      <c r="AG82" s="601"/>
      <c r="AH82" s="601"/>
      <c r="AI82" s="601"/>
      <c r="AJ82" s="1172" t="str">
        <f>C82&amp;C83</f>
        <v/>
      </c>
      <c r="AK82" s="1189" t="str">
        <f>IF(AJ82="常勤保育士",1,IF(AJ82="常勤保育士助士",2,IF(AJ82="常勤看護職員",3,IF(AJ82="非常勤保育士",4,IF(AJ82="非常勤保育士助士",5,IF(AJ82="非常勤看護職員",6," "))))))</f>
        <v xml:space="preserve"> </v>
      </c>
      <c r="AL82" s="1171">
        <f>IF(C84="児童保育",1,0)</f>
        <v>0</v>
      </c>
      <c r="AM82" s="1167" t="str">
        <f t="shared" ref="AM82:AX82" si="143">IF($C82="常勤",AM$10,IF($C82="非常勤",AM$12,""))</f>
        <v/>
      </c>
      <c r="AN82" s="1167" t="str">
        <f t="shared" si="143"/>
        <v/>
      </c>
      <c r="AO82" s="1167" t="str">
        <f t="shared" si="143"/>
        <v/>
      </c>
      <c r="AP82" s="1167" t="str">
        <f t="shared" si="143"/>
        <v/>
      </c>
      <c r="AQ82" s="1167" t="str">
        <f t="shared" si="143"/>
        <v/>
      </c>
      <c r="AR82" s="1167" t="str">
        <f t="shared" si="143"/>
        <v/>
      </c>
      <c r="AS82" s="1167" t="str">
        <f t="shared" si="143"/>
        <v/>
      </c>
      <c r="AT82" s="1167" t="str">
        <f t="shared" si="143"/>
        <v/>
      </c>
      <c r="AU82" s="1167" t="str">
        <f t="shared" si="143"/>
        <v/>
      </c>
      <c r="AV82" s="1167" t="str">
        <f t="shared" si="143"/>
        <v/>
      </c>
      <c r="AW82" s="1167" t="str">
        <f t="shared" si="143"/>
        <v/>
      </c>
      <c r="AX82" s="1167" t="str">
        <f t="shared" si="143"/>
        <v/>
      </c>
      <c r="AY82" s="32"/>
      <c r="AZ82" s="1164">
        <f t="shared" ref="AZ82:BK82" si="144">IF(X82&gt;=0.1,1,0)</f>
        <v>0</v>
      </c>
      <c r="BA82" s="1164">
        <f t="shared" si="144"/>
        <v>0</v>
      </c>
      <c r="BB82" s="1164">
        <f t="shared" si="144"/>
        <v>0</v>
      </c>
      <c r="BC82" s="1164">
        <f t="shared" si="144"/>
        <v>0</v>
      </c>
      <c r="BD82" s="1164">
        <f t="shared" si="144"/>
        <v>0</v>
      </c>
      <c r="BE82" s="1164">
        <f t="shared" si="144"/>
        <v>0</v>
      </c>
      <c r="BF82" s="1164">
        <f t="shared" si="144"/>
        <v>0</v>
      </c>
      <c r="BG82" s="1164">
        <f t="shared" si="144"/>
        <v>0</v>
      </c>
      <c r="BH82" s="1164">
        <f t="shared" si="144"/>
        <v>0</v>
      </c>
      <c r="BI82" s="1164">
        <f t="shared" si="144"/>
        <v>0</v>
      </c>
      <c r="BJ82" s="1164">
        <f t="shared" si="144"/>
        <v>0</v>
      </c>
      <c r="BK82" s="1164">
        <f t="shared" si="144"/>
        <v>0</v>
      </c>
      <c r="BL82" s="32"/>
      <c r="BM82" s="1188">
        <f t="shared" ref="BM82:BX82" si="145">IF($AK82=4,X84,0)</f>
        <v>0</v>
      </c>
      <c r="BN82" s="1179">
        <f t="shared" si="145"/>
        <v>0</v>
      </c>
      <c r="BO82" s="1179">
        <f t="shared" si="145"/>
        <v>0</v>
      </c>
      <c r="BP82" s="1179">
        <f t="shared" si="145"/>
        <v>0</v>
      </c>
      <c r="BQ82" s="1179">
        <f t="shared" si="145"/>
        <v>0</v>
      </c>
      <c r="BR82" s="1179">
        <f t="shared" si="145"/>
        <v>0</v>
      </c>
      <c r="BS82" s="1179">
        <f t="shared" si="145"/>
        <v>0</v>
      </c>
      <c r="BT82" s="1179">
        <f t="shared" si="145"/>
        <v>0</v>
      </c>
      <c r="BU82" s="1179">
        <f t="shared" si="145"/>
        <v>0</v>
      </c>
      <c r="BV82" s="1179">
        <f t="shared" si="145"/>
        <v>0</v>
      </c>
      <c r="BW82" s="1179">
        <f t="shared" si="145"/>
        <v>0</v>
      </c>
      <c r="BX82" s="1182">
        <f t="shared" si="145"/>
        <v>0</v>
      </c>
      <c r="BY82" s="1185">
        <f t="shared" ref="BY82:CJ82" si="146">IF($AK82=5,X84,0)</f>
        <v>0</v>
      </c>
      <c r="BZ82" s="1179">
        <f t="shared" si="146"/>
        <v>0</v>
      </c>
      <c r="CA82" s="1179">
        <f t="shared" si="146"/>
        <v>0</v>
      </c>
      <c r="CB82" s="1179">
        <f t="shared" si="146"/>
        <v>0</v>
      </c>
      <c r="CC82" s="1179">
        <f t="shared" si="146"/>
        <v>0</v>
      </c>
      <c r="CD82" s="1179">
        <f t="shared" si="146"/>
        <v>0</v>
      </c>
      <c r="CE82" s="1179">
        <f t="shared" si="146"/>
        <v>0</v>
      </c>
      <c r="CF82" s="1179">
        <f t="shared" si="146"/>
        <v>0</v>
      </c>
      <c r="CG82" s="1179">
        <f t="shared" si="146"/>
        <v>0</v>
      </c>
      <c r="CH82" s="1179">
        <f t="shared" si="146"/>
        <v>0</v>
      </c>
      <c r="CI82" s="1179">
        <f t="shared" si="146"/>
        <v>0</v>
      </c>
      <c r="CJ82" s="1182">
        <f t="shared" si="146"/>
        <v>0</v>
      </c>
      <c r="CK82" s="1185">
        <f t="shared" ref="CK82:CV82" si="147">IF($AK82=6,X84,0)</f>
        <v>0</v>
      </c>
      <c r="CL82" s="1179">
        <f t="shared" si="147"/>
        <v>0</v>
      </c>
      <c r="CM82" s="1179">
        <f t="shared" si="147"/>
        <v>0</v>
      </c>
      <c r="CN82" s="1179">
        <f t="shared" si="147"/>
        <v>0</v>
      </c>
      <c r="CO82" s="1179">
        <f t="shared" si="147"/>
        <v>0</v>
      </c>
      <c r="CP82" s="1179">
        <f t="shared" si="147"/>
        <v>0</v>
      </c>
      <c r="CQ82" s="1179">
        <f t="shared" si="147"/>
        <v>0</v>
      </c>
      <c r="CR82" s="1179">
        <f t="shared" si="147"/>
        <v>0</v>
      </c>
      <c r="CS82" s="1179">
        <f t="shared" si="147"/>
        <v>0</v>
      </c>
      <c r="CT82" s="1179">
        <f t="shared" si="147"/>
        <v>0</v>
      </c>
      <c r="CU82" s="1179">
        <f t="shared" si="147"/>
        <v>0</v>
      </c>
      <c r="CV82" s="1182">
        <f t="shared" si="147"/>
        <v>0</v>
      </c>
    </row>
    <row r="83" spans="1:100" ht="13.5" customHeight="1">
      <c r="A83" s="2"/>
      <c r="B83" s="1205"/>
      <c r="C83" s="590"/>
      <c r="D83" s="1150"/>
      <c r="E83" s="68" t="s">
        <v>217</v>
      </c>
      <c r="F83" s="594"/>
      <c r="G83" s="594"/>
      <c r="H83" s="594"/>
      <c r="I83" s="66" t="str">
        <f>IF(OR($AK82=1,$AK82=2),SUM($F83:$H83),"")</f>
        <v/>
      </c>
      <c r="J83" s="66" t="str">
        <f>IF(OR($AK82=4,$AK82=5),SUM($F83:$H83),"")</f>
        <v/>
      </c>
      <c r="K83" s="66" t="str">
        <f>IF(OR($AK82=3,$AK82=6),SUM($F83:$H83),"")</f>
        <v/>
      </c>
      <c r="L83" s="1169"/>
      <c r="M83" s="597" t="s">
        <v>481</v>
      </c>
      <c r="N83" s="598"/>
      <c r="O83" s="597" t="s">
        <v>41</v>
      </c>
      <c r="P83" s="598"/>
      <c r="Q83" s="597" t="s">
        <v>35</v>
      </c>
      <c r="R83" s="598"/>
      <c r="S83" s="32" t="s">
        <v>36</v>
      </c>
      <c r="T83" s="42"/>
      <c r="U83" s="48">
        <f>C82</f>
        <v>0</v>
      </c>
      <c r="V83" s="34" t="s">
        <v>257</v>
      </c>
      <c r="W83" s="35">
        <f>SUM(X83:AI83)</f>
        <v>0</v>
      </c>
      <c r="X83" s="50" t="str">
        <f t="shared" ref="X83:AI83" si="148">AM82</f>
        <v/>
      </c>
      <c r="Y83" s="50" t="str">
        <f t="shared" si="148"/>
        <v/>
      </c>
      <c r="Z83" s="50" t="str">
        <f t="shared" si="148"/>
        <v/>
      </c>
      <c r="AA83" s="50" t="str">
        <f t="shared" si="148"/>
        <v/>
      </c>
      <c r="AB83" s="50" t="str">
        <f t="shared" si="148"/>
        <v/>
      </c>
      <c r="AC83" s="50" t="str">
        <f t="shared" si="148"/>
        <v/>
      </c>
      <c r="AD83" s="50" t="str">
        <f t="shared" si="148"/>
        <v/>
      </c>
      <c r="AE83" s="50" t="str">
        <f t="shared" si="148"/>
        <v/>
      </c>
      <c r="AF83" s="50" t="str">
        <f t="shared" si="148"/>
        <v/>
      </c>
      <c r="AG83" s="50" t="str">
        <f t="shared" si="148"/>
        <v/>
      </c>
      <c r="AH83" s="50" t="str">
        <f t="shared" si="148"/>
        <v/>
      </c>
      <c r="AI83" s="50" t="str">
        <f t="shared" si="148"/>
        <v/>
      </c>
      <c r="AJ83" s="1172"/>
      <c r="AK83" s="1174"/>
      <c r="AL83" s="1208"/>
      <c r="AM83" s="1167"/>
      <c r="AN83" s="1167"/>
      <c r="AO83" s="1167"/>
      <c r="AP83" s="1167"/>
      <c r="AQ83" s="1167"/>
      <c r="AR83" s="1167"/>
      <c r="AS83" s="1167"/>
      <c r="AT83" s="1167"/>
      <c r="AU83" s="1167"/>
      <c r="AV83" s="1167"/>
      <c r="AW83" s="1167"/>
      <c r="AX83" s="1167"/>
      <c r="AY83" s="113"/>
      <c r="AZ83" s="1165"/>
      <c r="BA83" s="1165"/>
      <c r="BB83" s="1165"/>
      <c r="BC83" s="1165"/>
      <c r="BD83" s="1165"/>
      <c r="BE83" s="1165"/>
      <c r="BF83" s="1165"/>
      <c r="BG83" s="1165"/>
      <c r="BH83" s="1165"/>
      <c r="BI83" s="1165"/>
      <c r="BJ83" s="1165"/>
      <c r="BK83" s="1165"/>
      <c r="BL83" s="113"/>
      <c r="BM83" s="1188"/>
      <c r="BN83" s="1180"/>
      <c r="BO83" s="1180"/>
      <c r="BP83" s="1180"/>
      <c r="BQ83" s="1180"/>
      <c r="BR83" s="1180"/>
      <c r="BS83" s="1180"/>
      <c r="BT83" s="1180"/>
      <c r="BU83" s="1180"/>
      <c r="BV83" s="1180"/>
      <c r="BW83" s="1180"/>
      <c r="BX83" s="1183"/>
      <c r="BY83" s="1186"/>
      <c r="BZ83" s="1180"/>
      <c r="CA83" s="1180"/>
      <c r="CB83" s="1180"/>
      <c r="CC83" s="1180"/>
      <c r="CD83" s="1180"/>
      <c r="CE83" s="1180"/>
      <c r="CF83" s="1180"/>
      <c r="CG83" s="1180"/>
      <c r="CH83" s="1180"/>
      <c r="CI83" s="1180"/>
      <c r="CJ83" s="1183"/>
      <c r="CK83" s="1186"/>
      <c r="CL83" s="1180"/>
      <c r="CM83" s="1180"/>
      <c r="CN83" s="1180"/>
      <c r="CO83" s="1180"/>
      <c r="CP83" s="1180"/>
      <c r="CQ83" s="1180"/>
      <c r="CR83" s="1180"/>
      <c r="CS83" s="1180"/>
      <c r="CT83" s="1180"/>
      <c r="CU83" s="1180"/>
      <c r="CV83" s="1183"/>
    </row>
    <row r="84" spans="1:100" ht="13.5" customHeight="1">
      <c r="A84" s="2"/>
      <c r="B84" s="1206"/>
      <c r="C84" s="591"/>
      <c r="D84" s="1151"/>
      <c r="E84" s="71" t="s">
        <v>223</v>
      </c>
      <c r="F84" s="603"/>
      <c r="G84" s="603"/>
      <c r="H84" s="603"/>
      <c r="I84" s="67" t="str">
        <f>IF(OR($AK82=1,$AK82=2),SUM($F84:$H84),"")</f>
        <v/>
      </c>
      <c r="J84" s="67" t="str">
        <f>IF(OR($AK82=4,$AK82=5),SUM($F84:$H84),"")</f>
        <v/>
      </c>
      <c r="K84" s="67" t="str">
        <f>IF(OR($AK82=3,$AK82=6),SUM($F84:$H84),"")</f>
        <v/>
      </c>
      <c r="L84" s="777"/>
      <c r="M84" s="1176" t="str">
        <f>IF(Q84&lt;=1,"","要見直し⇒")</f>
        <v/>
      </c>
      <c r="N84" s="1176"/>
      <c r="O84" s="1176"/>
      <c r="P84" s="599" t="s">
        <v>482</v>
      </c>
      <c r="Q84" s="1177">
        <f>W84</f>
        <v>0</v>
      </c>
      <c r="R84" s="1178"/>
      <c r="S84" s="136" t="s">
        <v>42</v>
      </c>
      <c r="T84" s="137" t="s">
        <v>43</v>
      </c>
      <c r="U84" s="49">
        <f>C83</f>
        <v>0</v>
      </c>
      <c r="V84" s="580" t="s">
        <v>258</v>
      </c>
      <c r="W84" s="36">
        <f>ROUND(AVERAGEA(X84:AI84),1)</f>
        <v>0</v>
      </c>
      <c r="X84" s="140" t="str">
        <f>IF(D82="","",ROUNDDOWN(X82/X83,2))</f>
        <v/>
      </c>
      <c r="Y84" s="140" t="str">
        <f>IF(D82="","",ROUNDDOWN(Y82/Y83,2))</f>
        <v/>
      </c>
      <c r="Z84" s="140" t="str">
        <f>IF(D82="","",ROUNDDOWN(Z82/Z83,2))</f>
        <v/>
      </c>
      <c r="AA84" s="140" t="str">
        <f>IF(D82="","",ROUNDDOWN(AA82/AA83,2))</f>
        <v/>
      </c>
      <c r="AB84" s="140" t="str">
        <f>IF(D82="","",ROUNDDOWN(AB82/AB83,2))</f>
        <v/>
      </c>
      <c r="AC84" s="140" t="str">
        <f>IF(D82="","",ROUNDDOWN(AC82/AC83,2))</f>
        <v/>
      </c>
      <c r="AD84" s="140" t="str">
        <f>IF(D82="","",ROUNDDOWN(AD82/AD83,2))</f>
        <v/>
      </c>
      <c r="AE84" s="140" t="str">
        <f>IF(D82="","",ROUNDDOWN(AE82/AE83,2))</f>
        <v/>
      </c>
      <c r="AF84" s="140" t="str">
        <f>IF(D82="","",ROUNDDOWN(AF82/AF83,2))</f>
        <v/>
      </c>
      <c r="AG84" s="140" t="str">
        <f>IF(D82="","",ROUNDDOWN(AG82/AG83,2))</f>
        <v/>
      </c>
      <c r="AH84" s="140" t="str">
        <f>IF(D82="","",ROUNDDOWN(AH82/AH83,2))</f>
        <v/>
      </c>
      <c r="AI84" s="140" t="str">
        <f>IF(D82="","",ROUNDDOWN(AI82/AI83,2))</f>
        <v/>
      </c>
      <c r="AJ84" s="1172"/>
      <c r="AK84" s="1174"/>
      <c r="AL84" s="1209"/>
      <c r="AM84" s="1167"/>
      <c r="AN84" s="1167"/>
      <c r="AO84" s="1167"/>
      <c r="AP84" s="1167"/>
      <c r="AQ84" s="1167"/>
      <c r="AR84" s="1167"/>
      <c r="AS84" s="1167"/>
      <c r="AT84" s="1167"/>
      <c r="AU84" s="1167"/>
      <c r="AV84" s="1167"/>
      <c r="AW84" s="1167"/>
      <c r="AX84" s="1167"/>
      <c r="AY84" s="32"/>
      <c r="AZ84" s="1166"/>
      <c r="BA84" s="1166"/>
      <c r="BB84" s="1166"/>
      <c r="BC84" s="1166"/>
      <c r="BD84" s="1166"/>
      <c r="BE84" s="1166"/>
      <c r="BF84" s="1166"/>
      <c r="BG84" s="1166"/>
      <c r="BH84" s="1166"/>
      <c r="BI84" s="1166"/>
      <c r="BJ84" s="1166"/>
      <c r="BK84" s="1166"/>
      <c r="BL84" s="32"/>
      <c r="BM84" s="1188"/>
      <c r="BN84" s="1181"/>
      <c r="BO84" s="1181"/>
      <c r="BP84" s="1181"/>
      <c r="BQ84" s="1181"/>
      <c r="BR84" s="1181"/>
      <c r="BS84" s="1181"/>
      <c r="BT84" s="1181"/>
      <c r="BU84" s="1181"/>
      <c r="BV84" s="1181"/>
      <c r="BW84" s="1181"/>
      <c r="BX84" s="1184"/>
      <c r="BY84" s="1187"/>
      <c r="BZ84" s="1181"/>
      <c r="CA84" s="1181"/>
      <c r="CB84" s="1181"/>
      <c r="CC84" s="1181"/>
      <c r="CD84" s="1181"/>
      <c r="CE84" s="1181"/>
      <c r="CF84" s="1181"/>
      <c r="CG84" s="1181"/>
      <c r="CH84" s="1181"/>
      <c r="CI84" s="1181"/>
      <c r="CJ84" s="1184"/>
      <c r="CK84" s="1187"/>
      <c r="CL84" s="1181"/>
      <c r="CM84" s="1181"/>
      <c r="CN84" s="1181"/>
      <c r="CO84" s="1181"/>
      <c r="CP84" s="1181"/>
      <c r="CQ84" s="1181"/>
      <c r="CR84" s="1181"/>
      <c r="CS84" s="1181"/>
      <c r="CT84" s="1181"/>
      <c r="CU84" s="1181"/>
      <c r="CV84" s="1184"/>
    </row>
    <row r="85" spans="1:100" ht="13.5" customHeight="1">
      <c r="A85" s="2"/>
      <c r="B85" s="1204">
        <v>26</v>
      </c>
      <c r="C85" s="589"/>
      <c r="D85" s="1149"/>
      <c r="E85" s="70"/>
      <c r="F85" s="236"/>
      <c r="G85" s="236"/>
      <c r="H85" s="236"/>
      <c r="I85" s="64"/>
      <c r="J85" s="63"/>
      <c r="K85" s="63"/>
      <c r="L85" s="1168"/>
      <c r="M85" s="595"/>
      <c r="N85" s="596" t="s">
        <v>41</v>
      </c>
      <c r="O85" s="595"/>
      <c r="P85" s="596" t="s">
        <v>35</v>
      </c>
      <c r="Q85" s="595"/>
      <c r="R85" s="596" t="s">
        <v>36</v>
      </c>
      <c r="S85" s="1170"/>
      <c r="T85" s="1171"/>
      <c r="U85" s="70">
        <f>D85</f>
        <v>0</v>
      </c>
      <c r="V85" s="738" t="s">
        <v>602</v>
      </c>
      <c r="W85" s="350">
        <f>SUM(X85:AI85)</f>
        <v>0</v>
      </c>
      <c r="X85" s="601"/>
      <c r="Y85" s="601"/>
      <c r="Z85" s="601"/>
      <c r="AA85" s="601"/>
      <c r="AB85" s="601"/>
      <c r="AC85" s="601"/>
      <c r="AD85" s="601"/>
      <c r="AE85" s="601"/>
      <c r="AF85" s="601"/>
      <c r="AG85" s="601"/>
      <c r="AH85" s="601"/>
      <c r="AI85" s="601"/>
      <c r="AJ85" s="1172" t="str">
        <f>C85&amp;C86</f>
        <v/>
      </c>
      <c r="AK85" s="1189" t="str">
        <f>IF(AJ85="常勤保育士",1,IF(AJ85="常勤保育士助士",2,IF(AJ85="常勤看護職員",3,IF(AJ85="非常勤保育士",4,IF(AJ85="非常勤保育士助士",5,IF(AJ85="非常勤看護職員",6," "))))))</f>
        <v xml:space="preserve"> </v>
      </c>
      <c r="AL85" s="1171">
        <f>IF(C87="児童保育",1,0)</f>
        <v>0</v>
      </c>
      <c r="AM85" s="1167" t="str">
        <f t="shared" ref="AM85:AX85" si="149">IF($C85="常勤",AM$10,IF($C85="非常勤",AM$12,""))</f>
        <v/>
      </c>
      <c r="AN85" s="1167" t="str">
        <f t="shared" si="149"/>
        <v/>
      </c>
      <c r="AO85" s="1167" t="str">
        <f t="shared" si="149"/>
        <v/>
      </c>
      <c r="AP85" s="1167" t="str">
        <f t="shared" si="149"/>
        <v/>
      </c>
      <c r="AQ85" s="1167" t="str">
        <f t="shared" si="149"/>
        <v/>
      </c>
      <c r="AR85" s="1167" t="str">
        <f t="shared" si="149"/>
        <v/>
      </c>
      <c r="AS85" s="1167" t="str">
        <f t="shared" si="149"/>
        <v/>
      </c>
      <c r="AT85" s="1167" t="str">
        <f t="shared" si="149"/>
        <v/>
      </c>
      <c r="AU85" s="1167" t="str">
        <f t="shared" si="149"/>
        <v/>
      </c>
      <c r="AV85" s="1167" t="str">
        <f t="shared" si="149"/>
        <v/>
      </c>
      <c r="AW85" s="1167" t="str">
        <f t="shared" si="149"/>
        <v/>
      </c>
      <c r="AX85" s="1167" t="str">
        <f t="shared" si="149"/>
        <v/>
      </c>
      <c r="AY85" s="32"/>
      <c r="AZ85" s="1164">
        <f t="shared" ref="AZ85:BK85" si="150">IF(X85&gt;=0.1,1,0)</f>
        <v>0</v>
      </c>
      <c r="BA85" s="1164">
        <f t="shared" si="150"/>
        <v>0</v>
      </c>
      <c r="BB85" s="1164">
        <f t="shared" si="150"/>
        <v>0</v>
      </c>
      <c r="BC85" s="1164">
        <f t="shared" si="150"/>
        <v>0</v>
      </c>
      <c r="BD85" s="1164">
        <f t="shared" si="150"/>
        <v>0</v>
      </c>
      <c r="BE85" s="1164">
        <f t="shared" si="150"/>
        <v>0</v>
      </c>
      <c r="BF85" s="1164">
        <f t="shared" si="150"/>
        <v>0</v>
      </c>
      <c r="BG85" s="1164">
        <f t="shared" si="150"/>
        <v>0</v>
      </c>
      <c r="BH85" s="1164">
        <f t="shared" si="150"/>
        <v>0</v>
      </c>
      <c r="BI85" s="1164">
        <f t="shared" si="150"/>
        <v>0</v>
      </c>
      <c r="BJ85" s="1164">
        <f t="shared" si="150"/>
        <v>0</v>
      </c>
      <c r="BK85" s="1164">
        <f t="shared" si="150"/>
        <v>0</v>
      </c>
      <c r="BL85" s="32"/>
      <c r="BM85" s="1188">
        <f t="shared" ref="BM85:BX85" si="151">IF($AK85=4,X87,0)</f>
        <v>0</v>
      </c>
      <c r="BN85" s="1179">
        <f t="shared" si="151"/>
        <v>0</v>
      </c>
      <c r="BO85" s="1179">
        <f t="shared" si="151"/>
        <v>0</v>
      </c>
      <c r="BP85" s="1179">
        <f t="shared" si="151"/>
        <v>0</v>
      </c>
      <c r="BQ85" s="1179">
        <f t="shared" si="151"/>
        <v>0</v>
      </c>
      <c r="BR85" s="1179">
        <f t="shared" si="151"/>
        <v>0</v>
      </c>
      <c r="BS85" s="1179">
        <f t="shared" si="151"/>
        <v>0</v>
      </c>
      <c r="BT85" s="1179">
        <f t="shared" si="151"/>
        <v>0</v>
      </c>
      <c r="BU85" s="1179">
        <f t="shared" si="151"/>
        <v>0</v>
      </c>
      <c r="BV85" s="1179">
        <f t="shared" si="151"/>
        <v>0</v>
      </c>
      <c r="BW85" s="1179">
        <f t="shared" si="151"/>
        <v>0</v>
      </c>
      <c r="BX85" s="1182">
        <f t="shared" si="151"/>
        <v>0</v>
      </c>
      <c r="BY85" s="1185">
        <f t="shared" ref="BY85:CJ85" si="152">IF($AK85=5,X87,0)</f>
        <v>0</v>
      </c>
      <c r="BZ85" s="1179">
        <f t="shared" si="152"/>
        <v>0</v>
      </c>
      <c r="CA85" s="1179">
        <f t="shared" si="152"/>
        <v>0</v>
      </c>
      <c r="CB85" s="1179">
        <f t="shared" si="152"/>
        <v>0</v>
      </c>
      <c r="CC85" s="1179">
        <f t="shared" si="152"/>
        <v>0</v>
      </c>
      <c r="CD85" s="1179">
        <f t="shared" si="152"/>
        <v>0</v>
      </c>
      <c r="CE85" s="1179">
        <f t="shared" si="152"/>
        <v>0</v>
      </c>
      <c r="CF85" s="1179">
        <f t="shared" si="152"/>
        <v>0</v>
      </c>
      <c r="CG85" s="1179">
        <f t="shared" si="152"/>
        <v>0</v>
      </c>
      <c r="CH85" s="1179">
        <f t="shared" si="152"/>
        <v>0</v>
      </c>
      <c r="CI85" s="1179">
        <f t="shared" si="152"/>
        <v>0</v>
      </c>
      <c r="CJ85" s="1182">
        <f t="shared" si="152"/>
        <v>0</v>
      </c>
      <c r="CK85" s="1185">
        <f t="shared" ref="CK85:CV85" si="153">IF($AK85=6,X87,0)</f>
        <v>0</v>
      </c>
      <c r="CL85" s="1179">
        <f t="shared" si="153"/>
        <v>0</v>
      </c>
      <c r="CM85" s="1179">
        <f t="shared" si="153"/>
        <v>0</v>
      </c>
      <c r="CN85" s="1179">
        <f t="shared" si="153"/>
        <v>0</v>
      </c>
      <c r="CO85" s="1179">
        <f t="shared" si="153"/>
        <v>0</v>
      </c>
      <c r="CP85" s="1179">
        <f t="shared" si="153"/>
        <v>0</v>
      </c>
      <c r="CQ85" s="1179">
        <f t="shared" si="153"/>
        <v>0</v>
      </c>
      <c r="CR85" s="1179">
        <f t="shared" si="153"/>
        <v>0</v>
      </c>
      <c r="CS85" s="1179">
        <f t="shared" si="153"/>
        <v>0</v>
      </c>
      <c r="CT85" s="1179">
        <f t="shared" si="153"/>
        <v>0</v>
      </c>
      <c r="CU85" s="1179">
        <f t="shared" si="153"/>
        <v>0</v>
      </c>
      <c r="CV85" s="1182">
        <f t="shared" si="153"/>
        <v>0</v>
      </c>
    </row>
    <row r="86" spans="1:100" ht="13.5" customHeight="1">
      <c r="A86" s="2"/>
      <c r="B86" s="1205"/>
      <c r="C86" s="590"/>
      <c r="D86" s="1150"/>
      <c r="E86" s="68" t="s">
        <v>217</v>
      </c>
      <c r="F86" s="594"/>
      <c r="G86" s="594"/>
      <c r="H86" s="594"/>
      <c r="I86" s="66" t="str">
        <f>IF(OR($AK85=1,$AK85=2),SUM($F86:$H86),"")</f>
        <v/>
      </c>
      <c r="J86" s="66" t="str">
        <f>IF(OR($AK85=4,$AK85=5),SUM($F86:$H86),"")</f>
        <v/>
      </c>
      <c r="K86" s="66" t="str">
        <f>IF(OR($AK85=3,$AK85=6),SUM($F86:$H86),"")</f>
        <v/>
      </c>
      <c r="L86" s="1169"/>
      <c r="M86" s="597" t="s">
        <v>477</v>
      </c>
      <c r="N86" s="598"/>
      <c r="O86" s="597" t="s">
        <v>41</v>
      </c>
      <c r="P86" s="598"/>
      <c r="Q86" s="597" t="s">
        <v>35</v>
      </c>
      <c r="R86" s="598"/>
      <c r="S86" s="32" t="s">
        <v>36</v>
      </c>
      <c r="T86" s="42"/>
      <c r="U86" s="48">
        <f>C85</f>
        <v>0</v>
      </c>
      <c r="V86" s="34" t="s">
        <v>257</v>
      </c>
      <c r="W86" s="35">
        <f>SUM(X86:AI86)</f>
        <v>0</v>
      </c>
      <c r="X86" s="50" t="str">
        <f t="shared" ref="X86:AI86" si="154">AM85</f>
        <v/>
      </c>
      <c r="Y86" s="50" t="str">
        <f t="shared" si="154"/>
        <v/>
      </c>
      <c r="Z86" s="50" t="str">
        <f t="shared" si="154"/>
        <v/>
      </c>
      <c r="AA86" s="50" t="str">
        <f t="shared" si="154"/>
        <v/>
      </c>
      <c r="AB86" s="50" t="str">
        <f t="shared" si="154"/>
        <v/>
      </c>
      <c r="AC86" s="50" t="str">
        <f t="shared" si="154"/>
        <v/>
      </c>
      <c r="AD86" s="50" t="str">
        <f t="shared" si="154"/>
        <v/>
      </c>
      <c r="AE86" s="50" t="str">
        <f t="shared" si="154"/>
        <v/>
      </c>
      <c r="AF86" s="50" t="str">
        <f t="shared" si="154"/>
        <v/>
      </c>
      <c r="AG86" s="50" t="str">
        <f t="shared" si="154"/>
        <v/>
      </c>
      <c r="AH86" s="50" t="str">
        <f t="shared" si="154"/>
        <v/>
      </c>
      <c r="AI86" s="50" t="str">
        <f t="shared" si="154"/>
        <v/>
      </c>
      <c r="AJ86" s="1172"/>
      <c r="AK86" s="1174"/>
      <c r="AL86" s="1208"/>
      <c r="AM86" s="1167"/>
      <c r="AN86" s="1167"/>
      <c r="AO86" s="1167"/>
      <c r="AP86" s="1167"/>
      <c r="AQ86" s="1167"/>
      <c r="AR86" s="1167"/>
      <c r="AS86" s="1167"/>
      <c r="AT86" s="1167"/>
      <c r="AU86" s="1167"/>
      <c r="AV86" s="1167"/>
      <c r="AW86" s="1167"/>
      <c r="AX86" s="1167"/>
      <c r="AY86" s="113"/>
      <c r="AZ86" s="1165"/>
      <c r="BA86" s="1165"/>
      <c r="BB86" s="1165"/>
      <c r="BC86" s="1165"/>
      <c r="BD86" s="1165"/>
      <c r="BE86" s="1165"/>
      <c r="BF86" s="1165"/>
      <c r="BG86" s="1165"/>
      <c r="BH86" s="1165"/>
      <c r="BI86" s="1165"/>
      <c r="BJ86" s="1165"/>
      <c r="BK86" s="1165"/>
      <c r="BL86" s="113"/>
      <c r="BM86" s="1188"/>
      <c r="BN86" s="1180"/>
      <c r="BO86" s="1180"/>
      <c r="BP86" s="1180"/>
      <c r="BQ86" s="1180"/>
      <c r="BR86" s="1180"/>
      <c r="BS86" s="1180"/>
      <c r="BT86" s="1180"/>
      <c r="BU86" s="1180"/>
      <c r="BV86" s="1180"/>
      <c r="BW86" s="1180"/>
      <c r="BX86" s="1183"/>
      <c r="BY86" s="1186"/>
      <c r="BZ86" s="1180"/>
      <c r="CA86" s="1180"/>
      <c r="CB86" s="1180"/>
      <c r="CC86" s="1180"/>
      <c r="CD86" s="1180"/>
      <c r="CE86" s="1180"/>
      <c r="CF86" s="1180"/>
      <c r="CG86" s="1180"/>
      <c r="CH86" s="1180"/>
      <c r="CI86" s="1180"/>
      <c r="CJ86" s="1183"/>
      <c r="CK86" s="1186"/>
      <c r="CL86" s="1180"/>
      <c r="CM86" s="1180"/>
      <c r="CN86" s="1180"/>
      <c r="CO86" s="1180"/>
      <c r="CP86" s="1180"/>
      <c r="CQ86" s="1180"/>
      <c r="CR86" s="1180"/>
      <c r="CS86" s="1180"/>
      <c r="CT86" s="1180"/>
      <c r="CU86" s="1180"/>
      <c r="CV86" s="1183"/>
    </row>
    <row r="87" spans="1:100" ht="13.5" customHeight="1">
      <c r="A87" s="2"/>
      <c r="B87" s="1206"/>
      <c r="C87" s="591"/>
      <c r="D87" s="1151"/>
      <c r="E87" s="71" t="s">
        <v>223</v>
      </c>
      <c r="F87" s="603"/>
      <c r="G87" s="603"/>
      <c r="H87" s="603"/>
      <c r="I87" s="67" t="str">
        <f>IF(OR($AK85=1,$AK85=2),SUM($F87:$H87),"")</f>
        <v/>
      </c>
      <c r="J87" s="67" t="str">
        <f>IF(OR($AK85=4,$AK85=5),SUM($F87:$H87),"")</f>
        <v/>
      </c>
      <c r="K87" s="67" t="str">
        <f>IF(OR($AK85=3,$AK85=6),SUM($F87:$H87),"")</f>
        <v/>
      </c>
      <c r="L87" s="777"/>
      <c r="M87" s="1176" t="str">
        <f>IF(Q87&lt;=1,"","要見直し⇒")</f>
        <v/>
      </c>
      <c r="N87" s="1176"/>
      <c r="O87" s="1176"/>
      <c r="P87" s="599" t="s">
        <v>480</v>
      </c>
      <c r="Q87" s="1177">
        <f>W87</f>
        <v>0</v>
      </c>
      <c r="R87" s="1178"/>
      <c r="S87" s="136" t="s">
        <v>42</v>
      </c>
      <c r="T87" s="137" t="s">
        <v>43</v>
      </c>
      <c r="U87" s="49">
        <f>C86</f>
        <v>0</v>
      </c>
      <c r="V87" s="580" t="s">
        <v>258</v>
      </c>
      <c r="W87" s="36">
        <f>ROUND(AVERAGEA(X87:AI87),1)</f>
        <v>0</v>
      </c>
      <c r="X87" s="140" t="str">
        <f>IF(D85="","",ROUNDDOWN(X85/X86,2))</f>
        <v/>
      </c>
      <c r="Y87" s="140" t="str">
        <f>IF(D85="","",ROUNDDOWN(Y85/Y86,2))</f>
        <v/>
      </c>
      <c r="Z87" s="140" t="str">
        <f>IF(D85="","",ROUNDDOWN(Z85/Z86,2))</f>
        <v/>
      </c>
      <c r="AA87" s="140" t="str">
        <f>IF(D85="","",ROUNDDOWN(AA85/AA86,2))</f>
        <v/>
      </c>
      <c r="AB87" s="140" t="str">
        <f>IF(D85="","",ROUNDDOWN(AB85/AB86,2))</f>
        <v/>
      </c>
      <c r="AC87" s="140" t="str">
        <f>IF(D85="","",ROUNDDOWN(AC85/AC86,2))</f>
        <v/>
      </c>
      <c r="AD87" s="140" t="str">
        <f>IF(D85="","",ROUNDDOWN(AD85/AD86,2))</f>
        <v/>
      </c>
      <c r="AE87" s="140" t="str">
        <f>IF(D85="","",ROUNDDOWN(AE85/AE86,2))</f>
        <v/>
      </c>
      <c r="AF87" s="140" t="str">
        <f>IF(D85="","",ROUNDDOWN(AF85/AF86,2))</f>
        <v/>
      </c>
      <c r="AG87" s="140" t="str">
        <f>IF(D85="","",ROUNDDOWN(AG85/AG86,2))</f>
        <v/>
      </c>
      <c r="AH87" s="140" t="str">
        <f>IF(D85="","",ROUNDDOWN(AH85/AH86,2))</f>
        <v/>
      </c>
      <c r="AI87" s="140" t="str">
        <f>IF(D85="","",ROUNDDOWN(AI85/AI86,2))</f>
        <v/>
      </c>
      <c r="AJ87" s="1172"/>
      <c r="AK87" s="1174"/>
      <c r="AL87" s="1209"/>
      <c r="AM87" s="1167"/>
      <c r="AN87" s="1167"/>
      <c r="AO87" s="1167"/>
      <c r="AP87" s="1167"/>
      <c r="AQ87" s="1167"/>
      <c r="AR87" s="1167"/>
      <c r="AS87" s="1167"/>
      <c r="AT87" s="1167"/>
      <c r="AU87" s="1167"/>
      <c r="AV87" s="1167"/>
      <c r="AW87" s="1167"/>
      <c r="AX87" s="1167"/>
      <c r="AY87" s="32"/>
      <c r="AZ87" s="1166"/>
      <c r="BA87" s="1166"/>
      <c r="BB87" s="1166"/>
      <c r="BC87" s="1166"/>
      <c r="BD87" s="1166"/>
      <c r="BE87" s="1166"/>
      <c r="BF87" s="1166"/>
      <c r="BG87" s="1166"/>
      <c r="BH87" s="1166"/>
      <c r="BI87" s="1166"/>
      <c r="BJ87" s="1166"/>
      <c r="BK87" s="1166"/>
      <c r="BL87" s="32"/>
      <c r="BM87" s="1188"/>
      <c r="BN87" s="1181"/>
      <c r="BO87" s="1181"/>
      <c r="BP87" s="1181"/>
      <c r="BQ87" s="1181"/>
      <c r="BR87" s="1181"/>
      <c r="BS87" s="1181"/>
      <c r="BT87" s="1181"/>
      <c r="BU87" s="1181"/>
      <c r="BV87" s="1181"/>
      <c r="BW87" s="1181"/>
      <c r="BX87" s="1184"/>
      <c r="BY87" s="1187"/>
      <c r="BZ87" s="1181"/>
      <c r="CA87" s="1181"/>
      <c r="CB87" s="1181"/>
      <c r="CC87" s="1181"/>
      <c r="CD87" s="1181"/>
      <c r="CE87" s="1181"/>
      <c r="CF87" s="1181"/>
      <c r="CG87" s="1181"/>
      <c r="CH87" s="1181"/>
      <c r="CI87" s="1181"/>
      <c r="CJ87" s="1184"/>
      <c r="CK87" s="1187"/>
      <c r="CL87" s="1181"/>
      <c r="CM87" s="1181"/>
      <c r="CN87" s="1181"/>
      <c r="CO87" s="1181"/>
      <c r="CP87" s="1181"/>
      <c r="CQ87" s="1181"/>
      <c r="CR87" s="1181"/>
      <c r="CS87" s="1181"/>
      <c r="CT87" s="1181"/>
      <c r="CU87" s="1181"/>
      <c r="CV87" s="1184"/>
    </row>
    <row r="88" spans="1:100" ht="13.5" customHeight="1">
      <c r="A88" s="2"/>
      <c r="B88" s="1204">
        <v>27</v>
      </c>
      <c r="C88" s="589"/>
      <c r="D88" s="1149"/>
      <c r="E88" s="70"/>
      <c r="F88" s="236"/>
      <c r="G88" s="236"/>
      <c r="H88" s="236"/>
      <c r="I88" s="64"/>
      <c r="J88" s="63"/>
      <c r="K88" s="63"/>
      <c r="L88" s="1168"/>
      <c r="M88" s="595"/>
      <c r="N88" s="596" t="s">
        <v>41</v>
      </c>
      <c r="O88" s="595"/>
      <c r="P88" s="596" t="s">
        <v>35</v>
      </c>
      <c r="Q88" s="595"/>
      <c r="R88" s="596" t="s">
        <v>36</v>
      </c>
      <c r="S88" s="1170"/>
      <c r="T88" s="1171"/>
      <c r="U88" s="70">
        <f>D88</f>
        <v>0</v>
      </c>
      <c r="V88" s="738" t="s">
        <v>602</v>
      </c>
      <c r="W88" s="350">
        <f>SUM(X88:AI88)</f>
        <v>0</v>
      </c>
      <c r="X88" s="601"/>
      <c r="Y88" s="601"/>
      <c r="Z88" s="601"/>
      <c r="AA88" s="601"/>
      <c r="AB88" s="601"/>
      <c r="AC88" s="601"/>
      <c r="AD88" s="601"/>
      <c r="AE88" s="601"/>
      <c r="AF88" s="601"/>
      <c r="AG88" s="601"/>
      <c r="AH88" s="601"/>
      <c r="AI88" s="601"/>
      <c r="AJ88" s="1172" t="str">
        <f>C88&amp;C89</f>
        <v/>
      </c>
      <c r="AK88" s="1189" t="str">
        <f>IF(AJ88="常勤保育士",1,IF(AJ88="常勤保育士助士",2,IF(AJ88="常勤看護職員",3,IF(AJ88="非常勤保育士",4,IF(AJ88="非常勤保育士助士",5,IF(AJ88="非常勤看護職員",6," "))))))</f>
        <v xml:space="preserve"> </v>
      </c>
      <c r="AL88" s="1171">
        <f>IF(C90="児童保育",1,0)</f>
        <v>0</v>
      </c>
      <c r="AM88" s="1167" t="str">
        <f t="shared" ref="AM88:AX88" si="155">IF($C88="常勤",AM$10,IF($C88="非常勤",AM$12,""))</f>
        <v/>
      </c>
      <c r="AN88" s="1167" t="str">
        <f t="shared" si="155"/>
        <v/>
      </c>
      <c r="AO88" s="1167" t="str">
        <f t="shared" si="155"/>
        <v/>
      </c>
      <c r="AP88" s="1167" t="str">
        <f t="shared" si="155"/>
        <v/>
      </c>
      <c r="AQ88" s="1167" t="str">
        <f t="shared" si="155"/>
        <v/>
      </c>
      <c r="AR88" s="1167" t="str">
        <f t="shared" si="155"/>
        <v/>
      </c>
      <c r="AS88" s="1167" t="str">
        <f t="shared" si="155"/>
        <v/>
      </c>
      <c r="AT88" s="1167" t="str">
        <f t="shared" si="155"/>
        <v/>
      </c>
      <c r="AU88" s="1167" t="str">
        <f t="shared" si="155"/>
        <v/>
      </c>
      <c r="AV88" s="1167" t="str">
        <f t="shared" si="155"/>
        <v/>
      </c>
      <c r="AW88" s="1167" t="str">
        <f t="shared" si="155"/>
        <v/>
      </c>
      <c r="AX88" s="1167" t="str">
        <f t="shared" si="155"/>
        <v/>
      </c>
      <c r="AY88" s="32"/>
      <c r="AZ88" s="1164">
        <f t="shared" ref="AZ88:BK88" si="156">IF(X88&gt;=0.1,1,0)</f>
        <v>0</v>
      </c>
      <c r="BA88" s="1164">
        <f t="shared" si="156"/>
        <v>0</v>
      </c>
      <c r="BB88" s="1164">
        <f t="shared" si="156"/>
        <v>0</v>
      </c>
      <c r="BC88" s="1164">
        <f t="shared" si="156"/>
        <v>0</v>
      </c>
      <c r="BD88" s="1164">
        <f t="shared" si="156"/>
        <v>0</v>
      </c>
      <c r="BE88" s="1164">
        <f t="shared" si="156"/>
        <v>0</v>
      </c>
      <c r="BF88" s="1164">
        <f t="shared" si="156"/>
        <v>0</v>
      </c>
      <c r="BG88" s="1164">
        <f t="shared" si="156"/>
        <v>0</v>
      </c>
      <c r="BH88" s="1164">
        <f t="shared" si="156"/>
        <v>0</v>
      </c>
      <c r="BI88" s="1164">
        <f t="shared" si="156"/>
        <v>0</v>
      </c>
      <c r="BJ88" s="1164">
        <f t="shared" si="156"/>
        <v>0</v>
      </c>
      <c r="BK88" s="1164">
        <f t="shared" si="156"/>
        <v>0</v>
      </c>
      <c r="BL88" s="32"/>
      <c r="BM88" s="1188">
        <f t="shared" ref="BM88:BX88" si="157">IF($AK88=4,X90,0)</f>
        <v>0</v>
      </c>
      <c r="BN88" s="1179">
        <f t="shared" si="157"/>
        <v>0</v>
      </c>
      <c r="BO88" s="1179">
        <f t="shared" si="157"/>
        <v>0</v>
      </c>
      <c r="BP88" s="1179">
        <f t="shared" si="157"/>
        <v>0</v>
      </c>
      <c r="BQ88" s="1179">
        <f t="shared" si="157"/>
        <v>0</v>
      </c>
      <c r="BR88" s="1179">
        <f t="shared" si="157"/>
        <v>0</v>
      </c>
      <c r="BS88" s="1179">
        <f t="shared" si="157"/>
        <v>0</v>
      </c>
      <c r="BT88" s="1179">
        <f t="shared" si="157"/>
        <v>0</v>
      </c>
      <c r="BU88" s="1179">
        <f t="shared" si="157"/>
        <v>0</v>
      </c>
      <c r="BV88" s="1179">
        <f t="shared" si="157"/>
        <v>0</v>
      </c>
      <c r="BW88" s="1179">
        <f t="shared" si="157"/>
        <v>0</v>
      </c>
      <c r="BX88" s="1182">
        <f t="shared" si="157"/>
        <v>0</v>
      </c>
      <c r="BY88" s="1185">
        <f t="shared" ref="BY88:CJ88" si="158">IF($AK88=5,X90,0)</f>
        <v>0</v>
      </c>
      <c r="BZ88" s="1179">
        <f t="shared" si="158"/>
        <v>0</v>
      </c>
      <c r="CA88" s="1179">
        <f t="shared" si="158"/>
        <v>0</v>
      </c>
      <c r="CB88" s="1179">
        <f t="shared" si="158"/>
        <v>0</v>
      </c>
      <c r="CC88" s="1179">
        <f t="shared" si="158"/>
        <v>0</v>
      </c>
      <c r="CD88" s="1179">
        <f t="shared" si="158"/>
        <v>0</v>
      </c>
      <c r="CE88" s="1179">
        <f t="shared" si="158"/>
        <v>0</v>
      </c>
      <c r="CF88" s="1179">
        <f t="shared" si="158"/>
        <v>0</v>
      </c>
      <c r="CG88" s="1179">
        <f t="shared" si="158"/>
        <v>0</v>
      </c>
      <c r="CH88" s="1179">
        <f t="shared" si="158"/>
        <v>0</v>
      </c>
      <c r="CI88" s="1179">
        <f t="shared" si="158"/>
        <v>0</v>
      </c>
      <c r="CJ88" s="1182">
        <f t="shared" si="158"/>
        <v>0</v>
      </c>
      <c r="CK88" s="1185">
        <f t="shared" ref="CK88:CV88" si="159">IF($AK88=6,X90,0)</f>
        <v>0</v>
      </c>
      <c r="CL88" s="1179">
        <f t="shared" si="159"/>
        <v>0</v>
      </c>
      <c r="CM88" s="1179">
        <f t="shared" si="159"/>
        <v>0</v>
      </c>
      <c r="CN88" s="1179">
        <f t="shared" si="159"/>
        <v>0</v>
      </c>
      <c r="CO88" s="1179">
        <f t="shared" si="159"/>
        <v>0</v>
      </c>
      <c r="CP88" s="1179">
        <f t="shared" si="159"/>
        <v>0</v>
      </c>
      <c r="CQ88" s="1179">
        <f t="shared" si="159"/>
        <v>0</v>
      </c>
      <c r="CR88" s="1179">
        <f t="shared" si="159"/>
        <v>0</v>
      </c>
      <c r="CS88" s="1179">
        <f t="shared" si="159"/>
        <v>0</v>
      </c>
      <c r="CT88" s="1179">
        <f t="shared" si="159"/>
        <v>0</v>
      </c>
      <c r="CU88" s="1179">
        <f t="shared" si="159"/>
        <v>0</v>
      </c>
      <c r="CV88" s="1182">
        <f t="shared" si="159"/>
        <v>0</v>
      </c>
    </row>
    <row r="89" spans="1:100" ht="13.5" customHeight="1">
      <c r="A89" s="2"/>
      <c r="B89" s="1205"/>
      <c r="C89" s="590"/>
      <c r="D89" s="1150"/>
      <c r="E89" s="68" t="s">
        <v>217</v>
      </c>
      <c r="F89" s="594"/>
      <c r="G89" s="594"/>
      <c r="H89" s="594"/>
      <c r="I89" s="66" t="str">
        <f>IF(OR($AK88=1,$AK88=2),SUM($F89:$H89),"")</f>
        <v/>
      </c>
      <c r="J89" s="66" t="str">
        <f>IF(OR($AK88=4,$AK88=5),SUM($F89:$H89),"")</f>
        <v/>
      </c>
      <c r="K89" s="66" t="str">
        <f>IF(OR($AK88=3,$AK88=6),SUM($F89:$H89),"")</f>
        <v/>
      </c>
      <c r="L89" s="1169"/>
      <c r="M89" s="597" t="s">
        <v>481</v>
      </c>
      <c r="N89" s="598"/>
      <c r="O89" s="597" t="s">
        <v>41</v>
      </c>
      <c r="P89" s="598"/>
      <c r="Q89" s="597" t="s">
        <v>35</v>
      </c>
      <c r="R89" s="598"/>
      <c r="S89" s="32" t="s">
        <v>36</v>
      </c>
      <c r="T89" s="42"/>
      <c r="U89" s="48">
        <f>C88</f>
        <v>0</v>
      </c>
      <c r="V89" s="34" t="s">
        <v>257</v>
      </c>
      <c r="W89" s="35">
        <f>SUM(X89:AI89)</f>
        <v>0</v>
      </c>
      <c r="X89" s="50" t="str">
        <f t="shared" ref="X89:AI89" si="160">AM88</f>
        <v/>
      </c>
      <c r="Y89" s="50" t="str">
        <f t="shared" si="160"/>
        <v/>
      </c>
      <c r="Z89" s="50" t="str">
        <f t="shared" si="160"/>
        <v/>
      </c>
      <c r="AA89" s="50" t="str">
        <f t="shared" si="160"/>
        <v/>
      </c>
      <c r="AB89" s="50" t="str">
        <f t="shared" si="160"/>
        <v/>
      </c>
      <c r="AC89" s="50" t="str">
        <f t="shared" si="160"/>
        <v/>
      </c>
      <c r="AD89" s="50" t="str">
        <f t="shared" si="160"/>
        <v/>
      </c>
      <c r="AE89" s="50" t="str">
        <f t="shared" si="160"/>
        <v/>
      </c>
      <c r="AF89" s="50" t="str">
        <f t="shared" si="160"/>
        <v/>
      </c>
      <c r="AG89" s="50" t="str">
        <f t="shared" si="160"/>
        <v/>
      </c>
      <c r="AH89" s="50" t="str">
        <f t="shared" si="160"/>
        <v/>
      </c>
      <c r="AI89" s="50" t="str">
        <f t="shared" si="160"/>
        <v/>
      </c>
      <c r="AJ89" s="1172"/>
      <c r="AK89" s="1174"/>
      <c r="AL89" s="1208"/>
      <c r="AM89" s="1167"/>
      <c r="AN89" s="1167"/>
      <c r="AO89" s="1167"/>
      <c r="AP89" s="1167"/>
      <c r="AQ89" s="1167"/>
      <c r="AR89" s="1167"/>
      <c r="AS89" s="1167"/>
      <c r="AT89" s="1167"/>
      <c r="AU89" s="1167"/>
      <c r="AV89" s="1167"/>
      <c r="AW89" s="1167"/>
      <c r="AX89" s="1167"/>
      <c r="AY89" s="113"/>
      <c r="AZ89" s="1165"/>
      <c r="BA89" s="1165"/>
      <c r="BB89" s="1165"/>
      <c r="BC89" s="1165"/>
      <c r="BD89" s="1165"/>
      <c r="BE89" s="1165"/>
      <c r="BF89" s="1165"/>
      <c r="BG89" s="1165"/>
      <c r="BH89" s="1165"/>
      <c r="BI89" s="1165"/>
      <c r="BJ89" s="1165"/>
      <c r="BK89" s="1165"/>
      <c r="BL89" s="113"/>
      <c r="BM89" s="1188"/>
      <c r="BN89" s="1180"/>
      <c r="BO89" s="1180"/>
      <c r="BP89" s="1180"/>
      <c r="BQ89" s="1180"/>
      <c r="BR89" s="1180"/>
      <c r="BS89" s="1180"/>
      <c r="BT89" s="1180"/>
      <c r="BU89" s="1180"/>
      <c r="BV89" s="1180"/>
      <c r="BW89" s="1180"/>
      <c r="BX89" s="1183"/>
      <c r="BY89" s="1186"/>
      <c r="BZ89" s="1180"/>
      <c r="CA89" s="1180"/>
      <c r="CB89" s="1180"/>
      <c r="CC89" s="1180"/>
      <c r="CD89" s="1180"/>
      <c r="CE89" s="1180"/>
      <c r="CF89" s="1180"/>
      <c r="CG89" s="1180"/>
      <c r="CH89" s="1180"/>
      <c r="CI89" s="1180"/>
      <c r="CJ89" s="1183"/>
      <c r="CK89" s="1186"/>
      <c r="CL89" s="1180"/>
      <c r="CM89" s="1180"/>
      <c r="CN89" s="1180"/>
      <c r="CO89" s="1180"/>
      <c r="CP89" s="1180"/>
      <c r="CQ89" s="1180"/>
      <c r="CR89" s="1180"/>
      <c r="CS89" s="1180"/>
      <c r="CT89" s="1180"/>
      <c r="CU89" s="1180"/>
      <c r="CV89" s="1183"/>
    </row>
    <row r="90" spans="1:100" ht="13.5" customHeight="1">
      <c r="A90" s="2"/>
      <c r="B90" s="1206"/>
      <c r="C90" s="591"/>
      <c r="D90" s="1151"/>
      <c r="E90" s="71" t="s">
        <v>223</v>
      </c>
      <c r="F90" s="603"/>
      <c r="G90" s="603"/>
      <c r="H90" s="603"/>
      <c r="I90" s="67" t="str">
        <f>IF(OR($AK88=1,$AK88=2),SUM($F90:$H90),"")</f>
        <v/>
      </c>
      <c r="J90" s="67" t="str">
        <f>IF(OR($AK88=4,$AK88=5),SUM($F90:$H90),"")</f>
        <v/>
      </c>
      <c r="K90" s="67" t="str">
        <f>IF(OR($AK88=3,$AK88=6),SUM($F90:$H90),"")</f>
        <v/>
      </c>
      <c r="L90" s="777"/>
      <c r="M90" s="1176" t="str">
        <f>IF(Q90&lt;=1,"","要見直し⇒")</f>
        <v/>
      </c>
      <c r="N90" s="1176"/>
      <c r="O90" s="1176"/>
      <c r="P90" s="599" t="s">
        <v>476</v>
      </c>
      <c r="Q90" s="1177">
        <f>W90</f>
        <v>0</v>
      </c>
      <c r="R90" s="1178"/>
      <c r="S90" s="136" t="s">
        <v>42</v>
      </c>
      <c r="T90" s="137" t="s">
        <v>43</v>
      </c>
      <c r="U90" s="49">
        <f>C89</f>
        <v>0</v>
      </c>
      <c r="V90" s="580" t="s">
        <v>258</v>
      </c>
      <c r="W90" s="36">
        <f>ROUND(AVERAGEA(X90:AI90),1)</f>
        <v>0</v>
      </c>
      <c r="X90" s="140" t="str">
        <f>IF(D88="","",ROUNDDOWN(X88/X89,2))</f>
        <v/>
      </c>
      <c r="Y90" s="140" t="str">
        <f>IF(D88="","",ROUNDDOWN(Y88/Y89,2))</f>
        <v/>
      </c>
      <c r="Z90" s="140" t="str">
        <f>IF(D88="","",ROUNDDOWN(Z88/Z89,2))</f>
        <v/>
      </c>
      <c r="AA90" s="140" t="str">
        <f>IF(D88="","",ROUNDDOWN(AA88/AA89,2))</f>
        <v/>
      </c>
      <c r="AB90" s="140" t="str">
        <f>IF(D88="","",ROUNDDOWN(AB88/AB89,2))</f>
        <v/>
      </c>
      <c r="AC90" s="140" t="str">
        <f>IF(D88="","",ROUNDDOWN(AC88/AC89,2))</f>
        <v/>
      </c>
      <c r="AD90" s="140" t="str">
        <f>IF(D88="","",ROUNDDOWN(AD88/AD89,2))</f>
        <v/>
      </c>
      <c r="AE90" s="140" t="str">
        <f>IF(D88="","",ROUNDDOWN(AE88/AE89,2))</f>
        <v/>
      </c>
      <c r="AF90" s="140" t="str">
        <f>IF(D88="","",ROUNDDOWN(AF88/AF89,2))</f>
        <v/>
      </c>
      <c r="AG90" s="140" t="str">
        <f>IF(D88="","",ROUNDDOWN(AG88/AG89,2))</f>
        <v/>
      </c>
      <c r="AH90" s="140" t="str">
        <f>IF(D88="","",ROUNDDOWN(AH88/AH89,2))</f>
        <v/>
      </c>
      <c r="AI90" s="140" t="str">
        <f>IF(D88="","",ROUNDDOWN(AI88/AI89,2))</f>
        <v/>
      </c>
      <c r="AJ90" s="1172"/>
      <c r="AK90" s="1174"/>
      <c r="AL90" s="1209"/>
      <c r="AM90" s="1167"/>
      <c r="AN90" s="1167"/>
      <c r="AO90" s="1167"/>
      <c r="AP90" s="1167"/>
      <c r="AQ90" s="1167"/>
      <c r="AR90" s="1167"/>
      <c r="AS90" s="1167"/>
      <c r="AT90" s="1167"/>
      <c r="AU90" s="1167"/>
      <c r="AV90" s="1167"/>
      <c r="AW90" s="1167"/>
      <c r="AX90" s="1167"/>
      <c r="AY90" s="32"/>
      <c r="AZ90" s="1166"/>
      <c r="BA90" s="1166"/>
      <c r="BB90" s="1166"/>
      <c r="BC90" s="1166"/>
      <c r="BD90" s="1166"/>
      <c r="BE90" s="1166"/>
      <c r="BF90" s="1166"/>
      <c r="BG90" s="1166"/>
      <c r="BH90" s="1166"/>
      <c r="BI90" s="1166"/>
      <c r="BJ90" s="1166"/>
      <c r="BK90" s="1166"/>
      <c r="BL90" s="32"/>
      <c r="BM90" s="1188"/>
      <c r="BN90" s="1181"/>
      <c r="BO90" s="1181"/>
      <c r="BP90" s="1181"/>
      <c r="BQ90" s="1181"/>
      <c r="BR90" s="1181"/>
      <c r="BS90" s="1181"/>
      <c r="BT90" s="1181"/>
      <c r="BU90" s="1181"/>
      <c r="BV90" s="1181"/>
      <c r="BW90" s="1181"/>
      <c r="BX90" s="1184"/>
      <c r="BY90" s="1187"/>
      <c r="BZ90" s="1181"/>
      <c r="CA90" s="1181"/>
      <c r="CB90" s="1181"/>
      <c r="CC90" s="1181"/>
      <c r="CD90" s="1181"/>
      <c r="CE90" s="1181"/>
      <c r="CF90" s="1181"/>
      <c r="CG90" s="1181"/>
      <c r="CH90" s="1181"/>
      <c r="CI90" s="1181"/>
      <c r="CJ90" s="1184"/>
      <c r="CK90" s="1187"/>
      <c r="CL90" s="1181"/>
      <c r="CM90" s="1181"/>
      <c r="CN90" s="1181"/>
      <c r="CO90" s="1181"/>
      <c r="CP90" s="1181"/>
      <c r="CQ90" s="1181"/>
      <c r="CR90" s="1181"/>
      <c r="CS90" s="1181"/>
      <c r="CT90" s="1181"/>
      <c r="CU90" s="1181"/>
      <c r="CV90" s="1184"/>
    </row>
    <row r="91" spans="1:100" ht="13.5" customHeight="1">
      <c r="A91" s="2"/>
      <c r="B91" s="1204">
        <v>28</v>
      </c>
      <c r="C91" s="589"/>
      <c r="D91" s="1149"/>
      <c r="E91" s="70"/>
      <c r="F91" s="236"/>
      <c r="G91" s="236"/>
      <c r="H91" s="236"/>
      <c r="I91" s="64"/>
      <c r="J91" s="63"/>
      <c r="K91" s="63"/>
      <c r="L91" s="1168"/>
      <c r="M91" s="595"/>
      <c r="N91" s="596" t="s">
        <v>41</v>
      </c>
      <c r="O91" s="595"/>
      <c r="P91" s="596" t="s">
        <v>35</v>
      </c>
      <c r="Q91" s="595"/>
      <c r="R91" s="596" t="s">
        <v>36</v>
      </c>
      <c r="S91" s="1170"/>
      <c r="T91" s="1171"/>
      <c r="U91" s="70">
        <f>D91</f>
        <v>0</v>
      </c>
      <c r="V91" s="738" t="s">
        <v>602</v>
      </c>
      <c r="W91" s="350">
        <f>SUM(X91:AI91)</f>
        <v>0</v>
      </c>
      <c r="X91" s="601"/>
      <c r="Y91" s="601"/>
      <c r="Z91" s="601"/>
      <c r="AA91" s="601"/>
      <c r="AB91" s="601"/>
      <c r="AC91" s="601"/>
      <c r="AD91" s="601"/>
      <c r="AE91" s="601"/>
      <c r="AF91" s="601"/>
      <c r="AG91" s="601"/>
      <c r="AH91" s="601"/>
      <c r="AI91" s="601"/>
      <c r="AJ91" s="1172" t="str">
        <f>C91&amp;C92</f>
        <v/>
      </c>
      <c r="AK91" s="1189" t="str">
        <f>IF(AJ91="常勤保育士",1,IF(AJ91="常勤保育士助士",2,IF(AJ91="常勤看護職員",3,IF(AJ91="非常勤保育士",4,IF(AJ91="非常勤保育士助士",5,IF(AJ91="非常勤看護職員",6," "))))))</f>
        <v xml:space="preserve"> </v>
      </c>
      <c r="AL91" s="1171">
        <f>IF(C93="児童保育",1,0)</f>
        <v>0</v>
      </c>
      <c r="AM91" s="1167" t="str">
        <f t="shared" ref="AM91:AX91" si="161">IF($C91="常勤",AM$10,IF($C91="非常勤",AM$12,""))</f>
        <v/>
      </c>
      <c r="AN91" s="1167" t="str">
        <f t="shared" si="161"/>
        <v/>
      </c>
      <c r="AO91" s="1167" t="str">
        <f t="shared" si="161"/>
        <v/>
      </c>
      <c r="AP91" s="1167" t="str">
        <f t="shared" si="161"/>
        <v/>
      </c>
      <c r="AQ91" s="1167" t="str">
        <f t="shared" si="161"/>
        <v/>
      </c>
      <c r="AR91" s="1167" t="str">
        <f t="shared" si="161"/>
        <v/>
      </c>
      <c r="AS91" s="1167" t="str">
        <f t="shared" si="161"/>
        <v/>
      </c>
      <c r="AT91" s="1167" t="str">
        <f t="shared" si="161"/>
        <v/>
      </c>
      <c r="AU91" s="1167" t="str">
        <f t="shared" si="161"/>
        <v/>
      </c>
      <c r="AV91" s="1167" t="str">
        <f t="shared" si="161"/>
        <v/>
      </c>
      <c r="AW91" s="1167" t="str">
        <f t="shared" si="161"/>
        <v/>
      </c>
      <c r="AX91" s="1167" t="str">
        <f t="shared" si="161"/>
        <v/>
      </c>
      <c r="AY91" s="32"/>
      <c r="AZ91" s="1164">
        <f t="shared" ref="AZ91:BK91" si="162">IF(X91&gt;=0.1,1,0)</f>
        <v>0</v>
      </c>
      <c r="BA91" s="1164">
        <f t="shared" si="162"/>
        <v>0</v>
      </c>
      <c r="BB91" s="1164">
        <f t="shared" si="162"/>
        <v>0</v>
      </c>
      <c r="BC91" s="1164">
        <f t="shared" si="162"/>
        <v>0</v>
      </c>
      <c r="BD91" s="1164">
        <f t="shared" si="162"/>
        <v>0</v>
      </c>
      <c r="BE91" s="1164">
        <f t="shared" si="162"/>
        <v>0</v>
      </c>
      <c r="BF91" s="1164">
        <f t="shared" si="162"/>
        <v>0</v>
      </c>
      <c r="BG91" s="1164">
        <f t="shared" si="162"/>
        <v>0</v>
      </c>
      <c r="BH91" s="1164">
        <f t="shared" si="162"/>
        <v>0</v>
      </c>
      <c r="BI91" s="1164">
        <f t="shared" si="162"/>
        <v>0</v>
      </c>
      <c r="BJ91" s="1164">
        <f t="shared" si="162"/>
        <v>0</v>
      </c>
      <c r="BK91" s="1164">
        <f t="shared" si="162"/>
        <v>0</v>
      </c>
      <c r="BL91" s="32"/>
      <c r="BM91" s="1188">
        <f t="shared" ref="BM91:BX91" si="163">IF($AK91=4,X93,0)</f>
        <v>0</v>
      </c>
      <c r="BN91" s="1179">
        <f t="shared" si="163"/>
        <v>0</v>
      </c>
      <c r="BO91" s="1179">
        <f t="shared" si="163"/>
        <v>0</v>
      </c>
      <c r="BP91" s="1179">
        <f t="shared" si="163"/>
        <v>0</v>
      </c>
      <c r="BQ91" s="1179">
        <f t="shared" si="163"/>
        <v>0</v>
      </c>
      <c r="BR91" s="1179">
        <f t="shared" si="163"/>
        <v>0</v>
      </c>
      <c r="BS91" s="1179">
        <f t="shared" si="163"/>
        <v>0</v>
      </c>
      <c r="BT91" s="1179">
        <f t="shared" si="163"/>
        <v>0</v>
      </c>
      <c r="BU91" s="1179">
        <f t="shared" si="163"/>
        <v>0</v>
      </c>
      <c r="BV91" s="1179">
        <f t="shared" si="163"/>
        <v>0</v>
      </c>
      <c r="BW91" s="1179">
        <f t="shared" si="163"/>
        <v>0</v>
      </c>
      <c r="BX91" s="1182">
        <f t="shared" si="163"/>
        <v>0</v>
      </c>
      <c r="BY91" s="1185">
        <f t="shared" ref="BY91:CJ91" si="164">IF($AK91=5,X93,0)</f>
        <v>0</v>
      </c>
      <c r="BZ91" s="1179">
        <f t="shared" si="164"/>
        <v>0</v>
      </c>
      <c r="CA91" s="1179">
        <f t="shared" si="164"/>
        <v>0</v>
      </c>
      <c r="CB91" s="1179">
        <f t="shared" si="164"/>
        <v>0</v>
      </c>
      <c r="CC91" s="1179">
        <f t="shared" si="164"/>
        <v>0</v>
      </c>
      <c r="CD91" s="1179">
        <f t="shared" si="164"/>
        <v>0</v>
      </c>
      <c r="CE91" s="1179">
        <f t="shared" si="164"/>
        <v>0</v>
      </c>
      <c r="CF91" s="1179">
        <f t="shared" si="164"/>
        <v>0</v>
      </c>
      <c r="CG91" s="1179">
        <f t="shared" si="164"/>
        <v>0</v>
      </c>
      <c r="CH91" s="1179">
        <f t="shared" si="164"/>
        <v>0</v>
      </c>
      <c r="CI91" s="1179">
        <f t="shared" si="164"/>
        <v>0</v>
      </c>
      <c r="CJ91" s="1182">
        <f t="shared" si="164"/>
        <v>0</v>
      </c>
      <c r="CK91" s="1185">
        <f t="shared" ref="CK91:CV91" si="165">IF($AK91=6,X93,0)</f>
        <v>0</v>
      </c>
      <c r="CL91" s="1179">
        <f t="shared" si="165"/>
        <v>0</v>
      </c>
      <c r="CM91" s="1179">
        <f t="shared" si="165"/>
        <v>0</v>
      </c>
      <c r="CN91" s="1179">
        <f t="shared" si="165"/>
        <v>0</v>
      </c>
      <c r="CO91" s="1179">
        <f t="shared" si="165"/>
        <v>0</v>
      </c>
      <c r="CP91" s="1179">
        <f t="shared" si="165"/>
        <v>0</v>
      </c>
      <c r="CQ91" s="1179">
        <f t="shared" si="165"/>
        <v>0</v>
      </c>
      <c r="CR91" s="1179">
        <f t="shared" si="165"/>
        <v>0</v>
      </c>
      <c r="CS91" s="1179">
        <f t="shared" si="165"/>
        <v>0</v>
      </c>
      <c r="CT91" s="1179">
        <f t="shared" si="165"/>
        <v>0</v>
      </c>
      <c r="CU91" s="1179">
        <f t="shared" si="165"/>
        <v>0</v>
      </c>
      <c r="CV91" s="1182">
        <f t="shared" si="165"/>
        <v>0</v>
      </c>
    </row>
    <row r="92" spans="1:100" ht="13.5" customHeight="1">
      <c r="A92" s="2"/>
      <c r="B92" s="1205"/>
      <c r="C92" s="590"/>
      <c r="D92" s="1150"/>
      <c r="E92" s="68" t="s">
        <v>217</v>
      </c>
      <c r="F92" s="594"/>
      <c r="G92" s="594"/>
      <c r="H92" s="594"/>
      <c r="I92" s="66" t="str">
        <f>IF(OR($AK91=1,$AK91=2),SUM($F92:$H92),"")</f>
        <v/>
      </c>
      <c r="J92" s="66" t="str">
        <f>IF(OR($AK91=4,$AK91=5),SUM($F92:$H92),"")</f>
        <v/>
      </c>
      <c r="K92" s="66" t="str">
        <f>IF(OR($AK91=3,$AK91=6),SUM($F92:$H92),"")</f>
        <v/>
      </c>
      <c r="L92" s="1169"/>
      <c r="M92" s="597" t="s">
        <v>481</v>
      </c>
      <c r="N92" s="598"/>
      <c r="O92" s="597" t="s">
        <v>41</v>
      </c>
      <c r="P92" s="598"/>
      <c r="Q92" s="597" t="s">
        <v>35</v>
      </c>
      <c r="R92" s="598"/>
      <c r="S92" s="32" t="s">
        <v>36</v>
      </c>
      <c r="T92" s="42"/>
      <c r="U92" s="48">
        <f>C91</f>
        <v>0</v>
      </c>
      <c r="V92" s="34" t="s">
        <v>257</v>
      </c>
      <c r="W92" s="35">
        <f>SUM(X92:AI92)</f>
        <v>0</v>
      </c>
      <c r="X92" s="50" t="str">
        <f t="shared" ref="X92:AI92" si="166">AM91</f>
        <v/>
      </c>
      <c r="Y92" s="50" t="str">
        <f t="shared" si="166"/>
        <v/>
      </c>
      <c r="Z92" s="50" t="str">
        <f t="shared" si="166"/>
        <v/>
      </c>
      <c r="AA92" s="50" t="str">
        <f t="shared" si="166"/>
        <v/>
      </c>
      <c r="AB92" s="50" t="str">
        <f t="shared" si="166"/>
        <v/>
      </c>
      <c r="AC92" s="50" t="str">
        <f t="shared" si="166"/>
        <v/>
      </c>
      <c r="AD92" s="50" t="str">
        <f t="shared" si="166"/>
        <v/>
      </c>
      <c r="AE92" s="50" t="str">
        <f t="shared" si="166"/>
        <v/>
      </c>
      <c r="AF92" s="50" t="str">
        <f t="shared" si="166"/>
        <v/>
      </c>
      <c r="AG92" s="50" t="str">
        <f t="shared" si="166"/>
        <v/>
      </c>
      <c r="AH92" s="50" t="str">
        <f t="shared" si="166"/>
        <v/>
      </c>
      <c r="AI92" s="50" t="str">
        <f t="shared" si="166"/>
        <v/>
      </c>
      <c r="AJ92" s="1172"/>
      <c r="AK92" s="1174"/>
      <c r="AL92" s="1208"/>
      <c r="AM92" s="1167"/>
      <c r="AN92" s="1167"/>
      <c r="AO92" s="1167"/>
      <c r="AP92" s="1167"/>
      <c r="AQ92" s="1167"/>
      <c r="AR92" s="1167"/>
      <c r="AS92" s="1167"/>
      <c r="AT92" s="1167"/>
      <c r="AU92" s="1167"/>
      <c r="AV92" s="1167"/>
      <c r="AW92" s="1167"/>
      <c r="AX92" s="1167"/>
      <c r="AY92" s="113"/>
      <c r="AZ92" s="1165"/>
      <c r="BA92" s="1165"/>
      <c r="BB92" s="1165"/>
      <c r="BC92" s="1165"/>
      <c r="BD92" s="1165"/>
      <c r="BE92" s="1165"/>
      <c r="BF92" s="1165"/>
      <c r="BG92" s="1165"/>
      <c r="BH92" s="1165"/>
      <c r="BI92" s="1165"/>
      <c r="BJ92" s="1165"/>
      <c r="BK92" s="1165"/>
      <c r="BL92" s="113"/>
      <c r="BM92" s="1188"/>
      <c r="BN92" s="1180"/>
      <c r="BO92" s="1180"/>
      <c r="BP92" s="1180"/>
      <c r="BQ92" s="1180"/>
      <c r="BR92" s="1180"/>
      <c r="BS92" s="1180"/>
      <c r="BT92" s="1180"/>
      <c r="BU92" s="1180"/>
      <c r="BV92" s="1180"/>
      <c r="BW92" s="1180"/>
      <c r="BX92" s="1183"/>
      <c r="BY92" s="1186"/>
      <c r="BZ92" s="1180"/>
      <c r="CA92" s="1180"/>
      <c r="CB92" s="1180"/>
      <c r="CC92" s="1180"/>
      <c r="CD92" s="1180"/>
      <c r="CE92" s="1180"/>
      <c r="CF92" s="1180"/>
      <c r="CG92" s="1180"/>
      <c r="CH92" s="1180"/>
      <c r="CI92" s="1180"/>
      <c r="CJ92" s="1183"/>
      <c r="CK92" s="1186"/>
      <c r="CL92" s="1180"/>
      <c r="CM92" s="1180"/>
      <c r="CN92" s="1180"/>
      <c r="CO92" s="1180"/>
      <c r="CP92" s="1180"/>
      <c r="CQ92" s="1180"/>
      <c r="CR92" s="1180"/>
      <c r="CS92" s="1180"/>
      <c r="CT92" s="1180"/>
      <c r="CU92" s="1180"/>
      <c r="CV92" s="1183"/>
    </row>
    <row r="93" spans="1:100" ht="13.5" customHeight="1">
      <c r="A93" s="2"/>
      <c r="B93" s="1206"/>
      <c r="C93" s="591"/>
      <c r="D93" s="1151"/>
      <c r="E93" s="71" t="s">
        <v>223</v>
      </c>
      <c r="F93" s="603"/>
      <c r="G93" s="603"/>
      <c r="H93" s="603"/>
      <c r="I93" s="67" t="str">
        <f>IF(OR($AK91=1,$AK91=2),SUM($F93:$H93),"")</f>
        <v/>
      </c>
      <c r="J93" s="67" t="str">
        <f>IF(OR($AK91=4,$AK91=5),SUM($F93:$H93),"")</f>
        <v/>
      </c>
      <c r="K93" s="67" t="str">
        <f>IF(OR($AK91=3,$AK91=6),SUM($F93:$H93),"")</f>
        <v/>
      </c>
      <c r="L93" s="777"/>
      <c r="M93" s="1176" t="str">
        <f>IF(Q93&lt;=1,"","要見直し⇒")</f>
        <v/>
      </c>
      <c r="N93" s="1176"/>
      <c r="O93" s="1176"/>
      <c r="P93" s="599" t="s">
        <v>480</v>
      </c>
      <c r="Q93" s="1177">
        <f>W93</f>
        <v>0</v>
      </c>
      <c r="R93" s="1178"/>
      <c r="S93" s="136" t="s">
        <v>42</v>
      </c>
      <c r="T93" s="137" t="s">
        <v>43</v>
      </c>
      <c r="U93" s="49">
        <f>C92</f>
        <v>0</v>
      </c>
      <c r="V93" s="580" t="s">
        <v>258</v>
      </c>
      <c r="W93" s="36">
        <f>ROUND(AVERAGEA(X93:AI93),1)</f>
        <v>0</v>
      </c>
      <c r="X93" s="140" t="str">
        <f>IF(D91="","",ROUNDDOWN(X91/X92,2))</f>
        <v/>
      </c>
      <c r="Y93" s="140" t="str">
        <f>IF(D91="","",ROUNDDOWN(Y91/Y92,2))</f>
        <v/>
      </c>
      <c r="Z93" s="140" t="str">
        <f>IF(D91="","",ROUNDDOWN(Z91/Z92,2))</f>
        <v/>
      </c>
      <c r="AA93" s="140" t="str">
        <f>IF(D91="","",ROUNDDOWN(AA91/AA92,2))</f>
        <v/>
      </c>
      <c r="AB93" s="140" t="str">
        <f>IF(D91="","",ROUNDDOWN(AB91/AB92,2))</f>
        <v/>
      </c>
      <c r="AC93" s="140" t="str">
        <f>IF(D91="","",ROUNDDOWN(AC91/AC92,2))</f>
        <v/>
      </c>
      <c r="AD93" s="140" t="str">
        <f>IF(D91="","",ROUNDDOWN(AD91/AD92,2))</f>
        <v/>
      </c>
      <c r="AE93" s="140" t="str">
        <f>IF(D91="","",ROUNDDOWN(AE91/AE92,2))</f>
        <v/>
      </c>
      <c r="AF93" s="140" t="str">
        <f>IF(D91="","",ROUNDDOWN(AF91/AF92,2))</f>
        <v/>
      </c>
      <c r="AG93" s="140" t="str">
        <f>IF(D91="","",ROUNDDOWN(AG91/AG92,2))</f>
        <v/>
      </c>
      <c r="AH93" s="140" t="str">
        <f>IF(D91="","",ROUNDDOWN(AH91/AH92,2))</f>
        <v/>
      </c>
      <c r="AI93" s="140" t="str">
        <f>IF(D91="","",ROUNDDOWN(AI91/AI92,2))</f>
        <v/>
      </c>
      <c r="AJ93" s="1172"/>
      <c r="AK93" s="1174"/>
      <c r="AL93" s="1209"/>
      <c r="AM93" s="1167"/>
      <c r="AN93" s="1167"/>
      <c r="AO93" s="1167"/>
      <c r="AP93" s="1167"/>
      <c r="AQ93" s="1167"/>
      <c r="AR93" s="1167"/>
      <c r="AS93" s="1167"/>
      <c r="AT93" s="1167"/>
      <c r="AU93" s="1167"/>
      <c r="AV93" s="1167"/>
      <c r="AW93" s="1167"/>
      <c r="AX93" s="1167"/>
      <c r="AY93" s="32"/>
      <c r="AZ93" s="1166"/>
      <c r="BA93" s="1166"/>
      <c r="BB93" s="1166"/>
      <c r="BC93" s="1166"/>
      <c r="BD93" s="1166"/>
      <c r="BE93" s="1166"/>
      <c r="BF93" s="1166"/>
      <c r="BG93" s="1166"/>
      <c r="BH93" s="1166"/>
      <c r="BI93" s="1166"/>
      <c r="BJ93" s="1166"/>
      <c r="BK93" s="1166"/>
      <c r="BL93" s="32"/>
      <c r="BM93" s="1188"/>
      <c r="BN93" s="1181"/>
      <c r="BO93" s="1181"/>
      <c r="BP93" s="1181"/>
      <c r="BQ93" s="1181"/>
      <c r="BR93" s="1181"/>
      <c r="BS93" s="1181"/>
      <c r="BT93" s="1181"/>
      <c r="BU93" s="1181"/>
      <c r="BV93" s="1181"/>
      <c r="BW93" s="1181"/>
      <c r="BX93" s="1184"/>
      <c r="BY93" s="1187"/>
      <c r="BZ93" s="1181"/>
      <c r="CA93" s="1181"/>
      <c r="CB93" s="1181"/>
      <c r="CC93" s="1181"/>
      <c r="CD93" s="1181"/>
      <c r="CE93" s="1181"/>
      <c r="CF93" s="1181"/>
      <c r="CG93" s="1181"/>
      <c r="CH93" s="1181"/>
      <c r="CI93" s="1181"/>
      <c r="CJ93" s="1184"/>
      <c r="CK93" s="1187"/>
      <c r="CL93" s="1181"/>
      <c r="CM93" s="1181"/>
      <c r="CN93" s="1181"/>
      <c r="CO93" s="1181"/>
      <c r="CP93" s="1181"/>
      <c r="CQ93" s="1181"/>
      <c r="CR93" s="1181"/>
      <c r="CS93" s="1181"/>
      <c r="CT93" s="1181"/>
      <c r="CU93" s="1181"/>
      <c r="CV93" s="1184"/>
    </row>
    <row r="94" spans="1:100" ht="13.5" customHeight="1">
      <c r="A94" s="2"/>
      <c r="B94" s="1204">
        <v>29</v>
      </c>
      <c r="C94" s="589"/>
      <c r="D94" s="1149"/>
      <c r="E94" s="70"/>
      <c r="F94" s="236"/>
      <c r="G94" s="236"/>
      <c r="H94" s="236"/>
      <c r="I94" s="64"/>
      <c r="J94" s="63"/>
      <c r="K94" s="63"/>
      <c r="L94" s="1168"/>
      <c r="M94" s="595"/>
      <c r="N94" s="596" t="s">
        <v>41</v>
      </c>
      <c r="O94" s="595"/>
      <c r="P94" s="596" t="s">
        <v>35</v>
      </c>
      <c r="Q94" s="595"/>
      <c r="R94" s="596" t="s">
        <v>36</v>
      </c>
      <c r="S94" s="1170"/>
      <c r="T94" s="1171"/>
      <c r="U94" s="70">
        <f>D94</f>
        <v>0</v>
      </c>
      <c r="V94" s="738" t="s">
        <v>602</v>
      </c>
      <c r="W94" s="350">
        <f>SUM(X94:AI94)</f>
        <v>0</v>
      </c>
      <c r="X94" s="601"/>
      <c r="Y94" s="601"/>
      <c r="Z94" s="601"/>
      <c r="AA94" s="601"/>
      <c r="AB94" s="601"/>
      <c r="AC94" s="601"/>
      <c r="AD94" s="601"/>
      <c r="AE94" s="601"/>
      <c r="AF94" s="601"/>
      <c r="AG94" s="601"/>
      <c r="AH94" s="601"/>
      <c r="AI94" s="601"/>
      <c r="AJ94" s="1172" t="str">
        <f>C94&amp;C95</f>
        <v/>
      </c>
      <c r="AK94" s="1189" t="str">
        <f>IF(AJ94="常勤保育士",1,IF(AJ94="常勤保育士助士",2,IF(AJ94="常勤看護職員",3,IF(AJ94="非常勤保育士",4,IF(AJ94="非常勤保育士助士",5,IF(AJ94="非常勤看護職員",6," "))))))</f>
        <v xml:space="preserve"> </v>
      </c>
      <c r="AL94" s="1171">
        <f>IF(C96="児童保育",1,0)</f>
        <v>0</v>
      </c>
      <c r="AM94" s="1167" t="str">
        <f t="shared" ref="AM94:AX94" si="167">IF($C94="常勤",AM$10,IF($C94="非常勤",AM$12,""))</f>
        <v/>
      </c>
      <c r="AN94" s="1167" t="str">
        <f t="shared" si="167"/>
        <v/>
      </c>
      <c r="AO94" s="1167" t="str">
        <f t="shared" si="167"/>
        <v/>
      </c>
      <c r="AP94" s="1167" t="str">
        <f t="shared" si="167"/>
        <v/>
      </c>
      <c r="AQ94" s="1167" t="str">
        <f t="shared" si="167"/>
        <v/>
      </c>
      <c r="AR94" s="1167" t="str">
        <f t="shared" si="167"/>
        <v/>
      </c>
      <c r="AS94" s="1167" t="str">
        <f t="shared" si="167"/>
        <v/>
      </c>
      <c r="AT94" s="1167" t="str">
        <f t="shared" si="167"/>
        <v/>
      </c>
      <c r="AU94" s="1167" t="str">
        <f t="shared" si="167"/>
        <v/>
      </c>
      <c r="AV94" s="1167" t="str">
        <f t="shared" si="167"/>
        <v/>
      </c>
      <c r="AW94" s="1167" t="str">
        <f t="shared" si="167"/>
        <v/>
      </c>
      <c r="AX94" s="1167" t="str">
        <f t="shared" si="167"/>
        <v/>
      </c>
      <c r="AY94" s="32"/>
      <c r="AZ94" s="1164">
        <f t="shared" ref="AZ94:BK94" si="168">IF(X94&gt;=0.1,1,0)</f>
        <v>0</v>
      </c>
      <c r="BA94" s="1164">
        <f t="shared" si="168"/>
        <v>0</v>
      </c>
      <c r="BB94" s="1164">
        <f t="shared" si="168"/>
        <v>0</v>
      </c>
      <c r="BC94" s="1164">
        <f t="shared" si="168"/>
        <v>0</v>
      </c>
      <c r="BD94" s="1164">
        <f t="shared" si="168"/>
        <v>0</v>
      </c>
      <c r="BE94" s="1164">
        <f t="shared" si="168"/>
        <v>0</v>
      </c>
      <c r="BF94" s="1164">
        <f t="shared" si="168"/>
        <v>0</v>
      </c>
      <c r="BG94" s="1164">
        <f t="shared" si="168"/>
        <v>0</v>
      </c>
      <c r="BH94" s="1164">
        <f t="shared" si="168"/>
        <v>0</v>
      </c>
      <c r="BI94" s="1164">
        <f t="shared" si="168"/>
        <v>0</v>
      </c>
      <c r="BJ94" s="1164">
        <f t="shared" si="168"/>
        <v>0</v>
      </c>
      <c r="BK94" s="1164">
        <f t="shared" si="168"/>
        <v>0</v>
      </c>
      <c r="BL94" s="32"/>
      <c r="BM94" s="1188">
        <f t="shared" ref="BM94:BX94" si="169">IF($AK94=4,X96,0)</f>
        <v>0</v>
      </c>
      <c r="BN94" s="1179">
        <f t="shared" si="169"/>
        <v>0</v>
      </c>
      <c r="BO94" s="1179">
        <f t="shared" si="169"/>
        <v>0</v>
      </c>
      <c r="BP94" s="1179">
        <f t="shared" si="169"/>
        <v>0</v>
      </c>
      <c r="BQ94" s="1179">
        <f t="shared" si="169"/>
        <v>0</v>
      </c>
      <c r="BR94" s="1179">
        <f t="shared" si="169"/>
        <v>0</v>
      </c>
      <c r="BS94" s="1179">
        <f t="shared" si="169"/>
        <v>0</v>
      </c>
      <c r="BT94" s="1179">
        <f t="shared" si="169"/>
        <v>0</v>
      </c>
      <c r="BU94" s="1179">
        <f t="shared" si="169"/>
        <v>0</v>
      </c>
      <c r="BV94" s="1179">
        <f t="shared" si="169"/>
        <v>0</v>
      </c>
      <c r="BW94" s="1179">
        <f t="shared" si="169"/>
        <v>0</v>
      </c>
      <c r="BX94" s="1182">
        <f t="shared" si="169"/>
        <v>0</v>
      </c>
      <c r="BY94" s="1185">
        <f t="shared" ref="BY94:CJ94" si="170">IF($AK94=5,X96,0)</f>
        <v>0</v>
      </c>
      <c r="BZ94" s="1179">
        <f t="shared" si="170"/>
        <v>0</v>
      </c>
      <c r="CA94" s="1179">
        <f t="shared" si="170"/>
        <v>0</v>
      </c>
      <c r="CB94" s="1179">
        <f t="shared" si="170"/>
        <v>0</v>
      </c>
      <c r="CC94" s="1179">
        <f t="shared" si="170"/>
        <v>0</v>
      </c>
      <c r="CD94" s="1179">
        <f t="shared" si="170"/>
        <v>0</v>
      </c>
      <c r="CE94" s="1179">
        <f t="shared" si="170"/>
        <v>0</v>
      </c>
      <c r="CF94" s="1179">
        <f t="shared" si="170"/>
        <v>0</v>
      </c>
      <c r="CG94" s="1179">
        <f t="shared" si="170"/>
        <v>0</v>
      </c>
      <c r="CH94" s="1179">
        <f t="shared" si="170"/>
        <v>0</v>
      </c>
      <c r="CI94" s="1179">
        <f t="shared" si="170"/>
        <v>0</v>
      </c>
      <c r="CJ94" s="1182">
        <f t="shared" si="170"/>
        <v>0</v>
      </c>
      <c r="CK94" s="1185">
        <f t="shared" ref="CK94:CV94" si="171">IF($AK94=6,X96,0)</f>
        <v>0</v>
      </c>
      <c r="CL94" s="1179">
        <f t="shared" si="171"/>
        <v>0</v>
      </c>
      <c r="CM94" s="1179">
        <f t="shared" si="171"/>
        <v>0</v>
      </c>
      <c r="CN94" s="1179">
        <f t="shared" si="171"/>
        <v>0</v>
      </c>
      <c r="CO94" s="1179">
        <f t="shared" si="171"/>
        <v>0</v>
      </c>
      <c r="CP94" s="1179">
        <f t="shared" si="171"/>
        <v>0</v>
      </c>
      <c r="CQ94" s="1179">
        <f t="shared" si="171"/>
        <v>0</v>
      </c>
      <c r="CR94" s="1179">
        <f t="shared" si="171"/>
        <v>0</v>
      </c>
      <c r="CS94" s="1179">
        <f t="shared" si="171"/>
        <v>0</v>
      </c>
      <c r="CT94" s="1179">
        <f t="shared" si="171"/>
        <v>0</v>
      </c>
      <c r="CU94" s="1179">
        <f t="shared" si="171"/>
        <v>0</v>
      </c>
      <c r="CV94" s="1182">
        <f t="shared" si="171"/>
        <v>0</v>
      </c>
    </row>
    <row r="95" spans="1:100" ht="13.5" customHeight="1">
      <c r="A95" s="2"/>
      <c r="B95" s="1205"/>
      <c r="C95" s="590"/>
      <c r="D95" s="1150"/>
      <c r="E95" s="68" t="s">
        <v>217</v>
      </c>
      <c r="F95" s="594"/>
      <c r="G95" s="594"/>
      <c r="H95" s="594"/>
      <c r="I95" s="66" t="str">
        <f>IF(OR($AK94=1,$AK94=2),SUM($F95:$H95),"")</f>
        <v/>
      </c>
      <c r="J95" s="66" t="str">
        <f>IF(OR($AK94=4,$AK94=5),SUM($F95:$H95),"")</f>
        <v/>
      </c>
      <c r="K95" s="66" t="str">
        <f>IF(OR($AK94=3,$AK94=6),SUM($F95:$H95),"")</f>
        <v/>
      </c>
      <c r="L95" s="1169"/>
      <c r="M95" s="597" t="s">
        <v>481</v>
      </c>
      <c r="N95" s="598"/>
      <c r="O95" s="597" t="s">
        <v>41</v>
      </c>
      <c r="P95" s="598"/>
      <c r="Q95" s="597" t="s">
        <v>35</v>
      </c>
      <c r="R95" s="598"/>
      <c r="S95" s="32" t="s">
        <v>36</v>
      </c>
      <c r="T95" s="42"/>
      <c r="U95" s="48">
        <f>C94</f>
        <v>0</v>
      </c>
      <c r="V95" s="34" t="s">
        <v>257</v>
      </c>
      <c r="W95" s="35">
        <f>SUM(X95:AI95)</f>
        <v>0</v>
      </c>
      <c r="X95" s="50" t="str">
        <f t="shared" ref="X95:AI95" si="172">AM94</f>
        <v/>
      </c>
      <c r="Y95" s="50" t="str">
        <f t="shared" si="172"/>
        <v/>
      </c>
      <c r="Z95" s="50" t="str">
        <f t="shared" si="172"/>
        <v/>
      </c>
      <c r="AA95" s="50" t="str">
        <f t="shared" si="172"/>
        <v/>
      </c>
      <c r="AB95" s="50" t="str">
        <f t="shared" si="172"/>
        <v/>
      </c>
      <c r="AC95" s="50" t="str">
        <f t="shared" si="172"/>
        <v/>
      </c>
      <c r="AD95" s="50" t="str">
        <f t="shared" si="172"/>
        <v/>
      </c>
      <c r="AE95" s="50" t="str">
        <f t="shared" si="172"/>
        <v/>
      </c>
      <c r="AF95" s="50" t="str">
        <f t="shared" si="172"/>
        <v/>
      </c>
      <c r="AG95" s="50" t="str">
        <f t="shared" si="172"/>
        <v/>
      </c>
      <c r="AH95" s="50" t="str">
        <f t="shared" si="172"/>
        <v/>
      </c>
      <c r="AI95" s="50" t="str">
        <f t="shared" si="172"/>
        <v/>
      </c>
      <c r="AJ95" s="1172"/>
      <c r="AK95" s="1174"/>
      <c r="AL95" s="1208"/>
      <c r="AM95" s="1167"/>
      <c r="AN95" s="1167"/>
      <c r="AO95" s="1167"/>
      <c r="AP95" s="1167"/>
      <c r="AQ95" s="1167"/>
      <c r="AR95" s="1167"/>
      <c r="AS95" s="1167"/>
      <c r="AT95" s="1167"/>
      <c r="AU95" s="1167"/>
      <c r="AV95" s="1167"/>
      <c r="AW95" s="1167"/>
      <c r="AX95" s="1167"/>
      <c r="AY95" s="113"/>
      <c r="AZ95" s="1165"/>
      <c r="BA95" s="1165"/>
      <c r="BB95" s="1165"/>
      <c r="BC95" s="1165"/>
      <c r="BD95" s="1165"/>
      <c r="BE95" s="1165"/>
      <c r="BF95" s="1165"/>
      <c r="BG95" s="1165"/>
      <c r="BH95" s="1165"/>
      <c r="BI95" s="1165"/>
      <c r="BJ95" s="1165"/>
      <c r="BK95" s="1165"/>
      <c r="BL95" s="113"/>
      <c r="BM95" s="1188"/>
      <c r="BN95" s="1180"/>
      <c r="BO95" s="1180"/>
      <c r="BP95" s="1180"/>
      <c r="BQ95" s="1180"/>
      <c r="BR95" s="1180"/>
      <c r="BS95" s="1180"/>
      <c r="BT95" s="1180"/>
      <c r="BU95" s="1180"/>
      <c r="BV95" s="1180"/>
      <c r="BW95" s="1180"/>
      <c r="BX95" s="1183"/>
      <c r="BY95" s="1186"/>
      <c r="BZ95" s="1180"/>
      <c r="CA95" s="1180"/>
      <c r="CB95" s="1180"/>
      <c r="CC95" s="1180"/>
      <c r="CD95" s="1180"/>
      <c r="CE95" s="1180"/>
      <c r="CF95" s="1180"/>
      <c r="CG95" s="1180"/>
      <c r="CH95" s="1180"/>
      <c r="CI95" s="1180"/>
      <c r="CJ95" s="1183"/>
      <c r="CK95" s="1186"/>
      <c r="CL95" s="1180"/>
      <c r="CM95" s="1180"/>
      <c r="CN95" s="1180"/>
      <c r="CO95" s="1180"/>
      <c r="CP95" s="1180"/>
      <c r="CQ95" s="1180"/>
      <c r="CR95" s="1180"/>
      <c r="CS95" s="1180"/>
      <c r="CT95" s="1180"/>
      <c r="CU95" s="1180"/>
      <c r="CV95" s="1183"/>
    </row>
    <row r="96" spans="1:100" ht="13.5" customHeight="1">
      <c r="A96" s="2"/>
      <c r="B96" s="1206"/>
      <c r="C96" s="591"/>
      <c r="D96" s="1151"/>
      <c r="E96" s="71" t="s">
        <v>223</v>
      </c>
      <c r="F96" s="603"/>
      <c r="G96" s="603"/>
      <c r="H96" s="603"/>
      <c r="I96" s="67" t="str">
        <f>IF(OR($AK94=1,$AK94=2),SUM($F96:$H96),"")</f>
        <v/>
      </c>
      <c r="J96" s="67" t="str">
        <f>IF(OR($AK94=4,$AK94=5),SUM($F96:$H96),"")</f>
        <v/>
      </c>
      <c r="K96" s="67" t="str">
        <f>IF(OR($AK94=3,$AK94=6),SUM($F96:$H96),"")</f>
        <v/>
      </c>
      <c r="L96" s="777"/>
      <c r="M96" s="1176" t="str">
        <f>IF(Q96&lt;=1,"","要見直し⇒")</f>
        <v/>
      </c>
      <c r="N96" s="1176"/>
      <c r="O96" s="1176"/>
      <c r="P96" s="599" t="s">
        <v>476</v>
      </c>
      <c r="Q96" s="1177">
        <f>W96</f>
        <v>0</v>
      </c>
      <c r="R96" s="1178"/>
      <c r="S96" s="136" t="s">
        <v>42</v>
      </c>
      <c r="T96" s="137" t="s">
        <v>43</v>
      </c>
      <c r="U96" s="49">
        <f>C95</f>
        <v>0</v>
      </c>
      <c r="V96" s="580" t="s">
        <v>258</v>
      </c>
      <c r="W96" s="36">
        <f>ROUND(AVERAGEA(X96:AI96),1)</f>
        <v>0</v>
      </c>
      <c r="X96" s="140" t="str">
        <f>IF(D94="","",ROUNDDOWN(X94/X95,2))</f>
        <v/>
      </c>
      <c r="Y96" s="140" t="str">
        <f>IF(D94="","",ROUNDDOWN(Y94/Y95,2))</f>
        <v/>
      </c>
      <c r="Z96" s="140" t="str">
        <f>IF(D94="","",ROUNDDOWN(Z94/Z95,2))</f>
        <v/>
      </c>
      <c r="AA96" s="140" t="str">
        <f>IF(D94="","",ROUNDDOWN(AA94/AA95,2))</f>
        <v/>
      </c>
      <c r="AB96" s="140" t="str">
        <f>IF(D94="","",ROUNDDOWN(AB94/AB95,2))</f>
        <v/>
      </c>
      <c r="AC96" s="140" t="str">
        <f>IF(D94="","",ROUNDDOWN(AC94/AC95,2))</f>
        <v/>
      </c>
      <c r="AD96" s="140" t="str">
        <f>IF(D94="","",ROUNDDOWN(AD94/AD95,2))</f>
        <v/>
      </c>
      <c r="AE96" s="140" t="str">
        <f>IF(D94="","",ROUNDDOWN(AE94/AE95,2))</f>
        <v/>
      </c>
      <c r="AF96" s="140" t="str">
        <f>IF(D94="","",ROUNDDOWN(AF94/AF95,2))</f>
        <v/>
      </c>
      <c r="AG96" s="140" t="str">
        <f>IF(D94="","",ROUNDDOWN(AG94/AG95,2))</f>
        <v/>
      </c>
      <c r="AH96" s="140" t="str">
        <f>IF(D94="","",ROUNDDOWN(AH94/AH95,2))</f>
        <v/>
      </c>
      <c r="AI96" s="140" t="str">
        <f>IF(D94="","",ROUNDDOWN(AI94/AI95,2))</f>
        <v/>
      </c>
      <c r="AJ96" s="1172"/>
      <c r="AK96" s="1174"/>
      <c r="AL96" s="1209"/>
      <c r="AM96" s="1167"/>
      <c r="AN96" s="1167"/>
      <c r="AO96" s="1167"/>
      <c r="AP96" s="1167"/>
      <c r="AQ96" s="1167"/>
      <c r="AR96" s="1167"/>
      <c r="AS96" s="1167"/>
      <c r="AT96" s="1167"/>
      <c r="AU96" s="1167"/>
      <c r="AV96" s="1167"/>
      <c r="AW96" s="1167"/>
      <c r="AX96" s="1167"/>
      <c r="AY96" s="32"/>
      <c r="AZ96" s="1166"/>
      <c r="BA96" s="1166"/>
      <c r="BB96" s="1166"/>
      <c r="BC96" s="1166"/>
      <c r="BD96" s="1166"/>
      <c r="BE96" s="1166"/>
      <c r="BF96" s="1166"/>
      <c r="BG96" s="1166"/>
      <c r="BH96" s="1166"/>
      <c r="BI96" s="1166"/>
      <c r="BJ96" s="1166"/>
      <c r="BK96" s="1166"/>
      <c r="BL96" s="32"/>
      <c r="BM96" s="1188"/>
      <c r="BN96" s="1181"/>
      <c r="BO96" s="1181"/>
      <c r="BP96" s="1181"/>
      <c r="BQ96" s="1181"/>
      <c r="BR96" s="1181"/>
      <c r="BS96" s="1181"/>
      <c r="BT96" s="1181"/>
      <c r="BU96" s="1181"/>
      <c r="BV96" s="1181"/>
      <c r="BW96" s="1181"/>
      <c r="BX96" s="1184"/>
      <c r="BY96" s="1187"/>
      <c r="BZ96" s="1181"/>
      <c r="CA96" s="1181"/>
      <c r="CB96" s="1181"/>
      <c r="CC96" s="1181"/>
      <c r="CD96" s="1181"/>
      <c r="CE96" s="1181"/>
      <c r="CF96" s="1181"/>
      <c r="CG96" s="1181"/>
      <c r="CH96" s="1181"/>
      <c r="CI96" s="1181"/>
      <c r="CJ96" s="1184"/>
      <c r="CK96" s="1187"/>
      <c r="CL96" s="1181"/>
      <c r="CM96" s="1181"/>
      <c r="CN96" s="1181"/>
      <c r="CO96" s="1181"/>
      <c r="CP96" s="1181"/>
      <c r="CQ96" s="1181"/>
      <c r="CR96" s="1181"/>
      <c r="CS96" s="1181"/>
      <c r="CT96" s="1181"/>
      <c r="CU96" s="1181"/>
      <c r="CV96" s="1184"/>
    </row>
    <row r="97" spans="1:100" ht="13.5" customHeight="1">
      <c r="A97" s="2"/>
      <c r="B97" s="1204">
        <v>30</v>
      </c>
      <c r="C97" s="589"/>
      <c r="D97" s="1149"/>
      <c r="E97" s="70"/>
      <c r="F97" s="236"/>
      <c r="G97" s="236"/>
      <c r="H97" s="236"/>
      <c r="I97" s="64"/>
      <c r="J97" s="63"/>
      <c r="K97" s="63"/>
      <c r="L97" s="1168"/>
      <c r="M97" s="595"/>
      <c r="N97" s="596" t="s">
        <v>41</v>
      </c>
      <c r="O97" s="595"/>
      <c r="P97" s="596" t="s">
        <v>35</v>
      </c>
      <c r="Q97" s="595"/>
      <c r="R97" s="596" t="s">
        <v>36</v>
      </c>
      <c r="S97" s="1170"/>
      <c r="T97" s="1171"/>
      <c r="U97" s="70">
        <f>D97</f>
        <v>0</v>
      </c>
      <c r="V97" s="738" t="s">
        <v>602</v>
      </c>
      <c r="W97" s="350">
        <f>SUM(X97:AI97)</f>
        <v>0</v>
      </c>
      <c r="X97" s="601"/>
      <c r="Y97" s="601"/>
      <c r="Z97" s="601"/>
      <c r="AA97" s="601"/>
      <c r="AB97" s="601"/>
      <c r="AC97" s="601"/>
      <c r="AD97" s="601"/>
      <c r="AE97" s="601"/>
      <c r="AF97" s="601"/>
      <c r="AG97" s="601"/>
      <c r="AH97" s="601"/>
      <c r="AI97" s="601"/>
      <c r="AJ97" s="1172" t="str">
        <f>C97&amp;C98</f>
        <v/>
      </c>
      <c r="AK97" s="1189" t="str">
        <f>IF(AJ97="常勤保育士",1,IF(AJ97="常勤保育士助士",2,IF(AJ97="常勤看護職員",3,IF(AJ97="非常勤保育士",4,IF(AJ97="非常勤保育士助士",5,IF(AJ97="非常勤看護職員",6," "))))))</f>
        <v xml:space="preserve"> </v>
      </c>
      <c r="AL97" s="1171">
        <f>IF(C99="児童保育",1,0)</f>
        <v>0</v>
      </c>
      <c r="AM97" s="1167" t="str">
        <f t="shared" ref="AM97:AX97" si="173">IF($C97="常勤",AM$10,IF($C97="非常勤",AM$12,""))</f>
        <v/>
      </c>
      <c r="AN97" s="1167" t="str">
        <f t="shared" si="173"/>
        <v/>
      </c>
      <c r="AO97" s="1167" t="str">
        <f t="shared" si="173"/>
        <v/>
      </c>
      <c r="AP97" s="1167" t="str">
        <f t="shared" si="173"/>
        <v/>
      </c>
      <c r="AQ97" s="1167" t="str">
        <f t="shared" si="173"/>
        <v/>
      </c>
      <c r="AR97" s="1167" t="str">
        <f t="shared" si="173"/>
        <v/>
      </c>
      <c r="AS97" s="1167" t="str">
        <f t="shared" si="173"/>
        <v/>
      </c>
      <c r="AT97" s="1167" t="str">
        <f t="shared" si="173"/>
        <v/>
      </c>
      <c r="AU97" s="1167" t="str">
        <f t="shared" si="173"/>
        <v/>
      </c>
      <c r="AV97" s="1167" t="str">
        <f t="shared" si="173"/>
        <v/>
      </c>
      <c r="AW97" s="1167" t="str">
        <f t="shared" si="173"/>
        <v/>
      </c>
      <c r="AX97" s="1167" t="str">
        <f t="shared" si="173"/>
        <v/>
      </c>
      <c r="AY97" s="32"/>
      <c r="AZ97" s="1164">
        <f t="shared" ref="AZ97:BK97" si="174">IF(X97&gt;=0.1,1,0)</f>
        <v>0</v>
      </c>
      <c r="BA97" s="1164">
        <f t="shared" si="174"/>
        <v>0</v>
      </c>
      <c r="BB97" s="1164">
        <f t="shared" si="174"/>
        <v>0</v>
      </c>
      <c r="BC97" s="1164">
        <f t="shared" si="174"/>
        <v>0</v>
      </c>
      <c r="BD97" s="1164">
        <f t="shared" si="174"/>
        <v>0</v>
      </c>
      <c r="BE97" s="1164">
        <f t="shared" si="174"/>
        <v>0</v>
      </c>
      <c r="BF97" s="1164">
        <f t="shared" si="174"/>
        <v>0</v>
      </c>
      <c r="BG97" s="1164">
        <f t="shared" si="174"/>
        <v>0</v>
      </c>
      <c r="BH97" s="1164">
        <f t="shared" si="174"/>
        <v>0</v>
      </c>
      <c r="BI97" s="1164">
        <f t="shared" si="174"/>
        <v>0</v>
      </c>
      <c r="BJ97" s="1164">
        <f t="shared" si="174"/>
        <v>0</v>
      </c>
      <c r="BK97" s="1164">
        <f t="shared" si="174"/>
        <v>0</v>
      </c>
      <c r="BL97" s="32"/>
      <c r="BM97" s="1188">
        <f t="shared" ref="BM97:BX97" si="175">IF($AK97=4,X99,0)</f>
        <v>0</v>
      </c>
      <c r="BN97" s="1179">
        <f t="shared" si="175"/>
        <v>0</v>
      </c>
      <c r="BO97" s="1179">
        <f t="shared" si="175"/>
        <v>0</v>
      </c>
      <c r="BP97" s="1179">
        <f t="shared" si="175"/>
        <v>0</v>
      </c>
      <c r="BQ97" s="1179">
        <f t="shared" si="175"/>
        <v>0</v>
      </c>
      <c r="BR97" s="1179">
        <f t="shared" si="175"/>
        <v>0</v>
      </c>
      <c r="BS97" s="1179">
        <f t="shared" si="175"/>
        <v>0</v>
      </c>
      <c r="BT97" s="1179">
        <f t="shared" si="175"/>
        <v>0</v>
      </c>
      <c r="BU97" s="1179">
        <f t="shared" si="175"/>
        <v>0</v>
      </c>
      <c r="BV97" s="1179">
        <f t="shared" si="175"/>
        <v>0</v>
      </c>
      <c r="BW97" s="1179">
        <f t="shared" si="175"/>
        <v>0</v>
      </c>
      <c r="BX97" s="1182">
        <f t="shared" si="175"/>
        <v>0</v>
      </c>
      <c r="BY97" s="1185">
        <f t="shared" ref="BY97:CJ97" si="176">IF($AK97=5,X99,0)</f>
        <v>0</v>
      </c>
      <c r="BZ97" s="1179">
        <f t="shared" si="176"/>
        <v>0</v>
      </c>
      <c r="CA97" s="1179">
        <f t="shared" si="176"/>
        <v>0</v>
      </c>
      <c r="CB97" s="1179">
        <f t="shared" si="176"/>
        <v>0</v>
      </c>
      <c r="CC97" s="1179">
        <f t="shared" si="176"/>
        <v>0</v>
      </c>
      <c r="CD97" s="1179">
        <f t="shared" si="176"/>
        <v>0</v>
      </c>
      <c r="CE97" s="1179">
        <f t="shared" si="176"/>
        <v>0</v>
      </c>
      <c r="CF97" s="1179">
        <f t="shared" si="176"/>
        <v>0</v>
      </c>
      <c r="CG97" s="1179">
        <f t="shared" si="176"/>
        <v>0</v>
      </c>
      <c r="CH97" s="1179">
        <f t="shared" si="176"/>
        <v>0</v>
      </c>
      <c r="CI97" s="1179">
        <f t="shared" si="176"/>
        <v>0</v>
      </c>
      <c r="CJ97" s="1182">
        <f t="shared" si="176"/>
        <v>0</v>
      </c>
      <c r="CK97" s="1185">
        <f t="shared" ref="CK97:CV97" si="177">IF($AK97=6,X99,0)</f>
        <v>0</v>
      </c>
      <c r="CL97" s="1179">
        <f t="shared" si="177"/>
        <v>0</v>
      </c>
      <c r="CM97" s="1179">
        <f t="shared" si="177"/>
        <v>0</v>
      </c>
      <c r="CN97" s="1179">
        <f t="shared" si="177"/>
        <v>0</v>
      </c>
      <c r="CO97" s="1179">
        <f t="shared" si="177"/>
        <v>0</v>
      </c>
      <c r="CP97" s="1179">
        <f t="shared" si="177"/>
        <v>0</v>
      </c>
      <c r="CQ97" s="1179">
        <f t="shared" si="177"/>
        <v>0</v>
      </c>
      <c r="CR97" s="1179">
        <f t="shared" si="177"/>
        <v>0</v>
      </c>
      <c r="CS97" s="1179">
        <f t="shared" si="177"/>
        <v>0</v>
      </c>
      <c r="CT97" s="1179">
        <f t="shared" si="177"/>
        <v>0</v>
      </c>
      <c r="CU97" s="1179">
        <f t="shared" si="177"/>
        <v>0</v>
      </c>
      <c r="CV97" s="1182">
        <f t="shared" si="177"/>
        <v>0</v>
      </c>
    </row>
    <row r="98" spans="1:100" ht="13.5" customHeight="1">
      <c r="A98" s="2"/>
      <c r="B98" s="1205"/>
      <c r="C98" s="590"/>
      <c r="D98" s="1150"/>
      <c r="E98" s="68" t="s">
        <v>217</v>
      </c>
      <c r="F98" s="594"/>
      <c r="G98" s="594"/>
      <c r="H98" s="594"/>
      <c r="I98" s="66" t="str">
        <f>IF(OR($AK97=1,$AK97=2),SUM($F98:$H98),"")</f>
        <v/>
      </c>
      <c r="J98" s="66" t="str">
        <f>IF(OR($AK97=4,$AK97=5),SUM($F98:$H98),"")</f>
        <v/>
      </c>
      <c r="K98" s="66" t="str">
        <f>IF(OR($AK97=3,$AK97=6),SUM($F98:$H98),"")</f>
        <v/>
      </c>
      <c r="L98" s="1169"/>
      <c r="M98" s="597" t="s">
        <v>481</v>
      </c>
      <c r="N98" s="598"/>
      <c r="O98" s="597" t="s">
        <v>41</v>
      </c>
      <c r="P98" s="598"/>
      <c r="Q98" s="597" t="s">
        <v>35</v>
      </c>
      <c r="R98" s="598"/>
      <c r="S98" s="32" t="s">
        <v>36</v>
      </c>
      <c r="T98" s="42"/>
      <c r="U98" s="48">
        <f>C97</f>
        <v>0</v>
      </c>
      <c r="V98" s="34" t="s">
        <v>257</v>
      </c>
      <c r="W98" s="35">
        <f>SUM(X98:AI98)</f>
        <v>0</v>
      </c>
      <c r="X98" s="50" t="str">
        <f t="shared" ref="X98:AI98" si="178">AM97</f>
        <v/>
      </c>
      <c r="Y98" s="50" t="str">
        <f t="shared" si="178"/>
        <v/>
      </c>
      <c r="Z98" s="50" t="str">
        <f t="shared" si="178"/>
        <v/>
      </c>
      <c r="AA98" s="50" t="str">
        <f t="shared" si="178"/>
        <v/>
      </c>
      <c r="AB98" s="50" t="str">
        <f t="shared" si="178"/>
        <v/>
      </c>
      <c r="AC98" s="50" t="str">
        <f t="shared" si="178"/>
        <v/>
      </c>
      <c r="AD98" s="50" t="str">
        <f t="shared" si="178"/>
        <v/>
      </c>
      <c r="AE98" s="50" t="str">
        <f t="shared" si="178"/>
        <v/>
      </c>
      <c r="AF98" s="50" t="str">
        <f t="shared" si="178"/>
        <v/>
      </c>
      <c r="AG98" s="50" t="str">
        <f t="shared" si="178"/>
        <v/>
      </c>
      <c r="AH98" s="50" t="str">
        <f t="shared" si="178"/>
        <v/>
      </c>
      <c r="AI98" s="50" t="str">
        <f t="shared" si="178"/>
        <v/>
      </c>
      <c r="AJ98" s="1172"/>
      <c r="AK98" s="1174"/>
      <c r="AL98" s="1208"/>
      <c r="AM98" s="1167"/>
      <c r="AN98" s="1167"/>
      <c r="AO98" s="1167"/>
      <c r="AP98" s="1167"/>
      <c r="AQ98" s="1167"/>
      <c r="AR98" s="1167"/>
      <c r="AS98" s="1167"/>
      <c r="AT98" s="1167"/>
      <c r="AU98" s="1167"/>
      <c r="AV98" s="1167"/>
      <c r="AW98" s="1167"/>
      <c r="AX98" s="1167"/>
      <c r="AY98" s="113"/>
      <c r="AZ98" s="1165"/>
      <c r="BA98" s="1165"/>
      <c r="BB98" s="1165"/>
      <c r="BC98" s="1165"/>
      <c r="BD98" s="1165"/>
      <c r="BE98" s="1165"/>
      <c r="BF98" s="1165"/>
      <c r="BG98" s="1165"/>
      <c r="BH98" s="1165"/>
      <c r="BI98" s="1165"/>
      <c r="BJ98" s="1165"/>
      <c r="BK98" s="1165"/>
      <c r="BL98" s="113"/>
      <c r="BM98" s="1188"/>
      <c r="BN98" s="1180"/>
      <c r="BO98" s="1180"/>
      <c r="BP98" s="1180"/>
      <c r="BQ98" s="1180"/>
      <c r="BR98" s="1180"/>
      <c r="BS98" s="1180"/>
      <c r="BT98" s="1180"/>
      <c r="BU98" s="1180"/>
      <c r="BV98" s="1180"/>
      <c r="BW98" s="1180"/>
      <c r="BX98" s="1183"/>
      <c r="BY98" s="1186"/>
      <c r="BZ98" s="1180"/>
      <c r="CA98" s="1180"/>
      <c r="CB98" s="1180"/>
      <c r="CC98" s="1180"/>
      <c r="CD98" s="1180"/>
      <c r="CE98" s="1180"/>
      <c r="CF98" s="1180"/>
      <c r="CG98" s="1180"/>
      <c r="CH98" s="1180"/>
      <c r="CI98" s="1180"/>
      <c r="CJ98" s="1183"/>
      <c r="CK98" s="1186"/>
      <c r="CL98" s="1180"/>
      <c r="CM98" s="1180"/>
      <c r="CN98" s="1180"/>
      <c r="CO98" s="1180"/>
      <c r="CP98" s="1180"/>
      <c r="CQ98" s="1180"/>
      <c r="CR98" s="1180"/>
      <c r="CS98" s="1180"/>
      <c r="CT98" s="1180"/>
      <c r="CU98" s="1180"/>
      <c r="CV98" s="1183"/>
    </row>
    <row r="99" spans="1:100" ht="13.5" customHeight="1">
      <c r="A99" s="2"/>
      <c r="B99" s="1206"/>
      <c r="C99" s="591"/>
      <c r="D99" s="1151"/>
      <c r="E99" s="71" t="s">
        <v>223</v>
      </c>
      <c r="F99" s="603"/>
      <c r="G99" s="603"/>
      <c r="H99" s="603"/>
      <c r="I99" s="67" t="str">
        <f>IF(OR($AK97=1,$AK97=2),SUM($F99:$H99),"")</f>
        <v/>
      </c>
      <c r="J99" s="67" t="str">
        <f>IF(OR($AK97=4,$AK97=5),SUM($F99:$H99),"")</f>
        <v/>
      </c>
      <c r="K99" s="67" t="str">
        <f>IF(OR($AK97=3,$AK97=6),SUM($F99:$H99),"")</f>
        <v/>
      </c>
      <c r="L99" s="777"/>
      <c r="M99" s="1176" t="str">
        <f>IF(Q99&lt;=1,"","要見直し⇒")</f>
        <v/>
      </c>
      <c r="N99" s="1176"/>
      <c r="O99" s="1176"/>
      <c r="P99" s="599" t="s">
        <v>476</v>
      </c>
      <c r="Q99" s="1177">
        <f>W99</f>
        <v>0</v>
      </c>
      <c r="R99" s="1178"/>
      <c r="S99" s="136" t="s">
        <v>42</v>
      </c>
      <c r="T99" s="137" t="s">
        <v>43</v>
      </c>
      <c r="U99" s="49">
        <f>C98</f>
        <v>0</v>
      </c>
      <c r="V99" s="580" t="s">
        <v>258</v>
      </c>
      <c r="W99" s="36">
        <f>ROUND(AVERAGEA(X99:AI99),1)</f>
        <v>0</v>
      </c>
      <c r="X99" s="140" t="str">
        <f>IF(D97="","",ROUNDDOWN(X97/X98,2))</f>
        <v/>
      </c>
      <c r="Y99" s="140" t="str">
        <f>IF(D97="","",ROUNDDOWN(Y97/Y98,2))</f>
        <v/>
      </c>
      <c r="Z99" s="140" t="str">
        <f>IF(D97="","",ROUNDDOWN(Z97/Z98,2))</f>
        <v/>
      </c>
      <c r="AA99" s="140" t="str">
        <f>IF(D97="","",ROUNDDOWN(AA97/AA98,2))</f>
        <v/>
      </c>
      <c r="AB99" s="140" t="str">
        <f>IF(D97="","",ROUNDDOWN(AB97/AB98,2))</f>
        <v/>
      </c>
      <c r="AC99" s="140" t="str">
        <f>IF(D97="","",ROUNDDOWN(AC97/AC98,2))</f>
        <v/>
      </c>
      <c r="AD99" s="140" t="str">
        <f>IF(D97="","",ROUNDDOWN(AD97/AD98,2))</f>
        <v/>
      </c>
      <c r="AE99" s="140" t="str">
        <f>IF(D97="","",ROUNDDOWN(AE97/AE98,2))</f>
        <v/>
      </c>
      <c r="AF99" s="140" t="str">
        <f>IF(D97="","",ROUNDDOWN(AF97/AF98,2))</f>
        <v/>
      </c>
      <c r="AG99" s="140" t="str">
        <f>IF(D97="","",ROUNDDOWN(AG97/AG98,2))</f>
        <v/>
      </c>
      <c r="AH99" s="140" t="str">
        <f>IF(D97="","",ROUNDDOWN(AH97/AH98,2))</f>
        <v/>
      </c>
      <c r="AI99" s="140" t="str">
        <f>IF(D97="","",ROUNDDOWN(AI97/AI98,2))</f>
        <v/>
      </c>
      <c r="AJ99" s="1172"/>
      <c r="AK99" s="1174"/>
      <c r="AL99" s="1209"/>
      <c r="AM99" s="1167"/>
      <c r="AN99" s="1167"/>
      <c r="AO99" s="1167"/>
      <c r="AP99" s="1167"/>
      <c r="AQ99" s="1167"/>
      <c r="AR99" s="1167"/>
      <c r="AS99" s="1167"/>
      <c r="AT99" s="1167"/>
      <c r="AU99" s="1167"/>
      <c r="AV99" s="1167"/>
      <c r="AW99" s="1167"/>
      <c r="AX99" s="1167"/>
      <c r="AY99" s="32"/>
      <c r="AZ99" s="1166"/>
      <c r="BA99" s="1166"/>
      <c r="BB99" s="1166"/>
      <c r="BC99" s="1166"/>
      <c r="BD99" s="1166"/>
      <c r="BE99" s="1166"/>
      <c r="BF99" s="1166"/>
      <c r="BG99" s="1166"/>
      <c r="BH99" s="1166"/>
      <c r="BI99" s="1166"/>
      <c r="BJ99" s="1166"/>
      <c r="BK99" s="1166"/>
      <c r="BL99" s="32"/>
      <c r="BM99" s="1188"/>
      <c r="BN99" s="1181"/>
      <c r="BO99" s="1181"/>
      <c r="BP99" s="1181"/>
      <c r="BQ99" s="1181"/>
      <c r="BR99" s="1181"/>
      <c r="BS99" s="1181"/>
      <c r="BT99" s="1181"/>
      <c r="BU99" s="1181"/>
      <c r="BV99" s="1181"/>
      <c r="BW99" s="1181"/>
      <c r="BX99" s="1184"/>
      <c r="BY99" s="1187"/>
      <c r="BZ99" s="1181"/>
      <c r="CA99" s="1181"/>
      <c r="CB99" s="1181"/>
      <c r="CC99" s="1181"/>
      <c r="CD99" s="1181"/>
      <c r="CE99" s="1181"/>
      <c r="CF99" s="1181"/>
      <c r="CG99" s="1181"/>
      <c r="CH99" s="1181"/>
      <c r="CI99" s="1181"/>
      <c r="CJ99" s="1184"/>
      <c r="CK99" s="1187"/>
      <c r="CL99" s="1181"/>
      <c r="CM99" s="1181"/>
      <c r="CN99" s="1181"/>
      <c r="CO99" s="1181"/>
      <c r="CP99" s="1181"/>
      <c r="CQ99" s="1181"/>
      <c r="CR99" s="1181"/>
      <c r="CS99" s="1181"/>
      <c r="CT99" s="1181"/>
      <c r="CU99" s="1181"/>
      <c r="CV99" s="1184"/>
    </row>
    <row r="100" spans="1:100" ht="13.5" customHeight="1">
      <c r="A100" s="2"/>
      <c r="B100" s="1204">
        <v>31</v>
      </c>
      <c r="C100" s="589"/>
      <c r="D100" s="1149"/>
      <c r="E100" s="70"/>
      <c r="F100" s="236"/>
      <c r="G100" s="236"/>
      <c r="H100" s="236"/>
      <c r="I100" s="64"/>
      <c r="J100" s="63"/>
      <c r="K100" s="63"/>
      <c r="L100" s="1168"/>
      <c r="M100" s="595"/>
      <c r="N100" s="596" t="s">
        <v>41</v>
      </c>
      <c r="O100" s="595"/>
      <c r="P100" s="596" t="s">
        <v>35</v>
      </c>
      <c r="Q100" s="595"/>
      <c r="R100" s="596" t="s">
        <v>36</v>
      </c>
      <c r="S100" s="1170"/>
      <c r="T100" s="1171"/>
      <c r="U100" s="70">
        <f>D100</f>
        <v>0</v>
      </c>
      <c r="V100" s="738" t="s">
        <v>602</v>
      </c>
      <c r="W100" s="350">
        <f>SUM(X100:AI100)</f>
        <v>0</v>
      </c>
      <c r="X100" s="601"/>
      <c r="Y100" s="601"/>
      <c r="Z100" s="601"/>
      <c r="AA100" s="601"/>
      <c r="AB100" s="601"/>
      <c r="AC100" s="601"/>
      <c r="AD100" s="601"/>
      <c r="AE100" s="601"/>
      <c r="AF100" s="601"/>
      <c r="AG100" s="601"/>
      <c r="AH100" s="601"/>
      <c r="AI100" s="601"/>
      <c r="AJ100" s="1172" t="str">
        <f>C100&amp;C101</f>
        <v/>
      </c>
      <c r="AK100" s="1189" t="str">
        <f>IF(AJ100="常勤保育士",1,IF(AJ100="常勤保育士助士",2,IF(AJ100="常勤看護職員",3,IF(AJ100="非常勤保育士",4,IF(AJ100="非常勤保育士助士",5,IF(AJ100="非常勤看護職員",6," "))))))</f>
        <v xml:space="preserve"> </v>
      </c>
      <c r="AL100" s="1171">
        <f>IF(C102="児童保育",1,0)</f>
        <v>0</v>
      </c>
      <c r="AM100" s="1167" t="str">
        <f t="shared" ref="AM100:AX100" si="179">IF($C100="常勤",AM$10,IF($C100="非常勤",AM$12,""))</f>
        <v/>
      </c>
      <c r="AN100" s="1167" t="str">
        <f t="shared" si="179"/>
        <v/>
      </c>
      <c r="AO100" s="1167" t="str">
        <f t="shared" si="179"/>
        <v/>
      </c>
      <c r="AP100" s="1167" t="str">
        <f t="shared" si="179"/>
        <v/>
      </c>
      <c r="AQ100" s="1167" t="str">
        <f t="shared" si="179"/>
        <v/>
      </c>
      <c r="AR100" s="1167" t="str">
        <f t="shared" si="179"/>
        <v/>
      </c>
      <c r="AS100" s="1167" t="str">
        <f t="shared" si="179"/>
        <v/>
      </c>
      <c r="AT100" s="1167" t="str">
        <f t="shared" si="179"/>
        <v/>
      </c>
      <c r="AU100" s="1167" t="str">
        <f t="shared" si="179"/>
        <v/>
      </c>
      <c r="AV100" s="1167" t="str">
        <f t="shared" si="179"/>
        <v/>
      </c>
      <c r="AW100" s="1167" t="str">
        <f t="shared" si="179"/>
        <v/>
      </c>
      <c r="AX100" s="1167" t="str">
        <f t="shared" si="179"/>
        <v/>
      </c>
      <c r="AY100" s="32"/>
      <c r="AZ100" s="1164">
        <f t="shared" ref="AZ100:BK100" si="180">IF(X100&gt;=0.1,1,0)</f>
        <v>0</v>
      </c>
      <c r="BA100" s="1164">
        <f t="shared" si="180"/>
        <v>0</v>
      </c>
      <c r="BB100" s="1164">
        <f t="shared" si="180"/>
        <v>0</v>
      </c>
      <c r="BC100" s="1164">
        <f t="shared" si="180"/>
        <v>0</v>
      </c>
      <c r="BD100" s="1164">
        <f t="shared" si="180"/>
        <v>0</v>
      </c>
      <c r="BE100" s="1164">
        <f t="shared" si="180"/>
        <v>0</v>
      </c>
      <c r="BF100" s="1164">
        <f t="shared" si="180"/>
        <v>0</v>
      </c>
      <c r="BG100" s="1164">
        <f t="shared" si="180"/>
        <v>0</v>
      </c>
      <c r="BH100" s="1164">
        <f t="shared" si="180"/>
        <v>0</v>
      </c>
      <c r="BI100" s="1164">
        <f t="shared" si="180"/>
        <v>0</v>
      </c>
      <c r="BJ100" s="1164">
        <f t="shared" si="180"/>
        <v>0</v>
      </c>
      <c r="BK100" s="1164">
        <f t="shared" si="180"/>
        <v>0</v>
      </c>
      <c r="BL100" s="32"/>
      <c r="BM100" s="1188">
        <f t="shared" ref="BM100:BX100" si="181">IF($AK100=4,X102,0)</f>
        <v>0</v>
      </c>
      <c r="BN100" s="1179">
        <f t="shared" si="181"/>
        <v>0</v>
      </c>
      <c r="BO100" s="1179">
        <f t="shared" si="181"/>
        <v>0</v>
      </c>
      <c r="BP100" s="1179">
        <f t="shared" si="181"/>
        <v>0</v>
      </c>
      <c r="BQ100" s="1179">
        <f t="shared" si="181"/>
        <v>0</v>
      </c>
      <c r="BR100" s="1179">
        <f t="shared" si="181"/>
        <v>0</v>
      </c>
      <c r="BS100" s="1179">
        <f t="shared" si="181"/>
        <v>0</v>
      </c>
      <c r="BT100" s="1179">
        <f t="shared" si="181"/>
        <v>0</v>
      </c>
      <c r="BU100" s="1179">
        <f t="shared" si="181"/>
        <v>0</v>
      </c>
      <c r="BV100" s="1179">
        <f t="shared" si="181"/>
        <v>0</v>
      </c>
      <c r="BW100" s="1179">
        <f t="shared" si="181"/>
        <v>0</v>
      </c>
      <c r="BX100" s="1182">
        <f t="shared" si="181"/>
        <v>0</v>
      </c>
      <c r="BY100" s="1185">
        <f t="shared" ref="BY100:CJ100" si="182">IF($AK100=5,X102,0)</f>
        <v>0</v>
      </c>
      <c r="BZ100" s="1179">
        <f t="shared" si="182"/>
        <v>0</v>
      </c>
      <c r="CA100" s="1179">
        <f t="shared" si="182"/>
        <v>0</v>
      </c>
      <c r="CB100" s="1179">
        <f t="shared" si="182"/>
        <v>0</v>
      </c>
      <c r="CC100" s="1179">
        <f t="shared" si="182"/>
        <v>0</v>
      </c>
      <c r="CD100" s="1179">
        <f t="shared" si="182"/>
        <v>0</v>
      </c>
      <c r="CE100" s="1179">
        <f t="shared" si="182"/>
        <v>0</v>
      </c>
      <c r="CF100" s="1179">
        <f t="shared" si="182"/>
        <v>0</v>
      </c>
      <c r="CG100" s="1179">
        <f t="shared" si="182"/>
        <v>0</v>
      </c>
      <c r="CH100" s="1179">
        <f t="shared" si="182"/>
        <v>0</v>
      </c>
      <c r="CI100" s="1179">
        <f t="shared" si="182"/>
        <v>0</v>
      </c>
      <c r="CJ100" s="1182">
        <f t="shared" si="182"/>
        <v>0</v>
      </c>
      <c r="CK100" s="1185">
        <f t="shared" ref="CK100:CV100" si="183">IF($AK100=6,X102,0)</f>
        <v>0</v>
      </c>
      <c r="CL100" s="1179">
        <f t="shared" si="183"/>
        <v>0</v>
      </c>
      <c r="CM100" s="1179">
        <f t="shared" si="183"/>
        <v>0</v>
      </c>
      <c r="CN100" s="1179">
        <f t="shared" si="183"/>
        <v>0</v>
      </c>
      <c r="CO100" s="1179">
        <f t="shared" si="183"/>
        <v>0</v>
      </c>
      <c r="CP100" s="1179">
        <f t="shared" si="183"/>
        <v>0</v>
      </c>
      <c r="CQ100" s="1179">
        <f t="shared" si="183"/>
        <v>0</v>
      </c>
      <c r="CR100" s="1179">
        <f t="shared" si="183"/>
        <v>0</v>
      </c>
      <c r="CS100" s="1179">
        <f t="shared" si="183"/>
        <v>0</v>
      </c>
      <c r="CT100" s="1179">
        <f t="shared" si="183"/>
        <v>0</v>
      </c>
      <c r="CU100" s="1179">
        <f t="shared" si="183"/>
        <v>0</v>
      </c>
      <c r="CV100" s="1182">
        <f t="shared" si="183"/>
        <v>0</v>
      </c>
    </row>
    <row r="101" spans="1:100" ht="13.5" customHeight="1">
      <c r="A101" s="2"/>
      <c r="B101" s="1205"/>
      <c r="C101" s="590"/>
      <c r="D101" s="1150"/>
      <c r="E101" s="68" t="s">
        <v>217</v>
      </c>
      <c r="F101" s="594"/>
      <c r="G101" s="594"/>
      <c r="H101" s="594"/>
      <c r="I101" s="66" t="str">
        <f>IF(OR($AK100=1,$AK100=2),SUM($F101:$H101),"")</f>
        <v/>
      </c>
      <c r="J101" s="66" t="str">
        <f>IF(OR($AK100=4,$AK100=5),SUM($F101:$H101),"")</f>
        <v/>
      </c>
      <c r="K101" s="66" t="str">
        <f>IF(OR($AK100=3,$AK100=6),SUM($F101:$H101),"")</f>
        <v/>
      </c>
      <c r="L101" s="1169"/>
      <c r="M101" s="597" t="s">
        <v>481</v>
      </c>
      <c r="N101" s="598"/>
      <c r="O101" s="597" t="s">
        <v>41</v>
      </c>
      <c r="P101" s="598"/>
      <c r="Q101" s="597" t="s">
        <v>35</v>
      </c>
      <c r="R101" s="598"/>
      <c r="S101" s="32" t="s">
        <v>36</v>
      </c>
      <c r="T101" s="42"/>
      <c r="U101" s="48">
        <f>C100</f>
        <v>0</v>
      </c>
      <c r="V101" s="34" t="s">
        <v>257</v>
      </c>
      <c r="W101" s="35">
        <f>SUM(X101:AI101)</f>
        <v>0</v>
      </c>
      <c r="X101" s="50" t="str">
        <f t="shared" ref="X101:AI101" si="184">AM100</f>
        <v/>
      </c>
      <c r="Y101" s="50" t="str">
        <f t="shared" si="184"/>
        <v/>
      </c>
      <c r="Z101" s="50" t="str">
        <f t="shared" si="184"/>
        <v/>
      </c>
      <c r="AA101" s="50" t="str">
        <f t="shared" si="184"/>
        <v/>
      </c>
      <c r="AB101" s="50" t="str">
        <f t="shared" si="184"/>
        <v/>
      </c>
      <c r="AC101" s="50" t="str">
        <f t="shared" si="184"/>
        <v/>
      </c>
      <c r="AD101" s="50" t="str">
        <f t="shared" si="184"/>
        <v/>
      </c>
      <c r="AE101" s="50" t="str">
        <f t="shared" si="184"/>
        <v/>
      </c>
      <c r="AF101" s="50" t="str">
        <f t="shared" si="184"/>
        <v/>
      </c>
      <c r="AG101" s="50" t="str">
        <f t="shared" si="184"/>
        <v/>
      </c>
      <c r="AH101" s="50" t="str">
        <f t="shared" si="184"/>
        <v/>
      </c>
      <c r="AI101" s="50" t="str">
        <f t="shared" si="184"/>
        <v/>
      </c>
      <c r="AJ101" s="1172"/>
      <c r="AK101" s="1174"/>
      <c r="AL101" s="1208"/>
      <c r="AM101" s="1167"/>
      <c r="AN101" s="1167"/>
      <c r="AO101" s="1167"/>
      <c r="AP101" s="1167"/>
      <c r="AQ101" s="1167"/>
      <c r="AR101" s="1167"/>
      <c r="AS101" s="1167"/>
      <c r="AT101" s="1167"/>
      <c r="AU101" s="1167"/>
      <c r="AV101" s="1167"/>
      <c r="AW101" s="1167"/>
      <c r="AX101" s="1167"/>
      <c r="AY101" s="113"/>
      <c r="AZ101" s="1165"/>
      <c r="BA101" s="1165"/>
      <c r="BB101" s="1165"/>
      <c r="BC101" s="1165"/>
      <c r="BD101" s="1165"/>
      <c r="BE101" s="1165"/>
      <c r="BF101" s="1165"/>
      <c r="BG101" s="1165"/>
      <c r="BH101" s="1165"/>
      <c r="BI101" s="1165"/>
      <c r="BJ101" s="1165"/>
      <c r="BK101" s="1165"/>
      <c r="BL101" s="113"/>
      <c r="BM101" s="1188"/>
      <c r="BN101" s="1180"/>
      <c r="BO101" s="1180"/>
      <c r="BP101" s="1180"/>
      <c r="BQ101" s="1180"/>
      <c r="BR101" s="1180"/>
      <c r="BS101" s="1180"/>
      <c r="BT101" s="1180"/>
      <c r="BU101" s="1180"/>
      <c r="BV101" s="1180"/>
      <c r="BW101" s="1180"/>
      <c r="BX101" s="1183"/>
      <c r="BY101" s="1186"/>
      <c r="BZ101" s="1180"/>
      <c r="CA101" s="1180"/>
      <c r="CB101" s="1180"/>
      <c r="CC101" s="1180"/>
      <c r="CD101" s="1180"/>
      <c r="CE101" s="1180"/>
      <c r="CF101" s="1180"/>
      <c r="CG101" s="1180"/>
      <c r="CH101" s="1180"/>
      <c r="CI101" s="1180"/>
      <c r="CJ101" s="1183"/>
      <c r="CK101" s="1186"/>
      <c r="CL101" s="1180"/>
      <c r="CM101" s="1180"/>
      <c r="CN101" s="1180"/>
      <c r="CO101" s="1180"/>
      <c r="CP101" s="1180"/>
      <c r="CQ101" s="1180"/>
      <c r="CR101" s="1180"/>
      <c r="CS101" s="1180"/>
      <c r="CT101" s="1180"/>
      <c r="CU101" s="1180"/>
      <c r="CV101" s="1183"/>
    </row>
    <row r="102" spans="1:100" ht="13.5" customHeight="1">
      <c r="A102" s="2"/>
      <c r="B102" s="1206"/>
      <c r="C102" s="591"/>
      <c r="D102" s="1151"/>
      <c r="E102" s="71" t="s">
        <v>223</v>
      </c>
      <c r="F102" s="603"/>
      <c r="G102" s="603"/>
      <c r="H102" s="603"/>
      <c r="I102" s="67" t="str">
        <f>IF(OR($AK100=1,$AK100=2),SUM($F102:$H102),"")</f>
        <v/>
      </c>
      <c r="J102" s="67" t="str">
        <f>IF(OR($AK100=4,$AK100=5),SUM($F102:$H102),"")</f>
        <v/>
      </c>
      <c r="K102" s="67" t="str">
        <f>IF(OR($AK100=3,$AK100=6),SUM($F102:$H102),"")</f>
        <v/>
      </c>
      <c r="L102" s="777"/>
      <c r="M102" s="1176" t="str">
        <f>IF(Q102&lt;=1,"","要見直し⇒")</f>
        <v/>
      </c>
      <c r="N102" s="1176"/>
      <c r="O102" s="1176"/>
      <c r="P102" s="599" t="s">
        <v>474</v>
      </c>
      <c r="Q102" s="1177">
        <f>W102</f>
        <v>0</v>
      </c>
      <c r="R102" s="1178"/>
      <c r="S102" s="136" t="s">
        <v>42</v>
      </c>
      <c r="T102" s="137" t="s">
        <v>43</v>
      </c>
      <c r="U102" s="49">
        <f>C101</f>
        <v>0</v>
      </c>
      <c r="V102" s="580" t="s">
        <v>258</v>
      </c>
      <c r="W102" s="36">
        <f>ROUND(AVERAGEA(X102:AI102),1)</f>
        <v>0</v>
      </c>
      <c r="X102" s="140" t="str">
        <f>IF(D100="","",ROUNDDOWN(X100/X101,2))</f>
        <v/>
      </c>
      <c r="Y102" s="140" t="str">
        <f>IF(D100="","",ROUNDDOWN(Y100/Y101,2))</f>
        <v/>
      </c>
      <c r="Z102" s="140" t="str">
        <f>IF(D100="","",ROUNDDOWN(Z100/Z101,2))</f>
        <v/>
      </c>
      <c r="AA102" s="140" t="str">
        <f>IF(D100="","",ROUNDDOWN(AA100/AA101,2))</f>
        <v/>
      </c>
      <c r="AB102" s="140" t="str">
        <f>IF(D100="","",ROUNDDOWN(AB100/AB101,2))</f>
        <v/>
      </c>
      <c r="AC102" s="140" t="str">
        <f>IF(D100="","",ROUNDDOWN(AC100/AC101,2))</f>
        <v/>
      </c>
      <c r="AD102" s="140" t="str">
        <f>IF(D100="","",ROUNDDOWN(AD100/AD101,2))</f>
        <v/>
      </c>
      <c r="AE102" s="140" t="str">
        <f>IF(D100="","",ROUNDDOWN(AE100/AE101,2))</f>
        <v/>
      </c>
      <c r="AF102" s="140" t="str">
        <f>IF(D100="","",ROUNDDOWN(AF100/AF101,2))</f>
        <v/>
      </c>
      <c r="AG102" s="140" t="str">
        <f>IF(D100="","",ROUNDDOWN(AG100/AG101,2))</f>
        <v/>
      </c>
      <c r="AH102" s="140" t="str">
        <f>IF(D100="","",ROUNDDOWN(AH100/AH101,2))</f>
        <v/>
      </c>
      <c r="AI102" s="140" t="str">
        <f>IF(D100="","",ROUNDDOWN(AI100/AI101,2))</f>
        <v/>
      </c>
      <c r="AJ102" s="1172"/>
      <c r="AK102" s="1174"/>
      <c r="AL102" s="1209"/>
      <c r="AM102" s="1167"/>
      <c r="AN102" s="1167"/>
      <c r="AO102" s="1167"/>
      <c r="AP102" s="1167"/>
      <c r="AQ102" s="1167"/>
      <c r="AR102" s="1167"/>
      <c r="AS102" s="1167"/>
      <c r="AT102" s="1167"/>
      <c r="AU102" s="1167"/>
      <c r="AV102" s="1167"/>
      <c r="AW102" s="1167"/>
      <c r="AX102" s="1167"/>
      <c r="AY102" s="32"/>
      <c r="AZ102" s="1166"/>
      <c r="BA102" s="1166"/>
      <c r="BB102" s="1166"/>
      <c r="BC102" s="1166"/>
      <c r="BD102" s="1166"/>
      <c r="BE102" s="1166"/>
      <c r="BF102" s="1166"/>
      <c r="BG102" s="1166"/>
      <c r="BH102" s="1166"/>
      <c r="BI102" s="1166"/>
      <c r="BJ102" s="1166"/>
      <c r="BK102" s="1166"/>
      <c r="BL102" s="32"/>
      <c r="BM102" s="1188"/>
      <c r="BN102" s="1181"/>
      <c r="BO102" s="1181"/>
      <c r="BP102" s="1181"/>
      <c r="BQ102" s="1181"/>
      <c r="BR102" s="1181"/>
      <c r="BS102" s="1181"/>
      <c r="BT102" s="1181"/>
      <c r="BU102" s="1181"/>
      <c r="BV102" s="1181"/>
      <c r="BW102" s="1181"/>
      <c r="BX102" s="1184"/>
      <c r="BY102" s="1187"/>
      <c r="BZ102" s="1181"/>
      <c r="CA102" s="1181"/>
      <c r="CB102" s="1181"/>
      <c r="CC102" s="1181"/>
      <c r="CD102" s="1181"/>
      <c r="CE102" s="1181"/>
      <c r="CF102" s="1181"/>
      <c r="CG102" s="1181"/>
      <c r="CH102" s="1181"/>
      <c r="CI102" s="1181"/>
      <c r="CJ102" s="1184"/>
      <c r="CK102" s="1187"/>
      <c r="CL102" s="1181"/>
      <c r="CM102" s="1181"/>
      <c r="CN102" s="1181"/>
      <c r="CO102" s="1181"/>
      <c r="CP102" s="1181"/>
      <c r="CQ102" s="1181"/>
      <c r="CR102" s="1181"/>
      <c r="CS102" s="1181"/>
      <c r="CT102" s="1181"/>
      <c r="CU102" s="1181"/>
      <c r="CV102" s="1184"/>
    </row>
    <row r="103" spans="1:100" ht="13.5" customHeight="1">
      <c r="A103" s="2"/>
      <c r="B103" s="1204">
        <v>32</v>
      </c>
      <c r="C103" s="589"/>
      <c r="D103" s="1149"/>
      <c r="E103" s="70"/>
      <c r="F103" s="236"/>
      <c r="G103" s="236"/>
      <c r="H103" s="236"/>
      <c r="I103" s="64"/>
      <c r="J103" s="63"/>
      <c r="K103" s="63"/>
      <c r="L103" s="1168"/>
      <c r="M103" s="595"/>
      <c r="N103" s="596" t="s">
        <v>41</v>
      </c>
      <c r="O103" s="595"/>
      <c r="P103" s="596" t="s">
        <v>35</v>
      </c>
      <c r="Q103" s="595"/>
      <c r="R103" s="596" t="s">
        <v>36</v>
      </c>
      <c r="S103" s="1170"/>
      <c r="T103" s="1171"/>
      <c r="U103" s="70">
        <f>D103</f>
        <v>0</v>
      </c>
      <c r="V103" s="738" t="s">
        <v>602</v>
      </c>
      <c r="W103" s="350">
        <f>SUM(X103:AI103)</f>
        <v>0</v>
      </c>
      <c r="X103" s="601"/>
      <c r="Y103" s="601"/>
      <c r="Z103" s="601"/>
      <c r="AA103" s="601"/>
      <c r="AB103" s="601"/>
      <c r="AC103" s="601"/>
      <c r="AD103" s="601"/>
      <c r="AE103" s="601"/>
      <c r="AF103" s="601"/>
      <c r="AG103" s="601"/>
      <c r="AH103" s="601"/>
      <c r="AI103" s="601"/>
      <c r="AJ103" s="1172" t="str">
        <f>C103&amp;C104</f>
        <v/>
      </c>
      <c r="AK103" s="1189" t="str">
        <f>IF(AJ103="常勤保育士",1,IF(AJ103="常勤保育士助士",2,IF(AJ103="常勤看護職員",3,IF(AJ103="非常勤保育士",4,IF(AJ103="非常勤保育士助士",5,IF(AJ103="非常勤看護職員",6," "))))))</f>
        <v xml:space="preserve"> </v>
      </c>
      <c r="AL103" s="1171">
        <f>IF(C105="児童保育",1,0)</f>
        <v>0</v>
      </c>
      <c r="AM103" s="1167" t="str">
        <f t="shared" ref="AM103:AX103" si="185">IF($C103="常勤",AM$10,IF($C103="非常勤",AM$12,""))</f>
        <v/>
      </c>
      <c r="AN103" s="1167" t="str">
        <f t="shared" si="185"/>
        <v/>
      </c>
      <c r="AO103" s="1167" t="str">
        <f t="shared" si="185"/>
        <v/>
      </c>
      <c r="AP103" s="1167" t="str">
        <f t="shared" si="185"/>
        <v/>
      </c>
      <c r="AQ103" s="1167" t="str">
        <f t="shared" si="185"/>
        <v/>
      </c>
      <c r="AR103" s="1167" t="str">
        <f t="shared" si="185"/>
        <v/>
      </c>
      <c r="AS103" s="1167" t="str">
        <f t="shared" si="185"/>
        <v/>
      </c>
      <c r="AT103" s="1167" t="str">
        <f t="shared" si="185"/>
        <v/>
      </c>
      <c r="AU103" s="1167" t="str">
        <f t="shared" si="185"/>
        <v/>
      </c>
      <c r="AV103" s="1167" t="str">
        <f t="shared" si="185"/>
        <v/>
      </c>
      <c r="AW103" s="1167" t="str">
        <f t="shared" si="185"/>
        <v/>
      </c>
      <c r="AX103" s="1167" t="str">
        <f t="shared" si="185"/>
        <v/>
      </c>
      <c r="AY103" s="32"/>
      <c r="AZ103" s="1164">
        <f t="shared" ref="AZ103:BK103" si="186">IF(X103&gt;=0.1,1,0)</f>
        <v>0</v>
      </c>
      <c r="BA103" s="1164">
        <f t="shared" si="186"/>
        <v>0</v>
      </c>
      <c r="BB103" s="1164">
        <f t="shared" si="186"/>
        <v>0</v>
      </c>
      <c r="BC103" s="1164">
        <f t="shared" si="186"/>
        <v>0</v>
      </c>
      <c r="BD103" s="1164">
        <f t="shared" si="186"/>
        <v>0</v>
      </c>
      <c r="BE103" s="1164">
        <f t="shared" si="186"/>
        <v>0</v>
      </c>
      <c r="BF103" s="1164">
        <f t="shared" si="186"/>
        <v>0</v>
      </c>
      <c r="BG103" s="1164">
        <f t="shared" si="186"/>
        <v>0</v>
      </c>
      <c r="BH103" s="1164">
        <f t="shared" si="186"/>
        <v>0</v>
      </c>
      <c r="BI103" s="1164">
        <f t="shared" si="186"/>
        <v>0</v>
      </c>
      <c r="BJ103" s="1164">
        <f t="shared" si="186"/>
        <v>0</v>
      </c>
      <c r="BK103" s="1164">
        <f t="shared" si="186"/>
        <v>0</v>
      </c>
      <c r="BL103" s="32"/>
      <c r="BM103" s="1188">
        <f t="shared" ref="BM103:BX103" si="187">IF($AK103=4,X105,0)</f>
        <v>0</v>
      </c>
      <c r="BN103" s="1179">
        <f t="shared" si="187"/>
        <v>0</v>
      </c>
      <c r="BO103" s="1179">
        <f t="shared" si="187"/>
        <v>0</v>
      </c>
      <c r="BP103" s="1179">
        <f t="shared" si="187"/>
        <v>0</v>
      </c>
      <c r="BQ103" s="1179">
        <f t="shared" si="187"/>
        <v>0</v>
      </c>
      <c r="BR103" s="1179">
        <f t="shared" si="187"/>
        <v>0</v>
      </c>
      <c r="BS103" s="1179">
        <f t="shared" si="187"/>
        <v>0</v>
      </c>
      <c r="BT103" s="1179">
        <f t="shared" si="187"/>
        <v>0</v>
      </c>
      <c r="BU103" s="1179">
        <f t="shared" si="187"/>
        <v>0</v>
      </c>
      <c r="BV103" s="1179">
        <f t="shared" si="187"/>
        <v>0</v>
      </c>
      <c r="BW103" s="1179">
        <f t="shared" si="187"/>
        <v>0</v>
      </c>
      <c r="BX103" s="1182">
        <f t="shared" si="187"/>
        <v>0</v>
      </c>
      <c r="BY103" s="1185">
        <f t="shared" ref="BY103:CJ103" si="188">IF($AK103=5,X105,0)</f>
        <v>0</v>
      </c>
      <c r="BZ103" s="1179">
        <f t="shared" si="188"/>
        <v>0</v>
      </c>
      <c r="CA103" s="1179">
        <f t="shared" si="188"/>
        <v>0</v>
      </c>
      <c r="CB103" s="1179">
        <f t="shared" si="188"/>
        <v>0</v>
      </c>
      <c r="CC103" s="1179">
        <f t="shared" si="188"/>
        <v>0</v>
      </c>
      <c r="CD103" s="1179">
        <f t="shared" si="188"/>
        <v>0</v>
      </c>
      <c r="CE103" s="1179">
        <f t="shared" si="188"/>
        <v>0</v>
      </c>
      <c r="CF103" s="1179">
        <f t="shared" si="188"/>
        <v>0</v>
      </c>
      <c r="CG103" s="1179">
        <f t="shared" si="188"/>
        <v>0</v>
      </c>
      <c r="CH103" s="1179">
        <f t="shared" si="188"/>
        <v>0</v>
      </c>
      <c r="CI103" s="1179">
        <f t="shared" si="188"/>
        <v>0</v>
      </c>
      <c r="CJ103" s="1182">
        <f t="shared" si="188"/>
        <v>0</v>
      </c>
      <c r="CK103" s="1185">
        <f t="shared" ref="CK103:CV103" si="189">IF($AK103=6,X105,0)</f>
        <v>0</v>
      </c>
      <c r="CL103" s="1179">
        <f t="shared" si="189"/>
        <v>0</v>
      </c>
      <c r="CM103" s="1179">
        <f t="shared" si="189"/>
        <v>0</v>
      </c>
      <c r="CN103" s="1179">
        <f t="shared" si="189"/>
        <v>0</v>
      </c>
      <c r="CO103" s="1179">
        <f t="shared" si="189"/>
        <v>0</v>
      </c>
      <c r="CP103" s="1179">
        <f t="shared" si="189"/>
        <v>0</v>
      </c>
      <c r="CQ103" s="1179">
        <f t="shared" si="189"/>
        <v>0</v>
      </c>
      <c r="CR103" s="1179">
        <f t="shared" si="189"/>
        <v>0</v>
      </c>
      <c r="CS103" s="1179">
        <f t="shared" si="189"/>
        <v>0</v>
      </c>
      <c r="CT103" s="1179">
        <f t="shared" si="189"/>
        <v>0</v>
      </c>
      <c r="CU103" s="1179">
        <f t="shared" si="189"/>
        <v>0</v>
      </c>
      <c r="CV103" s="1182">
        <f t="shared" si="189"/>
        <v>0</v>
      </c>
    </row>
    <row r="104" spans="1:100" ht="13.5" customHeight="1">
      <c r="A104" s="2"/>
      <c r="B104" s="1205"/>
      <c r="C104" s="590"/>
      <c r="D104" s="1150"/>
      <c r="E104" s="68" t="s">
        <v>217</v>
      </c>
      <c r="F104" s="594"/>
      <c r="G104" s="594"/>
      <c r="H104" s="594"/>
      <c r="I104" s="66" t="str">
        <f>IF(OR($AK103=1,$AK103=2),SUM($F104:$H104),"")</f>
        <v/>
      </c>
      <c r="J104" s="66" t="str">
        <f>IF(OR($AK103=4,$AK103=5),SUM($F104:$H104),"")</f>
        <v/>
      </c>
      <c r="K104" s="66" t="str">
        <f>IF(OR($AK103=3,$AK103=6),SUM($F104:$H104),"")</f>
        <v/>
      </c>
      <c r="L104" s="1169"/>
      <c r="M104" s="597" t="s">
        <v>479</v>
      </c>
      <c r="N104" s="598"/>
      <c r="O104" s="597" t="s">
        <v>41</v>
      </c>
      <c r="P104" s="598"/>
      <c r="Q104" s="597" t="s">
        <v>35</v>
      </c>
      <c r="R104" s="598"/>
      <c r="S104" s="32" t="s">
        <v>36</v>
      </c>
      <c r="T104" s="42"/>
      <c r="U104" s="48">
        <f>C103</f>
        <v>0</v>
      </c>
      <c r="V104" s="34" t="s">
        <v>257</v>
      </c>
      <c r="W104" s="35">
        <f>SUM(X104:AI104)</f>
        <v>0</v>
      </c>
      <c r="X104" s="50" t="str">
        <f t="shared" ref="X104:AI104" si="190">AM103</f>
        <v/>
      </c>
      <c r="Y104" s="50" t="str">
        <f t="shared" si="190"/>
        <v/>
      </c>
      <c r="Z104" s="50" t="str">
        <f t="shared" si="190"/>
        <v/>
      </c>
      <c r="AA104" s="50" t="str">
        <f t="shared" si="190"/>
        <v/>
      </c>
      <c r="AB104" s="50" t="str">
        <f t="shared" si="190"/>
        <v/>
      </c>
      <c r="AC104" s="50" t="str">
        <f t="shared" si="190"/>
        <v/>
      </c>
      <c r="AD104" s="50" t="str">
        <f t="shared" si="190"/>
        <v/>
      </c>
      <c r="AE104" s="50" t="str">
        <f t="shared" si="190"/>
        <v/>
      </c>
      <c r="AF104" s="50" t="str">
        <f t="shared" si="190"/>
        <v/>
      </c>
      <c r="AG104" s="50" t="str">
        <f t="shared" si="190"/>
        <v/>
      </c>
      <c r="AH104" s="50" t="str">
        <f t="shared" si="190"/>
        <v/>
      </c>
      <c r="AI104" s="50" t="str">
        <f t="shared" si="190"/>
        <v/>
      </c>
      <c r="AJ104" s="1172"/>
      <c r="AK104" s="1174"/>
      <c r="AL104" s="1208"/>
      <c r="AM104" s="1167"/>
      <c r="AN104" s="1167"/>
      <c r="AO104" s="1167"/>
      <c r="AP104" s="1167"/>
      <c r="AQ104" s="1167"/>
      <c r="AR104" s="1167"/>
      <c r="AS104" s="1167"/>
      <c r="AT104" s="1167"/>
      <c r="AU104" s="1167"/>
      <c r="AV104" s="1167"/>
      <c r="AW104" s="1167"/>
      <c r="AX104" s="1167"/>
      <c r="AY104" s="113"/>
      <c r="AZ104" s="1165"/>
      <c r="BA104" s="1165"/>
      <c r="BB104" s="1165"/>
      <c r="BC104" s="1165"/>
      <c r="BD104" s="1165"/>
      <c r="BE104" s="1165"/>
      <c r="BF104" s="1165"/>
      <c r="BG104" s="1165"/>
      <c r="BH104" s="1165"/>
      <c r="BI104" s="1165"/>
      <c r="BJ104" s="1165"/>
      <c r="BK104" s="1165"/>
      <c r="BL104" s="113"/>
      <c r="BM104" s="1188"/>
      <c r="BN104" s="1180"/>
      <c r="BO104" s="1180"/>
      <c r="BP104" s="1180"/>
      <c r="BQ104" s="1180"/>
      <c r="BR104" s="1180"/>
      <c r="BS104" s="1180"/>
      <c r="BT104" s="1180"/>
      <c r="BU104" s="1180"/>
      <c r="BV104" s="1180"/>
      <c r="BW104" s="1180"/>
      <c r="BX104" s="1183"/>
      <c r="BY104" s="1186"/>
      <c r="BZ104" s="1180"/>
      <c r="CA104" s="1180"/>
      <c r="CB104" s="1180"/>
      <c r="CC104" s="1180"/>
      <c r="CD104" s="1180"/>
      <c r="CE104" s="1180"/>
      <c r="CF104" s="1180"/>
      <c r="CG104" s="1180"/>
      <c r="CH104" s="1180"/>
      <c r="CI104" s="1180"/>
      <c r="CJ104" s="1183"/>
      <c r="CK104" s="1186"/>
      <c r="CL104" s="1180"/>
      <c r="CM104" s="1180"/>
      <c r="CN104" s="1180"/>
      <c r="CO104" s="1180"/>
      <c r="CP104" s="1180"/>
      <c r="CQ104" s="1180"/>
      <c r="CR104" s="1180"/>
      <c r="CS104" s="1180"/>
      <c r="CT104" s="1180"/>
      <c r="CU104" s="1180"/>
      <c r="CV104" s="1183"/>
    </row>
    <row r="105" spans="1:100" ht="13.5" customHeight="1">
      <c r="A105" s="2"/>
      <c r="B105" s="1206"/>
      <c r="C105" s="591"/>
      <c r="D105" s="1151"/>
      <c r="E105" s="71" t="s">
        <v>223</v>
      </c>
      <c r="F105" s="603"/>
      <c r="G105" s="603"/>
      <c r="H105" s="603"/>
      <c r="I105" s="67" t="str">
        <f>IF(OR($AK103=1,$AK103=2),SUM($F105:$H105),"")</f>
        <v/>
      </c>
      <c r="J105" s="67" t="str">
        <f>IF(OR($AK103=4,$AK103=5),SUM($F105:$H105),"")</f>
        <v/>
      </c>
      <c r="K105" s="67" t="str">
        <f>IF(OR($AK103=3,$AK103=6),SUM($F105:$H105),"")</f>
        <v/>
      </c>
      <c r="L105" s="777"/>
      <c r="M105" s="1176" t="str">
        <f>IF(Q105&lt;=1,"","要見直し⇒")</f>
        <v/>
      </c>
      <c r="N105" s="1176"/>
      <c r="O105" s="1176"/>
      <c r="P105" s="599" t="s">
        <v>480</v>
      </c>
      <c r="Q105" s="1177">
        <f>W105</f>
        <v>0</v>
      </c>
      <c r="R105" s="1178"/>
      <c r="S105" s="136" t="s">
        <v>42</v>
      </c>
      <c r="T105" s="137" t="s">
        <v>43</v>
      </c>
      <c r="U105" s="49">
        <f>C104</f>
        <v>0</v>
      </c>
      <c r="V105" s="580" t="s">
        <v>258</v>
      </c>
      <c r="W105" s="36">
        <f>ROUND(AVERAGEA(X105:AI105),1)</f>
        <v>0</v>
      </c>
      <c r="X105" s="140" t="str">
        <f>IF(D103="","",ROUNDDOWN(X103/X104,2))</f>
        <v/>
      </c>
      <c r="Y105" s="140" t="str">
        <f>IF(D103="","",ROUNDDOWN(Y103/Y104,2))</f>
        <v/>
      </c>
      <c r="Z105" s="140" t="str">
        <f>IF(D103="","",ROUNDDOWN(Z103/Z104,2))</f>
        <v/>
      </c>
      <c r="AA105" s="140" t="str">
        <f>IF(D103="","",ROUNDDOWN(AA103/AA104,2))</f>
        <v/>
      </c>
      <c r="AB105" s="140" t="str">
        <f>IF(D103="","",ROUNDDOWN(AB103/AB104,2))</f>
        <v/>
      </c>
      <c r="AC105" s="140" t="str">
        <f>IF(D103="","",ROUNDDOWN(AC103/AC104,2))</f>
        <v/>
      </c>
      <c r="AD105" s="140" t="str">
        <f>IF(D103="","",ROUNDDOWN(AD103/AD104,2))</f>
        <v/>
      </c>
      <c r="AE105" s="140" t="str">
        <f>IF(D103="","",ROUNDDOWN(AE103/AE104,2))</f>
        <v/>
      </c>
      <c r="AF105" s="140" t="str">
        <f>IF(D103="","",ROUNDDOWN(AF103/AF104,2))</f>
        <v/>
      </c>
      <c r="AG105" s="140" t="str">
        <f>IF(D103="","",ROUNDDOWN(AG103/AG104,2))</f>
        <v/>
      </c>
      <c r="AH105" s="140" t="str">
        <f>IF(D103="","",ROUNDDOWN(AH103/AH104,2))</f>
        <v/>
      </c>
      <c r="AI105" s="140" t="str">
        <f>IF(D103="","",ROUNDDOWN(AI103/AI104,2))</f>
        <v/>
      </c>
      <c r="AJ105" s="1172"/>
      <c r="AK105" s="1174"/>
      <c r="AL105" s="1209"/>
      <c r="AM105" s="1167"/>
      <c r="AN105" s="1167"/>
      <c r="AO105" s="1167"/>
      <c r="AP105" s="1167"/>
      <c r="AQ105" s="1167"/>
      <c r="AR105" s="1167"/>
      <c r="AS105" s="1167"/>
      <c r="AT105" s="1167"/>
      <c r="AU105" s="1167"/>
      <c r="AV105" s="1167"/>
      <c r="AW105" s="1167"/>
      <c r="AX105" s="1167"/>
      <c r="AY105" s="32"/>
      <c r="AZ105" s="1166"/>
      <c r="BA105" s="1166"/>
      <c r="BB105" s="1166"/>
      <c r="BC105" s="1166"/>
      <c r="BD105" s="1166"/>
      <c r="BE105" s="1166"/>
      <c r="BF105" s="1166"/>
      <c r="BG105" s="1166"/>
      <c r="BH105" s="1166"/>
      <c r="BI105" s="1166"/>
      <c r="BJ105" s="1166"/>
      <c r="BK105" s="1166"/>
      <c r="BL105" s="32"/>
      <c r="BM105" s="1188"/>
      <c r="BN105" s="1181"/>
      <c r="BO105" s="1181"/>
      <c r="BP105" s="1181"/>
      <c r="BQ105" s="1181"/>
      <c r="BR105" s="1181"/>
      <c r="BS105" s="1181"/>
      <c r="BT105" s="1181"/>
      <c r="BU105" s="1181"/>
      <c r="BV105" s="1181"/>
      <c r="BW105" s="1181"/>
      <c r="BX105" s="1184"/>
      <c r="BY105" s="1187"/>
      <c r="BZ105" s="1181"/>
      <c r="CA105" s="1181"/>
      <c r="CB105" s="1181"/>
      <c r="CC105" s="1181"/>
      <c r="CD105" s="1181"/>
      <c r="CE105" s="1181"/>
      <c r="CF105" s="1181"/>
      <c r="CG105" s="1181"/>
      <c r="CH105" s="1181"/>
      <c r="CI105" s="1181"/>
      <c r="CJ105" s="1184"/>
      <c r="CK105" s="1187"/>
      <c r="CL105" s="1181"/>
      <c r="CM105" s="1181"/>
      <c r="CN105" s="1181"/>
      <c r="CO105" s="1181"/>
      <c r="CP105" s="1181"/>
      <c r="CQ105" s="1181"/>
      <c r="CR105" s="1181"/>
      <c r="CS105" s="1181"/>
      <c r="CT105" s="1181"/>
      <c r="CU105" s="1181"/>
      <c r="CV105" s="1184"/>
    </row>
    <row r="106" spans="1:100" ht="13.5" customHeight="1">
      <c r="A106" s="2"/>
      <c r="B106" s="1204">
        <v>33</v>
      </c>
      <c r="C106" s="589"/>
      <c r="D106" s="1149"/>
      <c r="E106" s="70"/>
      <c r="F106" s="236"/>
      <c r="G106" s="236"/>
      <c r="H106" s="236"/>
      <c r="I106" s="64"/>
      <c r="J106" s="63"/>
      <c r="K106" s="63"/>
      <c r="L106" s="1168"/>
      <c r="M106" s="595"/>
      <c r="N106" s="596" t="s">
        <v>41</v>
      </c>
      <c r="O106" s="595"/>
      <c r="P106" s="596" t="s">
        <v>35</v>
      </c>
      <c r="Q106" s="595"/>
      <c r="R106" s="596" t="s">
        <v>36</v>
      </c>
      <c r="S106" s="1170"/>
      <c r="T106" s="1171"/>
      <c r="U106" s="70">
        <f>D106</f>
        <v>0</v>
      </c>
      <c r="V106" s="738" t="s">
        <v>602</v>
      </c>
      <c r="W106" s="350">
        <f>SUM(X106:AI106)</f>
        <v>0</v>
      </c>
      <c r="X106" s="601"/>
      <c r="Y106" s="601"/>
      <c r="Z106" s="601"/>
      <c r="AA106" s="601"/>
      <c r="AB106" s="601"/>
      <c r="AC106" s="601"/>
      <c r="AD106" s="601"/>
      <c r="AE106" s="601"/>
      <c r="AF106" s="601"/>
      <c r="AG106" s="601"/>
      <c r="AH106" s="601"/>
      <c r="AI106" s="601"/>
      <c r="AJ106" s="1172" t="str">
        <f>C106&amp;C107</f>
        <v/>
      </c>
      <c r="AK106" s="1189" t="str">
        <f>IF(AJ106="常勤保育士",1,IF(AJ106="常勤保育士助士",2,IF(AJ106="常勤看護職員",3,IF(AJ106="非常勤保育士",4,IF(AJ106="非常勤保育士助士",5,IF(AJ106="非常勤看護職員",6," "))))))</f>
        <v xml:space="preserve"> </v>
      </c>
      <c r="AL106" s="1171">
        <f>IF(C108="児童保育",1,0)</f>
        <v>0</v>
      </c>
      <c r="AM106" s="1167" t="str">
        <f t="shared" ref="AM106:AX106" si="191">IF($C106="常勤",AM$10,IF($C106="非常勤",AM$12,""))</f>
        <v/>
      </c>
      <c r="AN106" s="1167" t="str">
        <f t="shared" si="191"/>
        <v/>
      </c>
      <c r="AO106" s="1167" t="str">
        <f t="shared" si="191"/>
        <v/>
      </c>
      <c r="AP106" s="1167" t="str">
        <f t="shared" si="191"/>
        <v/>
      </c>
      <c r="AQ106" s="1167" t="str">
        <f t="shared" si="191"/>
        <v/>
      </c>
      <c r="AR106" s="1167" t="str">
        <f t="shared" si="191"/>
        <v/>
      </c>
      <c r="AS106" s="1167" t="str">
        <f t="shared" si="191"/>
        <v/>
      </c>
      <c r="AT106" s="1167" t="str">
        <f t="shared" si="191"/>
        <v/>
      </c>
      <c r="AU106" s="1167" t="str">
        <f t="shared" si="191"/>
        <v/>
      </c>
      <c r="AV106" s="1167" t="str">
        <f t="shared" si="191"/>
        <v/>
      </c>
      <c r="AW106" s="1167" t="str">
        <f t="shared" si="191"/>
        <v/>
      </c>
      <c r="AX106" s="1167" t="str">
        <f t="shared" si="191"/>
        <v/>
      </c>
      <c r="AY106" s="32"/>
      <c r="AZ106" s="1164">
        <f t="shared" ref="AZ106:BK106" si="192">IF(X106&gt;=0.1,1,0)</f>
        <v>0</v>
      </c>
      <c r="BA106" s="1164">
        <f t="shared" si="192"/>
        <v>0</v>
      </c>
      <c r="BB106" s="1164">
        <f t="shared" si="192"/>
        <v>0</v>
      </c>
      <c r="BC106" s="1164">
        <f t="shared" si="192"/>
        <v>0</v>
      </c>
      <c r="BD106" s="1164">
        <f t="shared" si="192"/>
        <v>0</v>
      </c>
      <c r="BE106" s="1164">
        <f t="shared" si="192"/>
        <v>0</v>
      </c>
      <c r="BF106" s="1164">
        <f t="shared" si="192"/>
        <v>0</v>
      </c>
      <c r="BG106" s="1164">
        <f t="shared" si="192"/>
        <v>0</v>
      </c>
      <c r="BH106" s="1164">
        <f t="shared" si="192"/>
        <v>0</v>
      </c>
      <c r="BI106" s="1164">
        <f t="shared" si="192"/>
        <v>0</v>
      </c>
      <c r="BJ106" s="1164">
        <f t="shared" si="192"/>
        <v>0</v>
      </c>
      <c r="BK106" s="1164">
        <f t="shared" si="192"/>
        <v>0</v>
      </c>
      <c r="BL106" s="32"/>
      <c r="BM106" s="1188">
        <f t="shared" ref="BM106:BX106" si="193">IF($AK106=4,X108,0)</f>
        <v>0</v>
      </c>
      <c r="BN106" s="1179">
        <f t="shared" si="193"/>
        <v>0</v>
      </c>
      <c r="BO106" s="1179">
        <f t="shared" si="193"/>
        <v>0</v>
      </c>
      <c r="BP106" s="1179">
        <f t="shared" si="193"/>
        <v>0</v>
      </c>
      <c r="BQ106" s="1179">
        <f t="shared" si="193"/>
        <v>0</v>
      </c>
      <c r="BR106" s="1179">
        <f t="shared" si="193"/>
        <v>0</v>
      </c>
      <c r="BS106" s="1179">
        <f t="shared" si="193"/>
        <v>0</v>
      </c>
      <c r="BT106" s="1179">
        <f t="shared" si="193"/>
        <v>0</v>
      </c>
      <c r="BU106" s="1179">
        <f t="shared" si="193"/>
        <v>0</v>
      </c>
      <c r="BV106" s="1179">
        <f t="shared" si="193"/>
        <v>0</v>
      </c>
      <c r="BW106" s="1179">
        <f t="shared" si="193"/>
        <v>0</v>
      </c>
      <c r="BX106" s="1182">
        <f t="shared" si="193"/>
        <v>0</v>
      </c>
      <c r="BY106" s="1185">
        <f t="shared" ref="BY106:CJ106" si="194">IF($AK106=5,X108,0)</f>
        <v>0</v>
      </c>
      <c r="BZ106" s="1179">
        <f t="shared" si="194"/>
        <v>0</v>
      </c>
      <c r="CA106" s="1179">
        <f t="shared" si="194"/>
        <v>0</v>
      </c>
      <c r="CB106" s="1179">
        <f t="shared" si="194"/>
        <v>0</v>
      </c>
      <c r="CC106" s="1179">
        <f t="shared" si="194"/>
        <v>0</v>
      </c>
      <c r="CD106" s="1179">
        <f t="shared" si="194"/>
        <v>0</v>
      </c>
      <c r="CE106" s="1179">
        <f t="shared" si="194"/>
        <v>0</v>
      </c>
      <c r="CF106" s="1179">
        <f t="shared" si="194"/>
        <v>0</v>
      </c>
      <c r="CG106" s="1179">
        <f t="shared" si="194"/>
        <v>0</v>
      </c>
      <c r="CH106" s="1179">
        <f t="shared" si="194"/>
        <v>0</v>
      </c>
      <c r="CI106" s="1179">
        <f t="shared" si="194"/>
        <v>0</v>
      </c>
      <c r="CJ106" s="1182">
        <f t="shared" si="194"/>
        <v>0</v>
      </c>
      <c r="CK106" s="1185">
        <f t="shared" ref="CK106:CV106" si="195">IF($AK106=6,X108,0)</f>
        <v>0</v>
      </c>
      <c r="CL106" s="1179">
        <f t="shared" si="195"/>
        <v>0</v>
      </c>
      <c r="CM106" s="1179">
        <f t="shared" si="195"/>
        <v>0</v>
      </c>
      <c r="CN106" s="1179">
        <f t="shared" si="195"/>
        <v>0</v>
      </c>
      <c r="CO106" s="1179">
        <f t="shared" si="195"/>
        <v>0</v>
      </c>
      <c r="CP106" s="1179">
        <f t="shared" si="195"/>
        <v>0</v>
      </c>
      <c r="CQ106" s="1179">
        <f t="shared" si="195"/>
        <v>0</v>
      </c>
      <c r="CR106" s="1179">
        <f t="shared" si="195"/>
        <v>0</v>
      </c>
      <c r="CS106" s="1179">
        <f t="shared" si="195"/>
        <v>0</v>
      </c>
      <c r="CT106" s="1179">
        <f t="shared" si="195"/>
        <v>0</v>
      </c>
      <c r="CU106" s="1179">
        <f t="shared" si="195"/>
        <v>0</v>
      </c>
      <c r="CV106" s="1182">
        <f t="shared" si="195"/>
        <v>0</v>
      </c>
    </row>
    <row r="107" spans="1:100" ht="13.5" customHeight="1">
      <c r="A107" s="2"/>
      <c r="B107" s="1205"/>
      <c r="C107" s="590"/>
      <c r="D107" s="1150"/>
      <c r="E107" s="68" t="s">
        <v>217</v>
      </c>
      <c r="F107" s="594"/>
      <c r="G107" s="594"/>
      <c r="H107" s="594"/>
      <c r="I107" s="66" t="str">
        <f>IF(OR($AK106=1,$AK106=2),SUM($F107:$H107),"")</f>
        <v/>
      </c>
      <c r="J107" s="66" t="str">
        <f>IF(OR($AK106=4,$AK106=5),SUM($F107:$H107),"")</f>
        <v/>
      </c>
      <c r="K107" s="66" t="str">
        <f>IF(OR($AK106=3,$AK106=6),SUM($F107:$H107),"")</f>
        <v/>
      </c>
      <c r="L107" s="1169"/>
      <c r="M107" s="597" t="s">
        <v>481</v>
      </c>
      <c r="N107" s="598"/>
      <c r="O107" s="597" t="s">
        <v>41</v>
      </c>
      <c r="P107" s="598"/>
      <c r="Q107" s="597" t="s">
        <v>35</v>
      </c>
      <c r="R107" s="598"/>
      <c r="S107" s="32" t="s">
        <v>36</v>
      </c>
      <c r="T107" s="42"/>
      <c r="U107" s="48">
        <f>C106</f>
        <v>0</v>
      </c>
      <c r="V107" s="34" t="s">
        <v>257</v>
      </c>
      <c r="W107" s="35">
        <f>SUM(X107:AI107)</f>
        <v>0</v>
      </c>
      <c r="X107" s="50" t="str">
        <f t="shared" ref="X107:AI107" si="196">AM106</f>
        <v/>
      </c>
      <c r="Y107" s="50" t="str">
        <f t="shared" si="196"/>
        <v/>
      </c>
      <c r="Z107" s="50" t="str">
        <f t="shared" si="196"/>
        <v/>
      </c>
      <c r="AA107" s="50" t="str">
        <f t="shared" si="196"/>
        <v/>
      </c>
      <c r="AB107" s="50" t="str">
        <f t="shared" si="196"/>
        <v/>
      </c>
      <c r="AC107" s="50" t="str">
        <f t="shared" si="196"/>
        <v/>
      </c>
      <c r="AD107" s="50" t="str">
        <f t="shared" si="196"/>
        <v/>
      </c>
      <c r="AE107" s="50" t="str">
        <f t="shared" si="196"/>
        <v/>
      </c>
      <c r="AF107" s="50" t="str">
        <f t="shared" si="196"/>
        <v/>
      </c>
      <c r="AG107" s="50" t="str">
        <f t="shared" si="196"/>
        <v/>
      </c>
      <c r="AH107" s="50" t="str">
        <f t="shared" si="196"/>
        <v/>
      </c>
      <c r="AI107" s="50" t="str">
        <f t="shared" si="196"/>
        <v/>
      </c>
      <c r="AJ107" s="1172"/>
      <c r="AK107" s="1174"/>
      <c r="AL107" s="1208"/>
      <c r="AM107" s="1167"/>
      <c r="AN107" s="1167"/>
      <c r="AO107" s="1167"/>
      <c r="AP107" s="1167"/>
      <c r="AQ107" s="1167"/>
      <c r="AR107" s="1167"/>
      <c r="AS107" s="1167"/>
      <c r="AT107" s="1167"/>
      <c r="AU107" s="1167"/>
      <c r="AV107" s="1167"/>
      <c r="AW107" s="1167"/>
      <c r="AX107" s="1167"/>
      <c r="AY107" s="113"/>
      <c r="AZ107" s="1165"/>
      <c r="BA107" s="1165"/>
      <c r="BB107" s="1165"/>
      <c r="BC107" s="1165"/>
      <c r="BD107" s="1165"/>
      <c r="BE107" s="1165"/>
      <c r="BF107" s="1165"/>
      <c r="BG107" s="1165"/>
      <c r="BH107" s="1165"/>
      <c r="BI107" s="1165"/>
      <c r="BJ107" s="1165"/>
      <c r="BK107" s="1165"/>
      <c r="BL107" s="113"/>
      <c r="BM107" s="1188"/>
      <c r="BN107" s="1180"/>
      <c r="BO107" s="1180"/>
      <c r="BP107" s="1180"/>
      <c r="BQ107" s="1180"/>
      <c r="BR107" s="1180"/>
      <c r="BS107" s="1180"/>
      <c r="BT107" s="1180"/>
      <c r="BU107" s="1180"/>
      <c r="BV107" s="1180"/>
      <c r="BW107" s="1180"/>
      <c r="BX107" s="1183"/>
      <c r="BY107" s="1186"/>
      <c r="BZ107" s="1180"/>
      <c r="CA107" s="1180"/>
      <c r="CB107" s="1180"/>
      <c r="CC107" s="1180"/>
      <c r="CD107" s="1180"/>
      <c r="CE107" s="1180"/>
      <c r="CF107" s="1180"/>
      <c r="CG107" s="1180"/>
      <c r="CH107" s="1180"/>
      <c r="CI107" s="1180"/>
      <c r="CJ107" s="1183"/>
      <c r="CK107" s="1186"/>
      <c r="CL107" s="1180"/>
      <c r="CM107" s="1180"/>
      <c r="CN107" s="1180"/>
      <c r="CO107" s="1180"/>
      <c r="CP107" s="1180"/>
      <c r="CQ107" s="1180"/>
      <c r="CR107" s="1180"/>
      <c r="CS107" s="1180"/>
      <c r="CT107" s="1180"/>
      <c r="CU107" s="1180"/>
      <c r="CV107" s="1183"/>
    </row>
    <row r="108" spans="1:100" ht="13.5" customHeight="1">
      <c r="A108" s="2"/>
      <c r="B108" s="1206"/>
      <c r="C108" s="591"/>
      <c r="D108" s="1151"/>
      <c r="E108" s="71" t="s">
        <v>223</v>
      </c>
      <c r="F108" s="603"/>
      <c r="G108" s="603"/>
      <c r="H108" s="603"/>
      <c r="I108" s="67" t="str">
        <f>IF(OR($AK106=1,$AK106=2),SUM($F108:$H108),"")</f>
        <v/>
      </c>
      <c r="J108" s="67" t="str">
        <f>IF(OR($AK106=4,$AK106=5),SUM($F108:$H108),"")</f>
        <v/>
      </c>
      <c r="K108" s="67" t="str">
        <f>IF(OR($AK106=3,$AK106=6),SUM($F108:$H108),"")</f>
        <v/>
      </c>
      <c r="L108" s="777"/>
      <c r="M108" s="1176" t="str">
        <f>IF(Q108&lt;=1,"","要見直し⇒")</f>
        <v/>
      </c>
      <c r="N108" s="1176"/>
      <c r="O108" s="1176"/>
      <c r="P108" s="599" t="s">
        <v>480</v>
      </c>
      <c r="Q108" s="1177">
        <f>W108</f>
        <v>0</v>
      </c>
      <c r="R108" s="1178"/>
      <c r="S108" s="136" t="s">
        <v>42</v>
      </c>
      <c r="T108" s="137" t="s">
        <v>43</v>
      </c>
      <c r="U108" s="49">
        <f>C107</f>
        <v>0</v>
      </c>
      <c r="V108" s="580" t="s">
        <v>258</v>
      </c>
      <c r="W108" s="36">
        <f>ROUND(AVERAGEA(X108:AI108),1)</f>
        <v>0</v>
      </c>
      <c r="X108" s="140" t="str">
        <f>IF(D106="","",ROUNDDOWN(X106/X107,2))</f>
        <v/>
      </c>
      <c r="Y108" s="140" t="str">
        <f>IF(D106="","",ROUNDDOWN(Y106/Y107,2))</f>
        <v/>
      </c>
      <c r="Z108" s="140" t="str">
        <f>IF(D106="","",ROUNDDOWN(Z106/Z107,2))</f>
        <v/>
      </c>
      <c r="AA108" s="140" t="str">
        <f>IF(D106="","",ROUNDDOWN(AA106/AA107,2))</f>
        <v/>
      </c>
      <c r="AB108" s="140" t="str">
        <f>IF(D106="","",ROUNDDOWN(AB106/AB107,2))</f>
        <v/>
      </c>
      <c r="AC108" s="140" t="str">
        <f>IF(D106="","",ROUNDDOWN(AC106/AC107,2))</f>
        <v/>
      </c>
      <c r="AD108" s="140" t="str">
        <f>IF(D106="","",ROUNDDOWN(AD106/AD107,2))</f>
        <v/>
      </c>
      <c r="AE108" s="140" t="str">
        <f>IF(D106="","",ROUNDDOWN(AE106/AE107,2))</f>
        <v/>
      </c>
      <c r="AF108" s="140" t="str">
        <f>IF(D106="","",ROUNDDOWN(AF106/AF107,2))</f>
        <v/>
      </c>
      <c r="AG108" s="140" t="str">
        <f>IF(D106="","",ROUNDDOWN(AG106/AG107,2))</f>
        <v/>
      </c>
      <c r="AH108" s="140" t="str">
        <f>IF(D106="","",ROUNDDOWN(AH106/AH107,2))</f>
        <v/>
      </c>
      <c r="AI108" s="140" t="str">
        <f>IF(D106="","",ROUNDDOWN(AI106/AI107,2))</f>
        <v/>
      </c>
      <c r="AJ108" s="1172"/>
      <c r="AK108" s="1174"/>
      <c r="AL108" s="1209"/>
      <c r="AM108" s="1167"/>
      <c r="AN108" s="1167"/>
      <c r="AO108" s="1167"/>
      <c r="AP108" s="1167"/>
      <c r="AQ108" s="1167"/>
      <c r="AR108" s="1167"/>
      <c r="AS108" s="1167"/>
      <c r="AT108" s="1167"/>
      <c r="AU108" s="1167"/>
      <c r="AV108" s="1167"/>
      <c r="AW108" s="1167"/>
      <c r="AX108" s="1167"/>
      <c r="AY108" s="32"/>
      <c r="AZ108" s="1166"/>
      <c r="BA108" s="1166"/>
      <c r="BB108" s="1166"/>
      <c r="BC108" s="1166"/>
      <c r="BD108" s="1166"/>
      <c r="BE108" s="1166"/>
      <c r="BF108" s="1166"/>
      <c r="BG108" s="1166"/>
      <c r="BH108" s="1166"/>
      <c r="BI108" s="1166"/>
      <c r="BJ108" s="1166"/>
      <c r="BK108" s="1166"/>
      <c r="BL108" s="32"/>
      <c r="BM108" s="1188"/>
      <c r="BN108" s="1181"/>
      <c r="BO108" s="1181"/>
      <c r="BP108" s="1181"/>
      <c r="BQ108" s="1181"/>
      <c r="BR108" s="1181"/>
      <c r="BS108" s="1181"/>
      <c r="BT108" s="1181"/>
      <c r="BU108" s="1181"/>
      <c r="BV108" s="1181"/>
      <c r="BW108" s="1181"/>
      <c r="BX108" s="1184"/>
      <c r="BY108" s="1187"/>
      <c r="BZ108" s="1181"/>
      <c r="CA108" s="1181"/>
      <c r="CB108" s="1181"/>
      <c r="CC108" s="1181"/>
      <c r="CD108" s="1181"/>
      <c r="CE108" s="1181"/>
      <c r="CF108" s="1181"/>
      <c r="CG108" s="1181"/>
      <c r="CH108" s="1181"/>
      <c r="CI108" s="1181"/>
      <c r="CJ108" s="1184"/>
      <c r="CK108" s="1187"/>
      <c r="CL108" s="1181"/>
      <c r="CM108" s="1181"/>
      <c r="CN108" s="1181"/>
      <c r="CO108" s="1181"/>
      <c r="CP108" s="1181"/>
      <c r="CQ108" s="1181"/>
      <c r="CR108" s="1181"/>
      <c r="CS108" s="1181"/>
      <c r="CT108" s="1181"/>
      <c r="CU108" s="1181"/>
      <c r="CV108" s="1184"/>
    </row>
    <row r="109" spans="1:100" ht="13.5" customHeight="1">
      <c r="A109" s="2"/>
      <c r="B109" s="1204">
        <v>34</v>
      </c>
      <c r="C109" s="589"/>
      <c r="D109" s="1149"/>
      <c r="E109" s="70"/>
      <c r="F109" s="236"/>
      <c r="G109" s="236"/>
      <c r="H109" s="236"/>
      <c r="I109" s="64"/>
      <c r="J109" s="63"/>
      <c r="K109" s="63"/>
      <c r="L109" s="1168"/>
      <c r="M109" s="595"/>
      <c r="N109" s="596" t="s">
        <v>41</v>
      </c>
      <c r="O109" s="595"/>
      <c r="P109" s="596" t="s">
        <v>35</v>
      </c>
      <c r="Q109" s="595"/>
      <c r="R109" s="596" t="s">
        <v>36</v>
      </c>
      <c r="S109" s="1170"/>
      <c r="T109" s="1171"/>
      <c r="U109" s="70">
        <f>D109</f>
        <v>0</v>
      </c>
      <c r="V109" s="738" t="s">
        <v>602</v>
      </c>
      <c r="W109" s="350">
        <f>SUM(X109:AI109)</f>
        <v>0</v>
      </c>
      <c r="X109" s="601"/>
      <c r="Y109" s="601"/>
      <c r="Z109" s="601"/>
      <c r="AA109" s="601"/>
      <c r="AB109" s="601"/>
      <c r="AC109" s="601"/>
      <c r="AD109" s="601"/>
      <c r="AE109" s="601"/>
      <c r="AF109" s="601"/>
      <c r="AG109" s="601"/>
      <c r="AH109" s="601"/>
      <c r="AI109" s="601"/>
      <c r="AJ109" s="1172" t="str">
        <f>C109&amp;C110</f>
        <v/>
      </c>
      <c r="AK109" s="1189" t="str">
        <f>IF(AJ109="常勤保育士",1,IF(AJ109="常勤保育士助士",2,IF(AJ109="常勤看護職員",3,IF(AJ109="非常勤保育士",4,IF(AJ109="非常勤保育士助士",5,IF(AJ109="非常勤看護職員",6," "))))))</f>
        <v xml:space="preserve"> </v>
      </c>
      <c r="AL109" s="1171">
        <f>IF(C111="児童保育",1,0)</f>
        <v>0</v>
      </c>
      <c r="AM109" s="1167" t="str">
        <f t="shared" ref="AM109:AX109" si="197">IF($C109="常勤",AM$10,IF($C109="非常勤",AM$12,""))</f>
        <v/>
      </c>
      <c r="AN109" s="1167" t="str">
        <f t="shared" si="197"/>
        <v/>
      </c>
      <c r="AO109" s="1167" t="str">
        <f t="shared" si="197"/>
        <v/>
      </c>
      <c r="AP109" s="1167" t="str">
        <f t="shared" si="197"/>
        <v/>
      </c>
      <c r="AQ109" s="1167" t="str">
        <f t="shared" si="197"/>
        <v/>
      </c>
      <c r="AR109" s="1167" t="str">
        <f t="shared" si="197"/>
        <v/>
      </c>
      <c r="AS109" s="1167" t="str">
        <f t="shared" si="197"/>
        <v/>
      </c>
      <c r="AT109" s="1167" t="str">
        <f t="shared" si="197"/>
        <v/>
      </c>
      <c r="AU109" s="1167" t="str">
        <f t="shared" si="197"/>
        <v/>
      </c>
      <c r="AV109" s="1167" t="str">
        <f t="shared" si="197"/>
        <v/>
      </c>
      <c r="AW109" s="1167" t="str">
        <f t="shared" si="197"/>
        <v/>
      </c>
      <c r="AX109" s="1167" t="str">
        <f t="shared" si="197"/>
        <v/>
      </c>
      <c r="AY109" s="32"/>
      <c r="AZ109" s="1164">
        <f t="shared" ref="AZ109:BK109" si="198">IF(X109&gt;=0.1,1,0)</f>
        <v>0</v>
      </c>
      <c r="BA109" s="1164">
        <f t="shared" si="198"/>
        <v>0</v>
      </c>
      <c r="BB109" s="1164">
        <f t="shared" si="198"/>
        <v>0</v>
      </c>
      <c r="BC109" s="1164">
        <f t="shared" si="198"/>
        <v>0</v>
      </c>
      <c r="BD109" s="1164">
        <f t="shared" si="198"/>
        <v>0</v>
      </c>
      <c r="BE109" s="1164">
        <f t="shared" si="198"/>
        <v>0</v>
      </c>
      <c r="BF109" s="1164">
        <f t="shared" si="198"/>
        <v>0</v>
      </c>
      <c r="BG109" s="1164">
        <f t="shared" si="198"/>
        <v>0</v>
      </c>
      <c r="BH109" s="1164">
        <f t="shared" si="198"/>
        <v>0</v>
      </c>
      <c r="BI109" s="1164">
        <f t="shared" si="198"/>
        <v>0</v>
      </c>
      <c r="BJ109" s="1164">
        <f t="shared" si="198"/>
        <v>0</v>
      </c>
      <c r="BK109" s="1164">
        <f t="shared" si="198"/>
        <v>0</v>
      </c>
      <c r="BL109" s="32"/>
      <c r="BM109" s="1188">
        <f t="shared" ref="BM109:BX109" si="199">IF($AK109=4,X111,0)</f>
        <v>0</v>
      </c>
      <c r="BN109" s="1179">
        <f t="shared" si="199"/>
        <v>0</v>
      </c>
      <c r="BO109" s="1179">
        <f t="shared" si="199"/>
        <v>0</v>
      </c>
      <c r="BP109" s="1179">
        <f t="shared" si="199"/>
        <v>0</v>
      </c>
      <c r="BQ109" s="1179">
        <f t="shared" si="199"/>
        <v>0</v>
      </c>
      <c r="BR109" s="1179">
        <f t="shared" si="199"/>
        <v>0</v>
      </c>
      <c r="BS109" s="1179">
        <f t="shared" si="199"/>
        <v>0</v>
      </c>
      <c r="BT109" s="1179">
        <f t="shared" si="199"/>
        <v>0</v>
      </c>
      <c r="BU109" s="1179">
        <f t="shared" si="199"/>
        <v>0</v>
      </c>
      <c r="BV109" s="1179">
        <f t="shared" si="199"/>
        <v>0</v>
      </c>
      <c r="BW109" s="1179">
        <f t="shared" si="199"/>
        <v>0</v>
      </c>
      <c r="BX109" s="1182">
        <f t="shared" si="199"/>
        <v>0</v>
      </c>
      <c r="BY109" s="1185">
        <f t="shared" ref="BY109:CJ109" si="200">IF($AK109=5,X111,0)</f>
        <v>0</v>
      </c>
      <c r="BZ109" s="1179">
        <f t="shared" si="200"/>
        <v>0</v>
      </c>
      <c r="CA109" s="1179">
        <f t="shared" si="200"/>
        <v>0</v>
      </c>
      <c r="CB109" s="1179">
        <f t="shared" si="200"/>
        <v>0</v>
      </c>
      <c r="CC109" s="1179">
        <f t="shared" si="200"/>
        <v>0</v>
      </c>
      <c r="CD109" s="1179">
        <f t="shared" si="200"/>
        <v>0</v>
      </c>
      <c r="CE109" s="1179">
        <f t="shared" si="200"/>
        <v>0</v>
      </c>
      <c r="CF109" s="1179">
        <f t="shared" si="200"/>
        <v>0</v>
      </c>
      <c r="CG109" s="1179">
        <f t="shared" si="200"/>
        <v>0</v>
      </c>
      <c r="CH109" s="1179">
        <f t="shared" si="200"/>
        <v>0</v>
      </c>
      <c r="CI109" s="1179">
        <f t="shared" si="200"/>
        <v>0</v>
      </c>
      <c r="CJ109" s="1182">
        <f t="shared" si="200"/>
        <v>0</v>
      </c>
      <c r="CK109" s="1185">
        <f t="shared" ref="CK109:CV109" si="201">IF($AK109=6,X111,0)</f>
        <v>0</v>
      </c>
      <c r="CL109" s="1179">
        <f t="shared" si="201"/>
        <v>0</v>
      </c>
      <c r="CM109" s="1179">
        <f t="shared" si="201"/>
        <v>0</v>
      </c>
      <c r="CN109" s="1179">
        <f t="shared" si="201"/>
        <v>0</v>
      </c>
      <c r="CO109" s="1179">
        <f t="shared" si="201"/>
        <v>0</v>
      </c>
      <c r="CP109" s="1179">
        <f t="shared" si="201"/>
        <v>0</v>
      </c>
      <c r="CQ109" s="1179">
        <f t="shared" si="201"/>
        <v>0</v>
      </c>
      <c r="CR109" s="1179">
        <f t="shared" si="201"/>
        <v>0</v>
      </c>
      <c r="CS109" s="1179">
        <f t="shared" si="201"/>
        <v>0</v>
      </c>
      <c r="CT109" s="1179">
        <f t="shared" si="201"/>
        <v>0</v>
      </c>
      <c r="CU109" s="1179">
        <f t="shared" si="201"/>
        <v>0</v>
      </c>
      <c r="CV109" s="1182">
        <f t="shared" si="201"/>
        <v>0</v>
      </c>
    </row>
    <row r="110" spans="1:100" ht="13.5" customHeight="1">
      <c r="A110" s="2"/>
      <c r="B110" s="1205"/>
      <c r="C110" s="590"/>
      <c r="D110" s="1150"/>
      <c r="E110" s="68" t="s">
        <v>217</v>
      </c>
      <c r="F110" s="594"/>
      <c r="G110" s="594"/>
      <c r="H110" s="594"/>
      <c r="I110" s="66" t="str">
        <f>IF(OR($AK109=1,$AK109=2),SUM($F110:$H110),"")</f>
        <v/>
      </c>
      <c r="J110" s="66" t="str">
        <f>IF(OR($AK109=4,$AK109=5),SUM($F110:$H110),"")</f>
        <v/>
      </c>
      <c r="K110" s="66" t="str">
        <f>IF(OR($AK109=3,$AK109=6),SUM($F110:$H110),"")</f>
        <v/>
      </c>
      <c r="L110" s="1169"/>
      <c r="M110" s="597" t="s">
        <v>481</v>
      </c>
      <c r="N110" s="598"/>
      <c r="O110" s="597" t="s">
        <v>41</v>
      </c>
      <c r="P110" s="598"/>
      <c r="Q110" s="597" t="s">
        <v>35</v>
      </c>
      <c r="R110" s="598"/>
      <c r="S110" s="32" t="s">
        <v>36</v>
      </c>
      <c r="T110" s="42"/>
      <c r="U110" s="48">
        <f>C109</f>
        <v>0</v>
      </c>
      <c r="V110" s="34" t="s">
        <v>257</v>
      </c>
      <c r="W110" s="35">
        <f>SUM(X110:AI110)</f>
        <v>0</v>
      </c>
      <c r="X110" s="50" t="str">
        <f t="shared" ref="X110:AI110" si="202">AM109</f>
        <v/>
      </c>
      <c r="Y110" s="50" t="str">
        <f t="shared" si="202"/>
        <v/>
      </c>
      <c r="Z110" s="50" t="str">
        <f t="shared" si="202"/>
        <v/>
      </c>
      <c r="AA110" s="50" t="str">
        <f t="shared" si="202"/>
        <v/>
      </c>
      <c r="AB110" s="50" t="str">
        <f t="shared" si="202"/>
        <v/>
      </c>
      <c r="AC110" s="50" t="str">
        <f t="shared" si="202"/>
        <v/>
      </c>
      <c r="AD110" s="50" t="str">
        <f t="shared" si="202"/>
        <v/>
      </c>
      <c r="AE110" s="50" t="str">
        <f t="shared" si="202"/>
        <v/>
      </c>
      <c r="AF110" s="50" t="str">
        <f t="shared" si="202"/>
        <v/>
      </c>
      <c r="AG110" s="50" t="str">
        <f t="shared" si="202"/>
        <v/>
      </c>
      <c r="AH110" s="50" t="str">
        <f t="shared" si="202"/>
        <v/>
      </c>
      <c r="AI110" s="50" t="str">
        <f t="shared" si="202"/>
        <v/>
      </c>
      <c r="AJ110" s="1172"/>
      <c r="AK110" s="1174"/>
      <c r="AL110" s="1208"/>
      <c r="AM110" s="1167"/>
      <c r="AN110" s="1167"/>
      <c r="AO110" s="1167"/>
      <c r="AP110" s="1167"/>
      <c r="AQ110" s="1167"/>
      <c r="AR110" s="1167"/>
      <c r="AS110" s="1167"/>
      <c r="AT110" s="1167"/>
      <c r="AU110" s="1167"/>
      <c r="AV110" s="1167"/>
      <c r="AW110" s="1167"/>
      <c r="AX110" s="1167"/>
      <c r="AY110" s="113"/>
      <c r="AZ110" s="1165"/>
      <c r="BA110" s="1165"/>
      <c r="BB110" s="1165"/>
      <c r="BC110" s="1165"/>
      <c r="BD110" s="1165"/>
      <c r="BE110" s="1165"/>
      <c r="BF110" s="1165"/>
      <c r="BG110" s="1165"/>
      <c r="BH110" s="1165"/>
      <c r="BI110" s="1165"/>
      <c r="BJ110" s="1165"/>
      <c r="BK110" s="1165"/>
      <c r="BL110" s="113"/>
      <c r="BM110" s="1188"/>
      <c r="BN110" s="1180"/>
      <c r="BO110" s="1180"/>
      <c r="BP110" s="1180"/>
      <c r="BQ110" s="1180"/>
      <c r="BR110" s="1180"/>
      <c r="BS110" s="1180"/>
      <c r="BT110" s="1180"/>
      <c r="BU110" s="1180"/>
      <c r="BV110" s="1180"/>
      <c r="BW110" s="1180"/>
      <c r="BX110" s="1183"/>
      <c r="BY110" s="1186"/>
      <c r="BZ110" s="1180"/>
      <c r="CA110" s="1180"/>
      <c r="CB110" s="1180"/>
      <c r="CC110" s="1180"/>
      <c r="CD110" s="1180"/>
      <c r="CE110" s="1180"/>
      <c r="CF110" s="1180"/>
      <c r="CG110" s="1180"/>
      <c r="CH110" s="1180"/>
      <c r="CI110" s="1180"/>
      <c r="CJ110" s="1183"/>
      <c r="CK110" s="1186"/>
      <c r="CL110" s="1180"/>
      <c r="CM110" s="1180"/>
      <c r="CN110" s="1180"/>
      <c r="CO110" s="1180"/>
      <c r="CP110" s="1180"/>
      <c r="CQ110" s="1180"/>
      <c r="CR110" s="1180"/>
      <c r="CS110" s="1180"/>
      <c r="CT110" s="1180"/>
      <c r="CU110" s="1180"/>
      <c r="CV110" s="1183"/>
    </row>
    <row r="111" spans="1:100" ht="13.5" customHeight="1">
      <c r="A111" s="2"/>
      <c r="B111" s="1206"/>
      <c r="C111" s="591"/>
      <c r="D111" s="1151"/>
      <c r="E111" s="71" t="s">
        <v>223</v>
      </c>
      <c r="F111" s="603"/>
      <c r="G111" s="603"/>
      <c r="H111" s="603"/>
      <c r="I111" s="67" t="str">
        <f>IF(OR($AK109=1,$AK109=2),SUM($F111:$H111),"")</f>
        <v/>
      </c>
      <c r="J111" s="67" t="str">
        <f>IF(OR($AK109=4,$AK109=5),SUM($F111:$H111),"")</f>
        <v/>
      </c>
      <c r="K111" s="67" t="str">
        <f>IF(OR($AK109=3,$AK109=6),SUM($F111:$H111),"")</f>
        <v/>
      </c>
      <c r="L111" s="777"/>
      <c r="M111" s="1176" t="str">
        <f>IF(Q111&lt;=1,"","要見直し⇒")</f>
        <v/>
      </c>
      <c r="N111" s="1176"/>
      <c r="O111" s="1176"/>
      <c r="P111" s="599" t="s">
        <v>482</v>
      </c>
      <c r="Q111" s="1177">
        <f>W111</f>
        <v>0</v>
      </c>
      <c r="R111" s="1178"/>
      <c r="S111" s="136" t="s">
        <v>42</v>
      </c>
      <c r="T111" s="137" t="s">
        <v>43</v>
      </c>
      <c r="U111" s="49">
        <f>C110</f>
        <v>0</v>
      </c>
      <c r="V111" s="580" t="s">
        <v>258</v>
      </c>
      <c r="W111" s="36">
        <f>ROUND(AVERAGEA(X111:AI111),1)</f>
        <v>0</v>
      </c>
      <c r="X111" s="140" t="str">
        <f>IF(D109="","",ROUNDDOWN(X109/X110,2))</f>
        <v/>
      </c>
      <c r="Y111" s="140" t="str">
        <f>IF(D109="","",ROUNDDOWN(Y109/Y110,2))</f>
        <v/>
      </c>
      <c r="Z111" s="140" t="str">
        <f>IF(D109="","",ROUNDDOWN(Z109/Z110,2))</f>
        <v/>
      </c>
      <c r="AA111" s="140" t="str">
        <f>IF(D109="","",ROUNDDOWN(AA109/AA110,2))</f>
        <v/>
      </c>
      <c r="AB111" s="140" t="str">
        <f>IF(D109="","",ROUNDDOWN(AB109/AB110,2))</f>
        <v/>
      </c>
      <c r="AC111" s="140" t="str">
        <f>IF(D109="","",ROUNDDOWN(AC109/AC110,2))</f>
        <v/>
      </c>
      <c r="AD111" s="140" t="str">
        <f>IF(D109="","",ROUNDDOWN(AD109/AD110,2))</f>
        <v/>
      </c>
      <c r="AE111" s="140" t="str">
        <f>IF(D109="","",ROUNDDOWN(AE109/AE110,2))</f>
        <v/>
      </c>
      <c r="AF111" s="140" t="str">
        <f>IF(D109="","",ROUNDDOWN(AF109/AF110,2))</f>
        <v/>
      </c>
      <c r="AG111" s="140" t="str">
        <f>IF(D109="","",ROUNDDOWN(AG109/AG110,2))</f>
        <v/>
      </c>
      <c r="AH111" s="140" t="str">
        <f>IF(D109="","",ROUNDDOWN(AH109/AH110,2))</f>
        <v/>
      </c>
      <c r="AI111" s="140" t="str">
        <f>IF(D109="","",ROUNDDOWN(AI109/AI110,2))</f>
        <v/>
      </c>
      <c r="AJ111" s="1172"/>
      <c r="AK111" s="1174"/>
      <c r="AL111" s="1209"/>
      <c r="AM111" s="1167"/>
      <c r="AN111" s="1167"/>
      <c r="AO111" s="1167"/>
      <c r="AP111" s="1167"/>
      <c r="AQ111" s="1167"/>
      <c r="AR111" s="1167"/>
      <c r="AS111" s="1167"/>
      <c r="AT111" s="1167"/>
      <c r="AU111" s="1167"/>
      <c r="AV111" s="1167"/>
      <c r="AW111" s="1167"/>
      <c r="AX111" s="1167"/>
      <c r="AY111" s="32"/>
      <c r="AZ111" s="1166"/>
      <c r="BA111" s="1166"/>
      <c r="BB111" s="1166"/>
      <c r="BC111" s="1166"/>
      <c r="BD111" s="1166"/>
      <c r="BE111" s="1166"/>
      <c r="BF111" s="1166"/>
      <c r="BG111" s="1166"/>
      <c r="BH111" s="1166"/>
      <c r="BI111" s="1166"/>
      <c r="BJ111" s="1166"/>
      <c r="BK111" s="1166"/>
      <c r="BL111" s="32"/>
      <c r="BM111" s="1188"/>
      <c r="BN111" s="1181"/>
      <c r="BO111" s="1181"/>
      <c r="BP111" s="1181"/>
      <c r="BQ111" s="1181"/>
      <c r="BR111" s="1181"/>
      <c r="BS111" s="1181"/>
      <c r="BT111" s="1181"/>
      <c r="BU111" s="1181"/>
      <c r="BV111" s="1181"/>
      <c r="BW111" s="1181"/>
      <c r="BX111" s="1184"/>
      <c r="BY111" s="1187"/>
      <c r="BZ111" s="1181"/>
      <c r="CA111" s="1181"/>
      <c r="CB111" s="1181"/>
      <c r="CC111" s="1181"/>
      <c r="CD111" s="1181"/>
      <c r="CE111" s="1181"/>
      <c r="CF111" s="1181"/>
      <c r="CG111" s="1181"/>
      <c r="CH111" s="1181"/>
      <c r="CI111" s="1181"/>
      <c r="CJ111" s="1184"/>
      <c r="CK111" s="1187"/>
      <c r="CL111" s="1181"/>
      <c r="CM111" s="1181"/>
      <c r="CN111" s="1181"/>
      <c r="CO111" s="1181"/>
      <c r="CP111" s="1181"/>
      <c r="CQ111" s="1181"/>
      <c r="CR111" s="1181"/>
      <c r="CS111" s="1181"/>
      <c r="CT111" s="1181"/>
      <c r="CU111" s="1181"/>
      <c r="CV111" s="1184"/>
    </row>
    <row r="112" spans="1:100" ht="13.5" customHeight="1">
      <c r="A112" s="2"/>
      <c r="B112" s="1204">
        <v>35</v>
      </c>
      <c r="C112" s="589"/>
      <c r="D112" s="1149"/>
      <c r="E112" s="70"/>
      <c r="F112" s="236"/>
      <c r="G112" s="236"/>
      <c r="H112" s="236"/>
      <c r="I112" s="237"/>
      <c r="J112" s="236"/>
      <c r="K112" s="236"/>
      <c r="L112" s="1168"/>
      <c r="M112" s="595"/>
      <c r="N112" s="596" t="s">
        <v>41</v>
      </c>
      <c r="O112" s="595"/>
      <c r="P112" s="596" t="s">
        <v>35</v>
      </c>
      <c r="Q112" s="595"/>
      <c r="R112" s="596" t="s">
        <v>36</v>
      </c>
      <c r="S112" s="1170"/>
      <c r="T112" s="1171"/>
      <c r="U112" s="70">
        <f>D112</f>
        <v>0</v>
      </c>
      <c r="V112" s="738" t="s">
        <v>602</v>
      </c>
      <c r="W112" s="350">
        <f>SUM(X112:AI112)</f>
        <v>0</v>
      </c>
      <c r="X112" s="601"/>
      <c r="Y112" s="601"/>
      <c r="Z112" s="601"/>
      <c r="AA112" s="601"/>
      <c r="AB112" s="601"/>
      <c r="AC112" s="601"/>
      <c r="AD112" s="601"/>
      <c r="AE112" s="601"/>
      <c r="AF112" s="601"/>
      <c r="AG112" s="601"/>
      <c r="AH112" s="601"/>
      <c r="AI112" s="601"/>
      <c r="AJ112" s="1172" t="str">
        <f>C112&amp;C113</f>
        <v/>
      </c>
      <c r="AK112" s="1174" t="str">
        <f>IF(AJ112="常勤保育士",1,IF(AJ112="常勤保育士助士",2,IF(AJ112="常勤看護職員",3,IF(AJ112="非常勤保育士",4,IF(AJ112="非常勤保育士助士",5,IF(AJ112="非常勤看護職員",6," "))))))</f>
        <v xml:space="preserve"> </v>
      </c>
      <c r="AL112" s="1164">
        <f>IF(C114="児童保育",1,0)</f>
        <v>0</v>
      </c>
      <c r="AM112" s="1167" t="str">
        <f t="shared" ref="AM112:AX112" si="203">IF($C112="常勤",AM$10,IF($C112="非常勤",AM$12,""))</f>
        <v/>
      </c>
      <c r="AN112" s="1167" t="str">
        <f t="shared" si="203"/>
        <v/>
      </c>
      <c r="AO112" s="1167" t="str">
        <f t="shared" si="203"/>
        <v/>
      </c>
      <c r="AP112" s="1167" t="str">
        <f t="shared" si="203"/>
        <v/>
      </c>
      <c r="AQ112" s="1167" t="str">
        <f t="shared" si="203"/>
        <v/>
      </c>
      <c r="AR112" s="1167" t="str">
        <f t="shared" si="203"/>
        <v/>
      </c>
      <c r="AS112" s="1167" t="str">
        <f t="shared" si="203"/>
        <v/>
      </c>
      <c r="AT112" s="1167" t="str">
        <f t="shared" si="203"/>
        <v/>
      </c>
      <c r="AU112" s="1167" t="str">
        <f t="shared" si="203"/>
        <v/>
      </c>
      <c r="AV112" s="1167" t="str">
        <f t="shared" si="203"/>
        <v/>
      </c>
      <c r="AW112" s="1167" t="str">
        <f t="shared" si="203"/>
        <v/>
      </c>
      <c r="AX112" s="1167" t="str">
        <f t="shared" si="203"/>
        <v/>
      </c>
      <c r="AY112" s="32"/>
      <c r="AZ112" s="1164">
        <f t="shared" ref="AZ112:BK112" si="204">IF(X112&gt;=0.1,1,0)</f>
        <v>0</v>
      </c>
      <c r="BA112" s="1164">
        <f t="shared" si="204"/>
        <v>0</v>
      </c>
      <c r="BB112" s="1164">
        <f t="shared" si="204"/>
        <v>0</v>
      </c>
      <c r="BC112" s="1164">
        <f t="shared" si="204"/>
        <v>0</v>
      </c>
      <c r="BD112" s="1164">
        <f t="shared" si="204"/>
        <v>0</v>
      </c>
      <c r="BE112" s="1164">
        <f t="shared" si="204"/>
        <v>0</v>
      </c>
      <c r="BF112" s="1164">
        <f t="shared" si="204"/>
        <v>0</v>
      </c>
      <c r="BG112" s="1164">
        <f t="shared" si="204"/>
        <v>0</v>
      </c>
      <c r="BH112" s="1164">
        <f t="shared" si="204"/>
        <v>0</v>
      </c>
      <c r="BI112" s="1164">
        <f t="shared" si="204"/>
        <v>0</v>
      </c>
      <c r="BJ112" s="1164">
        <f t="shared" si="204"/>
        <v>0</v>
      </c>
      <c r="BK112" s="1164">
        <f t="shared" si="204"/>
        <v>0</v>
      </c>
      <c r="BL112" s="32"/>
      <c r="BM112" s="1188">
        <f t="shared" ref="BM112:BX112" si="205">IF($AK112=4,X114,0)</f>
        <v>0</v>
      </c>
      <c r="BN112" s="1179">
        <f t="shared" si="205"/>
        <v>0</v>
      </c>
      <c r="BO112" s="1179">
        <f t="shared" si="205"/>
        <v>0</v>
      </c>
      <c r="BP112" s="1179">
        <f t="shared" si="205"/>
        <v>0</v>
      </c>
      <c r="BQ112" s="1179">
        <f t="shared" si="205"/>
        <v>0</v>
      </c>
      <c r="BR112" s="1179">
        <f t="shared" si="205"/>
        <v>0</v>
      </c>
      <c r="BS112" s="1179">
        <f t="shared" si="205"/>
        <v>0</v>
      </c>
      <c r="BT112" s="1179">
        <f t="shared" si="205"/>
        <v>0</v>
      </c>
      <c r="BU112" s="1179">
        <f t="shared" si="205"/>
        <v>0</v>
      </c>
      <c r="BV112" s="1179">
        <f t="shared" si="205"/>
        <v>0</v>
      </c>
      <c r="BW112" s="1179">
        <f t="shared" si="205"/>
        <v>0</v>
      </c>
      <c r="BX112" s="1182">
        <f t="shared" si="205"/>
        <v>0</v>
      </c>
      <c r="BY112" s="1185">
        <f t="shared" ref="BY112:CJ112" si="206">IF($AK112=5,X114,0)</f>
        <v>0</v>
      </c>
      <c r="BZ112" s="1179">
        <f t="shared" si="206"/>
        <v>0</v>
      </c>
      <c r="CA112" s="1179">
        <f t="shared" si="206"/>
        <v>0</v>
      </c>
      <c r="CB112" s="1179">
        <f t="shared" si="206"/>
        <v>0</v>
      </c>
      <c r="CC112" s="1179">
        <f t="shared" si="206"/>
        <v>0</v>
      </c>
      <c r="CD112" s="1179">
        <f t="shared" si="206"/>
        <v>0</v>
      </c>
      <c r="CE112" s="1179">
        <f t="shared" si="206"/>
        <v>0</v>
      </c>
      <c r="CF112" s="1179">
        <f t="shared" si="206"/>
        <v>0</v>
      </c>
      <c r="CG112" s="1179">
        <f t="shared" si="206"/>
        <v>0</v>
      </c>
      <c r="CH112" s="1179">
        <f t="shared" si="206"/>
        <v>0</v>
      </c>
      <c r="CI112" s="1179">
        <f t="shared" si="206"/>
        <v>0</v>
      </c>
      <c r="CJ112" s="1182">
        <f t="shared" si="206"/>
        <v>0</v>
      </c>
      <c r="CK112" s="1185">
        <f t="shared" ref="CK112:CV112" si="207">IF($AK112=6,X114,0)</f>
        <v>0</v>
      </c>
      <c r="CL112" s="1179">
        <f t="shared" si="207"/>
        <v>0</v>
      </c>
      <c r="CM112" s="1179">
        <f t="shared" si="207"/>
        <v>0</v>
      </c>
      <c r="CN112" s="1179">
        <f t="shared" si="207"/>
        <v>0</v>
      </c>
      <c r="CO112" s="1179">
        <f t="shared" si="207"/>
        <v>0</v>
      </c>
      <c r="CP112" s="1179">
        <f t="shared" si="207"/>
        <v>0</v>
      </c>
      <c r="CQ112" s="1179">
        <f t="shared" si="207"/>
        <v>0</v>
      </c>
      <c r="CR112" s="1179">
        <f t="shared" si="207"/>
        <v>0</v>
      </c>
      <c r="CS112" s="1179">
        <f t="shared" si="207"/>
        <v>0</v>
      </c>
      <c r="CT112" s="1179">
        <f t="shared" si="207"/>
        <v>0</v>
      </c>
      <c r="CU112" s="1179">
        <f t="shared" si="207"/>
        <v>0</v>
      </c>
      <c r="CV112" s="1182">
        <f t="shared" si="207"/>
        <v>0</v>
      </c>
    </row>
    <row r="113" spans="1:101" ht="13.5" customHeight="1">
      <c r="A113" s="2"/>
      <c r="B113" s="1205"/>
      <c r="C113" s="590"/>
      <c r="D113" s="1150"/>
      <c r="E113" s="68" t="s">
        <v>217</v>
      </c>
      <c r="F113" s="594"/>
      <c r="G113" s="594"/>
      <c r="H113" s="594"/>
      <c r="I113" s="66" t="str">
        <f>IF(OR($AK112=1,$AK112=2),SUM($F113:$H113),"")</f>
        <v/>
      </c>
      <c r="J113" s="66" t="str">
        <f>IF(OR($AK112=4,$AK112=5),SUM($F113:$H113),"")</f>
        <v/>
      </c>
      <c r="K113" s="66" t="str">
        <f>IF(OR($AK112=3,$AK112=6),SUM($F113:$H113),"")</f>
        <v/>
      </c>
      <c r="L113" s="1169"/>
      <c r="M113" s="597" t="s">
        <v>477</v>
      </c>
      <c r="N113" s="598"/>
      <c r="O113" s="597" t="s">
        <v>41</v>
      </c>
      <c r="P113" s="598"/>
      <c r="Q113" s="597" t="s">
        <v>35</v>
      </c>
      <c r="R113" s="598"/>
      <c r="S113" s="32" t="s">
        <v>36</v>
      </c>
      <c r="T113" s="42"/>
      <c r="U113" s="48">
        <f>C112</f>
        <v>0</v>
      </c>
      <c r="V113" s="34" t="s">
        <v>257</v>
      </c>
      <c r="W113" s="35">
        <f>SUM(X113:AI113)</f>
        <v>0</v>
      </c>
      <c r="X113" s="50" t="str">
        <f t="shared" ref="X113:AI113" si="208">AM112</f>
        <v/>
      </c>
      <c r="Y113" s="50" t="str">
        <f t="shared" si="208"/>
        <v/>
      </c>
      <c r="Z113" s="50" t="str">
        <f t="shared" si="208"/>
        <v/>
      </c>
      <c r="AA113" s="50" t="str">
        <f t="shared" si="208"/>
        <v/>
      </c>
      <c r="AB113" s="50" t="str">
        <f t="shared" si="208"/>
        <v/>
      </c>
      <c r="AC113" s="50" t="str">
        <f t="shared" si="208"/>
        <v/>
      </c>
      <c r="AD113" s="50" t="str">
        <f t="shared" si="208"/>
        <v/>
      </c>
      <c r="AE113" s="50" t="str">
        <f t="shared" si="208"/>
        <v/>
      </c>
      <c r="AF113" s="50" t="str">
        <f t="shared" si="208"/>
        <v/>
      </c>
      <c r="AG113" s="50" t="str">
        <f t="shared" si="208"/>
        <v/>
      </c>
      <c r="AH113" s="50" t="str">
        <f t="shared" si="208"/>
        <v/>
      </c>
      <c r="AI113" s="50" t="str">
        <f t="shared" si="208"/>
        <v/>
      </c>
      <c r="AJ113" s="1172"/>
      <c r="AK113" s="1174"/>
      <c r="AL113" s="1165"/>
      <c r="AM113" s="1167"/>
      <c r="AN113" s="1167"/>
      <c r="AO113" s="1167"/>
      <c r="AP113" s="1167"/>
      <c r="AQ113" s="1167"/>
      <c r="AR113" s="1167"/>
      <c r="AS113" s="1167"/>
      <c r="AT113" s="1167"/>
      <c r="AU113" s="1167"/>
      <c r="AV113" s="1167"/>
      <c r="AW113" s="1167"/>
      <c r="AX113" s="1167"/>
      <c r="AY113" s="113"/>
      <c r="AZ113" s="1165"/>
      <c r="BA113" s="1165"/>
      <c r="BB113" s="1165"/>
      <c r="BC113" s="1165"/>
      <c r="BD113" s="1165"/>
      <c r="BE113" s="1165"/>
      <c r="BF113" s="1165"/>
      <c r="BG113" s="1165"/>
      <c r="BH113" s="1165"/>
      <c r="BI113" s="1165"/>
      <c r="BJ113" s="1165"/>
      <c r="BK113" s="1165"/>
      <c r="BL113" s="113"/>
      <c r="BM113" s="1188"/>
      <c r="BN113" s="1180"/>
      <c r="BO113" s="1180"/>
      <c r="BP113" s="1180"/>
      <c r="BQ113" s="1180"/>
      <c r="BR113" s="1180"/>
      <c r="BS113" s="1180"/>
      <c r="BT113" s="1180"/>
      <c r="BU113" s="1180"/>
      <c r="BV113" s="1180"/>
      <c r="BW113" s="1180"/>
      <c r="BX113" s="1183"/>
      <c r="BY113" s="1186"/>
      <c r="BZ113" s="1180"/>
      <c r="CA113" s="1180"/>
      <c r="CB113" s="1180"/>
      <c r="CC113" s="1180"/>
      <c r="CD113" s="1180"/>
      <c r="CE113" s="1180"/>
      <c r="CF113" s="1180"/>
      <c r="CG113" s="1180"/>
      <c r="CH113" s="1180"/>
      <c r="CI113" s="1180"/>
      <c r="CJ113" s="1183"/>
      <c r="CK113" s="1186"/>
      <c r="CL113" s="1180"/>
      <c r="CM113" s="1180"/>
      <c r="CN113" s="1180"/>
      <c r="CO113" s="1180"/>
      <c r="CP113" s="1180"/>
      <c r="CQ113" s="1180"/>
      <c r="CR113" s="1180"/>
      <c r="CS113" s="1180"/>
      <c r="CT113" s="1180"/>
      <c r="CU113" s="1180"/>
      <c r="CV113" s="1183"/>
    </row>
    <row r="114" spans="1:101" ht="13.5" customHeight="1" thickBot="1">
      <c r="A114" s="2"/>
      <c r="B114" s="1206"/>
      <c r="C114" s="593"/>
      <c r="D114" s="1152"/>
      <c r="E114" s="238" t="s">
        <v>223</v>
      </c>
      <c r="F114" s="604"/>
      <c r="G114" s="604"/>
      <c r="H114" s="604"/>
      <c r="I114" s="239" t="str">
        <f>IF(OR($AK112=1,$AK112=2),SUM($F114:$H114),"")</f>
        <v/>
      </c>
      <c r="J114" s="239" t="str">
        <f>IF(OR($AK112=4,$AK112=5),SUM($F114:$H114),"")</f>
        <v/>
      </c>
      <c r="K114" s="239" t="str">
        <f>IF(OR($AK112=3,$AK112=6),SUM($F114:$H114),"")</f>
        <v/>
      </c>
      <c r="L114" s="777"/>
      <c r="M114" s="1176" t="str">
        <f>IF(Q114&lt;=1,"","要見直し⇒")</f>
        <v/>
      </c>
      <c r="N114" s="1176"/>
      <c r="O114" s="1176"/>
      <c r="P114" s="599" t="s">
        <v>482</v>
      </c>
      <c r="Q114" s="1177">
        <f>W114</f>
        <v>0</v>
      </c>
      <c r="R114" s="1178"/>
      <c r="S114" s="136" t="s">
        <v>42</v>
      </c>
      <c r="T114" s="137" t="s">
        <v>43</v>
      </c>
      <c r="U114" s="49">
        <f>C113</f>
        <v>0</v>
      </c>
      <c r="V114" s="580" t="s">
        <v>258</v>
      </c>
      <c r="W114" s="36">
        <f>ROUND(AVERAGEA(X114:AI114),1)</f>
        <v>0</v>
      </c>
      <c r="X114" s="140" t="str">
        <f>IF(D112="","",ROUNDDOWN(X112/X113,2))</f>
        <v/>
      </c>
      <c r="Y114" s="140" t="str">
        <f>IF(D112="","",ROUNDDOWN(Y112/Y113,2))</f>
        <v/>
      </c>
      <c r="Z114" s="140" t="str">
        <f>IF(D112="","",ROUNDDOWN(Z112/Z113,2))</f>
        <v/>
      </c>
      <c r="AA114" s="140" t="str">
        <f>IF(D112="","",ROUNDDOWN(AA112/AA113,2))</f>
        <v/>
      </c>
      <c r="AB114" s="140" t="str">
        <f>IF(D112="","",ROUNDDOWN(AB112/AB113,2))</f>
        <v/>
      </c>
      <c r="AC114" s="140" t="str">
        <f>IF(D112="","",ROUNDDOWN(AC112/AC113,2))</f>
        <v/>
      </c>
      <c r="AD114" s="140" t="str">
        <f>IF(D112="","",ROUNDDOWN(AD112/AD113,2))</f>
        <v/>
      </c>
      <c r="AE114" s="140" t="str">
        <f>IF(D112="","",ROUNDDOWN(AE112/AE113,2))</f>
        <v/>
      </c>
      <c r="AF114" s="140" t="str">
        <f>IF(D112="","",ROUNDDOWN(AF112/AF113,2))</f>
        <v/>
      </c>
      <c r="AG114" s="140" t="str">
        <f>IF(D112="","",ROUNDDOWN(AG112/AG113,2))</f>
        <v/>
      </c>
      <c r="AH114" s="140" t="str">
        <f>IF(D112="","",ROUNDDOWN(AH112/AH113,2))</f>
        <v/>
      </c>
      <c r="AI114" s="140" t="str">
        <f>IF(D112="","",ROUNDDOWN(AI112/AI113,2))</f>
        <v/>
      </c>
      <c r="AJ114" s="1173"/>
      <c r="AK114" s="1175"/>
      <c r="AL114" s="1166"/>
      <c r="AM114" s="1167"/>
      <c r="AN114" s="1167"/>
      <c r="AO114" s="1167"/>
      <c r="AP114" s="1167"/>
      <c r="AQ114" s="1167"/>
      <c r="AR114" s="1167"/>
      <c r="AS114" s="1167"/>
      <c r="AT114" s="1167"/>
      <c r="AU114" s="1167"/>
      <c r="AV114" s="1167"/>
      <c r="AW114" s="1167"/>
      <c r="AX114" s="1167"/>
      <c r="AY114" s="32"/>
      <c r="AZ114" s="1166"/>
      <c r="BA114" s="1166"/>
      <c r="BB114" s="1166"/>
      <c r="BC114" s="1166"/>
      <c r="BD114" s="1166"/>
      <c r="BE114" s="1166"/>
      <c r="BF114" s="1166"/>
      <c r="BG114" s="1166"/>
      <c r="BH114" s="1166"/>
      <c r="BI114" s="1166"/>
      <c r="BJ114" s="1166"/>
      <c r="BK114" s="1166"/>
      <c r="BL114" s="32"/>
      <c r="BM114" s="1188"/>
      <c r="BN114" s="1181"/>
      <c r="BO114" s="1181"/>
      <c r="BP114" s="1181"/>
      <c r="BQ114" s="1181"/>
      <c r="BR114" s="1181"/>
      <c r="BS114" s="1181"/>
      <c r="BT114" s="1181"/>
      <c r="BU114" s="1181"/>
      <c r="BV114" s="1181"/>
      <c r="BW114" s="1181"/>
      <c r="BX114" s="1184"/>
      <c r="BY114" s="1187"/>
      <c r="BZ114" s="1181"/>
      <c r="CA114" s="1181"/>
      <c r="CB114" s="1181"/>
      <c r="CC114" s="1181"/>
      <c r="CD114" s="1181"/>
      <c r="CE114" s="1181"/>
      <c r="CF114" s="1181"/>
      <c r="CG114" s="1181"/>
      <c r="CH114" s="1181"/>
      <c r="CI114" s="1181"/>
      <c r="CJ114" s="1184"/>
      <c r="CK114" s="1187"/>
      <c r="CL114" s="1181"/>
      <c r="CM114" s="1181"/>
      <c r="CN114" s="1181"/>
      <c r="CO114" s="1181"/>
      <c r="CP114" s="1181"/>
      <c r="CQ114" s="1181"/>
      <c r="CR114" s="1181"/>
      <c r="CS114" s="1181"/>
      <c r="CT114" s="1181"/>
      <c r="CU114" s="1181"/>
      <c r="CV114" s="1184"/>
    </row>
    <row r="115" spans="1:101" ht="18" customHeight="1" thickTop="1" thickBot="1">
      <c r="A115" s="2"/>
      <c r="B115" s="2"/>
      <c r="C115" s="1145" t="s">
        <v>218</v>
      </c>
      <c r="D115" s="1147" t="str">
        <f>COUNTA(D10:D114)&amp;"人（頭数）"</f>
        <v>0人（頭数）</v>
      </c>
      <c r="E115" s="68" t="s">
        <v>217</v>
      </c>
      <c r="F115" s="235">
        <f>SUMIF($E$10:$E$114,$E115,F$10:F$114)</f>
        <v>0</v>
      </c>
      <c r="G115" s="235">
        <f t="shared" ref="G115:K116" si="209">SUMIF($E$10:$E$114,$E115,G$10:G$114)</f>
        <v>0</v>
      </c>
      <c r="H115" s="235">
        <f t="shared" si="209"/>
        <v>0</v>
      </c>
      <c r="I115" s="235">
        <f>SUMIF($E$10:$E$114,$E115,I$10:I$114)</f>
        <v>0</v>
      </c>
      <c r="J115" s="235">
        <f>SUMIF($E$10:$E$114,$E115,J$10:J$114)</f>
        <v>0</v>
      </c>
      <c r="K115" s="235">
        <f t="shared" si="209"/>
        <v>0</v>
      </c>
      <c r="L115" s="199"/>
      <c r="M115" s="199"/>
      <c r="N115" s="199"/>
      <c r="O115" s="199"/>
      <c r="P115" s="199"/>
      <c r="Q115" s="199"/>
      <c r="R115" s="199"/>
      <c r="S115" s="199"/>
      <c r="T115" s="199"/>
      <c r="U115" s="198"/>
      <c r="V115" s="195"/>
      <c r="W115" s="196"/>
      <c r="X115" s="197"/>
      <c r="Y115" s="197"/>
      <c r="Z115" s="197"/>
      <c r="AA115" s="197"/>
      <c r="AB115" s="197"/>
      <c r="AC115" s="197"/>
      <c r="AD115" s="197"/>
      <c r="AE115" s="197"/>
      <c r="AF115" s="197"/>
      <c r="AG115" s="197"/>
      <c r="AH115" s="197"/>
      <c r="AI115" s="197"/>
      <c r="AJ115" s="65"/>
      <c r="AK115" s="65"/>
      <c r="AL115" s="65"/>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131">
        <f>SUM(BM10:BM114)</f>
        <v>0</v>
      </c>
      <c r="BN115" s="132">
        <f t="shared" ref="BN115:CJ115" si="210">SUM(BN10:BN114)</f>
        <v>0</v>
      </c>
      <c r="BO115" s="132">
        <f t="shared" si="210"/>
        <v>0</v>
      </c>
      <c r="BP115" s="132">
        <f t="shared" si="210"/>
        <v>0</v>
      </c>
      <c r="BQ115" s="132">
        <f t="shared" si="210"/>
        <v>0</v>
      </c>
      <c r="BR115" s="132">
        <f t="shared" si="210"/>
        <v>0</v>
      </c>
      <c r="BS115" s="132">
        <f t="shared" si="210"/>
        <v>0</v>
      </c>
      <c r="BT115" s="132">
        <f t="shared" si="210"/>
        <v>0</v>
      </c>
      <c r="BU115" s="132">
        <f t="shared" si="210"/>
        <v>0</v>
      </c>
      <c r="BV115" s="132">
        <f t="shared" si="210"/>
        <v>0</v>
      </c>
      <c r="BW115" s="132">
        <f t="shared" si="210"/>
        <v>0</v>
      </c>
      <c r="BX115" s="133">
        <f t="shared" si="210"/>
        <v>0</v>
      </c>
      <c r="BY115" s="131">
        <f t="shared" si="210"/>
        <v>0</v>
      </c>
      <c r="BZ115" s="132">
        <f t="shared" si="210"/>
        <v>0</v>
      </c>
      <c r="CA115" s="132">
        <f t="shared" si="210"/>
        <v>0</v>
      </c>
      <c r="CB115" s="132">
        <f t="shared" si="210"/>
        <v>0</v>
      </c>
      <c r="CC115" s="132">
        <f t="shared" si="210"/>
        <v>0</v>
      </c>
      <c r="CD115" s="132">
        <f t="shared" si="210"/>
        <v>0</v>
      </c>
      <c r="CE115" s="132">
        <f t="shared" si="210"/>
        <v>0</v>
      </c>
      <c r="CF115" s="132">
        <f t="shared" si="210"/>
        <v>0</v>
      </c>
      <c r="CG115" s="132">
        <f t="shared" si="210"/>
        <v>0</v>
      </c>
      <c r="CH115" s="132">
        <f t="shared" si="210"/>
        <v>0</v>
      </c>
      <c r="CI115" s="132">
        <f t="shared" si="210"/>
        <v>0</v>
      </c>
      <c r="CJ115" s="133">
        <f t="shared" si="210"/>
        <v>0</v>
      </c>
      <c r="CK115" s="131">
        <f t="shared" ref="CK115:CV115" si="211">SUM(CK10:CK114)</f>
        <v>0</v>
      </c>
      <c r="CL115" s="132">
        <f t="shared" si="211"/>
        <v>0</v>
      </c>
      <c r="CM115" s="132">
        <f t="shared" si="211"/>
        <v>0</v>
      </c>
      <c r="CN115" s="132">
        <f t="shared" si="211"/>
        <v>0</v>
      </c>
      <c r="CO115" s="132">
        <f t="shared" si="211"/>
        <v>0</v>
      </c>
      <c r="CP115" s="132">
        <f t="shared" si="211"/>
        <v>0</v>
      </c>
      <c r="CQ115" s="132">
        <f t="shared" si="211"/>
        <v>0</v>
      </c>
      <c r="CR115" s="132">
        <f t="shared" si="211"/>
        <v>0</v>
      </c>
      <c r="CS115" s="132">
        <f t="shared" si="211"/>
        <v>0</v>
      </c>
      <c r="CT115" s="132">
        <f t="shared" si="211"/>
        <v>0</v>
      </c>
      <c r="CU115" s="132">
        <f t="shared" si="211"/>
        <v>0</v>
      </c>
      <c r="CV115" s="133">
        <f t="shared" si="211"/>
        <v>0</v>
      </c>
      <c r="CW115" s="135" t="s">
        <v>218</v>
      </c>
    </row>
    <row r="116" spans="1:101" ht="18" customHeight="1">
      <c r="A116" s="2"/>
      <c r="B116" s="2"/>
      <c r="C116" s="1146"/>
      <c r="D116" s="1148"/>
      <c r="E116" s="71" t="s">
        <v>223</v>
      </c>
      <c r="F116" s="234">
        <f>SUMIF($E$10:$E$114,$E116,F$10:F$114)</f>
        <v>0</v>
      </c>
      <c r="G116" s="234">
        <f t="shared" si="209"/>
        <v>0</v>
      </c>
      <c r="H116" s="234">
        <f t="shared" si="209"/>
        <v>0</v>
      </c>
      <c r="I116" s="234">
        <f t="shared" si="209"/>
        <v>0</v>
      </c>
      <c r="J116" s="234">
        <f t="shared" si="209"/>
        <v>0</v>
      </c>
      <c r="K116" s="234">
        <f t="shared" si="209"/>
        <v>0</v>
      </c>
      <c r="L116" s="65"/>
      <c r="M116" s="65"/>
      <c r="N116" s="65"/>
      <c r="O116" s="65"/>
      <c r="P116" s="65"/>
      <c r="Q116" s="65"/>
      <c r="R116" s="65"/>
      <c r="S116" s="65"/>
      <c r="T116" s="65"/>
      <c r="U116" s="229"/>
      <c r="V116" s="230"/>
      <c r="W116" s="231"/>
      <c r="X116" s="232"/>
      <c r="Y116" s="232"/>
      <c r="Z116" s="232"/>
      <c r="AA116" s="232"/>
      <c r="AB116" s="232"/>
      <c r="AC116" s="232"/>
      <c r="AD116" s="232"/>
      <c r="AE116" s="232"/>
      <c r="AF116" s="232"/>
      <c r="AG116" s="232"/>
      <c r="AH116" s="232"/>
      <c r="AI116" s="232"/>
      <c r="AJ116" s="65"/>
      <c r="AK116" s="65"/>
      <c r="AL116" s="65"/>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33"/>
    </row>
    <row r="117" spans="1:101" ht="15" customHeight="1">
      <c r="A117" s="16"/>
      <c r="B117" s="16"/>
      <c r="C117" s="95"/>
      <c r="D117" s="11"/>
      <c r="E117" s="65"/>
      <c r="F117" s="144"/>
      <c r="G117" s="144"/>
      <c r="H117" s="144"/>
      <c r="I117" s="144"/>
      <c r="J117" s="99"/>
      <c r="K117" s="99"/>
      <c r="L117" s="99"/>
      <c r="M117" s="99"/>
      <c r="N117" s="99"/>
      <c r="O117" s="99"/>
      <c r="P117" s="99"/>
      <c r="Q117" s="99"/>
      <c r="R117" s="99"/>
      <c r="S117" s="99"/>
      <c r="T117" s="99"/>
      <c r="AJ117" s="65"/>
      <c r="AK117" s="65"/>
      <c r="AL117" s="65"/>
      <c r="AM117" s="2" t="s">
        <v>340</v>
      </c>
      <c r="AW117" s="65"/>
      <c r="AX117" s="65"/>
      <c r="AY117" s="65"/>
      <c r="AZ117" s="65"/>
      <c r="BA117" s="65"/>
      <c r="BB117" s="65" t="s">
        <v>343</v>
      </c>
      <c r="BC117" s="65"/>
      <c r="BD117" s="65"/>
      <c r="BE117" s="65"/>
      <c r="BF117" s="65"/>
      <c r="BG117" s="65"/>
      <c r="BH117" s="65"/>
      <c r="BI117" s="65"/>
      <c r="BJ117" s="65"/>
      <c r="BK117" s="65"/>
      <c r="BL117" s="65"/>
    </row>
    <row r="118" spans="1:101" ht="15" customHeight="1">
      <c r="A118" s="105"/>
      <c r="B118" s="105"/>
      <c r="C118" s="582" t="s">
        <v>37</v>
      </c>
      <c r="D118" s="583" t="s">
        <v>177</v>
      </c>
      <c r="G118" s="16"/>
      <c r="H118" s="16"/>
      <c r="I118" s="16"/>
      <c r="J118" s="100"/>
      <c r="K118" s="100"/>
      <c r="L118" s="100"/>
      <c r="M118" s="100"/>
      <c r="N118" s="100"/>
      <c r="O118" s="100"/>
      <c r="P118" s="100"/>
      <c r="Q118" s="100"/>
      <c r="R118" s="100"/>
      <c r="S118" s="100"/>
      <c r="T118" s="100"/>
      <c r="AJ118" s="134"/>
      <c r="AK118" s="134"/>
      <c r="AL118" s="134"/>
      <c r="AM118" s="141"/>
      <c r="AN118" s="1207" t="s">
        <v>89</v>
      </c>
      <c r="AO118" s="1207"/>
      <c r="AP118" s="1207"/>
      <c r="AQ118" s="1207" t="s">
        <v>90</v>
      </c>
      <c r="AR118" s="1207"/>
      <c r="AS118" s="1207"/>
      <c r="AT118" s="1207" t="s">
        <v>338</v>
      </c>
      <c r="AU118" s="1207"/>
      <c r="AV118" s="1207"/>
      <c r="AW118" s="10" t="s">
        <v>236</v>
      </c>
      <c r="AX118" s="134"/>
      <c r="AY118" s="134"/>
      <c r="AZ118" s="134"/>
      <c r="BA118" s="134"/>
      <c r="BB118" s="2" t="s">
        <v>89</v>
      </c>
      <c r="BC118" s="134"/>
      <c r="BD118" s="134"/>
      <c r="BE118" s="134"/>
      <c r="BF118" s="134"/>
      <c r="BG118" s="134"/>
      <c r="BH118" s="134"/>
      <c r="BI118" s="134"/>
      <c r="BJ118" s="134"/>
      <c r="BK118" s="134"/>
      <c r="BL118" s="134"/>
    </row>
    <row r="119" spans="1:101" ht="15" customHeight="1">
      <c r="A119" s="103"/>
      <c r="B119" s="103"/>
      <c r="C119" s="584"/>
      <c r="D119" s="585" t="s">
        <v>471</v>
      </c>
      <c r="G119" s="17"/>
      <c r="H119" s="17"/>
      <c r="I119" s="17"/>
      <c r="J119" s="17"/>
      <c r="K119" s="17"/>
      <c r="L119" s="17"/>
      <c r="M119" s="17"/>
      <c r="N119" s="17"/>
      <c r="O119" s="17"/>
      <c r="P119" s="17"/>
      <c r="Q119" s="17"/>
      <c r="R119" s="17"/>
      <c r="S119" s="17"/>
      <c r="T119" s="17"/>
      <c r="AJ119" s="134"/>
      <c r="AK119" s="134"/>
      <c r="AL119" s="134"/>
      <c r="AM119" s="5"/>
      <c r="AN119" s="5" t="s">
        <v>92</v>
      </c>
      <c r="AO119" s="5" t="s">
        <v>93</v>
      </c>
      <c r="AP119" s="5" t="s">
        <v>336</v>
      </c>
      <c r="AQ119" s="5" t="s">
        <v>92</v>
      </c>
      <c r="AR119" s="5" t="s">
        <v>93</v>
      </c>
      <c r="AS119" s="5" t="s">
        <v>336</v>
      </c>
      <c r="AT119" s="5" t="s">
        <v>92</v>
      </c>
      <c r="AU119" s="5" t="s">
        <v>93</v>
      </c>
      <c r="AV119" s="5" t="s">
        <v>336</v>
      </c>
      <c r="AW119" s="5" t="s">
        <v>237</v>
      </c>
      <c r="AX119" s="134"/>
      <c r="AY119" s="134"/>
      <c r="AZ119" s="134"/>
      <c r="BA119" s="134"/>
      <c r="BB119" s="2" t="s">
        <v>90</v>
      </c>
      <c r="BC119" s="134"/>
      <c r="BD119" s="134"/>
      <c r="BE119" s="134"/>
      <c r="BF119" s="134"/>
      <c r="BG119" s="134"/>
      <c r="BH119" s="134"/>
      <c r="BI119" s="134"/>
      <c r="BJ119" s="134"/>
      <c r="BK119" s="134"/>
      <c r="BL119" s="134"/>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c r="CK119" s="113"/>
      <c r="CL119" s="113"/>
      <c r="CM119" s="113"/>
      <c r="CN119" s="113"/>
      <c r="CO119" s="113"/>
    </row>
    <row r="120" spans="1:101" ht="15" customHeight="1">
      <c r="A120" s="18"/>
      <c r="B120" s="18"/>
      <c r="C120" s="53"/>
      <c r="D120" s="53"/>
      <c r="E120" s="3"/>
      <c r="F120" s="18"/>
      <c r="G120" s="101"/>
      <c r="H120" s="101"/>
      <c r="I120" s="101"/>
      <c r="J120" s="101"/>
      <c r="K120" s="101"/>
      <c r="L120" s="101"/>
      <c r="M120" s="101"/>
      <c r="N120" s="101"/>
      <c r="O120" s="101"/>
      <c r="P120" s="101"/>
      <c r="Q120" s="101"/>
      <c r="R120" s="101"/>
      <c r="S120" s="101"/>
      <c r="T120" s="101"/>
      <c r="AJ120" s="134"/>
      <c r="AK120" s="134"/>
      <c r="AL120" s="134"/>
      <c r="AM120" s="5" t="s">
        <v>140</v>
      </c>
      <c r="AN120" s="5">
        <f>COUNTIFS($AK$10:$AK$114,1,AZ$10:AZ$114,1)</f>
        <v>0</v>
      </c>
      <c r="AO120" s="5">
        <f>COUNTIFS($AK$10:$AK$114,4,AZ$10:AZ$114,1)</f>
        <v>0</v>
      </c>
      <c r="AP120" s="139">
        <f>BM$115</f>
        <v>0</v>
      </c>
      <c r="AQ120" s="5">
        <f>COUNTIFS($AK$10:$AK$114,2,AZ$10:AZ$114,1)</f>
        <v>0</v>
      </c>
      <c r="AR120" s="5">
        <f>COUNTIFS($AK$10:$AK$114,5,AZ$10:AZ$114,1)</f>
        <v>0</v>
      </c>
      <c r="AS120" s="139">
        <f>BY$115</f>
        <v>0</v>
      </c>
      <c r="AT120" s="5">
        <f>COUNTIFS($AK$10:$AK$114,3,AZ$10:AZ$114,1)</f>
        <v>0</v>
      </c>
      <c r="AU120" s="5">
        <f>COUNTIFS($AK$10:$AK$114,6,AZ$10:AZ$114,1)</f>
        <v>0</v>
      </c>
      <c r="AV120" s="139">
        <f>CK$115</f>
        <v>0</v>
      </c>
      <c r="AW120" s="142">
        <f>COUNTIFS($AL$10:$AL$114,1,AZ$10:AZ$114,1)</f>
        <v>0</v>
      </c>
      <c r="AX120" s="134"/>
      <c r="AY120" s="134"/>
      <c r="AZ120" s="134"/>
      <c r="BA120" s="134"/>
      <c r="BB120" s="2" t="s">
        <v>91</v>
      </c>
      <c r="BC120" s="134"/>
      <c r="BD120" s="134"/>
      <c r="BE120" s="134"/>
      <c r="BF120" s="134"/>
      <c r="BG120" s="134"/>
      <c r="BH120" s="134"/>
      <c r="BI120" s="134"/>
      <c r="BJ120" s="134"/>
      <c r="BK120" s="134"/>
      <c r="BL120" s="134"/>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row>
    <row r="121" spans="1:101" ht="18" customHeight="1">
      <c r="A121" s="53"/>
      <c r="B121" s="53"/>
      <c r="C121" s="53"/>
      <c r="D121" s="53"/>
      <c r="E121" s="227"/>
      <c r="F121" s="101"/>
      <c r="G121" s="101"/>
      <c r="H121" s="101"/>
      <c r="I121" s="102"/>
      <c r="J121" s="101"/>
      <c r="K121" s="101"/>
      <c r="L121" s="101"/>
      <c r="M121" s="101"/>
      <c r="N121" s="101"/>
      <c r="O121" s="101"/>
      <c r="P121" s="101"/>
      <c r="Q121" s="101"/>
      <c r="R121" s="101"/>
      <c r="S121" s="101"/>
      <c r="T121" s="101"/>
      <c r="V121" s="2" t="s">
        <v>104</v>
      </c>
      <c r="AJ121" s="134"/>
      <c r="AK121" s="134"/>
      <c r="AL121" s="134"/>
      <c r="AM121" s="5" t="s">
        <v>143</v>
      </c>
      <c r="AN121" s="5">
        <f>COUNTIFS($AK$10:$AK$114,1,BA$10:BA$114,1)</f>
        <v>0</v>
      </c>
      <c r="AO121" s="5">
        <f>COUNTIFS($AK$10:$AK$114,4,BA$10:BA$114,1)</f>
        <v>0</v>
      </c>
      <c r="AP121" s="139">
        <f>BN$115</f>
        <v>0</v>
      </c>
      <c r="AQ121" s="5">
        <f>COUNTIFS($AK$10:$AK$114,2,BA$10:BA$114,1)</f>
        <v>0</v>
      </c>
      <c r="AR121" s="5">
        <f>COUNTIFS($AK$10:$AK$114,5,BA$10:BA$114,1)</f>
        <v>0</v>
      </c>
      <c r="AS121" s="139">
        <f>BZ$115</f>
        <v>0</v>
      </c>
      <c r="AT121" s="5">
        <f>COUNTIFS($AK$10:$AK$114,3,BA$10:BA$114,1)</f>
        <v>0</v>
      </c>
      <c r="AU121" s="5">
        <f>COUNTIFS($AK$10:$AK$114,6,BA$10:BA$114,1)</f>
        <v>0</v>
      </c>
      <c r="AV121" s="139">
        <f>CL$115</f>
        <v>0</v>
      </c>
      <c r="AW121" s="142">
        <f>COUNTIFS($AL$10:$AL$114,1,BA$10:BA$114,1)</f>
        <v>0</v>
      </c>
      <c r="AX121" s="134"/>
      <c r="AY121" s="134"/>
      <c r="AZ121" s="134"/>
      <c r="BA121" s="134"/>
      <c r="BB121" s="2" t="s">
        <v>92</v>
      </c>
      <c r="BC121" s="134"/>
      <c r="BD121" s="134"/>
      <c r="BE121" s="134"/>
      <c r="BF121" s="134"/>
      <c r="BG121" s="134"/>
      <c r="BH121" s="134"/>
      <c r="BI121" s="134"/>
      <c r="BJ121" s="134"/>
      <c r="BK121" s="134"/>
      <c r="BL121" s="134"/>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c r="CK121" s="113"/>
      <c r="CL121" s="113"/>
      <c r="CM121" s="113"/>
      <c r="CN121" s="113"/>
      <c r="CO121" s="113"/>
    </row>
    <row r="122" spans="1:101" ht="18" customHeight="1">
      <c r="A122" s="53"/>
      <c r="B122" s="53"/>
      <c r="C122" s="53"/>
      <c r="D122" s="53"/>
      <c r="E122" s="46"/>
      <c r="F122" s="46"/>
      <c r="G122" s="46"/>
      <c r="H122" s="46"/>
      <c r="I122" s="102"/>
      <c r="J122" s="102"/>
      <c r="K122" s="102"/>
      <c r="L122" s="102"/>
      <c r="M122" s="102"/>
      <c r="N122" s="102"/>
      <c r="O122" s="102"/>
      <c r="P122" s="102"/>
      <c r="Q122" s="102"/>
      <c r="R122" s="102"/>
      <c r="S122" s="102"/>
      <c r="T122" s="102"/>
      <c r="X122" s="5" t="s">
        <v>140</v>
      </c>
      <c r="Y122" s="5" t="s">
        <v>143</v>
      </c>
      <c r="Z122" s="5" t="s">
        <v>144</v>
      </c>
      <c r="AA122" s="5" t="s">
        <v>145</v>
      </c>
      <c r="AB122" s="5" t="s">
        <v>146</v>
      </c>
      <c r="AC122" s="5" t="s">
        <v>147</v>
      </c>
      <c r="AD122" s="5" t="s">
        <v>148</v>
      </c>
      <c r="AE122" s="5" t="s">
        <v>149</v>
      </c>
      <c r="AF122" s="5" t="s">
        <v>150</v>
      </c>
      <c r="AG122" s="5" t="s">
        <v>151</v>
      </c>
      <c r="AH122" s="5" t="s">
        <v>152</v>
      </c>
      <c r="AI122" s="5" t="s">
        <v>153</v>
      </c>
      <c r="AJ122" s="134"/>
      <c r="AK122" s="134"/>
      <c r="AL122" s="134"/>
      <c r="AM122" s="5" t="s">
        <v>144</v>
      </c>
      <c r="AN122" s="5">
        <f>COUNTIFS($AK$10:$AK$114,1,BB$10:BB$114,1)</f>
        <v>0</v>
      </c>
      <c r="AO122" s="5">
        <f>COUNTIFS($AK$10:$AK$114,4,BB$10:BB$114,1)</f>
        <v>0</v>
      </c>
      <c r="AP122" s="139">
        <f>BO$115</f>
        <v>0</v>
      </c>
      <c r="AQ122" s="5">
        <f>COUNTIFS($AK$10:$AK$114,2,BB$10:BB$114,1)</f>
        <v>0</v>
      </c>
      <c r="AR122" s="5">
        <f>COUNTIFS($AK$10:$AK$114,5,BB$10:BB$114,1)</f>
        <v>0</v>
      </c>
      <c r="AS122" s="139">
        <f>CA$115</f>
        <v>0</v>
      </c>
      <c r="AT122" s="5">
        <f>COUNTIFS($AK$10:$AK$114,3,BB$10:BB$114,1)</f>
        <v>0</v>
      </c>
      <c r="AU122" s="5">
        <f>COUNTIFS($AK$10:$AK$114,6,BB$10:BB$114,1)</f>
        <v>0</v>
      </c>
      <c r="AV122" s="139">
        <f>CM$115</f>
        <v>0</v>
      </c>
      <c r="AW122" s="142">
        <f>COUNTIFS($AL$10:$AL$114,1,BB$10:BB$114,1)</f>
        <v>0</v>
      </c>
      <c r="AX122" s="134"/>
      <c r="AY122" s="134"/>
      <c r="AZ122" s="134"/>
      <c r="BA122" s="134"/>
      <c r="BB122" s="2" t="s">
        <v>93</v>
      </c>
      <c r="BC122" s="134"/>
      <c r="BD122" s="134"/>
      <c r="BE122" s="134"/>
      <c r="BF122" s="134"/>
      <c r="BG122" s="134"/>
      <c r="BH122" s="134"/>
      <c r="BI122" s="134"/>
      <c r="BJ122" s="134"/>
      <c r="BK122" s="134"/>
      <c r="BL122" s="134"/>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c r="CK122" s="113"/>
      <c r="CL122" s="113"/>
      <c r="CM122" s="113"/>
      <c r="CN122" s="113"/>
      <c r="CO122" s="113"/>
    </row>
    <row r="123" spans="1:101" ht="18" customHeight="1">
      <c r="A123" s="53"/>
      <c r="B123" s="53"/>
      <c r="C123" s="53"/>
      <c r="D123" s="53"/>
      <c r="E123" s="33"/>
      <c r="F123" s="46"/>
      <c r="G123" s="46"/>
      <c r="H123" s="46"/>
      <c r="I123" s="228"/>
      <c r="J123" s="228"/>
      <c r="K123" s="102"/>
      <c r="L123" s="53"/>
      <c r="M123" s="53"/>
      <c r="N123" s="53"/>
      <c r="O123" s="53"/>
      <c r="P123" s="53"/>
      <c r="Q123" s="53"/>
      <c r="R123" s="53"/>
      <c r="S123" s="53"/>
      <c r="T123" s="53"/>
      <c r="V123" s="1204" t="s">
        <v>89</v>
      </c>
      <c r="W123" s="5" t="s">
        <v>92</v>
      </c>
      <c r="X123" s="5">
        <f t="shared" ref="X123:AI123" si="212">COUNTIFS($AK$10:$AK$114,1,AZ$10:AZ$114,1)</f>
        <v>0</v>
      </c>
      <c r="Y123" s="5">
        <f t="shared" si="212"/>
        <v>0</v>
      </c>
      <c r="Z123" s="5">
        <f t="shared" si="212"/>
        <v>0</v>
      </c>
      <c r="AA123" s="5">
        <f t="shared" si="212"/>
        <v>0</v>
      </c>
      <c r="AB123" s="5">
        <f t="shared" si="212"/>
        <v>0</v>
      </c>
      <c r="AC123" s="5">
        <f t="shared" si="212"/>
        <v>0</v>
      </c>
      <c r="AD123" s="5">
        <f t="shared" si="212"/>
        <v>0</v>
      </c>
      <c r="AE123" s="5">
        <f t="shared" si="212"/>
        <v>0</v>
      </c>
      <c r="AF123" s="5">
        <f t="shared" si="212"/>
        <v>0</v>
      </c>
      <c r="AG123" s="5">
        <f t="shared" si="212"/>
        <v>0</v>
      </c>
      <c r="AH123" s="5">
        <f t="shared" si="212"/>
        <v>0</v>
      </c>
      <c r="AI123" s="5">
        <f t="shared" si="212"/>
        <v>0</v>
      </c>
      <c r="AJ123" s="134"/>
      <c r="AK123" s="134"/>
      <c r="AL123" s="134"/>
      <c r="AM123" s="5" t="s">
        <v>145</v>
      </c>
      <c r="AN123" s="5">
        <f>COUNTIFS($AK$10:$AK$114,1,BC$10:BC$114,1)</f>
        <v>0</v>
      </c>
      <c r="AO123" s="5">
        <f>COUNTIFS($AK$10:$AK$114,4,BC$10:BC$114,1)</f>
        <v>0</v>
      </c>
      <c r="AP123" s="139">
        <f>BP$115</f>
        <v>0</v>
      </c>
      <c r="AQ123" s="5">
        <f>COUNTIFS($AK$10:$AK$114,2,BC$10:BC$114,1)</f>
        <v>0</v>
      </c>
      <c r="AR123" s="5">
        <f>COUNTIFS($AK$10:$AK$114,5,BC$10:BC$114,1)</f>
        <v>0</v>
      </c>
      <c r="AS123" s="139">
        <f>CB$115</f>
        <v>0</v>
      </c>
      <c r="AT123" s="5">
        <f>COUNTIFS($AK$10:$AK$114,3,BC$10:BC$114,1)</f>
        <v>0</v>
      </c>
      <c r="AU123" s="5">
        <f>COUNTIFS($AK$10:$AK$114,6,BC$10:BC$114,1)</f>
        <v>0</v>
      </c>
      <c r="AV123" s="139">
        <f>CN$115</f>
        <v>0</v>
      </c>
      <c r="AW123" s="142">
        <f>COUNTIFS($AL$10:$AL$114,1,BC$10:BC$114,1)</f>
        <v>0</v>
      </c>
      <c r="AX123" s="134"/>
      <c r="AY123" s="134"/>
      <c r="AZ123" s="134"/>
      <c r="BA123" s="134"/>
      <c r="BB123" s="2" t="s">
        <v>100</v>
      </c>
      <c r="BC123" s="134"/>
      <c r="BD123" s="134"/>
      <c r="BE123" s="134"/>
      <c r="BF123" s="134"/>
      <c r="BG123" s="134"/>
      <c r="BH123" s="134"/>
      <c r="BI123" s="134"/>
      <c r="BJ123" s="134"/>
      <c r="BK123" s="134"/>
      <c r="BL123" s="134"/>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c r="CK123" s="113"/>
      <c r="CL123" s="113"/>
      <c r="CM123" s="113"/>
      <c r="CN123" s="113"/>
      <c r="CO123" s="113"/>
    </row>
    <row r="124" spans="1:101" ht="18" customHeight="1">
      <c r="A124" s="53"/>
      <c r="B124" s="53"/>
      <c r="C124" s="53"/>
      <c r="D124" s="53"/>
      <c r="G124" s="53"/>
      <c r="H124" s="53"/>
      <c r="I124" s="53"/>
      <c r="J124" s="53"/>
      <c r="K124" s="53"/>
      <c r="L124" s="53"/>
      <c r="M124" s="53"/>
      <c r="N124" s="53"/>
      <c r="O124" s="53"/>
      <c r="P124" s="53"/>
      <c r="Q124" s="53"/>
      <c r="R124" s="53"/>
      <c r="S124" s="53"/>
      <c r="T124" s="53"/>
      <c r="V124" s="1205"/>
      <c r="W124" s="5" t="s">
        <v>93</v>
      </c>
      <c r="X124" s="5">
        <f t="shared" ref="X124:AI124" si="213">COUNTIFS($AK$10:$AK$114,4,AZ$10:AZ$114,1)</f>
        <v>0</v>
      </c>
      <c r="Y124" s="5">
        <f t="shared" si="213"/>
        <v>0</v>
      </c>
      <c r="Z124" s="5">
        <f t="shared" si="213"/>
        <v>0</v>
      </c>
      <c r="AA124" s="5">
        <f t="shared" si="213"/>
        <v>0</v>
      </c>
      <c r="AB124" s="5">
        <f t="shared" si="213"/>
        <v>0</v>
      </c>
      <c r="AC124" s="5">
        <f t="shared" si="213"/>
        <v>0</v>
      </c>
      <c r="AD124" s="5">
        <f t="shared" si="213"/>
        <v>0</v>
      </c>
      <c r="AE124" s="5">
        <f t="shared" si="213"/>
        <v>0</v>
      </c>
      <c r="AF124" s="5">
        <f t="shared" si="213"/>
        <v>0</v>
      </c>
      <c r="AG124" s="5">
        <f t="shared" si="213"/>
        <v>0</v>
      </c>
      <c r="AH124" s="5">
        <f t="shared" si="213"/>
        <v>0</v>
      </c>
      <c r="AI124" s="5">
        <f t="shared" si="213"/>
        <v>0</v>
      </c>
      <c r="AJ124" s="113"/>
      <c r="AK124" s="113"/>
      <c r="AL124" s="113"/>
      <c r="AM124" s="5" t="s">
        <v>146</v>
      </c>
      <c r="AN124" s="5">
        <f>COUNTIFS($AK$10:$AK$114,1,BD$10:BD$114,1)</f>
        <v>0</v>
      </c>
      <c r="AO124" s="5">
        <f>COUNTIFS($AK$10:$AK$114,4,BD$10:BD$114,1)</f>
        <v>0</v>
      </c>
      <c r="AP124" s="139">
        <f>BQ$115</f>
        <v>0</v>
      </c>
      <c r="AQ124" s="5">
        <f>COUNTIFS($AK$10:$AK$114,2,BD$10:BD$114,1)</f>
        <v>0</v>
      </c>
      <c r="AR124" s="5">
        <f>COUNTIFS($AK$10:$AK$114,5,BD$10:BD$114,1)</f>
        <v>0</v>
      </c>
      <c r="AS124" s="139">
        <f>CC$115</f>
        <v>0</v>
      </c>
      <c r="AT124" s="5">
        <f>COUNTIFS($AK$10:$AK$114,3,BD$10:BD$114,1)</f>
        <v>0</v>
      </c>
      <c r="AU124" s="5">
        <f>COUNTIFS($AK$10:$AK$114,6,BD$10:BD$114,1)</f>
        <v>0</v>
      </c>
      <c r="AV124" s="139">
        <f>CO$115</f>
        <v>0</v>
      </c>
      <c r="AW124" s="142">
        <f>COUNTIFS($AL$10:$AL$114,1,BD$10:BD$114,1)</f>
        <v>0</v>
      </c>
      <c r="AX124" s="113"/>
      <c r="AY124" s="113"/>
      <c r="AZ124" s="113"/>
      <c r="BA124" s="113"/>
      <c r="BB124" s="2" t="s">
        <v>236</v>
      </c>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c r="CK124" s="113"/>
      <c r="CL124" s="113"/>
      <c r="CM124" s="113"/>
      <c r="CN124" s="113"/>
      <c r="CO124" s="113"/>
    </row>
    <row r="125" spans="1:101" ht="18" customHeight="1">
      <c r="A125" s="53"/>
      <c r="B125" s="53"/>
      <c r="C125" s="53"/>
      <c r="D125" s="53"/>
      <c r="G125" s="53"/>
      <c r="H125" s="53"/>
      <c r="I125" s="53"/>
      <c r="J125" s="53"/>
      <c r="K125" s="53"/>
      <c r="L125" s="53"/>
      <c r="M125" s="53"/>
      <c r="N125" s="53"/>
      <c r="O125" s="53"/>
      <c r="P125" s="53"/>
      <c r="Q125" s="53"/>
      <c r="R125" s="53"/>
      <c r="S125" s="53"/>
      <c r="T125" s="53"/>
      <c r="V125" s="1206"/>
      <c r="W125" s="5" t="s">
        <v>336</v>
      </c>
      <c r="X125" s="139">
        <f t="shared" ref="X125:AI125" si="214">BM$115</f>
        <v>0</v>
      </c>
      <c r="Y125" s="139">
        <f t="shared" si="214"/>
        <v>0</v>
      </c>
      <c r="Z125" s="139">
        <f t="shared" si="214"/>
        <v>0</v>
      </c>
      <c r="AA125" s="139">
        <f t="shared" si="214"/>
        <v>0</v>
      </c>
      <c r="AB125" s="139">
        <f t="shared" si="214"/>
        <v>0</v>
      </c>
      <c r="AC125" s="139">
        <f t="shared" si="214"/>
        <v>0</v>
      </c>
      <c r="AD125" s="139">
        <f t="shared" si="214"/>
        <v>0</v>
      </c>
      <c r="AE125" s="139">
        <f t="shared" si="214"/>
        <v>0</v>
      </c>
      <c r="AF125" s="139">
        <f t="shared" si="214"/>
        <v>0</v>
      </c>
      <c r="AG125" s="139">
        <f t="shared" si="214"/>
        <v>0</v>
      </c>
      <c r="AH125" s="139">
        <f t="shared" si="214"/>
        <v>0</v>
      </c>
      <c r="AI125" s="139">
        <f t="shared" si="214"/>
        <v>0</v>
      </c>
      <c r="AJ125" s="113"/>
      <c r="AK125" s="113"/>
      <c r="AL125" s="113"/>
      <c r="AM125" s="5" t="s">
        <v>147</v>
      </c>
      <c r="AN125" s="5">
        <f>COUNTIFS($AK$10:$AK$114,1,BE$10:BE$114,1)</f>
        <v>0</v>
      </c>
      <c r="AO125" s="5">
        <f>COUNTIFS($AK$10:$AK$114,4,BE$10:BE$114,1)</f>
        <v>0</v>
      </c>
      <c r="AP125" s="139">
        <f>BR$115</f>
        <v>0</v>
      </c>
      <c r="AQ125" s="5">
        <f>COUNTIFS($AK$10:$AK$114,2,BE$10:BE$114,1)</f>
        <v>0</v>
      </c>
      <c r="AR125" s="5">
        <f>COUNTIFS($AK$10:$AK$114,5,BE$10:BE$114,1)</f>
        <v>0</v>
      </c>
      <c r="AS125" s="139">
        <f>CD$115</f>
        <v>0</v>
      </c>
      <c r="AT125" s="5">
        <f>COUNTIFS($AK$10:$AK$114,3,BE$10:BE$114,1)</f>
        <v>0</v>
      </c>
      <c r="AU125" s="5">
        <f>COUNTIFS($AK$10:$AK$114,6,BE$10:BE$114,1)</f>
        <v>0</v>
      </c>
      <c r="AV125" s="139">
        <f>CP$115</f>
        <v>0</v>
      </c>
      <c r="AW125" s="142">
        <f>COUNTIFS($AL$10:$AL$114,1,BE$10:BE$114,1)</f>
        <v>0</v>
      </c>
      <c r="AX125" s="113"/>
      <c r="AY125" s="113"/>
      <c r="AZ125" s="113"/>
      <c r="BA125" s="113"/>
      <c r="BB125" s="2" t="s">
        <v>172</v>
      </c>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c r="CK125" s="113"/>
      <c r="CL125" s="113"/>
      <c r="CM125" s="113"/>
      <c r="CN125" s="113"/>
      <c r="CO125" s="113"/>
    </row>
    <row r="126" spans="1:101" ht="18" customHeight="1">
      <c r="A126" s="2"/>
      <c r="B126" s="2"/>
      <c r="V126" s="1204" t="s">
        <v>90</v>
      </c>
      <c r="W126" s="5" t="s">
        <v>92</v>
      </c>
      <c r="X126" s="5">
        <f t="shared" ref="X126:AI126" si="215">COUNTIFS($AK$10:$AK$114,2,AZ$10:AZ$114,1)</f>
        <v>0</v>
      </c>
      <c r="Y126" s="5">
        <f t="shared" si="215"/>
        <v>0</v>
      </c>
      <c r="Z126" s="5">
        <f t="shared" si="215"/>
        <v>0</v>
      </c>
      <c r="AA126" s="5">
        <f t="shared" si="215"/>
        <v>0</v>
      </c>
      <c r="AB126" s="5">
        <f t="shared" si="215"/>
        <v>0</v>
      </c>
      <c r="AC126" s="5">
        <f t="shared" si="215"/>
        <v>0</v>
      </c>
      <c r="AD126" s="5">
        <f t="shared" si="215"/>
        <v>0</v>
      </c>
      <c r="AE126" s="5">
        <f t="shared" si="215"/>
        <v>0</v>
      </c>
      <c r="AF126" s="5">
        <f t="shared" si="215"/>
        <v>0</v>
      </c>
      <c r="AG126" s="5">
        <f t="shared" si="215"/>
        <v>0</v>
      </c>
      <c r="AH126" s="5">
        <f t="shared" si="215"/>
        <v>0</v>
      </c>
      <c r="AI126" s="5">
        <f t="shared" si="215"/>
        <v>0</v>
      </c>
      <c r="AJ126" s="113"/>
      <c r="AK126" s="113"/>
      <c r="AL126" s="113"/>
      <c r="AM126" s="5" t="s">
        <v>148</v>
      </c>
      <c r="AN126" s="5">
        <f>COUNTIFS($AK$10:$AK$114,1,BF$10:BF$114,1)</f>
        <v>0</v>
      </c>
      <c r="AO126" s="5">
        <f>COUNTIFS($AK$10:$AK$114,4,BF$10:BF$114,1)</f>
        <v>0</v>
      </c>
      <c r="AP126" s="139">
        <f>BS$115</f>
        <v>0</v>
      </c>
      <c r="AQ126" s="5">
        <f>COUNTIFS($AK$10:$AK$114,2,BF$10:BF$114,1)</f>
        <v>0</v>
      </c>
      <c r="AR126" s="5">
        <f>COUNTIFS($AK$10:$AK$114,5,BF$10:BF$114,1)</f>
        <v>0</v>
      </c>
      <c r="AS126" s="139">
        <f>CE$115</f>
        <v>0</v>
      </c>
      <c r="AT126" s="5">
        <f>COUNTIFS($AK$10:$AK$114,3,BF$10:BF$114,1)</f>
        <v>0</v>
      </c>
      <c r="AU126" s="5">
        <f>COUNTIFS($AK$10:$AK$114,6,BF$10:BF$114,1)</f>
        <v>0</v>
      </c>
      <c r="AV126" s="139">
        <f>CQ$115</f>
        <v>0</v>
      </c>
      <c r="AW126" s="142">
        <f>COUNTIFS($AL$10:$AL$114,1,BF$10:BF$114,1)</f>
        <v>0</v>
      </c>
      <c r="AX126" s="113"/>
      <c r="AY126" s="113"/>
      <c r="AZ126" s="113"/>
      <c r="BA126" s="113"/>
      <c r="BB126" s="2" t="s">
        <v>212</v>
      </c>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row>
    <row r="127" spans="1:101" ht="18" customHeight="1">
      <c r="A127" s="2"/>
      <c r="B127" s="2"/>
      <c r="E127" s="3"/>
      <c r="F127" s="18"/>
      <c r="V127" s="1205"/>
      <c r="W127" s="5" t="s">
        <v>93</v>
      </c>
      <c r="X127" s="5">
        <f t="shared" ref="X127:AI127" si="216">COUNTIFS($AK$10:$AK$114,5,AZ$10:AZ$114,1)</f>
        <v>0</v>
      </c>
      <c r="Y127" s="5">
        <f t="shared" si="216"/>
        <v>0</v>
      </c>
      <c r="Z127" s="5">
        <f t="shared" si="216"/>
        <v>0</v>
      </c>
      <c r="AA127" s="5">
        <f t="shared" si="216"/>
        <v>0</v>
      </c>
      <c r="AB127" s="5">
        <f t="shared" si="216"/>
        <v>0</v>
      </c>
      <c r="AC127" s="5">
        <f t="shared" si="216"/>
        <v>0</v>
      </c>
      <c r="AD127" s="5">
        <f t="shared" si="216"/>
        <v>0</v>
      </c>
      <c r="AE127" s="5">
        <f t="shared" si="216"/>
        <v>0</v>
      </c>
      <c r="AF127" s="5">
        <f t="shared" si="216"/>
        <v>0</v>
      </c>
      <c r="AG127" s="5">
        <f t="shared" si="216"/>
        <v>0</v>
      </c>
      <c r="AH127" s="5">
        <f t="shared" si="216"/>
        <v>0</v>
      </c>
      <c r="AI127" s="5">
        <f t="shared" si="216"/>
        <v>0</v>
      </c>
      <c r="AJ127" s="113"/>
      <c r="AK127" s="113"/>
      <c r="AL127" s="113"/>
      <c r="AM127" s="5" t="s">
        <v>149</v>
      </c>
      <c r="AN127" s="5">
        <f>COUNTIFS($AK$10:$AK$114,1,BG$10:BG$114,1)</f>
        <v>0</v>
      </c>
      <c r="AO127" s="5">
        <f>COUNTIFS($AK$10:$AK$114,4,BG$10:BG$114,1)</f>
        <v>0</v>
      </c>
      <c r="AP127" s="139">
        <f>BT$115</f>
        <v>0</v>
      </c>
      <c r="AQ127" s="5">
        <f>COUNTIFS($AK$10:$AK$114,2,BG$10:BG$114,1)</f>
        <v>0</v>
      </c>
      <c r="AR127" s="5">
        <f>COUNTIFS($AK$10:$AK$114,5,BG$10:BG$114,1)</f>
        <v>0</v>
      </c>
      <c r="AS127" s="139">
        <f>CF$115</f>
        <v>0</v>
      </c>
      <c r="AT127" s="5">
        <f>COUNTIFS($AK$10:$AK$114,3,BG$10:BG$114,1)</f>
        <v>0</v>
      </c>
      <c r="AU127" s="5">
        <f>COUNTIFS($AK$10:$AK$114,6,BG$10:BG$114,1)</f>
        <v>0</v>
      </c>
      <c r="AV127" s="139">
        <f>CR$115</f>
        <v>0</v>
      </c>
      <c r="AW127" s="142">
        <f>COUNTIFS($AL$10:$AL$114,1,BG$10:BG$114,1)</f>
        <v>0</v>
      </c>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row>
    <row r="128" spans="1:101" ht="18" customHeight="1">
      <c r="F128" s="33"/>
      <c r="R128" s="1199"/>
      <c r="S128" s="1200"/>
      <c r="T128" s="4"/>
      <c r="V128" s="1206"/>
      <c r="W128" s="5" t="s">
        <v>336</v>
      </c>
      <c r="X128" s="139">
        <f t="shared" ref="X128:AI128" si="217">BY$115</f>
        <v>0</v>
      </c>
      <c r="Y128" s="139">
        <f t="shared" si="217"/>
        <v>0</v>
      </c>
      <c r="Z128" s="139">
        <f t="shared" si="217"/>
        <v>0</v>
      </c>
      <c r="AA128" s="139">
        <f t="shared" si="217"/>
        <v>0</v>
      </c>
      <c r="AB128" s="139">
        <f t="shared" si="217"/>
        <v>0</v>
      </c>
      <c r="AC128" s="139">
        <f t="shared" si="217"/>
        <v>0</v>
      </c>
      <c r="AD128" s="139">
        <f t="shared" si="217"/>
        <v>0</v>
      </c>
      <c r="AE128" s="139">
        <f t="shared" si="217"/>
        <v>0</v>
      </c>
      <c r="AF128" s="139">
        <f t="shared" si="217"/>
        <v>0</v>
      </c>
      <c r="AG128" s="139">
        <f t="shared" si="217"/>
        <v>0</v>
      </c>
      <c r="AH128" s="139">
        <f t="shared" si="217"/>
        <v>0</v>
      </c>
      <c r="AI128" s="139">
        <f t="shared" si="217"/>
        <v>0</v>
      </c>
      <c r="AJ128" s="113"/>
      <c r="AK128" s="113"/>
      <c r="AL128" s="113"/>
      <c r="AM128" s="5" t="s">
        <v>150</v>
      </c>
      <c r="AN128" s="5">
        <f>COUNTIFS($AK$10:$AK$114,1,BH$10:BH$114,1)</f>
        <v>0</v>
      </c>
      <c r="AO128" s="5">
        <f>COUNTIFS($AK$10:$AK$114,4,BH$10:BH$114,1)</f>
        <v>0</v>
      </c>
      <c r="AP128" s="139">
        <f>BU$115</f>
        <v>0</v>
      </c>
      <c r="AQ128" s="5">
        <f>COUNTIFS($AK$10:$AK$114,2,BH$10:BH$114,1)</f>
        <v>0</v>
      </c>
      <c r="AR128" s="5">
        <f>COUNTIFS($AK$10:$AK$114,5,BH$10:BH$114,1)</f>
        <v>0</v>
      </c>
      <c r="AS128" s="139">
        <f>CG$115</f>
        <v>0</v>
      </c>
      <c r="AT128" s="5">
        <f>COUNTIFS($AK$10:$AK$114,3,BH$10:BH$114,1)</f>
        <v>0</v>
      </c>
      <c r="AU128" s="5">
        <f>COUNTIFS($AK$10:$AK$114,6,BH$10:BH$114,1)</f>
        <v>0</v>
      </c>
      <c r="AV128" s="139">
        <f>CS$115</f>
        <v>0</v>
      </c>
      <c r="AW128" s="142">
        <f>COUNTIFS($AL$10:$AL$114,1,BH$10:BH$114,1)</f>
        <v>0</v>
      </c>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row>
    <row r="129" spans="3:93" ht="18" customHeight="1">
      <c r="F129" s="33"/>
      <c r="R129" s="1199"/>
      <c r="S129" s="1200"/>
      <c r="T129" s="4"/>
      <c r="V129" s="1204" t="s">
        <v>338</v>
      </c>
      <c r="W129" s="5" t="s">
        <v>92</v>
      </c>
      <c r="X129" s="5">
        <f t="shared" ref="X129:AI129" si="218">COUNTIFS($AK$10:$AK$114,3,AZ$10:AZ$114,1)</f>
        <v>0</v>
      </c>
      <c r="Y129" s="5">
        <f t="shared" si="218"/>
        <v>0</v>
      </c>
      <c r="Z129" s="5">
        <f t="shared" si="218"/>
        <v>0</v>
      </c>
      <c r="AA129" s="5">
        <f t="shared" si="218"/>
        <v>0</v>
      </c>
      <c r="AB129" s="5">
        <f t="shared" si="218"/>
        <v>0</v>
      </c>
      <c r="AC129" s="5">
        <f t="shared" si="218"/>
        <v>0</v>
      </c>
      <c r="AD129" s="5">
        <f t="shared" si="218"/>
        <v>0</v>
      </c>
      <c r="AE129" s="5">
        <f t="shared" si="218"/>
        <v>0</v>
      </c>
      <c r="AF129" s="5">
        <f t="shared" si="218"/>
        <v>0</v>
      </c>
      <c r="AG129" s="5">
        <f t="shared" si="218"/>
        <v>0</v>
      </c>
      <c r="AH129" s="5">
        <f t="shared" si="218"/>
        <v>0</v>
      </c>
      <c r="AI129" s="5">
        <f t="shared" si="218"/>
        <v>0</v>
      </c>
      <c r="AJ129" s="113"/>
      <c r="AK129" s="113"/>
      <c r="AL129" s="113"/>
      <c r="AM129" s="5" t="s">
        <v>151</v>
      </c>
      <c r="AN129" s="5">
        <f>COUNTIFS($AK$10:$AK$114,1,BI$10:BI$114,1)</f>
        <v>0</v>
      </c>
      <c r="AO129" s="5">
        <f>COUNTIFS($AK$10:$AK$114,4,BI$10:BI$114,1)</f>
        <v>0</v>
      </c>
      <c r="AP129" s="139">
        <f>BV$115</f>
        <v>0</v>
      </c>
      <c r="AQ129" s="5">
        <f>COUNTIFS($AK$10:$AK$114,2,BI$10:BI$114,1)</f>
        <v>0</v>
      </c>
      <c r="AR129" s="5">
        <f>COUNTIFS($AK$10:$AK$114,5,BI$10:BI$114,1)</f>
        <v>0</v>
      </c>
      <c r="AS129" s="139">
        <f>CH$115</f>
        <v>0</v>
      </c>
      <c r="AT129" s="5">
        <f>COUNTIFS($AK$10:$AK$114,3,BI$10:BI$114,1)</f>
        <v>0</v>
      </c>
      <c r="AU129" s="5">
        <f>COUNTIFS($AK$10:$AK$114,6,BI$10:BI$114,1)</f>
        <v>0</v>
      </c>
      <c r="AV129" s="139">
        <f>CT$115</f>
        <v>0</v>
      </c>
      <c r="AW129" s="142">
        <f>COUNTIFS($AL$10:$AL$114,1,BI$10:BI$114,1)</f>
        <v>0</v>
      </c>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c r="BT129" s="113"/>
      <c r="BU129" s="113"/>
      <c r="BV129" s="113"/>
      <c r="BW129" s="113"/>
      <c r="BX129" s="113"/>
      <c r="BY129" s="113"/>
      <c r="BZ129" s="113"/>
      <c r="CA129" s="113"/>
      <c r="CB129" s="113"/>
      <c r="CC129" s="113"/>
      <c r="CD129" s="113"/>
      <c r="CE129" s="113"/>
      <c r="CF129" s="113"/>
      <c r="CG129" s="113"/>
      <c r="CH129" s="113"/>
      <c r="CI129" s="113"/>
      <c r="CJ129" s="113"/>
      <c r="CK129" s="113"/>
      <c r="CL129" s="113"/>
      <c r="CM129" s="113"/>
      <c r="CN129" s="113"/>
      <c r="CO129" s="113"/>
    </row>
    <row r="130" spans="3:93" ht="18" customHeight="1">
      <c r="F130" s="33"/>
      <c r="U130" s="4"/>
      <c r="V130" s="1205"/>
      <c r="W130" s="5" t="s">
        <v>93</v>
      </c>
      <c r="X130" s="5">
        <f t="shared" ref="X130:AI130" si="219">COUNTIFS($AK$10:$AK$114,6,AZ$10:AZ$114,1)</f>
        <v>0</v>
      </c>
      <c r="Y130" s="5">
        <f t="shared" si="219"/>
        <v>0</v>
      </c>
      <c r="Z130" s="5">
        <f t="shared" si="219"/>
        <v>0</v>
      </c>
      <c r="AA130" s="5">
        <f t="shared" si="219"/>
        <v>0</v>
      </c>
      <c r="AB130" s="5">
        <f t="shared" si="219"/>
        <v>0</v>
      </c>
      <c r="AC130" s="5">
        <f t="shared" si="219"/>
        <v>0</v>
      </c>
      <c r="AD130" s="5">
        <f t="shared" si="219"/>
        <v>0</v>
      </c>
      <c r="AE130" s="5">
        <f t="shared" si="219"/>
        <v>0</v>
      </c>
      <c r="AF130" s="5">
        <f t="shared" si="219"/>
        <v>0</v>
      </c>
      <c r="AG130" s="5">
        <f t="shared" si="219"/>
        <v>0</v>
      </c>
      <c r="AH130" s="5">
        <f t="shared" si="219"/>
        <v>0</v>
      </c>
      <c r="AI130" s="5">
        <f t="shared" si="219"/>
        <v>0</v>
      </c>
      <c r="AJ130" s="113"/>
      <c r="AK130" s="113"/>
      <c r="AL130" s="113"/>
      <c r="AM130" s="5" t="s">
        <v>152</v>
      </c>
      <c r="AN130" s="5">
        <f>COUNTIFS($AK$10:$AK$114,1,BJ$10:BJ$114,1)</f>
        <v>0</v>
      </c>
      <c r="AO130" s="5">
        <f>COUNTIFS($AK$10:$AK$114,4,BJ$10:BJ$114,1)</f>
        <v>0</v>
      </c>
      <c r="AP130" s="139">
        <f>BW$115</f>
        <v>0</v>
      </c>
      <c r="AQ130" s="5">
        <f>COUNTIFS($AK$10:$AK$114,2,BJ$10:BJ$114,1)</f>
        <v>0</v>
      </c>
      <c r="AR130" s="5">
        <f>COUNTIFS($AK$10:$AK$114,5,BJ$10:BJ$114,1)</f>
        <v>0</v>
      </c>
      <c r="AS130" s="139">
        <f>CI$115</f>
        <v>0</v>
      </c>
      <c r="AT130" s="5">
        <f>COUNTIFS($AK$10:$AK$114,3,BJ$10:BJ$114,1)</f>
        <v>0</v>
      </c>
      <c r="AU130" s="5">
        <f>COUNTIFS($AK$10:$AK$114,6,BJ$10:BJ$114,1)</f>
        <v>0</v>
      </c>
      <c r="AV130" s="139">
        <f>CU$115</f>
        <v>0</v>
      </c>
      <c r="AW130" s="142">
        <f>COUNTIFS($AL$10:$AL$114,1,BJ$10:BJ$114,1)</f>
        <v>0</v>
      </c>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row>
    <row r="131" spans="3:93" ht="18" customHeight="1">
      <c r="F131" s="33"/>
      <c r="U131" s="581"/>
      <c r="V131" s="1206"/>
      <c r="W131" s="5" t="s">
        <v>336</v>
      </c>
      <c r="X131" s="139">
        <f t="shared" ref="X131:AI131" si="220">CK$115</f>
        <v>0</v>
      </c>
      <c r="Y131" s="139">
        <f t="shared" si="220"/>
        <v>0</v>
      </c>
      <c r="Z131" s="139">
        <f t="shared" si="220"/>
        <v>0</v>
      </c>
      <c r="AA131" s="139">
        <f t="shared" si="220"/>
        <v>0</v>
      </c>
      <c r="AB131" s="139">
        <f t="shared" si="220"/>
        <v>0</v>
      </c>
      <c r="AC131" s="139">
        <f t="shared" si="220"/>
        <v>0</v>
      </c>
      <c r="AD131" s="139">
        <f t="shared" si="220"/>
        <v>0</v>
      </c>
      <c r="AE131" s="139">
        <f t="shared" si="220"/>
        <v>0</v>
      </c>
      <c r="AF131" s="139">
        <f t="shared" si="220"/>
        <v>0</v>
      </c>
      <c r="AG131" s="139">
        <f t="shared" si="220"/>
        <v>0</v>
      </c>
      <c r="AH131" s="139">
        <f t="shared" si="220"/>
        <v>0</v>
      </c>
      <c r="AI131" s="139">
        <f t="shared" si="220"/>
        <v>0</v>
      </c>
      <c r="AJ131" s="113"/>
      <c r="AK131" s="113"/>
      <c r="AL131" s="113"/>
      <c r="AM131" s="5" t="s">
        <v>153</v>
      </c>
      <c r="AN131" s="5">
        <f>COUNTIFS($AK$10:$AK$114,1,BK$10:BK$114,1)</f>
        <v>0</v>
      </c>
      <c r="AO131" s="5">
        <f>COUNTIFS($AK$10:$AK$114,4,BK$10:BK$114,1)</f>
        <v>0</v>
      </c>
      <c r="AP131" s="139">
        <f>BX$115</f>
        <v>0</v>
      </c>
      <c r="AQ131" s="5">
        <f>COUNTIFS($AK$10:$AK$114,2,BK$10:BK$114,1)</f>
        <v>0</v>
      </c>
      <c r="AR131" s="5">
        <f>COUNTIFS($AK$10:$AK$114,5,BK$10:BK$114,1)</f>
        <v>0</v>
      </c>
      <c r="AS131" s="139">
        <f>CJ$115</f>
        <v>0</v>
      </c>
      <c r="AT131" s="5">
        <f>COUNTIFS($AK$10:$AK$114,3,BK$10:BK$114,1)</f>
        <v>0</v>
      </c>
      <c r="AU131" s="5">
        <f>COUNTIFS($AK$10:$AK$114,6,BK$10:BK$114,1)</f>
        <v>0</v>
      </c>
      <c r="AV131" s="139">
        <f>CV$115</f>
        <v>0</v>
      </c>
      <c r="AW131" s="142">
        <f>COUNTIFS($AL$10:$AL$114,1,BK$10:BK$114,1)</f>
        <v>0</v>
      </c>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row>
    <row r="132" spans="3:93" ht="18" customHeight="1">
      <c r="C132" s="6"/>
      <c r="F132" s="33"/>
      <c r="U132" s="581"/>
      <c r="V132" s="10" t="s">
        <v>236</v>
      </c>
      <c r="W132" s="5" t="s">
        <v>237</v>
      </c>
      <c r="X132" s="142">
        <f t="shared" ref="X132:AI132" si="221">COUNTIFS($AL$10:$AL$114,1,AZ$10:AZ$114,1)</f>
        <v>0</v>
      </c>
      <c r="Y132" s="142">
        <f t="shared" si="221"/>
        <v>0</v>
      </c>
      <c r="Z132" s="142">
        <f t="shared" si="221"/>
        <v>0</v>
      </c>
      <c r="AA132" s="142">
        <f t="shared" si="221"/>
        <v>0</v>
      </c>
      <c r="AB132" s="142">
        <f t="shared" si="221"/>
        <v>0</v>
      </c>
      <c r="AC132" s="142">
        <f t="shared" si="221"/>
        <v>0</v>
      </c>
      <c r="AD132" s="142">
        <f t="shared" si="221"/>
        <v>0</v>
      </c>
      <c r="AE132" s="142">
        <f t="shared" si="221"/>
        <v>0</v>
      </c>
      <c r="AF132" s="142">
        <f t="shared" si="221"/>
        <v>0</v>
      </c>
      <c r="AG132" s="142">
        <f t="shared" si="221"/>
        <v>0</v>
      </c>
      <c r="AH132" s="142">
        <f t="shared" si="221"/>
        <v>0</v>
      </c>
      <c r="AI132" s="142">
        <f t="shared" si="221"/>
        <v>0</v>
      </c>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row>
    <row r="133" spans="3:93" ht="23.1" customHeight="1">
      <c r="F133" s="33"/>
    </row>
    <row r="136" spans="3:93" ht="23.1" customHeight="1">
      <c r="U136" s="18"/>
    </row>
  </sheetData>
  <sheetProtection password="86F6" sheet="1"/>
  <mergeCells count="2449">
    <mergeCell ref="S25:T25"/>
    <mergeCell ref="L28:L30"/>
    <mergeCell ref="S28:T28"/>
    <mergeCell ref="B103:B105"/>
    <mergeCell ref="B106:B108"/>
    <mergeCell ref="B109:B111"/>
    <mergeCell ref="B112:B114"/>
    <mergeCell ref="B82:B84"/>
    <mergeCell ref="B85:B87"/>
    <mergeCell ref="B88:B90"/>
    <mergeCell ref="B91:B93"/>
    <mergeCell ref="B94:B96"/>
    <mergeCell ref="B61:B63"/>
    <mergeCell ref="M63:O63"/>
    <mergeCell ref="Q63:R63"/>
    <mergeCell ref="L58:L60"/>
    <mergeCell ref="S58:T58"/>
    <mergeCell ref="M60:O60"/>
    <mergeCell ref="Q60:R60"/>
    <mergeCell ref="Q45:R45"/>
    <mergeCell ref="D94:D96"/>
    <mergeCell ref="D97:D99"/>
    <mergeCell ref="D100:D102"/>
    <mergeCell ref="D106:D108"/>
    <mergeCell ref="B97:B99"/>
    <mergeCell ref="B64:B66"/>
    <mergeCell ref="B67:B69"/>
    <mergeCell ref="B70:B72"/>
    <mergeCell ref="B73:B75"/>
    <mergeCell ref="B76:B78"/>
    <mergeCell ref="B79:B81"/>
    <mergeCell ref="B100:B102"/>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U2:V2"/>
    <mergeCell ref="V4:AB4"/>
    <mergeCell ref="AI7:AI9"/>
    <mergeCell ref="AL10:AL12"/>
    <mergeCell ref="AL13:AL15"/>
    <mergeCell ref="AG7:AG9"/>
    <mergeCell ref="AF7:AF9"/>
    <mergeCell ref="AE7:AE9"/>
    <mergeCell ref="AK46:AK48"/>
    <mergeCell ref="BO67:BO69"/>
    <mergeCell ref="BP67:BP69"/>
    <mergeCell ref="BU64:BU66"/>
    <mergeCell ref="BM64:BM66"/>
    <mergeCell ref="BN64:BN66"/>
    <mergeCell ref="BO64:BO66"/>
    <mergeCell ref="BP64:BP66"/>
    <mergeCell ref="BU61:BU63"/>
    <mergeCell ref="BM61:BM63"/>
    <mergeCell ref="Y7:Y9"/>
    <mergeCell ref="X7:X9"/>
    <mergeCell ref="AZ8:BK8"/>
    <mergeCell ref="BH22:BH24"/>
    <mergeCell ref="BI22:BI24"/>
    <mergeCell ref="BJ22:BJ24"/>
    <mergeCell ref="BK22:BK24"/>
    <mergeCell ref="BJ58:BJ60"/>
    <mergeCell ref="BD64:BD66"/>
    <mergeCell ref="AT64:AT66"/>
    <mergeCell ref="AQ67:AQ69"/>
    <mergeCell ref="AR67:AR69"/>
    <mergeCell ref="AL43:AL45"/>
    <mergeCell ref="AL46:AL48"/>
    <mergeCell ref="BY67:BY69"/>
    <mergeCell ref="BZ67:BZ69"/>
    <mergeCell ref="BW67:BW69"/>
    <mergeCell ref="BN67:BN69"/>
    <mergeCell ref="CI67:CI69"/>
    <mergeCell ref="CJ67:CJ69"/>
    <mergeCell ref="CC67:CC69"/>
    <mergeCell ref="CD67:CD69"/>
    <mergeCell ref="CE67:CE69"/>
    <mergeCell ref="CF67:CF69"/>
    <mergeCell ref="CG67:CG69"/>
    <mergeCell ref="CH67:CH69"/>
    <mergeCell ref="AH2:AI2"/>
    <mergeCell ref="AH3:AI3"/>
    <mergeCell ref="CA67:CA69"/>
    <mergeCell ref="CB67:CB69"/>
    <mergeCell ref="BX67:BX69"/>
    <mergeCell ref="AM8:AX8"/>
    <mergeCell ref="BM67:BM69"/>
    <mergeCell ref="BY64:BY66"/>
    <mergeCell ref="BZ64:BZ66"/>
    <mergeCell ref="CA64:CA66"/>
    <mergeCell ref="CJ61:CJ63"/>
    <mergeCell ref="CC61:CC63"/>
    <mergeCell ref="CD61:CD63"/>
    <mergeCell ref="CE61:CE63"/>
    <mergeCell ref="CF61:CF63"/>
    <mergeCell ref="CG61:CG63"/>
    <mergeCell ref="CH61:CH63"/>
    <mergeCell ref="BY61:BY63"/>
    <mergeCell ref="BZ61:BZ63"/>
    <mergeCell ref="CA61:CA63"/>
    <mergeCell ref="CI58:CI60"/>
    <mergeCell ref="CJ58:CJ60"/>
    <mergeCell ref="CC58:CC60"/>
    <mergeCell ref="CD58:CD60"/>
    <mergeCell ref="CE58:CE60"/>
    <mergeCell ref="CF58:CF60"/>
    <mergeCell ref="CG58:CG60"/>
    <mergeCell ref="CH58:CH60"/>
    <mergeCell ref="BY58:BY60"/>
    <mergeCell ref="BZ58:BZ60"/>
    <mergeCell ref="CA58:CA60"/>
    <mergeCell ref="CB58:CB60"/>
    <mergeCell ref="BU58:BU60"/>
    <mergeCell ref="CB61:CB63"/>
    <mergeCell ref="BQ64:BQ66"/>
    <mergeCell ref="BR64:BR66"/>
    <mergeCell ref="BS64:BS66"/>
    <mergeCell ref="BT64:BT66"/>
    <mergeCell ref="BW64:BW66"/>
    <mergeCell ref="BX64:BX66"/>
    <mergeCell ref="CI64:CI66"/>
    <mergeCell ref="CJ64:CJ66"/>
    <mergeCell ref="CC64:CC66"/>
    <mergeCell ref="CD64:CD66"/>
    <mergeCell ref="CE64:CE66"/>
    <mergeCell ref="CF64:CF66"/>
    <mergeCell ref="CG64:CG66"/>
    <mergeCell ref="CH64:CH66"/>
    <mergeCell ref="CB64:CB66"/>
    <mergeCell ref="BV64:BV66"/>
    <mergeCell ref="CI52:CI54"/>
    <mergeCell ref="CJ52:CJ54"/>
    <mergeCell ref="CC52:CC54"/>
    <mergeCell ref="CD52:CD54"/>
    <mergeCell ref="CE52:CE54"/>
    <mergeCell ref="CF52:CF54"/>
    <mergeCell ref="AL49:AL51"/>
    <mergeCell ref="AL52:AL54"/>
    <mergeCell ref="AL55:AL57"/>
    <mergeCell ref="AL58:AL60"/>
    <mergeCell ref="AN118:AP118"/>
    <mergeCell ref="AL16:AL18"/>
    <mergeCell ref="AL19:AL21"/>
    <mergeCell ref="AL22:AL24"/>
    <mergeCell ref="AL25:AL27"/>
    <mergeCell ref="AL28:AL30"/>
    <mergeCell ref="AL31:AL33"/>
    <mergeCell ref="AL34:AL36"/>
    <mergeCell ref="AL37:AL39"/>
    <mergeCell ref="AL40:AL42"/>
    <mergeCell ref="BM58:BM60"/>
    <mergeCell ref="BC64:BC66"/>
    <mergeCell ref="BJ64:BJ66"/>
    <mergeCell ref="BK64:BK66"/>
    <mergeCell ref="BK67:BK69"/>
    <mergeCell ref="BD67:BD69"/>
    <mergeCell ref="BE67:BE69"/>
    <mergeCell ref="BF67:BF69"/>
    <mergeCell ref="BG67:BG69"/>
    <mergeCell ref="BH67:BH69"/>
    <mergeCell ref="BI67:BI69"/>
    <mergeCell ref="BJ67:BJ69"/>
    <mergeCell ref="AT118:AV118"/>
    <mergeCell ref="AQ118:AS118"/>
    <mergeCell ref="CU67:CU69"/>
    <mergeCell ref="CV67:CV69"/>
    <mergeCell ref="CO67:CO69"/>
    <mergeCell ref="CP67:CP69"/>
    <mergeCell ref="CQ67:CQ69"/>
    <mergeCell ref="CR67:CR69"/>
    <mergeCell ref="AL109:AL111"/>
    <mergeCell ref="AL112:AL114"/>
    <mergeCell ref="R2:T2"/>
    <mergeCell ref="R3:T3"/>
    <mergeCell ref="AE5:AI5"/>
    <mergeCell ref="M51:O51"/>
    <mergeCell ref="S43:T43"/>
    <mergeCell ref="S19:T19"/>
    <mergeCell ref="AL91:AL93"/>
    <mergeCell ref="AL94:AL96"/>
    <mergeCell ref="AL103:AL105"/>
    <mergeCell ref="AL106:AL108"/>
    <mergeCell ref="AL73:AL75"/>
    <mergeCell ref="AL76:AL78"/>
    <mergeCell ref="AL79:AL81"/>
    <mergeCell ref="AL82:AL84"/>
    <mergeCell ref="AL85:AL87"/>
    <mergeCell ref="AL88:AL90"/>
    <mergeCell ref="AL61:AL63"/>
    <mergeCell ref="AL64:AL66"/>
    <mergeCell ref="AL67:AL69"/>
    <mergeCell ref="AL70:AL72"/>
    <mergeCell ref="AL97:AL99"/>
    <mergeCell ref="AL100:AL102"/>
    <mergeCell ref="CV61:CV63"/>
    <mergeCell ref="CO61:CO63"/>
    <mergeCell ref="CP61:CP63"/>
    <mergeCell ref="CQ61:CQ63"/>
    <mergeCell ref="CR61:CR63"/>
    <mergeCell ref="CV58:CV60"/>
    <mergeCell ref="CV64:CV66"/>
    <mergeCell ref="CO64:CO66"/>
    <mergeCell ref="CP64:CP66"/>
    <mergeCell ref="CQ64:CQ66"/>
    <mergeCell ref="CR64:CR66"/>
    <mergeCell ref="CS64:CS66"/>
    <mergeCell ref="CT64:CT66"/>
    <mergeCell ref="CS61:CS63"/>
    <mergeCell ref="CT61:CT63"/>
    <mergeCell ref="CK64:CK66"/>
    <mergeCell ref="CL64:CL66"/>
    <mergeCell ref="CM64:CM66"/>
    <mergeCell ref="CN64:CN66"/>
    <mergeCell ref="CU58:CU60"/>
    <mergeCell ref="CT58:CT60"/>
    <mergeCell ref="CK58:CK60"/>
    <mergeCell ref="CL58:CL60"/>
    <mergeCell ref="CM58:CM60"/>
    <mergeCell ref="CS58:CS60"/>
    <mergeCell ref="CO58:CO60"/>
    <mergeCell ref="CP58:CP60"/>
    <mergeCell ref="CQ58:CQ60"/>
    <mergeCell ref="CN67:CN69"/>
    <mergeCell ref="CR58:CR60"/>
    <mergeCell ref="CK61:CK63"/>
    <mergeCell ref="CL61:CL63"/>
    <mergeCell ref="CM61:CM63"/>
    <mergeCell ref="CN61:CN63"/>
    <mergeCell ref="CN58:CN60"/>
    <mergeCell ref="CU61:CU63"/>
    <mergeCell ref="AZ61:AZ63"/>
    <mergeCell ref="BA61:BA63"/>
    <mergeCell ref="BB61:BB63"/>
    <mergeCell ref="BD58:BD60"/>
    <mergeCell ref="BK61:BK63"/>
    <mergeCell ref="BD61:BD63"/>
    <mergeCell ref="BE61:BE63"/>
    <mergeCell ref="BF61:BF63"/>
    <mergeCell ref="BG61:BG63"/>
    <mergeCell ref="BI58:BI60"/>
    <mergeCell ref="BK58:BK60"/>
    <mergeCell ref="BE58:BE60"/>
    <mergeCell ref="BF58:BF60"/>
    <mergeCell ref="BG58:BG60"/>
    <mergeCell ref="BF64:BF66"/>
    <mergeCell ref="BG64:BG66"/>
    <mergeCell ref="BH64:BH66"/>
    <mergeCell ref="BI64:BI66"/>
    <mergeCell ref="BJ61:BJ63"/>
    <mergeCell ref="CS67:CS69"/>
    <mergeCell ref="CT67:CT69"/>
    <mergeCell ref="BV58:BV60"/>
    <mergeCell ref="BW58:BW60"/>
    <mergeCell ref="BX58:BX60"/>
    <mergeCell ref="AS67:AS69"/>
    <mergeCell ref="AT67:AT69"/>
    <mergeCell ref="AM67:AM69"/>
    <mergeCell ref="AN67:AN69"/>
    <mergeCell ref="AO67:AO69"/>
    <mergeCell ref="AP67:AP69"/>
    <mergeCell ref="AU67:AU69"/>
    <mergeCell ref="AV67:AV69"/>
    <mergeCell ref="AW67:AW69"/>
    <mergeCell ref="AX67:AX69"/>
    <mergeCell ref="AU64:AU66"/>
    <mergeCell ref="AW64:AW66"/>
    <mergeCell ref="AV64:AV66"/>
    <mergeCell ref="AZ67:AZ69"/>
    <mergeCell ref="AZ64:AZ66"/>
    <mergeCell ref="M66:O66"/>
    <mergeCell ref="Q66:R66"/>
    <mergeCell ref="S67:T67"/>
    <mergeCell ref="M69:O69"/>
    <mergeCell ref="Q69:R69"/>
    <mergeCell ref="S64:T64"/>
    <mergeCell ref="AX58:AX60"/>
    <mergeCell ref="AQ58:AQ60"/>
    <mergeCell ref="AR58:AR60"/>
    <mergeCell ref="AS58:AS60"/>
    <mergeCell ref="AT58:AT60"/>
    <mergeCell ref="AU58:AU60"/>
    <mergeCell ref="AV58:AV60"/>
    <mergeCell ref="AN61:AN63"/>
    <mergeCell ref="AO61:AO63"/>
    <mergeCell ref="AP61:AP63"/>
    <mergeCell ref="AW58:AW60"/>
    <mergeCell ref="AU61:AU63"/>
    <mergeCell ref="AV61:AV63"/>
    <mergeCell ref="AW61:AW63"/>
    <mergeCell ref="AX61:AX63"/>
    <mergeCell ref="AQ61:AQ63"/>
    <mergeCell ref="AM58:AM60"/>
    <mergeCell ref="AN58:AN60"/>
    <mergeCell ref="AO58:AO60"/>
    <mergeCell ref="AP58:AP60"/>
    <mergeCell ref="AR61:AR63"/>
    <mergeCell ref="AT61:AT63"/>
    <mergeCell ref="AS61:AS63"/>
    <mergeCell ref="AM61:AM63"/>
    <mergeCell ref="AW55:AW57"/>
    <mergeCell ref="AX55:AX57"/>
    <mergeCell ref="AQ55:AQ57"/>
    <mergeCell ref="AR55:AR57"/>
    <mergeCell ref="AS55:AS57"/>
    <mergeCell ref="AT55:AT57"/>
    <mergeCell ref="AU55:AU57"/>
    <mergeCell ref="AV55:AV57"/>
    <mergeCell ref="AM55:AM57"/>
    <mergeCell ref="AN55:AN57"/>
    <mergeCell ref="AO55:AO57"/>
    <mergeCell ref="AP55:AP57"/>
    <mergeCell ref="AW70:AW72"/>
    <mergeCell ref="AX70:AX72"/>
    <mergeCell ref="AQ70:AQ72"/>
    <mergeCell ref="AR70:AR72"/>
    <mergeCell ref="AS70:AS72"/>
    <mergeCell ref="AT70:AT72"/>
    <mergeCell ref="AU70:AU72"/>
    <mergeCell ref="AV70:AV72"/>
    <mergeCell ref="AM70:AM72"/>
    <mergeCell ref="AN70:AN72"/>
    <mergeCell ref="AO70:AO72"/>
    <mergeCell ref="AP70:AP72"/>
    <mergeCell ref="AM64:AM66"/>
    <mergeCell ref="AN64:AN66"/>
    <mergeCell ref="AO64:AO66"/>
    <mergeCell ref="AP64:AP66"/>
    <mergeCell ref="AX64:AX66"/>
    <mergeCell ref="AQ64:AQ66"/>
    <mergeCell ref="AR64:AR66"/>
    <mergeCell ref="AS64:AS66"/>
    <mergeCell ref="AW49:AW51"/>
    <mergeCell ref="AX49:AX51"/>
    <mergeCell ref="AQ49:AQ51"/>
    <mergeCell ref="AR49:AR51"/>
    <mergeCell ref="AS49:AS51"/>
    <mergeCell ref="AT49:AT51"/>
    <mergeCell ref="AM52:AM54"/>
    <mergeCell ref="AN52:AN54"/>
    <mergeCell ref="AO52:AO54"/>
    <mergeCell ref="AP52:AP54"/>
    <mergeCell ref="AU49:AU51"/>
    <mergeCell ref="AV49:AV51"/>
    <mergeCell ref="AM49:AM51"/>
    <mergeCell ref="AN49:AN51"/>
    <mergeCell ref="AO49:AO51"/>
    <mergeCell ref="AP49:AP51"/>
    <mergeCell ref="AU52:AU54"/>
    <mergeCell ref="AV52:AV54"/>
    <mergeCell ref="AW52:AW54"/>
    <mergeCell ref="AX52:AX54"/>
    <mergeCell ref="AQ52:AQ54"/>
    <mergeCell ref="AR52:AR54"/>
    <mergeCell ref="AS52:AS54"/>
    <mergeCell ref="AT52:AT54"/>
    <mergeCell ref="AW43:AW45"/>
    <mergeCell ref="AX43:AX45"/>
    <mergeCell ref="AQ43:AQ45"/>
    <mergeCell ref="AR43:AR45"/>
    <mergeCell ref="AS43:AS45"/>
    <mergeCell ref="AT43:AT45"/>
    <mergeCell ref="AM46:AM48"/>
    <mergeCell ref="AN46:AN48"/>
    <mergeCell ref="AO46:AO48"/>
    <mergeCell ref="AP46:AP48"/>
    <mergeCell ref="AU43:AU45"/>
    <mergeCell ref="AV43:AV45"/>
    <mergeCell ref="AM43:AM45"/>
    <mergeCell ref="AN43:AN45"/>
    <mergeCell ref="AO43:AO45"/>
    <mergeCell ref="AP43:AP45"/>
    <mergeCell ref="AU46:AU48"/>
    <mergeCell ref="AV46:AV48"/>
    <mergeCell ref="AW46:AW48"/>
    <mergeCell ref="AX46:AX48"/>
    <mergeCell ref="AQ46:AQ48"/>
    <mergeCell ref="AR46:AR48"/>
    <mergeCell ref="AS46:AS48"/>
    <mergeCell ref="AT46:AT48"/>
    <mergeCell ref="AW37:AW39"/>
    <mergeCell ref="AX37:AX39"/>
    <mergeCell ref="AQ37:AQ39"/>
    <mergeCell ref="AR37:AR39"/>
    <mergeCell ref="AS37:AS39"/>
    <mergeCell ref="AT37:AT39"/>
    <mergeCell ref="AM40:AM42"/>
    <mergeCell ref="AN40:AN42"/>
    <mergeCell ref="AO40:AO42"/>
    <mergeCell ref="AP40:AP42"/>
    <mergeCell ref="AU37:AU39"/>
    <mergeCell ref="AV37:AV39"/>
    <mergeCell ref="AM37:AM39"/>
    <mergeCell ref="AN37:AN39"/>
    <mergeCell ref="AO37:AO39"/>
    <mergeCell ref="AP37:AP39"/>
    <mergeCell ref="AU40:AU42"/>
    <mergeCell ref="AV40:AV42"/>
    <mergeCell ref="AW40:AW42"/>
    <mergeCell ref="AX40:AX42"/>
    <mergeCell ref="AQ40:AQ42"/>
    <mergeCell ref="AR40:AR42"/>
    <mergeCell ref="AS40:AS42"/>
    <mergeCell ref="AT40:AT42"/>
    <mergeCell ref="AV28:AV30"/>
    <mergeCell ref="AW28:AW30"/>
    <mergeCell ref="AX28:AX30"/>
    <mergeCell ref="AQ28:AQ30"/>
    <mergeCell ref="AR28:AR30"/>
    <mergeCell ref="AS28:AS30"/>
    <mergeCell ref="AT28:AT30"/>
    <mergeCell ref="AW31:AW33"/>
    <mergeCell ref="AX31:AX33"/>
    <mergeCell ref="AQ31:AQ33"/>
    <mergeCell ref="AR31:AR33"/>
    <mergeCell ref="AS31:AS33"/>
    <mergeCell ref="AT31:AT33"/>
    <mergeCell ref="AM34:AM36"/>
    <mergeCell ref="AN34:AN36"/>
    <mergeCell ref="AO34:AO36"/>
    <mergeCell ref="AP34:AP36"/>
    <mergeCell ref="AU31:AU33"/>
    <mergeCell ref="AV31:AV33"/>
    <mergeCell ref="AM31:AM33"/>
    <mergeCell ref="AN31:AN33"/>
    <mergeCell ref="AO31:AO33"/>
    <mergeCell ref="AP31:AP33"/>
    <mergeCell ref="AU34:AU36"/>
    <mergeCell ref="AV34:AV36"/>
    <mergeCell ref="AW34:AW36"/>
    <mergeCell ref="AX34:AX36"/>
    <mergeCell ref="AQ34:AQ36"/>
    <mergeCell ref="AR34:AR36"/>
    <mergeCell ref="AS34:AS36"/>
    <mergeCell ref="AT34:AT36"/>
    <mergeCell ref="CJ70:CJ72"/>
    <mergeCell ref="CC70:CC72"/>
    <mergeCell ref="CD70:CD72"/>
    <mergeCell ref="CE70:CE72"/>
    <mergeCell ref="CF70:CF72"/>
    <mergeCell ref="AM22:AM24"/>
    <mergeCell ref="AN22:AN24"/>
    <mergeCell ref="AO22:AO24"/>
    <mergeCell ref="AP22:AP24"/>
    <mergeCell ref="CG70:CG72"/>
    <mergeCell ref="CH70:CH72"/>
    <mergeCell ref="BY70:BY72"/>
    <mergeCell ref="BZ70:BZ72"/>
    <mergeCell ref="CA70:CA72"/>
    <mergeCell ref="CB70:CB72"/>
    <mergeCell ref="AU19:AU21"/>
    <mergeCell ref="AV19:AV21"/>
    <mergeCell ref="AM19:AM21"/>
    <mergeCell ref="AN19:AN21"/>
    <mergeCell ref="AO19:AO21"/>
    <mergeCell ref="AP19:AP21"/>
    <mergeCell ref="AS19:AS21"/>
    <mergeCell ref="AT19:AT21"/>
    <mergeCell ref="AU22:AU24"/>
    <mergeCell ref="AV22:AV24"/>
    <mergeCell ref="AW22:AW24"/>
    <mergeCell ref="AX22:AX24"/>
    <mergeCell ref="AQ22:AQ24"/>
    <mergeCell ref="AR22:AR24"/>
    <mergeCell ref="AS22:AS24"/>
    <mergeCell ref="AT22:AT24"/>
    <mergeCell ref="AW25:AW27"/>
    <mergeCell ref="BM70:BM72"/>
    <mergeCell ref="BN70:BN72"/>
    <mergeCell ref="BO70:BO72"/>
    <mergeCell ref="BP70:BP72"/>
    <mergeCell ref="BQ70:BQ72"/>
    <mergeCell ref="BR70:BR72"/>
    <mergeCell ref="BN58:BN60"/>
    <mergeCell ref="BO58:BO60"/>
    <mergeCell ref="BP58:BP60"/>
    <mergeCell ref="BN61:BN63"/>
    <mergeCell ref="BO61:BO63"/>
    <mergeCell ref="BP61:BP63"/>
    <mergeCell ref="BV61:BV63"/>
    <mergeCell ref="BW61:BW63"/>
    <mergeCell ref="BX61:BX63"/>
    <mergeCell ref="BQ61:BQ63"/>
    <mergeCell ref="BR61:BR63"/>
    <mergeCell ref="BS61:BS63"/>
    <mergeCell ref="BT61:BT63"/>
    <mergeCell ref="BQ67:BQ69"/>
    <mergeCell ref="BR67:BR69"/>
    <mergeCell ref="BS67:BS69"/>
    <mergeCell ref="BT67:BT69"/>
    <mergeCell ref="BU67:BU69"/>
    <mergeCell ref="BV67:BV69"/>
    <mergeCell ref="BQ58:BQ60"/>
    <mergeCell ref="BR58:BR60"/>
    <mergeCell ref="BS58:BS60"/>
    <mergeCell ref="BT58:BT60"/>
    <mergeCell ref="BN55:BN57"/>
    <mergeCell ref="BO55:BO57"/>
    <mergeCell ref="BP55:BP57"/>
    <mergeCell ref="CG52:CG54"/>
    <mergeCell ref="CH52:CH54"/>
    <mergeCell ref="BY52:BY54"/>
    <mergeCell ref="BZ52:BZ54"/>
    <mergeCell ref="CA52:CA54"/>
    <mergeCell ref="CB52:CB54"/>
    <mergeCell ref="BW55:BW57"/>
    <mergeCell ref="BX55:BX57"/>
    <mergeCell ref="BQ55:BQ57"/>
    <mergeCell ref="BR55:BR57"/>
    <mergeCell ref="BS55:BS57"/>
    <mergeCell ref="BT55:BT57"/>
    <mergeCell ref="CI55:CI57"/>
    <mergeCell ref="BS70:BS72"/>
    <mergeCell ref="BT70:BT72"/>
    <mergeCell ref="CG55:CG57"/>
    <mergeCell ref="CH55:CH57"/>
    <mergeCell ref="BY55:BY57"/>
    <mergeCell ref="BZ55:BZ57"/>
    <mergeCell ref="CA55:CA57"/>
    <mergeCell ref="CB55:CB57"/>
    <mergeCell ref="BU55:BU57"/>
    <mergeCell ref="BV55:BV57"/>
    <mergeCell ref="BU70:BU72"/>
    <mergeCell ref="BV70:BV72"/>
    <mergeCell ref="BW70:BW72"/>
    <mergeCell ref="BX70:BX72"/>
    <mergeCell ref="CI70:CI72"/>
    <mergeCell ref="CI61:CI63"/>
    <mergeCell ref="CI49:CI51"/>
    <mergeCell ref="CJ49:CJ51"/>
    <mergeCell ref="CC49:CC51"/>
    <mergeCell ref="CD49:CD51"/>
    <mergeCell ref="CE49:CE51"/>
    <mergeCell ref="CF49:CF51"/>
    <mergeCell ref="BM46:BM48"/>
    <mergeCell ref="BN46:BN48"/>
    <mergeCell ref="CJ55:CJ57"/>
    <mergeCell ref="CC55:CC57"/>
    <mergeCell ref="CD55:CD57"/>
    <mergeCell ref="CE55:CE57"/>
    <mergeCell ref="CF55:CF57"/>
    <mergeCell ref="BM52:BM54"/>
    <mergeCell ref="BN52:BN54"/>
    <mergeCell ref="BO52:BO54"/>
    <mergeCell ref="BP52:BP54"/>
    <mergeCell ref="CG49:CG51"/>
    <mergeCell ref="CH49:CH51"/>
    <mergeCell ref="BY49:BY51"/>
    <mergeCell ref="BZ49:BZ51"/>
    <mergeCell ref="CA49:CA51"/>
    <mergeCell ref="CB49:CB51"/>
    <mergeCell ref="BU52:BU54"/>
    <mergeCell ref="BV52:BV54"/>
    <mergeCell ref="BW52:BW54"/>
    <mergeCell ref="BX52:BX54"/>
    <mergeCell ref="BQ52:BQ54"/>
    <mergeCell ref="BR52:BR54"/>
    <mergeCell ref="BS52:BS54"/>
    <mergeCell ref="BT52:BT54"/>
    <mergeCell ref="BM55:BM57"/>
    <mergeCell ref="CF46:CF48"/>
    <mergeCell ref="BM49:BM51"/>
    <mergeCell ref="BN49:BN51"/>
    <mergeCell ref="BO49:BO51"/>
    <mergeCell ref="BP49:BP51"/>
    <mergeCell ref="CG46:CG48"/>
    <mergeCell ref="CH46:CH48"/>
    <mergeCell ref="BY46:BY48"/>
    <mergeCell ref="BZ46:BZ48"/>
    <mergeCell ref="CA46:CA48"/>
    <mergeCell ref="CB46:CB48"/>
    <mergeCell ref="BU49:BU51"/>
    <mergeCell ref="BV49:BV51"/>
    <mergeCell ref="BW49:BW51"/>
    <mergeCell ref="BX49:BX51"/>
    <mergeCell ref="BQ49:BQ51"/>
    <mergeCell ref="BR49:BR51"/>
    <mergeCell ref="BS49:BS51"/>
    <mergeCell ref="BT49:BT51"/>
    <mergeCell ref="CI43:CI45"/>
    <mergeCell ref="CJ43:CJ45"/>
    <mergeCell ref="CC43:CC45"/>
    <mergeCell ref="CD43:CD45"/>
    <mergeCell ref="CE43:CE45"/>
    <mergeCell ref="CF43:CF45"/>
    <mergeCell ref="BM40:BM42"/>
    <mergeCell ref="BN40:BN42"/>
    <mergeCell ref="BO40:BO42"/>
    <mergeCell ref="BO46:BO48"/>
    <mergeCell ref="BP46:BP48"/>
    <mergeCell ref="CG43:CG45"/>
    <mergeCell ref="CH43:CH45"/>
    <mergeCell ref="BY43:BY45"/>
    <mergeCell ref="BZ43:BZ45"/>
    <mergeCell ref="CA43:CA45"/>
    <mergeCell ref="CB43:CB45"/>
    <mergeCell ref="BU46:BU48"/>
    <mergeCell ref="BV46:BV48"/>
    <mergeCell ref="BW46:BW48"/>
    <mergeCell ref="BX46:BX48"/>
    <mergeCell ref="BQ46:BQ48"/>
    <mergeCell ref="BR46:BR48"/>
    <mergeCell ref="BS46:BS48"/>
    <mergeCell ref="BT46:BT48"/>
    <mergeCell ref="CI40:CI42"/>
    <mergeCell ref="BP40:BP42"/>
    <mergeCell ref="CI46:CI48"/>
    <mergeCell ref="CJ46:CJ48"/>
    <mergeCell ref="CC46:CC48"/>
    <mergeCell ref="CD46:CD48"/>
    <mergeCell ref="CE46:CE48"/>
    <mergeCell ref="BM43:BM45"/>
    <mergeCell ref="BN43:BN45"/>
    <mergeCell ref="BO43:BO45"/>
    <mergeCell ref="BP43:BP45"/>
    <mergeCell ref="CG40:CG42"/>
    <mergeCell ref="CH40:CH42"/>
    <mergeCell ref="BY40:BY42"/>
    <mergeCell ref="BZ40:BZ42"/>
    <mergeCell ref="CA40:CA42"/>
    <mergeCell ref="CB40:CB42"/>
    <mergeCell ref="BU43:BU45"/>
    <mergeCell ref="BV43:BV45"/>
    <mergeCell ref="BW43:BW45"/>
    <mergeCell ref="BX43:BX45"/>
    <mergeCell ref="BQ43:BQ45"/>
    <mergeCell ref="BR43:BR45"/>
    <mergeCell ref="BS43:BS45"/>
    <mergeCell ref="BT43:BT45"/>
    <mergeCell ref="BU40:BU42"/>
    <mergeCell ref="BV40:BV42"/>
    <mergeCell ref="BW40:BW42"/>
    <mergeCell ref="BX40:BX42"/>
    <mergeCell ref="BQ40:BQ42"/>
    <mergeCell ref="BR40:BR42"/>
    <mergeCell ref="BS40:BS42"/>
    <mergeCell ref="BT40:BT42"/>
    <mergeCell ref="CI34:CI36"/>
    <mergeCell ref="CJ34:CJ36"/>
    <mergeCell ref="CC34:CC36"/>
    <mergeCell ref="CD34:CD36"/>
    <mergeCell ref="CE34:CE36"/>
    <mergeCell ref="CF34:CF36"/>
    <mergeCell ref="CI37:CI39"/>
    <mergeCell ref="CJ37:CJ39"/>
    <mergeCell ref="CJ40:CJ42"/>
    <mergeCell ref="CC40:CC42"/>
    <mergeCell ref="CD40:CD42"/>
    <mergeCell ref="CE40:CE42"/>
    <mergeCell ref="CF40:CF42"/>
    <mergeCell ref="CI31:CI33"/>
    <mergeCell ref="CJ31:CJ33"/>
    <mergeCell ref="BM37:BM39"/>
    <mergeCell ref="BN37:BN39"/>
    <mergeCell ref="BO37:BO39"/>
    <mergeCell ref="BP37:BP39"/>
    <mergeCell ref="CG34:CG36"/>
    <mergeCell ref="CH34:CH36"/>
    <mergeCell ref="BY34:BY36"/>
    <mergeCell ref="BZ34:BZ36"/>
    <mergeCell ref="CA34:CA36"/>
    <mergeCell ref="CB34:CB36"/>
    <mergeCell ref="BU37:BU39"/>
    <mergeCell ref="BV37:BV39"/>
    <mergeCell ref="BW37:BW39"/>
    <mergeCell ref="BX37:BX39"/>
    <mergeCell ref="BQ37:BQ39"/>
    <mergeCell ref="BR37:BR39"/>
    <mergeCell ref="BS37:BS39"/>
    <mergeCell ref="BT37:BT39"/>
    <mergeCell ref="CC37:CC39"/>
    <mergeCell ref="CD37:CD39"/>
    <mergeCell ref="CE37:CE39"/>
    <mergeCell ref="CF37:CF39"/>
    <mergeCell ref="BM34:BM36"/>
    <mergeCell ref="BN34:BN36"/>
    <mergeCell ref="CG37:CG39"/>
    <mergeCell ref="CH37:CH39"/>
    <mergeCell ref="BY37:BY39"/>
    <mergeCell ref="BZ37:BZ39"/>
    <mergeCell ref="CA37:CA39"/>
    <mergeCell ref="CB37:CB39"/>
    <mergeCell ref="BY31:BY33"/>
    <mergeCell ref="BZ31:BZ33"/>
    <mergeCell ref="CA31:CA33"/>
    <mergeCell ref="CB31:CB33"/>
    <mergeCell ref="BU34:BU36"/>
    <mergeCell ref="BV34:BV36"/>
    <mergeCell ref="BW34:BW36"/>
    <mergeCell ref="BX34:BX36"/>
    <mergeCell ref="BQ34:BQ36"/>
    <mergeCell ref="BR34:BR36"/>
    <mergeCell ref="BS34:BS36"/>
    <mergeCell ref="BT34:BT36"/>
    <mergeCell ref="BO34:BO36"/>
    <mergeCell ref="BP34:BP36"/>
    <mergeCell ref="BU28:BU30"/>
    <mergeCell ref="BV28:BV30"/>
    <mergeCell ref="BW28:BW30"/>
    <mergeCell ref="BX28:BX30"/>
    <mergeCell ref="BQ28:BQ30"/>
    <mergeCell ref="BR28:BR30"/>
    <mergeCell ref="BM31:BM33"/>
    <mergeCell ref="BN31:BN33"/>
    <mergeCell ref="BO31:BO33"/>
    <mergeCell ref="BP31:BP33"/>
    <mergeCell ref="CG28:CG30"/>
    <mergeCell ref="CH28:CH30"/>
    <mergeCell ref="BY28:BY30"/>
    <mergeCell ref="BZ28:BZ30"/>
    <mergeCell ref="CA28:CA30"/>
    <mergeCell ref="CB28:CB30"/>
    <mergeCell ref="BU31:BU33"/>
    <mergeCell ref="BV31:BV33"/>
    <mergeCell ref="BW31:BW33"/>
    <mergeCell ref="BX31:BX33"/>
    <mergeCell ref="BQ31:BQ33"/>
    <mergeCell ref="BR31:BR33"/>
    <mergeCell ref="BM25:BM27"/>
    <mergeCell ref="BN25:BN27"/>
    <mergeCell ref="BO25:BO27"/>
    <mergeCell ref="BP25:BP27"/>
    <mergeCell ref="BS31:BS33"/>
    <mergeCell ref="BT31:BT33"/>
    <mergeCell ref="CC31:CC33"/>
    <mergeCell ref="CD31:CD33"/>
    <mergeCell ref="CE31:CE33"/>
    <mergeCell ref="CF31:CF33"/>
    <mergeCell ref="BM28:BM30"/>
    <mergeCell ref="BN28:BN30"/>
    <mergeCell ref="BO28:BO30"/>
    <mergeCell ref="BP28:BP30"/>
    <mergeCell ref="CG31:CG33"/>
    <mergeCell ref="CH31:CH33"/>
    <mergeCell ref="CC25:CC27"/>
    <mergeCell ref="CD25:CD27"/>
    <mergeCell ref="CE25:CE27"/>
    <mergeCell ref="CF25:CF27"/>
    <mergeCell ref="BM22:BM24"/>
    <mergeCell ref="BN22:BN24"/>
    <mergeCell ref="BO22:BO24"/>
    <mergeCell ref="BP22:BP24"/>
    <mergeCell ref="BS28:BS30"/>
    <mergeCell ref="BT28:BT30"/>
    <mergeCell ref="CI22:CI24"/>
    <mergeCell ref="CJ22:CJ24"/>
    <mergeCell ref="CC22:CC24"/>
    <mergeCell ref="CD22:CD24"/>
    <mergeCell ref="CE22:CE24"/>
    <mergeCell ref="CF22:CF24"/>
    <mergeCell ref="CI25:CI27"/>
    <mergeCell ref="CJ25:CJ27"/>
    <mergeCell ref="CG22:CG24"/>
    <mergeCell ref="CH22:CH24"/>
    <mergeCell ref="CI28:CI30"/>
    <mergeCell ref="CJ28:CJ30"/>
    <mergeCell ref="CC28:CC30"/>
    <mergeCell ref="CD28:CD30"/>
    <mergeCell ref="CE28:CE30"/>
    <mergeCell ref="CF28:CF30"/>
    <mergeCell ref="CG25:CG27"/>
    <mergeCell ref="CH25:CH27"/>
    <mergeCell ref="BY25:BY27"/>
    <mergeCell ref="BZ25:BZ27"/>
    <mergeCell ref="CA25:CA27"/>
    <mergeCell ref="CB25:CB27"/>
    <mergeCell ref="CG19:CG21"/>
    <mergeCell ref="CH19:CH21"/>
    <mergeCell ref="BY19:BY21"/>
    <mergeCell ref="BZ19:BZ21"/>
    <mergeCell ref="CA19:CA21"/>
    <mergeCell ref="CB19:CB21"/>
    <mergeCell ref="BU22:BU24"/>
    <mergeCell ref="BV22:BV24"/>
    <mergeCell ref="BW22:BW24"/>
    <mergeCell ref="BX22:BX24"/>
    <mergeCell ref="BQ22:BQ24"/>
    <mergeCell ref="BR22:BR24"/>
    <mergeCell ref="BS22:BS24"/>
    <mergeCell ref="BT22:BT24"/>
    <mergeCell ref="BY22:BY24"/>
    <mergeCell ref="BZ22:BZ24"/>
    <mergeCell ref="CA22:CA24"/>
    <mergeCell ref="CB22:CB24"/>
    <mergeCell ref="BU25:BU27"/>
    <mergeCell ref="BV25:BV27"/>
    <mergeCell ref="BW25:BW27"/>
    <mergeCell ref="BX25:BX27"/>
    <mergeCell ref="BQ25:BQ27"/>
    <mergeCell ref="BR25:BR27"/>
    <mergeCell ref="BS25:BS27"/>
    <mergeCell ref="BT25:BT27"/>
    <mergeCell ref="CI16:CI18"/>
    <mergeCell ref="BY16:BY18"/>
    <mergeCell ref="BZ16:BZ18"/>
    <mergeCell ref="CA16:CA18"/>
    <mergeCell ref="CB16:CB18"/>
    <mergeCell ref="BU19:BU21"/>
    <mergeCell ref="BV19:BV21"/>
    <mergeCell ref="BW19:BW21"/>
    <mergeCell ref="BX19:BX21"/>
    <mergeCell ref="BQ19:BQ21"/>
    <mergeCell ref="BR19:BR21"/>
    <mergeCell ref="BS19:BS21"/>
    <mergeCell ref="BT19:BT21"/>
    <mergeCell ref="CC16:CC18"/>
    <mergeCell ref="CD16:CD18"/>
    <mergeCell ref="CE16:CE18"/>
    <mergeCell ref="CF16:CF18"/>
    <mergeCell ref="CG16:CG18"/>
    <mergeCell ref="BN16:BN18"/>
    <mergeCell ref="BO16:BO18"/>
    <mergeCell ref="BP16:BP18"/>
    <mergeCell ref="CG13:CG15"/>
    <mergeCell ref="CH13:CH15"/>
    <mergeCell ref="BY13:BY15"/>
    <mergeCell ref="BZ13:BZ15"/>
    <mergeCell ref="CA13:CA15"/>
    <mergeCell ref="CB13:CB15"/>
    <mergeCell ref="BU16:BU18"/>
    <mergeCell ref="BV16:BV18"/>
    <mergeCell ref="BW16:BW18"/>
    <mergeCell ref="BX16:BX18"/>
    <mergeCell ref="BQ16:BQ18"/>
    <mergeCell ref="BR16:BR18"/>
    <mergeCell ref="BS16:BS18"/>
    <mergeCell ref="BT16:BT18"/>
    <mergeCell ref="V129:V131"/>
    <mergeCell ref="V126:V128"/>
    <mergeCell ref="V123:V125"/>
    <mergeCell ref="AZ70:AZ72"/>
    <mergeCell ref="BA70:BA72"/>
    <mergeCell ref="BB70:BB72"/>
    <mergeCell ref="CE10:CE12"/>
    <mergeCell ref="CF10:CF12"/>
    <mergeCell ref="CG10:CG12"/>
    <mergeCell ref="CH10:CH12"/>
    <mergeCell ref="CA10:CA12"/>
    <mergeCell ref="CB10:CB12"/>
    <mergeCell ref="CC10:CC12"/>
    <mergeCell ref="CD10:CD12"/>
    <mergeCell ref="BM13:BM15"/>
    <mergeCell ref="BN13:BN15"/>
    <mergeCell ref="BO13:BO15"/>
    <mergeCell ref="BP13:BP15"/>
    <mergeCell ref="BQ13:BQ15"/>
    <mergeCell ref="BR13:BR15"/>
    <mergeCell ref="BU13:BU15"/>
    <mergeCell ref="BV13:BV15"/>
    <mergeCell ref="BW13:BW15"/>
    <mergeCell ref="BX13:BX15"/>
    <mergeCell ref="BW10:BW12"/>
    <mergeCell ref="BX10:BX12"/>
    <mergeCell ref="BY10:BY12"/>
    <mergeCell ref="BZ10:BZ12"/>
    <mergeCell ref="BM19:BM21"/>
    <mergeCell ref="BN19:BN21"/>
    <mergeCell ref="BO19:BO21"/>
    <mergeCell ref="CH16:CH18"/>
    <mergeCell ref="CK70:CK72"/>
    <mergeCell ref="CL70:CL72"/>
    <mergeCell ref="CM70:CM72"/>
    <mergeCell ref="CN70:CN72"/>
    <mergeCell ref="CO70:CO72"/>
    <mergeCell ref="CV70:CV72"/>
    <mergeCell ref="CT55:CT57"/>
    <mergeCell ref="CU55:CU57"/>
    <mergeCell ref="CP70:CP72"/>
    <mergeCell ref="CQ70:CQ72"/>
    <mergeCell ref="CR70:CR72"/>
    <mergeCell ref="CS70:CS72"/>
    <mergeCell ref="CT70:CT72"/>
    <mergeCell ref="CU70:CU72"/>
    <mergeCell ref="CP55:CP57"/>
    <mergeCell ref="CU64:CU66"/>
    <mergeCell ref="CL52:CL54"/>
    <mergeCell ref="CM52:CM54"/>
    <mergeCell ref="CN52:CN54"/>
    <mergeCell ref="CO52:CO54"/>
    <mergeCell ref="CP52:CP54"/>
    <mergeCell ref="CQ52:CQ54"/>
    <mergeCell ref="CR52:CR54"/>
    <mergeCell ref="CS52:CS54"/>
    <mergeCell ref="CT52:CT54"/>
    <mergeCell ref="CU52:CU54"/>
    <mergeCell ref="CV52:CV54"/>
    <mergeCell ref="CK55:CK57"/>
    <mergeCell ref="CL55:CL57"/>
    <mergeCell ref="CK67:CK69"/>
    <mergeCell ref="CL67:CL69"/>
    <mergeCell ref="CM67:CM69"/>
    <mergeCell ref="BM8:BX8"/>
    <mergeCell ref="BY8:CJ8"/>
    <mergeCell ref="BM10:BM12"/>
    <mergeCell ref="BN10:BN12"/>
    <mergeCell ref="BO10:BO12"/>
    <mergeCell ref="BP10:BP12"/>
    <mergeCell ref="BQ10:BQ12"/>
    <mergeCell ref="BR10:BR12"/>
    <mergeCell ref="BS10:BS12"/>
    <mergeCell ref="BT10:BT12"/>
    <mergeCell ref="BU10:BU12"/>
    <mergeCell ref="BV10:BV12"/>
    <mergeCell ref="BS13:BS15"/>
    <mergeCell ref="BT13:BT15"/>
    <mergeCell ref="CI10:CI12"/>
    <mergeCell ref="CJ10:CJ12"/>
    <mergeCell ref="CK52:CK54"/>
    <mergeCell ref="BP19:BP21"/>
    <mergeCell ref="CJ16:CJ18"/>
    <mergeCell ref="CI19:CI21"/>
    <mergeCell ref="CJ19:CJ21"/>
    <mergeCell ref="CC19:CC21"/>
    <mergeCell ref="CD19:CD21"/>
    <mergeCell ref="CE19:CE21"/>
    <mergeCell ref="CF19:CF21"/>
    <mergeCell ref="CI13:CI15"/>
    <mergeCell ref="CJ13:CJ15"/>
    <mergeCell ref="CC13:CC15"/>
    <mergeCell ref="CD13:CD15"/>
    <mergeCell ref="CE13:CE15"/>
    <mergeCell ref="CF13:CF15"/>
    <mergeCell ref="BM16:BM18"/>
    <mergeCell ref="CN55:CN57"/>
    <mergeCell ref="CO55:CO57"/>
    <mergeCell ref="CQ55:CQ57"/>
    <mergeCell ref="CR55:CR57"/>
    <mergeCell ref="CS55:CS57"/>
    <mergeCell ref="CV55:CV57"/>
    <mergeCell ref="CK46:CK48"/>
    <mergeCell ref="CL46:CL48"/>
    <mergeCell ref="CM46:CM48"/>
    <mergeCell ref="CN46:CN48"/>
    <mergeCell ref="CO46:CO48"/>
    <mergeCell ref="CP46:CP48"/>
    <mergeCell ref="CQ46:CQ48"/>
    <mergeCell ref="CR46:CR48"/>
    <mergeCell ref="CS46:CS48"/>
    <mergeCell ref="CT46:CT48"/>
    <mergeCell ref="CU46:CU48"/>
    <mergeCell ref="CT49:CT51"/>
    <mergeCell ref="CU49:CU51"/>
    <mergeCell ref="CV46:CV48"/>
    <mergeCell ref="CK49:CK51"/>
    <mergeCell ref="CL49:CL51"/>
    <mergeCell ref="CM49:CM51"/>
    <mergeCell ref="CN49:CN51"/>
    <mergeCell ref="CO49:CO51"/>
    <mergeCell ref="CP49:CP51"/>
    <mergeCell ref="CQ49:CQ51"/>
    <mergeCell ref="CR49:CR51"/>
    <mergeCell ref="CS49:CS51"/>
    <mergeCell ref="CV49:CV51"/>
    <mergeCell ref="CK40:CK42"/>
    <mergeCell ref="CL40:CL42"/>
    <mergeCell ref="CM40:CM42"/>
    <mergeCell ref="CN40:CN42"/>
    <mergeCell ref="CO40:CO42"/>
    <mergeCell ref="CP40:CP42"/>
    <mergeCell ref="CQ40:CQ42"/>
    <mergeCell ref="CR40:CR42"/>
    <mergeCell ref="CS40:CS42"/>
    <mergeCell ref="CT40:CT42"/>
    <mergeCell ref="CU40:CU42"/>
    <mergeCell ref="CV40:CV42"/>
    <mergeCell ref="CK43:CK45"/>
    <mergeCell ref="CL43:CL45"/>
    <mergeCell ref="CM43:CM45"/>
    <mergeCell ref="CN43:CN45"/>
    <mergeCell ref="CO43:CO45"/>
    <mergeCell ref="CP43:CP45"/>
    <mergeCell ref="CQ43:CQ45"/>
    <mergeCell ref="CV43:CV45"/>
    <mergeCell ref="CK34:CK36"/>
    <mergeCell ref="CL34:CL36"/>
    <mergeCell ref="CM34:CM36"/>
    <mergeCell ref="CN34:CN36"/>
    <mergeCell ref="CO34:CO36"/>
    <mergeCell ref="CP34:CP36"/>
    <mergeCell ref="CQ34:CQ36"/>
    <mergeCell ref="CR34:CR36"/>
    <mergeCell ref="CS34:CS36"/>
    <mergeCell ref="CT34:CT36"/>
    <mergeCell ref="CU34:CU36"/>
    <mergeCell ref="CT43:CT45"/>
    <mergeCell ref="CU43:CU45"/>
    <mergeCell ref="CR43:CR45"/>
    <mergeCell ref="CS43:CS45"/>
    <mergeCell ref="CT31:CT33"/>
    <mergeCell ref="CU31:CU33"/>
    <mergeCell ref="CV34:CV36"/>
    <mergeCell ref="CK37:CK39"/>
    <mergeCell ref="CL37:CL39"/>
    <mergeCell ref="CM37:CM39"/>
    <mergeCell ref="CN37:CN39"/>
    <mergeCell ref="CO37:CO39"/>
    <mergeCell ref="CP37:CP39"/>
    <mergeCell ref="CQ37:CQ39"/>
    <mergeCell ref="CR37:CR39"/>
    <mergeCell ref="CS37:CS39"/>
    <mergeCell ref="CV37:CV39"/>
    <mergeCell ref="CR28:CR30"/>
    <mergeCell ref="CS28:CS30"/>
    <mergeCell ref="CT28:CT30"/>
    <mergeCell ref="CU28:CU30"/>
    <mergeCell ref="CT37:CT39"/>
    <mergeCell ref="CU37:CU39"/>
    <mergeCell ref="CT25:CT27"/>
    <mergeCell ref="CU25:CU27"/>
    <mergeCell ref="CR25:CR27"/>
    <mergeCell ref="CS25:CS27"/>
    <mergeCell ref="CV28:CV30"/>
    <mergeCell ref="CK31:CK33"/>
    <mergeCell ref="CL31:CL33"/>
    <mergeCell ref="CM31:CM33"/>
    <mergeCell ref="CN31:CN33"/>
    <mergeCell ref="CO31:CO33"/>
    <mergeCell ref="CP31:CP33"/>
    <mergeCell ref="CQ31:CQ33"/>
    <mergeCell ref="CR31:CR33"/>
    <mergeCell ref="CS31:CS33"/>
    <mergeCell ref="CV31:CV33"/>
    <mergeCell ref="CV19:CV21"/>
    <mergeCell ref="CK22:CK24"/>
    <mergeCell ref="CL22:CL24"/>
    <mergeCell ref="CM22:CM24"/>
    <mergeCell ref="CN22:CN24"/>
    <mergeCell ref="CO22:CO24"/>
    <mergeCell ref="CP22:CP24"/>
    <mergeCell ref="CQ22:CQ24"/>
    <mergeCell ref="CR22:CR24"/>
    <mergeCell ref="CS22:CS24"/>
    <mergeCell ref="CT22:CT24"/>
    <mergeCell ref="CU22:CU24"/>
    <mergeCell ref="CT19:CT21"/>
    <mergeCell ref="CU19:CU21"/>
    <mergeCell ref="CV22:CV24"/>
    <mergeCell ref="CK25:CK27"/>
    <mergeCell ref="CL25:CL27"/>
    <mergeCell ref="CM25:CM27"/>
    <mergeCell ref="CN25:CN27"/>
    <mergeCell ref="CO25:CO27"/>
    <mergeCell ref="CP25:CP27"/>
    <mergeCell ref="CQ25:CQ27"/>
    <mergeCell ref="CV25:CV27"/>
    <mergeCell ref="CK8:CV8"/>
    <mergeCell ref="CK10:CK12"/>
    <mergeCell ref="CL10:CL12"/>
    <mergeCell ref="CM10:CM12"/>
    <mergeCell ref="CN10:CN12"/>
    <mergeCell ref="CO10:CO12"/>
    <mergeCell ref="CV10:CV12"/>
    <mergeCell ref="CO13:CO15"/>
    <mergeCell ref="CP13:CP15"/>
    <mergeCell ref="CQ13:CQ15"/>
    <mergeCell ref="CR13:CR15"/>
    <mergeCell ref="CS13:CS15"/>
    <mergeCell ref="CV13:CV15"/>
    <mergeCell ref="CK16:CK18"/>
    <mergeCell ref="CL16:CL18"/>
    <mergeCell ref="CM16:CM18"/>
    <mergeCell ref="CN16:CN18"/>
    <mergeCell ref="CO16:CO18"/>
    <mergeCell ref="CP16:CP18"/>
    <mergeCell ref="CQ16:CQ18"/>
    <mergeCell ref="CR16:CR18"/>
    <mergeCell ref="CS16:CS18"/>
    <mergeCell ref="CT16:CT18"/>
    <mergeCell ref="CU16:CU18"/>
    <mergeCell ref="CT13:CT15"/>
    <mergeCell ref="CU13:CU15"/>
    <mergeCell ref="CV16:CV18"/>
    <mergeCell ref="CP10:CP12"/>
    <mergeCell ref="CQ10:CQ12"/>
    <mergeCell ref="BF70:BF72"/>
    <mergeCell ref="BG70:BG72"/>
    <mergeCell ref="BH70:BH72"/>
    <mergeCell ref="BI70:BI72"/>
    <mergeCell ref="BJ70:BJ72"/>
    <mergeCell ref="BK70:BK72"/>
    <mergeCell ref="CR10:CR12"/>
    <mergeCell ref="CS10:CS12"/>
    <mergeCell ref="CT10:CT12"/>
    <mergeCell ref="CU10:CU12"/>
    <mergeCell ref="CK13:CK15"/>
    <mergeCell ref="CL13:CL15"/>
    <mergeCell ref="CM13:CM15"/>
    <mergeCell ref="CN13:CN15"/>
    <mergeCell ref="CK19:CK21"/>
    <mergeCell ref="CL19:CL21"/>
    <mergeCell ref="CM19:CM21"/>
    <mergeCell ref="CN19:CN21"/>
    <mergeCell ref="CO19:CO21"/>
    <mergeCell ref="CP19:CP21"/>
    <mergeCell ref="CQ19:CQ21"/>
    <mergeCell ref="CR19:CR21"/>
    <mergeCell ref="CS19:CS21"/>
    <mergeCell ref="CK28:CK30"/>
    <mergeCell ref="CL28:CL30"/>
    <mergeCell ref="CM28:CM30"/>
    <mergeCell ref="CN28:CN30"/>
    <mergeCell ref="CO28:CO30"/>
    <mergeCell ref="BF52:BF54"/>
    <mergeCell ref="CP28:CP30"/>
    <mergeCell ref="CQ28:CQ30"/>
    <mergeCell ref="BH52:BH54"/>
    <mergeCell ref="BI55:BI57"/>
    <mergeCell ref="BJ55:BJ57"/>
    <mergeCell ref="BK55:BK57"/>
    <mergeCell ref="AZ55:AZ57"/>
    <mergeCell ref="BA55:BA57"/>
    <mergeCell ref="BB55:BB57"/>
    <mergeCell ref="BC55:BC57"/>
    <mergeCell ref="BJ52:BJ54"/>
    <mergeCell ref="BK52:BK54"/>
    <mergeCell ref="BC70:BC72"/>
    <mergeCell ref="BD55:BD57"/>
    <mergeCell ref="BE55:BE57"/>
    <mergeCell ref="BF55:BF57"/>
    <mergeCell ref="BG55:BG57"/>
    <mergeCell ref="BH55:BH57"/>
    <mergeCell ref="BC61:BC63"/>
    <mergeCell ref="BH58:BH60"/>
    <mergeCell ref="BC67:BC69"/>
    <mergeCell ref="BE64:BE66"/>
    <mergeCell ref="BA67:BA69"/>
    <mergeCell ref="BB67:BB69"/>
    <mergeCell ref="BA64:BA66"/>
    <mergeCell ref="BB64:BB66"/>
    <mergeCell ref="AZ58:AZ60"/>
    <mergeCell ref="BA58:BA60"/>
    <mergeCell ref="BB58:BB60"/>
    <mergeCell ref="BC58:BC60"/>
    <mergeCell ref="BH61:BH63"/>
    <mergeCell ref="CM55:CM57"/>
    <mergeCell ref="BI61:BI63"/>
    <mergeCell ref="BD70:BD72"/>
    <mergeCell ref="BE70:BE72"/>
    <mergeCell ref="BK49:BK51"/>
    <mergeCell ref="BF49:BF51"/>
    <mergeCell ref="BG49:BG51"/>
    <mergeCell ref="BH49:BH51"/>
    <mergeCell ref="BI49:BI51"/>
    <mergeCell ref="BH43:BH45"/>
    <mergeCell ref="BI43:BI45"/>
    <mergeCell ref="BJ46:BJ48"/>
    <mergeCell ref="BK46:BK48"/>
    <mergeCell ref="BF43:BF45"/>
    <mergeCell ref="AZ52:AZ54"/>
    <mergeCell ref="BF46:BF48"/>
    <mergeCell ref="BG46:BG48"/>
    <mergeCell ref="BH46:BH48"/>
    <mergeCell ref="BI46:BI48"/>
    <mergeCell ref="BJ49:BJ51"/>
    <mergeCell ref="AZ46:AZ48"/>
    <mergeCell ref="BA46:BA48"/>
    <mergeCell ref="BB46:BB48"/>
    <mergeCell ref="BC46:BC48"/>
    <mergeCell ref="AZ49:AZ51"/>
    <mergeCell ref="BA49:BA51"/>
    <mergeCell ref="BB49:BB51"/>
    <mergeCell ref="BC49:BC51"/>
    <mergeCell ref="BD49:BD51"/>
    <mergeCell ref="BE49:BE51"/>
    <mergeCell ref="BA52:BA54"/>
    <mergeCell ref="BB52:BB54"/>
    <mergeCell ref="BC52:BC54"/>
    <mergeCell ref="BD52:BD54"/>
    <mergeCell ref="BE52:BE54"/>
    <mergeCell ref="BI52:BI54"/>
    <mergeCell ref="BJ40:BJ42"/>
    <mergeCell ref="BK40:BK42"/>
    <mergeCell ref="BF40:BF42"/>
    <mergeCell ref="BG40:BG42"/>
    <mergeCell ref="BH40:BH42"/>
    <mergeCell ref="BI40:BI42"/>
    <mergeCell ref="BG43:BG45"/>
    <mergeCell ref="AZ40:AZ42"/>
    <mergeCell ref="BA40:BA42"/>
    <mergeCell ref="BB40:BB42"/>
    <mergeCell ref="BC40:BC42"/>
    <mergeCell ref="BD40:BD42"/>
    <mergeCell ref="BE40:BE42"/>
    <mergeCell ref="BD46:BD48"/>
    <mergeCell ref="BE46:BE48"/>
    <mergeCell ref="BJ43:BJ45"/>
    <mergeCell ref="BK43:BK45"/>
    <mergeCell ref="AZ43:AZ45"/>
    <mergeCell ref="BA43:BA45"/>
    <mergeCell ref="BB43:BB45"/>
    <mergeCell ref="BC43:BC45"/>
    <mergeCell ref="BD43:BD45"/>
    <mergeCell ref="BE43:BE45"/>
    <mergeCell ref="BG52:BG54"/>
    <mergeCell ref="BJ34:BJ36"/>
    <mergeCell ref="BK34:BK36"/>
    <mergeCell ref="AZ34:AZ36"/>
    <mergeCell ref="BA34:BA36"/>
    <mergeCell ref="BB34:BB36"/>
    <mergeCell ref="BC34:BC36"/>
    <mergeCell ref="BD34:BD36"/>
    <mergeCell ref="BE34:BE36"/>
    <mergeCell ref="BF34:BF36"/>
    <mergeCell ref="BG34:BG36"/>
    <mergeCell ref="BH34:BH36"/>
    <mergeCell ref="BI34:BI36"/>
    <mergeCell ref="BJ37:BJ39"/>
    <mergeCell ref="BK37:BK39"/>
    <mergeCell ref="AZ37:AZ39"/>
    <mergeCell ref="BA37:BA39"/>
    <mergeCell ref="BB37:BB39"/>
    <mergeCell ref="BC37:BC39"/>
    <mergeCell ref="BD37:BD39"/>
    <mergeCell ref="BE37:BE39"/>
    <mergeCell ref="BF37:BF39"/>
    <mergeCell ref="BG37:BG39"/>
    <mergeCell ref="BH37:BH39"/>
    <mergeCell ref="BI37:BI39"/>
    <mergeCell ref="BJ28:BJ30"/>
    <mergeCell ref="BK28:BK30"/>
    <mergeCell ref="AZ28:AZ30"/>
    <mergeCell ref="BA28:BA30"/>
    <mergeCell ref="BB28:BB30"/>
    <mergeCell ref="BC28:BC30"/>
    <mergeCell ref="BD28:BD30"/>
    <mergeCell ref="BE28:BE30"/>
    <mergeCell ref="BF28:BF30"/>
    <mergeCell ref="BG28:BG30"/>
    <mergeCell ref="BH28:BH30"/>
    <mergeCell ref="BI28:BI30"/>
    <mergeCell ref="BJ31:BJ33"/>
    <mergeCell ref="BK31:BK33"/>
    <mergeCell ref="BF31:BF33"/>
    <mergeCell ref="BG31:BG33"/>
    <mergeCell ref="BH31:BH33"/>
    <mergeCell ref="BI31:BI33"/>
    <mergeCell ref="AZ31:AZ33"/>
    <mergeCell ref="BA31:BA33"/>
    <mergeCell ref="BB31:BB33"/>
    <mergeCell ref="BC31:BC33"/>
    <mergeCell ref="BD31:BD33"/>
    <mergeCell ref="BE31:BE33"/>
    <mergeCell ref="BD22:BD24"/>
    <mergeCell ref="BE22:BE24"/>
    <mergeCell ref="BF22:BF24"/>
    <mergeCell ref="BG22:BG24"/>
    <mergeCell ref="AZ22:AZ24"/>
    <mergeCell ref="BA22:BA24"/>
    <mergeCell ref="BB22:BB24"/>
    <mergeCell ref="BC22:BC24"/>
    <mergeCell ref="BJ25:BJ27"/>
    <mergeCell ref="BK25:BK27"/>
    <mergeCell ref="AZ25:AZ27"/>
    <mergeCell ref="BA25:BA27"/>
    <mergeCell ref="BB25:BB27"/>
    <mergeCell ref="BC25:BC27"/>
    <mergeCell ref="BD25:BD27"/>
    <mergeCell ref="BE25:BE27"/>
    <mergeCell ref="BF25:BF27"/>
    <mergeCell ref="BG25:BG27"/>
    <mergeCell ref="BH25:BH27"/>
    <mergeCell ref="BI25:BI27"/>
    <mergeCell ref="BD13:BD15"/>
    <mergeCell ref="BH16:BH18"/>
    <mergeCell ref="BI16:BI18"/>
    <mergeCell ref="BJ16:BJ18"/>
    <mergeCell ref="BK16:BK18"/>
    <mergeCell ref="AZ16:AZ18"/>
    <mergeCell ref="BA16:BA18"/>
    <mergeCell ref="BB16:BB18"/>
    <mergeCell ref="BC16:BC18"/>
    <mergeCell ref="BB19:BB21"/>
    <mergeCell ref="BC19:BC21"/>
    <mergeCell ref="BD16:BD18"/>
    <mergeCell ref="BE16:BE18"/>
    <mergeCell ref="BF16:BF18"/>
    <mergeCell ref="BG16:BG18"/>
    <mergeCell ref="BJ19:BJ21"/>
    <mergeCell ref="BK19:BK21"/>
    <mergeCell ref="AZ19:AZ21"/>
    <mergeCell ref="BA19:BA21"/>
    <mergeCell ref="BD19:BD21"/>
    <mergeCell ref="BE19:BE21"/>
    <mergeCell ref="BF19:BF21"/>
    <mergeCell ref="BG19:BG21"/>
    <mergeCell ref="BH19:BH21"/>
    <mergeCell ref="BI19:BI21"/>
    <mergeCell ref="BK10:BK12"/>
    <mergeCell ref="S34:T34"/>
    <mergeCell ref="S37:T37"/>
    <mergeCell ref="L34:L36"/>
    <mergeCell ref="Q36:R36"/>
    <mergeCell ref="M54:O54"/>
    <mergeCell ref="Q54:R54"/>
    <mergeCell ref="L37:L39"/>
    <mergeCell ref="L49:L51"/>
    <mergeCell ref="Q51:R51"/>
    <mergeCell ref="BI10:BI12"/>
    <mergeCell ref="AZ10:AZ12"/>
    <mergeCell ref="BA10:BA12"/>
    <mergeCell ref="BB10:BB12"/>
    <mergeCell ref="BC10:BC12"/>
    <mergeCell ref="BJ10:BJ12"/>
    <mergeCell ref="BI13:BI15"/>
    <mergeCell ref="BJ13:BJ15"/>
    <mergeCell ref="BK13:BK15"/>
    <mergeCell ref="BF13:BF15"/>
    <mergeCell ref="BG13:BG15"/>
    <mergeCell ref="BD10:BD12"/>
    <mergeCell ref="BE10:BE12"/>
    <mergeCell ref="BF10:BF12"/>
    <mergeCell ref="BG10:BG12"/>
    <mergeCell ref="BH10:BH12"/>
    <mergeCell ref="AZ13:AZ15"/>
    <mergeCell ref="BA13:BA15"/>
    <mergeCell ref="BB13:BB15"/>
    <mergeCell ref="BC13:BC15"/>
    <mergeCell ref="BE13:BE15"/>
    <mergeCell ref="BH13:BH15"/>
    <mergeCell ref="L31:L33"/>
    <mergeCell ref="S31:T31"/>
    <mergeCell ref="S49:T49"/>
    <mergeCell ref="M48:O48"/>
    <mergeCell ref="Q48:R48"/>
    <mergeCell ref="L46:L48"/>
    <mergeCell ref="S46:T46"/>
    <mergeCell ref="R128:S128"/>
    <mergeCell ref="R129:S129"/>
    <mergeCell ref="L73:L75"/>
    <mergeCell ref="S73:T73"/>
    <mergeCell ref="Q93:R93"/>
    <mergeCell ref="M96:O96"/>
    <mergeCell ref="Q96:R96"/>
    <mergeCell ref="S103:T103"/>
    <mergeCell ref="L106:L108"/>
    <mergeCell ref="S106:T106"/>
    <mergeCell ref="L67:L69"/>
    <mergeCell ref="L64:L66"/>
    <mergeCell ref="M99:O99"/>
    <mergeCell ref="Q99:R99"/>
    <mergeCell ref="L97:L99"/>
    <mergeCell ref="S97:T97"/>
    <mergeCell ref="L100:L102"/>
    <mergeCell ref="M108:O108"/>
    <mergeCell ref="Q108:R108"/>
    <mergeCell ref="S40:T40"/>
    <mergeCell ref="Q39:R39"/>
    <mergeCell ref="Q42:R42"/>
    <mergeCell ref="M45:O45"/>
    <mergeCell ref="Q15:R15"/>
    <mergeCell ref="Q24:R24"/>
    <mergeCell ref="Q27:R27"/>
    <mergeCell ref="Q30:R30"/>
    <mergeCell ref="Q33:R33"/>
    <mergeCell ref="Q72:R72"/>
    <mergeCell ref="Q57:R57"/>
    <mergeCell ref="L25:L27"/>
    <mergeCell ref="L19:L21"/>
    <mergeCell ref="L16:L18"/>
    <mergeCell ref="I7:K7"/>
    <mergeCell ref="M30:O30"/>
    <mergeCell ref="M33:O33"/>
    <mergeCell ref="M27:O27"/>
    <mergeCell ref="L7:T9"/>
    <mergeCell ref="Q12:R12"/>
    <mergeCell ref="M12:O12"/>
    <mergeCell ref="M57:O57"/>
    <mergeCell ref="L52:L54"/>
    <mergeCell ref="S52:T52"/>
    <mergeCell ref="L55:L57"/>
    <mergeCell ref="S55:T55"/>
    <mergeCell ref="L70:L72"/>
    <mergeCell ref="S70:T70"/>
    <mergeCell ref="M72:O72"/>
    <mergeCell ref="L61:L63"/>
    <mergeCell ref="S61:T61"/>
    <mergeCell ref="L43:L45"/>
    <mergeCell ref="L22:L24"/>
    <mergeCell ref="S22:T22"/>
    <mergeCell ref="M42:O42"/>
    <mergeCell ref="M36:O36"/>
    <mergeCell ref="AC5:AD5"/>
    <mergeCell ref="AK40:AK42"/>
    <mergeCell ref="AJ10:AJ12"/>
    <mergeCell ref="AJ13:AJ15"/>
    <mergeCell ref="AJ16:AJ18"/>
    <mergeCell ref="AJ19:AJ21"/>
    <mergeCell ref="AJ22:AJ24"/>
    <mergeCell ref="AJ25:AJ27"/>
    <mergeCell ref="L10:L12"/>
    <mergeCell ref="S10:T10"/>
    <mergeCell ref="S13:T13"/>
    <mergeCell ref="M15:O15"/>
    <mergeCell ref="L13:L15"/>
    <mergeCell ref="AH7:AH9"/>
    <mergeCell ref="AD7:AD9"/>
    <mergeCell ref="AC7:AC9"/>
    <mergeCell ref="AB7:AB9"/>
    <mergeCell ref="Z7:Z9"/>
    <mergeCell ref="L40:L42"/>
    <mergeCell ref="M24:O24"/>
    <mergeCell ref="Q21:R21"/>
    <mergeCell ref="S16:T16"/>
    <mergeCell ref="Q18:R18"/>
    <mergeCell ref="M18:O18"/>
    <mergeCell ref="M39:O39"/>
    <mergeCell ref="M21:O21"/>
    <mergeCell ref="AJ9:AK9"/>
    <mergeCell ref="AK37:AK39"/>
    <mergeCell ref="J5:T5"/>
    <mergeCell ref="W7:W9"/>
    <mergeCell ref="V7:V9"/>
    <mergeCell ref="U7:U9"/>
    <mergeCell ref="AJ52:AJ54"/>
    <mergeCell ref="AJ55:AJ57"/>
    <mergeCell ref="AJ70:AJ72"/>
    <mergeCell ref="AJ64:AJ66"/>
    <mergeCell ref="AJ67:AJ69"/>
    <mergeCell ref="AJ58:AJ60"/>
    <mergeCell ref="AJ61:AJ63"/>
    <mergeCell ref="AJ28:AJ30"/>
    <mergeCell ref="AJ31:AJ33"/>
    <mergeCell ref="AJ34:AJ36"/>
    <mergeCell ref="AJ37:AJ39"/>
    <mergeCell ref="AJ40:AJ42"/>
    <mergeCell ref="AJ43:AJ45"/>
    <mergeCell ref="AK70:AK72"/>
    <mergeCell ref="AK55:AK57"/>
    <mergeCell ref="AK61:AK63"/>
    <mergeCell ref="AK64:AK66"/>
    <mergeCell ref="AK67:AK69"/>
    <mergeCell ref="AK52:AK54"/>
    <mergeCell ref="AK43:AK45"/>
    <mergeCell ref="AK49:AK51"/>
    <mergeCell ref="AK58:AK60"/>
    <mergeCell ref="AK28:AK30"/>
    <mergeCell ref="AK31:AK33"/>
    <mergeCell ref="AK34:AK36"/>
    <mergeCell ref="AQ16:AQ18"/>
    <mergeCell ref="AR16:AR18"/>
    <mergeCell ref="AS13:AS15"/>
    <mergeCell ref="AT13:AT15"/>
    <mergeCell ref="AU13:AU15"/>
    <mergeCell ref="AV13:AV15"/>
    <mergeCell ref="AW13:AW15"/>
    <mergeCell ref="AX13:AX15"/>
    <mergeCell ref="AK10:AK12"/>
    <mergeCell ref="AK13:AK15"/>
    <mergeCell ref="AK16:AK18"/>
    <mergeCell ref="AK19:AK21"/>
    <mergeCell ref="AK22:AK24"/>
    <mergeCell ref="AK25:AK27"/>
    <mergeCell ref="AJ46:AJ48"/>
    <mergeCell ref="AJ49:AJ51"/>
    <mergeCell ref="AX25:AX27"/>
    <mergeCell ref="AQ25:AQ27"/>
    <mergeCell ref="AR25:AR27"/>
    <mergeCell ref="AS25:AS27"/>
    <mergeCell ref="AT25:AT27"/>
    <mergeCell ref="AM28:AM30"/>
    <mergeCell ref="AN28:AN30"/>
    <mergeCell ref="AO28:AO30"/>
    <mergeCell ref="AP28:AP30"/>
    <mergeCell ref="AU25:AU27"/>
    <mergeCell ref="AV25:AV27"/>
    <mergeCell ref="AM25:AM27"/>
    <mergeCell ref="AN25:AN27"/>
    <mergeCell ref="AO25:AO27"/>
    <mergeCell ref="AP25:AP27"/>
    <mergeCell ref="AU28:AU30"/>
    <mergeCell ref="AW19:AW21"/>
    <mergeCell ref="AX19:AX21"/>
    <mergeCell ref="AQ19:AQ21"/>
    <mergeCell ref="AR19:AR21"/>
    <mergeCell ref="AM13:AM15"/>
    <mergeCell ref="AN13:AN15"/>
    <mergeCell ref="AO13:AO15"/>
    <mergeCell ref="AP13:AP15"/>
    <mergeCell ref="AQ13:AQ15"/>
    <mergeCell ref="AR13:AR15"/>
    <mergeCell ref="AS73:AS75"/>
    <mergeCell ref="AT73:AT75"/>
    <mergeCell ref="AU73:AU75"/>
    <mergeCell ref="AV73:AV75"/>
    <mergeCell ref="AW73:AW75"/>
    <mergeCell ref="AX73:AX75"/>
    <mergeCell ref="AM73:AM75"/>
    <mergeCell ref="AN73:AN75"/>
    <mergeCell ref="AO73:AO75"/>
    <mergeCell ref="AP73:AP75"/>
    <mergeCell ref="AQ73:AQ75"/>
    <mergeCell ref="AR73:AR75"/>
    <mergeCell ref="AS16:AS18"/>
    <mergeCell ref="AX16:AX18"/>
    <mergeCell ref="AT16:AT18"/>
    <mergeCell ref="AU16:AU18"/>
    <mergeCell ref="AV16:AV18"/>
    <mergeCell ref="AW16:AW18"/>
    <mergeCell ref="AM16:AM18"/>
    <mergeCell ref="AN16:AN18"/>
    <mergeCell ref="AO16:AO18"/>
    <mergeCell ref="AP16:AP18"/>
    <mergeCell ref="AJ73:AJ75"/>
    <mergeCell ref="AK73:AK75"/>
    <mergeCell ref="M75:O75"/>
    <mergeCell ref="Q75:R75"/>
    <mergeCell ref="CV73:CV75"/>
    <mergeCell ref="CK73:CK75"/>
    <mergeCell ref="CL73:CL75"/>
    <mergeCell ref="CM73:CM75"/>
    <mergeCell ref="CN73:CN75"/>
    <mergeCell ref="CO73:CO75"/>
    <mergeCell ref="CP73:CP75"/>
    <mergeCell ref="CE73:CE75"/>
    <mergeCell ref="CF73:CF75"/>
    <mergeCell ref="CG73:CG75"/>
    <mergeCell ref="CH73:CH75"/>
    <mergeCell ref="CI73:CI75"/>
    <mergeCell ref="CJ73:CJ75"/>
    <mergeCell ref="BY73:BY75"/>
    <mergeCell ref="BZ73:BZ75"/>
    <mergeCell ref="CA73:CA75"/>
    <mergeCell ref="CB73:CB75"/>
    <mergeCell ref="CC73:CC75"/>
    <mergeCell ref="CD73:CD75"/>
    <mergeCell ref="BF73:BF75"/>
    <mergeCell ref="BG73:BG75"/>
    <mergeCell ref="BH73:BH75"/>
    <mergeCell ref="BI73:BI75"/>
    <mergeCell ref="BJ73:BJ75"/>
    <mergeCell ref="BK73:BK75"/>
    <mergeCell ref="AZ73:AZ75"/>
    <mergeCell ref="BA73:BA75"/>
    <mergeCell ref="BB73:BB75"/>
    <mergeCell ref="BC73:BC75"/>
    <mergeCell ref="BD73:BD75"/>
    <mergeCell ref="BE73:BE75"/>
    <mergeCell ref="CQ73:CQ75"/>
    <mergeCell ref="CR73:CR75"/>
    <mergeCell ref="CS73:CS75"/>
    <mergeCell ref="CT73:CT75"/>
    <mergeCell ref="CU73:CU75"/>
    <mergeCell ref="BS73:BS75"/>
    <mergeCell ref="BT73:BT75"/>
    <mergeCell ref="BU73:BU75"/>
    <mergeCell ref="BV73:BV75"/>
    <mergeCell ref="BW73:BW75"/>
    <mergeCell ref="BX73:BX75"/>
    <mergeCell ref="BM73:BM75"/>
    <mergeCell ref="BN73:BN75"/>
    <mergeCell ref="BO73:BO75"/>
    <mergeCell ref="BP73:BP75"/>
    <mergeCell ref="BQ73:BQ75"/>
    <mergeCell ref="BR73:BR75"/>
    <mergeCell ref="AS76:AS78"/>
    <mergeCell ref="AT76:AT78"/>
    <mergeCell ref="AU76:AU78"/>
    <mergeCell ref="AV76:AV78"/>
    <mergeCell ref="AW76:AW78"/>
    <mergeCell ref="AX76:AX78"/>
    <mergeCell ref="AM76:AM78"/>
    <mergeCell ref="AN76:AN78"/>
    <mergeCell ref="AO76:AO78"/>
    <mergeCell ref="AP76:AP78"/>
    <mergeCell ref="AQ76:AQ78"/>
    <mergeCell ref="AR76:AR78"/>
    <mergeCell ref="L76:L78"/>
    <mergeCell ref="S76:T76"/>
    <mergeCell ref="AJ76:AJ78"/>
    <mergeCell ref="AK76:AK78"/>
    <mergeCell ref="M78:O78"/>
    <mergeCell ref="Q78:R78"/>
    <mergeCell ref="CV76:CV78"/>
    <mergeCell ref="CK76:CK78"/>
    <mergeCell ref="CL76:CL78"/>
    <mergeCell ref="CM76:CM78"/>
    <mergeCell ref="CN76:CN78"/>
    <mergeCell ref="CO76:CO78"/>
    <mergeCell ref="CP76:CP78"/>
    <mergeCell ref="CE76:CE78"/>
    <mergeCell ref="CF76:CF78"/>
    <mergeCell ref="CG76:CG78"/>
    <mergeCell ref="CH76:CH78"/>
    <mergeCell ref="CI76:CI78"/>
    <mergeCell ref="CJ76:CJ78"/>
    <mergeCell ref="BY76:BY78"/>
    <mergeCell ref="BZ76:BZ78"/>
    <mergeCell ref="CA76:CA78"/>
    <mergeCell ref="CB76:CB78"/>
    <mergeCell ref="CC76:CC78"/>
    <mergeCell ref="CD76:CD78"/>
    <mergeCell ref="BF76:BF78"/>
    <mergeCell ref="BG76:BG78"/>
    <mergeCell ref="BH76:BH78"/>
    <mergeCell ref="BI76:BI78"/>
    <mergeCell ref="BJ76:BJ78"/>
    <mergeCell ref="BK76:BK78"/>
    <mergeCell ref="AZ76:AZ78"/>
    <mergeCell ref="BA76:BA78"/>
    <mergeCell ref="BB76:BB78"/>
    <mergeCell ref="BC76:BC78"/>
    <mergeCell ref="BD76:BD78"/>
    <mergeCell ref="BE76:BE78"/>
    <mergeCell ref="CQ76:CQ78"/>
    <mergeCell ref="CR76:CR78"/>
    <mergeCell ref="CS76:CS78"/>
    <mergeCell ref="CT76:CT78"/>
    <mergeCell ref="CU76:CU78"/>
    <mergeCell ref="BS76:BS78"/>
    <mergeCell ref="BT76:BT78"/>
    <mergeCell ref="BU76:BU78"/>
    <mergeCell ref="BV76:BV78"/>
    <mergeCell ref="BW76:BW78"/>
    <mergeCell ref="BX76:BX78"/>
    <mergeCell ref="BM76:BM78"/>
    <mergeCell ref="BN76:BN78"/>
    <mergeCell ref="BO76:BO78"/>
    <mergeCell ref="BP76:BP78"/>
    <mergeCell ref="BQ76:BQ78"/>
    <mergeCell ref="BR76:BR78"/>
    <mergeCell ref="AW79:AW81"/>
    <mergeCell ref="AX79:AX81"/>
    <mergeCell ref="AM79:AM81"/>
    <mergeCell ref="AN79:AN81"/>
    <mergeCell ref="AO79:AO81"/>
    <mergeCell ref="AP79:AP81"/>
    <mergeCell ref="AQ79:AQ81"/>
    <mergeCell ref="AR79:AR81"/>
    <mergeCell ref="L79:L81"/>
    <mergeCell ref="S79:T79"/>
    <mergeCell ref="AJ79:AJ81"/>
    <mergeCell ref="AK79:AK81"/>
    <mergeCell ref="M81:O81"/>
    <mergeCell ref="Q81:R81"/>
    <mergeCell ref="BF79:BF81"/>
    <mergeCell ref="BG79:BG81"/>
    <mergeCell ref="BH79:BH81"/>
    <mergeCell ref="AS79:AS81"/>
    <mergeCell ref="AT79:AT81"/>
    <mergeCell ref="AU79:AU81"/>
    <mergeCell ref="AV79:AV81"/>
    <mergeCell ref="AZ79:AZ81"/>
    <mergeCell ref="BA79:BA81"/>
    <mergeCell ref="BB79:BB81"/>
    <mergeCell ref="BC79:BC81"/>
    <mergeCell ref="BD79:BD81"/>
    <mergeCell ref="BE79:BE81"/>
    <mergeCell ref="CR79:CR81"/>
    <mergeCell ref="CS79:CS81"/>
    <mergeCell ref="CT79:CT81"/>
    <mergeCell ref="CU79:CU81"/>
    <mergeCell ref="CV79:CV81"/>
    <mergeCell ref="CK79:CK81"/>
    <mergeCell ref="CL79:CL81"/>
    <mergeCell ref="CM79:CM81"/>
    <mergeCell ref="CN79:CN81"/>
    <mergeCell ref="CO79:CO81"/>
    <mergeCell ref="CP79:CP81"/>
    <mergeCell ref="CE79:CE81"/>
    <mergeCell ref="CF79:CF81"/>
    <mergeCell ref="CG79:CG81"/>
    <mergeCell ref="CH79:CH81"/>
    <mergeCell ref="CI79:CI81"/>
    <mergeCell ref="CJ79:CJ81"/>
    <mergeCell ref="CQ79:CQ81"/>
    <mergeCell ref="BY79:BY81"/>
    <mergeCell ref="BZ79:BZ81"/>
    <mergeCell ref="CA79:CA81"/>
    <mergeCell ref="CB79:CB81"/>
    <mergeCell ref="CC79:CC81"/>
    <mergeCell ref="CD79:CD81"/>
    <mergeCell ref="BS79:BS81"/>
    <mergeCell ref="BT79:BT81"/>
    <mergeCell ref="BU79:BU81"/>
    <mergeCell ref="BV79:BV81"/>
    <mergeCell ref="BW79:BW81"/>
    <mergeCell ref="BX79:BX81"/>
    <mergeCell ref="BM79:BM81"/>
    <mergeCell ref="BN79:BN81"/>
    <mergeCell ref="BO79:BO81"/>
    <mergeCell ref="BP79:BP81"/>
    <mergeCell ref="BQ79:BQ81"/>
    <mergeCell ref="BR79:BR81"/>
    <mergeCell ref="BI79:BI81"/>
    <mergeCell ref="BJ79:BJ81"/>
    <mergeCell ref="BK79:BK81"/>
    <mergeCell ref="AW82:AW84"/>
    <mergeCell ref="AX82:AX84"/>
    <mergeCell ref="AM82:AM84"/>
    <mergeCell ref="AN82:AN84"/>
    <mergeCell ref="AO82:AO84"/>
    <mergeCell ref="AP82:AP84"/>
    <mergeCell ref="AQ82:AQ84"/>
    <mergeCell ref="AR82:AR84"/>
    <mergeCell ref="L82:L84"/>
    <mergeCell ref="S82:T82"/>
    <mergeCell ref="AJ82:AJ84"/>
    <mergeCell ref="AK82:AK84"/>
    <mergeCell ref="M84:O84"/>
    <mergeCell ref="Q84:R84"/>
    <mergeCell ref="BF82:BF84"/>
    <mergeCell ref="BG82:BG84"/>
    <mergeCell ref="BH82:BH84"/>
    <mergeCell ref="AS82:AS84"/>
    <mergeCell ref="AT82:AT84"/>
    <mergeCell ref="AU82:AU84"/>
    <mergeCell ref="AV82:AV84"/>
    <mergeCell ref="AZ82:AZ84"/>
    <mergeCell ref="BA82:BA84"/>
    <mergeCell ref="BB82:BB84"/>
    <mergeCell ref="BC82:BC84"/>
    <mergeCell ref="BD82:BD84"/>
    <mergeCell ref="BE82:BE84"/>
    <mergeCell ref="BI82:BI84"/>
    <mergeCell ref="BJ82:BJ84"/>
    <mergeCell ref="CR82:CR84"/>
    <mergeCell ref="CS82:CS84"/>
    <mergeCell ref="CT82:CT84"/>
    <mergeCell ref="CU82:CU84"/>
    <mergeCell ref="CV82:CV84"/>
    <mergeCell ref="CK82:CK84"/>
    <mergeCell ref="CL82:CL84"/>
    <mergeCell ref="CM82:CM84"/>
    <mergeCell ref="CN82:CN84"/>
    <mergeCell ref="CO82:CO84"/>
    <mergeCell ref="CP82:CP84"/>
    <mergeCell ref="CE82:CE84"/>
    <mergeCell ref="CF82:CF84"/>
    <mergeCell ref="CG82:CG84"/>
    <mergeCell ref="CH82:CH84"/>
    <mergeCell ref="CI82:CI84"/>
    <mergeCell ref="CJ82:CJ84"/>
    <mergeCell ref="CQ82:CQ84"/>
    <mergeCell ref="BY82:BY84"/>
    <mergeCell ref="BZ82:BZ84"/>
    <mergeCell ref="CA82:CA84"/>
    <mergeCell ref="CB82:CB84"/>
    <mergeCell ref="CC82:CC84"/>
    <mergeCell ref="CD82:CD84"/>
    <mergeCell ref="BS82:BS84"/>
    <mergeCell ref="BT82:BT84"/>
    <mergeCell ref="BU82:BU84"/>
    <mergeCell ref="BV82:BV84"/>
    <mergeCell ref="BW82:BW84"/>
    <mergeCell ref="BX82:BX84"/>
    <mergeCell ref="BM82:BM84"/>
    <mergeCell ref="BN82:BN84"/>
    <mergeCell ref="BO82:BO84"/>
    <mergeCell ref="BP82:BP84"/>
    <mergeCell ref="BQ82:BQ84"/>
    <mergeCell ref="BR82:BR84"/>
    <mergeCell ref="BK82:BK84"/>
    <mergeCell ref="AW85:AW87"/>
    <mergeCell ref="AX85:AX87"/>
    <mergeCell ref="AM85:AM87"/>
    <mergeCell ref="AN85:AN87"/>
    <mergeCell ref="AO85:AO87"/>
    <mergeCell ref="AP85:AP87"/>
    <mergeCell ref="AQ85:AQ87"/>
    <mergeCell ref="AR85:AR87"/>
    <mergeCell ref="L85:L87"/>
    <mergeCell ref="S85:T85"/>
    <mergeCell ref="AJ85:AJ87"/>
    <mergeCell ref="AK85:AK87"/>
    <mergeCell ref="M87:O87"/>
    <mergeCell ref="Q87:R87"/>
    <mergeCell ref="BF85:BF87"/>
    <mergeCell ref="BG85:BG87"/>
    <mergeCell ref="BH85:BH87"/>
    <mergeCell ref="AS85:AS87"/>
    <mergeCell ref="AT85:AT87"/>
    <mergeCell ref="AU85:AU87"/>
    <mergeCell ref="AV85:AV87"/>
    <mergeCell ref="AZ85:AZ87"/>
    <mergeCell ref="BA85:BA87"/>
    <mergeCell ref="BB85:BB87"/>
    <mergeCell ref="BC85:BC87"/>
    <mergeCell ref="BD85:BD87"/>
    <mergeCell ref="BE85:BE87"/>
    <mergeCell ref="BI85:BI87"/>
    <mergeCell ref="BJ85:BJ87"/>
    <mergeCell ref="BK85:BK87"/>
    <mergeCell ref="CR85:CR87"/>
    <mergeCell ref="CS85:CS87"/>
    <mergeCell ref="CT85:CT87"/>
    <mergeCell ref="CU85:CU87"/>
    <mergeCell ref="CV85:CV87"/>
    <mergeCell ref="CK85:CK87"/>
    <mergeCell ref="CL85:CL87"/>
    <mergeCell ref="CM85:CM87"/>
    <mergeCell ref="CN85:CN87"/>
    <mergeCell ref="CO85:CO87"/>
    <mergeCell ref="CP85:CP87"/>
    <mergeCell ref="CE85:CE87"/>
    <mergeCell ref="CF85:CF87"/>
    <mergeCell ref="CG85:CG87"/>
    <mergeCell ref="CH85:CH87"/>
    <mergeCell ref="CI85:CI87"/>
    <mergeCell ref="CJ85:CJ87"/>
    <mergeCell ref="CQ85:CQ87"/>
    <mergeCell ref="BY85:BY87"/>
    <mergeCell ref="BZ85:BZ87"/>
    <mergeCell ref="CA85:CA87"/>
    <mergeCell ref="CB85:CB87"/>
    <mergeCell ref="CC85:CC87"/>
    <mergeCell ref="CD85:CD87"/>
    <mergeCell ref="BS85:BS87"/>
    <mergeCell ref="BT85:BT87"/>
    <mergeCell ref="BU85:BU87"/>
    <mergeCell ref="BV85:BV87"/>
    <mergeCell ref="BW85:BW87"/>
    <mergeCell ref="BX85:BX87"/>
    <mergeCell ref="BM85:BM87"/>
    <mergeCell ref="BN85:BN87"/>
    <mergeCell ref="BO85:BO87"/>
    <mergeCell ref="BP85:BP87"/>
    <mergeCell ref="BQ85:BQ87"/>
    <mergeCell ref="BR85:BR87"/>
    <mergeCell ref="CV88:CV90"/>
    <mergeCell ref="CK88:CK90"/>
    <mergeCell ref="CL88:CL90"/>
    <mergeCell ref="CM88:CM90"/>
    <mergeCell ref="CN88:CN90"/>
    <mergeCell ref="CO88:CO90"/>
    <mergeCell ref="CP88:CP90"/>
    <mergeCell ref="CE88:CE90"/>
    <mergeCell ref="CF88:CF90"/>
    <mergeCell ref="CG88:CG90"/>
    <mergeCell ref="CH88:CH90"/>
    <mergeCell ref="CI88:CI90"/>
    <mergeCell ref="CJ88:CJ90"/>
    <mergeCell ref="BY88:BY90"/>
    <mergeCell ref="BZ88:BZ90"/>
    <mergeCell ref="CA88:CA90"/>
    <mergeCell ref="CB88:CB90"/>
    <mergeCell ref="CC88:CC90"/>
    <mergeCell ref="CD88:CD90"/>
    <mergeCell ref="AM88:AM90"/>
    <mergeCell ref="AN88:AN90"/>
    <mergeCell ref="AO88:AO90"/>
    <mergeCell ref="AP88:AP90"/>
    <mergeCell ref="AQ88:AQ90"/>
    <mergeCell ref="AR88:AR90"/>
    <mergeCell ref="L88:L90"/>
    <mergeCell ref="S88:T88"/>
    <mergeCell ref="AJ88:AJ90"/>
    <mergeCell ref="AK88:AK90"/>
    <mergeCell ref="M90:O90"/>
    <mergeCell ref="Q90:R90"/>
    <mergeCell ref="CQ88:CQ90"/>
    <mergeCell ref="CR88:CR90"/>
    <mergeCell ref="CS88:CS90"/>
    <mergeCell ref="CT88:CT90"/>
    <mergeCell ref="CU88:CU90"/>
    <mergeCell ref="BS88:BS90"/>
    <mergeCell ref="BT88:BT90"/>
    <mergeCell ref="BU88:BU90"/>
    <mergeCell ref="BV88:BV90"/>
    <mergeCell ref="BW88:BW90"/>
    <mergeCell ref="BX88:BX90"/>
    <mergeCell ref="BM88:BM90"/>
    <mergeCell ref="BN88:BN90"/>
    <mergeCell ref="BO88:BO90"/>
    <mergeCell ref="BP88:BP90"/>
    <mergeCell ref="BQ88:BQ90"/>
    <mergeCell ref="BR88:BR90"/>
    <mergeCell ref="BF88:BF90"/>
    <mergeCell ref="BG88:BG90"/>
    <mergeCell ref="BH88:BH90"/>
    <mergeCell ref="BI88:BI90"/>
    <mergeCell ref="BJ88:BJ90"/>
    <mergeCell ref="AS88:AS90"/>
    <mergeCell ref="AT88:AT90"/>
    <mergeCell ref="AU88:AU90"/>
    <mergeCell ref="AV88:AV90"/>
    <mergeCell ref="BK88:BK90"/>
    <mergeCell ref="AZ88:AZ90"/>
    <mergeCell ref="BA88:BA90"/>
    <mergeCell ref="BB88:BB90"/>
    <mergeCell ref="BC88:BC90"/>
    <mergeCell ref="BD88:BD90"/>
    <mergeCell ref="BE88:BE90"/>
    <mergeCell ref="AW88:AW90"/>
    <mergeCell ref="AX88:AX90"/>
    <mergeCell ref="CV91:CV93"/>
    <mergeCell ref="CK91:CK93"/>
    <mergeCell ref="CL91:CL93"/>
    <mergeCell ref="CM91:CM93"/>
    <mergeCell ref="CN91:CN93"/>
    <mergeCell ref="CO91:CO93"/>
    <mergeCell ref="CP91:CP93"/>
    <mergeCell ref="CE91:CE93"/>
    <mergeCell ref="CF91:CF93"/>
    <mergeCell ref="CG91:CG93"/>
    <mergeCell ref="CH91:CH93"/>
    <mergeCell ref="CI91:CI93"/>
    <mergeCell ref="CJ91:CJ93"/>
    <mergeCell ref="BY91:BY93"/>
    <mergeCell ref="BZ91:BZ93"/>
    <mergeCell ref="CA91:CA93"/>
    <mergeCell ref="CB91:CB93"/>
    <mergeCell ref="AX91:AX93"/>
    <mergeCell ref="AM91:AM93"/>
    <mergeCell ref="AN91:AN93"/>
    <mergeCell ref="AO91:AO93"/>
    <mergeCell ref="AP91:AP93"/>
    <mergeCell ref="AQ91:AQ93"/>
    <mergeCell ref="AR91:AR93"/>
    <mergeCell ref="L91:L93"/>
    <mergeCell ref="S91:T91"/>
    <mergeCell ref="AJ91:AJ93"/>
    <mergeCell ref="AK91:AK93"/>
    <mergeCell ref="M93:O93"/>
    <mergeCell ref="CQ91:CQ93"/>
    <mergeCell ref="CR91:CR93"/>
    <mergeCell ref="CS91:CS93"/>
    <mergeCell ref="BF91:BF93"/>
    <mergeCell ref="BG91:BG93"/>
    <mergeCell ref="BH91:BH93"/>
    <mergeCell ref="BI91:BI93"/>
    <mergeCell ref="BJ91:BJ93"/>
    <mergeCell ref="AS91:AS93"/>
    <mergeCell ref="AT91:AT93"/>
    <mergeCell ref="AU91:AU93"/>
    <mergeCell ref="AV91:AV93"/>
    <mergeCell ref="BK91:BK93"/>
    <mergeCell ref="AZ91:AZ93"/>
    <mergeCell ref="BA91:BA93"/>
    <mergeCell ref="BB91:BB93"/>
    <mergeCell ref="BC91:BC93"/>
    <mergeCell ref="BD91:BD93"/>
    <mergeCell ref="CT91:CT93"/>
    <mergeCell ref="CU91:CU93"/>
    <mergeCell ref="BS91:BS93"/>
    <mergeCell ref="BT91:BT93"/>
    <mergeCell ref="BU91:BU93"/>
    <mergeCell ref="BV91:BV93"/>
    <mergeCell ref="BW91:BW93"/>
    <mergeCell ref="BX91:BX93"/>
    <mergeCell ref="BM91:BM93"/>
    <mergeCell ref="BN91:BN93"/>
    <mergeCell ref="BO91:BO93"/>
    <mergeCell ref="BP91:BP93"/>
    <mergeCell ref="BQ91:BQ93"/>
    <mergeCell ref="BR91:BR93"/>
    <mergeCell ref="CC94:CC96"/>
    <mergeCell ref="CD94:CD96"/>
    <mergeCell ref="BS94:BS96"/>
    <mergeCell ref="BT94:BT96"/>
    <mergeCell ref="BU94:BU96"/>
    <mergeCell ref="BV94:BV96"/>
    <mergeCell ref="BW94:BW96"/>
    <mergeCell ref="BX94:BX96"/>
    <mergeCell ref="BM94:BM96"/>
    <mergeCell ref="BN94:BN96"/>
    <mergeCell ref="BO94:BO96"/>
    <mergeCell ref="BP94:BP96"/>
    <mergeCell ref="BQ94:BQ96"/>
    <mergeCell ref="BR94:BR96"/>
    <mergeCell ref="CC91:CC93"/>
    <mergeCell ref="CD91:CD93"/>
    <mergeCell ref="BE91:BE93"/>
    <mergeCell ref="AW91:AW93"/>
    <mergeCell ref="AM94:AM96"/>
    <mergeCell ref="AN94:AN96"/>
    <mergeCell ref="AO94:AO96"/>
    <mergeCell ref="AP94:AP96"/>
    <mergeCell ref="AQ94:AQ96"/>
    <mergeCell ref="AR94:AR96"/>
    <mergeCell ref="L94:L96"/>
    <mergeCell ref="S94:T94"/>
    <mergeCell ref="AJ94:AJ96"/>
    <mergeCell ref="AK94:AK96"/>
    <mergeCell ref="CQ94:CQ96"/>
    <mergeCell ref="CR94:CR96"/>
    <mergeCell ref="CS94:CS96"/>
    <mergeCell ref="CT94:CT96"/>
    <mergeCell ref="CU94:CU96"/>
    <mergeCell ref="BF94:BF96"/>
    <mergeCell ref="BG94:BG96"/>
    <mergeCell ref="BH94:BH96"/>
    <mergeCell ref="BI94:BI96"/>
    <mergeCell ref="BJ94:BJ96"/>
    <mergeCell ref="AS94:AS96"/>
    <mergeCell ref="AT94:AT96"/>
    <mergeCell ref="AU94:AU96"/>
    <mergeCell ref="AV94:AV96"/>
    <mergeCell ref="BK94:BK96"/>
    <mergeCell ref="AZ94:AZ96"/>
    <mergeCell ref="BA94:BA96"/>
    <mergeCell ref="BB94:BB96"/>
    <mergeCell ref="BC94:BC96"/>
    <mergeCell ref="BD94:BD96"/>
    <mergeCell ref="BA97:BA99"/>
    <mergeCell ref="BB97:BB99"/>
    <mergeCell ref="BC97:BC99"/>
    <mergeCell ref="BD97:BD99"/>
    <mergeCell ref="BE97:BE99"/>
    <mergeCell ref="AW97:AW99"/>
    <mergeCell ref="CV94:CV96"/>
    <mergeCell ref="CK94:CK96"/>
    <mergeCell ref="CL94:CL96"/>
    <mergeCell ref="CM94:CM96"/>
    <mergeCell ref="CN94:CN96"/>
    <mergeCell ref="CO94:CO96"/>
    <mergeCell ref="CP94:CP96"/>
    <mergeCell ref="CE94:CE96"/>
    <mergeCell ref="CF94:CF96"/>
    <mergeCell ref="CG94:CG96"/>
    <mergeCell ref="CH94:CH96"/>
    <mergeCell ref="CI94:CI96"/>
    <mergeCell ref="CJ94:CJ96"/>
    <mergeCell ref="BY94:BY96"/>
    <mergeCell ref="BZ94:BZ96"/>
    <mergeCell ref="CA94:CA96"/>
    <mergeCell ref="CB94:CB96"/>
    <mergeCell ref="BY97:BY99"/>
    <mergeCell ref="BZ97:BZ99"/>
    <mergeCell ref="CA97:CA99"/>
    <mergeCell ref="CB97:CB99"/>
    <mergeCell ref="CC97:CC99"/>
    <mergeCell ref="BF97:BF99"/>
    <mergeCell ref="BG97:BG99"/>
    <mergeCell ref="BH97:BH99"/>
    <mergeCell ref="BI97:BI99"/>
    <mergeCell ref="BJ97:BJ99"/>
    <mergeCell ref="AS97:AS99"/>
    <mergeCell ref="AT97:AT99"/>
    <mergeCell ref="AU97:AU99"/>
    <mergeCell ref="BE94:BE96"/>
    <mergeCell ref="AW94:AW96"/>
    <mergeCell ref="AX94:AX96"/>
    <mergeCell ref="CD97:CD99"/>
    <mergeCell ref="BS97:BS99"/>
    <mergeCell ref="BT97:BT99"/>
    <mergeCell ref="BU97:BU99"/>
    <mergeCell ref="BV97:BV99"/>
    <mergeCell ref="BW97:BW99"/>
    <mergeCell ref="BX97:BX99"/>
    <mergeCell ref="BM97:BM99"/>
    <mergeCell ref="BN97:BN99"/>
    <mergeCell ref="BO97:BO99"/>
    <mergeCell ref="BP97:BP99"/>
    <mergeCell ref="BQ97:BQ99"/>
    <mergeCell ref="BR97:BR99"/>
    <mergeCell ref="AV97:AV99"/>
    <mergeCell ref="BK97:BK99"/>
    <mergeCell ref="AZ97:AZ99"/>
    <mergeCell ref="CQ97:CQ99"/>
    <mergeCell ref="CR97:CR99"/>
    <mergeCell ref="CS97:CS99"/>
    <mergeCell ref="CT97:CT99"/>
    <mergeCell ref="CU97:CU99"/>
    <mergeCell ref="CV97:CV99"/>
    <mergeCell ref="CK97:CK99"/>
    <mergeCell ref="CL97:CL99"/>
    <mergeCell ref="CM97:CM99"/>
    <mergeCell ref="CN97:CN99"/>
    <mergeCell ref="CO97:CO99"/>
    <mergeCell ref="CP97:CP99"/>
    <mergeCell ref="CE97:CE99"/>
    <mergeCell ref="CF97:CF99"/>
    <mergeCell ref="CG97:CG99"/>
    <mergeCell ref="CH97:CH99"/>
    <mergeCell ref="CI97:CI99"/>
    <mergeCell ref="CJ97:CJ99"/>
    <mergeCell ref="AX97:AX99"/>
    <mergeCell ref="BS100:BS102"/>
    <mergeCell ref="BT100:BT102"/>
    <mergeCell ref="BU100:BU102"/>
    <mergeCell ref="BV100:BV102"/>
    <mergeCell ref="BW100:BW102"/>
    <mergeCell ref="BX100:BX102"/>
    <mergeCell ref="BM100:BM102"/>
    <mergeCell ref="BN100:BN102"/>
    <mergeCell ref="BO100:BO102"/>
    <mergeCell ref="BP100:BP102"/>
    <mergeCell ref="BQ100:BQ102"/>
    <mergeCell ref="BR100:BR102"/>
    <mergeCell ref="AJ100:AJ102"/>
    <mergeCell ref="AK100:AK102"/>
    <mergeCell ref="M102:O102"/>
    <mergeCell ref="Q102:R102"/>
    <mergeCell ref="AM100:AM102"/>
    <mergeCell ref="AN100:AN102"/>
    <mergeCell ref="AO100:AO102"/>
    <mergeCell ref="AP100:AP102"/>
    <mergeCell ref="AQ100:AQ102"/>
    <mergeCell ref="AR100:AR102"/>
    <mergeCell ref="S100:T100"/>
    <mergeCell ref="AJ97:AJ99"/>
    <mergeCell ref="AK97:AK99"/>
    <mergeCell ref="AM97:AM99"/>
    <mergeCell ref="AN97:AN99"/>
    <mergeCell ref="AO97:AO99"/>
    <mergeCell ref="AP97:AP99"/>
    <mergeCell ref="AQ97:AQ99"/>
    <mergeCell ref="AR97:AR99"/>
    <mergeCell ref="CQ100:CQ102"/>
    <mergeCell ref="CR100:CR102"/>
    <mergeCell ref="CS100:CS102"/>
    <mergeCell ref="CT100:CT102"/>
    <mergeCell ref="CU100:CU102"/>
    <mergeCell ref="CV100:CV102"/>
    <mergeCell ref="CK100:CK102"/>
    <mergeCell ref="CL100:CL102"/>
    <mergeCell ref="CM100:CM102"/>
    <mergeCell ref="CN100:CN102"/>
    <mergeCell ref="CO100:CO102"/>
    <mergeCell ref="CP100:CP102"/>
    <mergeCell ref="CE100:CE102"/>
    <mergeCell ref="CF100:CF102"/>
    <mergeCell ref="CG100:CG102"/>
    <mergeCell ref="CH100:CH102"/>
    <mergeCell ref="CI100:CI102"/>
    <mergeCell ref="CJ100:CJ102"/>
    <mergeCell ref="BY100:BY102"/>
    <mergeCell ref="BZ100:BZ102"/>
    <mergeCell ref="CA100:CA102"/>
    <mergeCell ref="CB100:CB102"/>
    <mergeCell ref="CC100:CC102"/>
    <mergeCell ref="CD100:CD102"/>
    <mergeCell ref="BF100:BF102"/>
    <mergeCell ref="BG100:BG102"/>
    <mergeCell ref="BH100:BH102"/>
    <mergeCell ref="BI100:BI102"/>
    <mergeCell ref="BJ100:BJ102"/>
    <mergeCell ref="AS100:AS102"/>
    <mergeCell ref="AT100:AT102"/>
    <mergeCell ref="AU100:AU102"/>
    <mergeCell ref="AV100:AV102"/>
    <mergeCell ref="BK100:BK102"/>
    <mergeCell ref="AZ100:AZ102"/>
    <mergeCell ref="BA100:BA102"/>
    <mergeCell ref="BB100:BB102"/>
    <mergeCell ref="BC100:BC102"/>
    <mergeCell ref="BD100:BD102"/>
    <mergeCell ref="BE100:BE102"/>
    <mergeCell ref="AW100:AW102"/>
    <mergeCell ref="AX100:AX102"/>
    <mergeCell ref="BY103:BY105"/>
    <mergeCell ref="BZ103:BZ105"/>
    <mergeCell ref="CA103:CA105"/>
    <mergeCell ref="CB103:CB105"/>
    <mergeCell ref="CC103:CC105"/>
    <mergeCell ref="CD103:CD105"/>
    <mergeCell ref="BS103:BS105"/>
    <mergeCell ref="BT103:BT105"/>
    <mergeCell ref="BU103:BU105"/>
    <mergeCell ref="BV103:BV105"/>
    <mergeCell ref="BW103:BW105"/>
    <mergeCell ref="BX103:BX105"/>
    <mergeCell ref="BM103:BM105"/>
    <mergeCell ref="BN103:BN105"/>
    <mergeCell ref="BO103:BO105"/>
    <mergeCell ref="BP103:BP105"/>
    <mergeCell ref="BQ103:BQ105"/>
    <mergeCell ref="BR103:BR105"/>
    <mergeCell ref="CQ103:CQ105"/>
    <mergeCell ref="CR103:CR105"/>
    <mergeCell ref="CS103:CS105"/>
    <mergeCell ref="CT103:CT105"/>
    <mergeCell ref="CU103:CU105"/>
    <mergeCell ref="CV103:CV105"/>
    <mergeCell ref="CK103:CK105"/>
    <mergeCell ref="CL103:CL105"/>
    <mergeCell ref="CM103:CM105"/>
    <mergeCell ref="CN103:CN105"/>
    <mergeCell ref="CO103:CO105"/>
    <mergeCell ref="CP103:CP105"/>
    <mergeCell ref="CE103:CE105"/>
    <mergeCell ref="CF103:CF105"/>
    <mergeCell ref="CG103:CG105"/>
    <mergeCell ref="CH103:CH105"/>
    <mergeCell ref="CI103:CI105"/>
    <mergeCell ref="CJ103:CJ105"/>
    <mergeCell ref="BF103:BF105"/>
    <mergeCell ref="BG103:BG105"/>
    <mergeCell ref="BH103:BH105"/>
    <mergeCell ref="BI103:BI105"/>
    <mergeCell ref="BJ103:BJ105"/>
    <mergeCell ref="AS103:AS105"/>
    <mergeCell ref="AT103:AT105"/>
    <mergeCell ref="AU103:AU105"/>
    <mergeCell ref="AV103:AV105"/>
    <mergeCell ref="BK103:BK105"/>
    <mergeCell ref="AZ103:AZ105"/>
    <mergeCell ref="BA103:BA105"/>
    <mergeCell ref="BB103:BB105"/>
    <mergeCell ref="BC103:BC105"/>
    <mergeCell ref="BD103:BD105"/>
    <mergeCell ref="BE103:BE105"/>
    <mergeCell ref="AW103:AW105"/>
    <mergeCell ref="AX103:AX105"/>
    <mergeCell ref="AM103:AM105"/>
    <mergeCell ref="AN103:AN105"/>
    <mergeCell ref="AO103:AO105"/>
    <mergeCell ref="AP103:AP105"/>
    <mergeCell ref="AQ103:AQ105"/>
    <mergeCell ref="AR103:AR105"/>
    <mergeCell ref="L103:L105"/>
    <mergeCell ref="AJ103:AJ105"/>
    <mergeCell ref="AK103:AK105"/>
    <mergeCell ref="M105:O105"/>
    <mergeCell ref="Q105:R105"/>
    <mergeCell ref="CB106:CB108"/>
    <mergeCell ref="CC106:CC108"/>
    <mergeCell ref="CD106:CD108"/>
    <mergeCell ref="BS106:BS108"/>
    <mergeCell ref="BT106:BT108"/>
    <mergeCell ref="BU106:BU108"/>
    <mergeCell ref="BV106:BV108"/>
    <mergeCell ref="BW106:BW108"/>
    <mergeCell ref="BX106:BX108"/>
    <mergeCell ref="BM106:BM108"/>
    <mergeCell ref="BN106:BN108"/>
    <mergeCell ref="BO106:BO108"/>
    <mergeCell ref="BP106:BP108"/>
    <mergeCell ref="BQ106:BQ108"/>
    <mergeCell ref="BR106:BR108"/>
    <mergeCell ref="AJ106:AJ108"/>
    <mergeCell ref="AK106:AK108"/>
    <mergeCell ref="AM106:AM108"/>
    <mergeCell ref="AN106:AN108"/>
    <mergeCell ref="AO106:AO108"/>
    <mergeCell ref="AP106:AP108"/>
    <mergeCell ref="AQ106:AQ108"/>
    <mergeCell ref="AR106:AR108"/>
    <mergeCell ref="BI109:BI111"/>
    <mergeCell ref="BJ109:BJ111"/>
    <mergeCell ref="AS109:AS111"/>
    <mergeCell ref="AT109:AT111"/>
    <mergeCell ref="AU109:AU111"/>
    <mergeCell ref="CQ106:CQ108"/>
    <mergeCell ref="CR106:CR108"/>
    <mergeCell ref="CS106:CS108"/>
    <mergeCell ref="CT106:CT108"/>
    <mergeCell ref="CU106:CU108"/>
    <mergeCell ref="CV106:CV108"/>
    <mergeCell ref="CK106:CK108"/>
    <mergeCell ref="CL106:CL108"/>
    <mergeCell ref="CM106:CM108"/>
    <mergeCell ref="CN106:CN108"/>
    <mergeCell ref="CO106:CO108"/>
    <mergeCell ref="CP106:CP108"/>
    <mergeCell ref="CE106:CE108"/>
    <mergeCell ref="CF106:CF108"/>
    <mergeCell ref="CG106:CG108"/>
    <mergeCell ref="CH106:CH108"/>
    <mergeCell ref="CI106:CI108"/>
    <mergeCell ref="CJ106:CJ108"/>
    <mergeCell ref="BY106:BY108"/>
    <mergeCell ref="BZ106:BZ108"/>
    <mergeCell ref="CA106:CA108"/>
    <mergeCell ref="BI106:BI108"/>
    <mergeCell ref="BJ106:BJ108"/>
    <mergeCell ref="AS106:AS108"/>
    <mergeCell ref="AT106:AT108"/>
    <mergeCell ref="CB109:CB111"/>
    <mergeCell ref="CC109:CC111"/>
    <mergeCell ref="CD109:CD111"/>
    <mergeCell ref="BS109:BS111"/>
    <mergeCell ref="BT109:BT111"/>
    <mergeCell ref="BU109:BU111"/>
    <mergeCell ref="BV109:BV111"/>
    <mergeCell ref="BW109:BW111"/>
    <mergeCell ref="BX109:BX111"/>
    <mergeCell ref="BM109:BM111"/>
    <mergeCell ref="BN109:BN111"/>
    <mergeCell ref="BO109:BO111"/>
    <mergeCell ref="BP109:BP111"/>
    <mergeCell ref="BQ109:BQ111"/>
    <mergeCell ref="BR109:BR111"/>
    <mergeCell ref="BG109:BG111"/>
    <mergeCell ref="BH109:BH111"/>
    <mergeCell ref="BC109:BC111"/>
    <mergeCell ref="BD109:BD111"/>
    <mergeCell ref="BE109:BE111"/>
    <mergeCell ref="BF109:BF111"/>
    <mergeCell ref="AU106:AU108"/>
    <mergeCell ref="AV106:AV108"/>
    <mergeCell ref="AW106:AW108"/>
    <mergeCell ref="AX106:AX108"/>
    <mergeCell ref="BK106:BK108"/>
    <mergeCell ref="AZ106:AZ108"/>
    <mergeCell ref="BA106:BA108"/>
    <mergeCell ref="BB106:BB108"/>
    <mergeCell ref="BC106:BC108"/>
    <mergeCell ref="BD106:BD108"/>
    <mergeCell ref="BE106:BE108"/>
    <mergeCell ref="BF106:BF108"/>
    <mergeCell ref="BG106:BG108"/>
    <mergeCell ref="BH106:BH108"/>
    <mergeCell ref="AX112:AX114"/>
    <mergeCell ref="BY109:BY111"/>
    <mergeCell ref="BZ109:BZ111"/>
    <mergeCell ref="CA109:CA111"/>
    <mergeCell ref="AK109:AK111"/>
    <mergeCell ref="M111:O111"/>
    <mergeCell ref="Q111:R111"/>
    <mergeCell ref="CQ109:CQ111"/>
    <mergeCell ref="CR109:CR111"/>
    <mergeCell ref="CS109:CS111"/>
    <mergeCell ref="CT109:CT111"/>
    <mergeCell ref="CU109:CU111"/>
    <mergeCell ref="CV109:CV111"/>
    <mergeCell ref="CK109:CK111"/>
    <mergeCell ref="CL109:CL111"/>
    <mergeCell ref="CM109:CM111"/>
    <mergeCell ref="CN109:CN111"/>
    <mergeCell ref="CO109:CO111"/>
    <mergeCell ref="CP109:CP111"/>
    <mergeCell ref="CE109:CE111"/>
    <mergeCell ref="CF109:CF111"/>
    <mergeCell ref="CG109:CG111"/>
    <mergeCell ref="CH109:CH111"/>
    <mergeCell ref="CI109:CI111"/>
    <mergeCell ref="CJ109:CJ111"/>
    <mergeCell ref="AV109:AV111"/>
    <mergeCell ref="AW109:AW111"/>
    <mergeCell ref="AX109:AX111"/>
    <mergeCell ref="BK109:BK111"/>
    <mergeCell ref="AZ109:AZ111"/>
    <mergeCell ref="BA109:BA111"/>
    <mergeCell ref="BB109:BB111"/>
    <mergeCell ref="AM112:AM114"/>
    <mergeCell ref="AN112:AN114"/>
    <mergeCell ref="AO112:AO114"/>
    <mergeCell ref="AP112:AP114"/>
    <mergeCell ref="AQ112:AQ114"/>
    <mergeCell ref="AR112:AR114"/>
    <mergeCell ref="BH112:BH114"/>
    <mergeCell ref="BI112:BI114"/>
    <mergeCell ref="BJ112:BJ114"/>
    <mergeCell ref="BK112:BK114"/>
    <mergeCell ref="AZ112:AZ114"/>
    <mergeCell ref="BA112:BA114"/>
    <mergeCell ref="BB112:BB114"/>
    <mergeCell ref="BC112:BC114"/>
    <mergeCell ref="BD112:BD114"/>
    <mergeCell ref="CQ112:CQ114"/>
    <mergeCell ref="CR112:CR114"/>
    <mergeCell ref="CD112:CD114"/>
    <mergeCell ref="BS112:BS114"/>
    <mergeCell ref="BT112:BT114"/>
    <mergeCell ref="BU112:BU114"/>
    <mergeCell ref="BV112:BV114"/>
    <mergeCell ref="BW112:BW114"/>
    <mergeCell ref="BX112:BX114"/>
    <mergeCell ref="BM112:BM114"/>
    <mergeCell ref="BN112:BN114"/>
    <mergeCell ref="BO112:BO114"/>
    <mergeCell ref="BP112:BP114"/>
    <mergeCell ref="BQ112:BQ114"/>
    <mergeCell ref="BR112:BR114"/>
    <mergeCell ref="AV112:AV114"/>
    <mergeCell ref="AW112:AW114"/>
    <mergeCell ref="CS112:CS114"/>
    <mergeCell ref="CT112:CT114"/>
    <mergeCell ref="CU112:CU114"/>
    <mergeCell ref="CV112:CV114"/>
    <mergeCell ref="CK112:CK114"/>
    <mergeCell ref="CL112:CL114"/>
    <mergeCell ref="CM112:CM114"/>
    <mergeCell ref="CN112:CN114"/>
    <mergeCell ref="CO112:CO114"/>
    <mergeCell ref="CP112:CP114"/>
    <mergeCell ref="CE112:CE114"/>
    <mergeCell ref="CF112:CF114"/>
    <mergeCell ref="CG112:CG114"/>
    <mergeCell ref="CH112:CH114"/>
    <mergeCell ref="CI112:CI114"/>
    <mergeCell ref="CJ112:CJ114"/>
    <mergeCell ref="BY112:BY114"/>
    <mergeCell ref="BZ112:BZ114"/>
    <mergeCell ref="CA112:CA114"/>
    <mergeCell ref="CB112:CB114"/>
    <mergeCell ref="CC112:CC114"/>
    <mergeCell ref="D10:D12"/>
    <mergeCell ref="D13:D15"/>
    <mergeCell ref="D16:D18"/>
    <mergeCell ref="D19:D21"/>
    <mergeCell ref="D22:D24"/>
    <mergeCell ref="D25:D27"/>
    <mergeCell ref="F7:H7"/>
    <mergeCell ref="C7:C9"/>
    <mergeCell ref="E7:E9"/>
    <mergeCell ref="D7:D9"/>
    <mergeCell ref="AA7:AA9"/>
    <mergeCell ref="BF112:BF114"/>
    <mergeCell ref="BE112:BE114"/>
    <mergeCell ref="AS112:AS114"/>
    <mergeCell ref="AT112:AT114"/>
    <mergeCell ref="AU112:AU114"/>
    <mergeCell ref="BG112:BG114"/>
    <mergeCell ref="L112:L114"/>
    <mergeCell ref="S112:T112"/>
    <mergeCell ref="AJ112:AJ114"/>
    <mergeCell ref="AK112:AK114"/>
    <mergeCell ref="M114:O114"/>
    <mergeCell ref="Q114:R114"/>
    <mergeCell ref="AM109:AM111"/>
    <mergeCell ref="AN109:AN111"/>
    <mergeCell ref="AO109:AO111"/>
    <mergeCell ref="AP109:AP111"/>
    <mergeCell ref="AQ109:AQ111"/>
    <mergeCell ref="AR109:AR111"/>
    <mergeCell ref="L109:L111"/>
    <mergeCell ref="S109:T109"/>
    <mergeCell ref="AJ109:AJ111"/>
    <mergeCell ref="C115:C116"/>
    <mergeCell ref="D115:D116"/>
    <mergeCell ref="D64:D66"/>
    <mergeCell ref="D67:D69"/>
    <mergeCell ref="D70:D72"/>
    <mergeCell ref="D73:D75"/>
    <mergeCell ref="D76:D78"/>
    <mergeCell ref="D79:D81"/>
    <mergeCell ref="D112:D114"/>
    <mergeCell ref="D109:D111"/>
    <mergeCell ref="D46:D48"/>
    <mergeCell ref="D49:D51"/>
    <mergeCell ref="D52:D54"/>
    <mergeCell ref="D55:D57"/>
    <mergeCell ref="D58:D60"/>
    <mergeCell ref="D61:D63"/>
    <mergeCell ref="D28:D30"/>
    <mergeCell ref="D31:D33"/>
    <mergeCell ref="D34:D36"/>
    <mergeCell ref="D37:D39"/>
    <mergeCell ref="D40:D42"/>
    <mergeCell ref="D43:D45"/>
    <mergeCell ref="D88:D90"/>
    <mergeCell ref="D85:D87"/>
    <mergeCell ref="D82:D84"/>
    <mergeCell ref="D103:D105"/>
    <mergeCell ref="D91:D93"/>
  </mergeCells>
  <phoneticPr fontId="2"/>
  <dataValidations xWindow="739" yWindow="339" count="10">
    <dataValidation type="whole" allowBlank="1" showInputMessage="1" showErrorMessage="1" sqref="U3:Z3 AJ3:BL3" xr:uid="{00000000-0002-0000-0800-000000000000}">
      <formula1>1</formula1>
      <formula2>100</formula2>
    </dataValidation>
    <dataValidation allowBlank="1" prompt="常勤保育士の月間勤務実績時間数を入力。" sqref="X10:AI11 X13:AI13 X16:AI16 X19:AI19 X22:AI22 X25:AI25 X28:AI28 X31:AI31 X34:AI34 X37:AI37 X40:AI40 X43:AI43 X46:AI46 X49:AI49 X52:AI52 X55:AI55 X58:AI58 X61:AI61 X64:AI64 X67:AI67 X70:AI70 X73:AI73 X76:AI76 X79:AI79 X82:AI82 X85:AI85 X88:AI88 X91:AI91 X94:AI94 X97:AI97 X100:AI100 X103:AI103 X106:AI106 X109:AI109 X112:AI112" xr:uid="{00000000-0002-0000-0800-000001000000}"/>
    <dataValidation allowBlank="1" showInputMessage="1" showErrorMessage="1" error="常勤換算数は小数点第２位を四捨五入して小数点第１位まで記入してください。_x000a_換算値が１．０を超えることはありません。" sqref="Q12:R12 Q15:R15 Q18:R18 Q21:R21 Q24:R24 Q27:R27 Q30:R30 Q33:R33 Q36:R36 Q39:R39 Q42:R42 Q45:R45 Q48:R48 Q51:R51 Q54:R54 Q57:R57 Q60:R60 Q63:R63 Q66:R66 Q69:R69 Q72:R72 Q75:R75 Q78:R78 Q81:R81 Q84:R84 Q87:R87 Q90:R90 Q93:R93 Q96:R96 Q99:R99 Q102:R102 Q105:R105 Q108:R108 Q111:R111 Q114:R114" xr:uid="{00000000-0002-0000-0800-000002000000}"/>
    <dataValidation allowBlank="1" showInputMessage="1" showErrorMessage="1" error="17年か18年しかあり得ません。_x000a_" sqref="N11 N14 N17 N20 N23 N26 N29 N32 N35 N38 N41 N44 N47 N50 N53 N56 N59 N62 N65 N68 N71 N74 N77 N80 N83 N86 N89 N92 N95 N98 N101 N104 N107 N110 N113" xr:uid="{00000000-0002-0000-0800-000003000000}"/>
    <dataValidation allowBlank="1" showInputMessage="1" showErrorMessage="1" error="4月から3月（4,5,6,7,8,9,10,11,12,1,2,3月）しかあり得ません。_x000a_" sqref="O10 P11 O13 O16 O19 O22 O25 O28 O31 O34 O37 O40 O43 O46 O49 O52 O55 O58 O61 O64 O67 O70 O73 O76 O79 O82 O85 O88 O91 O94 O97 O100 O103 O106 O109 O112 P14 P17 P20 P23 P26 P29 P32 P35 P38 P41 P44 P47 P50 P53 P56 P59 P62 P65 P68 P71 P74 P77 P80 P83 P86 P89 P92 P95 P98 P101 P104 P107 P110 P113" xr:uid="{00000000-0002-0000-0800-000004000000}"/>
    <dataValidation allowBlank="1" showInputMessage="1" showErrorMessage="1" error="１日から３１日までしかあり得ません。" sqref="Q10 R11 Q13 Q16 Q19 Q22 Q25 Q28 Q31 Q34 Q37 Q40 Q43 Q46 Q49 Q52 Q55 Q58 Q61 Q64 Q67 Q70 Q73 Q76 Q79 Q82 Q85 Q88 Q91 Q94 Q97 Q100 Q103 Q106 Q109 Q112 R14 R17 R20 R23 R26 R29 R32 R35 R38 R41 R44 R47 R50 R53 R56 R59 R62 R65 R68 R71 R74 R77 R80 R83 R86 R89 R92 R95 R98 R101 R104 R107 R110 R113" xr:uid="{00000000-0002-0000-0800-000005000000}"/>
    <dataValidation allowBlank="1" showErrorMessage="1" error="17年か18年しかあり得ません。_x000a_" sqref="M10 M13 M16 M19 M22 M25 M28 M31 M34 M37 M40 M43 M46 M49 M52 M55 M58 M61 M64 M67 M70 M73 M76 M79 M82 M85 M88 M91 M94 M97 M100 M103 M106 M109 M112" xr:uid="{00000000-0002-0000-0800-000006000000}"/>
    <dataValidation type="list" allowBlank="1" showInputMessage="1" showErrorMessage="1" sqref="C14 C29 C26 C17 C23 C20 C32 C35 C38 C41 C44 C47 C50 C53 C56 C59 C62 C65 C68 C71 C74 C77 C80 C83 C86 C89 C92 C95 C98 C101 C104 C107 C110 C113" xr:uid="{00000000-0002-0000-0800-000007000000}">
      <formula1>$BB$118:$BB$120</formula1>
    </dataValidation>
    <dataValidation type="list" allowBlank="1" showInputMessage="1" showErrorMessage="1" sqref="C13 C28 C25 C16 C22 C19 C31 C34 C37 C40 C43 C46 C49 C52 C55 C58 C61 C64 C67 C70 C73 C76 C79 C82 C85 C88 C91 C94 C97 C100 C103 C106 C109 C112" xr:uid="{00000000-0002-0000-0800-000008000000}">
      <formula1>$BB$121:$BB$122</formula1>
    </dataValidation>
    <dataValidation type="list" allowBlank="1" showInputMessage="1" showErrorMessage="1" sqref="C15 C30 C27 C18 C12 C24 C21 C33 C36 C39 C42 C45 C48 C51 C54 C57 C60 C63 C66 C69 C72 C75 C78 C81 C84 C87 C90 C93 C96 C99 C102 C105 C108 C111 C114" xr:uid="{00000000-0002-0000-0800-000009000000}">
      <formula1>$BB$123:$BB$126</formula1>
    </dataValidation>
  </dataValidations>
  <pageMargins left="0.19685039370078741" right="0.19685039370078741" top="0.31496062992125984" bottom="0" header="0.51181102362204722" footer="0.51181102362204722"/>
  <pageSetup paperSize="9" scale="53" fitToHeight="0" orientation="portrait" r:id="rId1"/>
  <headerFooter alignWithMargins="0"/>
  <colBreaks count="3" manualBreakCount="3">
    <brk id="20" min="1" max="119" man="1"/>
    <brk id="35" max="1048575" man="1"/>
    <brk id="43" max="1048575" man="1"/>
  </colBreaks>
  <ignoredErrors>
    <ignoredError sqref="W12 U13:U114 W15 W75:W87 W90:W111 W18:W74 W112:W114 W88:W89" formula="1"/>
    <ignoredError sqref="M12:R12 M14:R81 M13 O13:R13 M83:R114 M82:O82 Q82:R8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記入要領</vt:lpstr>
      <vt:lpstr>会計科目</vt:lpstr>
      <vt:lpstr>基本情報</vt:lpstr>
      <vt:lpstr>様式4</vt:lpstr>
      <vt:lpstr>別紙1</vt:lpstr>
      <vt:lpstr>別紙2-(1)</vt:lpstr>
      <vt:lpstr>別紙2-(2)</vt:lpstr>
      <vt:lpstr>別紙2-(3)</vt:lpstr>
      <vt:lpstr>別紙2-(4)</vt:lpstr>
      <vt:lpstr>別紙2-(5)</vt:lpstr>
      <vt:lpstr>口座振替依頼書</vt:lpstr>
      <vt:lpstr>【作業用】</vt:lpstr>
      <vt:lpstr>会計科目!Print_Area</vt:lpstr>
      <vt:lpstr>基本情報!Print_Area</vt:lpstr>
      <vt:lpstr>記入要領!Print_Area</vt:lpstr>
      <vt:lpstr>別紙1!Print_Area</vt:lpstr>
      <vt:lpstr>'別紙2-(1)'!Print_Area</vt:lpstr>
      <vt:lpstr>'別紙2-(2)'!Print_Area</vt:lpstr>
      <vt:lpstr>'別紙2-(3)'!Print_Area</vt:lpstr>
      <vt:lpstr>'別紙2-(4)'!Print_Area</vt:lpstr>
      <vt:lpstr>'別紙2-(5)'!Print_Area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耕平</dc:creator>
  <cp:lastModifiedBy>須藤　七星</cp:lastModifiedBy>
  <cp:lastPrinted>2025-03-11T23:04:14Z</cp:lastPrinted>
  <dcterms:created xsi:type="dcterms:W3CDTF">2002-02-05T01:55:31Z</dcterms:created>
  <dcterms:modified xsi:type="dcterms:W3CDTF">2026-03-31T05:10:30Z</dcterms:modified>
</cp:coreProperties>
</file>