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0000sv0ns101\d11757$\doc\財政\04公営企業\01.決算統計\R4年度（R3決算）\20.経営比較分析表\07.アップロード\02.アップロードデータ（分析表）\"/>
    </mc:Choice>
  </mc:AlternateContent>
  <workbookProtection workbookAlgorithmName="SHA-512" workbookHashValue="m4Jb0TUKuMM+b94gcKt4Vn6tqZgkrokYRPZXAoqdIuF8brqTJJLF6MNLhkL0EL7er+tBAgwyn1V9eGhbLmHMwg==" workbookSaltValue="LVmEzCjrAJUzoYzeeL80zw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AL8" i="4" s="1"/>
  <c r="R6" i="5"/>
  <c r="Q6" i="5"/>
  <c r="P6" i="5"/>
  <c r="O6" i="5"/>
  <c r="I10" i="4" s="1"/>
  <c r="N6" i="5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E85" i="4"/>
  <c r="BB10" i="4"/>
  <c r="AT10" i="4"/>
  <c r="AD10" i="4"/>
  <c r="W10" i="4"/>
  <c r="P10" i="4"/>
  <c r="B10" i="4"/>
  <c r="BB8" i="4"/>
  <c r="AT8" i="4"/>
  <c r="W8" i="4"/>
  <c r="P8" i="4"/>
  <c r="B6" i="4"/>
</calcChain>
</file>

<file path=xl/sharedStrings.xml><?xml version="1.0" encoding="utf-8"?>
<sst xmlns="http://schemas.openxmlformats.org/spreadsheetml/2006/main" count="278" uniqueCount="117">
  <si>
    <t>経営比較分析表（令和3年度決算）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</si>
  <si>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</si>
  <si>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</si>
  <si>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</si>
  <si>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</si>
  <si>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</si>
  <si>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</si>
  <si>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</si>
  <si>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</si>
  <si>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</si>
  <si>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</si>
  <si>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</si>
  <si>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</si>
  <si>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</si>
  <si>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</si>
  <si>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</si>
  <si>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</si>
  <si>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</si>
  <si>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</si>
  <si>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</si>
  <si>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</si>
  <si>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</si>
  <si>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</si>
  <si>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令和3年度全国平均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</si>
  <si>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</si>
  <si>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</si>
  <si>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</si>
  <si>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</si>
  <si>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</si>
  <si>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</si>
  <si>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</si>
  <si>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</si>
  <si>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</si>
  <si>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</si>
  <si>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</si>
  <si>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</si>
  <si>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</si>
  <si>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</si>
  <si>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</si>
  <si>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</si>
  <si>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</si>
  <si>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</si>
  <si>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</si>
  <si>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</si>
  <si>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</si>
  <si>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</si>
  <si>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</si>
  <si>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</si>
  <si>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</si>
  <si>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</si>
  <si>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</si>
  <si>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</si>
  <si>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</si>
  <si>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</si>
  <si>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</si>
  <si>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</si>
  <si>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</si>
  <si>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</si>
  <si>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</si>
  <si>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</si>
  <si>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</si>
  <si>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</si>
  <si>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</si>
  <si>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</si>
  <si>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</si>
  <si>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</si>
  <si>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</si>
  <si>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</si>
  <si>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</si>
  <si>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</si>
  <si>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</si>
  <si>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</si>
  <si>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</si>
  <si>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</si>
  <si>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</si>
  <si>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</si>
  <si>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</si>
  <si>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</si>
  <si>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</si>
  <si>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</si>
  <si>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</si>
  <si>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</si>
  <si>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</si>
  <si>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</si>
  <si>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</si>
  <si>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</si>
  <si>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</si>
  <si>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</si>
  <si>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</si>
  <si>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</si>
  <si>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</si>
  <si>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</si>
  <si>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</si>
  <si>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</si>
  <si>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</si>
  <si>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</si>
  <si>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交野市</t>
  </si>
  <si>
    <t>法適用</t>
  </si>
  <si>
    <t>下水道事業</t>
  </si>
  <si>
    <t>公共下水道</t>
  </si>
  <si>
    <t>Bb1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</si>
  <si>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</si>
  <si>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</si>
  <si>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</si>
  <si>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</si>
  <si>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</si>
  <si>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</si>
  <si>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</si>
  <si>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</si>
  <si>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</si>
  <si>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</si>
  <si>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</si>
  <si>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</si>
  <si>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</si>
  <si>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経常収支比率は100％を超え、類似団体平均を上回っていることから、安定した経営ができている。
　流動比率は100％に満たないが、上昇傾向にあり、現金残高が確保できつつある。
　企業債残高対事業規模比率は前年度比減だが、これは前年度より事業が抑えられた結果であり、今後の事業予定を鑑みれば増加に転じることが予想される。ただ本市は類似団体平均値より大きく下回っており、投資規模拡大に十分耐え得ると考える。
　経費回収率は前年度より改善しており、100％を超え、類似団体平均と比べても高水準であり、使用料の設定が適切な状態であると考えられる。</t>
    <rPh sb="1" eb="3">
      <t>ケイジョウ</t>
    </rPh>
    <rPh sb="3" eb="5">
      <t>シュウシ</t>
    </rPh>
    <rPh sb="5" eb="7">
      <t>ヒリツ</t>
    </rPh>
    <rPh sb="13" eb="14">
      <t>コ</t>
    </rPh>
    <rPh sb="16" eb="18">
      <t>ルイジ</t>
    </rPh>
    <rPh sb="18" eb="20">
      <t>ダンタイ</t>
    </rPh>
    <rPh sb="20" eb="22">
      <t>ヘイキン</t>
    </rPh>
    <rPh sb="23" eb="25">
      <t>ウワマワ</t>
    </rPh>
    <rPh sb="34" eb="36">
      <t>アンテイ</t>
    </rPh>
    <rPh sb="38" eb="40">
      <t>ケイエイ</t>
    </rPh>
    <rPh sb="49" eb="51">
      <t>リュウドウ</t>
    </rPh>
    <rPh sb="51" eb="53">
      <t>ヒリツ</t>
    </rPh>
    <rPh sb="59" eb="60">
      <t>ミ</t>
    </rPh>
    <rPh sb="65" eb="67">
      <t>ジョウショウ</t>
    </rPh>
    <rPh sb="67" eb="69">
      <t>ケイコウ</t>
    </rPh>
    <rPh sb="73" eb="75">
      <t>ゲンキン</t>
    </rPh>
    <rPh sb="75" eb="77">
      <t>ザンダカ</t>
    </rPh>
    <rPh sb="78" eb="80">
      <t>カクホ</t>
    </rPh>
    <rPh sb="89" eb="91">
      <t>キギョウ</t>
    </rPh>
    <rPh sb="91" eb="92">
      <t>サイ</t>
    </rPh>
    <rPh sb="92" eb="94">
      <t>ザンダカ</t>
    </rPh>
    <rPh sb="94" eb="95">
      <t>タイ</t>
    </rPh>
    <rPh sb="95" eb="97">
      <t>ジギョウ</t>
    </rPh>
    <rPh sb="97" eb="99">
      <t>キボ</t>
    </rPh>
    <rPh sb="99" eb="101">
      <t>ヒリツ</t>
    </rPh>
    <rPh sb="102" eb="106">
      <t>ゼンネンドヒ</t>
    </rPh>
    <rPh sb="106" eb="107">
      <t>ゲン</t>
    </rPh>
    <rPh sb="113" eb="116">
      <t>ゼンネンド</t>
    </rPh>
    <rPh sb="118" eb="120">
      <t>ジギョウ</t>
    </rPh>
    <rPh sb="121" eb="122">
      <t>オサ</t>
    </rPh>
    <rPh sb="126" eb="128">
      <t>ケッカ</t>
    </rPh>
    <rPh sb="132" eb="134">
      <t>コンゴ</t>
    </rPh>
    <rPh sb="135" eb="137">
      <t>ジギョウ</t>
    </rPh>
    <rPh sb="137" eb="139">
      <t>ヨテイ</t>
    </rPh>
    <rPh sb="140" eb="141">
      <t>カンガ</t>
    </rPh>
    <rPh sb="144" eb="146">
      <t>ゾウカ</t>
    </rPh>
    <rPh sb="147" eb="148">
      <t>テン</t>
    </rPh>
    <rPh sb="153" eb="155">
      <t>ヨソウ</t>
    </rPh>
    <rPh sb="161" eb="163">
      <t>ホンシ</t>
    </rPh>
    <rPh sb="164" eb="166">
      <t>ルイジ</t>
    </rPh>
    <rPh sb="166" eb="168">
      <t>ダンタイ</t>
    </rPh>
    <rPh sb="168" eb="170">
      <t>ヘイキン</t>
    </rPh>
    <rPh sb="170" eb="171">
      <t>チ</t>
    </rPh>
    <rPh sb="173" eb="174">
      <t>オオ</t>
    </rPh>
    <rPh sb="176" eb="178">
      <t>シタマワ</t>
    </rPh>
    <rPh sb="183" eb="185">
      <t>トウシ</t>
    </rPh>
    <rPh sb="185" eb="187">
      <t>キボ</t>
    </rPh>
    <rPh sb="187" eb="189">
      <t>カクダイ</t>
    </rPh>
    <rPh sb="190" eb="192">
      <t>ジュウブン</t>
    </rPh>
    <rPh sb="192" eb="193">
      <t>タ</t>
    </rPh>
    <rPh sb="194" eb="195">
      <t>ウ</t>
    </rPh>
    <rPh sb="197" eb="198">
      <t>カンガ</t>
    </rPh>
    <rPh sb="203" eb="205">
      <t>ケイヒ</t>
    </rPh>
    <rPh sb="205" eb="207">
      <t>カイシュウ</t>
    </rPh>
    <rPh sb="207" eb="208">
      <t>リツ</t>
    </rPh>
    <rPh sb="226" eb="227">
      <t>コ</t>
    </rPh>
    <rPh sb="229" eb="231">
      <t>ルイジ</t>
    </rPh>
    <rPh sb="231" eb="233">
      <t>ダンタイ</t>
    </rPh>
    <rPh sb="233" eb="235">
      <t>ヘイキン</t>
    </rPh>
    <rPh sb="236" eb="237">
      <t>クラ</t>
    </rPh>
    <rPh sb="240" eb="243">
      <t>コウスイジュン</t>
    </rPh>
    <rPh sb="247" eb="249">
      <t>シヨウ</t>
    </rPh>
    <rPh sb="251" eb="253">
      <t>セッテイ</t>
    </rPh>
    <rPh sb="254" eb="256">
      <t>テキセツ</t>
    </rPh>
    <rPh sb="257" eb="259">
      <t>ジョウタイ</t>
    </rPh>
    <rPh sb="263" eb="264">
      <t>カンガ</t>
    </rPh>
    <phoneticPr fontId="4"/>
  </si>
  <si>
    <t>　令和3年度においては、開発事業に係る新設工事に重点を置いたために、老朽管渠の更新が大きく疎かになった。管渠老朽化率の悪化、管渠改善率の著しい減少を見るに明らかである。有形固定資産減価償却率も着実に増している。</t>
    <rPh sb="1" eb="3">
      <t>レイワ</t>
    </rPh>
    <rPh sb="4" eb="6">
      <t>ネンド</t>
    </rPh>
    <rPh sb="12" eb="14">
      <t>カイハツ</t>
    </rPh>
    <rPh sb="14" eb="16">
      <t>ジギョウ</t>
    </rPh>
    <rPh sb="17" eb="18">
      <t>カカ</t>
    </rPh>
    <rPh sb="19" eb="21">
      <t>シンセツ</t>
    </rPh>
    <rPh sb="21" eb="23">
      <t>コウジ</t>
    </rPh>
    <rPh sb="24" eb="26">
      <t>ジュウテン</t>
    </rPh>
    <rPh sb="27" eb="28">
      <t>オ</t>
    </rPh>
    <rPh sb="34" eb="36">
      <t>ロウキュウ</t>
    </rPh>
    <rPh sb="36" eb="38">
      <t>カンキョ</t>
    </rPh>
    <rPh sb="39" eb="41">
      <t>コウシン</t>
    </rPh>
    <rPh sb="42" eb="43">
      <t>オオ</t>
    </rPh>
    <rPh sb="45" eb="46">
      <t>オロソ</t>
    </rPh>
    <rPh sb="52" eb="54">
      <t>カンキョ</t>
    </rPh>
    <rPh sb="54" eb="57">
      <t>ロウキュウカ</t>
    </rPh>
    <rPh sb="57" eb="58">
      <t>リツ</t>
    </rPh>
    <rPh sb="59" eb="61">
      <t>アッカ</t>
    </rPh>
    <rPh sb="62" eb="64">
      <t>カンキョ</t>
    </rPh>
    <rPh sb="64" eb="66">
      <t>カイゼン</t>
    </rPh>
    <rPh sb="66" eb="67">
      <t>リツ</t>
    </rPh>
    <rPh sb="68" eb="69">
      <t>イチジル</t>
    </rPh>
    <phoneticPr fontId="4"/>
  </si>
  <si>
    <t>　総合して、使用料収入で必要経費を賄うことができる、健全な経営状態を維持できていると判断する。ただし、使用料収入そのものは微減傾向を続けており、物価上昇による維持管理経費の膨らみも懸念される。また、老朽管渠の更新投資も今後本格化することから、使用料の改定も視野に入れつつ今後の収支状況の動向を注視する。</t>
    <rPh sb="6" eb="9">
      <t>シヨウリョウ</t>
    </rPh>
    <rPh sb="9" eb="11">
      <t>シュウニュウ</t>
    </rPh>
    <rPh sb="12" eb="14">
      <t>ヒツヨウ</t>
    </rPh>
    <rPh sb="14" eb="16">
      <t>ケイヒ</t>
    </rPh>
    <rPh sb="17" eb="18">
      <t>マカナ</t>
    </rPh>
    <rPh sb="99" eb="101">
      <t>ロウキュウ</t>
    </rPh>
    <rPh sb="101" eb="103">
      <t>カンキョ</t>
    </rPh>
    <rPh sb="104" eb="106">
      <t>コウシン</t>
    </rPh>
    <rPh sb="106" eb="108">
      <t>トウシ</t>
    </rPh>
    <rPh sb="109" eb="111">
      <t>コンゴ</t>
    </rPh>
    <rPh sb="111" eb="114">
      <t>ホンカクカ</t>
    </rPh>
    <rPh sb="138" eb="140">
      <t>シュウシ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</si>
</sst>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0.21</c:v>
                </c:pt>
                <c:pt idx="3">
                  <c:v>0.57999999999999996</c:v>
                </c:pt>
                <c:pt idx="4">
                  <c:v>0.02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B-4A32-BCED-F1C9D026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0.12</c:v>
                </c:pt>
                <c:pt idx="3">
                  <c:v>0.12</c:v>
                </c:pt>
                <c:pt idx="4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B-4A32-BCED-F1C9D02624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2-48C4-BABA-149D90766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70.3</c:v>
                </c:pt>
                <c:pt idx="3">
                  <c:v>80.11</c:v>
                </c:pt>
                <c:pt idx="4">
                  <c:v>82.83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92-48C4-BABA-149D90766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98.3</c:v>
                </c:pt>
                <c:pt idx="3">
                  <c:v>98.45</c:v>
                </c:pt>
                <c:pt idx="4">
                  <c:v>98.66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B-47EE-B259-AFC2D96E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95.95</c:v>
                </c:pt>
                <c:pt idx="3">
                  <c:v>95.96</c:v>
                </c:pt>
                <c:pt idx="4">
                  <c:v>95.73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B-47EE-B259-AFC2D96E6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117.52</c:v>
                </c:pt>
                <c:pt idx="3">
                  <c:v>118.94</c:v>
                </c:pt>
                <c:pt idx="4">
                  <c:v>118.36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C-450C-9F51-9DAF21F5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107.34</c:v>
                </c:pt>
                <c:pt idx="3">
                  <c:v>107.87</c:v>
                </c:pt>
                <c:pt idx="4">
                  <c:v>109.78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3C-450C-9F51-9DAF21F52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4.0599999999999996</c:v>
                </c:pt>
                <c:pt idx="3">
                  <c:v>8.0299999999999994</c:v>
                </c:pt>
                <c:pt idx="4">
                  <c:v>11.1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A9-43EE-B9BD-67CCA615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8.5500000000000007</c:v>
                </c:pt>
                <c:pt idx="3">
                  <c:v>20.23</c:v>
                </c:pt>
                <c:pt idx="4">
                  <c:v>22.34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9-43EE-B9BD-67CCA615D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4.83</c:v>
                </c:pt>
                <c:pt idx="3">
                  <c:v>4.6100000000000003</c:v>
                </c:pt>
                <c:pt idx="4">
                  <c:v>5.98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A-4754-841F-57E9A8E1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2.41</c:v>
                </c:pt>
                <c:pt idx="3">
                  <c:v>1.63</c:v>
                </c:pt>
                <c:pt idx="4">
                  <c:v>1.94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A-4754-841F-57E9A8E10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B-40CF-8CBB-590C9517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>
                  <c:v>11.59</c:v>
                </c:pt>
                <c:pt idx="4">
                  <c:v>9.36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B-40CF-8CBB-590C9517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54.66</c:v>
                </c:pt>
                <c:pt idx="3">
                  <c:v>78.81</c:v>
                </c:pt>
                <c:pt idx="4">
                  <c:v>87.96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6-4A75-A33C-6E1F4F08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35.200000000000003</c:v>
                </c:pt>
                <c:pt idx="3">
                  <c:v>37.200000000000003</c:v>
                </c:pt>
                <c:pt idx="4">
                  <c:v>47.13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56-4A75-A33C-6E1F4F082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433.59</c:v>
                </c:pt>
                <c:pt idx="3">
                  <c:v>440.87</c:v>
                </c:pt>
                <c:pt idx="4">
                  <c:v>371.4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D3-4220-8209-4956AA75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813.96</c:v>
                </c:pt>
                <c:pt idx="3">
                  <c:v>843.72</c:v>
                </c:pt>
                <c:pt idx="4">
                  <c:v>788.62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3-4220-8209-4956AA75D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125.46</c:v>
                </c:pt>
                <c:pt idx="3">
                  <c:v>113.72</c:v>
                </c:pt>
                <c:pt idx="4">
                  <c:v>130.07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7-48D8-B57F-D8BF0A53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92.08</c:v>
                </c:pt>
                <c:pt idx="3">
                  <c:v>94.81</c:v>
                </c:pt>
                <c:pt idx="4">
                  <c:v>99.88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7-48D8-B57F-D8BF0A53D5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47119</c:v>
                </c:pt>
                <c:pt idx="1">
                  <c:v>47484</c:v>
                </c:pt>
                <c:pt idx="2" formatCode="&quot;R&quot;dd">
                  <c:v>47849</c:v>
                </c:pt>
                <c:pt idx="3" formatCode="&quot;R&quot;dd">
                  <c:v>48215</c:v>
                </c:pt>
                <c:pt idx="4" formatCode="&quot;R&quot;dd">
                  <c:v>48582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117.33</c:v>
                </c:pt>
                <c:pt idx="3">
                  <c:v>115.88</c:v>
                </c:pt>
                <c:pt idx="4">
                  <c:v>112.59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5D6-8F02-4788687F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132.94999999999999</c:v>
                </c:pt>
                <c:pt idx="3">
                  <c:v>129.9</c:v>
                </c:pt>
                <c:pt idx="4">
                  <c:v>126.94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6-45D6-8F02-4788687F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【669.11】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【95.72】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【134.98】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【99.73】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【38.17】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7" t="s">
        <v>0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</row>
    <row r="3" spans="1:78" ht="9.75" customHeight="1" x14ac:dyDescent="0.15">
      <c r="A3" s="2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</row>
    <row r="4" spans="1:78" ht="9.75" customHeight="1" x14ac:dyDescent="0.15">
      <c r="A4" s="2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8" t="str">
        <f>データ!H6</f>
        <v>大阪府　交野市</v>
      </c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7" t="s">
        <v>1</v>
      </c>
      <c r="C7" s="47"/>
      <c r="D7" s="47"/>
      <c r="E7" s="47"/>
      <c r="F7" s="47"/>
      <c r="G7" s="47"/>
      <c r="H7" s="47"/>
      <c r="I7" s="47" t="s">
        <v>2</v>
      </c>
      <c r="J7" s="47"/>
      <c r="K7" s="47"/>
      <c r="L7" s="47"/>
      <c r="M7" s="47"/>
      <c r="N7" s="47"/>
      <c r="O7" s="47"/>
      <c r="P7" s="47" t="s">
        <v>3</v>
      </c>
      <c r="Q7" s="47"/>
      <c r="R7" s="47"/>
      <c r="S7" s="47"/>
      <c r="T7" s="47"/>
      <c r="U7" s="47"/>
      <c r="V7" s="47"/>
      <c r="W7" s="47" t="s">
        <v>4</v>
      </c>
      <c r="X7" s="47"/>
      <c r="Y7" s="47"/>
      <c r="Z7" s="47"/>
      <c r="AA7" s="47"/>
      <c r="AB7" s="47"/>
      <c r="AC7" s="47"/>
      <c r="AD7" s="47" t="s">
        <v>5</v>
      </c>
      <c r="AE7" s="47"/>
      <c r="AF7" s="47"/>
      <c r="AG7" s="47"/>
      <c r="AH7" s="47"/>
      <c r="AI7" s="47"/>
      <c r="AJ7" s="47"/>
      <c r="AK7" s="3"/>
      <c r="AL7" s="47" t="s">
        <v>6</v>
      </c>
      <c r="AM7" s="47"/>
      <c r="AN7" s="47"/>
      <c r="AO7" s="47"/>
      <c r="AP7" s="47"/>
      <c r="AQ7" s="47"/>
      <c r="AR7" s="47"/>
      <c r="AS7" s="47"/>
      <c r="AT7" s="47" t="s">
        <v>7</v>
      </c>
      <c r="AU7" s="47"/>
      <c r="AV7" s="47"/>
      <c r="AW7" s="47"/>
      <c r="AX7" s="47"/>
      <c r="AY7" s="47"/>
      <c r="AZ7" s="47"/>
      <c r="BA7" s="47"/>
      <c r="BB7" s="47" t="s">
        <v>8</v>
      </c>
      <c r="BC7" s="47"/>
      <c r="BD7" s="47"/>
      <c r="BE7" s="47"/>
      <c r="BF7" s="47"/>
      <c r="BG7" s="47"/>
      <c r="BH7" s="47"/>
      <c r="BI7" s="47"/>
      <c r="BJ7" s="3"/>
      <c r="BK7" s="3"/>
      <c r="BL7" s="69" t="s">
        <v>9</v>
      </c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1"/>
    </row>
    <row r="8" spans="1:78" ht="18.75" customHeight="1" x14ac:dyDescent="0.15">
      <c r="A8" s="2"/>
      <c r="B8" s="65" t="str">
        <f>データ!I6</f>
        <v>法適用</v>
      </c>
      <c r="C8" s="65"/>
      <c r="D8" s="65"/>
      <c r="E8" s="65"/>
      <c r="F8" s="65"/>
      <c r="G8" s="65"/>
      <c r="H8" s="65"/>
      <c r="I8" s="65" t="str">
        <f>データ!J6</f>
        <v>下水道事業</v>
      </c>
      <c r="J8" s="65"/>
      <c r="K8" s="65"/>
      <c r="L8" s="65"/>
      <c r="M8" s="65"/>
      <c r="N8" s="65"/>
      <c r="O8" s="65"/>
      <c r="P8" s="65" t="str">
        <f>データ!K6</f>
        <v>公共下水道</v>
      </c>
      <c r="Q8" s="65"/>
      <c r="R8" s="65"/>
      <c r="S8" s="65"/>
      <c r="T8" s="65"/>
      <c r="U8" s="65"/>
      <c r="V8" s="65"/>
      <c r="W8" s="65" t="str">
        <f>データ!L6</f>
        <v>Bb1</v>
      </c>
      <c r="X8" s="65"/>
      <c r="Y8" s="65"/>
      <c r="Z8" s="65"/>
      <c r="AA8" s="65"/>
      <c r="AB8" s="65"/>
      <c r="AC8" s="65"/>
      <c r="AD8" s="66" t="str">
        <f>データ!$M$6</f>
        <v>非設置</v>
      </c>
      <c r="AE8" s="66"/>
      <c r="AF8" s="66"/>
      <c r="AG8" s="66"/>
      <c r="AH8" s="66"/>
      <c r="AI8" s="66"/>
      <c r="AJ8" s="66"/>
      <c r="AK8" s="3"/>
      <c r="AL8" s="46">
        <f>データ!S6</f>
        <v>77431</v>
      </c>
      <c r="AM8" s="46"/>
      <c r="AN8" s="46"/>
      <c r="AO8" s="46"/>
      <c r="AP8" s="46"/>
      <c r="AQ8" s="46"/>
      <c r="AR8" s="46"/>
      <c r="AS8" s="46"/>
      <c r="AT8" s="45">
        <f>データ!T6</f>
        <v>25.55</v>
      </c>
      <c r="AU8" s="45"/>
      <c r="AV8" s="45"/>
      <c r="AW8" s="45"/>
      <c r="AX8" s="45"/>
      <c r="AY8" s="45"/>
      <c r="AZ8" s="45"/>
      <c r="BA8" s="45"/>
      <c r="BB8" s="45">
        <f>データ!U6</f>
        <v>3030.57</v>
      </c>
      <c r="BC8" s="45"/>
      <c r="BD8" s="45"/>
      <c r="BE8" s="45"/>
      <c r="BF8" s="45"/>
      <c r="BG8" s="45"/>
      <c r="BH8" s="45"/>
      <c r="BI8" s="45"/>
      <c r="BJ8" s="3"/>
      <c r="BK8" s="3"/>
      <c r="BL8" s="61" t="s">
        <v>10</v>
      </c>
      <c r="BM8" s="62"/>
      <c r="BN8" s="63" t="s">
        <v>11</v>
      </c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4"/>
    </row>
    <row r="9" spans="1:78" ht="18.75" customHeight="1" x14ac:dyDescent="0.15">
      <c r="A9" s="2"/>
      <c r="B9" s="47" t="s">
        <v>12</v>
      </c>
      <c r="C9" s="47"/>
      <c r="D9" s="47"/>
      <c r="E9" s="47"/>
      <c r="F9" s="47"/>
      <c r="G9" s="47"/>
      <c r="H9" s="47"/>
      <c r="I9" s="47" t="s">
        <v>13</v>
      </c>
      <c r="J9" s="47"/>
      <c r="K9" s="47"/>
      <c r="L9" s="47"/>
      <c r="M9" s="47"/>
      <c r="N9" s="47"/>
      <c r="O9" s="47"/>
      <c r="P9" s="47" t="s">
        <v>14</v>
      </c>
      <c r="Q9" s="47"/>
      <c r="R9" s="47"/>
      <c r="S9" s="47"/>
      <c r="T9" s="47"/>
      <c r="U9" s="47"/>
      <c r="V9" s="47"/>
      <c r="W9" s="47" t="s">
        <v>15</v>
      </c>
      <c r="X9" s="47"/>
      <c r="Y9" s="47"/>
      <c r="Z9" s="47"/>
      <c r="AA9" s="47"/>
      <c r="AB9" s="47"/>
      <c r="AC9" s="47"/>
      <c r="AD9" s="47" t="s">
        <v>16</v>
      </c>
      <c r="AE9" s="47"/>
      <c r="AF9" s="47"/>
      <c r="AG9" s="47"/>
      <c r="AH9" s="47"/>
      <c r="AI9" s="47"/>
      <c r="AJ9" s="47"/>
      <c r="AK9" s="3"/>
      <c r="AL9" s="47" t="s">
        <v>17</v>
      </c>
      <c r="AM9" s="47"/>
      <c r="AN9" s="47"/>
      <c r="AO9" s="47"/>
      <c r="AP9" s="47"/>
      <c r="AQ9" s="47"/>
      <c r="AR9" s="47"/>
      <c r="AS9" s="47"/>
      <c r="AT9" s="47" t="s">
        <v>18</v>
      </c>
      <c r="AU9" s="47"/>
      <c r="AV9" s="47"/>
      <c r="AW9" s="47"/>
      <c r="AX9" s="47"/>
      <c r="AY9" s="47"/>
      <c r="AZ9" s="47"/>
      <c r="BA9" s="47"/>
      <c r="BB9" s="47" t="s">
        <v>19</v>
      </c>
      <c r="BC9" s="47"/>
      <c r="BD9" s="47"/>
      <c r="BE9" s="47"/>
      <c r="BF9" s="47"/>
      <c r="BG9" s="47"/>
      <c r="BH9" s="47"/>
      <c r="BI9" s="47"/>
      <c r="BJ9" s="3"/>
      <c r="BK9" s="3"/>
      <c r="BL9" s="48" t="s">
        <v>20</v>
      </c>
      <c r="BM9" s="49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72.75</v>
      </c>
      <c r="J10" s="45"/>
      <c r="K10" s="45"/>
      <c r="L10" s="45"/>
      <c r="M10" s="45"/>
      <c r="N10" s="45"/>
      <c r="O10" s="45"/>
      <c r="P10" s="45">
        <f>データ!P6</f>
        <v>96.14</v>
      </c>
      <c r="Q10" s="45"/>
      <c r="R10" s="45"/>
      <c r="S10" s="45"/>
      <c r="T10" s="45"/>
      <c r="U10" s="45"/>
      <c r="V10" s="45"/>
      <c r="W10" s="45">
        <f>データ!Q6</f>
        <v>88.97</v>
      </c>
      <c r="X10" s="45"/>
      <c r="Y10" s="45"/>
      <c r="Z10" s="45"/>
      <c r="AA10" s="45"/>
      <c r="AB10" s="45"/>
      <c r="AC10" s="45"/>
      <c r="AD10" s="46">
        <f>データ!R6</f>
        <v>2607</v>
      </c>
      <c r="AE10" s="46"/>
      <c r="AF10" s="46"/>
      <c r="AG10" s="46"/>
      <c r="AH10" s="46"/>
      <c r="AI10" s="46"/>
      <c r="AJ10" s="46"/>
      <c r="AK10" s="2"/>
      <c r="AL10" s="46">
        <f>データ!V6</f>
        <v>74431</v>
      </c>
      <c r="AM10" s="46"/>
      <c r="AN10" s="46"/>
      <c r="AO10" s="46"/>
      <c r="AP10" s="46"/>
      <c r="AQ10" s="46"/>
      <c r="AR10" s="46"/>
      <c r="AS10" s="46"/>
      <c r="AT10" s="45">
        <f>データ!W6</f>
        <v>9.23</v>
      </c>
      <c r="AU10" s="45"/>
      <c r="AV10" s="45"/>
      <c r="AW10" s="45"/>
      <c r="AX10" s="45"/>
      <c r="AY10" s="45"/>
      <c r="AZ10" s="45"/>
      <c r="BA10" s="45"/>
      <c r="BB10" s="45">
        <f>データ!X6</f>
        <v>8064.03</v>
      </c>
      <c r="BC10" s="45"/>
      <c r="BD10" s="45"/>
      <c r="BE10" s="45"/>
      <c r="BF10" s="45"/>
      <c r="BG10" s="45"/>
      <c r="BH10" s="45"/>
      <c r="BI10" s="45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38" t="s">
        <v>26</v>
      </c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40"/>
    </row>
    <row r="15" spans="1:78" ht="13.5" customHeight="1" x14ac:dyDescent="0.15">
      <c r="A15" s="2"/>
      <c r="B15" s="35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7"/>
      <c r="BK15" s="2"/>
      <c r="BL15" s="41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3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9" t="s">
        <v>114</v>
      </c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1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9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1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9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1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9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1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9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1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9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1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9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1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9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1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9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1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9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1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9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1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9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1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9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1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9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1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9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1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9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1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9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1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9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1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9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1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9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1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9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1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9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1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9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1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9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1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9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1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9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1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9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1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9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1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2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4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8" t="s">
        <v>27</v>
      </c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40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1"/>
      <c r="BM46" s="42"/>
      <c r="BN46" s="42"/>
      <c r="BO46" s="42"/>
      <c r="BP46" s="42"/>
      <c r="BQ46" s="42"/>
      <c r="BR46" s="42"/>
      <c r="BS46" s="42"/>
      <c r="BT46" s="42"/>
      <c r="BU46" s="42"/>
      <c r="BV46" s="42"/>
      <c r="BW46" s="42"/>
      <c r="BX46" s="42"/>
      <c r="BY46" s="42"/>
      <c r="BZ46" s="43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9" t="s">
        <v>115</v>
      </c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1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9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1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9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1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9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1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9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1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9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1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9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1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9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1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9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1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9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1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9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1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9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1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9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1"/>
    </row>
    <row r="60" spans="1:78" ht="13.5" customHeight="1" x14ac:dyDescent="0.15">
      <c r="A60" s="2"/>
      <c r="B60" s="35" t="s">
        <v>28</v>
      </c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7"/>
      <c r="BK60" s="2"/>
      <c r="BL60" s="29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1"/>
    </row>
    <row r="61" spans="1:78" ht="13.5" customHeight="1" x14ac:dyDescent="0.15">
      <c r="A61" s="2"/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7"/>
      <c r="BK61" s="2"/>
      <c r="BL61" s="29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1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9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1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2"/>
      <c r="BM63" s="33"/>
      <c r="BN63" s="33"/>
      <c r="BO63" s="33"/>
      <c r="BP63" s="33"/>
      <c r="BQ63" s="33"/>
      <c r="BR63" s="33"/>
      <c r="BS63" s="33"/>
      <c r="BT63" s="33"/>
      <c r="BU63" s="33"/>
      <c r="BV63" s="33"/>
      <c r="BW63" s="33"/>
      <c r="BX63" s="33"/>
      <c r="BY63" s="33"/>
      <c r="BZ63" s="34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8" t="s">
        <v>29</v>
      </c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40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1"/>
      <c r="BM65" s="42"/>
      <c r="BN65" s="42"/>
      <c r="BO65" s="42"/>
      <c r="BP65" s="42"/>
      <c r="BQ65" s="42"/>
      <c r="BR65" s="42"/>
      <c r="BS65" s="42"/>
      <c r="BT65" s="42"/>
      <c r="BU65" s="42"/>
      <c r="BV65" s="42"/>
      <c r="BW65" s="42"/>
      <c r="BX65" s="42"/>
      <c r="BY65" s="42"/>
      <c r="BZ65" s="43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9" t="s">
        <v>116</v>
      </c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1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9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1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9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1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9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1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9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1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9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1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9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1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9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1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9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1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9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1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9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1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9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1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9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1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9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1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9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1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9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1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2"/>
      <c r="BM82" s="33"/>
      <c r="BN82" s="33"/>
      <c r="BO82" s="33"/>
      <c r="BP82" s="33"/>
      <c r="BQ82" s="33"/>
      <c r="BR82" s="33"/>
      <c r="BS82" s="33"/>
      <c r="BT82" s="33"/>
      <c r="BU82" s="33"/>
      <c r="BV82" s="33"/>
      <c r="BW82" s="33"/>
      <c r="BX82" s="33"/>
      <c r="BY82" s="33"/>
      <c r="BZ82" s="34"/>
    </row>
    <row r="83" spans="1:78" x14ac:dyDescent="0.15">
      <c r="C83" s="44" t="s">
        <v>30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【107.02】</v>
      </c>
      <c r="F85" s="12" t="str">
        <f>データ!AT6</f>
        <v>【3.09】</v>
      </c>
      <c r="G85" s="12" t="str">
        <f>データ!BE6</f>
        <v>【71.39】</v>
      </c>
      <c r="H85" s="12" t="str">
        <f>データ!BP6</f>
        <v>【669.11】</v>
      </c>
      <c r="I85" s="12" t="str">
        <f>データ!CA6</f>
        <v>【99.73】</v>
      </c>
      <c r="J85" s="12" t="str">
        <f>データ!CL6</f>
        <v>【134.98】</v>
      </c>
      <c r="K85" s="12" t="str">
        <f>データ!CW6</f>
        <v>【59.99】</v>
      </c>
      <c r="L85" s="12" t="str">
        <f>データ!DH6</f>
        <v>【95.72】</v>
      </c>
      <c r="M85" s="12" t="str">
        <f>データ!DS6</f>
        <v>【38.17】</v>
      </c>
      <c r="N85" s="12" t="str">
        <f>データ!ED6</f>
        <v>【6.54】</v>
      </c>
      <c r="O85" s="12" t="str">
        <f>データ!EO6</f>
        <v>【0.24】</v>
      </c>
    </row>
  </sheetData>
  <sheetProtection algorithmName="SHA-512" hashValue="Nak2QI0tmJYfxjcms7k+nUGy2PqaDRrbSmms88K1K6vuepT2yFSFWg71lD52esz5dr2LefvgvKB5vr+v5UD5oQ==" saltValue="MfXDo364ylpi67zZxOWwHA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3" t="s">
        <v>52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53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54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56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57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58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59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60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61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62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63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64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65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66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2021</v>
      </c>
      <c r="C6" s="19">
        <f t="shared" ref="C6:X6" si="3">C7</f>
        <v>272302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大阪府　交野市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Bb1</v>
      </c>
      <c r="M6" s="19" t="str">
        <f t="shared" si="3"/>
        <v>非設置</v>
      </c>
      <c r="N6" s="20" t="str">
        <f t="shared" si="3"/>
        <v>-</v>
      </c>
      <c r="O6" s="20">
        <f t="shared" si="3"/>
        <v>72.75</v>
      </c>
      <c r="P6" s="20">
        <f t="shared" si="3"/>
        <v>96.14</v>
      </c>
      <c r="Q6" s="20">
        <f t="shared" si="3"/>
        <v>88.97</v>
      </c>
      <c r="R6" s="20">
        <f t="shared" si="3"/>
        <v>2607</v>
      </c>
      <c r="S6" s="20">
        <f t="shared" si="3"/>
        <v>77431</v>
      </c>
      <c r="T6" s="20">
        <f t="shared" si="3"/>
        <v>25.55</v>
      </c>
      <c r="U6" s="20">
        <f t="shared" si="3"/>
        <v>3030.57</v>
      </c>
      <c r="V6" s="20">
        <f t="shared" si="3"/>
        <v>74431</v>
      </c>
      <c r="W6" s="20">
        <f t="shared" si="3"/>
        <v>9.23</v>
      </c>
      <c r="X6" s="20">
        <f t="shared" si="3"/>
        <v>8064.03</v>
      </c>
      <c r="Y6" s="21" t="str">
        <f>IF(Y7="",NA(),Y7)</f>
        <v>-</v>
      </c>
      <c r="Z6" s="21" t="str">
        <f t="shared" ref="Z6:AH6" si="4">IF(Z7="",NA(),Z7)</f>
        <v>-</v>
      </c>
      <c r="AA6" s="21">
        <f t="shared" si="4"/>
        <v>117.52</v>
      </c>
      <c r="AB6" s="21">
        <f t="shared" si="4"/>
        <v>118.94</v>
      </c>
      <c r="AC6" s="21">
        <f t="shared" si="4"/>
        <v>118.36</v>
      </c>
      <c r="AD6" s="21" t="str">
        <f t="shared" si="4"/>
        <v>-</v>
      </c>
      <c r="AE6" s="21" t="str">
        <f t="shared" si="4"/>
        <v>-</v>
      </c>
      <c r="AF6" s="21">
        <f t="shared" si="4"/>
        <v>107.34</v>
      </c>
      <c r="AG6" s="21">
        <f t="shared" si="4"/>
        <v>107.87</v>
      </c>
      <c r="AH6" s="21">
        <f t="shared" si="4"/>
        <v>109.78</v>
      </c>
      <c r="AI6" s="20" t="str">
        <f>IF(AI7="","",IF(AI7="-","【-】","【"&amp;SUBSTITUTE(TEXT(AI7,"#,##0.00"),"-","△")&amp;"】"))</f>
        <v>【107.02】</v>
      </c>
      <c r="AJ6" s="21" t="str">
        <f>IF(AJ7="",NA(),AJ7)</f>
        <v>-</v>
      </c>
      <c r="AK6" s="21" t="str">
        <f t="shared" ref="AK6:AS6" si="5">IF(AK7="",NA(),AK7)</f>
        <v>-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0">
        <f t="shared" si="5"/>
        <v>0</v>
      </c>
      <c r="AR6" s="21">
        <f t="shared" si="5"/>
        <v>11.59</v>
      </c>
      <c r="AS6" s="21">
        <f t="shared" si="5"/>
        <v>9.36</v>
      </c>
      <c r="AT6" s="20" t="str">
        <f>IF(AT7="","",IF(AT7="-","【-】","【"&amp;SUBSTITUTE(TEXT(AT7,"#,##0.00"),"-","△")&amp;"】"))</f>
        <v>【3.09】</v>
      </c>
      <c r="AU6" s="21" t="str">
        <f>IF(AU7="",NA(),AU7)</f>
        <v>-</v>
      </c>
      <c r="AV6" s="21" t="str">
        <f t="shared" ref="AV6:BD6" si="6">IF(AV7="",NA(),AV7)</f>
        <v>-</v>
      </c>
      <c r="AW6" s="21">
        <f t="shared" si="6"/>
        <v>54.66</v>
      </c>
      <c r="AX6" s="21">
        <f t="shared" si="6"/>
        <v>78.81</v>
      </c>
      <c r="AY6" s="21">
        <f t="shared" si="6"/>
        <v>87.96</v>
      </c>
      <c r="AZ6" s="21" t="str">
        <f t="shared" si="6"/>
        <v>-</v>
      </c>
      <c r="BA6" s="21" t="str">
        <f t="shared" si="6"/>
        <v>-</v>
      </c>
      <c r="BB6" s="21">
        <f t="shared" si="6"/>
        <v>35.200000000000003</v>
      </c>
      <c r="BC6" s="21">
        <f t="shared" si="6"/>
        <v>37.200000000000003</v>
      </c>
      <c r="BD6" s="21">
        <f t="shared" si="6"/>
        <v>47.13</v>
      </c>
      <c r="BE6" s="20" t="str">
        <f>IF(BE7="","",IF(BE7="-","【-】","【"&amp;SUBSTITUTE(TEXT(BE7,"#,##0.00"),"-","△")&amp;"】"))</f>
        <v>【71.39】</v>
      </c>
      <c r="BF6" s="21" t="str">
        <f>IF(BF7="",NA(),BF7)</f>
        <v>-</v>
      </c>
      <c r="BG6" s="21" t="str">
        <f t="shared" ref="BG6:BO6" si="7">IF(BG7="",NA(),BG7)</f>
        <v>-</v>
      </c>
      <c r="BH6" s="21">
        <f t="shared" si="7"/>
        <v>433.59</v>
      </c>
      <c r="BI6" s="21">
        <f t="shared" si="7"/>
        <v>440.87</v>
      </c>
      <c r="BJ6" s="21">
        <f t="shared" si="7"/>
        <v>371.4</v>
      </c>
      <c r="BK6" s="21" t="str">
        <f t="shared" si="7"/>
        <v>-</v>
      </c>
      <c r="BL6" s="21" t="str">
        <f t="shared" si="7"/>
        <v>-</v>
      </c>
      <c r="BM6" s="21">
        <f t="shared" si="7"/>
        <v>813.96</v>
      </c>
      <c r="BN6" s="21">
        <f t="shared" si="7"/>
        <v>843.72</v>
      </c>
      <c r="BO6" s="21">
        <f t="shared" si="7"/>
        <v>788.62</v>
      </c>
      <c r="BP6" s="20" t="str">
        <f>IF(BP7="","",IF(BP7="-","【-】","【"&amp;SUBSTITUTE(TEXT(BP7,"#,##0.00"),"-","△")&amp;"】"))</f>
        <v>【669.11】</v>
      </c>
      <c r="BQ6" s="21" t="str">
        <f>IF(BQ7="",NA(),BQ7)</f>
        <v>-</v>
      </c>
      <c r="BR6" s="21" t="str">
        <f t="shared" ref="BR6:BZ6" si="8">IF(BR7="",NA(),BR7)</f>
        <v>-</v>
      </c>
      <c r="BS6" s="21">
        <f t="shared" si="8"/>
        <v>125.46</v>
      </c>
      <c r="BT6" s="21">
        <f t="shared" si="8"/>
        <v>113.72</v>
      </c>
      <c r="BU6" s="21">
        <f t="shared" si="8"/>
        <v>130.07</v>
      </c>
      <c r="BV6" s="21" t="str">
        <f t="shared" si="8"/>
        <v>-</v>
      </c>
      <c r="BW6" s="21" t="str">
        <f t="shared" si="8"/>
        <v>-</v>
      </c>
      <c r="BX6" s="21">
        <f t="shared" si="8"/>
        <v>92.08</v>
      </c>
      <c r="BY6" s="21">
        <f t="shared" si="8"/>
        <v>94.81</v>
      </c>
      <c r="BZ6" s="21">
        <f t="shared" si="8"/>
        <v>99.88</v>
      </c>
      <c r="CA6" s="20" t="str">
        <f>IF(CA7="","",IF(CA7="-","【-】","【"&amp;SUBSTITUTE(TEXT(CA7,"#,##0.00"),"-","△")&amp;"】"))</f>
        <v>【99.73】</v>
      </c>
      <c r="CB6" s="21" t="str">
        <f>IF(CB7="",NA(),CB7)</f>
        <v>-</v>
      </c>
      <c r="CC6" s="21" t="str">
        <f t="shared" ref="CC6:CK6" si="9">IF(CC7="",NA(),CC7)</f>
        <v>-</v>
      </c>
      <c r="CD6" s="21">
        <f t="shared" si="9"/>
        <v>117.33</v>
      </c>
      <c r="CE6" s="21">
        <f t="shared" si="9"/>
        <v>115.88</v>
      </c>
      <c r="CF6" s="21">
        <f t="shared" si="9"/>
        <v>112.59</v>
      </c>
      <c r="CG6" s="21" t="str">
        <f t="shared" si="9"/>
        <v>-</v>
      </c>
      <c r="CH6" s="21" t="str">
        <f t="shared" si="9"/>
        <v>-</v>
      </c>
      <c r="CI6" s="21">
        <f t="shared" si="9"/>
        <v>132.94999999999999</v>
      </c>
      <c r="CJ6" s="21">
        <f t="shared" si="9"/>
        <v>129.9</v>
      </c>
      <c r="CK6" s="21">
        <f t="shared" si="9"/>
        <v>126.94</v>
      </c>
      <c r="CL6" s="20" t="str">
        <f>IF(CL7="","",IF(CL7="-","【-】","【"&amp;SUBSTITUTE(TEXT(CL7,"#,##0.00"),"-","△")&amp;"】"))</f>
        <v>【134.98】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 t="str">
        <f t="shared" si="10"/>
        <v>-</v>
      </c>
      <c r="CR6" s="21" t="str">
        <f t="shared" si="10"/>
        <v>-</v>
      </c>
      <c r="CS6" s="21" t="str">
        <f t="shared" si="10"/>
        <v>-</v>
      </c>
      <c r="CT6" s="21">
        <f t="shared" si="10"/>
        <v>70.3</v>
      </c>
      <c r="CU6" s="21">
        <f t="shared" si="10"/>
        <v>80.11</v>
      </c>
      <c r="CV6" s="21">
        <f t="shared" si="10"/>
        <v>82.83</v>
      </c>
      <c r="CW6" s="20" t="str">
        <f>IF(CW7="","",IF(CW7="-","【-】","【"&amp;SUBSTITUTE(TEXT(CW7,"#,##0.00"),"-","△")&amp;"】"))</f>
        <v>【59.99】</v>
      </c>
      <c r="CX6" s="21" t="str">
        <f>IF(CX7="",NA(),CX7)</f>
        <v>-</v>
      </c>
      <c r="CY6" s="21" t="str">
        <f t="shared" ref="CY6:DG6" si="11">IF(CY7="",NA(),CY7)</f>
        <v>-</v>
      </c>
      <c r="CZ6" s="21">
        <f t="shared" si="11"/>
        <v>98.3</v>
      </c>
      <c r="DA6" s="21">
        <f t="shared" si="11"/>
        <v>98.45</v>
      </c>
      <c r="DB6" s="21">
        <f t="shared" si="11"/>
        <v>98.66</v>
      </c>
      <c r="DC6" s="21" t="str">
        <f t="shared" si="11"/>
        <v>-</v>
      </c>
      <c r="DD6" s="21" t="str">
        <f t="shared" si="11"/>
        <v>-</v>
      </c>
      <c r="DE6" s="21">
        <f t="shared" si="11"/>
        <v>95.95</v>
      </c>
      <c r="DF6" s="21">
        <f t="shared" si="11"/>
        <v>95.96</v>
      </c>
      <c r="DG6" s="21">
        <f t="shared" si="11"/>
        <v>95.73</v>
      </c>
      <c r="DH6" s="20" t="str">
        <f>IF(DH7="","",IF(DH7="-","【-】","【"&amp;SUBSTITUTE(TEXT(DH7,"#,##0.00"),"-","△")&amp;"】"))</f>
        <v>【95.72】</v>
      </c>
      <c r="DI6" s="21" t="str">
        <f>IF(DI7="",NA(),DI7)</f>
        <v>-</v>
      </c>
      <c r="DJ6" s="21" t="str">
        <f t="shared" ref="DJ6:DR6" si="12">IF(DJ7="",NA(),DJ7)</f>
        <v>-</v>
      </c>
      <c r="DK6" s="21">
        <f t="shared" si="12"/>
        <v>4.0599999999999996</v>
      </c>
      <c r="DL6" s="21">
        <f t="shared" si="12"/>
        <v>8.0299999999999994</v>
      </c>
      <c r="DM6" s="21">
        <f t="shared" si="12"/>
        <v>11.1</v>
      </c>
      <c r="DN6" s="21" t="str">
        <f t="shared" si="12"/>
        <v>-</v>
      </c>
      <c r="DO6" s="21" t="str">
        <f t="shared" si="12"/>
        <v>-</v>
      </c>
      <c r="DP6" s="21">
        <f t="shared" si="12"/>
        <v>8.5500000000000007</v>
      </c>
      <c r="DQ6" s="21">
        <f t="shared" si="12"/>
        <v>20.23</v>
      </c>
      <c r="DR6" s="21">
        <f t="shared" si="12"/>
        <v>22.34</v>
      </c>
      <c r="DS6" s="20" t="str">
        <f>IF(DS7="","",IF(DS7="-","【-】","【"&amp;SUBSTITUTE(TEXT(DS7,"#,##0.00"),"-","△")&amp;"】"))</f>
        <v>【38.17】</v>
      </c>
      <c r="DT6" s="21" t="str">
        <f>IF(DT7="",NA(),DT7)</f>
        <v>-</v>
      </c>
      <c r="DU6" s="21" t="str">
        <f t="shared" ref="DU6:EC6" si="13">IF(DU7="",NA(),DU7)</f>
        <v>-</v>
      </c>
      <c r="DV6" s="21">
        <f t="shared" si="13"/>
        <v>4.83</v>
      </c>
      <c r="DW6" s="21">
        <f t="shared" si="13"/>
        <v>4.6100000000000003</v>
      </c>
      <c r="DX6" s="21">
        <f t="shared" si="13"/>
        <v>5.98</v>
      </c>
      <c r="DY6" s="21" t="str">
        <f t="shared" si="13"/>
        <v>-</v>
      </c>
      <c r="DZ6" s="21" t="str">
        <f t="shared" si="13"/>
        <v>-</v>
      </c>
      <c r="EA6" s="21">
        <f t="shared" si="13"/>
        <v>2.41</v>
      </c>
      <c r="EB6" s="21">
        <f t="shared" si="13"/>
        <v>1.63</v>
      </c>
      <c r="EC6" s="21">
        <f t="shared" si="13"/>
        <v>1.94</v>
      </c>
      <c r="ED6" s="20" t="str">
        <f>IF(ED7="","",IF(ED7="-","【-】","【"&amp;SUBSTITUTE(TEXT(ED7,"#,##0.00"),"-","△")&amp;"】"))</f>
        <v>【6.54】</v>
      </c>
      <c r="EE6" s="21" t="str">
        <f>IF(EE7="",NA(),EE7)</f>
        <v>-</v>
      </c>
      <c r="EF6" s="21" t="str">
        <f t="shared" ref="EF6:EN6" si="14">IF(EF7="",NA(),EF7)</f>
        <v>-</v>
      </c>
      <c r="EG6" s="21">
        <f t="shared" si="14"/>
        <v>0.21</v>
      </c>
      <c r="EH6" s="21">
        <f t="shared" si="14"/>
        <v>0.57999999999999996</v>
      </c>
      <c r="EI6" s="21">
        <f t="shared" si="14"/>
        <v>0.02</v>
      </c>
      <c r="EJ6" s="21" t="str">
        <f t="shared" si="14"/>
        <v>-</v>
      </c>
      <c r="EK6" s="21" t="str">
        <f t="shared" si="14"/>
        <v>-</v>
      </c>
      <c r="EL6" s="21">
        <f t="shared" si="14"/>
        <v>0.12</v>
      </c>
      <c r="EM6" s="21">
        <f t="shared" si="14"/>
        <v>0.12</v>
      </c>
      <c r="EN6" s="21">
        <f t="shared" si="14"/>
        <v>0.35</v>
      </c>
      <c r="EO6" s="20" t="str">
        <f>IF(EO7="","",IF(EO7="-","【-】","【"&amp;SUBSTITUTE(TEXT(EO7,"#,##0.00"),"-","△")&amp;"】"))</f>
        <v>【0.24】</v>
      </c>
    </row>
    <row r="7" spans="1:148" s="22" customFormat="1" x14ac:dyDescent="0.15">
      <c r="A7" s="14"/>
      <c r="B7" s="23">
        <v>2021</v>
      </c>
      <c r="C7" s="23">
        <v>272302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72.75</v>
      </c>
      <c r="P7" s="24">
        <v>96.14</v>
      </c>
      <c r="Q7" s="24">
        <v>88.97</v>
      </c>
      <c r="R7" s="24">
        <v>2607</v>
      </c>
      <c r="S7" s="24">
        <v>77431</v>
      </c>
      <c r="T7" s="24">
        <v>25.55</v>
      </c>
      <c r="U7" s="24">
        <v>3030.57</v>
      </c>
      <c r="V7" s="24">
        <v>74431</v>
      </c>
      <c r="W7" s="24">
        <v>9.23</v>
      </c>
      <c r="X7" s="24">
        <v>8064.03</v>
      </c>
      <c r="Y7" s="24" t="s">
        <v>102</v>
      </c>
      <c r="Z7" s="24" t="s">
        <v>102</v>
      </c>
      <c r="AA7" s="24">
        <v>117.52</v>
      </c>
      <c r="AB7" s="24">
        <v>118.94</v>
      </c>
      <c r="AC7" s="24">
        <v>118.36</v>
      </c>
      <c r="AD7" s="24" t="s">
        <v>102</v>
      </c>
      <c r="AE7" s="24" t="s">
        <v>102</v>
      </c>
      <c r="AF7" s="24">
        <v>107.34</v>
      </c>
      <c r="AG7" s="24">
        <v>107.87</v>
      </c>
      <c r="AH7" s="24">
        <v>109.78</v>
      </c>
      <c r="AI7" s="24">
        <v>107.02</v>
      </c>
      <c r="AJ7" s="24" t="s">
        <v>102</v>
      </c>
      <c r="AK7" s="24" t="s">
        <v>102</v>
      </c>
      <c r="AL7" s="24">
        <v>0</v>
      </c>
      <c r="AM7" s="24">
        <v>0</v>
      </c>
      <c r="AN7" s="24">
        <v>0</v>
      </c>
      <c r="AO7" s="24" t="s">
        <v>102</v>
      </c>
      <c r="AP7" s="24" t="s">
        <v>102</v>
      </c>
      <c r="AQ7" s="24">
        <v>0</v>
      </c>
      <c r="AR7" s="24">
        <v>11.59</v>
      </c>
      <c r="AS7" s="24">
        <v>9.36</v>
      </c>
      <c r="AT7" s="24">
        <v>3.09</v>
      </c>
      <c r="AU7" s="24" t="s">
        <v>102</v>
      </c>
      <c r="AV7" s="24" t="s">
        <v>102</v>
      </c>
      <c r="AW7" s="24">
        <v>54.66</v>
      </c>
      <c r="AX7" s="24">
        <v>78.81</v>
      </c>
      <c r="AY7" s="24">
        <v>87.96</v>
      </c>
      <c r="AZ7" s="24" t="s">
        <v>102</v>
      </c>
      <c r="BA7" s="24" t="s">
        <v>102</v>
      </c>
      <c r="BB7" s="24">
        <v>35.200000000000003</v>
      </c>
      <c r="BC7" s="24">
        <v>37.200000000000003</v>
      </c>
      <c r="BD7" s="24">
        <v>47.13</v>
      </c>
      <c r="BE7" s="24">
        <v>71.39</v>
      </c>
      <c r="BF7" s="24" t="s">
        <v>102</v>
      </c>
      <c r="BG7" s="24" t="s">
        <v>102</v>
      </c>
      <c r="BH7" s="24">
        <v>433.59</v>
      </c>
      <c r="BI7" s="24">
        <v>440.87</v>
      </c>
      <c r="BJ7" s="24">
        <v>371.4</v>
      </c>
      <c r="BK7" s="24" t="s">
        <v>102</v>
      </c>
      <c r="BL7" s="24" t="s">
        <v>102</v>
      </c>
      <c r="BM7" s="24">
        <v>813.96</v>
      </c>
      <c r="BN7" s="24">
        <v>843.72</v>
      </c>
      <c r="BO7" s="24">
        <v>788.62</v>
      </c>
      <c r="BP7" s="24">
        <v>669.11</v>
      </c>
      <c r="BQ7" s="24" t="s">
        <v>102</v>
      </c>
      <c r="BR7" s="24" t="s">
        <v>102</v>
      </c>
      <c r="BS7" s="24">
        <v>125.46</v>
      </c>
      <c r="BT7" s="24">
        <v>113.72</v>
      </c>
      <c r="BU7" s="24">
        <v>130.07</v>
      </c>
      <c r="BV7" s="24" t="s">
        <v>102</v>
      </c>
      <c r="BW7" s="24" t="s">
        <v>102</v>
      </c>
      <c r="BX7" s="24">
        <v>92.08</v>
      </c>
      <c r="BY7" s="24">
        <v>94.81</v>
      </c>
      <c r="BZ7" s="24">
        <v>99.88</v>
      </c>
      <c r="CA7" s="24">
        <v>99.73</v>
      </c>
      <c r="CB7" s="24" t="s">
        <v>102</v>
      </c>
      <c r="CC7" s="24" t="s">
        <v>102</v>
      </c>
      <c r="CD7" s="24">
        <v>117.33</v>
      </c>
      <c r="CE7" s="24">
        <v>115.88</v>
      </c>
      <c r="CF7" s="24">
        <v>112.59</v>
      </c>
      <c r="CG7" s="24" t="s">
        <v>102</v>
      </c>
      <c r="CH7" s="24" t="s">
        <v>102</v>
      </c>
      <c r="CI7" s="24">
        <v>132.94999999999999</v>
      </c>
      <c r="CJ7" s="24">
        <v>129.9</v>
      </c>
      <c r="CK7" s="24">
        <v>126.94</v>
      </c>
      <c r="CL7" s="24">
        <v>134.97999999999999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 t="s">
        <v>102</v>
      </c>
      <c r="CR7" s="24" t="s">
        <v>102</v>
      </c>
      <c r="CS7" s="24" t="s">
        <v>102</v>
      </c>
      <c r="CT7" s="24">
        <v>70.3</v>
      </c>
      <c r="CU7" s="24">
        <v>80.11</v>
      </c>
      <c r="CV7" s="24">
        <v>82.83</v>
      </c>
      <c r="CW7" s="24">
        <v>59.99</v>
      </c>
      <c r="CX7" s="24" t="s">
        <v>102</v>
      </c>
      <c r="CY7" s="24" t="s">
        <v>102</v>
      </c>
      <c r="CZ7" s="24">
        <v>98.3</v>
      </c>
      <c r="DA7" s="24">
        <v>98.45</v>
      </c>
      <c r="DB7" s="24">
        <v>98.66</v>
      </c>
      <c r="DC7" s="24" t="s">
        <v>102</v>
      </c>
      <c r="DD7" s="24" t="s">
        <v>102</v>
      </c>
      <c r="DE7" s="24">
        <v>95.95</v>
      </c>
      <c r="DF7" s="24">
        <v>95.96</v>
      </c>
      <c r="DG7" s="24">
        <v>95.73</v>
      </c>
      <c r="DH7" s="24">
        <v>95.72</v>
      </c>
      <c r="DI7" s="24" t="s">
        <v>102</v>
      </c>
      <c r="DJ7" s="24" t="s">
        <v>102</v>
      </c>
      <c r="DK7" s="24">
        <v>4.0599999999999996</v>
      </c>
      <c r="DL7" s="24">
        <v>8.0299999999999994</v>
      </c>
      <c r="DM7" s="24">
        <v>11.1</v>
      </c>
      <c r="DN7" s="24" t="s">
        <v>102</v>
      </c>
      <c r="DO7" s="24" t="s">
        <v>102</v>
      </c>
      <c r="DP7" s="24">
        <v>8.5500000000000007</v>
      </c>
      <c r="DQ7" s="24">
        <v>20.23</v>
      </c>
      <c r="DR7" s="24">
        <v>22.34</v>
      </c>
      <c r="DS7" s="24">
        <v>38.17</v>
      </c>
      <c r="DT7" s="24" t="s">
        <v>102</v>
      </c>
      <c r="DU7" s="24" t="s">
        <v>102</v>
      </c>
      <c r="DV7" s="24">
        <v>4.83</v>
      </c>
      <c r="DW7" s="24">
        <v>4.6100000000000003</v>
      </c>
      <c r="DX7" s="24">
        <v>5.98</v>
      </c>
      <c r="DY7" s="24" t="s">
        <v>102</v>
      </c>
      <c r="DZ7" s="24" t="s">
        <v>102</v>
      </c>
      <c r="EA7" s="24">
        <v>2.41</v>
      </c>
      <c r="EB7" s="24">
        <v>1.63</v>
      </c>
      <c r="EC7" s="24">
        <v>1.94</v>
      </c>
      <c r="ED7" s="24">
        <v>6.54</v>
      </c>
      <c r="EE7" s="24" t="s">
        <v>102</v>
      </c>
      <c r="EF7" s="24" t="s">
        <v>102</v>
      </c>
      <c r="EG7" s="24">
        <v>0.21</v>
      </c>
      <c r="EH7" s="24">
        <v>0.57999999999999996</v>
      </c>
      <c r="EI7" s="24">
        <v>0.02</v>
      </c>
      <c r="EJ7" s="24" t="s">
        <v>102</v>
      </c>
      <c r="EK7" s="24" t="s">
        <v>102</v>
      </c>
      <c r="EL7" s="24">
        <v>0.12</v>
      </c>
      <c r="EM7" s="24">
        <v>0.12</v>
      </c>
      <c r="EN7" s="24">
        <v>0.35</v>
      </c>
      <c r="EO7" s="24">
        <v>0.24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 t="shared" ref="B10:C10" si="15">DATEVALUE($B7+12-B11&amp;"/1/"&amp;B12)</f>
        <v>47119</v>
      </c>
      <c r="C10" s="27">
        <f t="shared" si="15"/>
        <v>47484</v>
      </c>
      <c r="D10" s="28">
        <f>DATEVALUE($B7+12-D11&amp;"/1/"&amp;D12)</f>
        <v>47849</v>
      </c>
      <c r="E10" s="28">
        <f>DATEVALUE($B7+12-E11&amp;"/1/"&amp;E12)</f>
        <v>48215</v>
      </c>
      <c r="F10" s="28">
        <f>DATEVALUE($B7+12-F11&amp;"/1/"&amp;F12)</f>
        <v>48582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2</v>
      </c>
      <c r="F12">
        <v>3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111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2023-01-23T08:12:12Z</cp:lastPrinted>
  <dcterms:created xsi:type="dcterms:W3CDTF">2023-01-12T23:32:47Z</dcterms:created>
  <dcterms:modified xsi:type="dcterms:W3CDTF">2023-02-28T00:13:50Z</dcterms:modified>
  <cp:category/>
</cp:coreProperties>
</file>