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PxBwVBMfd4OFUkbLJo9/43/whCiOcIH+3YZR2b2y/To8biW1uwjqisD+SBS5DaO+DRfAGE4P1bSUXJvJoSHw0w==" workbookSaltValue="Q7PTFJhSOaczdrQQngJNiQ==" workbookSpinCount="100000" lockStructure="1"/>
  <bookViews>
    <workbookView xWindow="0" yWindow="1335" windowWidth="28980" windowHeight="148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F85" i="4"/>
  <c r="BB10" i="4"/>
  <c r="AT10" i="4"/>
  <c r="W10" i="4"/>
  <c r="I10" i="4"/>
  <c r="B10" i="4"/>
  <c r="BB8" i="4"/>
  <c r="AT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<sst xmlns="http://schemas.openxmlformats.org/spreadsheetml/2006/main" count="228" uniqueCount="115">
  <si>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</si>
  <si>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</si>
  <si>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</si>
  <si>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</si>
  <si>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</si>
  <si>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</si>
  <si>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</si>
  <si>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</si>
  <si>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</si>
  <si>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</si>
  <si>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</si>
  <si>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</si>
  <si>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</si>
  <si>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</si>
  <si>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</si>
  <si>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</si>
  <si>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</si>
  <si>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</si>
  <si>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</si>
  <si>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</si>
  <si>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</si>
  <si>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</si>
  <si>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</si>
  <si>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</si>
  <si>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</si>
  <si>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</si>
  <si>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</si>
  <si>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</si>
  <si>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</si>
  <si>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</si>
  <si>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</si>
  <si>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</si>
  <si>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</si>
  <si>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</si>
  <si>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</si>
  <si>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</si>
  <si>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</si>
  <si>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</si>
  <si>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</si>
  <si>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</si>
  <si>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</si>
  <si>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</si>
  <si>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</si>
  <si>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</si>
  <si>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</si>
  <si>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</si>
  <si>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</si>
  <si>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</si>
  <si>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</si>
  <si>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</si>
  <si>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</si>
  <si>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</si>
  <si>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</si>
  <si>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</si>
  <si>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</si>
  <si>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</si>
  <si>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</si>
  <si>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</si>
  <si>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</si>
  <si>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</si>
  <si>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</si>
  <si>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</si>
  <si>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</si>
  <si>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</si>
  <si>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</si>
  <si>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</si>
  <si>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</si>
  <si>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</si>
  <si>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</si>
  <si>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</si>
  <si>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</si>
  <si>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</si>
  <si>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</si>
  <si>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</si>
  <si>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</si>
  <si>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</si>
  <si>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</si>
  <si>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</si>
  <si>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</si>
  <si>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</si>
  <si>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</si>
  <si>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</si>
  <si>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</si>
  <si>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</si>
  <si>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</si>
  <si>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</si>
  <si>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</si>
  <si>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</si>
  <si>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</si>
  <si>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</si>
  <si>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</si>
  <si>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</si>
  <si>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</si>
  <si>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</si>
  <si>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</si>
  <si>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</si>
  <si>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</si>
  <si>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</si>
  <si>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</si>
  <si>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</si>
  <si>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</si>
  <si>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</si>
  <si>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</si>
  <si>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</si>
  <si>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</si>
  <si>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</si>
  <si>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</si>
  <si>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</si>
  <si>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</si>
  <si>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</si>
  <si>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</si>
  <si>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</si>
  <si>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本市では、令和元年度に策定した水道事業ビジョン及び経営戦略に基づき、事業運営を行っています。
　近年の①経常収支比率は100％を超え、全国平均及び類似団体平均値を上回っています。また、②累積欠損金比率についても0％を維持していることから、事業として黒字経営を継続し、収支は健全な状態となっています。
　①経常収支比率は、令和2年度に比べ約3.2ポイント減少しています。これは、新型コロナウイルス感染症の影響を踏まえた水道料金の減額を実施しなかったことにより給水収益が増加したものの、加入金及び他会計繰入金（新型コロナウイルス感染症対応地方創生臨時交付金含む）の減少により事業収益が減少したこと並びに燃料価格高騰による動力費及び管路の漏水に対する修繕費等が増加したことによるものです。
  ④企業債残高対給水収益比率は全国平均及び類似団体平均値と比べ、大きく下回っています。これは下水道事業工事との随伴工事による効率的な管路更新を行うことによって路面復旧費等を削減し、可能な限り企業債に頼らず、下水道事業からの工事負担金や自己財源により事業を進めてきたことによるものです。
　令和2年度と比べ新型コロナウイルス感染症の影響を踏まえた水道料金減額は実施せず、供給単価が増加したことにより、⑤料金回収率は約5.6ポイント増加し、全国平均及び類似団体平均値を上回っています。
　⑦施設利用率は、令和2年度と比べ約0.7ポイント減少し、全国平均及び類似団体平均値を下回っています。</t>
    <rPh sb="177" eb="179">
      <t>ゲンショウ</t>
    </rPh>
    <rPh sb="217" eb="219">
      <t>ジッシ</t>
    </rPh>
    <rPh sb="234" eb="236">
      <t>ゾウカ</t>
    </rPh>
    <rPh sb="242" eb="244">
      <t>カニュウ</t>
    </rPh>
    <rPh sb="244" eb="245">
      <t>キン</t>
    </rPh>
    <rPh sb="245" eb="246">
      <t>オヨ</t>
    </rPh>
    <rPh sb="281" eb="283">
      <t>ゲンショウ</t>
    </rPh>
    <rPh sb="291" eb="293">
      <t>ゲンショウ</t>
    </rPh>
    <rPh sb="300" eb="302">
      <t>ネンリョウ</t>
    </rPh>
    <rPh sb="302" eb="304">
      <t>カカク</t>
    </rPh>
    <rPh sb="304" eb="306">
      <t>コウトウ</t>
    </rPh>
    <rPh sb="309" eb="311">
      <t>ドウリョク</t>
    </rPh>
    <rPh sb="311" eb="312">
      <t>ヒ</t>
    </rPh>
    <rPh sb="312" eb="313">
      <t>オヨ</t>
    </rPh>
    <rPh sb="314" eb="316">
      <t>カンロ</t>
    </rPh>
    <rPh sb="317" eb="319">
      <t>ロウスイ</t>
    </rPh>
    <rPh sb="320" eb="321">
      <t>タイ</t>
    </rPh>
    <rPh sb="323" eb="326">
      <t>シュウゼンヒ</t>
    </rPh>
    <rPh sb="326" eb="327">
      <t>トウ</t>
    </rPh>
    <rPh sb="328" eb="330">
      <t>ゾウカ</t>
    </rPh>
    <rPh sb="533" eb="535">
      <t>ゾウカ</t>
    </rPh>
    <rPh sb="558" eb="560">
      <t>ゾウカ</t>
    </rPh>
    <rPh sb="610" eb="612">
      <t>ゲンショウ</t>
    </rPh>
    <phoneticPr fontId="4"/>
  </si>
  <si>
    <r>
      <t>　管路の更新について、令和3年度では地震に強い耐震適合管で約</t>
    </r>
    <r>
      <rPr>
        <sz val="10.5"/>
        <rFont val="ＭＳ ゴシック"/>
        <family val="3"/>
        <charset val="128"/>
      </rPr>
      <t>3kmの更新・整備を行い、管路総延長約258㎞のうち約115㎞が耐震化され、耐震適合率は約44.6％で</t>
    </r>
    <r>
      <rPr>
        <sz val="10.5"/>
        <color theme="1"/>
        <rFont val="ＭＳ ゴシック"/>
        <family val="3"/>
        <charset val="128"/>
      </rPr>
      <t xml:space="preserve">す。
 この結果、③管路更新率は前年度と比べ約0.8ポイント減少しましたが、全国平均及び類似団体平均値を上回っています。これは新設道路の築造及び配水施設の統廃合に伴う新設管路の整備を優先的に行ったことによるものであります。②管路経年化率のとおり、法定耐用年数を経過した管路は全国平均及び類似団体平均値を上回っている状況です。
　管路の老朽化対策は、本市においても従前より最優先課題として取組んでおり、過去の漏水状況等を勘案して更新の優先順位を設定し、効率的かつ効果的な布設替えを進めています。さらに、基幹管路等の更新を進め、有収率の向上及び維持管理に努めています。
</t>
    </r>
    <rPh sb="111" eb="113">
      <t>ゲンショウ</t>
    </rPh>
    <rPh sb="133" eb="135">
      <t>ウワマワ</t>
    </rPh>
    <rPh sb="144" eb="146">
      <t>シンセツ</t>
    </rPh>
    <rPh sb="146" eb="148">
      <t>ドウロ</t>
    </rPh>
    <rPh sb="149" eb="151">
      <t>チクゾウ</t>
    </rPh>
    <rPh sb="151" eb="152">
      <t>オヨ</t>
    </rPh>
    <rPh sb="153" eb="155">
      <t>ハイスイ</t>
    </rPh>
    <rPh sb="155" eb="157">
      <t>シセツ</t>
    </rPh>
    <rPh sb="158" eb="161">
      <t>トウハイゴウ</t>
    </rPh>
    <rPh sb="162" eb="163">
      <t>トモナ</t>
    </rPh>
    <rPh sb="164" eb="166">
      <t>シンセツ</t>
    </rPh>
    <rPh sb="166" eb="168">
      <t>カンロ</t>
    </rPh>
    <rPh sb="169" eb="171">
      <t>セイビ</t>
    </rPh>
    <rPh sb="172" eb="175">
      <t>ユウセンテキ</t>
    </rPh>
    <rPh sb="176" eb="177">
      <t>オコナ</t>
    </rPh>
    <phoneticPr fontId="4"/>
  </si>
  <si>
    <t>　令和3年度決算におきましても当年度純利益を計上できておりますが、給水収益は減少し続けております。また、管路や施設の老朽化は進んでおり、管路等の更新費用は近年増加傾向となっています。
　このような状況を踏まえ、本市では、平成31年4月からの計画となります水道事業ビジョン及び実施計画に基づいて、施設の統廃合やダウンサイジング等を進めるとともに、重要度・優先度を踏まえた更新投資の平準化に努め、費用の削減を図り、持続可能な事業を進めることとしています。
　また、投資財源については、積立金の利用や内部留保資金とのバランスに留意しつつ、貸付利率にも注視しながら将来負担の公平性を考慮した企業債の借入について取り組むこととしています。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</si>
</sst>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
      <sz val="10.5"/>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c:v>
                </c:pt>
                <c:pt idx="1">
                  <c:v>1.32</c:v>
                </c:pt>
                <c:pt idx="2">
                  <c:v>1</c:v>
                </c:pt>
                <c:pt idx="3">
                  <c:v>1.71</c:v>
                </c:pt>
                <c:pt idx="4" formatCode="#,##0.00;&quot;△&quot;#,##0.00">
                  <c:v>0.96</c:v>
                </c:pt>
              </c:numCache>
            </c:numRef>
          </c:val>
          <c:extLst>
            <c:ext xmlns:c16="http://schemas.microsoft.com/office/drawing/2014/chart" uri="{C3380CC4-5D6E-409C-BE32-E72D297353CC}">
              <c16:uniqueId val="{00000000-9E8B-413D-8327-F6634F9545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E8B-413D-8327-F6634F9545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118.26</c:v>
                </c:pt>
                <c:pt idx="1">
                  <c:v>120.8</c:v>
                </c:pt>
                <c:pt idx="2">
                  <c:v>120.33</c:v>
                </c:pt>
                <c:pt idx="3">
                  <c:v>122.37</c:v>
                </c:pt>
                <c:pt idx="4">
                  <c:v>119.2</c:v>
                </c:pt>
              </c:numCache>
            </c:numRef>
          </c:val>
          <c:extLst>
            <c:ext xmlns:c16="http://schemas.microsoft.com/office/drawing/2014/chart" uri="{C3380CC4-5D6E-409C-BE32-E72D297353CC}">
              <c16:uniqueId val="{00000000-227E-4A9A-A4C3-E81FA47634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27E-4A9A-A4C3-E81FA47634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54.09</c:v>
                </c:pt>
                <c:pt idx="1">
                  <c:v>54.02</c:v>
                </c:pt>
                <c:pt idx="2">
                  <c:v>54.27</c:v>
                </c:pt>
                <c:pt idx="3">
                  <c:v>54</c:v>
                </c:pt>
                <c:pt idx="4">
                  <c:v>54.82</c:v>
                </c:pt>
              </c:numCache>
            </c:numRef>
          </c:val>
          <c:extLst>
            <c:ext xmlns:c16="http://schemas.microsoft.com/office/drawing/2014/chart" uri="{C3380CC4-5D6E-409C-BE32-E72D297353CC}">
              <c16:uniqueId val="{00000000-0D98-4AD2-A27D-24875279F6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0D98-4AD2-A27D-24875279F6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40.619999999999997</c:v>
                </c:pt>
                <c:pt idx="1">
                  <c:v>39.56</c:v>
                </c:pt>
                <c:pt idx="2">
                  <c:v>40.659999999999997</c:v>
                </c:pt>
                <c:pt idx="3">
                  <c:v>41.33</c:v>
                </c:pt>
                <c:pt idx="4">
                  <c:v>41.96</c:v>
                </c:pt>
              </c:numCache>
            </c:numRef>
          </c:val>
          <c:extLst>
            <c:ext xmlns:c16="http://schemas.microsoft.com/office/drawing/2014/chart" uri="{C3380CC4-5D6E-409C-BE32-E72D297353CC}">
              <c16:uniqueId val="{00000000-06D0-4927-9AD3-87E0E5BDAB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6D0-4927-9AD3-87E0E5BDAB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F-456B-B13A-B449A6E877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0C1F-456B-B13A-B449A6E877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517.83000000000004</c:v>
                </c:pt>
                <c:pt idx="1">
                  <c:v>520.39</c:v>
                </c:pt>
                <c:pt idx="2">
                  <c:v>557.51</c:v>
                </c:pt>
                <c:pt idx="3">
                  <c:v>530.91999999999996</c:v>
                </c:pt>
                <c:pt idx="4">
                  <c:v>319.01</c:v>
                </c:pt>
              </c:numCache>
            </c:numRef>
          </c:val>
          <c:extLst>
            <c:ext xmlns:c16="http://schemas.microsoft.com/office/drawing/2014/chart" uri="{C3380CC4-5D6E-409C-BE32-E72D297353CC}">
              <c16:uniqueId val="{00000000-AA5C-4B78-BD7C-24850A87F5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A5C-4B78-BD7C-24850A87F5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147.13999999999999</c:v>
                </c:pt>
                <c:pt idx="1">
                  <c:v>147.94</c:v>
                </c:pt>
                <c:pt idx="2">
                  <c:v>148.96</c:v>
                </c:pt>
                <c:pt idx="3">
                  <c:v>168.68</c:v>
                </c:pt>
                <c:pt idx="4">
                  <c:v>170.8</c:v>
                </c:pt>
              </c:numCache>
            </c:numRef>
          </c:val>
          <c:extLst>
            <c:ext xmlns:c16="http://schemas.microsoft.com/office/drawing/2014/chart" uri="{C3380CC4-5D6E-409C-BE32-E72D297353CC}">
              <c16:uniqueId val="{00000000-AA4B-4997-AFE5-9A77BD7807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AA4B-4997-AFE5-9A77BD7807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116.45</c:v>
                </c:pt>
                <c:pt idx="1">
                  <c:v>119.5</c:v>
                </c:pt>
                <c:pt idx="2">
                  <c:v>118.39</c:v>
                </c:pt>
                <c:pt idx="3">
                  <c:v>111.83</c:v>
                </c:pt>
                <c:pt idx="4">
                  <c:v>117.39</c:v>
                </c:pt>
              </c:numCache>
            </c:numRef>
          </c:val>
          <c:extLst>
            <c:ext xmlns:c16="http://schemas.microsoft.com/office/drawing/2014/chart" uri="{C3380CC4-5D6E-409C-BE32-E72D297353CC}">
              <c16:uniqueId val="{00000000-3BC2-4AF1-9D26-096A6E90B5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BC2-4AF1-9D26-096A6E90B5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138.69999999999999</c:v>
                </c:pt>
                <c:pt idx="1">
                  <c:v>134.85</c:v>
                </c:pt>
                <c:pt idx="2">
                  <c:v>135.49</c:v>
                </c:pt>
                <c:pt idx="3">
                  <c:v>132.07</c:v>
                </c:pt>
                <c:pt idx="4">
                  <c:v>135.09</c:v>
                </c:pt>
              </c:numCache>
            </c:numRef>
          </c:val>
          <c:extLst>
            <c:ext xmlns:c16="http://schemas.microsoft.com/office/drawing/2014/chart" uri="{C3380CC4-5D6E-409C-BE32-E72D297353CC}">
              <c16:uniqueId val="{00000000-063F-48D6-89BC-CFB557EC3C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63F-48D6-89BC-CFB557EC3C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57.18</c:v>
                </c:pt>
                <c:pt idx="1">
                  <c:v>56.12</c:v>
                </c:pt>
                <c:pt idx="2">
                  <c:v>55.24</c:v>
                </c:pt>
                <c:pt idx="3">
                  <c:v>55.64</c:v>
                </c:pt>
                <c:pt idx="4">
                  <c:v>54.95</c:v>
                </c:pt>
              </c:numCache>
            </c:numRef>
          </c:val>
          <c:extLst>
            <c:ext xmlns:c16="http://schemas.microsoft.com/office/drawing/2014/chart" uri="{C3380CC4-5D6E-409C-BE32-E72D297353CC}">
              <c16:uniqueId val="{00000000-71DD-4563-BB66-B6103B79EA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1DD-4563-BB66-B6103B79EA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94.29</c:v>
                </c:pt>
                <c:pt idx="1">
                  <c:v>94.68</c:v>
                </c:pt>
                <c:pt idx="2">
                  <c:v>94.38</c:v>
                </c:pt>
                <c:pt idx="3">
                  <c:v>93.69</c:v>
                </c:pt>
                <c:pt idx="4">
                  <c:v>93.4</c:v>
                </c:pt>
              </c:numCache>
            </c:numRef>
          </c:val>
          <c:extLst>
            <c:ext xmlns:c16="http://schemas.microsoft.com/office/drawing/2014/chart" uri="{C3380CC4-5D6E-409C-BE32-E72D297353CC}">
              <c16:uniqueId val="{00000000-811D-4555-A974-A6AF3348AA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11D-4555-A974-A6AF3348AA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3" t="str">
        <f>データ!H6</f>
        <v>大阪府　柏原市</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A4</v>
      </c>
      <c r="X8" s="45"/>
      <c r="Y8" s="45"/>
      <c r="Z8" s="45"/>
      <c r="AA8" s="45"/>
      <c r="AB8" s="45"/>
      <c r="AC8" s="45"/>
      <c r="AD8" s="45" t="str">
        <f>データ!$M$6</f>
        <v>非設置</v>
      </c>
      <c r="AE8" s="45"/>
      <c r="AF8" s="45"/>
      <c r="AG8" s="45"/>
      <c r="AH8" s="45"/>
      <c r="AI8" s="45"/>
      <c r="AJ8" s="45"/>
      <c r="AK8" s="2"/>
      <c r="AL8" s="46">
        <f>データ!$R$6</f>
        <v>67759</v>
      </c>
      <c r="AM8" s="46"/>
      <c r="AN8" s="46"/>
      <c r="AO8" s="46"/>
      <c r="AP8" s="46"/>
      <c r="AQ8" s="46"/>
      <c r="AR8" s="46"/>
      <c r="AS8" s="46"/>
      <c r="AT8" s="47">
        <f>データ!$S$6</f>
        <v>25.33</v>
      </c>
      <c r="AU8" s="48"/>
      <c r="AV8" s="48"/>
      <c r="AW8" s="48"/>
      <c r="AX8" s="48"/>
      <c r="AY8" s="48"/>
      <c r="AZ8" s="48"/>
      <c r="BA8" s="48"/>
      <c r="BB8" s="49">
        <f>データ!$T$6</f>
        <v>2675.05</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15">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15">
      <c r="A10" s="2"/>
      <c r="B10" s="47" t="str">
        <f>データ!$N$6</f>
        <v>-</v>
      </c>
      <c r="C10" s="48"/>
      <c r="D10" s="48"/>
      <c r="E10" s="48"/>
      <c r="F10" s="48"/>
      <c r="G10" s="48"/>
      <c r="H10" s="48"/>
      <c r="I10" s="47">
        <f>データ!$O$6</f>
        <v>74.22</v>
      </c>
      <c r="J10" s="48"/>
      <c r="K10" s="48"/>
      <c r="L10" s="48"/>
      <c r="M10" s="48"/>
      <c r="N10" s="48"/>
      <c r="O10" s="82"/>
      <c r="P10" s="49">
        <f>データ!$P$6</f>
        <v>101.38</v>
      </c>
      <c r="Q10" s="49"/>
      <c r="R10" s="49"/>
      <c r="S10" s="49"/>
      <c r="T10" s="49"/>
      <c r="U10" s="49"/>
      <c r="V10" s="49"/>
      <c r="W10" s="46">
        <f>データ!$Q$6</f>
        <v>2678</v>
      </c>
      <c r="X10" s="46"/>
      <c r="Y10" s="46"/>
      <c r="Z10" s="46"/>
      <c r="AA10" s="46"/>
      <c r="AB10" s="46"/>
      <c r="AC10" s="46"/>
      <c r="AD10" s="2"/>
      <c r="AE10" s="2"/>
      <c r="AF10" s="2"/>
      <c r="AG10" s="2"/>
      <c r="AH10" s="2"/>
      <c r="AI10" s="2"/>
      <c r="AJ10" s="2"/>
      <c r="AK10" s="2"/>
      <c r="AL10" s="46">
        <f>データ!$U$6</f>
        <v>68322</v>
      </c>
      <c r="AM10" s="46"/>
      <c r="AN10" s="46"/>
      <c r="AO10" s="46"/>
      <c r="AP10" s="46"/>
      <c r="AQ10" s="46"/>
      <c r="AR10" s="46"/>
      <c r="AS10" s="46"/>
      <c r="AT10" s="47">
        <f>データ!$V$6</f>
        <v>25.69</v>
      </c>
      <c r="AU10" s="48"/>
      <c r="AV10" s="48"/>
      <c r="AW10" s="48"/>
      <c r="AX10" s="48"/>
      <c r="AY10" s="48"/>
      <c r="AZ10" s="48"/>
      <c r="BA10" s="48"/>
      <c r="BB10" s="49">
        <f>データ!$W$6</f>
        <v>2659.48</v>
      </c>
      <c r="BC10" s="49"/>
      <c r="BD10" s="49"/>
      <c r="BE10" s="49"/>
      <c r="BF10" s="49"/>
      <c r="BG10" s="49"/>
      <c r="BH10" s="49"/>
      <c r="BI10" s="49"/>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113</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6"/>
      <c r="BM60" s="87"/>
      <c r="BN60" s="87"/>
      <c r="BO60" s="87"/>
      <c r="BP60" s="87"/>
      <c r="BQ60" s="87"/>
      <c r="BR60" s="87"/>
      <c r="BS60" s="87"/>
      <c r="BT60" s="87"/>
      <c r="BU60" s="87"/>
      <c r="BV60" s="87"/>
      <c r="BW60" s="87"/>
      <c r="BX60" s="87"/>
      <c r="BY60" s="87"/>
      <c r="BZ60" s="8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wZPTQkawaYI0BYgKlNLiX4lLLYkEJuE/gPT5spd6XMdRYOU43IRnbD6F8inJ7KX7qigXeIoBW6xEPhf4MVXYQ==" saltValue="W+UEe0eEIdpOYfVBXK5U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election activeCell="EA20" sqref="EA20"/>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272213</v>
      </c>
      <c r="D6" s="20">
        <f t="shared" si="3"/>
        <v>46</v>
      </c>
      <c r="E6" s="20">
        <f t="shared" si="3"/>
        <v>1</v>
      </c>
      <c r="F6" s="20">
        <f t="shared" si="3"/>
        <v>0</v>
      </c>
      <c r="G6" s="20">
        <f t="shared" si="3"/>
        <v>1</v>
      </c>
      <c r="H6" s="20" t="str">
        <f t="shared" si="3"/>
        <v>大阪府　柏原市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74.22</v>
      </c>
      <c r="P6" s="21">
        <f t="shared" si="3"/>
        <v>101.38</v>
      </c>
      <c r="Q6" s="21">
        <f t="shared" si="3"/>
        <v>2678</v>
      </c>
      <c r="R6" s="21">
        <f t="shared" si="3"/>
        <v>67759</v>
      </c>
      <c r="S6" s="21">
        <f t="shared" si="3"/>
        <v>25.33</v>
      </c>
      <c r="T6" s="21">
        <f t="shared" si="3"/>
        <v>2675.05</v>
      </c>
      <c r="U6" s="21">
        <f t="shared" si="3"/>
        <v>68322</v>
      </c>
      <c r="V6" s="21">
        <f t="shared" si="3"/>
        <v>25.69</v>
      </c>
      <c r="W6" s="21">
        <f t="shared" si="3"/>
        <v>2659.48</v>
      </c>
      <c r="X6" s="22">
        <f>IF(X7="",NA(),X7)</f>
        <v>118.26</v>
      </c>
      <c r="Y6" s="22">
        <f t="shared" ref="Y6:AG6" si="4">IF(Y7="",NA(),Y7)</f>
        <v>120.8</v>
      </c>
      <c r="Z6" s="22">
        <f t="shared" si="4"/>
        <v>120.33</v>
      </c>
      <c r="AA6" s="22">
        <f t="shared" si="4"/>
        <v>122.37</v>
      </c>
      <c r="AB6" s="22">
        <f t="shared" si="4"/>
        <v>119.2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517.83000000000004</v>
      </c>
      <c r="AU6" s="22">
        <f t="shared" ref="AU6:BC6" si="6">IF(AU7="",NA(),AU7)</f>
        <v>520.39</v>
      </c>
      <c r="AV6" s="22">
        <f t="shared" si="6"/>
        <v>557.51</v>
      </c>
      <c r="AW6" s="22">
        <f t="shared" si="6"/>
        <v>530.91999999999996</v>
      </c>
      <c r="AX6" s="22">
        <f t="shared" si="6"/>
        <v>319.01</v>
      </c>
      <c r="AY6" s="22">
        <f t="shared" si="6"/>
        <v>355.5</v>
      </c>
      <c r="AZ6" s="22">
        <f t="shared" si="6"/>
        <v>349.83</v>
      </c>
      <c r="BA6" s="22">
        <f t="shared" si="6"/>
        <v>360.86</v>
      </c>
      <c r="BB6" s="22">
        <f t="shared" si="6"/>
        <v>350.79</v>
      </c>
      <c r="BC6" s="22">
        <f t="shared" si="6"/>
        <v>354.57</v>
      </c>
      <c r="BD6" s="21" t="str">
        <f>IF(BD7="","",IF(BD7="-","【-】","【"&amp;SUBSTITUTE(TEXT(BD7,"#,##0.00"),"-","△")&amp;"】"))</f>
        <v>【261.51】</v>
      </c>
      <c r="BE6" s="22">
        <f>IF(BE7="",NA(),BE7)</f>
        <v>147.13999999999999</v>
      </c>
      <c r="BF6" s="22">
        <f t="shared" ref="BF6:BN6" si="7">IF(BF7="",NA(),BF7)</f>
        <v>147.94</v>
      </c>
      <c r="BG6" s="22">
        <f t="shared" si="7"/>
        <v>148.96</v>
      </c>
      <c r="BH6" s="22">
        <f t="shared" si="7"/>
        <v>168.68</v>
      </c>
      <c r="BI6" s="22">
        <f t="shared" si="7"/>
        <v>170.8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116.45</v>
      </c>
      <c r="BQ6" s="22">
        <f t="shared" ref="BQ6:BY6" si="8">IF(BQ7="",NA(),BQ7)</f>
        <v>119.5</v>
      </c>
      <c r="BR6" s="22">
        <f t="shared" si="8"/>
        <v>118.39</v>
      </c>
      <c r="BS6" s="22">
        <f t="shared" si="8"/>
        <v>111.83</v>
      </c>
      <c r="BT6" s="22">
        <f t="shared" si="8"/>
        <v>117.39</v>
      </c>
      <c r="BU6" s="22">
        <f t="shared" si="8"/>
        <v>104.57</v>
      </c>
      <c r="BV6" s="22">
        <f t="shared" si="8"/>
        <v>103.54</v>
      </c>
      <c r="BW6" s="22">
        <f t="shared" si="8"/>
        <v>103.32</v>
      </c>
      <c r="BX6" s="22">
        <f t="shared" si="8"/>
        <v>100.85</v>
      </c>
      <c r="BY6" s="22">
        <f t="shared" si="8"/>
        <v>103.79</v>
      </c>
      <c r="BZ6" s="21" t="str">
        <f>IF(BZ7="","",IF(BZ7="-","【-】","【"&amp;SUBSTITUTE(TEXT(BZ7,"#,##0.00"),"-","△")&amp;"】"))</f>
        <v>【102.35】</v>
      </c>
      <c r="CA6" s="22">
        <f>IF(CA7="",NA(),CA7)</f>
        <v>138.69999999999999</v>
      </c>
      <c r="CB6" s="22">
        <f t="shared" ref="CB6:CJ6" si="9">IF(CB7="",NA(),CB7)</f>
        <v>134.85</v>
      </c>
      <c r="CC6" s="22">
        <f t="shared" si="9"/>
        <v>135.49</v>
      </c>
      <c r="CD6" s="22">
        <f t="shared" si="9"/>
        <v>132.07</v>
      </c>
      <c r="CE6" s="22">
        <f t="shared" si="9"/>
        <v>135.09</v>
      </c>
      <c r="CF6" s="22">
        <f t="shared" si="9"/>
        <v>165.47</v>
      </c>
      <c r="CG6" s="22">
        <f t="shared" si="9"/>
        <v>167.46</v>
      </c>
      <c r="CH6" s="22">
        <f t="shared" si="9"/>
        <v>168.56</v>
      </c>
      <c r="CI6" s="22">
        <f t="shared" si="9"/>
        <v>167.1</v>
      </c>
      <c r="CJ6" s="22">
        <f t="shared" si="9"/>
        <v>167.86</v>
      </c>
      <c r="CK6" s="21" t="str">
        <f>IF(CK7="","",IF(CK7="-","【-】","【"&amp;SUBSTITUTE(TEXT(CK7,"#,##0.00"),"-","△")&amp;"】"))</f>
        <v>【167.74】</v>
      </c>
      <c r="CL6" s="22">
        <f>IF(CL7="",NA(),CL7)</f>
        <v>57.18</v>
      </c>
      <c r="CM6" s="22">
        <f t="shared" ref="CM6:CU6" si="10">IF(CM7="",NA(),CM7)</f>
        <v>56.12</v>
      </c>
      <c r="CN6" s="22">
        <f t="shared" si="10"/>
        <v>55.24</v>
      </c>
      <c r="CO6" s="22">
        <f t="shared" si="10"/>
        <v>55.64</v>
      </c>
      <c r="CP6" s="22">
        <f t="shared" si="10"/>
        <v>54.95</v>
      </c>
      <c r="CQ6" s="22">
        <f t="shared" si="10"/>
        <v>59.74</v>
      </c>
      <c r="CR6" s="22">
        <f t="shared" si="10"/>
        <v>59.46</v>
      </c>
      <c r="CS6" s="22">
        <f t="shared" si="10"/>
        <v>59.51</v>
      </c>
      <c r="CT6" s="22">
        <f t="shared" si="10"/>
        <v>59.91</v>
      </c>
      <c r="CU6" s="22">
        <f t="shared" si="10"/>
        <v>59.4</v>
      </c>
      <c r="CV6" s="21" t="str">
        <f>IF(CV7="","",IF(CV7="-","【-】","【"&amp;SUBSTITUTE(TEXT(CV7,"#,##0.00"),"-","△")&amp;"】"))</f>
        <v>【60.29】</v>
      </c>
      <c r="CW6" s="22">
        <f>IF(CW7="",NA(),CW7)</f>
        <v>94.29</v>
      </c>
      <c r="CX6" s="22">
        <f t="shared" ref="CX6:DF6" si="11">IF(CX7="",NA(),CX7)</f>
        <v>94.68</v>
      </c>
      <c r="CY6" s="22">
        <f t="shared" si="11"/>
        <v>94.38</v>
      </c>
      <c r="CZ6" s="22">
        <f t="shared" si="11"/>
        <v>93.69</v>
      </c>
      <c r="DA6" s="22">
        <f t="shared" si="11"/>
        <v>93.4</v>
      </c>
      <c r="DB6" s="22">
        <f t="shared" si="11"/>
        <v>87.28</v>
      </c>
      <c r="DC6" s="22">
        <f t="shared" si="11"/>
        <v>87.41</v>
      </c>
      <c r="DD6" s="22">
        <f t="shared" si="11"/>
        <v>87.08</v>
      </c>
      <c r="DE6" s="22">
        <f t="shared" si="11"/>
        <v>87.26</v>
      </c>
      <c r="DF6" s="22">
        <f t="shared" si="11"/>
        <v>87.57</v>
      </c>
      <c r="DG6" s="21" t="str">
        <f>IF(DG7="","",IF(DG7="-","【-】","【"&amp;SUBSTITUTE(TEXT(DG7,"#,##0.00"),"-","△")&amp;"】"))</f>
        <v>【90.12】</v>
      </c>
      <c r="DH6" s="22">
        <f>IF(DH7="",NA(),DH7)</f>
        <v>54.09</v>
      </c>
      <c r="DI6" s="22">
        <f t="shared" ref="DI6:DQ6" si="12">IF(DI7="",NA(),DI7)</f>
        <v>54.02</v>
      </c>
      <c r="DJ6" s="22">
        <f t="shared" si="12"/>
        <v>54.27</v>
      </c>
      <c r="DK6" s="22">
        <f t="shared" si="12"/>
        <v>54</v>
      </c>
      <c r="DL6" s="22">
        <f t="shared" si="12"/>
        <v>54.82</v>
      </c>
      <c r="DM6" s="22">
        <f t="shared" si="12"/>
        <v>46.94</v>
      </c>
      <c r="DN6" s="22">
        <f t="shared" si="12"/>
        <v>47.62</v>
      </c>
      <c r="DO6" s="22">
        <f t="shared" si="12"/>
        <v>48.55</v>
      </c>
      <c r="DP6" s="22">
        <f t="shared" si="12"/>
        <v>49.2</v>
      </c>
      <c r="DQ6" s="22">
        <f t="shared" si="12"/>
        <v>50.01</v>
      </c>
      <c r="DR6" s="21" t="str">
        <f>IF(DR7="","",IF(DR7="-","【-】","【"&amp;SUBSTITUTE(TEXT(DR7,"#,##0.00"),"-","△")&amp;"】"))</f>
        <v>【50.88】</v>
      </c>
      <c r="DS6" s="22">
        <f>IF(DS7="",NA(),DS7)</f>
        <v>40.619999999999997</v>
      </c>
      <c r="DT6" s="22">
        <f t="shared" ref="DT6:EB6" si="13">IF(DT7="",NA(),DT7)</f>
        <v>39.56</v>
      </c>
      <c r="DU6" s="22">
        <f t="shared" si="13"/>
        <v>40.659999999999997</v>
      </c>
      <c r="DV6" s="22">
        <f t="shared" si="13"/>
        <v>41.33</v>
      </c>
      <c r="DW6" s="22">
        <f t="shared" si="13"/>
        <v>41.96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1.4</v>
      </c>
      <c r="EE6" s="22">
        <f t="shared" ref="EE6:EM6" si="14">IF(EE7="",NA(),EE7)</f>
        <v>1.32</v>
      </c>
      <c r="EF6" s="22">
        <f t="shared" si="14"/>
        <v>1</v>
      </c>
      <c r="EG6" s="22">
        <f t="shared" si="14"/>
        <v>1.71</v>
      </c>
      <c r="EH6" s="21">
        <f t="shared" si="14"/>
        <v>0.96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272213</v>
      </c>
      <c r="D7" s="24">
        <v>46</v>
      </c>
      <c r="E7" s="24">
        <v>1</v>
      </c>
      <c r="F7" s="24">
        <v>0</v>
      </c>
      <c r="G7" s="24">
        <v>1</v>
      </c>
      <c r="H7" s="24" t="s">
        <v>93</v>
      </c>
      <c r="I7" s="24" t="s">
        <v>94</v>
      </c>
      <c r="J7" s="24" t="s">
        <v>95</v>
      </c>
      <c r="K7" s="24" t="s">
        <v>96</v>
      </c>
      <c r="L7" s="24" t="s">
        <v>97</v>
      </c>
      <c r="M7" s="24" t="s">
        <v>98</v>
      </c>
      <c r="N7" s="25" t="s">
        <v>99</v>
      </c>
      <c r="O7" s="25">
        <v>74.22</v>
      </c>
      <c r="P7" s="25">
        <v>101.38</v>
      </c>
      <c r="Q7" s="25">
        <v>2678</v>
      </c>
      <c r="R7" s="25">
        <v>67759</v>
      </c>
      <c r="S7" s="25">
        <v>25.33</v>
      </c>
      <c r="T7" s="25">
        <v>2675.05</v>
      </c>
      <c r="U7" s="25">
        <v>68322</v>
      </c>
      <c r="V7" s="25">
        <v>25.69</v>
      </c>
      <c r="W7" s="25">
        <v>2659.48</v>
      </c>
      <c r="X7" s="25">
        <v>118.26</v>
      </c>
      <c r="Y7" s="25">
        <v>120.8</v>
      </c>
      <c r="Z7" s="25">
        <v>120.33</v>
      </c>
      <c r="AA7" s="25">
        <v>122.37</v>
      </c>
      <c r="AB7" s="25">
        <v>119.2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517.83000000000004</v>
      </c>
      <c r="AU7" s="25">
        <v>520.39</v>
      </c>
      <c r="AV7" s="25">
        <v>557.51</v>
      </c>
      <c r="AW7" s="25">
        <v>530.91999999999996</v>
      </c>
      <c r="AX7" s="25">
        <v>319.01</v>
      </c>
      <c r="AY7" s="25">
        <v>355.5</v>
      </c>
      <c r="AZ7" s="25">
        <v>349.83</v>
      </c>
      <c r="BA7" s="25">
        <v>360.86</v>
      </c>
      <c r="BB7" s="25">
        <v>350.79</v>
      </c>
      <c r="BC7" s="25">
        <v>354.57</v>
      </c>
      <c r="BD7" s="25">
        <v>261.51</v>
      </c>
      <c r="BE7" s="25">
        <v>147.13999999999999</v>
      </c>
      <c r="BF7" s="25">
        <v>147.94</v>
      </c>
      <c r="BG7" s="25">
        <v>148.96</v>
      </c>
      <c r="BH7" s="25">
        <v>168.68</v>
      </c>
      <c r="BI7" s="25">
        <v>170.8</v>
      </c>
      <c r="BJ7" s="25">
        <v>312.58</v>
      </c>
      <c r="BK7" s="25">
        <v>314.87</v>
      </c>
      <c r="BL7" s="25">
        <v>309.27999999999997</v>
      </c>
      <c r="BM7" s="25">
        <v>322.92</v>
      </c>
      <c r="BN7" s="25">
        <v>303.45999999999998</v>
      </c>
      <c r="BO7" s="25">
        <v>265.16000000000003</v>
      </c>
      <c r="BP7" s="25">
        <v>116.45</v>
      </c>
      <c r="BQ7" s="25">
        <v>119.5</v>
      </c>
      <c r="BR7" s="25">
        <v>118.39</v>
      </c>
      <c r="BS7" s="25">
        <v>111.83</v>
      </c>
      <c r="BT7" s="25">
        <v>117.39</v>
      </c>
      <c r="BU7" s="25">
        <v>104.57</v>
      </c>
      <c r="BV7" s="25">
        <v>103.54</v>
      </c>
      <c r="BW7" s="25">
        <v>103.32</v>
      </c>
      <c r="BX7" s="25">
        <v>100.85</v>
      </c>
      <c r="BY7" s="25">
        <v>103.79</v>
      </c>
      <c r="BZ7" s="25">
        <v>102.35</v>
      </c>
      <c r="CA7" s="25">
        <v>138.69999999999999</v>
      </c>
      <c r="CB7" s="25">
        <v>134.85</v>
      </c>
      <c r="CC7" s="25">
        <v>135.49</v>
      </c>
      <c r="CD7" s="25">
        <v>132.07</v>
      </c>
      <c r="CE7" s="25">
        <v>135.09</v>
      </c>
      <c r="CF7" s="25">
        <v>165.47</v>
      </c>
      <c r="CG7" s="25">
        <v>167.46</v>
      </c>
      <c r="CH7" s="25">
        <v>168.56</v>
      </c>
      <c r="CI7" s="25">
        <v>167.1</v>
      </c>
      <c r="CJ7" s="25">
        <v>167.86</v>
      </c>
      <c r="CK7" s="25">
        <v>167.74</v>
      </c>
      <c r="CL7" s="25">
        <v>57.18</v>
      </c>
      <c r="CM7" s="25">
        <v>56.12</v>
      </c>
      <c r="CN7" s="25">
        <v>55.24</v>
      </c>
      <c r="CO7" s="25">
        <v>55.64</v>
      </c>
      <c r="CP7" s="25">
        <v>54.95</v>
      </c>
      <c r="CQ7" s="25">
        <v>59.74</v>
      </c>
      <c r="CR7" s="25">
        <v>59.46</v>
      </c>
      <c r="CS7" s="25">
        <v>59.51</v>
      </c>
      <c r="CT7" s="25">
        <v>59.91</v>
      </c>
      <c r="CU7" s="25">
        <v>59.4</v>
      </c>
      <c r="CV7" s="25">
        <v>60.29</v>
      </c>
      <c r="CW7" s="25">
        <v>94.29</v>
      </c>
      <c r="CX7" s="25">
        <v>94.68</v>
      </c>
      <c r="CY7" s="25">
        <v>94.38</v>
      </c>
      <c r="CZ7" s="25">
        <v>93.69</v>
      </c>
      <c r="DA7" s="25">
        <v>93.4</v>
      </c>
      <c r="DB7" s="25">
        <v>87.28</v>
      </c>
      <c r="DC7" s="25">
        <v>87.41</v>
      </c>
      <c r="DD7" s="25">
        <v>87.08</v>
      </c>
      <c r="DE7" s="25">
        <v>87.26</v>
      </c>
      <c r="DF7" s="25">
        <v>87.57</v>
      </c>
      <c r="DG7" s="25">
        <v>90.12</v>
      </c>
      <c r="DH7" s="25">
        <v>54.09</v>
      </c>
      <c r="DI7" s="25">
        <v>54.02</v>
      </c>
      <c r="DJ7" s="25">
        <v>54.27</v>
      </c>
      <c r="DK7" s="25">
        <v>54</v>
      </c>
      <c r="DL7" s="25">
        <v>54.82</v>
      </c>
      <c r="DM7" s="25">
        <v>46.94</v>
      </c>
      <c r="DN7" s="25">
        <v>47.62</v>
      </c>
      <c r="DO7" s="25">
        <v>48.55</v>
      </c>
      <c r="DP7" s="25">
        <v>49.2</v>
      </c>
      <c r="DQ7" s="25">
        <v>50.01</v>
      </c>
      <c r="DR7" s="25">
        <v>50.88</v>
      </c>
      <c r="DS7" s="25">
        <v>40.619999999999997</v>
      </c>
      <c r="DT7" s="25">
        <v>39.56</v>
      </c>
      <c r="DU7" s="25">
        <v>40.659999999999997</v>
      </c>
      <c r="DV7" s="25">
        <v>41.33</v>
      </c>
      <c r="DW7" s="25">
        <v>41.96</v>
      </c>
      <c r="DX7" s="25">
        <v>14.48</v>
      </c>
      <c r="DY7" s="25">
        <v>16.27</v>
      </c>
      <c r="DZ7" s="25">
        <v>17.11</v>
      </c>
      <c r="EA7" s="25">
        <v>18.329999999999998</v>
      </c>
      <c r="EB7" s="25">
        <v>20.27</v>
      </c>
      <c r="EC7" s="25">
        <v>22.3</v>
      </c>
      <c r="ED7" s="25">
        <v>1.4</v>
      </c>
      <c r="EE7" s="25">
        <v>1.32</v>
      </c>
      <c r="EF7" s="25">
        <v>1</v>
      </c>
      <c r="EG7" s="25">
        <v>1.71</v>
      </c>
      <c r="EH7" s="31">
        <v>0.96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2023-02-02T07:08:21Z</dcterms:created>
  <dcterms:modified xsi:type="dcterms:W3CDTF">2023-02-28T00:13:08Z</dcterms:modified>
</cp:coreProperties>
</file>