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8HzQ37nHkeo1JpAGgVnDefus7t+koO2viKANKqKojei5z/ZAg467tZIDuRodKGNt0esZpPzifjtEu4ooA3Lbcg==" workbookSaltValue="7mW+9SwP2H4/pngX+xYI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<sst xmlns="http://schemas.openxmlformats.org/spreadsheetml/2006/main" count="253" uniqueCount="116">
  <si>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</si>
  <si>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</si>
  <si>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</si>
  <si>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</si>
  <si>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</si>
  <si>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</si>
  <si>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</si>
  <si>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</si>
  <si>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</si>
  <si>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</si>
  <si>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</si>
  <si>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</si>
  <si>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</si>
  <si>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</si>
  <si>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</si>
  <si>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</si>
  <si>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</si>
  <si>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</si>
  <si>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</si>
  <si>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</si>
  <si>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</si>
  <si>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</si>
  <si>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</si>
  <si>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</si>
  <si>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</si>
  <si>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</si>
  <si>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</si>
  <si>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</si>
  <si>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</si>
  <si>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</si>
  <si>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</si>
  <si>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</si>
  <si>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</si>
  <si>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</si>
  <si>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</si>
  <si>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</si>
  <si>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</si>
  <si>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</si>
  <si>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</si>
  <si>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</si>
  <si>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</si>
  <si>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</si>
  <si>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</si>
  <si>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</si>
  <si>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</si>
  <si>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</si>
  <si>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</si>
  <si>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</si>
  <si>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</si>
  <si>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</si>
  <si>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</si>
  <si>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</si>
  <si>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</si>
  <si>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</si>
  <si>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</si>
  <si>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</si>
  <si>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</si>
  <si>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</si>
  <si>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</si>
  <si>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</si>
  <si>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</si>
  <si>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</si>
  <si>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</si>
  <si>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</si>
  <si>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</si>
  <si>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</si>
  <si>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</si>
  <si>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</si>
  <si>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</si>
  <si>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</si>
  <si>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</si>
  <si>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</si>
  <si>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</si>
  <si>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</si>
  <si>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</si>
  <si>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</si>
  <si>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</si>
  <si>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</si>
  <si>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</si>
  <si>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</si>
  <si>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</si>
  <si>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</si>
  <si>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</si>
  <si>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</si>
  <si>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</si>
  <si>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</si>
  <si>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</si>
  <si>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</si>
  <si>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</si>
  <si>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</si>
  <si>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</si>
  <si>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</si>
  <si>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</si>
  <si>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</si>
  <si>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</si>
  <si>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富田林市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</si>
  <si>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</si>
  <si>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</si>
  <si>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</si>
  <si>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</si>
  <si>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</si>
  <si>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</si>
  <si>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</si>
  <si>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</si>
  <si>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</si>
  <si>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</si>
  <si>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</si>
  <si>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</si>
  <si>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</si>
  <si>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</si>
  <si>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</si>
  <si>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</si>
  <si>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</si>
  <si>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17年度事業開始のため、市設置の浄化槽については現時点で対策が必要な老朽化施設はないが、受贈により取得した浄化槽は耐用年数に近いものも増加している。また、平成28年度から地方公営企業法を全部適用し、減価償却累計額を当該年度から計上しているため、有形固定資産減価償却率が増加を続けている。また、本市で一番大型の浄化槽も老朽化しており、更新の時期を迎えている。</t>
    <rPh sb="149" eb="151">
      <t>ホンシ</t>
    </rPh>
    <rPh sb="152" eb="154">
      <t>イチバン</t>
    </rPh>
    <rPh sb="154" eb="156">
      <t>オオガタ</t>
    </rPh>
    <rPh sb="157" eb="160">
      <t>ジョウカソウ</t>
    </rPh>
    <rPh sb="161" eb="164">
      <t>ロウキュウカ</t>
    </rPh>
    <rPh sb="169" eb="171">
      <t>コウシン</t>
    </rPh>
    <rPh sb="172" eb="174">
      <t>ジキ</t>
    </rPh>
    <rPh sb="175" eb="176">
      <t>ムカ</t>
    </rPh>
    <phoneticPr fontId="4"/>
  </si>
  <si>
    <t>　本市では、生活排水100%適正処理を早期に達成するために、公共下水道事業と公共浄化槽整備推進事業の2つの手法を活用し、生活排水処理施設の整備を進めている。必要以上の投資を抑制し、効率性の高い浄化槽を併用することで、本市の生活排水対策全体の財政リスクの低減を図っている。また、事業の実施にあたっては、民間企業の能力を十分に活用して、効率的かつ効果的に浄化槽を設置し、低廉かつ良好なサービスを提供できるように「民間資金等の活用による公共施設等の整備等の促進に関する法律」に基づくＰＦＩ事業として実施している。第２期事業は令和４年度で終了するため、第３期事業を進めていく予定である。
　富田林市下水道事業経営戦略を基に、今後も公共下水道事業と浄化槽整備推進事業を併用しながら、投資に必要な財源の確保や、浄化槽管理基数の増加に伴う費用の抑制などが必要となってくる。</t>
    <rPh sb="38" eb="40">
      <t>コウキョウ</t>
    </rPh>
    <rPh sb="253" eb="254">
      <t>ダイ</t>
    </rPh>
    <rPh sb="255" eb="256">
      <t>キ</t>
    </rPh>
    <rPh sb="256" eb="258">
      <t>ジギョウ</t>
    </rPh>
    <rPh sb="259" eb="261">
      <t>レイワ</t>
    </rPh>
    <rPh sb="262" eb="264">
      <t>ネンド</t>
    </rPh>
    <rPh sb="265" eb="267">
      <t>シュウリョウ</t>
    </rPh>
    <rPh sb="272" eb="273">
      <t>ダイ</t>
    </rPh>
    <rPh sb="274" eb="275">
      <t>キ</t>
    </rPh>
    <rPh sb="275" eb="277">
      <t>ジギョウ</t>
    </rPh>
    <rPh sb="278" eb="279">
      <t>スス</t>
    </rPh>
    <rPh sb="283" eb="285">
      <t>ヨテイ</t>
    </rPh>
    <rPh sb="305" eb="306">
      <t>モト</t>
    </rPh>
    <phoneticPr fontId="4"/>
  </si>
  <si>
    <t>　本市では公共下水道事業と公共浄化槽整備推進事業（特定地域生活排水処理施設）を併せて公営企業として下水道事業会計を設置している。
　公共浄化槽整備推進事業は、下水道による整備では採算面で劣る地域での汚水処理事業として開始した事業であるため、使用料設定についても個別事業としての採算性を考慮したものとせず、下水道使用料を基準に定めている。
　経常収支比率は前年度より増加している。これは一般会計からの補助金の増により経常収益が増加したことや、資産減耗費が減少したためである。
　使用料設定が採算性を考慮したものではないため、使用料単価が低いことから経費回収率は低くなっている。今後も設置基数の増加や老朽化により、修繕や保守に費用がかかるが、費用増を賄う使用料の増加が見込めないため、経費回収率は低下していくと考えられる。企業債残高対事業規模比率についても、使用料収益が低くなることから高い数値が続いており、企業債残高も増加していることから、今後も同様の傾向は続くと考えられる。
　公共浄化槽整備推進事業は市一般会計からの補助金収入により、収支均衡を図っている状態である。累積欠損金は生じているが、公共下水道と公共浄化槽整備推進事業を併せた下水道事業会計においては欠損金を生じていない。</t>
    <rPh sb="13" eb="15">
      <t>コウキョウ</t>
    </rPh>
    <rPh sb="66" eb="68">
      <t>コウキョウ</t>
    </rPh>
    <rPh sb="177" eb="180">
      <t>ゼンネンド</t>
    </rPh>
    <rPh sb="182" eb="184">
      <t>ゾウカ</t>
    </rPh>
    <rPh sb="203" eb="204">
      <t>ゾウ</t>
    </rPh>
    <rPh sb="212" eb="214">
      <t>ゾウカ</t>
    </rPh>
    <rPh sb="220" eb="222">
      <t>シサン</t>
    </rPh>
    <rPh sb="222" eb="224">
      <t>ゲンモウ</t>
    </rPh>
    <rPh sb="224" eb="225">
      <t>ヒ</t>
    </rPh>
    <rPh sb="226" eb="228">
      <t>ゲンショウ</t>
    </rPh>
    <rPh sb="290" eb="292">
      <t>セッチ</t>
    </rPh>
    <rPh sb="298" eb="301">
      <t>ロウキュウカ</t>
    </rPh>
    <rPh sb="393" eb="395">
      <t>スウチ</t>
    </rPh>
    <rPh sb="396" eb="397">
      <t>ツヅ</t>
    </rPh>
    <rPh sb="402" eb="404">
      <t>キギョウ</t>
    </rPh>
    <rPh sb="404" eb="405">
      <t>サイ</t>
    </rPh>
    <rPh sb="405" eb="407">
      <t>ザンダカ</t>
    </rPh>
    <rPh sb="408" eb="410">
      <t>ゾウカ</t>
    </rPh>
    <rPh sb="419" eb="421">
      <t>コンゴ</t>
    </rPh>
    <rPh sb="422" eb="424">
      <t>ドウヨウ</t>
    </rPh>
    <rPh sb="425" eb="427">
      <t>ケイコウ</t>
    </rPh>
    <rPh sb="428" eb="429">
      <t>ツヅ</t>
    </rPh>
    <rPh sb="431" eb="432">
      <t>カンガ</t>
    </rPh>
    <rPh sb="439" eb="441">
      <t>コウキョウ</t>
    </rPh>
    <rPh sb="503" eb="505">
      <t>コウキョウ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</si>
</sst>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34-43CD-95EA-3B10D246B8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534-43CD-95EA-3B10D246B8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99.64</c:v>
                </c:pt>
                <c:pt idx="1">
                  <c:v>75.89</c:v>
                </c:pt>
                <c:pt idx="2">
                  <c:v>111.18</c:v>
                </c:pt>
                <c:pt idx="3">
                  <c:v>99.98</c:v>
                </c:pt>
                <c:pt idx="4">
                  <c:v>100.46</c:v>
                </c:pt>
              </c:numCache>
            </c:numRef>
          </c:val>
          <c:extLst>
            <c:ext xmlns:c16="http://schemas.microsoft.com/office/drawing/2014/chart" uri="{C3380CC4-5D6E-409C-BE32-E72D297353CC}">
              <c16:uniqueId val="{00000000-DC45-45F7-99CB-3577CF9A8F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99.03</c:v>
                </c:pt>
                <c:pt idx="4">
                  <c:v>100.41</c:v>
                </c:pt>
              </c:numCache>
            </c:numRef>
          </c:val>
          <c:smooth val="0"/>
          <c:extLst>
            <c:ext xmlns:c16="http://schemas.microsoft.com/office/drawing/2014/chart" uri="{C3380CC4-5D6E-409C-BE32-E72D297353CC}">
              <c16:uniqueId val="{00000001-DC45-45F7-99CB-3577CF9A8F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8.6</c:v>
                </c:pt>
                <c:pt idx="1">
                  <c:v>12.79</c:v>
                </c:pt>
                <c:pt idx="2">
                  <c:v>16.53</c:v>
                </c:pt>
                <c:pt idx="3">
                  <c:v>20.12</c:v>
                </c:pt>
                <c:pt idx="4">
                  <c:v>23.77</c:v>
                </c:pt>
              </c:numCache>
            </c:numRef>
          </c:val>
          <c:extLst>
            <c:ext xmlns:c16="http://schemas.microsoft.com/office/drawing/2014/chart" uri="{C3380CC4-5D6E-409C-BE32-E72D297353CC}">
              <c16:uniqueId val="{00000000-9CD7-408F-8AD5-B759090EF0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15.74</c:v>
                </c:pt>
                <c:pt idx="4">
                  <c:v>21.02</c:v>
                </c:pt>
              </c:numCache>
            </c:numRef>
          </c:val>
          <c:smooth val="0"/>
          <c:extLst>
            <c:ext xmlns:c16="http://schemas.microsoft.com/office/drawing/2014/chart" uri="{C3380CC4-5D6E-409C-BE32-E72D297353CC}">
              <c16:uniqueId val="{00000001-9CD7-408F-8AD5-B759090EF0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00-49CF-9548-19177E4414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00-49CF-9548-19177E4414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5.68</c:v>
                </c:pt>
                <c:pt idx="1">
                  <c:v>152.29</c:v>
                </c:pt>
                <c:pt idx="2">
                  <c:v>80.430000000000007</c:v>
                </c:pt>
                <c:pt idx="3">
                  <c:v>74.34</c:v>
                </c:pt>
                <c:pt idx="4">
                  <c:v>74.92</c:v>
                </c:pt>
              </c:numCache>
            </c:numRef>
          </c:val>
          <c:extLst>
            <c:ext xmlns:c16="http://schemas.microsoft.com/office/drawing/2014/chart" uri="{C3380CC4-5D6E-409C-BE32-E72D297353CC}">
              <c16:uniqueId val="{00000000-2CD8-4A79-8379-C9A6EE3D60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74.239999999999995</c:v>
                </c:pt>
                <c:pt idx="4">
                  <c:v>83.92</c:v>
                </c:pt>
              </c:numCache>
            </c:numRef>
          </c:val>
          <c:smooth val="0"/>
          <c:extLst>
            <c:ext xmlns:c16="http://schemas.microsoft.com/office/drawing/2014/chart" uri="{C3380CC4-5D6E-409C-BE32-E72D297353CC}">
              <c16:uniqueId val="{00000001-2CD8-4A79-8379-C9A6EE3D60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91.98</c:v>
                </c:pt>
                <c:pt idx="1">
                  <c:v>30.85</c:v>
                </c:pt>
                <c:pt idx="2">
                  <c:v>66.58</c:v>
                </c:pt>
                <c:pt idx="3">
                  <c:v>94.23</c:v>
                </c:pt>
                <c:pt idx="4">
                  <c:v>97.85</c:v>
                </c:pt>
              </c:numCache>
            </c:numRef>
          </c:val>
          <c:extLst>
            <c:ext xmlns:c16="http://schemas.microsoft.com/office/drawing/2014/chart" uri="{C3380CC4-5D6E-409C-BE32-E72D297353CC}">
              <c16:uniqueId val="{00000000-F18D-4D0E-BC47-52F1E48C1C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100.47</c:v>
                </c:pt>
                <c:pt idx="4">
                  <c:v>122.71</c:v>
                </c:pt>
              </c:numCache>
            </c:numRef>
          </c:val>
          <c:smooth val="0"/>
          <c:extLst>
            <c:ext xmlns:c16="http://schemas.microsoft.com/office/drawing/2014/chart" uri="{C3380CC4-5D6E-409C-BE32-E72D297353CC}">
              <c16:uniqueId val="{00000001-F18D-4D0E-BC47-52F1E48C1C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1853.75</c:v>
                </c:pt>
                <c:pt idx="1">
                  <c:v>1854.42</c:v>
                </c:pt>
                <c:pt idx="2">
                  <c:v>1904.37</c:v>
                </c:pt>
                <c:pt idx="3">
                  <c:v>1741.56</c:v>
                </c:pt>
                <c:pt idx="4">
                  <c:v>1851.1</c:v>
                </c:pt>
              </c:numCache>
            </c:numRef>
          </c:val>
          <c:extLst>
            <c:ext xmlns:c16="http://schemas.microsoft.com/office/drawing/2014/chart" uri="{C3380CC4-5D6E-409C-BE32-E72D297353CC}">
              <c16:uniqueId val="{00000000-809F-4BD3-A45A-82F1E5F3C2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294.27</c:v>
                </c:pt>
                <c:pt idx="4">
                  <c:v>294.08999999999997</c:v>
                </c:pt>
              </c:numCache>
            </c:numRef>
          </c:val>
          <c:smooth val="0"/>
          <c:extLst>
            <c:ext xmlns:c16="http://schemas.microsoft.com/office/drawing/2014/chart" uri="{C3380CC4-5D6E-409C-BE32-E72D297353CC}">
              <c16:uniqueId val="{00000001-809F-4BD3-A45A-82F1E5F3C2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24.59</c:v>
                </c:pt>
                <c:pt idx="1">
                  <c:v>22.95</c:v>
                </c:pt>
                <c:pt idx="2">
                  <c:v>21.29</c:v>
                </c:pt>
                <c:pt idx="3">
                  <c:v>20.82</c:v>
                </c:pt>
                <c:pt idx="4">
                  <c:v>19.46</c:v>
                </c:pt>
              </c:numCache>
            </c:numRef>
          </c:val>
          <c:extLst>
            <c:ext xmlns:c16="http://schemas.microsoft.com/office/drawing/2014/chart" uri="{C3380CC4-5D6E-409C-BE32-E72D297353CC}">
              <c16:uniqueId val="{00000000-97EF-4F7E-82AA-C1294B1B81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60.59</c:v>
                </c:pt>
                <c:pt idx="4">
                  <c:v>60</c:v>
                </c:pt>
              </c:numCache>
            </c:numRef>
          </c:val>
          <c:smooth val="0"/>
          <c:extLst>
            <c:ext xmlns:c16="http://schemas.microsoft.com/office/drawing/2014/chart" uri="{C3380CC4-5D6E-409C-BE32-E72D297353CC}">
              <c16:uniqueId val="{00000001-97EF-4F7E-82AA-C1294B1B81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325.12</c:v>
                </c:pt>
                <c:pt idx="1">
                  <c:v>342.34</c:v>
                </c:pt>
                <c:pt idx="2">
                  <c:v>367.48</c:v>
                </c:pt>
                <c:pt idx="3">
                  <c:v>385.21</c:v>
                </c:pt>
                <c:pt idx="4">
                  <c:v>402.88</c:v>
                </c:pt>
              </c:numCache>
            </c:numRef>
          </c:val>
          <c:extLst>
            <c:ext xmlns:c16="http://schemas.microsoft.com/office/drawing/2014/chart" uri="{C3380CC4-5D6E-409C-BE32-E72D297353CC}">
              <c16:uniqueId val="{00000000-A534-4174-A50A-0AB82D728C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280.23</c:v>
                </c:pt>
                <c:pt idx="4">
                  <c:v>282.70999999999998</c:v>
                </c:pt>
              </c:numCache>
            </c:numRef>
          </c:val>
          <c:smooth val="0"/>
          <c:extLst>
            <c:ext xmlns:c16="http://schemas.microsoft.com/office/drawing/2014/chart" uri="{C3380CC4-5D6E-409C-BE32-E72D297353CC}">
              <c16:uniqueId val="{00000001-A534-4174-A50A-0AB82D728C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c:v>
                </c:pt>
                <c:pt idx="1">
                  <c:v>60.23</c:v>
                </c:pt>
                <c:pt idx="2">
                  <c:v>60.05</c:v>
                </c:pt>
                <c:pt idx="3">
                  <c:v>60.02</c:v>
                </c:pt>
                <c:pt idx="4">
                  <c:v>60</c:v>
                </c:pt>
              </c:numCache>
            </c:numRef>
          </c:val>
          <c:extLst>
            <c:ext xmlns:c16="http://schemas.microsoft.com/office/drawing/2014/chart" uri="{C3380CC4-5D6E-409C-BE32-E72D297353CC}">
              <c16:uniqueId val="{00000000-EA08-4455-832C-EB00312473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58.19</c:v>
                </c:pt>
                <c:pt idx="4">
                  <c:v>56.52</c:v>
                </c:pt>
              </c:numCache>
            </c:numRef>
          </c:val>
          <c:smooth val="0"/>
          <c:extLst>
            <c:ext xmlns:c16="http://schemas.microsoft.com/office/drawing/2014/chart" uri="{C3380CC4-5D6E-409C-BE32-E72D297353CC}">
              <c16:uniqueId val="{00000001-EA08-4455-832C-EB00312473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E5-4F5C-BE56-F5228989C7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87.8</c:v>
                </c:pt>
                <c:pt idx="4">
                  <c:v>88.43</c:v>
                </c:pt>
              </c:numCache>
            </c:numRef>
          </c:val>
          <c:smooth val="0"/>
          <c:extLst>
            <c:ext xmlns:c16="http://schemas.microsoft.com/office/drawing/2014/chart" uri="{C3380CC4-5D6E-409C-BE32-E72D297353CC}">
              <c16:uniqueId val="{00000001-2AE5-4F5C-BE56-F5228989C7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富田林市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108989</v>
      </c>
      <c r="AM8" s="45"/>
      <c r="AN8" s="45"/>
      <c r="AO8" s="45"/>
      <c r="AP8" s="45"/>
      <c r="AQ8" s="45"/>
      <c r="AR8" s="45"/>
      <c r="AS8" s="45"/>
      <c r="AT8" s="46">
        <f>データ!T6</f>
        <v>39.72</v>
      </c>
      <c r="AU8" s="46"/>
      <c r="AV8" s="46"/>
      <c r="AW8" s="46"/>
      <c r="AX8" s="46"/>
      <c r="AY8" s="46"/>
      <c r="AZ8" s="46"/>
      <c r="BA8" s="46"/>
      <c r="BB8" s="46">
        <f>データ!U6</f>
        <v>2743.93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38.659999999999997</v>
      </c>
      <c r="J10" s="46"/>
      <c r="K10" s="46"/>
      <c r="L10" s="46"/>
      <c r="M10" s="46"/>
      <c r="N10" s="46"/>
      <c r="O10" s="46"/>
      <c r="P10" s="46">
        <f>データ!P6</f>
        <v>1.89</v>
      </c>
      <c r="Q10" s="46"/>
      <c r="R10" s="46"/>
      <c r="S10" s="46"/>
      <c r="T10" s="46"/>
      <c r="U10" s="46"/>
      <c r="V10" s="46"/>
      <c r="W10" s="46">
        <f>データ!Q6</f>
        <v>100</v>
      </c>
      <c r="X10" s="46"/>
      <c r="Y10" s="46"/>
      <c r="Z10" s="46"/>
      <c r="AA10" s="46"/>
      <c r="AB10" s="46"/>
      <c r="AC10" s="46"/>
      <c r="AD10" s="45">
        <f>データ!R6</f>
        <v>1491</v>
      </c>
      <c r="AE10" s="45"/>
      <c r="AF10" s="45"/>
      <c r="AG10" s="45"/>
      <c r="AH10" s="45"/>
      <c r="AI10" s="45"/>
      <c r="AJ10" s="45"/>
      <c r="AK10" s="2"/>
      <c r="AL10" s="45">
        <f>データ!V6</f>
        <v>2047</v>
      </c>
      <c r="AM10" s="45"/>
      <c r="AN10" s="45"/>
      <c r="AO10" s="45"/>
      <c r="AP10" s="45"/>
      <c r="AQ10" s="45"/>
      <c r="AR10" s="45"/>
      <c r="AS10" s="45"/>
      <c r="AT10" s="46">
        <f>データ!W6</f>
        <v>11.55</v>
      </c>
      <c r="AU10" s="46"/>
      <c r="AV10" s="46"/>
      <c r="AW10" s="46"/>
      <c r="AX10" s="46"/>
      <c r="AY10" s="46"/>
      <c r="AZ10" s="46"/>
      <c r="BA10" s="46"/>
      <c r="BB10" s="46">
        <f>データ!X6</f>
        <v>177.23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YObOv5KDVPQNK3Rjl5pNNPZd3SM49bskDuw52tOsxc1cR74BstWZ7Z+E4/Yz8G06hoCoszQ2R1t/0h3BWfw4sg==" saltValue="4NFUjhvqYvIh0XPpXm/u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272141</v>
      </c>
      <c r="D6" s="19">
        <f t="shared" si="3"/>
        <v>46</v>
      </c>
      <c r="E6" s="19">
        <f t="shared" si="3"/>
        <v>18</v>
      </c>
      <c r="F6" s="19">
        <f t="shared" si="3"/>
        <v>0</v>
      </c>
      <c r="G6" s="19">
        <f t="shared" si="3"/>
        <v>0</v>
      </c>
      <c r="H6" s="19" t="str">
        <f t="shared" si="3"/>
        <v>大阪府　富田林市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38.659999999999997</v>
      </c>
      <c r="P6" s="20">
        <f t="shared" si="3"/>
        <v>1.89</v>
      </c>
      <c r="Q6" s="20">
        <f t="shared" si="3"/>
        <v>100</v>
      </c>
      <c r="R6" s="20">
        <f t="shared" si="3"/>
        <v>1491</v>
      </c>
      <c r="S6" s="20">
        <f t="shared" si="3"/>
        <v>108989</v>
      </c>
      <c r="T6" s="20">
        <f t="shared" si="3"/>
        <v>39.72</v>
      </c>
      <c r="U6" s="20">
        <f t="shared" si="3"/>
        <v>2743.93</v>
      </c>
      <c r="V6" s="20">
        <f t="shared" si="3"/>
        <v>2047</v>
      </c>
      <c r="W6" s="20">
        <f t="shared" si="3"/>
        <v>11.55</v>
      </c>
      <c r="X6" s="20">
        <f t="shared" si="3"/>
        <v>177.23</v>
      </c>
      <c r="Y6" s="21">
        <f>IF(Y7="",NA(),Y7)</f>
        <v>99.64</v>
      </c>
      <c r="Z6" s="21">
        <f t="shared" ref="Z6:AH6" si="4">IF(Z7="",NA(),Z7)</f>
        <v>75.89</v>
      </c>
      <c r="AA6" s="21">
        <f t="shared" si="4"/>
        <v>111.18</v>
      </c>
      <c r="AB6" s="21">
        <f t="shared" si="4"/>
        <v>99.98</v>
      </c>
      <c r="AC6" s="21">
        <f t="shared" si="4"/>
        <v>100.46</v>
      </c>
      <c r="AD6" s="21">
        <f t="shared" si="4"/>
        <v>93.44</v>
      </c>
      <c r="AE6" s="21">
        <f t="shared" si="4"/>
        <v>90.02</v>
      </c>
      <c r="AF6" s="21">
        <f t="shared" si="4"/>
        <v>93.76</v>
      </c>
      <c r="AG6" s="21">
        <f t="shared" si="4"/>
        <v>99.03</v>
      </c>
      <c r="AH6" s="21">
        <f t="shared" si="4"/>
        <v>100.41</v>
      </c>
      <c r="AI6" s="20" t="str">
        <f>IF(AI7="","",IF(AI7="-","【-】","【"&amp;SUBSTITUTE(TEXT(AI7,"#,##0.00"),"-","△")&amp;"】"))</f>
        <v>【98.81】</v>
      </c>
      <c r="AJ6" s="21">
        <f>IF(AJ7="",NA(),AJ7)</f>
        <v>5.68</v>
      </c>
      <c r="AK6" s="21">
        <f t="shared" ref="AK6:AS6" si="5">IF(AK7="",NA(),AK7)</f>
        <v>152.29</v>
      </c>
      <c r="AL6" s="21">
        <f t="shared" si="5"/>
        <v>80.430000000000007</v>
      </c>
      <c r="AM6" s="21">
        <f t="shared" si="5"/>
        <v>74.34</v>
      </c>
      <c r="AN6" s="21">
        <f t="shared" si="5"/>
        <v>74.92</v>
      </c>
      <c r="AO6" s="21">
        <f t="shared" si="5"/>
        <v>123.58</v>
      </c>
      <c r="AP6" s="21">
        <f t="shared" si="5"/>
        <v>221.28</v>
      </c>
      <c r="AQ6" s="21">
        <f t="shared" si="5"/>
        <v>173.09</v>
      </c>
      <c r="AR6" s="21">
        <f t="shared" si="5"/>
        <v>74.239999999999995</v>
      </c>
      <c r="AS6" s="21">
        <f t="shared" si="5"/>
        <v>83.92</v>
      </c>
      <c r="AT6" s="20" t="str">
        <f>IF(AT7="","",IF(AT7="-","【-】","【"&amp;SUBSTITUTE(TEXT(AT7,"#,##0.00"),"-","△")&amp;"】"))</f>
        <v>【102.81】</v>
      </c>
      <c r="AU6" s="21">
        <f>IF(AU7="",NA(),AU7)</f>
        <v>91.98</v>
      </c>
      <c r="AV6" s="21">
        <f t="shared" ref="AV6:BD6" si="6">IF(AV7="",NA(),AV7)</f>
        <v>30.85</v>
      </c>
      <c r="AW6" s="21">
        <f t="shared" si="6"/>
        <v>66.58</v>
      </c>
      <c r="AX6" s="21">
        <f t="shared" si="6"/>
        <v>94.23</v>
      </c>
      <c r="AY6" s="21">
        <f t="shared" si="6"/>
        <v>97.85</v>
      </c>
      <c r="AZ6" s="21">
        <f t="shared" si="6"/>
        <v>172.39</v>
      </c>
      <c r="BA6" s="21">
        <f t="shared" si="6"/>
        <v>113.42</v>
      </c>
      <c r="BB6" s="21">
        <f t="shared" si="6"/>
        <v>117.39</v>
      </c>
      <c r="BC6" s="21">
        <f t="shared" si="6"/>
        <v>100.47</v>
      </c>
      <c r="BD6" s="21">
        <f t="shared" si="6"/>
        <v>122.71</v>
      </c>
      <c r="BE6" s="20" t="str">
        <f>IF(BE7="","",IF(BE7="-","【-】","【"&amp;SUBSTITUTE(TEXT(BE7,"#,##0.00"),"-","△")&amp;"】"))</f>
        <v>【112.20】</v>
      </c>
      <c r="BF6" s="21">
        <f>IF(BF7="",NA(),BF7)</f>
        <v>1853.75</v>
      </c>
      <c r="BG6" s="21">
        <f t="shared" ref="BG6:BO6" si="7">IF(BG7="",NA(),BG7)</f>
        <v>1854.42</v>
      </c>
      <c r="BH6" s="21">
        <f t="shared" si="7"/>
        <v>1904.37</v>
      </c>
      <c r="BI6" s="21">
        <f t="shared" si="7"/>
        <v>1741.56</v>
      </c>
      <c r="BJ6" s="21">
        <f t="shared" si="7"/>
        <v>1851.1</v>
      </c>
      <c r="BK6" s="21">
        <f t="shared" si="7"/>
        <v>407.42</v>
      </c>
      <c r="BL6" s="21">
        <f t="shared" si="7"/>
        <v>386.46</v>
      </c>
      <c r="BM6" s="21">
        <f t="shared" si="7"/>
        <v>421.25</v>
      </c>
      <c r="BN6" s="21">
        <f t="shared" si="7"/>
        <v>294.27</v>
      </c>
      <c r="BO6" s="21">
        <f t="shared" si="7"/>
        <v>294.08999999999997</v>
      </c>
      <c r="BP6" s="20" t="str">
        <f>IF(BP7="","",IF(BP7="-","【-】","【"&amp;SUBSTITUTE(TEXT(BP7,"#,##0.00"),"-","△")&amp;"】"))</f>
        <v>【310.14】</v>
      </c>
      <c r="BQ6" s="21">
        <f>IF(BQ7="",NA(),BQ7)</f>
        <v>24.59</v>
      </c>
      <c r="BR6" s="21">
        <f t="shared" ref="BR6:BZ6" si="8">IF(BR7="",NA(),BR7)</f>
        <v>22.95</v>
      </c>
      <c r="BS6" s="21">
        <f t="shared" si="8"/>
        <v>21.29</v>
      </c>
      <c r="BT6" s="21">
        <f t="shared" si="8"/>
        <v>20.82</v>
      </c>
      <c r="BU6" s="21">
        <f t="shared" si="8"/>
        <v>19.46</v>
      </c>
      <c r="BV6" s="21">
        <f t="shared" si="8"/>
        <v>57.08</v>
      </c>
      <c r="BW6" s="21">
        <f t="shared" si="8"/>
        <v>55.85</v>
      </c>
      <c r="BX6" s="21">
        <f t="shared" si="8"/>
        <v>53.23</v>
      </c>
      <c r="BY6" s="21">
        <f t="shared" si="8"/>
        <v>60.59</v>
      </c>
      <c r="BZ6" s="21">
        <f t="shared" si="8"/>
        <v>60</v>
      </c>
      <c r="CA6" s="20" t="str">
        <f>IF(CA7="","",IF(CA7="-","【-】","【"&amp;SUBSTITUTE(TEXT(CA7,"#,##0.00"),"-","△")&amp;"】"))</f>
        <v>【57.71】</v>
      </c>
      <c r="CB6" s="21">
        <f>IF(CB7="",NA(),CB7)</f>
        <v>325.12</v>
      </c>
      <c r="CC6" s="21">
        <f t="shared" ref="CC6:CK6" si="9">IF(CC7="",NA(),CC7)</f>
        <v>342.34</v>
      </c>
      <c r="CD6" s="21">
        <f t="shared" si="9"/>
        <v>367.48</v>
      </c>
      <c r="CE6" s="21">
        <f t="shared" si="9"/>
        <v>385.21</v>
      </c>
      <c r="CF6" s="21">
        <f t="shared" si="9"/>
        <v>402.88</v>
      </c>
      <c r="CG6" s="21">
        <f t="shared" si="9"/>
        <v>286.86</v>
      </c>
      <c r="CH6" s="21">
        <f t="shared" si="9"/>
        <v>287.91000000000003</v>
      </c>
      <c r="CI6" s="21">
        <f t="shared" si="9"/>
        <v>283.3</v>
      </c>
      <c r="CJ6" s="21">
        <f t="shared" si="9"/>
        <v>280.23</v>
      </c>
      <c r="CK6" s="21">
        <f t="shared" si="9"/>
        <v>282.70999999999998</v>
      </c>
      <c r="CL6" s="20" t="str">
        <f>IF(CL7="","",IF(CL7="-","【-】","【"&amp;SUBSTITUTE(TEXT(CL7,"#,##0.00"),"-","△")&amp;"】"))</f>
        <v>【286.17】</v>
      </c>
      <c r="CM6" s="21">
        <f>IF(CM7="",NA(),CM7)</f>
        <v>60</v>
      </c>
      <c r="CN6" s="21">
        <f t="shared" ref="CN6:CV6" si="10">IF(CN7="",NA(),CN7)</f>
        <v>60.23</v>
      </c>
      <c r="CO6" s="21">
        <f t="shared" si="10"/>
        <v>60.05</v>
      </c>
      <c r="CP6" s="21">
        <f t="shared" si="10"/>
        <v>60.02</v>
      </c>
      <c r="CQ6" s="21">
        <f t="shared" si="10"/>
        <v>60</v>
      </c>
      <c r="CR6" s="21">
        <f t="shared" si="10"/>
        <v>57.22</v>
      </c>
      <c r="CS6" s="21">
        <f t="shared" si="10"/>
        <v>54.93</v>
      </c>
      <c r="CT6" s="21">
        <f t="shared" si="10"/>
        <v>55.96</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87.8</v>
      </c>
      <c r="DG6" s="21">
        <f t="shared" si="11"/>
        <v>88.43</v>
      </c>
      <c r="DH6" s="20" t="str">
        <f>IF(DH7="","",IF(DH7="-","【-】","【"&amp;SUBSTITUTE(TEXT(DH7,"#,##0.00"),"-","△")&amp;"】"))</f>
        <v>【83.38】</v>
      </c>
      <c r="DI6" s="21">
        <f>IF(DI7="",NA(),DI7)</f>
        <v>8.6</v>
      </c>
      <c r="DJ6" s="21">
        <f t="shared" ref="DJ6:DR6" si="12">IF(DJ7="",NA(),DJ7)</f>
        <v>12.79</v>
      </c>
      <c r="DK6" s="21">
        <f t="shared" si="12"/>
        <v>16.53</v>
      </c>
      <c r="DL6" s="21">
        <f t="shared" si="12"/>
        <v>20.12</v>
      </c>
      <c r="DM6" s="21">
        <f t="shared" si="12"/>
        <v>23.77</v>
      </c>
      <c r="DN6" s="21">
        <f t="shared" si="12"/>
        <v>16.420000000000002</v>
      </c>
      <c r="DO6" s="21">
        <f t="shared" si="12"/>
        <v>16.41</v>
      </c>
      <c r="DP6" s="21">
        <f t="shared" si="12"/>
        <v>16.63</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272141</v>
      </c>
      <c r="D7" s="23">
        <v>46</v>
      </c>
      <c r="E7" s="23">
        <v>18</v>
      </c>
      <c r="F7" s="23">
        <v>0</v>
      </c>
      <c r="G7" s="23">
        <v>0</v>
      </c>
      <c r="H7" s="23" t="s">
        <v>95</v>
      </c>
      <c r="I7" s="23" t="s">
        <v>96</v>
      </c>
      <c r="J7" s="23" t="s">
        <v>97</v>
      </c>
      <c r="K7" s="23" t="s">
        <v>98</v>
      </c>
      <c r="L7" s="23" t="s">
        <v>99</v>
      </c>
      <c r="M7" s="23" t="s">
        <v>100</v>
      </c>
      <c r="N7" s="24" t="s">
        <v>101</v>
      </c>
      <c r="O7" s="24">
        <v>38.659999999999997</v>
      </c>
      <c r="P7" s="24">
        <v>1.89</v>
      </c>
      <c r="Q7" s="24">
        <v>100</v>
      </c>
      <c r="R7" s="24">
        <v>1491</v>
      </c>
      <c r="S7" s="24">
        <v>108989</v>
      </c>
      <c r="T7" s="24">
        <v>39.72</v>
      </c>
      <c r="U7" s="24">
        <v>2743.93</v>
      </c>
      <c r="V7" s="24">
        <v>2047</v>
      </c>
      <c r="W7" s="24">
        <v>11.55</v>
      </c>
      <c r="X7" s="24">
        <v>177.23</v>
      </c>
      <c r="Y7" s="24">
        <v>99.64</v>
      </c>
      <c r="Z7" s="24">
        <v>75.89</v>
      </c>
      <c r="AA7" s="24">
        <v>111.18</v>
      </c>
      <c r="AB7" s="24">
        <v>99.98</v>
      </c>
      <c r="AC7" s="24">
        <v>100.46</v>
      </c>
      <c r="AD7" s="24">
        <v>93.44</v>
      </c>
      <c r="AE7" s="24">
        <v>90.02</v>
      </c>
      <c r="AF7" s="24">
        <v>93.76</v>
      </c>
      <c r="AG7" s="24">
        <v>99.03</v>
      </c>
      <c r="AH7" s="24">
        <v>100.41</v>
      </c>
      <c r="AI7" s="24">
        <v>98.81</v>
      </c>
      <c r="AJ7" s="24">
        <v>5.68</v>
      </c>
      <c r="AK7" s="24">
        <v>152.29</v>
      </c>
      <c r="AL7" s="24">
        <v>80.430000000000007</v>
      </c>
      <c r="AM7" s="24">
        <v>74.34</v>
      </c>
      <c r="AN7" s="24">
        <v>74.92</v>
      </c>
      <c r="AO7" s="24">
        <v>123.58</v>
      </c>
      <c r="AP7" s="24">
        <v>221.28</v>
      </c>
      <c r="AQ7" s="24">
        <v>173.09</v>
      </c>
      <c r="AR7" s="24">
        <v>74.239999999999995</v>
      </c>
      <c r="AS7" s="24">
        <v>83.92</v>
      </c>
      <c r="AT7" s="24">
        <v>102.81</v>
      </c>
      <c r="AU7" s="24">
        <v>91.98</v>
      </c>
      <c r="AV7" s="24">
        <v>30.85</v>
      </c>
      <c r="AW7" s="24">
        <v>66.58</v>
      </c>
      <c r="AX7" s="24">
        <v>94.23</v>
      </c>
      <c r="AY7" s="24">
        <v>97.85</v>
      </c>
      <c r="AZ7" s="24">
        <v>172.39</v>
      </c>
      <c r="BA7" s="24">
        <v>113.42</v>
      </c>
      <c r="BB7" s="24">
        <v>117.39</v>
      </c>
      <c r="BC7" s="24">
        <v>100.47</v>
      </c>
      <c r="BD7" s="24">
        <v>122.71</v>
      </c>
      <c r="BE7" s="24">
        <v>112.2</v>
      </c>
      <c r="BF7" s="24">
        <v>1853.75</v>
      </c>
      <c r="BG7" s="24">
        <v>1854.42</v>
      </c>
      <c r="BH7" s="24">
        <v>1904.37</v>
      </c>
      <c r="BI7" s="24">
        <v>1741.56</v>
      </c>
      <c r="BJ7" s="24">
        <v>1851.1</v>
      </c>
      <c r="BK7" s="24">
        <v>407.42</v>
      </c>
      <c r="BL7" s="24">
        <v>386.46</v>
      </c>
      <c r="BM7" s="24">
        <v>421.25</v>
      </c>
      <c r="BN7" s="24">
        <v>294.27</v>
      </c>
      <c r="BO7" s="24">
        <v>294.08999999999997</v>
      </c>
      <c r="BP7" s="24">
        <v>310.14</v>
      </c>
      <c r="BQ7" s="24">
        <v>24.59</v>
      </c>
      <c r="BR7" s="24">
        <v>22.95</v>
      </c>
      <c r="BS7" s="24">
        <v>21.29</v>
      </c>
      <c r="BT7" s="24">
        <v>20.82</v>
      </c>
      <c r="BU7" s="24">
        <v>19.46</v>
      </c>
      <c r="BV7" s="24">
        <v>57.08</v>
      </c>
      <c r="BW7" s="24">
        <v>55.85</v>
      </c>
      <c r="BX7" s="24">
        <v>53.23</v>
      </c>
      <c r="BY7" s="24">
        <v>60.59</v>
      </c>
      <c r="BZ7" s="24">
        <v>60</v>
      </c>
      <c r="CA7" s="24">
        <v>57.71</v>
      </c>
      <c r="CB7" s="24">
        <v>325.12</v>
      </c>
      <c r="CC7" s="24">
        <v>342.34</v>
      </c>
      <c r="CD7" s="24">
        <v>367.48</v>
      </c>
      <c r="CE7" s="24">
        <v>385.21</v>
      </c>
      <c r="CF7" s="24">
        <v>402.88</v>
      </c>
      <c r="CG7" s="24">
        <v>286.86</v>
      </c>
      <c r="CH7" s="24">
        <v>287.91000000000003</v>
      </c>
      <c r="CI7" s="24">
        <v>283.3</v>
      </c>
      <c r="CJ7" s="24">
        <v>280.23</v>
      </c>
      <c r="CK7" s="24">
        <v>282.70999999999998</v>
      </c>
      <c r="CL7" s="24">
        <v>286.17</v>
      </c>
      <c r="CM7" s="24">
        <v>60</v>
      </c>
      <c r="CN7" s="24">
        <v>60.23</v>
      </c>
      <c r="CO7" s="24">
        <v>60.05</v>
      </c>
      <c r="CP7" s="24">
        <v>60.02</v>
      </c>
      <c r="CQ7" s="24">
        <v>60</v>
      </c>
      <c r="CR7" s="24">
        <v>57.22</v>
      </c>
      <c r="CS7" s="24">
        <v>54.93</v>
      </c>
      <c r="CT7" s="24">
        <v>55.96</v>
      </c>
      <c r="CU7" s="24">
        <v>58.19</v>
      </c>
      <c r="CV7" s="24">
        <v>56.52</v>
      </c>
      <c r="CW7" s="24">
        <v>56.8</v>
      </c>
      <c r="CX7" s="24">
        <v>100</v>
      </c>
      <c r="CY7" s="24">
        <v>100</v>
      </c>
      <c r="CZ7" s="24">
        <v>100</v>
      </c>
      <c r="DA7" s="24">
        <v>100</v>
      </c>
      <c r="DB7" s="24">
        <v>100</v>
      </c>
      <c r="DC7" s="24">
        <v>67.290000000000006</v>
      </c>
      <c r="DD7" s="24">
        <v>65.569999999999993</v>
      </c>
      <c r="DE7" s="24">
        <v>60.12</v>
      </c>
      <c r="DF7" s="24">
        <v>87.8</v>
      </c>
      <c r="DG7" s="24">
        <v>88.43</v>
      </c>
      <c r="DH7" s="24">
        <v>83.38</v>
      </c>
      <c r="DI7" s="24">
        <v>8.6</v>
      </c>
      <c r="DJ7" s="24">
        <v>12.79</v>
      </c>
      <c r="DK7" s="24">
        <v>16.53</v>
      </c>
      <c r="DL7" s="24">
        <v>20.12</v>
      </c>
      <c r="DM7" s="24">
        <v>23.77</v>
      </c>
      <c r="DN7" s="24">
        <v>16.420000000000002</v>
      </c>
      <c r="DO7" s="24">
        <v>16.41</v>
      </c>
      <c r="DP7" s="24">
        <v>16.63</v>
      </c>
      <c r="DQ7" s="24">
        <v>15.74</v>
      </c>
      <c r="DR7" s="24">
        <v>21.02</v>
      </c>
      <c r="DS7" s="24">
        <v>19.84</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2023-01-24T04:54:53Z</cp:lastPrinted>
  <dcterms:created xsi:type="dcterms:W3CDTF">2023-01-12T23:49:49Z</dcterms:created>
  <dcterms:modified xsi:type="dcterms:W3CDTF">2023-02-28T00:12:28Z</dcterms:modified>
  <cp:category/>
</cp:coreProperties>
</file>