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ZoWxzovHhOBQEzRx/o76k7KPPJz0UrqV64Pl6wptA9wCb+jRdMKUchwbaWEIuLxcIbz1yU3koW7RsH5zLedmSQ==" workbookSaltValue="ewcVogNeGYyIPNnwE5HbV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<sst xmlns="http://schemas.openxmlformats.org/spreadsheetml/2006/main" count="236" uniqueCount="116">
  <si>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</si>
  <si>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</si>
  <si>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</si>
  <si>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</si>
  <si>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</si>
  <si>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</si>
  <si>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</si>
  <si>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</si>
  <si>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</si>
  <si>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</si>
  <si>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</si>
  <si>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</si>
  <si>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</si>
  <si>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</si>
  <si>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</si>
  <si>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</si>
  <si>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</si>
  <si>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</si>
  <si>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</si>
  <si>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</si>
  <si>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</si>
  <si>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</si>
  <si>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</si>
  <si>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</si>
  <si>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</si>
  <si>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</si>
  <si>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</si>
  <si>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</si>
  <si>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</si>
  <si>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</si>
  <si>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</si>
  <si>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</si>
  <si>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</si>
  <si>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</si>
  <si>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</si>
  <si>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</si>
  <si>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</si>
  <si>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</si>
  <si>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</si>
  <si>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</si>
  <si>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</si>
  <si>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</si>
  <si>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</si>
  <si>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</si>
  <si>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</si>
  <si>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</si>
  <si>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</si>
  <si>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</si>
  <si>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</si>
  <si>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</si>
  <si>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</si>
  <si>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</si>
  <si>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</si>
  <si>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</si>
  <si>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</si>
  <si>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</si>
  <si>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</si>
  <si>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</si>
  <si>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</si>
  <si>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</si>
  <si>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</si>
  <si>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</si>
  <si>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</si>
  <si>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</si>
  <si>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</si>
  <si>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</si>
  <si>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</si>
  <si>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</si>
  <si>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</si>
  <si>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</si>
  <si>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</si>
  <si>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</si>
  <si>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</si>
  <si>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</si>
  <si>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</si>
  <si>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</si>
  <si>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</si>
  <si>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</si>
  <si>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</si>
  <si>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</si>
  <si>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</si>
  <si>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</si>
  <si>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</si>
  <si>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</si>
  <si>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</si>
  <si>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</si>
  <si>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</si>
  <si>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</si>
  <si>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</si>
  <si>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</si>
  <si>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</si>
  <si>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</si>
  <si>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</si>
  <si>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</si>
  <si>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</si>
  <si>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富田林市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</si>
  <si>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</si>
  <si>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</si>
  <si>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</si>
  <si>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</si>
  <si>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</si>
  <si>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</si>
  <si>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</si>
  <si>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</si>
  <si>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</si>
  <si>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</si>
  <si>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</si>
  <si>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</si>
  <si>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</si>
  <si>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</si>
  <si>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</si>
  <si>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</si>
  <si>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</si>
  <si>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3年度は、補助金の減少などによる収益の減少により、経常収支比率は減少した。使用料収益については、令和2年度の新型コロナウイルス感染症拡大に伴う在宅需要により、回復した有収水量も減少に転じ、前年度比で減少した。費用については、利率の高い企業債の償還が順次終了していることから支払利息の減少が続いているが、下水整備をすすめていることから減価償却費は増加が続いている。なお、経常収支比率は100％を超えているが、一般会計からの補助金収入により資本的収支もあわせて収支均衡を図っていることから、資本的収支（建設改良費等）への補填により、資金の余剰は発生していない。
　流動比率は、収支均衡を図っていることから、保有する現金が増加しないため、ほぼ一定の数値で推移している。
　企業債残高対事業規模比率は減少傾向であり、これは企業債の償還額が借入額を上回っていることから、企業債残高が減少していることに伴い当該比率も減少しているものである。
　経費回収率は微増となっているが、汚水処理原価が微減となったためである。これは、流域下水道維持管理費負担金や支払利息が減少したことが主な原因である。
　水洗化率については、新規整備による整備済人口の増や、整備済地域への啓発など促進活動を継続的に行っていることが、増加につながっていると考えられる。</t>
    <rPh sb="1" eb="3">
      <t>レイワ</t>
    </rPh>
    <rPh sb="4" eb="6">
      <t>ネンド</t>
    </rPh>
    <rPh sb="19" eb="21">
      <t>シュウエキ</t>
    </rPh>
    <rPh sb="22" eb="24">
      <t>ゲンショウ</t>
    </rPh>
    <rPh sb="28" eb="30">
      <t>ケイジョウ</t>
    </rPh>
    <rPh sb="30" eb="32">
      <t>シュウシ</t>
    </rPh>
    <rPh sb="32" eb="34">
      <t>ヒリツ</t>
    </rPh>
    <rPh sb="35" eb="37">
      <t>ゲンショウ</t>
    </rPh>
    <rPh sb="40" eb="42">
      <t>シヨウ</t>
    </rPh>
    <rPh sb="42" eb="43">
      <t>リョウ</t>
    </rPh>
    <rPh sb="51" eb="53">
      <t>レイワ</t>
    </rPh>
    <rPh sb="97" eb="100">
      <t>ゼンネンド</t>
    </rPh>
    <rPh sb="100" eb="101">
      <t>ヒ</t>
    </rPh>
    <rPh sb="147" eb="148">
      <t>ツヅ</t>
    </rPh>
    <rPh sb="154" eb="156">
      <t>ゲスイ</t>
    </rPh>
    <rPh sb="156" eb="158">
      <t>セイビ</t>
    </rPh>
    <rPh sb="169" eb="171">
      <t>ゲンカ</t>
    </rPh>
    <rPh sb="171" eb="173">
      <t>ショウキャク</t>
    </rPh>
    <rPh sb="173" eb="174">
      <t>ヒ</t>
    </rPh>
    <rPh sb="175" eb="177">
      <t>ゾウカ</t>
    </rPh>
    <rPh sb="178" eb="179">
      <t>ツヅ</t>
    </rPh>
    <rPh sb="289" eb="291">
      <t>シュウシ</t>
    </rPh>
    <rPh sb="291" eb="293">
      <t>キンコウ</t>
    </rPh>
    <rPh sb="294" eb="295">
      <t>ハカ</t>
    </rPh>
    <rPh sb="304" eb="306">
      <t>ホユウ</t>
    </rPh>
    <rPh sb="308" eb="310">
      <t>ゲンキン</t>
    </rPh>
    <rPh sb="311" eb="313">
      <t>ゾウカ</t>
    </rPh>
    <rPh sb="321" eb="323">
      <t>イッテイ</t>
    </rPh>
    <rPh sb="324" eb="326">
      <t>スウチ</t>
    </rPh>
    <rPh sb="327" eb="329">
      <t>スイイ</t>
    </rPh>
    <rPh sb="442" eb="444">
      <t>ビゲン</t>
    </rPh>
    <rPh sb="458" eb="459">
      <t>ナガ</t>
    </rPh>
    <rPh sb="472" eb="474">
      <t>シハラ</t>
    </rPh>
    <rPh sb="474" eb="476">
      <t>リソク</t>
    </rPh>
    <rPh sb="477" eb="479">
      <t>ゲンショウ</t>
    </rPh>
    <phoneticPr fontId="4"/>
  </si>
  <si>
    <t>　有形固定資産減価償却率は類似団体平均値と比較すると小さくなっている。平成28年度から地方公営企業法を全部適用し、減価償却累計額が増加していくため、有形固定資産減価償却率はしばらく同様の傾向で増加していくものと考えられる。
　管路老朽化率については、本市では昭和50年代後半に下水道整備が本格化した経過があるため、平成29年度から本市で最初に整備された管が老朽化（50年経過）を迎えるため、同年度から数値が増加している。また、令和3年度において、整備された年度が不明の管渠について、精査した結果、布設年度が判明したこともあり、管路老朽化率が増となった。
　管渠改善率は、PFI方式による管更生を進めているが、類似団体平均値には届いていない。</t>
    <rPh sb="213" eb="215">
      <t>レイワ</t>
    </rPh>
    <rPh sb="216" eb="218">
      <t>ネンド</t>
    </rPh>
    <rPh sb="223" eb="225">
      <t>セイビ</t>
    </rPh>
    <rPh sb="228" eb="230">
      <t>ネンド</t>
    </rPh>
    <rPh sb="231" eb="233">
      <t>フメイ</t>
    </rPh>
    <rPh sb="234" eb="236">
      <t>カンキョ</t>
    </rPh>
    <rPh sb="241" eb="243">
      <t>セイサ</t>
    </rPh>
    <rPh sb="245" eb="247">
      <t>ケッカ</t>
    </rPh>
    <rPh sb="248" eb="250">
      <t>フセツ</t>
    </rPh>
    <rPh sb="250" eb="252">
      <t>ネンド</t>
    </rPh>
    <rPh sb="253" eb="255">
      <t>ハンメイ</t>
    </rPh>
    <rPh sb="263" eb="265">
      <t>カンロ</t>
    </rPh>
    <rPh sb="265" eb="268">
      <t>ロウキュウカ</t>
    </rPh>
    <rPh sb="268" eb="269">
      <t>リツ</t>
    </rPh>
    <rPh sb="270" eb="271">
      <t>ゾウ</t>
    </rPh>
    <rPh sb="288" eb="290">
      <t>ホウシキ</t>
    </rPh>
    <rPh sb="293" eb="294">
      <t>カン</t>
    </rPh>
    <rPh sb="294" eb="296">
      <t>コウセイ</t>
    </rPh>
    <rPh sb="297" eb="298">
      <t>スス</t>
    </rPh>
    <rPh sb="313" eb="314">
      <t>トド</t>
    </rPh>
    <phoneticPr fontId="4"/>
  </si>
  <si>
    <t>　本市では、生活排水100%適正処理を早期に達成するために、公共下水道事業と公共浄化槽整備推進事業の2つの手法を活用し、生活排水処理施設の整備を進めている。必要以上の投資を抑制し、効率性の高い浄化槽を併用することで、本市の生活排水対策全体の財政リスクの低減を図っている。
　このほか、事業の広域化に取り組んでおり、計画策定業務、台帳システム構築、管路施設点検調査などの共同発注を行ってきた。令和3年度においても引き続き、汚水管路施設点検調査の共同発注を行った。令和４年度では、雨水管調査の共同発注を行う予定である。また、PFI方式による誤接続・管路点検調査及び管更生・蓋替え工事も引き続き進めていく。下水道事業経営戦略を基に、今後も費用の抑制を図りつつ、安定した経営の維持に努める。</t>
    <rPh sb="38" eb="40">
      <t>コウキョウ</t>
    </rPh>
    <rPh sb="184" eb="188">
      <t>キョウドウハッチュウ</t>
    </rPh>
    <rPh sb="189" eb="190">
      <t>オコナ</t>
    </rPh>
    <rPh sb="195" eb="197">
      <t>レイワ</t>
    </rPh>
    <rPh sb="198" eb="200">
      <t>ネンド</t>
    </rPh>
    <rPh sb="205" eb="206">
      <t>ヒ</t>
    </rPh>
    <rPh sb="207" eb="208">
      <t>ツヅ</t>
    </rPh>
    <rPh sb="210" eb="212">
      <t>オスイ</t>
    </rPh>
    <rPh sb="221" eb="223">
      <t>キョウドウ</t>
    </rPh>
    <rPh sb="223" eb="225">
      <t>ハッチュウ</t>
    </rPh>
    <rPh sb="226" eb="227">
      <t>オコナ</t>
    </rPh>
    <rPh sb="230" eb="232">
      <t>レイワ</t>
    </rPh>
    <rPh sb="233" eb="235">
      <t>ネンド</t>
    </rPh>
    <rPh sb="238" eb="240">
      <t>ウスイ</t>
    </rPh>
    <rPh sb="240" eb="241">
      <t>カン</t>
    </rPh>
    <rPh sb="241" eb="243">
      <t>チョウサ</t>
    </rPh>
    <rPh sb="244" eb="246">
      <t>キョウドウ</t>
    </rPh>
    <rPh sb="246" eb="248">
      <t>ハッチュウ</t>
    </rPh>
    <rPh sb="249" eb="250">
      <t>オコナ</t>
    </rPh>
    <rPh sb="251" eb="253">
      <t>ヨテイ</t>
    </rPh>
    <rPh sb="272" eb="274">
      <t>カンロ</t>
    </rPh>
    <rPh sb="274" eb="276">
      <t>テンケン</t>
    </rPh>
    <rPh sb="284" eb="285">
      <t>フタ</t>
    </rPh>
    <rPh sb="285" eb="286">
      <t>ガ</t>
    </rPh>
    <rPh sb="287" eb="289">
      <t>コウジ</t>
    </rPh>
    <rPh sb="290" eb="291">
      <t>ヒ</t>
    </rPh>
    <rPh sb="292" eb="293">
      <t>ツヅ</t>
    </rPh>
    <rPh sb="300" eb="303">
      <t>ゲスイドウ</t>
    </rPh>
    <rPh sb="303" eb="305">
      <t>ジギョウ</t>
    </rPh>
    <rPh sb="310" eb="311">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</si>
</sst>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0.56999999999999995</c:v>
                </c:pt>
                <c:pt idx="1">
                  <c:v>0.11</c:v>
                </c:pt>
                <c:pt idx="2">
                  <c:v>0.16</c:v>
                </c:pt>
                <c:pt idx="3">
                  <c:v>0.19</c:v>
                </c:pt>
                <c:pt idx="4">
                  <c:v>0.15</c:v>
                </c:pt>
              </c:numCache>
            </c:numRef>
          </c:val>
          <c:extLst>
            <c:ext xmlns:c16="http://schemas.microsoft.com/office/drawing/2014/chart" uri="{C3380CC4-5D6E-409C-BE32-E72D297353CC}">
              <c16:uniqueId val="{00000000-F45C-4D35-93F9-2BA07E1A796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F45C-4D35-93F9-2BA07E1A796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D6-40B0-A3C3-3BFF417B8C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03D6-40B0-A3C3-3BFF417B8C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91.61</c:v>
                </c:pt>
                <c:pt idx="1">
                  <c:v>95.34</c:v>
                </c:pt>
                <c:pt idx="2">
                  <c:v>93.41</c:v>
                </c:pt>
                <c:pt idx="3">
                  <c:v>94.15</c:v>
                </c:pt>
                <c:pt idx="4">
                  <c:v>94.44</c:v>
                </c:pt>
              </c:numCache>
            </c:numRef>
          </c:val>
          <c:extLst>
            <c:ext xmlns:c16="http://schemas.microsoft.com/office/drawing/2014/chart" uri="{C3380CC4-5D6E-409C-BE32-E72D297353CC}">
              <c16:uniqueId val="{00000000-2F12-497A-9C99-2FC9608285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2F12-497A-9C99-2FC9608285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109</c:v>
                </c:pt>
                <c:pt idx="1">
                  <c:v>109.44</c:v>
                </c:pt>
                <c:pt idx="2">
                  <c:v>109.91</c:v>
                </c:pt>
                <c:pt idx="3">
                  <c:v>108.82</c:v>
                </c:pt>
                <c:pt idx="4">
                  <c:v>106.82</c:v>
                </c:pt>
              </c:numCache>
            </c:numRef>
          </c:val>
          <c:extLst>
            <c:ext xmlns:c16="http://schemas.microsoft.com/office/drawing/2014/chart" uri="{C3380CC4-5D6E-409C-BE32-E72D297353CC}">
              <c16:uniqueId val="{00000000-13B1-46ED-A8CA-26F0B152605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13B1-46ED-A8CA-26F0B152605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6.8</c:v>
                </c:pt>
                <c:pt idx="1">
                  <c:v>9.7899999999999991</c:v>
                </c:pt>
                <c:pt idx="2">
                  <c:v>12.7</c:v>
                </c:pt>
                <c:pt idx="3">
                  <c:v>15.53</c:v>
                </c:pt>
                <c:pt idx="4">
                  <c:v>18.38</c:v>
                </c:pt>
              </c:numCache>
            </c:numRef>
          </c:val>
          <c:extLst>
            <c:ext xmlns:c16="http://schemas.microsoft.com/office/drawing/2014/chart" uri="{C3380CC4-5D6E-409C-BE32-E72D297353CC}">
              <c16:uniqueId val="{00000000-61D2-4444-90A8-228A794253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61D2-4444-90A8-228A794253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5.01</c:v>
                </c:pt>
                <c:pt idx="1">
                  <c:v>5.05</c:v>
                </c:pt>
                <c:pt idx="2">
                  <c:v>4.88</c:v>
                </c:pt>
                <c:pt idx="3">
                  <c:v>4.72</c:v>
                </c:pt>
                <c:pt idx="4">
                  <c:v>11.11</c:v>
                </c:pt>
              </c:numCache>
            </c:numRef>
          </c:val>
          <c:extLst>
            <c:ext xmlns:c16="http://schemas.microsoft.com/office/drawing/2014/chart" uri="{C3380CC4-5D6E-409C-BE32-E72D297353CC}">
              <c16:uniqueId val="{00000000-ABE4-4F5E-B493-69324F1B05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ABE4-4F5E-B493-69324F1B05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B6-42A2-B17A-5342C081E7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93B6-42A2-B17A-5342C081E7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52.47</c:v>
                </c:pt>
                <c:pt idx="1">
                  <c:v>52.73</c:v>
                </c:pt>
                <c:pt idx="2">
                  <c:v>47.18</c:v>
                </c:pt>
                <c:pt idx="3">
                  <c:v>55.07</c:v>
                </c:pt>
                <c:pt idx="4">
                  <c:v>49.51</c:v>
                </c:pt>
              </c:numCache>
            </c:numRef>
          </c:val>
          <c:extLst>
            <c:ext xmlns:c16="http://schemas.microsoft.com/office/drawing/2014/chart" uri="{C3380CC4-5D6E-409C-BE32-E72D297353CC}">
              <c16:uniqueId val="{00000000-C6A7-4316-8F4D-53ACE63AC6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C6A7-4316-8F4D-53ACE63AC6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618.53</c:v>
                </c:pt>
                <c:pt idx="1">
                  <c:v>589.07000000000005</c:v>
                </c:pt>
                <c:pt idx="2">
                  <c:v>577.84</c:v>
                </c:pt>
                <c:pt idx="3">
                  <c:v>512.95000000000005</c:v>
                </c:pt>
                <c:pt idx="4">
                  <c:v>500.15</c:v>
                </c:pt>
              </c:numCache>
            </c:numRef>
          </c:val>
          <c:extLst>
            <c:ext xmlns:c16="http://schemas.microsoft.com/office/drawing/2014/chart" uri="{C3380CC4-5D6E-409C-BE32-E72D297353CC}">
              <c16:uniqueId val="{00000000-7178-45B8-BF83-22958F3C74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7178-45B8-BF83-22958F3C74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122.28</c:v>
                </c:pt>
                <c:pt idx="1">
                  <c:v>121.57</c:v>
                </c:pt>
                <c:pt idx="2">
                  <c:v>118.73</c:v>
                </c:pt>
                <c:pt idx="3">
                  <c:v>113.85</c:v>
                </c:pt>
                <c:pt idx="4">
                  <c:v>114.67</c:v>
                </c:pt>
              </c:numCache>
            </c:numRef>
          </c:val>
          <c:extLst>
            <c:ext xmlns:c16="http://schemas.microsoft.com/office/drawing/2014/chart" uri="{C3380CC4-5D6E-409C-BE32-E72D297353CC}">
              <c16:uniqueId val="{00000000-D1D1-46C6-9730-4E56B20BA5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D1D1-46C6-9730-4E56B20BA5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111.83</c:v>
                </c:pt>
                <c:pt idx="1">
                  <c:v>112.19</c:v>
                </c:pt>
                <c:pt idx="2">
                  <c:v>114.5</c:v>
                </c:pt>
                <c:pt idx="3">
                  <c:v>117.92</c:v>
                </c:pt>
                <c:pt idx="4">
                  <c:v>116.91</c:v>
                </c:pt>
              </c:numCache>
            </c:numRef>
          </c:val>
          <c:extLst>
            <c:ext xmlns:c16="http://schemas.microsoft.com/office/drawing/2014/chart" uri="{C3380CC4-5D6E-409C-BE32-E72D297353CC}">
              <c16:uniqueId val="{00000000-A13D-474B-8D2F-49A1164216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A13D-474B-8D2F-49A1164216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富田林市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非設置</v>
      </c>
      <c r="AE8" s="66"/>
      <c r="AF8" s="66"/>
      <c r="AG8" s="66"/>
      <c r="AH8" s="66"/>
      <c r="AI8" s="66"/>
      <c r="AJ8" s="66"/>
      <c r="AK8" s="3"/>
      <c r="AL8" s="45">
        <f>データ!S6</f>
        <v>108989</v>
      </c>
      <c r="AM8" s="45"/>
      <c r="AN8" s="45"/>
      <c r="AO8" s="45"/>
      <c r="AP8" s="45"/>
      <c r="AQ8" s="45"/>
      <c r="AR8" s="45"/>
      <c r="AS8" s="45"/>
      <c r="AT8" s="46">
        <f>データ!T6</f>
        <v>39.72</v>
      </c>
      <c r="AU8" s="46"/>
      <c r="AV8" s="46"/>
      <c r="AW8" s="46"/>
      <c r="AX8" s="46"/>
      <c r="AY8" s="46"/>
      <c r="AZ8" s="46"/>
      <c r="BA8" s="46"/>
      <c r="BB8" s="46">
        <f>データ!U6</f>
        <v>2743.93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68.540000000000006</v>
      </c>
      <c r="J10" s="46"/>
      <c r="K10" s="46"/>
      <c r="L10" s="46"/>
      <c r="M10" s="46"/>
      <c r="N10" s="46"/>
      <c r="O10" s="46"/>
      <c r="P10" s="46">
        <f>データ!P6</f>
        <v>94.1</v>
      </c>
      <c r="Q10" s="46"/>
      <c r="R10" s="46"/>
      <c r="S10" s="46"/>
      <c r="T10" s="46"/>
      <c r="U10" s="46"/>
      <c r="V10" s="46"/>
      <c r="W10" s="46">
        <f>データ!Q6</f>
        <v>89.13</v>
      </c>
      <c r="X10" s="46"/>
      <c r="Y10" s="46"/>
      <c r="Z10" s="46"/>
      <c r="AA10" s="46"/>
      <c r="AB10" s="46"/>
      <c r="AC10" s="46"/>
      <c r="AD10" s="45">
        <f>データ!R6</f>
        <v>2382</v>
      </c>
      <c r="AE10" s="45"/>
      <c r="AF10" s="45"/>
      <c r="AG10" s="45"/>
      <c r="AH10" s="45"/>
      <c r="AI10" s="45"/>
      <c r="AJ10" s="45"/>
      <c r="AK10" s="2"/>
      <c r="AL10" s="45">
        <f>データ!V6</f>
        <v>102108</v>
      </c>
      <c r="AM10" s="45"/>
      <c r="AN10" s="45"/>
      <c r="AO10" s="45"/>
      <c r="AP10" s="45"/>
      <c r="AQ10" s="45"/>
      <c r="AR10" s="45"/>
      <c r="AS10" s="45"/>
      <c r="AT10" s="46">
        <f>データ!W6</f>
        <v>17.32</v>
      </c>
      <c r="AU10" s="46"/>
      <c r="AV10" s="46"/>
      <c r="AW10" s="46"/>
      <c r="AX10" s="46"/>
      <c r="AY10" s="46"/>
      <c r="AZ10" s="46"/>
      <c r="BA10" s="46"/>
      <c r="BB10" s="46">
        <f>データ!X6</f>
        <v>5895.38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NII91J2w7BwYhXAVsW3Zx8cYOrchY2fTvyu6q3ZSUUhx/rjPABkUTCr99IC443r9gLD6embGXEoT7ppeadNw==" saltValue="qZWJ/wwMi6G+DPXRXFFK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272141</v>
      </c>
      <c r="D6" s="19">
        <f t="shared" si="3"/>
        <v>46</v>
      </c>
      <c r="E6" s="19">
        <f t="shared" si="3"/>
        <v>17</v>
      </c>
      <c r="F6" s="19">
        <f t="shared" si="3"/>
        <v>1</v>
      </c>
      <c r="G6" s="19">
        <f t="shared" si="3"/>
        <v>0</v>
      </c>
      <c r="H6" s="19" t="str">
        <f t="shared" si="3"/>
        <v>大阪府　富田林市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68.540000000000006</v>
      </c>
      <c r="P6" s="20">
        <f t="shared" si="3"/>
        <v>94.1</v>
      </c>
      <c r="Q6" s="20">
        <f t="shared" si="3"/>
        <v>89.13</v>
      </c>
      <c r="R6" s="20">
        <f t="shared" si="3"/>
        <v>2382</v>
      </c>
      <c r="S6" s="20">
        <f t="shared" si="3"/>
        <v>108989</v>
      </c>
      <c r="T6" s="20">
        <f t="shared" si="3"/>
        <v>39.72</v>
      </c>
      <c r="U6" s="20">
        <f t="shared" si="3"/>
        <v>2743.93</v>
      </c>
      <c r="V6" s="20">
        <f t="shared" si="3"/>
        <v>102108</v>
      </c>
      <c r="W6" s="20">
        <f t="shared" si="3"/>
        <v>17.32</v>
      </c>
      <c r="X6" s="20">
        <f t="shared" si="3"/>
        <v>5895.38</v>
      </c>
      <c r="Y6" s="21">
        <f>IF(Y7="",NA(),Y7)</f>
        <v>109</v>
      </c>
      <c r="Z6" s="21">
        <f t="shared" ref="Z6:AH6" si="4">IF(Z7="",NA(),Z7)</f>
        <v>109.44</v>
      </c>
      <c r="AA6" s="21">
        <f t="shared" si="4"/>
        <v>109.91</v>
      </c>
      <c r="AB6" s="21">
        <f t="shared" si="4"/>
        <v>108.82</v>
      </c>
      <c r="AC6" s="21">
        <f t="shared" si="4"/>
        <v>106.82</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52.47</v>
      </c>
      <c r="AV6" s="21">
        <f t="shared" ref="AV6:BD6" si="6">IF(AV7="",NA(),AV7)</f>
        <v>52.73</v>
      </c>
      <c r="AW6" s="21">
        <f t="shared" si="6"/>
        <v>47.18</v>
      </c>
      <c r="AX6" s="21">
        <f t="shared" si="6"/>
        <v>55.07</v>
      </c>
      <c r="AY6" s="21">
        <f t="shared" si="6"/>
        <v>49.51</v>
      </c>
      <c r="AZ6" s="21">
        <f t="shared" si="6"/>
        <v>65.83</v>
      </c>
      <c r="BA6" s="21">
        <f t="shared" si="6"/>
        <v>72.22</v>
      </c>
      <c r="BB6" s="21">
        <f t="shared" si="6"/>
        <v>73.02</v>
      </c>
      <c r="BC6" s="21">
        <f t="shared" si="6"/>
        <v>72.930000000000007</v>
      </c>
      <c r="BD6" s="21">
        <f t="shared" si="6"/>
        <v>80.08</v>
      </c>
      <c r="BE6" s="20" t="str">
        <f>IF(BE7="","",IF(BE7="-","【-】","【"&amp;SUBSTITUTE(TEXT(BE7,"#,##0.00"),"-","△")&amp;"】"))</f>
        <v>【71.39】</v>
      </c>
      <c r="BF6" s="21">
        <f>IF(BF7="",NA(),BF7)</f>
        <v>618.53</v>
      </c>
      <c r="BG6" s="21">
        <f t="shared" ref="BG6:BO6" si="7">IF(BG7="",NA(),BG7)</f>
        <v>589.07000000000005</v>
      </c>
      <c r="BH6" s="21">
        <f t="shared" si="7"/>
        <v>577.84</v>
      </c>
      <c r="BI6" s="21">
        <f t="shared" si="7"/>
        <v>512.95000000000005</v>
      </c>
      <c r="BJ6" s="21">
        <f t="shared" si="7"/>
        <v>500.15</v>
      </c>
      <c r="BK6" s="21">
        <f t="shared" si="7"/>
        <v>805.14</v>
      </c>
      <c r="BL6" s="21">
        <f t="shared" si="7"/>
        <v>730.93</v>
      </c>
      <c r="BM6" s="21">
        <f t="shared" si="7"/>
        <v>708.89</v>
      </c>
      <c r="BN6" s="21">
        <f t="shared" si="7"/>
        <v>730.52</v>
      </c>
      <c r="BO6" s="21">
        <f t="shared" si="7"/>
        <v>672.33</v>
      </c>
      <c r="BP6" s="20" t="str">
        <f>IF(BP7="","",IF(BP7="-","【-】","【"&amp;SUBSTITUTE(TEXT(BP7,"#,##0.00"),"-","△")&amp;"】"))</f>
        <v>【669.11】</v>
      </c>
      <c r="BQ6" s="21">
        <f>IF(BQ7="",NA(),BQ7)</f>
        <v>122.28</v>
      </c>
      <c r="BR6" s="21">
        <f t="shared" ref="BR6:BZ6" si="8">IF(BR7="",NA(),BR7)</f>
        <v>121.57</v>
      </c>
      <c r="BS6" s="21">
        <f t="shared" si="8"/>
        <v>118.73</v>
      </c>
      <c r="BT6" s="21">
        <f t="shared" si="8"/>
        <v>113.85</v>
      </c>
      <c r="BU6" s="21">
        <f t="shared" si="8"/>
        <v>114.67</v>
      </c>
      <c r="BV6" s="21">
        <f t="shared" si="8"/>
        <v>100.22</v>
      </c>
      <c r="BW6" s="21">
        <f t="shared" si="8"/>
        <v>98.09</v>
      </c>
      <c r="BX6" s="21">
        <f t="shared" si="8"/>
        <v>97.91</v>
      </c>
      <c r="BY6" s="21">
        <f t="shared" si="8"/>
        <v>98.61</v>
      </c>
      <c r="BZ6" s="21">
        <f t="shared" si="8"/>
        <v>98.75</v>
      </c>
      <c r="CA6" s="20" t="str">
        <f>IF(CA7="","",IF(CA7="-","【-】","【"&amp;SUBSTITUTE(TEXT(CA7,"#,##0.00"),"-","△")&amp;"】"))</f>
        <v>【99.73】</v>
      </c>
      <c r="CB6" s="21">
        <f>IF(CB7="",NA(),CB7)</f>
        <v>111.83</v>
      </c>
      <c r="CC6" s="21">
        <f t="shared" ref="CC6:CK6" si="9">IF(CC7="",NA(),CC7)</f>
        <v>112.19</v>
      </c>
      <c r="CD6" s="21">
        <f t="shared" si="9"/>
        <v>114.5</v>
      </c>
      <c r="CE6" s="21">
        <f t="shared" si="9"/>
        <v>117.92</v>
      </c>
      <c r="CF6" s="21">
        <f t="shared" si="9"/>
        <v>116.91</v>
      </c>
      <c r="CG6" s="21">
        <f t="shared" si="9"/>
        <v>144.79</v>
      </c>
      <c r="CH6" s="21">
        <f t="shared" si="9"/>
        <v>146.08000000000001</v>
      </c>
      <c r="CI6" s="21">
        <f t="shared" si="9"/>
        <v>144.11000000000001</v>
      </c>
      <c r="CJ6" s="21">
        <f t="shared" si="9"/>
        <v>141.24</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61.54</v>
      </c>
      <c r="CS6" s="21">
        <f t="shared" si="10"/>
        <v>61.93</v>
      </c>
      <c r="CT6" s="21">
        <f t="shared" si="10"/>
        <v>61.32</v>
      </c>
      <c r="CU6" s="21">
        <f t="shared" si="10"/>
        <v>61.7</v>
      </c>
      <c r="CV6" s="21">
        <f t="shared" si="10"/>
        <v>63.04</v>
      </c>
      <c r="CW6" s="20" t="str">
        <f>IF(CW7="","",IF(CW7="-","【-】","【"&amp;SUBSTITUTE(TEXT(CW7,"#,##0.00"),"-","△")&amp;"】"))</f>
        <v>【59.99】</v>
      </c>
      <c r="CX6" s="21">
        <f>IF(CX7="",NA(),CX7)</f>
        <v>91.61</v>
      </c>
      <c r="CY6" s="21">
        <f t="shared" ref="CY6:DG6" si="11">IF(CY7="",NA(),CY7)</f>
        <v>95.34</v>
      </c>
      <c r="CZ6" s="21">
        <f t="shared" si="11"/>
        <v>93.41</v>
      </c>
      <c r="DA6" s="21">
        <f t="shared" si="11"/>
        <v>94.15</v>
      </c>
      <c r="DB6" s="21">
        <f t="shared" si="11"/>
        <v>94.44</v>
      </c>
      <c r="DC6" s="21">
        <f t="shared" si="11"/>
        <v>94.13</v>
      </c>
      <c r="DD6" s="21">
        <f t="shared" si="11"/>
        <v>94.45</v>
      </c>
      <c r="DE6" s="21">
        <f t="shared" si="11"/>
        <v>94.58</v>
      </c>
      <c r="DF6" s="21">
        <f t="shared" si="11"/>
        <v>94.56</v>
      </c>
      <c r="DG6" s="21">
        <f t="shared" si="11"/>
        <v>94.75</v>
      </c>
      <c r="DH6" s="20" t="str">
        <f>IF(DH7="","",IF(DH7="-","【-】","【"&amp;SUBSTITUTE(TEXT(DH7,"#,##0.00"),"-","△")&amp;"】"))</f>
        <v>【95.72】</v>
      </c>
      <c r="DI6" s="21">
        <f>IF(DI7="",NA(),DI7)</f>
        <v>6.8</v>
      </c>
      <c r="DJ6" s="21">
        <f t="shared" ref="DJ6:DR6" si="12">IF(DJ7="",NA(),DJ7)</f>
        <v>9.7899999999999991</v>
      </c>
      <c r="DK6" s="21">
        <f t="shared" si="12"/>
        <v>12.7</v>
      </c>
      <c r="DL6" s="21">
        <f t="shared" si="12"/>
        <v>15.53</v>
      </c>
      <c r="DM6" s="21">
        <f t="shared" si="12"/>
        <v>18.38</v>
      </c>
      <c r="DN6" s="21">
        <f t="shared" si="12"/>
        <v>30.11</v>
      </c>
      <c r="DO6" s="21">
        <f t="shared" si="12"/>
        <v>30.45</v>
      </c>
      <c r="DP6" s="21">
        <f t="shared" si="12"/>
        <v>31.01</v>
      </c>
      <c r="DQ6" s="21">
        <f t="shared" si="12"/>
        <v>28.87</v>
      </c>
      <c r="DR6" s="21">
        <f t="shared" si="12"/>
        <v>31.34</v>
      </c>
      <c r="DS6" s="20" t="str">
        <f>IF(DS7="","",IF(DS7="-","【-】","【"&amp;SUBSTITUTE(TEXT(DS7,"#,##0.00"),"-","△")&amp;"】"))</f>
        <v>【38.17】</v>
      </c>
      <c r="DT6" s="21">
        <f>IF(DT7="",NA(),DT7)</f>
        <v>5.01</v>
      </c>
      <c r="DU6" s="21">
        <f t="shared" ref="DU6:EC6" si="13">IF(DU7="",NA(),DU7)</f>
        <v>5.05</v>
      </c>
      <c r="DV6" s="21">
        <f t="shared" si="13"/>
        <v>4.88</v>
      </c>
      <c r="DW6" s="21">
        <f t="shared" si="13"/>
        <v>4.72</v>
      </c>
      <c r="DX6" s="21">
        <f t="shared" si="13"/>
        <v>11.11</v>
      </c>
      <c r="DY6" s="21">
        <f t="shared" si="13"/>
        <v>4.54</v>
      </c>
      <c r="DZ6" s="21">
        <f t="shared" si="13"/>
        <v>4.8499999999999996</v>
      </c>
      <c r="EA6" s="21">
        <f t="shared" si="13"/>
        <v>4.95</v>
      </c>
      <c r="EB6" s="21">
        <f t="shared" si="13"/>
        <v>5.64</v>
      </c>
      <c r="EC6" s="21">
        <f t="shared" si="13"/>
        <v>6.43</v>
      </c>
      <c r="ED6" s="20" t="str">
        <f>IF(ED7="","",IF(ED7="-","【-】","【"&amp;SUBSTITUTE(TEXT(ED7,"#,##0.00"),"-","△")&amp;"】"))</f>
        <v>【6.54】</v>
      </c>
      <c r="EE6" s="21">
        <f>IF(EE7="",NA(),EE7)</f>
        <v>0.56999999999999995</v>
      </c>
      <c r="EF6" s="21">
        <f t="shared" ref="EF6:EN6" si="14">IF(EF7="",NA(),EF7)</f>
        <v>0.11</v>
      </c>
      <c r="EG6" s="21">
        <f t="shared" si="14"/>
        <v>0.16</v>
      </c>
      <c r="EH6" s="21">
        <f t="shared" si="14"/>
        <v>0.19</v>
      </c>
      <c r="EI6" s="21">
        <f t="shared" si="14"/>
        <v>0.15</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272141</v>
      </c>
      <c r="D7" s="23">
        <v>46</v>
      </c>
      <c r="E7" s="23">
        <v>17</v>
      </c>
      <c r="F7" s="23">
        <v>1</v>
      </c>
      <c r="G7" s="23">
        <v>0</v>
      </c>
      <c r="H7" s="23" t="s">
        <v>95</v>
      </c>
      <c r="I7" s="23" t="s">
        <v>96</v>
      </c>
      <c r="J7" s="23" t="s">
        <v>97</v>
      </c>
      <c r="K7" s="23" t="s">
        <v>98</v>
      </c>
      <c r="L7" s="23" t="s">
        <v>99</v>
      </c>
      <c r="M7" s="23" t="s">
        <v>100</v>
      </c>
      <c r="N7" s="24" t="s">
        <v>101</v>
      </c>
      <c r="O7" s="24">
        <v>68.540000000000006</v>
      </c>
      <c r="P7" s="24">
        <v>94.1</v>
      </c>
      <c r="Q7" s="24">
        <v>89.13</v>
      </c>
      <c r="R7" s="24">
        <v>2382</v>
      </c>
      <c r="S7" s="24">
        <v>108989</v>
      </c>
      <c r="T7" s="24">
        <v>39.72</v>
      </c>
      <c r="U7" s="24">
        <v>2743.93</v>
      </c>
      <c r="V7" s="24">
        <v>102108</v>
      </c>
      <c r="W7" s="24">
        <v>17.32</v>
      </c>
      <c r="X7" s="24">
        <v>5895.38</v>
      </c>
      <c r="Y7" s="24">
        <v>109</v>
      </c>
      <c r="Z7" s="24">
        <v>109.44</v>
      </c>
      <c r="AA7" s="24">
        <v>109.91</v>
      </c>
      <c r="AB7" s="24">
        <v>108.82</v>
      </c>
      <c r="AC7" s="24">
        <v>106.82</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52.47</v>
      </c>
      <c r="AV7" s="24">
        <v>52.73</v>
      </c>
      <c r="AW7" s="24">
        <v>47.18</v>
      </c>
      <c r="AX7" s="24">
        <v>55.07</v>
      </c>
      <c r="AY7" s="24">
        <v>49.51</v>
      </c>
      <c r="AZ7" s="24">
        <v>65.83</v>
      </c>
      <c r="BA7" s="24">
        <v>72.22</v>
      </c>
      <c r="BB7" s="24">
        <v>73.02</v>
      </c>
      <c r="BC7" s="24">
        <v>72.930000000000007</v>
      </c>
      <c r="BD7" s="24">
        <v>80.08</v>
      </c>
      <c r="BE7" s="24">
        <v>71.39</v>
      </c>
      <c r="BF7" s="24">
        <v>618.53</v>
      </c>
      <c r="BG7" s="24">
        <v>589.07000000000005</v>
      </c>
      <c r="BH7" s="24">
        <v>577.84</v>
      </c>
      <c r="BI7" s="24">
        <v>512.95000000000005</v>
      </c>
      <c r="BJ7" s="24">
        <v>500.15</v>
      </c>
      <c r="BK7" s="24">
        <v>805.14</v>
      </c>
      <c r="BL7" s="24">
        <v>730.93</v>
      </c>
      <c r="BM7" s="24">
        <v>708.89</v>
      </c>
      <c r="BN7" s="24">
        <v>730.52</v>
      </c>
      <c r="BO7" s="24">
        <v>672.33</v>
      </c>
      <c r="BP7" s="24">
        <v>669.11</v>
      </c>
      <c r="BQ7" s="24">
        <v>122.28</v>
      </c>
      <c r="BR7" s="24">
        <v>121.57</v>
      </c>
      <c r="BS7" s="24">
        <v>118.73</v>
      </c>
      <c r="BT7" s="24">
        <v>113.85</v>
      </c>
      <c r="BU7" s="24">
        <v>114.67</v>
      </c>
      <c r="BV7" s="24">
        <v>100.22</v>
      </c>
      <c r="BW7" s="24">
        <v>98.09</v>
      </c>
      <c r="BX7" s="24">
        <v>97.91</v>
      </c>
      <c r="BY7" s="24">
        <v>98.61</v>
      </c>
      <c r="BZ7" s="24">
        <v>98.75</v>
      </c>
      <c r="CA7" s="24">
        <v>99.73</v>
      </c>
      <c r="CB7" s="24">
        <v>111.83</v>
      </c>
      <c r="CC7" s="24">
        <v>112.19</v>
      </c>
      <c r="CD7" s="24">
        <v>114.5</v>
      </c>
      <c r="CE7" s="24">
        <v>117.92</v>
      </c>
      <c r="CF7" s="24">
        <v>116.91</v>
      </c>
      <c r="CG7" s="24">
        <v>144.79</v>
      </c>
      <c r="CH7" s="24">
        <v>146.08000000000001</v>
      </c>
      <c r="CI7" s="24">
        <v>144.11000000000001</v>
      </c>
      <c r="CJ7" s="24">
        <v>141.24</v>
      </c>
      <c r="CK7" s="24">
        <v>142.03</v>
      </c>
      <c r="CL7" s="24">
        <v>134.97999999999999</v>
      </c>
      <c r="CM7" s="24" t="s">
        <v>101</v>
      </c>
      <c r="CN7" s="24" t="s">
        <v>101</v>
      </c>
      <c r="CO7" s="24" t="s">
        <v>101</v>
      </c>
      <c r="CP7" s="24" t="s">
        <v>101</v>
      </c>
      <c r="CQ7" s="24" t="s">
        <v>101</v>
      </c>
      <c r="CR7" s="24">
        <v>61.54</v>
      </c>
      <c r="CS7" s="24">
        <v>61.93</v>
      </c>
      <c r="CT7" s="24">
        <v>61.32</v>
      </c>
      <c r="CU7" s="24">
        <v>61.7</v>
      </c>
      <c r="CV7" s="24">
        <v>63.04</v>
      </c>
      <c r="CW7" s="24">
        <v>59.99</v>
      </c>
      <c r="CX7" s="24">
        <v>91.61</v>
      </c>
      <c r="CY7" s="24">
        <v>95.34</v>
      </c>
      <c r="CZ7" s="24">
        <v>93.41</v>
      </c>
      <c r="DA7" s="24">
        <v>94.15</v>
      </c>
      <c r="DB7" s="24">
        <v>94.44</v>
      </c>
      <c r="DC7" s="24">
        <v>94.13</v>
      </c>
      <c r="DD7" s="24">
        <v>94.45</v>
      </c>
      <c r="DE7" s="24">
        <v>94.58</v>
      </c>
      <c r="DF7" s="24">
        <v>94.56</v>
      </c>
      <c r="DG7" s="24">
        <v>94.75</v>
      </c>
      <c r="DH7" s="24">
        <v>95.72</v>
      </c>
      <c r="DI7" s="24">
        <v>6.8</v>
      </c>
      <c r="DJ7" s="24">
        <v>9.7899999999999991</v>
      </c>
      <c r="DK7" s="24">
        <v>12.7</v>
      </c>
      <c r="DL7" s="24">
        <v>15.53</v>
      </c>
      <c r="DM7" s="24">
        <v>18.38</v>
      </c>
      <c r="DN7" s="24">
        <v>30.11</v>
      </c>
      <c r="DO7" s="24">
        <v>30.45</v>
      </c>
      <c r="DP7" s="24">
        <v>31.01</v>
      </c>
      <c r="DQ7" s="24">
        <v>28.87</v>
      </c>
      <c r="DR7" s="24">
        <v>31.34</v>
      </c>
      <c r="DS7" s="24">
        <v>38.17</v>
      </c>
      <c r="DT7" s="24">
        <v>5.01</v>
      </c>
      <c r="DU7" s="24">
        <v>5.05</v>
      </c>
      <c r="DV7" s="24">
        <v>4.88</v>
      </c>
      <c r="DW7" s="24">
        <v>4.72</v>
      </c>
      <c r="DX7" s="24">
        <v>11.11</v>
      </c>
      <c r="DY7" s="24">
        <v>4.54</v>
      </c>
      <c r="DZ7" s="24">
        <v>4.8499999999999996</v>
      </c>
      <c r="EA7" s="24">
        <v>4.95</v>
      </c>
      <c r="EB7" s="24">
        <v>5.64</v>
      </c>
      <c r="EC7" s="24">
        <v>6.43</v>
      </c>
      <c r="ED7" s="24">
        <v>6.54</v>
      </c>
      <c r="EE7" s="24">
        <v>0.56999999999999995</v>
      </c>
      <c r="EF7" s="24">
        <v>0.11</v>
      </c>
      <c r="EG7" s="24">
        <v>0.16</v>
      </c>
      <c r="EH7" s="24">
        <v>0.19</v>
      </c>
      <c r="EI7" s="24">
        <v>0.15</v>
      </c>
      <c r="EJ7" s="24">
        <v>0.17</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2023-01-24T04:54:38Z</cp:lastPrinted>
  <dcterms:created xsi:type="dcterms:W3CDTF">2023-01-12T23:32:36Z</dcterms:created>
  <dcterms:modified xsi:type="dcterms:W3CDTF">2023-02-28T00:12:26Z</dcterms:modified>
  <cp:category/>
</cp:coreProperties>
</file>