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757$\doc\財政\04公営企業\01.決算統計\R4年度（R3決算）\20.経営比較分析表\07.アップロード\02.アップロードデータ（分析表）\"/>
    </mc:Choice>
  </mc:AlternateContent>
  <workbookProtection workbookAlgorithmName="SHA-512" workbookHashValue="KCFNj3IjxFLipwZiZ7fsG/UaveS0+sX/F2PaMx3xMUxoXMsRTwHzj+yncjIt3Y8vcmbhMWgU4K6FmXWPsRBfLQ==" workbookSaltValue="zMWJy6lEE1pwQvl7SSwwz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IT76" i="4"/>
  <c r="CS51" i="4"/>
  <c r="HJ30" i="4"/>
  <c r="CS30" i="4"/>
  <c r="MA51" i="4"/>
  <c r="C11" i="5"/>
  <c r="D11" i="5"/>
  <c r="E11" i="5"/>
  <c r="B11" i="5"/>
  <c r="BK76" i="4" l="1"/>
  <c r="LH51" i="4"/>
  <c r="GQ51" i="4"/>
  <c r="LH30" i="4"/>
  <c r="LT76" i="4"/>
  <c r="IE76" i="4"/>
  <c r="BZ51" i="4"/>
  <c r="GQ30" i="4"/>
  <c r="BZ30" i="4"/>
  <c r="HP76" i="4"/>
  <c r="BG51" i="4"/>
  <c r="FX30" i="4"/>
  <c r="BG30" i="4"/>
  <c r="AV76" i="4"/>
  <c r="KO51" i="4"/>
  <c r="LE76" i="4"/>
  <c r="FX51" i="4"/>
  <c r="KO30" i="4"/>
  <c r="KP76" i="4"/>
  <c r="HA76" i="4"/>
  <c r="AN51" i="4"/>
  <c r="FE30" i="4"/>
  <c r="JV30" i="4"/>
  <c r="AN30" i="4"/>
  <c r="AG76" i="4"/>
  <c r="JV51" i="4"/>
  <c r="FE51" i="4"/>
  <c r="R76" i="4"/>
  <c r="JC51" i="4"/>
  <c r="KA76" i="4"/>
  <c r="EL51" i="4"/>
  <c r="JC30" i="4"/>
  <c r="U51" i="4"/>
  <c r="EL30" i="4"/>
  <c r="GL76" i="4"/>
  <c r="U30" i="4"/>
</calcChain>
</file>

<file path=xl/sharedStrings.xml><?xml version="1.0" encoding="utf-8"?>
<sst xmlns="http://schemas.openxmlformats.org/spreadsheetml/2006/main" count="278" uniqueCount="136">
  <si>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</si>
  <si>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</si>
  <si>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</si>
  <si>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</si>
  <si>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</si>
  <si>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</si>
  <si>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</si>
  <si>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</si>
  <si>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</si>
  <si>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</si>
  <si>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</si>
  <si>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</si>
  <si>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</si>
  <si>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</si>
  <si>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</si>
  <si>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</si>
  <si>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</si>
  <si>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</si>
  <si>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</si>
  <si>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</si>
  <si>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</si>
  <si>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</si>
  <si>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</si>
  <si>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</si>
  <si>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</si>
  <si>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</si>
  <si>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</si>
  <si>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</si>
  <si>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</si>
  <si>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</si>
  <si>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</si>
  <si>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</si>
  <si>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</si>
  <si>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</si>
  <si>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</si>
  <si>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</si>
  <si>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</si>
  <si>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</si>
  <si>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</si>
  <si>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</si>
  <si>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</si>
  <si>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</si>
  <si>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</si>
  <si>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</si>
  <si>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</si>
  <si>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</si>
  <si>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</si>
  <si>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</si>
  <si>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</si>
  <si>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</si>
  <si>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</si>
  <si>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</si>
  <si>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</si>
  <si>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</si>
  <si>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</si>
  <si>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</si>
  <si>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</si>
  <si>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</si>
  <si>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</si>
  <si>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</si>
  <si>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</si>
  <si>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</si>
  <si>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</si>
  <si>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</si>
  <si>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</si>
  <si>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</si>
  <si>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</si>
  <si>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</si>
  <si>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</si>
  <si>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</si>
  <si>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</si>
  <si>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</si>
  <si>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</si>
  <si>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</si>
  <si>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</si>
  <si>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</si>
  <si>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</si>
  <si>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</si>
  <si>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</si>
  <si>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</si>
  <si>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</si>
  <si>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</si>
  <si>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</si>
  <si>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</si>
  <si>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</si>
  <si>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</si>
  <si>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</si>
  <si>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</si>
  <si>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</si>
  <si>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</si>
  <si>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</si>
  <si>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</si>
  <si>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</si>
  <si>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</si>
  <si>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</si>
  <si>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</si>
  <si>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</si>
  <si>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</si>
  <si>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</si>
  <si>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</si>
  <si>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</si>
  <si>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</si>
  <si>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</si>
  <si>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</si>
  <si>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</si>
  <si>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</si>
  <si>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</si>
  <si>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</si>
  <si>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</si>
  <si>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</si>
  <si>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</si>
  <si>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</si>
  <si>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</si>
  <si>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</si>
  <si>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大阪府　枚方市</t>
  </si>
  <si>
    <t>岡東町自動車駐車場</t>
  </si>
  <si>
    <t>法非適用</t>
  </si>
  <si>
    <t>駐車場整備事業</t>
  </si>
  <si>
    <t>-</t>
  </si>
  <si>
    <t>Ａ１Ｂ１</t>
  </si>
  <si>
    <t>非設置</t>
  </si>
  <si>
    <t>該当数値なし</t>
  </si>
  <si>
    <t>届出駐車場</t>
  </si>
  <si>
    <t>立体式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</si>
  <si>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</si>
  <si>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</si>
  <si>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</si>
  <si>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</si>
  <si>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</si>
  <si>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</si>
  <si>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</si>
  <si>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</si>
  <si>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当該駐車場は、本市の主要駅である京阪電鉄枚方市駅近くに立地しているため、敷地の地価は一定水準を保持していると考えるが、駐車場自体は築28年を経過しており、施設・設備の機能を維持するため、計画的な保全工事が必要である。</t>
    <rPh sb="94" eb="97">
      <t>ケイカクテキ</t>
    </rPh>
    <phoneticPr fontId="5"/>
  </si>
  <si>
    <t>　当該駐車場は、本市の主要駅である京阪電鉄枚方市駅近くに立地しているため、令和3年度は、前年度より7.4ポイント増加したものの、⑪稼働率は類似施設平均値より高い稼働率を維持している。
ただし、新型コロナウイルス感染症の影響が継続しており、コロナ前の水準には戻っていない。</t>
    <rPh sb="69" eb="71">
      <t>ルイジ</t>
    </rPh>
    <rPh sb="71" eb="73">
      <t>シセツ</t>
    </rPh>
    <rPh sb="73" eb="76">
      <t>ヘイキンチ</t>
    </rPh>
    <rPh sb="84" eb="86">
      <t>イジ</t>
    </rPh>
    <rPh sb="107" eb="108">
      <t>ショウ</t>
    </rPh>
    <rPh sb="112" eb="114">
      <t>ケイゾク</t>
    </rPh>
    <rPh sb="122" eb="123">
      <t>マエ</t>
    </rPh>
    <rPh sb="124" eb="126">
      <t>スイジュン</t>
    </rPh>
    <rPh sb="128" eb="129">
      <t>モド</t>
    </rPh>
    <phoneticPr fontId="5"/>
  </si>
  <si>
    <t>　当該駐車場が立地する場所は、本市の主要駅前のため、周辺に民間のコインパーキングも多いが、当該駐車場は市営・有人管理・減免制度の導入等の点からリピーターが多く、稼働率、使用料収入は一定水準を維持していた。しかし、令和3年度も引き続き新型コロナウイルス感染拡大の影響で、前年度より稼働率は増加したものの、コロナ禍以前の水準には戻っていない。
　保全工事については、「枚方市市有建築物保全計画」に基づき計画的に実施しており、これに係る設備投資見込額は、令和3～12年度の10年間で170,000千円を見込んでいる。
　今後も、収支の改善や工事費の平準化を図りながら計画的に施設・設備の保全を行っていく。</t>
    <rPh sb="112" eb="113">
      <t>ヒ</t>
    </rPh>
    <rPh sb="114" eb="115">
      <t>ツヅ</t>
    </rPh>
    <rPh sb="134" eb="137">
      <t>ゼンネンド</t>
    </rPh>
    <rPh sb="139" eb="142">
      <t>カドウリツ</t>
    </rPh>
    <rPh sb="143" eb="145">
      <t>ゾウカ</t>
    </rPh>
    <rPh sb="154" eb="155">
      <t>カ</t>
    </rPh>
    <rPh sb="155" eb="157">
      <t>イゼン</t>
    </rPh>
    <rPh sb="158" eb="160">
      <t>スイジュン</t>
    </rPh>
    <rPh sb="162" eb="163">
      <t>モド</t>
    </rPh>
    <rPh sb="261" eb="263">
      <t>シュウシ</t>
    </rPh>
    <rPh sb="264" eb="266">
      <t>カイゼン</t>
    </rPh>
    <phoneticPr fontId="5"/>
  </si>
  <si>
    <t xml:space="preserve"> 駐車場建設に係る起債の償還が平成25年度をもって完了し、それまで保留してきた施設・設備の保全工事を開始したことで、平成28年度まで黒字額は減少傾向にあった。保全工事の中で最も工事費用を要する外壁及び昇降機の更新・改修工事を平成28年度に終えたため、平成29年度以降の④売上高GOP比率及び⑤EBITDAは回復傾向にあった。
　令和2年度は新型コロナウイルス感染症の影響で収益は減少し、令和3年度は前年度に比べて増加したものの、コロナ前の水準には戻っていない。また、令和3年度は大規模な補修工事がなく、前年度に比べ④売上高GOP比率・⑤EBITDAは改善した。</t>
    <rPh sb="33" eb="35">
      <t>ホリュウ</t>
    </rPh>
    <rPh sb="39" eb="41">
      <t>シセツ</t>
    </rPh>
    <rPh sb="164" eb="166">
      <t>レイワ</t>
    </rPh>
    <rPh sb="167" eb="169">
      <t>ネンド</t>
    </rPh>
    <rPh sb="170" eb="172">
      <t>シンガタ</t>
    </rPh>
    <rPh sb="183" eb="185">
      <t>エイキョウ</t>
    </rPh>
    <rPh sb="186" eb="188">
      <t>シュウエキ</t>
    </rPh>
    <rPh sb="189" eb="191">
      <t>ゲンショウ</t>
    </rPh>
    <rPh sb="193" eb="195">
      <t>レイワ</t>
    </rPh>
    <rPh sb="196" eb="198">
      <t>ネンド</t>
    </rPh>
    <rPh sb="199" eb="202">
      <t>ゼンネンド</t>
    </rPh>
    <rPh sb="203" eb="204">
      <t>クラ</t>
    </rPh>
    <rPh sb="206" eb="208">
      <t>ゾウカ</t>
    </rPh>
    <rPh sb="217" eb="218">
      <t>マエ</t>
    </rPh>
    <rPh sb="219" eb="221">
      <t>スイジュン</t>
    </rPh>
    <rPh sb="223" eb="224">
      <t>モド</t>
    </rPh>
    <rPh sb="233" eb="235">
      <t>レイワ</t>
    </rPh>
    <rPh sb="236" eb="238">
      <t>ネンド</t>
    </rPh>
    <rPh sb="239" eb="242">
      <t>ダイキボ</t>
    </rPh>
    <rPh sb="243" eb="247">
      <t>ホシュウコウジ</t>
    </rPh>
    <rPh sb="251" eb="254">
      <t>ゼンネンド</t>
    </rPh>
    <rPh sb="255" eb="256">
      <t>クラ</t>
    </rPh>
    <rPh sb="258" eb="260">
      <t>ウリアゲ</t>
    </rPh>
    <rPh sb="260" eb="261">
      <t>ダカ</t>
    </rPh>
    <rPh sb="264" eb="266">
      <t>ヒリツ</t>
    </rPh>
    <rPh sb="275" eb="277">
      <t>カイゼン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</si>
</sst>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162.1</c:v>
                </c:pt>
                <c:pt idx="1">
                  <c:v>271.3</c:v>
                </c:pt>
                <c:pt idx="2">
                  <c:v>256.3</c:v>
                </c:pt>
                <c:pt idx="3">
                  <c:v>131.69999999999999</c:v>
                </c:pt>
                <c:pt idx="4">
                  <c:v>185.9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3-4AE2-9CBE-C9F538B0D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210.5</c:v>
                </c:pt>
                <c:pt idx="1">
                  <c:v>245.6</c:v>
                </c:pt>
                <c:pt idx="2">
                  <c:v>222.3</c:v>
                </c:pt>
                <c:pt idx="3">
                  <c:v>130.19999999999999</c:v>
                </c:pt>
                <c:pt idx="4">
                  <c:v>136.5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E3-4AE2-9CBE-C9F538B0D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B-4212-8328-EB3B97F17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238.5</c:v>
                </c:pt>
                <c:pt idx="1">
                  <c:v>165.9</c:v>
                </c:pt>
                <c:pt idx="2">
                  <c:v>1263.5</c:v>
                </c:pt>
                <c:pt idx="3">
                  <c:v>108.5</c:v>
                </c:pt>
                <c:pt idx="4">
                  <c:v>136.19999999999999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2B-4212-8328-EB3B97F17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955-4A24-A865-FD07007D5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55-4A24-A865-FD07007D5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77A-4E9F-B561-7EB93EC71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7A-4E9F-B561-7EB93EC71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02-46D3-B1D7-851383B8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3.6</c:v>
                </c:pt>
                <c:pt idx="1">
                  <c:v>3.5</c:v>
                </c:pt>
                <c:pt idx="2">
                  <c:v>3.1</c:v>
                </c:pt>
                <c:pt idx="3">
                  <c:v>8.6</c:v>
                </c:pt>
                <c:pt idx="4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02-46D3-B1D7-851383B8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D-46E6-92E9-ECBCA66B8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34</c:v>
                </c:pt>
                <c:pt idx="1">
                  <c:v>36</c:v>
                </c:pt>
                <c:pt idx="2">
                  <c:v>26</c:v>
                </c:pt>
                <c:pt idx="3">
                  <c:v>87</c:v>
                </c:pt>
                <c:pt idx="4">
                  <c:v>7646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9D-46E6-92E9-ECBCA66B8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280.89999999999998</c:v>
                </c:pt>
                <c:pt idx="1">
                  <c:v>290.89999999999998</c:v>
                </c:pt>
                <c:pt idx="2">
                  <c:v>278.39999999999998</c:v>
                </c:pt>
                <c:pt idx="3">
                  <c:v>238.2</c:v>
                </c:pt>
                <c:pt idx="4">
                  <c:v>245.6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DF-41A5-B6CA-200866F03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138.80000000000001</c:v>
                </c:pt>
                <c:pt idx="1">
                  <c:v>135.30000000000001</c:v>
                </c:pt>
                <c:pt idx="2">
                  <c:v>127.8</c:v>
                </c:pt>
                <c:pt idx="3">
                  <c:v>105.7</c:v>
                </c:pt>
                <c:pt idx="4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DF-41A5-B6CA-200866F036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37.799999999999997</c:v>
                </c:pt>
                <c:pt idx="1">
                  <c:v>63</c:v>
                </c:pt>
                <c:pt idx="2">
                  <c:v>60.8</c:v>
                </c:pt>
                <c:pt idx="3">
                  <c:v>23.5</c:v>
                </c:pt>
                <c:pt idx="4">
                  <c:v>44.6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4-4E05-A106-B82DA23A3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30.2</c:v>
                </c:pt>
                <c:pt idx="1">
                  <c:v>30.7</c:v>
                </c:pt>
                <c:pt idx="2">
                  <c:v>13.5</c:v>
                </c:pt>
                <c:pt idx="3">
                  <c:v>7.1</c:v>
                </c:pt>
                <c:pt idx="4">
                  <c:v>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44-4E05-A106-B82DA23A3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38671</c:v>
                </c:pt>
                <c:pt idx="1">
                  <c:v>65966</c:v>
                </c:pt>
                <c:pt idx="2">
                  <c:v>60886</c:v>
                </c:pt>
                <c:pt idx="3">
                  <c:v>19240</c:v>
                </c:pt>
                <c:pt idx="4">
                  <c:v>129741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C-4CC3-A9A7-DAD0AFE9A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18509</c:v>
                </c:pt>
                <c:pt idx="1">
                  <c:v>24379</c:v>
                </c:pt>
                <c:pt idx="2">
                  <c:v>22466</c:v>
                </c:pt>
                <c:pt idx="3">
                  <c:v>4211</c:v>
                </c:pt>
                <c:pt idx="4">
                  <c:v>10653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9C-4CC3-A9A7-DAD0AFE9A9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9" t="s">
        <v>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15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15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0" t="str">
        <f>データ!H6&amp;"　"&amp;データ!I6</f>
        <v>大阪府枚方市　岡東町自動車駐車場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9" t="s">
        <v>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15">
      <c r="A8" s="2"/>
      <c r="B8" s="113" t="str">
        <f>データ!J7</f>
        <v>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データ!K7</f>
        <v>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データ!L7</f>
        <v>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データ!M7</f>
        <v>Ａ１Ｂ１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データ!N7</f>
        <v>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データ!S7</f>
        <v>駅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データ!T7</f>
        <v>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データ!U7</f>
        <v>7388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10</v>
      </c>
      <c r="NE8" s="128"/>
      <c r="NF8" s="117" t="s">
        <v>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15">
      <c r="A9" s="2"/>
      <c r="B9" s="119" t="s">
        <v>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19</v>
      </c>
      <c r="NE9" s="124"/>
      <c r="NF9" s="125" t="s">
        <v>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15">
      <c r="A10" s="2"/>
      <c r="B10" s="107" t="str">
        <f>データ!O7</f>
        <v>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122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データ!Q7</f>
        <v>立体式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データ!R7</f>
        <v>28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データ!V7</f>
        <v>241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データ!W7</f>
        <v>200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データ!X7</f>
        <v>代行制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21</v>
      </c>
      <c r="NE10" s="102"/>
      <c r="NF10" s="103" t="s">
        <v>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70" t="s">
        <v>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135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データ!$B$11</f>
        <v>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データ!$C$11</f>
        <v>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データ!$D$11</f>
        <v>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データ!$E$11</f>
        <v>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データ!$F$11</f>
        <v>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データ!$B$11</f>
        <v>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データ!$C$11</f>
        <v>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データ!$D$11</f>
        <v>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データ!$E$11</f>
        <v>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データ!$F$11</f>
        <v>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データ!$B$11</f>
        <v>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データ!$C$11</f>
        <v>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データ!$D$11</f>
        <v>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データ!$E$11</f>
        <v>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データ!$F$11</f>
        <v>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94" t="s">
        <v>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データ!Y7</f>
        <v>162.1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データ!Z7</f>
        <v>271.3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データ!AA7</f>
        <v>256.3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データ!AB7</f>
        <v>131.69999999999999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データ!AC7</f>
        <v>185.9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データ!AJ7</f>
        <v>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データ!AK7</f>
        <v>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データ!AL7</f>
        <v>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データ!AM7</f>
        <v>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データ!AN7</f>
        <v>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データ!DK7</f>
        <v>280.89999999999998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データ!DL7</f>
        <v>290.89999999999998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データ!DM7</f>
        <v>278.39999999999998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データ!DN7</f>
        <v>238.2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245.6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94" t="s">
        <v>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データ!AD7</f>
        <v>210.5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データ!AE7</f>
        <v>245.6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データ!AF7</f>
        <v>222.3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データ!AG7</f>
        <v>130.19999999999999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データ!AH7</f>
        <v>136.5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データ!AO7</f>
        <v>3.6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データ!AP7</f>
        <v>3.5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データ!AQ7</f>
        <v>3.1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データ!AR7</f>
        <v>8.6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データ!AS7</f>
        <v>4.3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データ!DP7</f>
        <v>138.80000000000001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データ!DQ7</f>
        <v>135.30000000000001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データ!DR7</f>
        <v>127.8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データ!DS7</f>
        <v>105.7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104.3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132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133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データ!$B$11</f>
        <v>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データ!$C$11</f>
        <v>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データ!$D$11</f>
        <v>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データ!$E$11</f>
        <v>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データ!$F$11</f>
        <v>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データ!$B$11</f>
        <v>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データ!$C$11</f>
        <v>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データ!$D$11</f>
        <v>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データ!$E$11</f>
        <v>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データ!$F$11</f>
        <v>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データ!$B$11</f>
        <v>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データ!$C$11</f>
        <v>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データ!$D$11</f>
        <v>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データ!$E$11</f>
        <v>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データ!$F$11</f>
        <v>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94" t="s">
        <v>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データ!AU7</f>
        <v>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データ!AV7</f>
        <v>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データ!AW7</f>
        <v>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データ!AX7</f>
        <v>239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データ!AY7</f>
        <v>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データ!BF7</f>
        <v>37.799999999999997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データ!BG7</f>
        <v>63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データ!BH7</f>
        <v>60.8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データ!BI7</f>
        <v>23.5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データ!BJ7</f>
        <v>44.6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データ!BQ7</f>
        <v>38671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データ!BR7</f>
        <v>65966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データ!BS7</f>
        <v>60886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データ!BT7</f>
        <v>19240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データ!BU7</f>
        <v>129741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94" t="s">
        <v>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データ!AZ7</f>
        <v>34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データ!BA7</f>
        <v>36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データ!BB7</f>
        <v>26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データ!BC7</f>
        <v>87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データ!BD7</f>
        <v>7646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データ!BK7</f>
        <v>30.2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データ!BL7</f>
        <v>30.7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データ!BM7</f>
        <v>13.5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データ!BN7</f>
        <v>7.1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データ!BO7</f>
        <v>5.6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データ!BV7</f>
        <v>18509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データ!BW7</f>
        <v>24379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データ!BX7</f>
        <v>22466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データ!BY7</f>
        <v>4211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データ!BZ7</f>
        <v>10653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15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70" t="s">
        <v>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134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データ!CM7</f>
        <v>270832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データ!$B$11</f>
        <v>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データ!$C$11</f>
        <v>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データ!$D$11</f>
        <v>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データ!$E$11</f>
        <v>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データ!$F$11</f>
        <v>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データ!CN7</f>
        <v>170000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データ!$B$11</f>
        <v>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データ!$C$11</f>
        <v>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データ!$D$11</f>
        <v>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データ!$E$11</f>
        <v>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データ!$F$11</f>
        <v>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データ!$B$11</f>
        <v>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データ!$C$11</f>
        <v>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データ!$D$11</f>
        <v>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データ!$E$11</f>
        <v>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データ!$F$11</f>
        <v>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>
        <f>データ!CZ7</f>
        <v>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データ!DA7</f>
        <v>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データ!DB7</f>
        <v>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データ!DC7</f>
        <v>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>
        <f>データ!DE7</f>
        <v>238.5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データ!DF7</f>
        <v>165.9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データ!DG7</f>
        <v>1263.5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データ!DH7</f>
        <v>108.5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136.19999999999999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【236.1】</v>
      </c>
      <c r="C88" s="34" t="str">
        <f>データ!AT6</f>
        <v>【5.2】</v>
      </c>
      <c r="D88" s="34" t="str">
        <f>データ!BE6</f>
        <v>【3,111】</v>
      </c>
      <c r="E88" s="34" t="str">
        <f>データ!DU6</f>
        <v>【178.5】</v>
      </c>
      <c r="F88" s="34" t="str">
        <f>データ!BP6</f>
        <v>【0.8】</v>
      </c>
      <c r="G88" s="34" t="str">
        <f>データ!CA6</f>
        <v>【10,906】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0qV46COohFxWKaI2Ycgn1WoBKMhWhKAVNeFuqjI0F/M6o32Zvvjxs7TOo3U0Tyq54Qnyp0yM5MqY90wzQVhwVw==" saltValue="e5mQ05dPxvR0WyfwLDzrN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99</v>
      </c>
      <c r="AK5" s="47" t="s">
        <v>89</v>
      </c>
      <c r="AL5" s="47" t="s">
        <v>100</v>
      </c>
      <c r="AM5" s="47" t="s">
        <v>101</v>
      </c>
      <c r="AN5" s="47" t="s">
        <v>102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88</v>
      </c>
      <c r="AV5" s="47" t="s">
        <v>103</v>
      </c>
      <c r="AW5" s="47" t="s">
        <v>100</v>
      </c>
      <c r="AX5" s="47" t="s">
        <v>104</v>
      </c>
      <c r="AY5" s="47" t="s">
        <v>105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99</v>
      </c>
      <c r="BG5" s="47" t="s">
        <v>103</v>
      </c>
      <c r="BH5" s="47" t="s">
        <v>106</v>
      </c>
      <c r="BI5" s="47" t="s">
        <v>101</v>
      </c>
      <c r="BJ5" s="47" t="s">
        <v>107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99</v>
      </c>
      <c r="BR5" s="47" t="s">
        <v>103</v>
      </c>
      <c r="BS5" s="47" t="s">
        <v>108</v>
      </c>
      <c r="BT5" s="47" t="s">
        <v>91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89</v>
      </c>
      <c r="CD5" s="47" t="s">
        <v>106</v>
      </c>
      <c r="CE5" s="47" t="s">
        <v>91</v>
      </c>
      <c r="CF5" s="47" t="s">
        <v>107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88</v>
      </c>
      <c r="CP5" s="47" t="s">
        <v>89</v>
      </c>
      <c r="CQ5" s="47" t="s">
        <v>100</v>
      </c>
      <c r="CR5" s="47" t="s">
        <v>101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103</v>
      </c>
      <c r="DB5" s="47" t="s">
        <v>106</v>
      </c>
      <c r="DC5" s="47" t="s">
        <v>91</v>
      </c>
      <c r="DD5" s="47" t="s">
        <v>102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99</v>
      </c>
      <c r="DL5" s="47" t="s">
        <v>103</v>
      </c>
      <c r="DM5" s="47" t="s">
        <v>100</v>
      </c>
      <c r="DN5" s="47" t="s">
        <v>91</v>
      </c>
      <c r="DO5" s="47" t="s">
        <v>92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109</v>
      </c>
      <c r="B6" s="48">
        <f>B8</f>
        <v>2021</v>
      </c>
      <c r="C6" s="48">
        <f t="shared" ref="C6:X6" si="1">C8</f>
        <v>272108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1</v>
      </c>
      <c r="H6" s="48" t="str">
        <f>SUBSTITUTE(H8,"　","")</f>
        <v>大阪府枚方市</v>
      </c>
      <c r="I6" s="48" t="str">
        <f t="shared" si="1"/>
        <v>岡東町自動車駐車場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届出駐車場</v>
      </c>
      <c r="Q6" s="50" t="str">
        <f t="shared" si="1"/>
        <v>立体式</v>
      </c>
      <c r="R6" s="51">
        <f t="shared" si="1"/>
        <v>28</v>
      </c>
      <c r="S6" s="50" t="str">
        <f t="shared" si="1"/>
        <v>駅</v>
      </c>
      <c r="T6" s="50" t="str">
        <f t="shared" si="1"/>
        <v>無</v>
      </c>
      <c r="U6" s="51">
        <f t="shared" si="1"/>
        <v>7388</v>
      </c>
      <c r="V6" s="51">
        <f t="shared" si="1"/>
        <v>241</v>
      </c>
      <c r="W6" s="51">
        <f t="shared" si="1"/>
        <v>200</v>
      </c>
      <c r="X6" s="50" t="str">
        <f t="shared" si="1"/>
        <v>代行制</v>
      </c>
      <c r="Y6" s="52">
        <f>IF(Y8="-",NA(),Y8)</f>
        <v>162.1</v>
      </c>
      <c r="Z6" s="52">
        <f t="shared" ref="Z6:AH6" si="2">IF(Z8="-",NA(),Z8)</f>
        <v>271.3</v>
      </c>
      <c r="AA6" s="52">
        <f t="shared" si="2"/>
        <v>256.3</v>
      </c>
      <c r="AB6" s="52">
        <f t="shared" si="2"/>
        <v>131.69999999999999</v>
      </c>
      <c r="AC6" s="52">
        <f t="shared" si="2"/>
        <v>185.9</v>
      </c>
      <c r="AD6" s="52">
        <f t="shared" si="2"/>
        <v>210.5</v>
      </c>
      <c r="AE6" s="52">
        <f t="shared" si="2"/>
        <v>245.6</v>
      </c>
      <c r="AF6" s="52">
        <f t="shared" si="2"/>
        <v>222.3</v>
      </c>
      <c r="AG6" s="52">
        <f t="shared" si="2"/>
        <v>130.19999999999999</v>
      </c>
      <c r="AH6" s="52">
        <f t="shared" si="2"/>
        <v>136.5</v>
      </c>
      <c r="AI6" s="49" t="str">
        <f>IF(AI8="-","",IF(AI8="-","【-】","【"&amp;SUBSTITUTE(TEXT(AI8,"#,##0.0"),"-","△")&amp;"】"))</f>
        <v>【236.1】</v>
      </c>
      <c r="AJ6" s="52">
        <f>IF(AJ8="-",NA(),AJ8)</f>
        <v>0</v>
      </c>
      <c r="AK6" s="52">
        <f t="shared" ref="AK6:AS6" si="3">IF(AK8="-",NA(),AK8)</f>
        <v>0</v>
      </c>
      <c r="AL6" s="52">
        <f t="shared" si="3"/>
        <v>0</v>
      </c>
      <c r="AM6" s="52">
        <f t="shared" si="3"/>
        <v>0</v>
      </c>
      <c r="AN6" s="52">
        <f t="shared" si="3"/>
        <v>0</v>
      </c>
      <c r="AO6" s="52">
        <f t="shared" si="3"/>
        <v>3.6</v>
      </c>
      <c r="AP6" s="52">
        <f t="shared" si="3"/>
        <v>3.5</v>
      </c>
      <c r="AQ6" s="52">
        <f t="shared" si="3"/>
        <v>3.1</v>
      </c>
      <c r="AR6" s="52">
        <f t="shared" si="3"/>
        <v>8.6</v>
      </c>
      <c r="AS6" s="52">
        <f t="shared" si="3"/>
        <v>4.3</v>
      </c>
      <c r="AT6" s="49" t="str">
        <f>IF(AT8="-","",IF(AT8="-","【-】","【"&amp;SUBSTITUTE(TEXT(AT8,"#,##0.0"),"-","△")&amp;"】"))</f>
        <v>【5.2】</v>
      </c>
      <c r="AU6" s="53">
        <f>IF(AU8="-",NA(),AU8)</f>
        <v>0</v>
      </c>
      <c r="AV6" s="53">
        <f t="shared" ref="AV6:BD6" si="4">IF(AV8="-",NA(),AV8)</f>
        <v>0</v>
      </c>
      <c r="AW6" s="53">
        <f t="shared" si="4"/>
        <v>0</v>
      </c>
      <c r="AX6" s="53">
        <f t="shared" si="4"/>
        <v>239</v>
      </c>
      <c r="AY6" s="53">
        <f t="shared" si="4"/>
        <v>0</v>
      </c>
      <c r="AZ6" s="53">
        <f t="shared" si="4"/>
        <v>34</v>
      </c>
      <c r="BA6" s="53">
        <f t="shared" si="4"/>
        <v>36</v>
      </c>
      <c r="BB6" s="53">
        <f t="shared" si="4"/>
        <v>26</v>
      </c>
      <c r="BC6" s="53">
        <f t="shared" si="4"/>
        <v>87</v>
      </c>
      <c r="BD6" s="53">
        <f t="shared" si="4"/>
        <v>7646</v>
      </c>
      <c r="BE6" s="51" t="str">
        <f>IF(BE8="-","",IF(BE8="-","【-】","【"&amp;SUBSTITUTE(TEXT(BE8,"#,##0"),"-","△")&amp;"】"))</f>
        <v>【3,111】</v>
      </c>
      <c r="BF6" s="52">
        <f>IF(BF8="-",NA(),BF8)</f>
        <v>37.799999999999997</v>
      </c>
      <c r="BG6" s="52">
        <f t="shared" ref="BG6:BO6" si="5">IF(BG8="-",NA(),BG8)</f>
        <v>63</v>
      </c>
      <c r="BH6" s="52">
        <f t="shared" si="5"/>
        <v>60.8</v>
      </c>
      <c r="BI6" s="52">
        <f t="shared" si="5"/>
        <v>23.5</v>
      </c>
      <c r="BJ6" s="52">
        <f t="shared" si="5"/>
        <v>44.6</v>
      </c>
      <c r="BK6" s="52">
        <f t="shared" si="5"/>
        <v>30.2</v>
      </c>
      <c r="BL6" s="52">
        <f t="shared" si="5"/>
        <v>30.7</v>
      </c>
      <c r="BM6" s="52">
        <f t="shared" si="5"/>
        <v>13.5</v>
      </c>
      <c r="BN6" s="52">
        <f t="shared" si="5"/>
        <v>7.1</v>
      </c>
      <c r="BO6" s="52">
        <f t="shared" si="5"/>
        <v>5.6</v>
      </c>
      <c r="BP6" s="49" t="str">
        <f>IF(BP8="-","",IF(BP8="-","【-】","【"&amp;SUBSTITUTE(TEXT(BP8,"#,##0.0"),"-","△")&amp;"】"))</f>
        <v>【0.8】</v>
      </c>
      <c r="BQ6" s="53">
        <f>IF(BQ8="-",NA(),BQ8)</f>
        <v>38671</v>
      </c>
      <c r="BR6" s="53">
        <f t="shared" ref="BR6:BZ6" si="6">IF(BR8="-",NA(),BR8)</f>
        <v>65966</v>
      </c>
      <c r="BS6" s="53">
        <f t="shared" si="6"/>
        <v>60886</v>
      </c>
      <c r="BT6" s="53">
        <f t="shared" si="6"/>
        <v>19240</v>
      </c>
      <c r="BU6" s="53">
        <f t="shared" si="6"/>
        <v>129741</v>
      </c>
      <c r="BV6" s="53">
        <f t="shared" si="6"/>
        <v>18509</v>
      </c>
      <c r="BW6" s="53">
        <f t="shared" si="6"/>
        <v>24379</v>
      </c>
      <c r="BX6" s="53">
        <f t="shared" si="6"/>
        <v>22466</v>
      </c>
      <c r="BY6" s="53">
        <f t="shared" si="6"/>
        <v>4211</v>
      </c>
      <c r="BZ6" s="53">
        <f t="shared" si="6"/>
        <v>10653</v>
      </c>
      <c r="CA6" s="51" t="str">
        <f>IF(CA8="-","",IF(CA8="-","【-】","【"&amp;SUBSTITUTE(TEXT(CA8,"#,##0"),"-","△")&amp;"】"))</f>
        <v>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110</v>
      </c>
      <c r="CM6" s="51">
        <f t="shared" ref="CM6:CN6" si="7">CM8</f>
        <v>270832</v>
      </c>
      <c r="CN6" s="51">
        <f t="shared" si="7"/>
        <v>170000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110</v>
      </c>
      <c r="CZ6" s="52">
        <f>IF(CZ8="-",NA(),CZ8)</f>
        <v>0</v>
      </c>
      <c r="DA6" s="52">
        <f t="shared" ref="DA6:DI6" si="8">IF(DA8="-",NA(),DA8)</f>
        <v>0</v>
      </c>
      <c r="DB6" s="52">
        <f t="shared" si="8"/>
        <v>0</v>
      </c>
      <c r="DC6" s="52">
        <f t="shared" si="8"/>
        <v>0</v>
      </c>
      <c r="DD6" s="52">
        <f t="shared" si="8"/>
        <v>0</v>
      </c>
      <c r="DE6" s="52">
        <f t="shared" si="8"/>
        <v>238.5</v>
      </c>
      <c r="DF6" s="52">
        <f t="shared" si="8"/>
        <v>165.9</v>
      </c>
      <c r="DG6" s="52">
        <f t="shared" si="8"/>
        <v>1263.5</v>
      </c>
      <c r="DH6" s="52">
        <f t="shared" si="8"/>
        <v>108.5</v>
      </c>
      <c r="DI6" s="52">
        <f t="shared" si="8"/>
        <v>136.19999999999999</v>
      </c>
      <c r="DJ6" s="49" t="str">
        <f>IF(DJ8="-","",IF(DJ8="-","【-】","【"&amp;SUBSTITUTE(TEXT(DJ8,"#,##0.0"),"-","△")&amp;"】"))</f>
        <v>【99.8】</v>
      </c>
      <c r="DK6" s="52">
        <f>IF(DK8="-",NA(),DK8)</f>
        <v>280.89999999999998</v>
      </c>
      <c r="DL6" s="52">
        <f t="shared" ref="DL6:DT6" si="9">IF(DL8="-",NA(),DL8)</f>
        <v>290.89999999999998</v>
      </c>
      <c r="DM6" s="52">
        <f t="shared" si="9"/>
        <v>278.39999999999998</v>
      </c>
      <c r="DN6" s="52">
        <f t="shared" si="9"/>
        <v>238.2</v>
      </c>
      <c r="DO6" s="52">
        <f t="shared" si="9"/>
        <v>245.6</v>
      </c>
      <c r="DP6" s="52">
        <f t="shared" si="9"/>
        <v>138.80000000000001</v>
      </c>
      <c r="DQ6" s="52">
        <f t="shared" si="9"/>
        <v>135.30000000000001</v>
      </c>
      <c r="DR6" s="52">
        <f t="shared" si="9"/>
        <v>127.8</v>
      </c>
      <c r="DS6" s="52">
        <f t="shared" si="9"/>
        <v>105.7</v>
      </c>
      <c r="DT6" s="52">
        <f t="shared" si="9"/>
        <v>104.3</v>
      </c>
      <c r="DU6" s="49" t="str">
        <f>IF(DU8="-","",IF(DU8="-","【-】","【"&amp;SUBSTITUTE(TEXT(DU8,"#,##0.0"),"-","△")&amp;"】"))</f>
        <v>【178.5】</v>
      </c>
    </row>
    <row r="7" spans="1:125" s="54" customFormat="1" x14ac:dyDescent="0.15">
      <c r="A7" s="37" t="s">
        <v>111</v>
      </c>
      <c r="B7" s="48">
        <f t="shared" ref="B7:X7" si="10">B8</f>
        <v>2021</v>
      </c>
      <c r="C7" s="48">
        <f t="shared" si="10"/>
        <v>272108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1</v>
      </c>
      <c r="H7" s="48" t="str">
        <f t="shared" si="10"/>
        <v>大阪府　枚方市</v>
      </c>
      <c r="I7" s="48" t="str">
        <f t="shared" si="10"/>
        <v>岡東町自動車駐車場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届出駐車場</v>
      </c>
      <c r="Q7" s="50" t="str">
        <f t="shared" si="10"/>
        <v>立体式</v>
      </c>
      <c r="R7" s="51">
        <f t="shared" si="10"/>
        <v>28</v>
      </c>
      <c r="S7" s="50" t="str">
        <f t="shared" si="10"/>
        <v>駅</v>
      </c>
      <c r="T7" s="50" t="str">
        <f t="shared" si="10"/>
        <v>無</v>
      </c>
      <c r="U7" s="51">
        <f t="shared" si="10"/>
        <v>7388</v>
      </c>
      <c r="V7" s="51">
        <f t="shared" si="10"/>
        <v>241</v>
      </c>
      <c r="W7" s="51">
        <f t="shared" si="10"/>
        <v>200</v>
      </c>
      <c r="X7" s="50" t="str">
        <f t="shared" si="10"/>
        <v>代行制</v>
      </c>
      <c r="Y7" s="52">
        <f>Y8</f>
        <v>162.1</v>
      </c>
      <c r="Z7" s="52">
        <f t="shared" ref="Z7:AH7" si="11">Z8</f>
        <v>271.3</v>
      </c>
      <c r="AA7" s="52">
        <f t="shared" si="11"/>
        <v>256.3</v>
      </c>
      <c r="AB7" s="52">
        <f t="shared" si="11"/>
        <v>131.69999999999999</v>
      </c>
      <c r="AC7" s="52">
        <f t="shared" si="11"/>
        <v>185.9</v>
      </c>
      <c r="AD7" s="52">
        <f t="shared" si="11"/>
        <v>210.5</v>
      </c>
      <c r="AE7" s="52">
        <f t="shared" si="11"/>
        <v>245.6</v>
      </c>
      <c r="AF7" s="52">
        <f t="shared" si="11"/>
        <v>222.3</v>
      </c>
      <c r="AG7" s="52">
        <f t="shared" si="11"/>
        <v>130.19999999999999</v>
      </c>
      <c r="AH7" s="52">
        <f t="shared" si="11"/>
        <v>136.5</v>
      </c>
      <c r="AI7" s="49"/>
      <c r="AJ7" s="52">
        <f>AJ8</f>
        <v>0</v>
      </c>
      <c r="AK7" s="52">
        <f t="shared" ref="AK7:AS7" si="12">AK8</f>
        <v>0</v>
      </c>
      <c r="AL7" s="52">
        <f t="shared" si="12"/>
        <v>0</v>
      </c>
      <c r="AM7" s="52">
        <f t="shared" si="12"/>
        <v>0</v>
      </c>
      <c r="AN7" s="52">
        <f t="shared" si="12"/>
        <v>0</v>
      </c>
      <c r="AO7" s="52">
        <f t="shared" si="12"/>
        <v>3.6</v>
      </c>
      <c r="AP7" s="52">
        <f t="shared" si="12"/>
        <v>3.5</v>
      </c>
      <c r="AQ7" s="52">
        <f t="shared" si="12"/>
        <v>3.1</v>
      </c>
      <c r="AR7" s="52">
        <f t="shared" si="12"/>
        <v>8.6</v>
      </c>
      <c r="AS7" s="52">
        <f t="shared" si="12"/>
        <v>4.3</v>
      </c>
      <c r="AT7" s="49"/>
      <c r="AU7" s="53">
        <f>AU8</f>
        <v>0</v>
      </c>
      <c r="AV7" s="53">
        <f t="shared" ref="AV7:BD7" si="13">AV8</f>
        <v>0</v>
      </c>
      <c r="AW7" s="53">
        <f t="shared" si="13"/>
        <v>0</v>
      </c>
      <c r="AX7" s="53">
        <f t="shared" si="13"/>
        <v>239</v>
      </c>
      <c r="AY7" s="53">
        <f t="shared" si="13"/>
        <v>0</v>
      </c>
      <c r="AZ7" s="53">
        <f t="shared" si="13"/>
        <v>34</v>
      </c>
      <c r="BA7" s="53">
        <f t="shared" si="13"/>
        <v>36</v>
      </c>
      <c r="BB7" s="53">
        <f t="shared" si="13"/>
        <v>26</v>
      </c>
      <c r="BC7" s="53">
        <f t="shared" si="13"/>
        <v>87</v>
      </c>
      <c r="BD7" s="53">
        <f t="shared" si="13"/>
        <v>7646</v>
      </c>
      <c r="BE7" s="51"/>
      <c r="BF7" s="52">
        <f>BF8</f>
        <v>37.799999999999997</v>
      </c>
      <c r="BG7" s="52">
        <f t="shared" ref="BG7:BO7" si="14">BG8</f>
        <v>63</v>
      </c>
      <c r="BH7" s="52">
        <f t="shared" si="14"/>
        <v>60.8</v>
      </c>
      <c r="BI7" s="52">
        <f t="shared" si="14"/>
        <v>23.5</v>
      </c>
      <c r="BJ7" s="52">
        <f t="shared" si="14"/>
        <v>44.6</v>
      </c>
      <c r="BK7" s="52">
        <f t="shared" si="14"/>
        <v>30.2</v>
      </c>
      <c r="BL7" s="52">
        <f t="shared" si="14"/>
        <v>30.7</v>
      </c>
      <c r="BM7" s="52">
        <f t="shared" si="14"/>
        <v>13.5</v>
      </c>
      <c r="BN7" s="52">
        <f t="shared" si="14"/>
        <v>7.1</v>
      </c>
      <c r="BO7" s="52">
        <f t="shared" si="14"/>
        <v>5.6</v>
      </c>
      <c r="BP7" s="49"/>
      <c r="BQ7" s="53">
        <f>BQ8</f>
        <v>38671</v>
      </c>
      <c r="BR7" s="53">
        <f t="shared" ref="BR7:BZ7" si="15">BR8</f>
        <v>65966</v>
      </c>
      <c r="BS7" s="53">
        <f t="shared" si="15"/>
        <v>60886</v>
      </c>
      <c r="BT7" s="53">
        <f t="shared" si="15"/>
        <v>19240</v>
      </c>
      <c r="BU7" s="53">
        <f t="shared" si="15"/>
        <v>129741</v>
      </c>
      <c r="BV7" s="53">
        <f t="shared" si="15"/>
        <v>18509</v>
      </c>
      <c r="BW7" s="53">
        <f t="shared" si="15"/>
        <v>24379</v>
      </c>
      <c r="BX7" s="53">
        <f t="shared" si="15"/>
        <v>22466</v>
      </c>
      <c r="BY7" s="53">
        <f t="shared" si="15"/>
        <v>4211</v>
      </c>
      <c r="BZ7" s="53">
        <f t="shared" si="15"/>
        <v>10653</v>
      </c>
      <c r="CA7" s="51"/>
      <c r="CB7" s="52" t="s">
        <v>112</v>
      </c>
      <c r="CC7" s="52" t="s">
        <v>112</v>
      </c>
      <c r="CD7" s="52" t="s">
        <v>112</v>
      </c>
      <c r="CE7" s="52" t="s">
        <v>112</v>
      </c>
      <c r="CF7" s="52" t="s">
        <v>112</v>
      </c>
      <c r="CG7" s="52" t="s">
        <v>112</v>
      </c>
      <c r="CH7" s="52" t="s">
        <v>112</v>
      </c>
      <c r="CI7" s="52" t="s">
        <v>112</v>
      </c>
      <c r="CJ7" s="52" t="s">
        <v>112</v>
      </c>
      <c r="CK7" s="52" t="s">
        <v>113</v>
      </c>
      <c r="CL7" s="49"/>
      <c r="CM7" s="51">
        <f>CM8</f>
        <v>270832</v>
      </c>
      <c r="CN7" s="51">
        <f>CN8</f>
        <v>170000</v>
      </c>
      <c r="CO7" s="52" t="s">
        <v>112</v>
      </c>
      <c r="CP7" s="52" t="s">
        <v>112</v>
      </c>
      <c r="CQ7" s="52" t="s">
        <v>112</v>
      </c>
      <c r="CR7" s="52" t="s">
        <v>112</v>
      </c>
      <c r="CS7" s="52" t="s">
        <v>112</v>
      </c>
      <c r="CT7" s="52" t="s">
        <v>112</v>
      </c>
      <c r="CU7" s="52" t="s">
        <v>112</v>
      </c>
      <c r="CV7" s="52" t="s">
        <v>112</v>
      </c>
      <c r="CW7" s="52" t="s">
        <v>112</v>
      </c>
      <c r="CX7" s="52" t="s">
        <v>110</v>
      </c>
      <c r="CY7" s="49"/>
      <c r="CZ7" s="52">
        <f>CZ8</f>
        <v>0</v>
      </c>
      <c r="DA7" s="52">
        <f t="shared" ref="DA7:DI7" si="16">DA8</f>
        <v>0</v>
      </c>
      <c r="DB7" s="52">
        <f t="shared" si="16"/>
        <v>0</v>
      </c>
      <c r="DC7" s="52">
        <f t="shared" si="16"/>
        <v>0</v>
      </c>
      <c r="DD7" s="52">
        <f t="shared" si="16"/>
        <v>0</v>
      </c>
      <c r="DE7" s="52">
        <f t="shared" si="16"/>
        <v>238.5</v>
      </c>
      <c r="DF7" s="52">
        <f t="shared" si="16"/>
        <v>165.9</v>
      </c>
      <c r="DG7" s="52">
        <f t="shared" si="16"/>
        <v>1263.5</v>
      </c>
      <c r="DH7" s="52">
        <f t="shared" si="16"/>
        <v>108.5</v>
      </c>
      <c r="DI7" s="52">
        <f t="shared" si="16"/>
        <v>136.19999999999999</v>
      </c>
      <c r="DJ7" s="49"/>
      <c r="DK7" s="52">
        <f>DK8</f>
        <v>280.89999999999998</v>
      </c>
      <c r="DL7" s="52">
        <f t="shared" ref="DL7:DT7" si="17">DL8</f>
        <v>290.89999999999998</v>
      </c>
      <c r="DM7" s="52">
        <f t="shared" si="17"/>
        <v>278.39999999999998</v>
      </c>
      <c r="DN7" s="52">
        <f t="shared" si="17"/>
        <v>238.2</v>
      </c>
      <c r="DO7" s="52">
        <f t="shared" si="17"/>
        <v>245.6</v>
      </c>
      <c r="DP7" s="52">
        <f t="shared" si="17"/>
        <v>138.80000000000001</v>
      </c>
      <c r="DQ7" s="52">
        <f t="shared" si="17"/>
        <v>135.30000000000001</v>
      </c>
      <c r="DR7" s="52">
        <f t="shared" si="17"/>
        <v>127.8</v>
      </c>
      <c r="DS7" s="52">
        <f t="shared" si="17"/>
        <v>105.7</v>
      </c>
      <c r="DT7" s="52">
        <f t="shared" si="17"/>
        <v>104.3</v>
      </c>
      <c r="DU7" s="49"/>
    </row>
    <row r="8" spans="1:125" s="54" customFormat="1" x14ac:dyDescent="0.15">
      <c r="A8" s="37"/>
      <c r="B8" s="55">
        <v>2021</v>
      </c>
      <c r="C8" s="55">
        <v>272108</v>
      </c>
      <c r="D8" s="55">
        <v>47</v>
      </c>
      <c r="E8" s="55">
        <v>14</v>
      </c>
      <c r="F8" s="55">
        <v>0</v>
      </c>
      <c r="G8" s="55">
        <v>1</v>
      </c>
      <c r="H8" s="55" t="s">
        <v>114</v>
      </c>
      <c r="I8" s="55" t="s">
        <v>115</v>
      </c>
      <c r="J8" s="55" t="s">
        <v>116</v>
      </c>
      <c r="K8" s="55" t="s">
        <v>117</v>
      </c>
      <c r="L8" s="55" t="s">
        <v>118</v>
      </c>
      <c r="M8" s="55" t="s">
        <v>119</v>
      </c>
      <c r="N8" s="55" t="s">
        <v>120</v>
      </c>
      <c r="O8" s="56" t="s">
        <v>121</v>
      </c>
      <c r="P8" s="57" t="s">
        <v>122</v>
      </c>
      <c r="Q8" s="57" t="s">
        <v>123</v>
      </c>
      <c r="R8" s="58">
        <v>28</v>
      </c>
      <c r="S8" s="57" t="s">
        <v>124</v>
      </c>
      <c r="T8" s="57" t="s">
        <v>125</v>
      </c>
      <c r="U8" s="58">
        <v>7388</v>
      </c>
      <c r="V8" s="58">
        <v>241</v>
      </c>
      <c r="W8" s="58">
        <v>200</v>
      </c>
      <c r="X8" s="57" t="s">
        <v>126</v>
      </c>
      <c r="Y8" s="59">
        <v>162.1</v>
      </c>
      <c r="Z8" s="59">
        <v>271.3</v>
      </c>
      <c r="AA8" s="59">
        <v>256.3</v>
      </c>
      <c r="AB8" s="59">
        <v>131.69999999999999</v>
      </c>
      <c r="AC8" s="59">
        <v>185.9</v>
      </c>
      <c r="AD8" s="59">
        <v>210.5</v>
      </c>
      <c r="AE8" s="59">
        <v>245.6</v>
      </c>
      <c r="AF8" s="59">
        <v>222.3</v>
      </c>
      <c r="AG8" s="59">
        <v>130.19999999999999</v>
      </c>
      <c r="AH8" s="59">
        <v>136.5</v>
      </c>
      <c r="AI8" s="56">
        <v>236.1</v>
      </c>
      <c r="AJ8" s="59">
        <v>0</v>
      </c>
      <c r="AK8" s="59">
        <v>0</v>
      </c>
      <c r="AL8" s="59">
        <v>0</v>
      </c>
      <c r="AM8" s="59">
        <v>0</v>
      </c>
      <c r="AN8" s="59">
        <v>0</v>
      </c>
      <c r="AO8" s="59">
        <v>3.6</v>
      </c>
      <c r="AP8" s="59">
        <v>3.5</v>
      </c>
      <c r="AQ8" s="59">
        <v>3.1</v>
      </c>
      <c r="AR8" s="59">
        <v>8.6</v>
      </c>
      <c r="AS8" s="59">
        <v>4.3</v>
      </c>
      <c r="AT8" s="56">
        <v>5.2</v>
      </c>
      <c r="AU8" s="60">
        <v>0</v>
      </c>
      <c r="AV8" s="60">
        <v>0</v>
      </c>
      <c r="AW8" s="60">
        <v>0</v>
      </c>
      <c r="AX8" s="60">
        <v>239</v>
      </c>
      <c r="AY8" s="60">
        <v>0</v>
      </c>
      <c r="AZ8" s="60">
        <v>34</v>
      </c>
      <c r="BA8" s="60">
        <v>36</v>
      </c>
      <c r="BB8" s="60">
        <v>26</v>
      </c>
      <c r="BC8" s="60">
        <v>87</v>
      </c>
      <c r="BD8" s="60">
        <v>7646</v>
      </c>
      <c r="BE8" s="60">
        <v>3111</v>
      </c>
      <c r="BF8" s="59">
        <v>37.799999999999997</v>
      </c>
      <c r="BG8" s="59">
        <v>63</v>
      </c>
      <c r="BH8" s="59">
        <v>60.8</v>
      </c>
      <c r="BI8" s="59">
        <v>23.5</v>
      </c>
      <c r="BJ8" s="59">
        <v>44.6</v>
      </c>
      <c r="BK8" s="59">
        <v>30.2</v>
      </c>
      <c r="BL8" s="59">
        <v>30.7</v>
      </c>
      <c r="BM8" s="59">
        <v>13.5</v>
      </c>
      <c r="BN8" s="59">
        <v>7.1</v>
      </c>
      <c r="BO8" s="59">
        <v>5.6</v>
      </c>
      <c r="BP8" s="56">
        <v>0.8</v>
      </c>
      <c r="BQ8" s="60">
        <v>38671</v>
      </c>
      <c r="BR8" s="60">
        <v>65966</v>
      </c>
      <c r="BS8" s="60">
        <v>60886</v>
      </c>
      <c r="BT8" s="61">
        <v>19240</v>
      </c>
      <c r="BU8" s="61">
        <v>129741</v>
      </c>
      <c r="BV8" s="60">
        <v>18509</v>
      </c>
      <c r="BW8" s="60">
        <v>24379</v>
      </c>
      <c r="BX8" s="60">
        <v>22466</v>
      </c>
      <c r="BY8" s="60">
        <v>4211</v>
      </c>
      <c r="BZ8" s="60">
        <v>10653</v>
      </c>
      <c r="CA8" s="58">
        <v>10906</v>
      </c>
      <c r="CB8" s="59" t="s">
        <v>118</v>
      </c>
      <c r="CC8" s="59" t="s">
        <v>118</v>
      </c>
      <c r="CD8" s="59" t="s">
        <v>118</v>
      </c>
      <c r="CE8" s="59" t="s">
        <v>118</v>
      </c>
      <c r="CF8" s="59" t="s">
        <v>118</v>
      </c>
      <c r="CG8" s="59" t="s">
        <v>118</v>
      </c>
      <c r="CH8" s="59" t="s">
        <v>118</v>
      </c>
      <c r="CI8" s="59" t="s">
        <v>118</v>
      </c>
      <c r="CJ8" s="59" t="s">
        <v>118</v>
      </c>
      <c r="CK8" s="59" t="s">
        <v>118</v>
      </c>
      <c r="CL8" s="56" t="s">
        <v>118</v>
      </c>
      <c r="CM8" s="58">
        <v>270832</v>
      </c>
      <c r="CN8" s="58">
        <v>170000</v>
      </c>
      <c r="CO8" s="59" t="s">
        <v>118</v>
      </c>
      <c r="CP8" s="59" t="s">
        <v>118</v>
      </c>
      <c r="CQ8" s="59" t="s">
        <v>118</v>
      </c>
      <c r="CR8" s="59" t="s">
        <v>118</v>
      </c>
      <c r="CS8" s="59" t="s">
        <v>118</v>
      </c>
      <c r="CT8" s="59" t="s">
        <v>118</v>
      </c>
      <c r="CU8" s="59" t="s">
        <v>118</v>
      </c>
      <c r="CV8" s="59" t="s">
        <v>118</v>
      </c>
      <c r="CW8" s="59" t="s">
        <v>118</v>
      </c>
      <c r="CX8" s="59" t="s">
        <v>118</v>
      </c>
      <c r="CY8" s="56" t="s">
        <v>118</v>
      </c>
      <c r="CZ8" s="59">
        <v>0</v>
      </c>
      <c r="DA8" s="59">
        <v>0</v>
      </c>
      <c r="DB8" s="59">
        <v>0</v>
      </c>
      <c r="DC8" s="59">
        <v>0</v>
      </c>
      <c r="DD8" s="59">
        <v>0</v>
      </c>
      <c r="DE8" s="59">
        <v>238.5</v>
      </c>
      <c r="DF8" s="59">
        <v>165.9</v>
      </c>
      <c r="DG8" s="59">
        <v>1263.5</v>
      </c>
      <c r="DH8" s="59">
        <v>108.5</v>
      </c>
      <c r="DI8" s="59">
        <v>136.19999999999999</v>
      </c>
      <c r="DJ8" s="56">
        <v>99.8</v>
      </c>
      <c r="DK8" s="59">
        <v>280.89999999999998</v>
      </c>
      <c r="DL8" s="59">
        <v>290.89999999999998</v>
      </c>
      <c r="DM8" s="59">
        <v>278.39999999999998</v>
      </c>
      <c r="DN8" s="59">
        <v>238.2</v>
      </c>
      <c r="DO8" s="59">
        <v>245.6</v>
      </c>
      <c r="DP8" s="59">
        <v>138.80000000000001</v>
      </c>
      <c r="DQ8" s="59">
        <v>135.30000000000001</v>
      </c>
      <c r="DR8" s="59">
        <v>127.8</v>
      </c>
      <c r="DS8" s="59">
        <v>105.7</v>
      </c>
      <c r="DT8" s="59">
        <v>104.3</v>
      </c>
      <c r="DU8" s="56">
        <v>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127</v>
      </c>
      <c r="C10" s="64" t="s">
        <v>128</v>
      </c>
      <c r="D10" s="64" t="s">
        <v>129</v>
      </c>
      <c r="E10" s="64" t="s">
        <v>130</v>
      </c>
      <c r="F10" s="64" t="s">
        <v>131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H29</v>
      </c>
      <c r="C11" s="65" t="str">
        <f>IF(VALUE($B$6)=0,"",IF(VALUE($B$6)&gt;2021,"R"&amp;TEXT(VALUE($B$6)-2021,"00"),"H"&amp;VALUE($B$6)-1991))</f>
        <v>H30</v>
      </c>
      <c r="D11" s="65" t="str">
        <f>IF(VALUE($B$6)=0,"",IF(VALUE($B$6)&gt;2020,"R"&amp;TEXT(VALUE($B$6)-2020,"00"),"H"&amp;VALUE($B$6)-1990))</f>
        <v>R01</v>
      </c>
      <c r="E11" s="65" t="str">
        <f>IF(VALUE($B$6)=0,"",IF(VALUE($B$6)&gt;2019,"R"&amp;TEXT(VALUE($B$6)-2019,"00"),"H"&amp;VALUE($B$6)-1989))</f>
        <v>R02</v>
      </c>
      <c r="F11" s="65" t="str">
        <f>IF(VALUE($B$6)=0,"",IF(VALUE($B$6)&gt;2018,"R"&amp;TEXT(VALUE($B$6)-2018,"00"),"H"&amp;VALUE($B$6)-1988))</f>
        <v>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2022-12-09T03:28:52Z</dcterms:created>
  <dcterms:modified xsi:type="dcterms:W3CDTF">2023-02-28T00:12:00Z</dcterms:modified>
  <cp:category/>
</cp:coreProperties>
</file>