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FXnE4DK6WeOSTjIS9NgnySG9KmCMawWuFMCE1GTJsUUst7QsaeLo3xm6ctk7K6FsowIkWcOm3orUp5d+TeIeqw==" workbookSaltValue="QtTURXhpJtESlNoCB1t2Gw=="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W10" i="4" s="1"/>
  <c r="P6" i="5"/>
  <c r="P10" i="4" s="1"/>
  <c r="O6" i="5"/>
  <c r="N6" i="5"/>
  <c r="M6" i="5"/>
  <c r="AD8" i="4" s="1"/>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BB10" i="4"/>
  <c r="AT10" i="4"/>
  <c r="I10" i="4"/>
  <c r="B10" i="4"/>
  <c r="AT8" i="4"/>
  <c r="AL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<sst xmlns="http://schemas.openxmlformats.org/spreadsheetml/2006/main" count="228" uniqueCount="114">
  <si>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</si>
  <si>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</si>
  <si>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</si>
  <si>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</si>
  <si>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</si>
  <si>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</si>
  <si>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</si>
  <si>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</si>
  <si>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</si>
  <si>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</si>
  <si>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</si>
  <si>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</si>
  <si>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</si>
  <si>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</si>
  <si>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</si>
  <si>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</si>
  <si>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</si>
  <si>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</si>
  <si>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</si>
  <si>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</si>
  <si>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</si>
  <si>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</si>
  <si>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</si>
  <si>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</si>
  <si>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</si>
  <si>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</si>
  <si>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</si>
  <si>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</si>
  <si>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</si>
  <si>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</si>
  <si>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</si>
  <si>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</si>
  <si>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</si>
  <si>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</si>
  <si>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</si>
  <si>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</si>
  <si>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</si>
  <si>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</si>
  <si>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</si>
  <si>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</si>
  <si>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</si>
  <si>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</si>
  <si>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</si>
  <si>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</si>
  <si>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</si>
  <si>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</si>
  <si>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</si>
  <si>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</si>
  <si>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</si>
  <si>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</si>
  <si>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</si>
  <si>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</si>
  <si>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</si>
  <si>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</si>
  <si>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</si>
  <si>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</si>
  <si>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</si>
  <si>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</si>
  <si>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</si>
  <si>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</si>
  <si>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</si>
  <si>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</si>
  <si>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</si>
  <si>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</si>
  <si>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</si>
  <si>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</si>
  <si>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</si>
  <si>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</si>
  <si>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</si>
  <si>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</si>
  <si>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</si>
  <si>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</si>
  <si>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</si>
  <si>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</si>
  <si>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</si>
  <si>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</si>
  <si>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</si>
  <si>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</si>
  <si>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</si>
  <si>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</si>
  <si>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</si>
  <si>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</si>
  <si>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</si>
  <si>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</si>
  <si>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</si>
  <si>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</si>
  <si>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</si>
  <si>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</si>
  <si>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</si>
  <si>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</si>
  <si>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</si>
  <si>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</si>
  <si>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</si>
  <si>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</si>
  <si>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</si>
  <si>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</si>
  <si>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</si>
  <si>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</si>
  <si>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</si>
  <si>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</si>
  <si>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</si>
  <si>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</si>
  <si>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</si>
  <si>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</si>
  <si>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</si>
  <si>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</si>
  <si>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</si>
  <si>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</si>
  <si>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</si>
  <si>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</si>
  <si>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</si>
  <si>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①経常収支は毎年度黒字を計上しており、②累積欠損金も発生しておらず、現在の経営状況は良好といえます。さらに、③流動比率は100％以上を維持しており、短期的な資金状況も良好といえます。
　支払利息の抑制(据置期間を設定しないことによるもの)等により費用の縮減に努めてきたため、①経常収支比率は安定して100％以上を維持しています。平成29年度については、給水収益の減収等により、⑤料金回収率は100％を下回っていましたが、平成30年度は職員数減少等による人件費等の縮減で費用の減少が顕著となったため、⑥給水原価が大幅に低下し、⑤料金回収率は100％を上回りました。令和元年度以降も引き続き人件費等を抑制できたため、⑥給水原価は低水準となり、⑤料金回収率は100％以上を維持し、さらに、大阪市との庭窪浄水場共同化を令和６年度に控えていることから、浄水施設の維持管理費用が抑制傾向となり、令和２年度以降の⑤料金回収率は類似団体平均値を上回っています。
　また、本市は浄水場を擁し、給水量の95％を自己水で賄っているため、これまで浄水施設の建設改良費の財源として企業債を発行(企業債残高の約2割が浄水施設に係るもの)してきました。これにより、④企業債残高対給水収益比率は類似団体平均値に比べて高い値となっていますが、起債対象事業の減少により、企業債残高はこの5年間で約12億円減少しています。
　⑦施設利用率と⑧有収率は、類似団体平均値を上回っており、経営の効率性を維持できているといえます。</t>
    <rPh sb="165" eb="167">
      <t>ヘイセイ</t>
    </rPh>
    <rPh sb="184" eb="185">
      <t>ナド</t>
    </rPh>
    <rPh sb="287" eb="289">
      <t>イコウ</t>
    </rPh>
    <rPh sb="342" eb="345">
      <t>オオサカシ</t>
    </rPh>
    <rPh sb="347" eb="348">
      <t>ニワ</t>
    </rPh>
    <rPh sb="348" eb="349">
      <t>クボ</t>
    </rPh>
    <rPh sb="349" eb="352">
      <t>ジョウスイジョウ</t>
    </rPh>
    <rPh sb="352" eb="355">
      <t>キョウドウカ</t>
    </rPh>
    <rPh sb="356" eb="358">
      <t>レイワ</t>
    </rPh>
    <rPh sb="359" eb="361">
      <t>ネンド</t>
    </rPh>
    <rPh sb="362" eb="363">
      <t>ヒカ</t>
    </rPh>
    <rPh sb="372" eb="374">
      <t>ジョウスイ</t>
    </rPh>
    <rPh sb="374" eb="376">
      <t>シセツ</t>
    </rPh>
    <rPh sb="377" eb="379">
      <t>イジ</t>
    </rPh>
    <rPh sb="379" eb="381">
      <t>カンリ</t>
    </rPh>
    <rPh sb="381" eb="383">
      <t>ヒヨウ</t>
    </rPh>
    <rPh sb="384" eb="386">
      <t>ヨクセイ</t>
    </rPh>
    <rPh sb="386" eb="388">
      <t>ケイコウ</t>
    </rPh>
    <rPh sb="392" eb="394">
      <t>レイワ</t>
    </rPh>
    <rPh sb="395" eb="397">
      <t>ネンド</t>
    </rPh>
    <rPh sb="397" eb="399">
      <t>イコウ</t>
    </rPh>
    <rPh sb="401" eb="403">
      <t>リョウキン</t>
    </rPh>
    <rPh sb="403" eb="405">
      <t>カイシュウ</t>
    </rPh>
    <rPh sb="405" eb="406">
      <t>リツ</t>
    </rPh>
    <rPh sb="407" eb="409">
      <t>ルイジ</t>
    </rPh>
    <rPh sb="409" eb="411">
      <t>ダンタイ</t>
    </rPh>
    <rPh sb="411" eb="414">
      <t>ヘイキンチ</t>
    </rPh>
    <rPh sb="415" eb="417">
      <t>ウワマワ</t>
    </rPh>
    <phoneticPr fontId="4"/>
  </si>
  <si>
    <t>　本市は早期(府内で3番目)に配水管を布設し給水を開始したことから、②管路経年化率は類似団体平均値に比べて高くなっています。特に、昭和51年度から55年度にかけて毎年約10kmの配水管を布設しており、これらが順次法定耐用年数を経過しているため、数値は上昇傾向にあります。
　これに対して、本市では、老朽管路の更新事業を主要施策として位置付け、年間施工距離約3.5kmの更新を計画的に実施しており、③管路更新率は類似団体平均値より高い値となっています。
　また、浄水施設についても法定耐用年数を経過したものが増加していることから、①有形固定資産減価償却率も僅かに上昇しています。</t>
    <rPh sb="177" eb="178">
      <t>ヤク</t>
    </rPh>
    <phoneticPr fontId="4"/>
  </si>
  <si>
    <t>　長引くコロナ禍により水道料金収入の減少が続いているものの、費用の抑制により令和３年度は純利益を計上し、現在の経営状況は概ね良好であるといえます。しかし、今後も給水収益の減少が見込まれる中、配水管等の水道施設の更新事業を実施していく必要があり、事業経営は年々厳しさを増すことが予測されます。
　一方、令和６年度からの大阪市との浄水場共同化を推進することにより、40年間の浄水施設の更新事業費を大幅に縮減できる見込みです。また、老朽管路の更新事業については、令和10年度までに基幹管路の耐震化率を50％以上とすることを目標として計画的に実施します。
　なお、経営戦略の計画期間(令和元年度から10年度まで)における試算では、水道料金の改定を実施することなく経営を維持できる見込みです。</t>
    <rPh sb="21" eb="22">
      <t>ツヅ</t>
    </rPh>
    <rPh sb="77" eb="79">
      <t>コンゴ</t>
    </rPh>
    <rPh sb="80" eb="82">
      <t>キュウスイ</t>
    </rPh>
    <rPh sb="82" eb="84">
      <t>シュウエキ</t>
    </rPh>
    <rPh sb="85" eb="87">
      <t>ゲンショウ</t>
    </rPh>
    <rPh sb="88" eb="90">
      <t>ミコ</t>
    </rPh>
    <rPh sb="93" eb="94">
      <t>ナカ</t>
    </rPh>
    <rPh sb="127" eb="129">
      <t>ネンネン</t>
    </rPh>
    <rPh sb="133" eb="134">
      <t>マ</t>
    </rPh>
    <rPh sb="147" eb="149">
      <t>イッポウ</t>
    </rPh>
    <rPh sb="150" eb="152">
      <t>レイワ</t>
    </rPh>
    <rPh sb="153" eb="155">
      <t>ネンド</t>
    </rPh>
    <rPh sb="263" eb="266">
      <t>ケイカクテキ</t>
    </rPh>
    <rPh sb="267" eb="26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</si>
</sst>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1.05</c:v>
                </c:pt>
                <c:pt idx="1">
                  <c:v>1.1000000000000001</c:v>
                </c:pt>
                <c:pt idx="2">
                  <c:v>1.02</c:v>
                </c:pt>
                <c:pt idx="3">
                  <c:v>1.04</c:v>
                </c:pt>
                <c:pt idx="4">
                  <c:v>1.1299999999999999</c:v>
                </c:pt>
              </c:numCache>
            </c:numRef>
          </c:val>
          <c:extLst>
            <c:ext xmlns:c16="http://schemas.microsoft.com/office/drawing/2014/chart" uri="{C3380CC4-5D6E-409C-BE32-E72D297353CC}">
              <c16:uniqueId val="{00000000-D284-4E91-82E9-8E11775BBA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D284-4E91-82E9-8E11775BBA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69.489999999999995</c:v>
                </c:pt>
                <c:pt idx="1">
                  <c:v>70.150000000000006</c:v>
                </c:pt>
                <c:pt idx="2">
                  <c:v>70.03</c:v>
                </c:pt>
                <c:pt idx="3">
                  <c:v>70.13</c:v>
                </c:pt>
                <c:pt idx="4">
                  <c:v>67.84</c:v>
                </c:pt>
              </c:numCache>
            </c:numRef>
          </c:val>
          <c:extLst>
            <c:ext xmlns:c16="http://schemas.microsoft.com/office/drawing/2014/chart" uri="{C3380CC4-5D6E-409C-BE32-E72D297353CC}">
              <c16:uniqueId val="{00000000-7810-4D6A-880A-805EED4145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7810-4D6A-880A-805EED4145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93.92</c:v>
                </c:pt>
                <c:pt idx="1">
                  <c:v>92.05</c:v>
                </c:pt>
                <c:pt idx="2">
                  <c:v>91.76</c:v>
                </c:pt>
                <c:pt idx="3">
                  <c:v>92.4</c:v>
                </c:pt>
                <c:pt idx="4">
                  <c:v>94.18</c:v>
                </c:pt>
              </c:numCache>
            </c:numRef>
          </c:val>
          <c:extLst>
            <c:ext xmlns:c16="http://schemas.microsoft.com/office/drawing/2014/chart" uri="{C3380CC4-5D6E-409C-BE32-E72D297353CC}">
              <c16:uniqueId val="{00000000-5D35-4AEE-B950-D0245DBD57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5D35-4AEE-B950-D0245DBD57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108.16</c:v>
                </c:pt>
                <c:pt idx="1">
                  <c:v>113.25</c:v>
                </c:pt>
                <c:pt idx="2">
                  <c:v>109.52</c:v>
                </c:pt>
                <c:pt idx="3">
                  <c:v>112.74</c:v>
                </c:pt>
                <c:pt idx="4">
                  <c:v>115.11</c:v>
                </c:pt>
              </c:numCache>
            </c:numRef>
          </c:val>
          <c:extLst>
            <c:ext xmlns:c16="http://schemas.microsoft.com/office/drawing/2014/chart" uri="{C3380CC4-5D6E-409C-BE32-E72D297353CC}">
              <c16:uniqueId val="{00000000-58D9-4BEF-91E3-92F7510665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58D9-4BEF-91E3-92F7510665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52.96</c:v>
                </c:pt>
                <c:pt idx="1">
                  <c:v>53.95</c:v>
                </c:pt>
                <c:pt idx="2">
                  <c:v>55.2</c:v>
                </c:pt>
                <c:pt idx="3">
                  <c:v>56.14</c:v>
                </c:pt>
                <c:pt idx="4">
                  <c:v>56.9</c:v>
                </c:pt>
              </c:numCache>
            </c:numRef>
          </c:val>
          <c:extLst>
            <c:ext xmlns:c16="http://schemas.microsoft.com/office/drawing/2014/chart" uri="{C3380CC4-5D6E-409C-BE32-E72D297353CC}">
              <c16:uniqueId val="{00000000-BE3D-4D36-9319-F73572D76A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BE3D-4D36-9319-F73572D76A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35.020000000000003</c:v>
                </c:pt>
                <c:pt idx="1">
                  <c:v>39</c:v>
                </c:pt>
                <c:pt idx="2">
                  <c:v>41.1</c:v>
                </c:pt>
                <c:pt idx="3">
                  <c:v>43.35</c:v>
                </c:pt>
                <c:pt idx="4">
                  <c:v>44.35</c:v>
                </c:pt>
              </c:numCache>
            </c:numRef>
          </c:val>
          <c:extLst>
            <c:ext xmlns:c16="http://schemas.microsoft.com/office/drawing/2014/chart" uri="{C3380CC4-5D6E-409C-BE32-E72D297353CC}">
              <c16:uniqueId val="{00000000-B851-4DCD-9A6B-B2DDAA599B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B851-4DCD-9A6B-B2DDAA599B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13-46FB-8948-8E3703587A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6E13-46FB-8948-8E3703587A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175.4</c:v>
                </c:pt>
                <c:pt idx="1">
                  <c:v>177.51</c:v>
                </c:pt>
                <c:pt idx="2">
                  <c:v>168.73</c:v>
                </c:pt>
                <c:pt idx="3">
                  <c:v>169.17</c:v>
                </c:pt>
                <c:pt idx="4">
                  <c:v>187.4</c:v>
                </c:pt>
              </c:numCache>
            </c:numRef>
          </c:val>
          <c:extLst>
            <c:ext xmlns:c16="http://schemas.microsoft.com/office/drawing/2014/chart" uri="{C3380CC4-5D6E-409C-BE32-E72D297353CC}">
              <c16:uniqueId val="{00000000-C291-4178-A57D-7D71AF7744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C291-4178-A57D-7D71AF7744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471.85</c:v>
                </c:pt>
                <c:pt idx="1">
                  <c:v>466.83</c:v>
                </c:pt>
                <c:pt idx="2">
                  <c:v>455.91</c:v>
                </c:pt>
                <c:pt idx="3">
                  <c:v>450.22</c:v>
                </c:pt>
                <c:pt idx="4">
                  <c:v>442.49</c:v>
                </c:pt>
              </c:numCache>
            </c:numRef>
          </c:val>
          <c:extLst>
            <c:ext xmlns:c16="http://schemas.microsoft.com/office/drawing/2014/chart" uri="{C3380CC4-5D6E-409C-BE32-E72D297353CC}">
              <c16:uniqueId val="{00000000-CA2E-4F63-A491-A79025AA2F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CA2E-4F63-A491-A79025AA2F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99.03</c:v>
                </c:pt>
                <c:pt idx="1">
                  <c:v>104.74</c:v>
                </c:pt>
                <c:pt idx="2">
                  <c:v>102.4</c:v>
                </c:pt>
                <c:pt idx="3">
                  <c:v>105.84</c:v>
                </c:pt>
                <c:pt idx="4">
                  <c:v>108.63</c:v>
                </c:pt>
              </c:numCache>
            </c:numRef>
          </c:val>
          <c:extLst>
            <c:ext xmlns:c16="http://schemas.microsoft.com/office/drawing/2014/chart" uri="{C3380CC4-5D6E-409C-BE32-E72D297353CC}">
              <c16:uniqueId val="{00000000-7CD5-49CA-9199-4D56312BE15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7CD5-49CA-9199-4D56312BE15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156.18</c:v>
                </c:pt>
                <c:pt idx="1">
                  <c:v>147.44</c:v>
                </c:pt>
                <c:pt idx="2">
                  <c:v>150.47</c:v>
                </c:pt>
                <c:pt idx="3">
                  <c:v>142.43</c:v>
                </c:pt>
                <c:pt idx="4">
                  <c:v>138.9</c:v>
                </c:pt>
              </c:numCache>
            </c:numRef>
          </c:val>
          <c:extLst>
            <c:ext xmlns:c16="http://schemas.microsoft.com/office/drawing/2014/chart" uri="{C3380CC4-5D6E-409C-BE32-E72D297353CC}">
              <c16:uniqueId val="{00000000-719F-4238-A681-540A6D075E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719F-4238-A681-540A6D075E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守口市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142655</v>
      </c>
      <c r="AM8" s="45"/>
      <c r="AN8" s="45"/>
      <c r="AO8" s="45"/>
      <c r="AP8" s="45"/>
      <c r="AQ8" s="45"/>
      <c r="AR8" s="45"/>
      <c r="AS8" s="45"/>
      <c r="AT8" s="46">
        <f>データ!$S$6</f>
        <v>12.71</v>
      </c>
      <c r="AU8" s="47"/>
      <c r="AV8" s="47"/>
      <c r="AW8" s="47"/>
      <c r="AX8" s="47"/>
      <c r="AY8" s="47"/>
      <c r="AZ8" s="47"/>
      <c r="BA8" s="47"/>
      <c r="BB8" s="48">
        <f>データ!$T$6</f>
        <v>11223.84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48.47</v>
      </c>
      <c r="J10" s="47"/>
      <c r="K10" s="47"/>
      <c r="L10" s="47"/>
      <c r="M10" s="47"/>
      <c r="N10" s="47"/>
      <c r="O10" s="81"/>
      <c r="P10" s="48">
        <f>データ!$P$6</f>
        <v>100</v>
      </c>
      <c r="Q10" s="48"/>
      <c r="R10" s="48"/>
      <c r="S10" s="48"/>
      <c r="T10" s="48"/>
      <c r="U10" s="48"/>
      <c r="V10" s="48"/>
      <c r="W10" s="45">
        <f>データ!$Q$6</f>
        <v>2572</v>
      </c>
      <c r="X10" s="45"/>
      <c r="Y10" s="45"/>
      <c r="Z10" s="45"/>
      <c r="AA10" s="45"/>
      <c r="AB10" s="45"/>
      <c r="AC10" s="45"/>
      <c r="AD10" s="2"/>
      <c r="AE10" s="2"/>
      <c r="AF10" s="2"/>
      <c r="AG10" s="2"/>
      <c r="AH10" s="2"/>
      <c r="AI10" s="2"/>
      <c r="AJ10" s="2"/>
      <c r="AK10" s="2"/>
      <c r="AL10" s="45">
        <f>データ!$U$6</f>
        <v>142279</v>
      </c>
      <c r="AM10" s="45"/>
      <c r="AN10" s="45"/>
      <c r="AO10" s="45"/>
      <c r="AP10" s="45"/>
      <c r="AQ10" s="45"/>
      <c r="AR10" s="45"/>
      <c r="AS10" s="45"/>
      <c r="AT10" s="46">
        <f>データ!$V$6</f>
        <v>12.71</v>
      </c>
      <c r="AU10" s="47"/>
      <c r="AV10" s="47"/>
      <c r="AW10" s="47"/>
      <c r="AX10" s="47"/>
      <c r="AY10" s="47"/>
      <c r="AZ10" s="47"/>
      <c r="BA10" s="47"/>
      <c r="BB10" s="48">
        <f>データ!$W$6</f>
        <v>11194.26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0/vHhQi+/vDoifDbJpT8TmKecY/gTSGVmSAdRb4MiJXL/OFkaWEQrgiyewcwZZqn0e/LsVLwmzGqX4dRMRuzw==" saltValue="x5OdmkDYNNQGfrFr7SED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272094</v>
      </c>
      <c r="D6" s="20">
        <f t="shared" si="3"/>
        <v>46</v>
      </c>
      <c r="E6" s="20">
        <f t="shared" si="3"/>
        <v>1</v>
      </c>
      <c r="F6" s="20">
        <f t="shared" si="3"/>
        <v>0</v>
      </c>
      <c r="G6" s="20">
        <f t="shared" si="3"/>
        <v>1</v>
      </c>
      <c r="H6" s="20" t="str">
        <f t="shared" si="3"/>
        <v>大阪府　守口市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48.47</v>
      </c>
      <c r="P6" s="21">
        <f t="shared" si="3"/>
        <v>100</v>
      </c>
      <c r="Q6" s="21">
        <f t="shared" si="3"/>
        <v>2572</v>
      </c>
      <c r="R6" s="21">
        <f t="shared" si="3"/>
        <v>142655</v>
      </c>
      <c r="S6" s="21">
        <f t="shared" si="3"/>
        <v>12.71</v>
      </c>
      <c r="T6" s="21">
        <f t="shared" si="3"/>
        <v>11223.84</v>
      </c>
      <c r="U6" s="21">
        <f t="shared" si="3"/>
        <v>142279</v>
      </c>
      <c r="V6" s="21">
        <f t="shared" si="3"/>
        <v>12.71</v>
      </c>
      <c r="W6" s="21">
        <f t="shared" si="3"/>
        <v>11194.26</v>
      </c>
      <c r="X6" s="22">
        <f>IF(X7="",NA(),X7)</f>
        <v>108.16</v>
      </c>
      <c r="Y6" s="22">
        <f t="shared" ref="Y6:AG6" si="4">IF(Y7="",NA(),Y7)</f>
        <v>113.25</v>
      </c>
      <c r="Z6" s="22">
        <f t="shared" si="4"/>
        <v>109.52</v>
      </c>
      <c r="AA6" s="22">
        <f t="shared" si="4"/>
        <v>112.74</v>
      </c>
      <c r="AB6" s="22">
        <f t="shared" si="4"/>
        <v>115.11</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175.4</v>
      </c>
      <c r="AU6" s="22">
        <f t="shared" ref="AU6:BC6" si="6">IF(AU7="",NA(),AU7)</f>
        <v>177.51</v>
      </c>
      <c r="AV6" s="22">
        <f t="shared" si="6"/>
        <v>168.73</v>
      </c>
      <c r="AW6" s="22">
        <f t="shared" si="6"/>
        <v>169.17</v>
      </c>
      <c r="AX6" s="22">
        <f t="shared" si="6"/>
        <v>187.4</v>
      </c>
      <c r="AY6" s="22">
        <f t="shared" si="6"/>
        <v>337.49</v>
      </c>
      <c r="AZ6" s="22">
        <f t="shared" si="6"/>
        <v>335.6</v>
      </c>
      <c r="BA6" s="22">
        <f t="shared" si="6"/>
        <v>358.91</v>
      </c>
      <c r="BB6" s="22">
        <f t="shared" si="6"/>
        <v>360.96</v>
      </c>
      <c r="BC6" s="22">
        <f t="shared" si="6"/>
        <v>351.29</v>
      </c>
      <c r="BD6" s="21" t="str">
        <f>IF(BD7="","",IF(BD7="-","【-】","【"&amp;SUBSTITUTE(TEXT(BD7,"#,##0.00"),"-","△")&amp;"】"))</f>
        <v>【261.51】</v>
      </c>
      <c r="BE6" s="22">
        <f>IF(BE7="",NA(),BE7)</f>
        <v>471.85</v>
      </c>
      <c r="BF6" s="22">
        <f t="shared" ref="BF6:BN6" si="7">IF(BF7="",NA(),BF7)</f>
        <v>466.83</v>
      </c>
      <c r="BG6" s="22">
        <f t="shared" si="7"/>
        <v>455.91</v>
      </c>
      <c r="BH6" s="22">
        <f t="shared" si="7"/>
        <v>450.22</v>
      </c>
      <c r="BI6" s="22">
        <f t="shared" si="7"/>
        <v>442.49</v>
      </c>
      <c r="BJ6" s="22">
        <f t="shared" si="7"/>
        <v>265.92</v>
      </c>
      <c r="BK6" s="22">
        <f t="shared" si="7"/>
        <v>258.26</v>
      </c>
      <c r="BL6" s="22">
        <f t="shared" si="7"/>
        <v>247.27</v>
      </c>
      <c r="BM6" s="22">
        <f t="shared" si="7"/>
        <v>239.18</v>
      </c>
      <c r="BN6" s="22">
        <f t="shared" si="7"/>
        <v>236.29</v>
      </c>
      <c r="BO6" s="21" t="str">
        <f>IF(BO7="","",IF(BO7="-","【-】","【"&amp;SUBSTITUTE(TEXT(BO7,"#,##0.00"),"-","△")&amp;"】"))</f>
        <v>【265.16】</v>
      </c>
      <c r="BP6" s="22">
        <f>IF(BP7="",NA(),BP7)</f>
        <v>99.03</v>
      </c>
      <c r="BQ6" s="22">
        <f t="shared" ref="BQ6:BY6" si="8">IF(BQ7="",NA(),BQ7)</f>
        <v>104.74</v>
      </c>
      <c r="BR6" s="22">
        <f t="shared" si="8"/>
        <v>102.4</v>
      </c>
      <c r="BS6" s="22">
        <f t="shared" si="8"/>
        <v>105.84</v>
      </c>
      <c r="BT6" s="22">
        <f t="shared" si="8"/>
        <v>108.63</v>
      </c>
      <c r="BU6" s="22">
        <f t="shared" si="8"/>
        <v>105.86</v>
      </c>
      <c r="BV6" s="22">
        <f t="shared" si="8"/>
        <v>106.07</v>
      </c>
      <c r="BW6" s="22">
        <f t="shared" si="8"/>
        <v>105.34</v>
      </c>
      <c r="BX6" s="22">
        <f t="shared" si="8"/>
        <v>101.89</v>
      </c>
      <c r="BY6" s="22">
        <f t="shared" si="8"/>
        <v>104.33</v>
      </c>
      <c r="BZ6" s="21" t="str">
        <f>IF(BZ7="","",IF(BZ7="-","【-】","【"&amp;SUBSTITUTE(TEXT(BZ7,"#,##0.00"),"-","△")&amp;"】"))</f>
        <v>【102.35】</v>
      </c>
      <c r="CA6" s="22">
        <f>IF(CA7="",NA(),CA7)</f>
        <v>156.18</v>
      </c>
      <c r="CB6" s="22">
        <f t="shared" ref="CB6:CJ6" si="9">IF(CB7="",NA(),CB7)</f>
        <v>147.44</v>
      </c>
      <c r="CC6" s="22">
        <f t="shared" si="9"/>
        <v>150.47</v>
      </c>
      <c r="CD6" s="22">
        <f t="shared" si="9"/>
        <v>142.43</v>
      </c>
      <c r="CE6" s="22">
        <f t="shared" si="9"/>
        <v>138.9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69.489999999999995</v>
      </c>
      <c r="CM6" s="22">
        <f t="shared" ref="CM6:CU6" si="10">IF(CM7="",NA(),CM7)</f>
        <v>70.150000000000006</v>
      </c>
      <c r="CN6" s="22">
        <f t="shared" si="10"/>
        <v>70.03</v>
      </c>
      <c r="CO6" s="22">
        <f t="shared" si="10"/>
        <v>70.13</v>
      </c>
      <c r="CP6" s="22">
        <f t="shared" si="10"/>
        <v>67.84</v>
      </c>
      <c r="CQ6" s="22">
        <f t="shared" si="10"/>
        <v>62.38</v>
      </c>
      <c r="CR6" s="22">
        <f t="shared" si="10"/>
        <v>62.83</v>
      </c>
      <c r="CS6" s="22">
        <f t="shared" si="10"/>
        <v>62.05</v>
      </c>
      <c r="CT6" s="22">
        <f t="shared" si="10"/>
        <v>63.23</v>
      </c>
      <c r="CU6" s="22">
        <f t="shared" si="10"/>
        <v>62.59</v>
      </c>
      <c r="CV6" s="21" t="str">
        <f>IF(CV7="","",IF(CV7="-","【-】","【"&amp;SUBSTITUTE(TEXT(CV7,"#,##0.00"),"-","△")&amp;"】"))</f>
        <v>【60.29】</v>
      </c>
      <c r="CW6" s="22">
        <f>IF(CW7="",NA(),CW7)</f>
        <v>93.92</v>
      </c>
      <c r="CX6" s="22">
        <f t="shared" ref="CX6:DF6" si="11">IF(CX7="",NA(),CX7)</f>
        <v>92.05</v>
      </c>
      <c r="CY6" s="22">
        <f t="shared" si="11"/>
        <v>91.76</v>
      </c>
      <c r="CZ6" s="22">
        <f t="shared" si="11"/>
        <v>92.4</v>
      </c>
      <c r="DA6" s="22">
        <f t="shared" si="11"/>
        <v>94.18</v>
      </c>
      <c r="DB6" s="22">
        <f t="shared" si="11"/>
        <v>89.17</v>
      </c>
      <c r="DC6" s="22">
        <f t="shared" si="11"/>
        <v>88.86</v>
      </c>
      <c r="DD6" s="22">
        <f t="shared" si="11"/>
        <v>89.11</v>
      </c>
      <c r="DE6" s="22">
        <f t="shared" si="11"/>
        <v>89.35</v>
      </c>
      <c r="DF6" s="22">
        <f t="shared" si="11"/>
        <v>89.7</v>
      </c>
      <c r="DG6" s="21" t="str">
        <f>IF(DG7="","",IF(DG7="-","【-】","【"&amp;SUBSTITUTE(TEXT(DG7,"#,##0.00"),"-","△")&amp;"】"))</f>
        <v>【90.12】</v>
      </c>
      <c r="DH6" s="22">
        <f>IF(DH7="",NA(),DH7)</f>
        <v>52.96</v>
      </c>
      <c r="DI6" s="22">
        <f t="shared" ref="DI6:DQ6" si="12">IF(DI7="",NA(),DI7)</f>
        <v>53.95</v>
      </c>
      <c r="DJ6" s="22">
        <f t="shared" si="12"/>
        <v>55.2</v>
      </c>
      <c r="DK6" s="22">
        <f t="shared" si="12"/>
        <v>56.14</v>
      </c>
      <c r="DL6" s="22">
        <f t="shared" si="12"/>
        <v>56.9</v>
      </c>
      <c r="DM6" s="22">
        <f t="shared" si="12"/>
        <v>46.99</v>
      </c>
      <c r="DN6" s="22">
        <f t="shared" si="12"/>
        <v>47.89</v>
      </c>
      <c r="DO6" s="22">
        <f t="shared" si="12"/>
        <v>48.69</v>
      </c>
      <c r="DP6" s="22">
        <f t="shared" si="12"/>
        <v>49.62</v>
      </c>
      <c r="DQ6" s="22">
        <f t="shared" si="12"/>
        <v>50.5</v>
      </c>
      <c r="DR6" s="21" t="str">
        <f>IF(DR7="","",IF(DR7="-","【-】","【"&amp;SUBSTITUTE(TEXT(DR7,"#,##0.00"),"-","△")&amp;"】"))</f>
        <v>【50.88】</v>
      </c>
      <c r="DS6" s="22">
        <f>IF(DS7="",NA(),DS7)</f>
        <v>35.020000000000003</v>
      </c>
      <c r="DT6" s="22">
        <f t="shared" ref="DT6:EB6" si="13">IF(DT7="",NA(),DT7)</f>
        <v>39</v>
      </c>
      <c r="DU6" s="22">
        <f t="shared" si="13"/>
        <v>41.1</v>
      </c>
      <c r="DV6" s="22">
        <f t="shared" si="13"/>
        <v>43.35</v>
      </c>
      <c r="DW6" s="22">
        <f t="shared" si="13"/>
        <v>44.35</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1.05</v>
      </c>
      <c r="EE6" s="22">
        <f t="shared" ref="EE6:EM6" si="14">IF(EE7="",NA(),EE7)</f>
        <v>1.1000000000000001</v>
      </c>
      <c r="EF6" s="22">
        <f t="shared" si="14"/>
        <v>1.02</v>
      </c>
      <c r="EG6" s="22">
        <f t="shared" si="14"/>
        <v>1.04</v>
      </c>
      <c r="EH6" s="22">
        <f t="shared" si="14"/>
        <v>1.1299999999999999</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272094</v>
      </c>
      <c r="D7" s="24">
        <v>46</v>
      </c>
      <c r="E7" s="24">
        <v>1</v>
      </c>
      <c r="F7" s="24">
        <v>0</v>
      </c>
      <c r="G7" s="24">
        <v>1</v>
      </c>
      <c r="H7" s="24" t="s">
        <v>93</v>
      </c>
      <c r="I7" s="24" t="s">
        <v>94</v>
      </c>
      <c r="J7" s="24" t="s">
        <v>95</v>
      </c>
      <c r="K7" s="24" t="s">
        <v>96</v>
      </c>
      <c r="L7" s="24" t="s">
        <v>97</v>
      </c>
      <c r="M7" s="24" t="s">
        <v>98</v>
      </c>
      <c r="N7" s="25" t="s">
        <v>99</v>
      </c>
      <c r="O7" s="25">
        <v>48.47</v>
      </c>
      <c r="P7" s="25">
        <v>100</v>
      </c>
      <c r="Q7" s="25">
        <v>2572</v>
      </c>
      <c r="R7" s="25">
        <v>142655</v>
      </c>
      <c r="S7" s="25">
        <v>12.71</v>
      </c>
      <c r="T7" s="25">
        <v>11223.84</v>
      </c>
      <c r="U7" s="25">
        <v>142279</v>
      </c>
      <c r="V7" s="25">
        <v>12.71</v>
      </c>
      <c r="W7" s="25">
        <v>11194.26</v>
      </c>
      <c r="X7" s="25">
        <v>108.16</v>
      </c>
      <c r="Y7" s="25">
        <v>113.25</v>
      </c>
      <c r="Z7" s="25">
        <v>109.52</v>
      </c>
      <c r="AA7" s="25">
        <v>112.74</v>
      </c>
      <c r="AB7" s="25">
        <v>115.11</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175.4</v>
      </c>
      <c r="AU7" s="25">
        <v>177.51</v>
      </c>
      <c r="AV7" s="25">
        <v>168.73</v>
      </c>
      <c r="AW7" s="25">
        <v>169.17</v>
      </c>
      <c r="AX7" s="25">
        <v>187.4</v>
      </c>
      <c r="AY7" s="25">
        <v>337.49</v>
      </c>
      <c r="AZ7" s="25">
        <v>335.6</v>
      </c>
      <c r="BA7" s="25">
        <v>358.91</v>
      </c>
      <c r="BB7" s="25">
        <v>360.96</v>
      </c>
      <c r="BC7" s="25">
        <v>351.29</v>
      </c>
      <c r="BD7" s="25">
        <v>261.51</v>
      </c>
      <c r="BE7" s="25">
        <v>471.85</v>
      </c>
      <c r="BF7" s="25">
        <v>466.83</v>
      </c>
      <c r="BG7" s="25">
        <v>455.91</v>
      </c>
      <c r="BH7" s="25">
        <v>450.22</v>
      </c>
      <c r="BI7" s="25">
        <v>442.49</v>
      </c>
      <c r="BJ7" s="25">
        <v>265.92</v>
      </c>
      <c r="BK7" s="25">
        <v>258.26</v>
      </c>
      <c r="BL7" s="25">
        <v>247.27</v>
      </c>
      <c r="BM7" s="25">
        <v>239.18</v>
      </c>
      <c r="BN7" s="25">
        <v>236.29</v>
      </c>
      <c r="BO7" s="25">
        <v>265.16000000000003</v>
      </c>
      <c r="BP7" s="25">
        <v>99.03</v>
      </c>
      <c r="BQ7" s="25">
        <v>104.74</v>
      </c>
      <c r="BR7" s="25">
        <v>102.4</v>
      </c>
      <c r="BS7" s="25">
        <v>105.84</v>
      </c>
      <c r="BT7" s="25">
        <v>108.63</v>
      </c>
      <c r="BU7" s="25">
        <v>105.86</v>
      </c>
      <c r="BV7" s="25">
        <v>106.07</v>
      </c>
      <c r="BW7" s="25">
        <v>105.34</v>
      </c>
      <c r="BX7" s="25">
        <v>101.89</v>
      </c>
      <c r="BY7" s="25">
        <v>104.33</v>
      </c>
      <c r="BZ7" s="25">
        <v>102.35</v>
      </c>
      <c r="CA7" s="25">
        <v>156.18</v>
      </c>
      <c r="CB7" s="25">
        <v>147.44</v>
      </c>
      <c r="CC7" s="25">
        <v>150.47</v>
      </c>
      <c r="CD7" s="25">
        <v>142.43</v>
      </c>
      <c r="CE7" s="25">
        <v>138.9</v>
      </c>
      <c r="CF7" s="25">
        <v>158.58000000000001</v>
      </c>
      <c r="CG7" s="25">
        <v>159.22</v>
      </c>
      <c r="CH7" s="25">
        <v>159.6</v>
      </c>
      <c r="CI7" s="25">
        <v>156.32</v>
      </c>
      <c r="CJ7" s="25">
        <v>157.4</v>
      </c>
      <c r="CK7" s="25">
        <v>167.74</v>
      </c>
      <c r="CL7" s="25">
        <v>69.489999999999995</v>
      </c>
      <c r="CM7" s="25">
        <v>70.150000000000006</v>
      </c>
      <c r="CN7" s="25">
        <v>70.03</v>
      </c>
      <c r="CO7" s="25">
        <v>70.13</v>
      </c>
      <c r="CP7" s="25">
        <v>67.84</v>
      </c>
      <c r="CQ7" s="25">
        <v>62.38</v>
      </c>
      <c r="CR7" s="25">
        <v>62.83</v>
      </c>
      <c r="CS7" s="25">
        <v>62.05</v>
      </c>
      <c r="CT7" s="25">
        <v>63.23</v>
      </c>
      <c r="CU7" s="25">
        <v>62.59</v>
      </c>
      <c r="CV7" s="25">
        <v>60.29</v>
      </c>
      <c r="CW7" s="25">
        <v>93.92</v>
      </c>
      <c r="CX7" s="25">
        <v>92.05</v>
      </c>
      <c r="CY7" s="25">
        <v>91.76</v>
      </c>
      <c r="CZ7" s="25">
        <v>92.4</v>
      </c>
      <c r="DA7" s="25">
        <v>94.18</v>
      </c>
      <c r="DB7" s="25">
        <v>89.17</v>
      </c>
      <c r="DC7" s="25">
        <v>88.86</v>
      </c>
      <c r="DD7" s="25">
        <v>89.11</v>
      </c>
      <c r="DE7" s="25">
        <v>89.35</v>
      </c>
      <c r="DF7" s="25">
        <v>89.7</v>
      </c>
      <c r="DG7" s="25">
        <v>90.12</v>
      </c>
      <c r="DH7" s="25">
        <v>52.96</v>
      </c>
      <c r="DI7" s="25">
        <v>53.95</v>
      </c>
      <c r="DJ7" s="25">
        <v>55.2</v>
      </c>
      <c r="DK7" s="25">
        <v>56.14</v>
      </c>
      <c r="DL7" s="25">
        <v>56.9</v>
      </c>
      <c r="DM7" s="25">
        <v>46.99</v>
      </c>
      <c r="DN7" s="25">
        <v>47.89</v>
      </c>
      <c r="DO7" s="25">
        <v>48.69</v>
      </c>
      <c r="DP7" s="25">
        <v>49.62</v>
      </c>
      <c r="DQ7" s="25">
        <v>50.5</v>
      </c>
      <c r="DR7" s="25">
        <v>50.88</v>
      </c>
      <c r="DS7" s="25">
        <v>35.020000000000003</v>
      </c>
      <c r="DT7" s="25">
        <v>39</v>
      </c>
      <c r="DU7" s="25">
        <v>41.1</v>
      </c>
      <c r="DV7" s="25">
        <v>43.35</v>
      </c>
      <c r="DW7" s="25">
        <v>44.35</v>
      </c>
      <c r="DX7" s="25">
        <v>15.83</v>
      </c>
      <c r="DY7" s="25">
        <v>16.899999999999999</v>
      </c>
      <c r="DZ7" s="25">
        <v>18.260000000000002</v>
      </c>
      <c r="EA7" s="25">
        <v>19.510000000000002</v>
      </c>
      <c r="EB7" s="25">
        <v>21.19</v>
      </c>
      <c r="EC7" s="25">
        <v>22.3</v>
      </c>
      <c r="ED7" s="25">
        <v>1.05</v>
      </c>
      <c r="EE7" s="25">
        <v>1.1000000000000001</v>
      </c>
      <c r="EF7" s="25">
        <v>1.02</v>
      </c>
      <c r="EG7" s="25">
        <v>1.04</v>
      </c>
      <c r="EH7" s="25">
        <v>1.1299999999999999</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2023-02-02T05:25:07Z</cp:lastPrinted>
  <dcterms:created xsi:type="dcterms:W3CDTF">2022-12-01T01:01:29Z</dcterms:created>
  <dcterms:modified xsi:type="dcterms:W3CDTF">2023-02-28T00:11:50Z</dcterms:modified>
  <cp:category/>
</cp:coreProperties>
</file>