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YowVIQHPq/h/d0ANmA1P9+BZTZJZrchuqJ46uPMii/RBSpDtb/0BBTYQNq+WnSNslLScOCc5eDvYqjV8ZDIBA==" workbookSaltValue="KRvY2pwE9dvn0Zx5fO38JA=="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FE31" i="4"/>
  <c r="EL31" i="4"/>
  <c r="BZ31" i="4"/>
  <c r="BG31" i="4"/>
  <c r="AN31" i="4"/>
  <c r="LJ10" i="4"/>
  <c r="JQ10" i="4"/>
  <c r="HX10" i="4"/>
  <c r="B10" i="4"/>
  <c r="JQ8" i="4"/>
  <c r="HX8" i="4"/>
  <c r="FJ8" i="4"/>
  <c r="CF8" i="4"/>
  <c r="AQ8" i="4"/>
  <c r="B8" i="4"/>
  <c r="BZ76" i="4" l="1"/>
  <c r="MI76" i="4"/>
  <c r="HJ51" i="4"/>
  <c r="MA30" i="4"/>
  <c r="IT76" i="4"/>
  <c r="HJ30" i="4"/>
  <c r="CS51" i="4"/>
  <c r="CS30" i="4"/>
  <c r="MA51" i="4"/>
  <c r="C11" i="5"/>
  <c r="D11" i="5"/>
  <c r="E11" i="5"/>
  <c r="B11" i="5"/>
  <c r="BZ30" i="4" l="1"/>
  <c r="BK76" i="4"/>
  <c r="LH51" i="4"/>
  <c r="GQ51" i="4"/>
  <c r="LH30" i="4"/>
  <c r="LT76" i="4"/>
  <c r="IE76" i="4"/>
  <c r="BZ51" i="4"/>
  <c r="GQ30" i="4"/>
  <c r="HP76" i="4"/>
  <c r="BG30" i="4"/>
  <c r="AV76" i="4"/>
  <c r="KO51" i="4"/>
  <c r="FX30" i="4"/>
  <c r="LE76" i="4"/>
  <c r="FX51" i="4"/>
  <c r="KO30" i="4"/>
  <c r="BG51" i="4"/>
  <c r="KP76" i="4"/>
  <c r="HA76" i="4"/>
  <c r="AN51" i="4"/>
  <c r="FE30" i="4"/>
  <c r="AN30" i="4"/>
  <c r="AG76" i="4"/>
  <c r="JV51" i="4"/>
  <c r="FE51" i="4"/>
  <c r="JV30" i="4"/>
  <c r="R76" i="4"/>
  <c r="JC51" i="4"/>
  <c r="KA76" i="4"/>
  <c r="EL51" i="4"/>
  <c r="JC30" i="4"/>
  <c r="U51" i="4"/>
  <c r="GL76" i="4"/>
  <c r="EL30" i="4"/>
  <c r="U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<sst xmlns="http://schemas.openxmlformats.org/spreadsheetml/2006/main" count="278" uniqueCount="138">
  <si>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</si>
  <si>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</si>
  <si>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</si>
  <si>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</si>
  <si>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</si>
  <si>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</si>
  <si>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</si>
  <si>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</si>
  <si>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</si>
  <si>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</si>
  <si>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</si>
  <si>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</si>
  <si>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</si>
  <si>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</si>
  <si>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</si>
  <si>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</si>
  <si>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</si>
  <si>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</si>
  <si>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</si>
  <si>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</si>
  <si>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</si>
  <si>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</si>
  <si>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</si>
  <si>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</si>
  <si>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</si>
  <si>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</si>
  <si>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</si>
  <si>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</si>
  <si>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</si>
  <si>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</si>
  <si>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</si>
  <si>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</si>
  <si>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</si>
  <si>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</si>
  <si>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</si>
  <si>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</si>
  <si>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</si>
  <si>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</si>
  <si>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</si>
  <si>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</si>
  <si>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</si>
  <si>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</si>
  <si>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</si>
  <si>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</si>
  <si>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</si>
  <si>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</si>
  <si>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</si>
  <si>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</si>
  <si>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</si>
  <si>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</si>
  <si>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</si>
  <si>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</si>
  <si>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</si>
  <si>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</si>
  <si>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</si>
  <si>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</si>
  <si>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</si>
  <si>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</si>
  <si>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</si>
  <si>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</si>
  <si>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</si>
  <si>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</si>
  <si>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</si>
  <si>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</si>
  <si>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</si>
  <si>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</si>
  <si>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</si>
  <si>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</si>
  <si>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</si>
  <si>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</si>
  <si>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</si>
  <si>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</si>
  <si>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</si>
  <si>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</si>
  <si>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</si>
  <si>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</si>
  <si>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</si>
  <si>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</si>
  <si>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</si>
  <si>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</si>
  <si>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</si>
  <si>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</si>
  <si>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</si>
  <si>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</si>
  <si>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</si>
  <si>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</si>
  <si>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</si>
  <si>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</si>
  <si>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</si>
  <si>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</si>
  <si>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</si>
  <si>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</si>
  <si>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</si>
  <si>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</si>
  <si>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</si>
  <si>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</si>
  <si>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</si>
  <si>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</si>
  <si>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</si>
  <si>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</si>
  <si>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</si>
  <si>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</si>
  <si>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</si>
  <si>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</si>
  <si>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当該値(N-2)</t>
    <phoneticPr fontId="5"/>
  </si>
  <si>
    <t>当該値(N-1)</t>
    <phoneticPr fontId="5"/>
  </si>
  <si>
    <t>当該値(N)</t>
    <phoneticPr fontId="5"/>
  </si>
  <si>
    <t>当該値(N-3)</t>
    <phoneticPr fontId="5"/>
  </si>
  <si>
    <t>当該値(N-1)</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</si>
  <si>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</si>
  <si>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</si>
  <si>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</si>
  <si>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</si>
  <si>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</si>
  <si>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</si>
  <si>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</si>
  <si>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泉大津市</t>
  </si>
  <si>
    <t>泉大津市立駐車場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</si>
  <si>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</si>
  <si>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</si>
  <si>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</si>
  <si>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</si>
  <si>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</si>
  <si>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</si>
  <si>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</si>
  <si>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</si>
  <si>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</si>
  <si>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</si>
  <si>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</si>
  <si>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</si>
  <si>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</si>
  <si>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</si>
  <si>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</si>
  <si>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</si>
  <si>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供用開始から20年以上経過した駐車場内の設備については、大規模な修繕や改修を行っておらず老朽化が進んでいるため、市では平成27年度に長期修繕計画を策定し、令和3年度は消防設備（泡消火設備メインバルブ等）の修繕を行った。</t>
    <rPh sb="89" eb="90">
      <t>アワ</t>
    </rPh>
    <rPh sb="90" eb="92">
      <t>ショウカ</t>
    </rPh>
    <rPh sb="92" eb="94">
      <t>セツビ</t>
    </rPh>
    <rPh sb="100" eb="101">
      <t>トウ</t>
    </rPh>
    <phoneticPr fontId="5"/>
  </si>
  <si>
    <t>　平成30年に累積赤字（駐車場建設当時の元利償還金）を解消し、指定管理者制度を導入している。併せて、特別会計を廃止し、令和元年度から一般会計での運用を行い、繰入金が無くなったことから。他会計補助金比率は０となった。
　収益的収支比率については、繰入金がなくなったことに伴い大きく減少し、さらに令和元年度以降は新型コロナウイルスの影響により減少傾向にあるものの、依然として類似施設平均値は上回っている。
　売上高GOP比率については、新型コロナウイルスの影響がある中、前年度に比べて3.3ポイント増加している。</t>
    <rPh sb="46" eb="47">
      <t>アワ</t>
    </rPh>
    <rPh sb="134" eb="135">
      <t>トモナ</t>
    </rPh>
    <rPh sb="136" eb="137">
      <t>オオ</t>
    </rPh>
    <rPh sb="139" eb="141">
      <t>ゲンショウ</t>
    </rPh>
    <rPh sb="151" eb="153">
      <t>イコウ</t>
    </rPh>
    <rPh sb="169" eb="173">
      <t>ゲンショウケイコウ</t>
    </rPh>
    <rPh sb="231" eb="232">
      <t>ナカ</t>
    </rPh>
    <rPh sb="247" eb="249">
      <t>ゾウカ</t>
    </rPh>
    <phoneticPr fontId="5"/>
  </si>
  <si>
    <t>　稼働率については、前年度に比べて2.5ポイント増加したが、未だ新型コロナウイルス前の水準まで回復していない。</t>
    <rPh sb="24" eb="26">
      <t>ゾウカ</t>
    </rPh>
    <rPh sb="30" eb="31">
      <t>イマ</t>
    </rPh>
    <rPh sb="41" eb="42">
      <t>マエ</t>
    </rPh>
    <rPh sb="43" eb="45">
      <t>スイジュン</t>
    </rPh>
    <rPh sb="47" eb="49">
      <t>カイフク</t>
    </rPh>
    <phoneticPr fontId="5"/>
  </si>
  <si>
    <t>　平成30年10月から駐車場運営管理について指定管理者制度を導入し、料金体系や利用時間の見直しを図り、利便性の向上と稼働率の増加に努めている。
　また、駅に近い立地の良さを活かしパークアンドライドを推進している。
　今後の駐車場の経営について、将来にわたって安定的に事業を経営していくための中長期的な経営の基本として、令和3年3月に経営戦略を策定した。
　今後は、経営戦略に基づき、利用者のニーズを把握し、稼働率や収支の向上を図っていく。</t>
    <rPh sb="182" eb="186">
      <t>ケイエイセンリャク</t>
    </rPh>
    <rPh sb="187" eb="188">
      <t>モト</t>
    </rPh>
    <rPh sb="207" eb="209">
      <t>シュウシ</t>
    </rPh>
    <rPh sb="210" eb="21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</si>
</sst>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1054.5999999999999</c:v>
                </c:pt>
                <c:pt idx="1">
                  <c:v>605.29999999999995</c:v>
                </c:pt>
                <c:pt idx="2">
                  <c:v>212.4</c:v>
                </c:pt>
                <c:pt idx="3">
                  <c:v>165.5</c:v>
                </c:pt>
                <c:pt idx="4">
                  <c:v>172.5</c:v>
                </c:pt>
              </c:numCache>
            </c:numRef>
          </c:val>
          <c:extLst>
            <c:ext xmlns:c16="http://schemas.microsoft.com/office/drawing/2014/chart" uri="{C3380CC4-5D6E-409C-BE32-E72D297353CC}">
              <c16:uniqueId val="{00000000-8BBD-485C-AC21-AE83D8F679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BBD-485C-AC21-AE83D8F679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11-4354-AE9B-C0A0118D0B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C911-4354-AE9B-C0A0118D0B7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1FA-4157-86D3-7A99DF4E840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1FA-4157-86D3-7A99DF4E840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EC8-4FB9-9761-88867BF998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C8-4FB9-9761-88867BF998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898.3</c:v>
                </c:pt>
                <c:pt idx="1">
                  <c:v>454</c:v>
                </c:pt>
                <c:pt idx="2">
                  <c:v>0</c:v>
                </c:pt>
                <c:pt idx="3">
                  <c:v>0</c:v>
                </c:pt>
                <c:pt idx="4">
                  <c:v>0</c:v>
                </c:pt>
              </c:numCache>
            </c:numRef>
          </c:val>
          <c:extLst>
            <c:ext xmlns:c16="http://schemas.microsoft.com/office/drawing/2014/chart" uri="{C3380CC4-5D6E-409C-BE32-E72D297353CC}">
              <c16:uniqueId val="{00000000-6CDE-4511-813A-4A7E05F8D2C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6CDE-4511-813A-4A7E05F8D2C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5137</c:v>
                </c:pt>
                <c:pt idx="1">
                  <c:v>3046</c:v>
                </c:pt>
                <c:pt idx="2">
                  <c:v>0</c:v>
                </c:pt>
                <c:pt idx="3">
                  <c:v>0</c:v>
                </c:pt>
                <c:pt idx="4">
                  <c:v>0</c:v>
                </c:pt>
              </c:numCache>
            </c:numRef>
          </c:val>
          <c:extLst>
            <c:ext xmlns:c16="http://schemas.microsoft.com/office/drawing/2014/chart" uri="{C3380CC4-5D6E-409C-BE32-E72D297353CC}">
              <c16:uniqueId val="{00000000-F423-4CF7-A6D0-C84D919C652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F423-4CF7-A6D0-C84D919C652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44</c:v>
                </c:pt>
                <c:pt idx="1">
                  <c:v>43.5</c:v>
                </c:pt>
                <c:pt idx="2">
                  <c:v>52</c:v>
                </c:pt>
                <c:pt idx="3">
                  <c:v>39</c:v>
                </c:pt>
                <c:pt idx="4">
                  <c:v>41.5</c:v>
                </c:pt>
              </c:numCache>
            </c:numRef>
          </c:val>
          <c:extLst>
            <c:ext xmlns:c16="http://schemas.microsoft.com/office/drawing/2014/chart" uri="{C3380CC4-5D6E-409C-BE32-E72D297353CC}">
              <c16:uniqueId val="{00000000-B3A6-4BAF-AF70-B3E8186D56A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B3A6-4BAF-AF70-B3E8186D56A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41.1</c:v>
                </c:pt>
                <c:pt idx="1">
                  <c:v>32.799999999999997</c:v>
                </c:pt>
                <c:pt idx="2">
                  <c:v>38.799999999999997</c:v>
                </c:pt>
                <c:pt idx="3">
                  <c:v>19.3</c:v>
                </c:pt>
                <c:pt idx="4">
                  <c:v>22.6</c:v>
                </c:pt>
              </c:numCache>
            </c:numRef>
          </c:val>
          <c:extLst>
            <c:ext xmlns:c16="http://schemas.microsoft.com/office/drawing/2014/chart" uri="{C3380CC4-5D6E-409C-BE32-E72D297353CC}">
              <c16:uniqueId val="{00000000-D32F-4992-8B67-DFACD4AE4A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D32F-4992-8B67-DFACD4AE4A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11149</c:v>
                </c:pt>
                <c:pt idx="1">
                  <c:v>10970</c:v>
                </c:pt>
                <c:pt idx="2">
                  <c:v>21899</c:v>
                </c:pt>
                <c:pt idx="3">
                  <c:v>12588</c:v>
                </c:pt>
                <c:pt idx="4">
                  <c:v>13381</c:v>
                </c:pt>
              </c:numCache>
            </c:numRef>
          </c:val>
          <c:extLst>
            <c:ext xmlns:c16="http://schemas.microsoft.com/office/drawing/2014/chart" uri="{C3380CC4-5D6E-409C-BE32-E72D297353CC}">
              <c16:uniqueId val="{00000000-D85D-444E-8CE5-795E4CE364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D85D-444E-8CE5-795E4CE364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大阪府泉大津市　泉大津市立駐車場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1054.5999999999999</v>
      </c>
      <c r="V31" s="116"/>
      <c r="W31" s="116"/>
      <c r="X31" s="116"/>
      <c r="Y31" s="116"/>
      <c r="Z31" s="116"/>
      <c r="AA31" s="116"/>
      <c r="AB31" s="116"/>
      <c r="AC31" s="116"/>
      <c r="AD31" s="116"/>
      <c r="AE31" s="116"/>
      <c r="AF31" s="116"/>
      <c r="AG31" s="116"/>
      <c r="AH31" s="116"/>
      <c r="AI31" s="116"/>
      <c r="AJ31" s="116"/>
      <c r="AK31" s="116"/>
      <c r="AL31" s="116"/>
      <c r="AM31" s="116"/>
      <c r="AN31" s="116">
        <f>データ!Z7</f>
        <v>605.29999999999995</v>
      </c>
      <c r="AO31" s="116"/>
      <c r="AP31" s="116"/>
      <c r="AQ31" s="116"/>
      <c r="AR31" s="116"/>
      <c r="AS31" s="116"/>
      <c r="AT31" s="116"/>
      <c r="AU31" s="116"/>
      <c r="AV31" s="116"/>
      <c r="AW31" s="116"/>
      <c r="AX31" s="116"/>
      <c r="AY31" s="116"/>
      <c r="AZ31" s="116"/>
      <c r="BA31" s="116"/>
      <c r="BB31" s="116"/>
      <c r="BC31" s="116"/>
      <c r="BD31" s="116"/>
      <c r="BE31" s="116"/>
      <c r="BF31" s="116"/>
      <c r="BG31" s="116">
        <f>データ!AA7</f>
        <v>212.4</v>
      </c>
      <c r="BH31" s="116"/>
      <c r="BI31" s="116"/>
      <c r="BJ31" s="116"/>
      <c r="BK31" s="116"/>
      <c r="BL31" s="116"/>
      <c r="BM31" s="116"/>
      <c r="BN31" s="116"/>
      <c r="BO31" s="116"/>
      <c r="BP31" s="116"/>
      <c r="BQ31" s="116"/>
      <c r="BR31" s="116"/>
      <c r="BS31" s="116"/>
      <c r="BT31" s="116"/>
      <c r="BU31" s="116"/>
      <c r="BV31" s="116"/>
      <c r="BW31" s="116"/>
      <c r="BX31" s="116"/>
      <c r="BY31" s="116"/>
      <c r="BZ31" s="116">
        <f>データ!AB7</f>
        <v>165.5</v>
      </c>
      <c r="CA31" s="116"/>
      <c r="CB31" s="116"/>
      <c r="CC31" s="116"/>
      <c r="CD31" s="116"/>
      <c r="CE31" s="116"/>
      <c r="CF31" s="116"/>
      <c r="CG31" s="116"/>
      <c r="CH31" s="116"/>
      <c r="CI31" s="116"/>
      <c r="CJ31" s="116"/>
      <c r="CK31" s="116"/>
      <c r="CL31" s="116"/>
      <c r="CM31" s="116"/>
      <c r="CN31" s="116"/>
      <c r="CO31" s="116"/>
      <c r="CP31" s="116"/>
      <c r="CQ31" s="116"/>
      <c r="CR31" s="116"/>
      <c r="CS31" s="116">
        <f>データ!AC7</f>
        <v>172.5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898.3</v>
      </c>
      <c r="EM31" s="116"/>
      <c r="EN31" s="116"/>
      <c r="EO31" s="116"/>
      <c r="EP31" s="116"/>
      <c r="EQ31" s="116"/>
      <c r="ER31" s="116"/>
      <c r="ES31" s="116"/>
      <c r="ET31" s="116"/>
      <c r="EU31" s="116"/>
      <c r="EV31" s="116"/>
      <c r="EW31" s="116"/>
      <c r="EX31" s="116"/>
      <c r="EY31" s="116"/>
      <c r="EZ31" s="116"/>
      <c r="FA31" s="116"/>
      <c r="FB31" s="116"/>
      <c r="FC31" s="116"/>
      <c r="FD31" s="116"/>
      <c r="FE31" s="116">
        <f>データ!AK7</f>
        <v>454</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44</v>
      </c>
      <c r="JD31" s="111"/>
      <c r="JE31" s="111"/>
      <c r="JF31" s="111"/>
      <c r="JG31" s="111"/>
      <c r="JH31" s="111"/>
      <c r="JI31" s="111"/>
      <c r="JJ31" s="111"/>
      <c r="JK31" s="111"/>
      <c r="JL31" s="111"/>
      <c r="JM31" s="111"/>
      <c r="JN31" s="111"/>
      <c r="JO31" s="111"/>
      <c r="JP31" s="111"/>
      <c r="JQ31" s="111"/>
      <c r="JR31" s="111"/>
      <c r="JS31" s="111"/>
      <c r="JT31" s="111"/>
      <c r="JU31" s="112"/>
      <c r="JV31" s="110">
        <f>データ!DL7</f>
        <v>43.5</v>
      </c>
      <c r="JW31" s="111"/>
      <c r="JX31" s="111"/>
      <c r="JY31" s="111"/>
      <c r="JZ31" s="111"/>
      <c r="KA31" s="111"/>
      <c r="KB31" s="111"/>
      <c r="KC31" s="111"/>
      <c r="KD31" s="111"/>
      <c r="KE31" s="111"/>
      <c r="KF31" s="111"/>
      <c r="KG31" s="111"/>
      <c r="KH31" s="111"/>
      <c r="KI31" s="111"/>
      <c r="KJ31" s="111"/>
      <c r="KK31" s="111"/>
      <c r="KL31" s="111"/>
      <c r="KM31" s="111"/>
      <c r="KN31" s="112"/>
      <c r="KO31" s="110">
        <f>データ!DM7</f>
        <v>52</v>
      </c>
      <c r="KP31" s="111"/>
      <c r="KQ31" s="111"/>
      <c r="KR31" s="111"/>
      <c r="KS31" s="111"/>
      <c r="KT31" s="111"/>
      <c r="KU31" s="111"/>
      <c r="KV31" s="111"/>
      <c r="KW31" s="111"/>
      <c r="KX31" s="111"/>
      <c r="KY31" s="111"/>
      <c r="KZ31" s="111"/>
      <c r="LA31" s="111"/>
      <c r="LB31" s="111"/>
      <c r="LC31" s="111"/>
      <c r="LD31" s="111"/>
      <c r="LE31" s="111"/>
      <c r="LF31" s="111"/>
      <c r="LG31" s="112"/>
      <c r="LH31" s="110">
        <f>データ!DN7</f>
        <v>39</v>
      </c>
      <c r="LI31" s="111"/>
      <c r="LJ31" s="111"/>
      <c r="LK31" s="111"/>
      <c r="LL31" s="111"/>
      <c r="LM31" s="111"/>
      <c r="LN31" s="111"/>
      <c r="LO31" s="111"/>
      <c r="LP31" s="111"/>
      <c r="LQ31" s="111"/>
      <c r="LR31" s="111"/>
      <c r="LS31" s="111"/>
      <c r="LT31" s="111"/>
      <c r="LU31" s="111"/>
      <c r="LV31" s="111"/>
      <c r="LW31" s="111"/>
      <c r="LX31" s="111"/>
      <c r="LY31" s="111"/>
      <c r="LZ31" s="112"/>
      <c r="MA31" s="110">
        <f>データ!DO7</f>
        <v>41.5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5137</v>
      </c>
      <c r="V52" s="120"/>
      <c r="W52" s="120"/>
      <c r="X52" s="120"/>
      <c r="Y52" s="120"/>
      <c r="Z52" s="120"/>
      <c r="AA52" s="120"/>
      <c r="AB52" s="120"/>
      <c r="AC52" s="120"/>
      <c r="AD52" s="120"/>
      <c r="AE52" s="120"/>
      <c r="AF52" s="120"/>
      <c r="AG52" s="120"/>
      <c r="AH52" s="120"/>
      <c r="AI52" s="120"/>
      <c r="AJ52" s="120"/>
      <c r="AK52" s="120"/>
      <c r="AL52" s="120"/>
      <c r="AM52" s="120"/>
      <c r="AN52" s="120">
        <f>データ!AV7</f>
        <v>3046</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41.1</v>
      </c>
      <c r="EM52" s="116"/>
      <c r="EN52" s="116"/>
      <c r="EO52" s="116"/>
      <c r="EP52" s="116"/>
      <c r="EQ52" s="116"/>
      <c r="ER52" s="116"/>
      <c r="ES52" s="116"/>
      <c r="ET52" s="116"/>
      <c r="EU52" s="116"/>
      <c r="EV52" s="116"/>
      <c r="EW52" s="116"/>
      <c r="EX52" s="116"/>
      <c r="EY52" s="116"/>
      <c r="EZ52" s="116"/>
      <c r="FA52" s="116"/>
      <c r="FB52" s="116"/>
      <c r="FC52" s="116"/>
      <c r="FD52" s="116"/>
      <c r="FE52" s="116">
        <f>データ!BG7</f>
        <v>32.799999999999997</v>
      </c>
      <c r="FF52" s="116"/>
      <c r="FG52" s="116"/>
      <c r="FH52" s="116"/>
      <c r="FI52" s="116"/>
      <c r="FJ52" s="116"/>
      <c r="FK52" s="116"/>
      <c r="FL52" s="116"/>
      <c r="FM52" s="116"/>
      <c r="FN52" s="116"/>
      <c r="FO52" s="116"/>
      <c r="FP52" s="116"/>
      <c r="FQ52" s="116"/>
      <c r="FR52" s="116"/>
      <c r="FS52" s="116"/>
      <c r="FT52" s="116"/>
      <c r="FU52" s="116"/>
      <c r="FV52" s="116"/>
      <c r="FW52" s="116"/>
      <c r="FX52" s="116">
        <f>データ!BH7</f>
        <v>38.799999999999997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19.3</v>
      </c>
      <c r="GR52" s="116"/>
      <c r="GS52" s="116"/>
      <c r="GT52" s="116"/>
      <c r="GU52" s="116"/>
      <c r="GV52" s="116"/>
      <c r="GW52" s="116"/>
      <c r="GX52" s="116"/>
      <c r="GY52" s="116"/>
      <c r="GZ52" s="116"/>
      <c r="HA52" s="116"/>
      <c r="HB52" s="116"/>
      <c r="HC52" s="116"/>
      <c r="HD52" s="116"/>
      <c r="HE52" s="116"/>
      <c r="HF52" s="116"/>
      <c r="HG52" s="116"/>
      <c r="HH52" s="116"/>
      <c r="HI52" s="116"/>
      <c r="HJ52" s="116">
        <f>データ!BJ7</f>
        <v>22.6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11149</v>
      </c>
      <c r="JD52" s="120"/>
      <c r="JE52" s="120"/>
      <c r="JF52" s="120"/>
      <c r="JG52" s="120"/>
      <c r="JH52" s="120"/>
      <c r="JI52" s="120"/>
      <c r="JJ52" s="120"/>
      <c r="JK52" s="120"/>
      <c r="JL52" s="120"/>
      <c r="JM52" s="120"/>
      <c r="JN52" s="120"/>
      <c r="JO52" s="120"/>
      <c r="JP52" s="120"/>
      <c r="JQ52" s="120"/>
      <c r="JR52" s="120"/>
      <c r="JS52" s="120"/>
      <c r="JT52" s="120"/>
      <c r="JU52" s="120"/>
      <c r="JV52" s="120">
        <f>データ!BR7</f>
        <v>10970</v>
      </c>
      <c r="JW52" s="120"/>
      <c r="JX52" s="120"/>
      <c r="JY52" s="120"/>
      <c r="JZ52" s="120"/>
      <c r="KA52" s="120"/>
      <c r="KB52" s="120"/>
      <c r="KC52" s="120"/>
      <c r="KD52" s="120"/>
      <c r="KE52" s="120"/>
      <c r="KF52" s="120"/>
      <c r="KG52" s="120"/>
      <c r="KH52" s="120"/>
      <c r="KI52" s="120"/>
      <c r="KJ52" s="120"/>
      <c r="KK52" s="120"/>
      <c r="KL52" s="120"/>
      <c r="KM52" s="120"/>
      <c r="KN52" s="120"/>
      <c r="KO52" s="120">
        <f>データ!BS7</f>
        <v>21899</v>
      </c>
      <c r="KP52" s="120"/>
      <c r="KQ52" s="120"/>
      <c r="KR52" s="120"/>
      <c r="KS52" s="120"/>
      <c r="KT52" s="120"/>
      <c r="KU52" s="120"/>
      <c r="KV52" s="120"/>
      <c r="KW52" s="120"/>
      <c r="KX52" s="120"/>
      <c r="KY52" s="120"/>
      <c r="KZ52" s="120"/>
      <c r="LA52" s="120"/>
      <c r="LB52" s="120"/>
      <c r="LC52" s="120"/>
      <c r="LD52" s="120"/>
      <c r="LE52" s="120"/>
      <c r="LF52" s="120"/>
      <c r="LG52" s="120"/>
      <c r="LH52" s="120">
        <f>データ!BT7</f>
        <v>12588</v>
      </c>
      <c r="LI52" s="120"/>
      <c r="LJ52" s="120"/>
      <c r="LK52" s="120"/>
      <c r="LL52" s="120"/>
      <c r="LM52" s="120"/>
      <c r="LN52" s="120"/>
      <c r="LO52" s="120"/>
      <c r="LP52" s="120"/>
      <c r="LQ52" s="120"/>
      <c r="LR52" s="120"/>
      <c r="LS52" s="120"/>
      <c r="LT52" s="120"/>
      <c r="LU52" s="120"/>
      <c r="LV52" s="120"/>
      <c r="LW52" s="120"/>
      <c r="LX52" s="120"/>
      <c r="LY52" s="120"/>
      <c r="LZ52" s="120"/>
      <c r="MA52" s="120">
        <f>データ!BU7</f>
        <v>13381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AiD9wara7U3T4GksmZX/c1mH9lXWZNJIF+p8cJXfQP+ud7P57cpb7XGCMCN0EBsy1/A4KMOMCnwsX0Pt3Jikw==" saltValue="HSPZqOO50ZRNcb2ROFCwS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90</v>
      </c>
      <c r="AW5" s="47" t="s">
        <v>104</v>
      </c>
      <c r="AX5" s="47" t="s">
        <v>105</v>
      </c>
      <c r="AY5" s="47" t="s">
        <v>106</v>
      </c>
      <c r="AZ5" s="47" t="s">
        <v>94</v>
      </c>
      <c r="BA5" s="47" t="s">
        <v>95</v>
      </c>
      <c r="BB5" s="47" t="s">
        <v>96</v>
      </c>
      <c r="BC5" s="47" t="s">
        <v>97</v>
      </c>
      <c r="BD5" s="47" t="s">
        <v>98</v>
      </c>
      <c r="BE5" s="47" t="s">
        <v>99</v>
      </c>
      <c r="BF5" s="47" t="s">
        <v>100</v>
      </c>
      <c r="BG5" s="47" t="s">
        <v>107</v>
      </c>
      <c r="BH5" s="47" t="s">
        <v>91</v>
      </c>
      <c r="BI5" s="47" t="s">
        <v>105</v>
      </c>
      <c r="BJ5" s="47" t="s">
        <v>93</v>
      </c>
      <c r="BK5" s="47" t="s">
        <v>94</v>
      </c>
      <c r="BL5" s="47" t="s">
        <v>95</v>
      </c>
      <c r="BM5" s="47" t="s">
        <v>96</v>
      </c>
      <c r="BN5" s="47" t="s">
        <v>97</v>
      </c>
      <c r="BO5" s="47" t="s">
        <v>98</v>
      </c>
      <c r="BP5" s="47" t="s">
        <v>99</v>
      </c>
      <c r="BQ5" s="47" t="s">
        <v>100</v>
      </c>
      <c r="BR5" s="47" t="s">
        <v>90</v>
      </c>
      <c r="BS5" s="47" t="s">
        <v>104</v>
      </c>
      <c r="BT5" s="47" t="s">
        <v>108</v>
      </c>
      <c r="BU5" s="47" t="s">
        <v>93</v>
      </c>
      <c r="BV5" s="47" t="s">
        <v>94</v>
      </c>
      <c r="BW5" s="47" t="s">
        <v>95</v>
      </c>
      <c r="BX5" s="47" t="s">
        <v>96</v>
      </c>
      <c r="BY5" s="47" t="s">
        <v>97</v>
      </c>
      <c r="BZ5" s="47" t="s">
        <v>98</v>
      </c>
      <c r="CA5" s="47" t="s">
        <v>99</v>
      </c>
      <c r="CB5" s="47" t="s">
        <v>109</v>
      </c>
      <c r="CC5" s="47" t="s">
        <v>90</v>
      </c>
      <c r="CD5" s="47" t="s">
        <v>104</v>
      </c>
      <c r="CE5" s="47" t="s">
        <v>92</v>
      </c>
      <c r="CF5" s="47" t="s">
        <v>106</v>
      </c>
      <c r="CG5" s="47" t="s">
        <v>94</v>
      </c>
      <c r="CH5" s="47" t="s">
        <v>95</v>
      </c>
      <c r="CI5" s="47" t="s">
        <v>96</v>
      </c>
      <c r="CJ5" s="47" t="s">
        <v>97</v>
      </c>
      <c r="CK5" s="47" t="s">
        <v>98</v>
      </c>
      <c r="CL5" s="47" t="s">
        <v>99</v>
      </c>
      <c r="CM5" s="145"/>
      <c r="CN5" s="145"/>
      <c r="CO5" s="47" t="s">
        <v>110</v>
      </c>
      <c r="CP5" s="47" t="s">
        <v>90</v>
      </c>
      <c r="CQ5" s="47" t="s">
        <v>91</v>
      </c>
      <c r="CR5" s="47" t="s">
        <v>92</v>
      </c>
      <c r="CS5" s="47" t="s">
        <v>111</v>
      </c>
      <c r="CT5" s="47" t="s">
        <v>94</v>
      </c>
      <c r="CU5" s="47" t="s">
        <v>95</v>
      </c>
      <c r="CV5" s="47" t="s">
        <v>96</v>
      </c>
      <c r="CW5" s="47" t="s">
        <v>97</v>
      </c>
      <c r="CX5" s="47" t="s">
        <v>98</v>
      </c>
      <c r="CY5" s="47" t="s">
        <v>99</v>
      </c>
      <c r="CZ5" s="47" t="s">
        <v>109</v>
      </c>
      <c r="DA5" s="47" t="s">
        <v>90</v>
      </c>
      <c r="DB5" s="47" t="s">
        <v>91</v>
      </c>
      <c r="DC5" s="47" t="s">
        <v>92</v>
      </c>
      <c r="DD5" s="47" t="s">
        <v>111</v>
      </c>
      <c r="DE5" s="47" t="s">
        <v>94</v>
      </c>
      <c r="DF5" s="47" t="s">
        <v>95</v>
      </c>
      <c r="DG5" s="47" t="s">
        <v>96</v>
      </c>
      <c r="DH5" s="47" t="s">
        <v>97</v>
      </c>
      <c r="DI5" s="47" t="s">
        <v>98</v>
      </c>
      <c r="DJ5" s="47" t="s">
        <v>35</v>
      </c>
      <c r="DK5" s="47" t="s">
        <v>100</v>
      </c>
      <c r="DL5" s="47" t="s">
        <v>90</v>
      </c>
      <c r="DM5" s="47" t="s">
        <v>101</v>
      </c>
      <c r="DN5" s="47" t="s">
        <v>108</v>
      </c>
      <c r="DO5" s="47" t="s">
        <v>93</v>
      </c>
      <c r="DP5" s="47" t="s">
        <v>94</v>
      </c>
      <c r="DQ5" s="47" t="s">
        <v>95</v>
      </c>
      <c r="DR5" s="47" t="s">
        <v>96</v>
      </c>
      <c r="DS5" s="47" t="s">
        <v>97</v>
      </c>
      <c r="DT5" s="47" t="s">
        <v>98</v>
      </c>
      <c r="DU5" s="47" t="s">
        <v>99</v>
      </c>
    </row>
    <row r="6" spans="1:125" s="54" customFormat="1" x14ac:dyDescent="0.15">
      <c r="A6" s="37" t="s">
        <v>112</v>
      </c>
      <c r="B6" s="48">
        <f>B8</f>
        <v>2021</v>
      </c>
      <c r="C6" s="48">
        <f t="shared" ref="C6:X6" si="1">C8</f>
        <v>272060</v>
      </c>
      <c r="D6" s="48">
        <f t="shared" si="1"/>
        <v>47</v>
      </c>
      <c r="E6" s="48">
        <f t="shared" si="1"/>
        <v>14</v>
      </c>
      <c r="F6" s="48">
        <f t="shared" si="1"/>
        <v>0</v>
      </c>
      <c r="G6" s="48">
        <f t="shared" si="1"/>
        <v>1</v>
      </c>
      <c r="H6" s="48" t="str">
        <f>SUBSTITUTE(H8,"　","")</f>
        <v>大阪府泉大津市</v>
      </c>
      <c r="I6" s="48" t="str">
        <f t="shared" si="1"/>
        <v>泉大津市立駐車場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28</v>
      </c>
      <c r="S6" s="50" t="str">
        <f t="shared" si="1"/>
        <v>商業施設</v>
      </c>
      <c r="T6" s="50" t="str">
        <f t="shared" si="1"/>
        <v>有</v>
      </c>
      <c r="U6" s="51">
        <f t="shared" si="1"/>
        <v>2440</v>
      </c>
      <c r="V6" s="51">
        <f t="shared" si="1"/>
        <v>200</v>
      </c>
      <c r="W6" s="51">
        <f t="shared" si="1"/>
        <v>400</v>
      </c>
      <c r="X6" s="50" t="str">
        <f t="shared" si="1"/>
        <v>利用料金制</v>
      </c>
      <c r="Y6" s="52">
        <f>IF(Y8="-",NA(),Y8)</f>
        <v>1054.5999999999999</v>
      </c>
      <c r="Z6" s="52">
        <f t="shared" ref="Z6:AH6" si="2">IF(Z8="-",NA(),Z8)</f>
        <v>605.29999999999995</v>
      </c>
      <c r="AA6" s="52">
        <f t="shared" si="2"/>
        <v>212.4</v>
      </c>
      <c r="AB6" s="52">
        <f t="shared" si="2"/>
        <v>165.5</v>
      </c>
      <c r="AC6" s="52">
        <f t="shared" si="2"/>
        <v>172.5</v>
      </c>
      <c r="AD6" s="52">
        <f t="shared" si="2"/>
        <v>121.3</v>
      </c>
      <c r="AE6" s="52">
        <f t="shared" si="2"/>
        <v>123.6</v>
      </c>
      <c r="AF6" s="52">
        <f t="shared" si="2"/>
        <v>121.8</v>
      </c>
      <c r="AG6" s="52">
        <f t="shared" si="2"/>
        <v>111.3</v>
      </c>
      <c r="AH6" s="52">
        <f t="shared" si="2"/>
        <v>158.80000000000001</v>
      </c>
      <c r="AI6" s="49" t="str">
        <f>IF(AI8="-","",IF(AI8="-","【-】","【"&amp;SUBSTITUTE(TEXT(AI8,"#,##0.0"),"-","△")&amp;"】"))</f>
        <v>【236.1】</v>
      </c>
      <c r="AJ6" s="52">
        <f>IF(AJ8="-",NA(),AJ8)</f>
        <v>898.3</v>
      </c>
      <c r="AK6" s="52">
        <f t="shared" ref="AK6:AS6" si="3">IF(AK8="-",NA(),AK8)</f>
        <v>454</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5137</v>
      </c>
      <c r="AV6" s="53">
        <f t="shared" ref="AV6:BD6" si="4">IF(AV8="-",NA(),AV8)</f>
        <v>3046</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41.1</v>
      </c>
      <c r="BG6" s="52">
        <f t="shared" ref="BG6:BO6" si="5">IF(BG8="-",NA(),BG8)</f>
        <v>32.799999999999997</v>
      </c>
      <c r="BH6" s="52">
        <f t="shared" si="5"/>
        <v>38.799999999999997</v>
      </c>
      <c r="BI6" s="52">
        <f t="shared" si="5"/>
        <v>19.3</v>
      </c>
      <c r="BJ6" s="52">
        <f t="shared" si="5"/>
        <v>22.6</v>
      </c>
      <c r="BK6" s="52">
        <f t="shared" si="5"/>
        <v>12.6</v>
      </c>
      <c r="BL6" s="52">
        <f t="shared" si="5"/>
        <v>8.9</v>
      </c>
      <c r="BM6" s="52">
        <f t="shared" si="5"/>
        <v>2.2000000000000002</v>
      </c>
      <c r="BN6" s="52">
        <f t="shared" si="5"/>
        <v>-81</v>
      </c>
      <c r="BO6" s="52">
        <f t="shared" si="5"/>
        <v>-25.1</v>
      </c>
      <c r="BP6" s="49" t="str">
        <f>IF(BP8="-","",IF(BP8="-","【-】","【"&amp;SUBSTITUTE(TEXT(BP8,"#,##0.0"),"-","△")&amp;"】"))</f>
        <v>【0.8】</v>
      </c>
      <c r="BQ6" s="53">
        <f>IF(BQ8="-",NA(),BQ8)</f>
        <v>11149</v>
      </c>
      <c r="BR6" s="53">
        <f t="shared" ref="BR6:BZ6" si="6">IF(BR8="-",NA(),BR8)</f>
        <v>10970</v>
      </c>
      <c r="BS6" s="53">
        <f t="shared" si="6"/>
        <v>21899</v>
      </c>
      <c r="BT6" s="53">
        <f t="shared" si="6"/>
        <v>12588</v>
      </c>
      <c r="BU6" s="53">
        <f t="shared" si="6"/>
        <v>13381</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113</v>
      </c>
      <c r="CM6" s="51">
        <f t="shared" ref="CM6:CN6" si="7">CM8</f>
        <v>0</v>
      </c>
      <c r="CN6" s="51">
        <f t="shared" si="7"/>
        <v>40000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44</v>
      </c>
      <c r="DL6" s="52">
        <f t="shared" ref="DL6:DT6" si="9">IF(DL8="-",NA(),DL8)</f>
        <v>43.5</v>
      </c>
      <c r="DM6" s="52">
        <f t="shared" si="9"/>
        <v>52</v>
      </c>
      <c r="DN6" s="52">
        <f t="shared" si="9"/>
        <v>39</v>
      </c>
      <c r="DO6" s="52">
        <f t="shared" si="9"/>
        <v>41.5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114</v>
      </c>
      <c r="B7" s="48">
        <f t="shared" ref="B7:X7" si="10">B8</f>
        <v>2021</v>
      </c>
      <c r="C7" s="48">
        <f t="shared" si="10"/>
        <v>272060</v>
      </c>
      <c r="D7" s="48">
        <f t="shared" si="10"/>
        <v>47</v>
      </c>
      <c r="E7" s="48">
        <f t="shared" si="10"/>
        <v>14</v>
      </c>
      <c r="F7" s="48">
        <f t="shared" si="10"/>
        <v>0</v>
      </c>
      <c r="G7" s="48">
        <f t="shared" si="10"/>
        <v>1</v>
      </c>
      <c r="H7" s="48" t="str">
        <f t="shared" si="10"/>
        <v>大阪府　泉大津市</v>
      </c>
      <c r="I7" s="48" t="str">
        <f t="shared" si="10"/>
        <v>泉大津市立駐車場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28</v>
      </c>
      <c r="S7" s="50" t="str">
        <f t="shared" si="10"/>
        <v>商業施設</v>
      </c>
      <c r="T7" s="50" t="str">
        <f t="shared" si="10"/>
        <v>有</v>
      </c>
      <c r="U7" s="51">
        <f t="shared" si="10"/>
        <v>2440</v>
      </c>
      <c r="V7" s="51">
        <f t="shared" si="10"/>
        <v>200</v>
      </c>
      <c r="W7" s="51">
        <f t="shared" si="10"/>
        <v>400</v>
      </c>
      <c r="X7" s="50" t="str">
        <f t="shared" si="10"/>
        <v>利用料金制</v>
      </c>
      <c r="Y7" s="52">
        <f>Y8</f>
        <v>1054.5999999999999</v>
      </c>
      <c r="Z7" s="52">
        <f t="shared" ref="Z7:AH7" si="11">Z8</f>
        <v>605.29999999999995</v>
      </c>
      <c r="AA7" s="52">
        <f t="shared" si="11"/>
        <v>212.4</v>
      </c>
      <c r="AB7" s="52">
        <f t="shared" si="11"/>
        <v>165.5</v>
      </c>
      <c r="AC7" s="52">
        <f t="shared" si="11"/>
        <v>172.5</v>
      </c>
      <c r="AD7" s="52">
        <f t="shared" si="11"/>
        <v>121.3</v>
      </c>
      <c r="AE7" s="52">
        <f t="shared" si="11"/>
        <v>123.6</v>
      </c>
      <c r="AF7" s="52">
        <f t="shared" si="11"/>
        <v>121.8</v>
      </c>
      <c r="AG7" s="52">
        <f t="shared" si="11"/>
        <v>111.3</v>
      </c>
      <c r="AH7" s="52">
        <f t="shared" si="11"/>
        <v>158.80000000000001</v>
      </c>
      <c r="AI7" s="49"/>
      <c r="AJ7" s="52">
        <f>AJ8</f>
        <v>898.3</v>
      </c>
      <c r="AK7" s="52">
        <f t="shared" ref="AK7:AS7" si="12">AK8</f>
        <v>454</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5137</v>
      </c>
      <c r="AV7" s="53">
        <f t="shared" ref="AV7:BD7" si="13">AV8</f>
        <v>3046</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41.1</v>
      </c>
      <c r="BG7" s="52">
        <f t="shared" ref="BG7:BO7" si="14">BG8</f>
        <v>32.799999999999997</v>
      </c>
      <c r="BH7" s="52">
        <f t="shared" si="14"/>
        <v>38.799999999999997</v>
      </c>
      <c r="BI7" s="52">
        <f t="shared" si="14"/>
        <v>19.3</v>
      </c>
      <c r="BJ7" s="52">
        <f t="shared" si="14"/>
        <v>22.6</v>
      </c>
      <c r="BK7" s="52">
        <f t="shared" si="14"/>
        <v>12.6</v>
      </c>
      <c r="BL7" s="52">
        <f t="shared" si="14"/>
        <v>8.9</v>
      </c>
      <c r="BM7" s="52">
        <f t="shared" si="14"/>
        <v>2.2000000000000002</v>
      </c>
      <c r="BN7" s="52">
        <f t="shared" si="14"/>
        <v>-81</v>
      </c>
      <c r="BO7" s="52">
        <f t="shared" si="14"/>
        <v>-25.1</v>
      </c>
      <c r="BP7" s="49"/>
      <c r="BQ7" s="53">
        <f>BQ8</f>
        <v>11149</v>
      </c>
      <c r="BR7" s="53">
        <f t="shared" ref="BR7:BZ7" si="15">BR8</f>
        <v>10970</v>
      </c>
      <c r="BS7" s="53">
        <f t="shared" si="15"/>
        <v>21899</v>
      </c>
      <c r="BT7" s="53">
        <f t="shared" si="15"/>
        <v>12588</v>
      </c>
      <c r="BU7" s="53">
        <f t="shared" si="15"/>
        <v>13381</v>
      </c>
      <c r="BV7" s="53">
        <f t="shared" si="15"/>
        <v>33330</v>
      </c>
      <c r="BW7" s="53">
        <f t="shared" si="15"/>
        <v>18961</v>
      </c>
      <c r="BX7" s="53">
        <f t="shared" si="15"/>
        <v>16100</v>
      </c>
      <c r="BY7" s="53">
        <f t="shared" si="15"/>
        <v>4836</v>
      </c>
      <c r="BZ7" s="53">
        <f t="shared" si="15"/>
        <v>37213</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40000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44</v>
      </c>
      <c r="DL7" s="52">
        <f t="shared" ref="DL7:DT7" si="17">DL8</f>
        <v>43.5</v>
      </c>
      <c r="DM7" s="52">
        <f t="shared" si="17"/>
        <v>52</v>
      </c>
      <c r="DN7" s="52">
        <f t="shared" si="17"/>
        <v>39</v>
      </c>
      <c r="DO7" s="52">
        <f t="shared" si="17"/>
        <v>41.5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272060</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28</v>
      </c>
      <c r="S8" s="57" t="s">
        <v>126</v>
      </c>
      <c r="T8" s="57" t="s">
        <v>127</v>
      </c>
      <c r="U8" s="58">
        <v>2440</v>
      </c>
      <c r="V8" s="58">
        <v>200</v>
      </c>
      <c r="W8" s="58">
        <v>400</v>
      </c>
      <c r="X8" s="57" t="s">
        <v>128</v>
      </c>
      <c r="Y8" s="59">
        <v>1054.5999999999999</v>
      </c>
      <c r="Z8" s="59">
        <v>605.29999999999995</v>
      </c>
      <c r="AA8" s="59">
        <v>212.4</v>
      </c>
      <c r="AB8" s="59">
        <v>165.5</v>
      </c>
      <c r="AC8" s="59">
        <v>172.5</v>
      </c>
      <c r="AD8" s="59">
        <v>121.3</v>
      </c>
      <c r="AE8" s="59">
        <v>123.6</v>
      </c>
      <c r="AF8" s="59">
        <v>121.8</v>
      </c>
      <c r="AG8" s="59">
        <v>111.3</v>
      </c>
      <c r="AH8" s="59">
        <v>158.80000000000001</v>
      </c>
      <c r="AI8" s="56">
        <v>236.1</v>
      </c>
      <c r="AJ8" s="59">
        <v>898.3</v>
      </c>
      <c r="AK8" s="59">
        <v>454</v>
      </c>
      <c r="AL8" s="59">
        <v>0</v>
      </c>
      <c r="AM8" s="59">
        <v>0</v>
      </c>
      <c r="AN8" s="59">
        <v>0</v>
      </c>
      <c r="AO8" s="59">
        <v>15.8</v>
      </c>
      <c r="AP8" s="59">
        <v>11.2</v>
      </c>
      <c r="AQ8" s="59">
        <v>6.5</v>
      </c>
      <c r="AR8" s="59">
        <v>10.1</v>
      </c>
      <c r="AS8" s="59">
        <v>8.6</v>
      </c>
      <c r="AT8" s="56">
        <v>5.2</v>
      </c>
      <c r="AU8" s="60">
        <v>5137</v>
      </c>
      <c r="AV8" s="60">
        <v>3046</v>
      </c>
      <c r="AW8" s="60">
        <v>0</v>
      </c>
      <c r="AX8" s="60">
        <v>0</v>
      </c>
      <c r="AY8" s="60">
        <v>0</v>
      </c>
      <c r="AZ8" s="60">
        <v>123</v>
      </c>
      <c r="BA8" s="60">
        <v>103</v>
      </c>
      <c r="BB8" s="60">
        <v>54</v>
      </c>
      <c r="BC8" s="60">
        <v>654</v>
      </c>
      <c r="BD8" s="60">
        <v>2466</v>
      </c>
      <c r="BE8" s="60">
        <v>3111</v>
      </c>
      <c r="BF8" s="59">
        <v>41.1</v>
      </c>
      <c r="BG8" s="59">
        <v>32.799999999999997</v>
      </c>
      <c r="BH8" s="59">
        <v>38.799999999999997</v>
      </c>
      <c r="BI8" s="59">
        <v>19.3</v>
      </c>
      <c r="BJ8" s="59">
        <v>22.6</v>
      </c>
      <c r="BK8" s="59">
        <v>12.6</v>
      </c>
      <c r="BL8" s="59">
        <v>8.9</v>
      </c>
      <c r="BM8" s="59">
        <v>2.2000000000000002</v>
      </c>
      <c r="BN8" s="59">
        <v>-81</v>
      </c>
      <c r="BO8" s="59">
        <v>-25.1</v>
      </c>
      <c r="BP8" s="56">
        <v>0.8</v>
      </c>
      <c r="BQ8" s="60">
        <v>11149</v>
      </c>
      <c r="BR8" s="60">
        <v>10970</v>
      </c>
      <c r="BS8" s="60">
        <v>21899</v>
      </c>
      <c r="BT8" s="61">
        <v>12588</v>
      </c>
      <c r="BU8" s="61">
        <v>13381</v>
      </c>
      <c r="BV8" s="60">
        <v>33330</v>
      </c>
      <c r="BW8" s="60">
        <v>18961</v>
      </c>
      <c r="BX8" s="60">
        <v>16100</v>
      </c>
      <c r="BY8" s="60">
        <v>4836</v>
      </c>
      <c r="BZ8" s="60">
        <v>37213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0</v>
      </c>
      <c r="CN8" s="58">
        <v>40000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224</v>
      </c>
      <c r="DF8" s="59">
        <v>178.3</v>
      </c>
      <c r="DG8" s="59">
        <v>163.69999999999999</v>
      </c>
      <c r="DH8" s="59">
        <v>88</v>
      </c>
      <c r="DI8" s="59">
        <v>77.3</v>
      </c>
      <c r="DJ8" s="56">
        <v>99.8</v>
      </c>
      <c r="DK8" s="59">
        <v>44</v>
      </c>
      <c r="DL8" s="59">
        <v>43.5</v>
      </c>
      <c r="DM8" s="59">
        <v>52</v>
      </c>
      <c r="DN8" s="59">
        <v>39</v>
      </c>
      <c r="DO8" s="59">
        <v>41.5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2023-02-28T00:11:28Z</dcterms:modified>
</cp:coreProperties>
</file>