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kd8G/Sqjx3X6DERhWMY6taXsnB/CVoSCvDMJ51BZnd5yVNRZZ1LWxa3w/u+Pc/iwiLsIIVuuvftEQl6VtKiehQ==" workbookSaltValue="GPR3iqfLABddE+LsbcsZm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<sst xmlns="http://schemas.openxmlformats.org/spreadsheetml/2006/main" count="231" uniqueCount="116">
  <si>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</si>
  <si>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</si>
  <si>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</si>
  <si>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</si>
  <si>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</si>
  <si>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</si>
  <si>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</si>
  <si>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</si>
  <si>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</si>
  <si>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</si>
  <si>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</si>
  <si>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</si>
  <si>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</si>
  <si>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</si>
  <si>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</si>
  <si>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</si>
  <si>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</si>
  <si>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</si>
  <si>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</si>
  <si>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</si>
  <si>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</si>
  <si>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</si>
  <si>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</si>
  <si>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</si>
  <si>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</si>
  <si>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</si>
  <si>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</si>
  <si>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</si>
  <si>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</si>
  <si>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</si>
  <si>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</si>
  <si>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</si>
  <si>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</si>
  <si>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</si>
  <si>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</si>
  <si>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</si>
  <si>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</si>
  <si>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</si>
  <si>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</si>
  <si>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</si>
  <si>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</si>
  <si>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</si>
  <si>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</si>
  <si>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</si>
  <si>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</si>
  <si>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</si>
  <si>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</si>
  <si>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</si>
  <si>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</si>
  <si>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</si>
  <si>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</si>
  <si>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</si>
  <si>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</si>
  <si>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</si>
  <si>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</si>
  <si>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</si>
  <si>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</si>
  <si>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</si>
  <si>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</si>
  <si>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</si>
  <si>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</si>
  <si>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</si>
  <si>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</si>
  <si>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</si>
  <si>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</si>
  <si>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</si>
  <si>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</si>
  <si>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</si>
  <si>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</si>
  <si>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</si>
  <si>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</si>
  <si>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</si>
  <si>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</si>
  <si>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</si>
  <si>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</si>
  <si>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</si>
  <si>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</si>
  <si>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</si>
  <si>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</si>
  <si>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</si>
  <si>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</si>
  <si>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</si>
  <si>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</si>
  <si>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</si>
  <si>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</si>
  <si>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</si>
  <si>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</si>
  <si>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</si>
  <si>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</si>
  <si>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</si>
  <si>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</si>
  <si>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</si>
  <si>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</si>
  <si>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</si>
  <si>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</si>
  <si>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</si>
  <si>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</si>
  <si>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</si>
  <si>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</si>
  <si>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</si>
  <si>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</si>
  <si>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</si>
  <si>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</si>
  <si>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</si>
  <si>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</si>
  <si>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</si>
  <si>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</si>
  <si>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</si>
  <si>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</si>
  <si>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</si>
  <si>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</si>
  <si>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</si>
  <si>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</si>
  <si>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特定環境保全公共下水道事業は、レジャー宿泊施設を中心とした集落の汚水処理を行う事業で、当該施設の経営状況に大きく影響を受ける特性を持つ。
　令和3年度は、前年度から引き続き、新型コロナウイルス感染症の影響により、当該施設の料金収入が大幅に減少したため、各指標に大きな影響が出ている。
　経常収支比率は、料金収入の減少以上に費用が減少したため。前年度より改善したが、100％を下回り、経常的な費用を収入で賄えていない状態である。
　累積欠損金比率は、1年間の料金収入に対する累積欠損金の割合を示す指標である。令和3年度の累積欠損金の増加は僅かであるが、比較対象となる料金収入の減少により大幅に悪化し続けている。
　流動比率は、短期的な支払い能力を示す指標であるが、料金収入が減少していることから、十分な支払い能力があることを示す100％を大幅に下回る状態が続いている。
　企業債残高対事業規模比率は、料金収入に対しどれくらい企業債（借金）の残高があるかを示す指標で、企業債残高の減少傾向は変わりがないが、料金収入の減少が影響し、類似団体平均値を上回っている。
　経費回収率は100％を下回り、汚水処理に必要な費用を料金収入で賄えていない状況である。令和3年度は費用の減少が料金収入の減少を上回ったことによりやや改善し、類似団体平均値を僅かに上回った。
　汚水処理原価は、汚水1㎥の処理にかかる費用である。費用が減少したが、処理水量も減少したことにより、1㎥当たりの費用はあまり下がらなかったため、類似団体平均値を大幅に上回った。
　施設利用率は、処理施設の能力のうち利用している割合を示す指標で、処理水量の大幅な減少により、類似団体平均値を下回った。</t>
    <rPh sb="49" eb="51">
      <t>ケイエイ</t>
    </rPh>
    <rPh sb="78" eb="81">
      <t>ゼンネンド</t>
    </rPh>
    <rPh sb="83" eb="84">
      <t>ヒ</t>
    </rPh>
    <rPh sb="85" eb="86">
      <t>ツヅ</t>
    </rPh>
    <rPh sb="172" eb="175">
      <t>ゼンネンド</t>
    </rPh>
    <rPh sb="177" eb="179">
      <t>カイゼン</t>
    </rPh>
    <rPh sb="269" eb="270">
      <t>ワズ</t>
    </rPh>
    <rPh sb="299" eb="300">
      <t>ツヅ</t>
    </rPh>
    <rPh sb="325" eb="327">
      <t>シヒョウ</t>
    </rPh>
    <rPh sb="332" eb="336">
      <t>リョウキンシュウニュウ</t>
    </rPh>
    <rPh sb="337" eb="339">
      <t>ゲンショウ</t>
    </rPh>
    <rPh sb="378" eb="379">
      <t>ツヅ</t>
    </rPh>
    <rPh sb="524" eb="526">
      <t>レイワ</t>
    </rPh>
    <rPh sb="527" eb="529">
      <t>ネンド</t>
    </rPh>
    <rPh sb="530" eb="532">
      <t>ヒヨウ</t>
    </rPh>
    <rPh sb="533" eb="535">
      <t>ゲンショウ</t>
    </rPh>
    <rPh sb="536" eb="540">
      <t>リョウキンシュウニュウ</t>
    </rPh>
    <rPh sb="541" eb="543">
      <t>ゲンショウ</t>
    </rPh>
    <rPh sb="544" eb="546">
      <t>ウワマワ</t>
    </rPh>
    <rPh sb="555" eb="557">
      <t>カイゼン</t>
    </rPh>
    <rPh sb="567" eb="568">
      <t>ワズ</t>
    </rPh>
    <rPh sb="570" eb="572">
      <t>ウワマワ</t>
    </rPh>
    <rPh sb="602" eb="604">
      <t>ヒヨウ</t>
    </rPh>
    <rPh sb="605" eb="607">
      <t>ゲンショウ</t>
    </rPh>
    <rPh sb="638" eb="639">
      <t>サ</t>
    </rPh>
    <phoneticPr fontId="4"/>
  </si>
  <si>
    <t>　令和3年度は、前年度に引き続き、新型コロナウイルス感染症の影響により、レジャー宿泊施設の料金収入が大幅に減少したことにより、大きな影響を受けた。感染症の今後の見通しは分からない状況であるが、引き続き当該施設の経営状況に左右されると予想される。料金収入が回復し、企業債の残高が減少すれば、累積欠損金や厳しい資金状況は少しずつ改善すると予想されるが、当面厳しい状況が続く見込みである。
　管渠はまだ老朽化していないが、処理場の施設・設備については近い将来更新の必要性が出てくる見込みである。そのため、将来的に単独処理施設を廃止し、公共下水道に接続するため、現在計画変更を進めているところである。
　今後は、本計画及び経営戦略に基づき、施設更新及び維持管理に係る費用の縮減に取り組み、経営基盤強化を図っていくものである。</t>
    <rPh sb="8" eb="11">
      <t>ゼンネンド</t>
    </rPh>
    <rPh sb="12" eb="13">
      <t>ヒ</t>
    </rPh>
    <rPh sb="14" eb="15">
      <t>ツヅ</t>
    </rPh>
    <rPh sb="264" eb="266">
      <t>コウキョウ</t>
    </rPh>
    <rPh sb="335" eb="336">
      <t>ト</t>
    </rPh>
    <rPh sb="337" eb="338">
      <t>ク</t>
    </rPh>
    <phoneticPr fontId="4"/>
  </si>
  <si>
    <t>　有形固定資産減価償却率は、下水道施設の老朽度合いを示す指標であるが、平成11年の供用開始後、施設の更新を行っていないため、徐々に増加する傾向にあり、類似団体平均値に比べて高い水準となっている。
　管渠老朽化率は、法定耐用年数の50年を経過した管渠の割合、管渠改善率は、当該年度に更新・修繕等を行った管渠の割合を、それぞれ示す指標である。供用開始後まだ23年しか経過していないため、どちらの指標も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</si>
</sst>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D7-415D-9A69-C1FDFF160E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BD7-415D-9A69-C1FDFF160E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80.39</c:v>
                </c:pt>
                <c:pt idx="1">
                  <c:v>76.959999999999994</c:v>
                </c:pt>
                <c:pt idx="2">
                  <c:v>44.61</c:v>
                </c:pt>
                <c:pt idx="3">
                  <c:v>36.270000000000003</c:v>
                </c:pt>
                <c:pt idx="4">
                  <c:v>29.41</c:v>
                </c:pt>
              </c:numCache>
            </c:numRef>
          </c:val>
          <c:extLst>
            <c:ext xmlns:c16="http://schemas.microsoft.com/office/drawing/2014/chart" uri="{C3380CC4-5D6E-409C-BE32-E72D297353CC}">
              <c16:uniqueId val="{00000000-CCB7-46BB-A1BC-66E6077CC5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CCB7-46BB-A1BC-66E6077CC5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71.150000000000006</c:v>
                </c:pt>
                <c:pt idx="1">
                  <c:v>73.08</c:v>
                </c:pt>
                <c:pt idx="2">
                  <c:v>73.08</c:v>
                </c:pt>
                <c:pt idx="3">
                  <c:v>73.08</c:v>
                </c:pt>
                <c:pt idx="4">
                  <c:v>76.92</c:v>
                </c:pt>
              </c:numCache>
            </c:numRef>
          </c:val>
          <c:extLst>
            <c:ext xmlns:c16="http://schemas.microsoft.com/office/drawing/2014/chart" uri="{C3380CC4-5D6E-409C-BE32-E72D297353CC}">
              <c16:uniqueId val="{00000000-9FB5-4DAF-B572-881E83B9A0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9FB5-4DAF-B572-881E83B9A0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111.9</c:v>
                </c:pt>
                <c:pt idx="1">
                  <c:v>105.35</c:v>
                </c:pt>
                <c:pt idx="2">
                  <c:v>97.89</c:v>
                </c:pt>
                <c:pt idx="3">
                  <c:v>86.61</c:v>
                </c:pt>
                <c:pt idx="4">
                  <c:v>92.86</c:v>
                </c:pt>
              </c:numCache>
            </c:numRef>
          </c:val>
          <c:extLst>
            <c:ext xmlns:c16="http://schemas.microsoft.com/office/drawing/2014/chart" uri="{C3380CC4-5D6E-409C-BE32-E72D297353CC}">
              <c16:uniqueId val="{00000000-E8E0-47AC-816B-674086C728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E8E0-47AC-816B-674086C728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48.67</c:v>
                </c:pt>
                <c:pt idx="1">
                  <c:v>51.7</c:v>
                </c:pt>
                <c:pt idx="2">
                  <c:v>54.56</c:v>
                </c:pt>
                <c:pt idx="3">
                  <c:v>56.45</c:v>
                </c:pt>
                <c:pt idx="4">
                  <c:v>58.05</c:v>
                </c:pt>
              </c:numCache>
            </c:numRef>
          </c:val>
          <c:extLst>
            <c:ext xmlns:c16="http://schemas.microsoft.com/office/drawing/2014/chart" uri="{C3380CC4-5D6E-409C-BE32-E72D297353CC}">
              <c16:uniqueId val="{00000000-2501-44BC-A2E6-01356611DC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2501-44BC-A2E6-01356611DC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07-47A9-BBE7-F3C044B2AD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AB07-47A9-BBE7-F3C044B2AD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147.46</c:v>
                </c:pt>
                <c:pt idx="1">
                  <c:v>135.21</c:v>
                </c:pt>
                <c:pt idx="2">
                  <c:v>258.66000000000003</c:v>
                </c:pt>
                <c:pt idx="3">
                  <c:v>378.3</c:v>
                </c:pt>
                <c:pt idx="4">
                  <c:v>510.33</c:v>
                </c:pt>
              </c:numCache>
            </c:numRef>
          </c:val>
          <c:extLst>
            <c:ext xmlns:c16="http://schemas.microsoft.com/office/drawing/2014/chart" uri="{C3380CC4-5D6E-409C-BE32-E72D297353CC}">
              <c16:uniqueId val="{00000000-2BB7-46E3-8FCB-E35D284EC9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2BB7-46E3-8FCB-E35D284EC9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6.51</c:v>
                </c:pt>
                <c:pt idx="1">
                  <c:v>3.54</c:v>
                </c:pt>
                <c:pt idx="2">
                  <c:v>1.99</c:v>
                </c:pt>
                <c:pt idx="3">
                  <c:v>1.38</c:v>
                </c:pt>
                <c:pt idx="4">
                  <c:v>2.83</c:v>
                </c:pt>
              </c:numCache>
            </c:numRef>
          </c:val>
          <c:extLst>
            <c:ext xmlns:c16="http://schemas.microsoft.com/office/drawing/2014/chart" uri="{C3380CC4-5D6E-409C-BE32-E72D297353CC}">
              <c16:uniqueId val="{00000000-7EAF-43B3-A9DF-A2ED39F6E7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7EAF-43B3-A9DF-A2ED39F6E7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1024.95</c:v>
                </c:pt>
                <c:pt idx="1">
                  <c:v>932.27</c:v>
                </c:pt>
                <c:pt idx="2">
                  <c:v>1547.01</c:v>
                </c:pt>
                <c:pt idx="3">
                  <c:v>1716.69</c:v>
                </c:pt>
                <c:pt idx="4">
                  <c:v>1875.55</c:v>
                </c:pt>
              </c:numCache>
            </c:numRef>
          </c:val>
          <c:extLst>
            <c:ext xmlns:c16="http://schemas.microsoft.com/office/drawing/2014/chart" uri="{C3380CC4-5D6E-409C-BE32-E72D297353CC}">
              <c16:uniqueId val="{00000000-CF79-48B7-9830-19C5296ADE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CF79-48B7-9830-19C5296ADE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135.80000000000001</c:v>
                </c:pt>
                <c:pt idx="1">
                  <c:v>114.58</c:v>
                </c:pt>
                <c:pt idx="2">
                  <c:v>92.58</c:v>
                </c:pt>
                <c:pt idx="3">
                  <c:v>65.61</c:v>
                </c:pt>
                <c:pt idx="4">
                  <c:v>73.709999999999994</c:v>
                </c:pt>
              </c:numCache>
            </c:numRef>
          </c:val>
          <c:extLst>
            <c:ext xmlns:c16="http://schemas.microsoft.com/office/drawing/2014/chart" uri="{C3380CC4-5D6E-409C-BE32-E72D297353CC}">
              <c16:uniqueId val="{00000000-2ADB-43DE-BA52-335E38739F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2ADB-43DE-BA52-335E38739F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232.87</c:v>
                </c:pt>
                <c:pt idx="1">
                  <c:v>276.01</c:v>
                </c:pt>
                <c:pt idx="2">
                  <c:v>329.1</c:v>
                </c:pt>
                <c:pt idx="3">
                  <c:v>453.06</c:v>
                </c:pt>
                <c:pt idx="4">
                  <c:v>393.25</c:v>
                </c:pt>
              </c:numCache>
            </c:numRef>
          </c:val>
          <c:extLst>
            <c:ext xmlns:c16="http://schemas.microsoft.com/office/drawing/2014/chart" uri="{C3380CC4-5D6E-409C-BE32-E72D297353CC}">
              <c16:uniqueId val="{00000000-1676-4506-9660-FB6CCD959B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1676-4506-9660-FB6CCD959B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岸和田市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190853</v>
      </c>
      <c r="AM8" s="45"/>
      <c r="AN8" s="45"/>
      <c r="AO8" s="45"/>
      <c r="AP8" s="45"/>
      <c r="AQ8" s="45"/>
      <c r="AR8" s="45"/>
      <c r="AS8" s="45"/>
      <c r="AT8" s="46">
        <f>データ!T6</f>
        <v>72.72</v>
      </c>
      <c r="AU8" s="46"/>
      <c r="AV8" s="46"/>
      <c r="AW8" s="46"/>
      <c r="AX8" s="46"/>
      <c r="AY8" s="46"/>
      <c r="AZ8" s="46"/>
      <c r="BA8" s="46"/>
      <c r="BB8" s="46">
        <f>データ!U6</f>
        <v>2624.49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17.27</v>
      </c>
      <c r="J10" s="46"/>
      <c r="K10" s="46"/>
      <c r="L10" s="46"/>
      <c r="M10" s="46"/>
      <c r="N10" s="46"/>
      <c r="O10" s="46"/>
      <c r="P10" s="46">
        <f>データ!P6</f>
        <v>0.03</v>
      </c>
      <c r="Q10" s="46"/>
      <c r="R10" s="46"/>
      <c r="S10" s="46"/>
      <c r="T10" s="46"/>
      <c r="U10" s="46"/>
      <c r="V10" s="46"/>
      <c r="W10" s="46">
        <f>データ!Q6</f>
        <v>99.55</v>
      </c>
      <c r="X10" s="46"/>
      <c r="Y10" s="46"/>
      <c r="Z10" s="46"/>
      <c r="AA10" s="46"/>
      <c r="AB10" s="46"/>
      <c r="AC10" s="46"/>
      <c r="AD10" s="45">
        <f>データ!R6</f>
        <v>2871</v>
      </c>
      <c r="AE10" s="45"/>
      <c r="AF10" s="45"/>
      <c r="AG10" s="45"/>
      <c r="AH10" s="45"/>
      <c r="AI10" s="45"/>
      <c r="AJ10" s="45"/>
      <c r="AK10" s="2"/>
      <c r="AL10" s="45">
        <f>データ!V6</f>
        <v>52</v>
      </c>
      <c r="AM10" s="45"/>
      <c r="AN10" s="45"/>
      <c r="AO10" s="45"/>
      <c r="AP10" s="45"/>
      <c r="AQ10" s="45"/>
      <c r="AR10" s="45"/>
      <c r="AS10" s="45"/>
      <c r="AT10" s="46">
        <f>データ!W6</f>
        <v>0.08</v>
      </c>
      <c r="AU10" s="46"/>
      <c r="AV10" s="46"/>
      <c r="AW10" s="46"/>
      <c r="AX10" s="46"/>
      <c r="AY10" s="46"/>
      <c r="AZ10" s="46"/>
      <c r="BA10" s="46"/>
      <c r="BB10" s="46">
        <f>データ!X6</f>
        <v>650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CnkZcLtuLAmQjHoBsX9qgqNlmNSEcMSMG5tZmikxs2o+8/9xUStU/94bsHtjeUGhmQmbFpf/WKUkQQBBzwfYSw==" saltValue="IEcKHHtlcFdwpFEAadQw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272027</v>
      </c>
      <c r="D6" s="19">
        <f t="shared" si="3"/>
        <v>46</v>
      </c>
      <c r="E6" s="19">
        <f t="shared" si="3"/>
        <v>17</v>
      </c>
      <c r="F6" s="19">
        <f t="shared" si="3"/>
        <v>4</v>
      </c>
      <c r="G6" s="19">
        <f t="shared" si="3"/>
        <v>0</v>
      </c>
      <c r="H6" s="19" t="str">
        <f t="shared" si="3"/>
        <v>大阪府　岸和田市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17.27</v>
      </c>
      <c r="P6" s="20">
        <f t="shared" si="3"/>
        <v>0.03</v>
      </c>
      <c r="Q6" s="20">
        <f t="shared" si="3"/>
        <v>99.55</v>
      </c>
      <c r="R6" s="20">
        <f t="shared" si="3"/>
        <v>2871</v>
      </c>
      <c r="S6" s="20">
        <f t="shared" si="3"/>
        <v>190853</v>
      </c>
      <c r="T6" s="20">
        <f t="shared" si="3"/>
        <v>72.72</v>
      </c>
      <c r="U6" s="20">
        <f t="shared" si="3"/>
        <v>2624.49</v>
      </c>
      <c r="V6" s="20">
        <f t="shared" si="3"/>
        <v>52</v>
      </c>
      <c r="W6" s="20">
        <f t="shared" si="3"/>
        <v>0.08</v>
      </c>
      <c r="X6" s="20">
        <f t="shared" si="3"/>
        <v>650</v>
      </c>
      <c r="Y6" s="21">
        <f>IF(Y7="",NA(),Y7)</f>
        <v>111.9</v>
      </c>
      <c r="Z6" s="21">
        <f t="shared" ref="Z6:AH6" si="4">IF(Z7="",NA(),Z7)</f>
        <v>105.35</v>
      </c>
      <c r="AA6" s="21">
        <f t="shared" si="4"/>
        <v>97.89</v>
      </c>
      <c r="AB6" s="21">
        <f t="shared" si="4"/>
        <v>86.61</v>
      </c>
      <c r="AC6" s="21">
        <f t="shared" si="4"/>
        <v>92.86</v>
      </c>
      <c r="AD6" s="21">
        <f t="shared" si="4"/>
        <v>102.13</v>
      </c>
      <c r="AE6" s="21">
        <f t="shared" si="4"/>
        <v>101.72</v>
      </c>
      <c r="AF6" s="21">
        <f t="shared" si="4"/>
        <v>102.73</v>
      </c>
      <c r="AG6" s="21">
        <f t="shared" si="4"/>
        <v>105.78</v>
      </c>
      <c r="AH6" s="21">
        <f t="shared" si="4"/>
        <v>106.09</v>
      </c>
      <c r="AI6" s="20" t="str">
        <f>IF(AI7="","",IF(AI7="-","【-】","【"&amp;SUBSTITUTE(TEXT(AI7,"#,##0.00"),"-","△")&amp;"】"))</f>
        <v>【105.35】</v>
      </c>
      <c r="AJ6" s="21">
        <f>IF(AJ7="",NA(),AJ7)</f>
        <v>147.46</v>
      </c>
      <c r="AK6" s="21">
        <f t="shared" ref="AK6:AS6" si="5">IF(AK7="",NA(),AK7)</f>
        <v>135.21</v>
      </c>
      <c r="AL6" s="21">
        <f t="shared" si="5"/>
        <v>258.66000000000003</v>
      </c>
      <c r="AM6" s="21">
        <f t="shared" si="5"/>
        <v>378.3</v>
      </c>
      <c r="AN6" s="21">
        <f t="shared" si="5"/>
        <v>510.33</v>
      </c>
      <c r="AO6" s="21">
        <f t="shared" si="5"/>
        <v>109.51</v>
      </c>
      <c r="AP6" s="21">
        <f t="shared" si="5"/>
        <v>112.88</v>
      </c>
      <c r="AQ6" s="21">
        <f t="shared" si="5"/>
        <v>94.97</v>
      </c>
      <c r="AR6" s="21">
        <f t="shared" si="5"/>
        <v>63.96</v>
      </c>
      <c r="AS6" s="21">
        <f t="shared" si="5"/>
        <v>69.42</v>
      </c>
      <c r="AT6" s="20" t="str">
        <f>IF(AT7="","",IF(AT7="-","【-】","【"&amp;SUBSTITUTE(TEXT(AT7,"#,##0.00"),"-","△")&amp;"】"))</f>
        <v>【63.89】</v>
      </c>
      <c r="AU6" s="21">
        <f>IF(AU7="",NA(),AU7)</f>
        <v>6.51</v>
      </c>
      <c r="AV6" s="21">
        <f t="shared" ref="AV6:BD6" si="6">IF(AV7="",NA(),AV7)</f>
        <v>3.54</v>
      </c>
      <c r="AW6" s="21">
        <f t="shared" si="6"/>
        <v>1.99</v>
      </c>
      <c r="AX6" s="21">
        <f t="shared" si="6"/>
        <v>1.38</v>
      </c>
      <c r="AY6" s="21">
        <f t="shared" si="6"/>
        <v>2.83</v>
      </c>
      <c r="AZ6" s="21">
        <f t="shared" si="6"/>
        <v>47.44</v>
      </c>
      <c r="BA6" s="21">
        <f t="shared" si="6"/>
        <v>49.18</v>
      </c>
      <c r="BB6" s="21">
        <f t="shared" si="6"/>
        <v>47.72</v>
      </c>
      <c r="BC6" s="21">
        <f t="shared" si="6"/>
        <v>44.24</v>
      </c>
      <c r="BD6" s="21">
        <f t="shared" si="6"/>
        <v>43.07</v>
      </c>
      <c r="BE6" s="20" t="str">
        <f>IF(BE7="","",IF(BE7="-","【-】","【"&amp;SUBSTITUTE(TEXT(BE7,"#,##0.00"),"-","△")&amp;"】"))</f>
        <v>【44.07】</v>
      </c>
      <c r="BF6" s="21">
        <f>IF(BF7="",NA(),BF7)</f>
        <v>1024.95</v>
      </c>
      <c r="BG6" s="21">
        <f t="shared" ref="BG6:BO6" si="7">IF(BG7="",NA(),BG7)</f>
        <v>932.27</v>
      </c>
      <c r="BH6" s="21">
        <f t="shared" si="7"/>
        <v>1547.01</v>
      </c>
      <c r="BI6" s="21">
        <f t="shared" si="7"/>
        <v>1716.69</v>
      </c>
      <c r="BJ6" s="21">
        <f t="shared" si="7"/>
        <v>1875.55</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135.80000000000001</v>
      </c>
      <c r="BR6" s="21">
        <f t="shared" ref="BR6:BZ6" si="8">IF(BR7="",NA(),BR7)</f>
        <v>114.58</v>
      </c>
      <c r="BS6" s="21">
        <f t="shared" si="8"/>
        <v>92.58</v>
      </c>
      <c r="BT6" s="21">
        <f t="shared" si="8"/>
        <v>65.61</v>
      </c>
      <c r="BU6" s="21">
        <f t="shared" si="8"/>
        <v>73.709999999999994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232.87</v>
      </c>
      <c r="CC6" s="21">
        <f t="shared" ref="CC6:CK6" si="9">IF(CC7="",NA(),CC7)</f>
        <v>276.01</v>
      </c>
      <c r="CD6" s="21">
        <f t="shared" si="9"/>
        <v>329.1</v>
      </c>
      <c r="CE6" s="21">
        <f t="shared" si="9"/>
        <v>453.06</v>
      </c>
      <c r="CF6" s="21">
        <f t="shared" si="9"/>
        <v>393.25</v>
      </c>
      <c r="CG6" s="21">
        <f t="shared" si="9"/>
        <v>221.81</v>
      </c>
      <c r="CH6" s="21">
        <f t="shared" si="9"/>
        <v>230.02</v>
      </c>
      <c r="CI6" s="21">
        <f t="shared" si="9"/>
        <v>228.47</v>
      </c>
      <c r="CJ6" s="21">
        <f t="shared" si="9"/>
        <v>224.88</v>
      </c>
      <c r="CK6" s="21">
        <f t="shared" si="9"/>
        <v>228.64</v>
      </c>
      <c r="CL6" s="20" t="str">
        <f>IF(CL7="","",IF(CL7="-","【-】","【"&amp;SUBSTITUTE(TEXT(CL7,"#,##0.00"),"-","△")&amp;"】"))</f>
        <v>【216.39】</v>
      </c>
      <c r="CM6" s="21">
        <f>IF(CM7="",NA(),CM7)</f>
        <v>80.39</v>
      </c>
      <c r="CN6" s="21">
        <f t="shared" ref="CN6:CV6" si="10">IF(CN7="",NA(),CN7)</f>
        <v>76.959999999999994</v>
      </c>
      <c r="CO6" s="21">
        <f t="shared" si="10"/>
        <v>44.61</v>
      </c>
      <c r="CP6" s="21">
        <f t="shared" si="10"/>
        <v>36.270000000000003</v>
      </c>
      <c r="CQ6" s="21">
        <f t="shared" si="10"/>
        <v>29.41</v>
      </c>
      <c r="CR6" s="21">
        <f t="shared" si="10"/>
        <v>43.36</v>
      </c>
      <c r="CS6" s="21">
        <f t="shared" si="10"/>
        <v>42.56</v>
      </c>
      <c r="CT6" s="21">
        <f t="shared" si="10"/>
        <v>42.47</v>
      </c>
      <c r="CU6" s="21">
        <f t="shared" si="10"/>
        <v>42.4</v>
      </c>
      <c r="CV6" s="21">
        <f t="shared" si="10"/>
        <v>42.28</v>
      </c>
      <c r="CW6" s="20" t="str">
        <f>IF(CW7="","",IF(CW7="-","【-】","【"&amp;SUBSTITUTE(TEXT(CW7,"#,##0.00"),"-","△")&amp;"】"))</f>
        <v>【42.57】</v>
      </c>
      <c r="CX6" s="21">
        <f>IF(CX7="",NA(),CX7)</f>
        <v>71.150000000000006</v>
      </c>
      <c r="CY6" s="21">
        <f t="shared" ref="CY6:DG6" si="11">IF(CY7="",NA(),CY7)</f>
        <v>73.08</v>
      </c>
      <c r="CZ6" s="21">
        <f t="shared" si="11"/>
        <v>73.08</v>
      </c>
      <c r="DA6" s="21">
        <f t="shared" si="11"/>
        <v>73.08</v>
      </c>
      <c r="DB6" s="21">
        <f t="shared" si="11"/>
        <v>76.92</v>
      </c>
      <c r="DC6" s="21">
        <f t="shared" si="11"/>
        <v>83.06</v>
      </c>
      <c r="DD6" s="21">
        <f t="shared" si="11"/>
        <v>83.32</v>
      </c>
      <c r="DE6" s="21">
        <f t="shared" si="11"/>
        <v>83.75</v>
      </c>
      <c r="DF6" s="21">
        <f t="shared" si="11"/>
        <v>84.19</v>
      </c>
      <c r="DG6" s="21">
        <f t="shared" si="11"/>
        <v>84.34</v>
      </c>
      <c r="DH6" s="20" t="str">
        <f>IF(DH7="","",IF(DH7="-","【-】","【"&amp;SUBSTITUTE(TEXT(DH7,"#,##0.00"),"-","△")&amp;"】"))</f>
        <v>【85.24】</v>
      </c>
      <c r="DI6" s="21">
        <f>IF(DI7="",NA(),DI7)</f>
        <v>48.67</v>
      </c>
      <c r="DJ6" s="21">
        <f t="shared" ref="DJ6:DR6" si="12">IF(DJ7="",NA(),DJ7)</f>
        <v>51.7</v>
      </c>
      <c r="DK6" s="21">
        <f t="shared" si="12"/>
        <v>54.56</v>
      </c>
      <c r="DL6" s="21">
        <f t="shared" si="12"/>
        <v>56.45</v>
      </c>
      <c r="DM6" s="21">
        <f t="shared" si="12"/>
        <v>58.05</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272027</v>
      </c>
      <c r="D7" s="23">
        <v>46</v>
      </c>
      <c r="E7" s="23">
        <v>17</v>
      </c>
      <c r="F7" s="23">
        <v>4</v>
      </c>
      <c r="G7" s="23">
        <v>0</v>
      </c>
      <c r="H7" s="23" t="s">
        <v>96</v>
      </c>
      <c r="I7" s="23" t="s">
        <v>97</v>
      </c>
      <c r="J7" s="23" t="s">
        <v>98</v>
      </c>
      <c r="K7" s="23" t="s">
        <v>99</v>
      </c>
      <c r="L7" s="23" t="s">
        <v>100</v>
      </c>
      <c r="M7" s="23" t="s">
        <v>101</v>
      </c>
      <c r="N7" s="24" t="s">
        <v>102</v>
      </c>
      <c r="O7" s="24">
        <v>17.27</v>
      </c>
      <c r="P7" s="24">
        <v>0.03</v>
      </c>
      <c r="Q7" s="24">
        <v>99.55</v>
      </c>
      <c r="R7" s="24">
        <v>2871</v>
      </c>
      <c r="S7" s="24">
        <v>190853</v>
      </c>
      <c r="T7" s="24">
        <v>72.72</v>
      </c>
      <c r="U7" s="24">
        <v>2624.49</v>
      </c>
      <c r="V7" s="24">
        <v>52</v>
      </c>
      <c r="W7" s="24">
        <v>0.08</v>
      </c>
      <c r="X7" s="24">
        <v>650</v>
      </c>
      <c r="Y7" s="24">
        <v>111.9</v>
      </c>
      <c r="Z7" s="24">
        <v>105.35</v>
      </c>
      <c r="AA7" s="24">
        <v>97.89</v>
      </c>
      <c r="AB7" s="24">
        <v>86.61</v>
      </c>
      <c r="AC7" s="24">
        <v>92.86</v>
      </c>
      <c r="AD7" s="24">
        <v>102.13</v>
      </c>
      <c r="AE7" s="24">
        <v>101.72</v>
      </c>
      <c r="AF7" s="24">
        <v>102.73</v>
      </c>
      <c r="AG7" s="24">
        <v>105.78</v>
      </c>
      <c r="AH7" s="24">
        <v>106.09</v>
      </c>
      <c r="AI7" s="24">
        <v>105.35</v>
      </c>
      <c r="AJ7" s="24">
        <v>147.46</v>
      </c>
      <c r="AK7" s="24">
        <v>135.21</v>
      </c>
      <c r="AL7" s="24">
        <v>258.66000000000003</v>
      </c>
      <c r="AM7" s="24">
        <v>378.3</v>
      </c>
      <c r="AN7" s="24">
        <v>510.33</v>
      </c>
      <c r="AO7" s="24">
        <v>109.51</v>
      </c>
      <c r="AP7" s="24">
        <v>112.88</v>
      </c>
      <c r="AQ7" s="24">
        <v>94.97</v>
      </c>
      <c r="AR7" s="24">
        <v>63.96</v>
      </c>
      <c r="AS7" s="24">
        <v>69.42</v>
      </c>
      <c r="AT7" s="24">
        <v>63.89</v>
      </c>
      <c r="AU7" s="24">
        <v>6.51</v>
      </c>
      <c r="AV7" s="24">
        <v>3.54</v>
      </c>
      <c r="AW7" s="24">
        <v>1.99</v>
      </c>
      <c r="AX7" s="24">
        <v>1.38</v>
      </c>
      <c r="AY7" s="24">
        <v>2.83</v>
      </c>
      <c r="AZ7" s="24">
        <v>47.44</v>
      </c>
      <c r="BA7" s="24">
        <v>49.18</v>
      </c>
      <c r="BB7" s="24">
        <v>47.72</v>
      </c>
      <c r="BC7" s="24">
        <v>44.24</v>
      </c>
      <c r="BD7" s="24">
        <v>43.07</v>
      </c>
      <c r="BE7" s="24">
        <v>44.07</v>
      </c>
      <c r="BF7" s="24">
        <v>1024.95</v>
      </c>
      <c r="BG7" s="24">
        <v>932.27</v>
      </c>
      <c r="BH7" s="24">
        <v>1547.01</v>
      </c>
      <c r="BI7" s="24">
        <v>1716.69</v>
      </c>
      <c r="BJ7" s="24">
        <v>1875.55</v>
      </c>
      <c r="BK7" s="24">
        <v>1243.71</v>
      </c>
      <c r="BL7" s="24">
        <v>1194.1500000000001</v>
      </c>
      <c r="BM7" s="24">
        <v>1206.79</v>
      </c>
      <c r="BN7" s="24">
        <v>1258.43</v>
      </c>
      <c r="BO7" s="24">
        <v>1163.75</v>
      </c>
      <c r="BP7" s="24">
        <v>1201.79</v>
      </c>
      <c r="BQ7" s="24">
        <v>135.80000000000001</v>
      </c>
      <c r="BR7" s="24">
        <v>114.58</v>
      </c>
      <c r="BS7" s="24">
        <v>92.58</v>
      </c>
      <c r="BT7" s="24">
        <v>65.61</v>
      </c>
      <c r="BU7" s="24">
        <v>73.709999999999994</v>
      </c>
      <c r="BV7" s="24">
        <v>74.3</v>
      </c>
      <c r="BW7" s="24">
        <v>72.260000000000005</v>
      </c>
      <c r="BX7" s="24">
        <v>71.84</v>
      </c>
      <c r="BY7" s="24">
        <v>73.36</v>
      </c>
      <c r="BZ7" s="24">
        <v>72.599999999999994</v>
      </c>
      <c r="CA7" s="24">
        <v>75.31</v>
      </c>
      <c r="CB7" s="24">
        <v>232.87</v>
      </c>
      <c r="CC7" s="24">
        <v>276.01</v>
      </c>
      <c r="CD7" s="24">
        <v>329.1</v>
      </c>
      <c r="CE7" s="24">
        <v>453.06</v>
      </c>
      <c r="CF7" s="24">
        <v>393.25</v>
      </c>
      <c r="CG7" s="24">
        <v>221.81</v>
      </c>
      <c r="CH7" s="24">
        <v>230.02</v>
      </c>
      <c r="CI7" s="24">
        <v>228.47</v>
      </c>
      <c r="CJ7" s="24">
        <v>224.88</v>
      </c>
      <c r="CK7" s="24">
        <v>228.64</v>
      </c>
      <c r="CL7" s="24">
        <v>216.39</v>
      </c>
      <c r="CM7" s="24">
        <v>80.39</v>
      </c>
      <c r="CN7" s="24">
        <v>76.959999999999994</v>
      </c>
      <c r="CO7" s="24">
        <v>44.61</v>
      </c>
      <c r="CP7" s="24">
        <v>36.270000000000003</v>
      </c>
      <c r="CQ7" s="24">
        <v>29.41</v>
      </c>
      <c r="CR7" s="24">
        <v>43.36</v>
      </c>
      <c r="CS7" s="24">
        <v>42.56</v>
      </c>
      <c r="CT7" s="24">
        <v>42.47</v>
      </c>
      <c r="CU7" s="24">
        <v>42.4</v>
      </c>
      <c r="CV7" s="24">
        <v>42.28</v>
      </c>
      <c r="CW7" s="24">
        <v>42.57</v>
      </c>
      <c r="CX7" s="24">
        <v>71.150000000000006</v>
      </c>
      <c r="CY7" s="24">
        <v>73.08</v>
      </c>
      <c r="CZ7" s="24">
        <v>73.08</v>
      </c>
      <c r="DA7" s="24">
        <v>73.08</v>
      </c>
      <c r="DB7" s="24">
        <v>76.92</v>
      </c>
      <c r="DC7" s="24">
        <v>83.06</v>
      </c>
      <c r="DD7" s="24">
        <v>83.32</v>
      </c>
      <c r="DE7" s="24">
        <v>83.75</v>
      </c>
      <c r="DF7" s="24">
        <v>84.19</v>
      </c>
      <c r="DG7" s="24">
        <v>84.34</v>
      </c>
      <c r="DH7" s="24">
        <v>85.24</v>
      </c>
      <c r="DI7" s="24">
        <v>48.67</v>
      </c>
      <c r="DJ7" s="24">
        <v>51.7</v>
      </c>
      <c r="DK7" s="24">
        <v>54.56</v>
      </c>
      <c r="DL7" s="24">
        <v>56.45</v>
      </c>
      <c r="DM7" s="24">
        <v>58.05</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2023-02-28T00:10:51Z</dcterms:modified>
</cp:coreProperties>
</file>