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023$\doc\財政\04公営企業\20.経営比較分析\05チェック作業および完成データ\36 能勢町\"/>
    </mc:Choice>
  </mc:AlternateContent>
  <workbookProtection workbookAlgorithmName="SHA-512" workbookHashValue="NohziGtkTdV8A+Z6hCZC3H0H+FmzJ3MG42rja+UBg5JkCooKT32DUjoBqIlGafY75AHXYBiTQICSzuDbQK0WKg==" workbookSaltValue="iFKEbDSAQ3sejzr8HSB5oQ==" workbookSpinCount="100000" lockStructure="1"/>
  <bookViews>
    <workbookView xWindow="0" yWindow="0" windowWidth="23040" windowHeight="11430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I10" i="4"/>
  <c r="B10" i="4"/>
  <c r="AL8" i="4"/>
  <c r="P8" i="4"/>
</calcChain>
</file>

<file path=xl/sharedStrings.xml><?xml version="1.0" encoding="utf-8"?>
<sst xmlns="http://schemas.openxmlformats.org/spreadsheetml/2006/main" count="236" uniqueCount="118">
  <si>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</si>
  <si>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</si>
  <si>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</si>
  <si>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</si>
  <si>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</si>
  <si>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</si>
  <si>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</si>
  <si>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</si>
  <si>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</si>
  <si>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</si>
  <si>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</si>
  <si>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</si>
  <si>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</si>
  <si>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</si>
  <si>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</si>
  <si>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</si>
  <si>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</si>
  <si>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</si>
  <si>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</si>
  <si>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</si>
  <si>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</si>
  <si>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</si>
  <si>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</si>
  <si>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</si>
  <si>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</si>
  <si>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</si>
  <si>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</si>
  <si>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</si>
  <si>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</si>
  <si>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</si>
  <si>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</si>
  <si>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</si>
  <si>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</si>
  <si>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</si>
  <si>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</si>
  <si>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</si>
  <si>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</si>
  <si>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</si>
  <si>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</si>
  <si>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</si>
  <si>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</si>
  <si>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</si>
  <si>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</si>
  <si>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</si>
  <si>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</si>
  <si>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</si>
  <si>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</si>
  <si>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</si>
  <si>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</si>
  <si>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</si>
  <si>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</si>
  <si>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</si>
  <si>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</si>
  <si>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</si>
  <si>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</si>
  <si>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</si>
  <si>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</si>
  <si>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</si>
  <si>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</si>
  <si>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</si>
  <si>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</si>
  <si>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</si>
  <si>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</si>
  <si>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</si>
  <si>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</si>
  <si>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</si>
  <si>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</si>
  <si>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</si>
  <si>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</si>
  <si>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</si>
  <si>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</si>
  <si>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</si>
  <si>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</si>
  <si>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</si>
  <si>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</si>
  <si>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</si>
  <si>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</si>
  <si>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</si>
  <si>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</si>
  <si>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</si>
  <si>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</si>
  <si>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</si>
  <si>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</si>
  <si>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</si>
  <si>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</si>
  <si>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</si>
  <si>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</si>
  <si>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</si>
  <si>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</si>
  <si>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</si>
  <si>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</si>
  <si>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</si>
  <si>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</si>
  <si>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</si>
  <si>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</si>
  <si>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</si>
  <si>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</si>
  <si>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能勢町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</si>
  <si>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</si>
  <si>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</si>
  <si>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</si>
  <si>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</si>
  <si>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</si>
  <si>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</si>
  <si>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</si>
  <si>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</si>
  <si>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</si>
  <si>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</si>
  <si>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</si>
  <si>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</si>
  <si>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</si>
  <si>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</si>
  <si>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</si>
  <si>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</si>
  <si>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</si>
  <si>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下水道事業で整備した管について、平成14年3月の供用開始後あまり年数が経っていないため、分析の対象となるものはありませんが、下水道の整備以前に宅地開発時に埋設された管で,町が移管を受けたものについては、平成23年から平成28年の6年間で、不明水対策のため全て調査を行い、管更生等の補修を行いました。</t>
    <phoneticPr fontId="4"/>
  </si>
  <si>
    <t>　平成29年2月に中長期的な経営の基本計画となる経営戦略を策定しました。今後は、経営の健全化に向け実態把握を適切に行っていくとともに、自立した経営に向けて、経営戦略を見直し、適切な料金水準について検討を行い、経費の縮減、水洗化の促進等一層の経営努力を続けていきます。 
  機械設備が更新時期を迎えるため、更新時期や経費等を的確に把握し、経営に与える影響等を考慮した上で、老朽化対策に取組みます。
　また、令和5年度より公営企業会計に移行する予定です。
　施設の統廃合について、平成30年度より広域化に向けた検討を行っており、今後も継続して検討を行う予定です。</t>
    <phoneticPr fontId="4"/>
  </si>
  <si>
    <t>　収益的収支比率については、100％を上回っており、昨年に比べてやや増加しています。これは、地方債償還金が増加しているものの、総収益（一般会計繰入金）も増加しているためです。
　企業債残高対事業規模比率については、減少となっています。これは、管渠整備中のため新たな起債の借入がありますが、営業収益（使用料収入）が増加しているためです。    
  経費回収率については、汚水処理費（処理場の維持管理に係る修繕費など）が増加していますが、使用料収入が増加しているため、ほぼ横ばいの状況となっています。
　汚水処理原価については、類似団体の平均値を大きく上回っています。これは、汚水処理費が年々増加傾向にあるためです。</t>
    <rPh sb="107" eb="109">
      <t>ゲンショウ</t>
    </rPh>
    <rPh sb="156" eb="158">
      <t>ゾウカ</t>
    </rPh>
    <rPh sb="224" eb="226">
      <t>ゾウカ</t>
    </rPh>
    <rPh sb="235" eb="236">
      <t>ヨコ</t>
    </rPh>
    <rPh sb="239" eb="241">
      <t>ジョウキョウ</t>
    </rPh>
    <rPh sb="293" eb="295">
      <t>ネンネン</t>
    </rPh>
    <rPh sb="297" eb="299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</si>
</sst>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B-4F61-8E80-5CCF94A78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401456"/>
        <c:axId val="71840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B-4F61-8E80-5CCF94A78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401456"/>
        <c:axId val="718403088"/>
      </c:lineChart>
      <c:dateAx>
        <c:axId val="718401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18403088"/>
        <c:crosses val="autoZero"/>
        <c:auto val="1"/>
        <c:lblOffset val="100"/>
        <c:baseTimeUnit val="years"/>
      </c:dateAx>
      <c:valAx>
        <c:axId val="71840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401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33.369999999999997</c:v>
                </c:pt>
                <c:pt idx="1">
                  <c:v>34.49</c:v>
                </c:pt>
                <c:pt idx="2">
                  <c:v>33</c:v>
                </c:pt>
                <c:pt idx="3">
                  <c:v>33</c:v>
                </c:pt>
                <c:pt idx="4">
                  <c:v>34.49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1-4D14-932A-521FC42D3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756096"/>
        <c:axId val="86174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1-4D14-932A-521FC42D3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756096"/>
        <c:axId val="861749024"/>
      </c:lineChart>
      <c:dateAx>
        <c:axId val="8617560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749024"/>
        <c:crosses val="autoZero"/>
        <c:auto val="1"/>
        <c:lblOffset val="100"/>
        <c:baseTimeUnit val="years"/>
      </c:dateAx>
      <c:valAx>
        <c:axId val="86174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75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68.319999999999993</c:v>
                </c:pt>
                <c:pt idx="1">
                  <c:v>65.819999999999993</c:v>
                </c:pt>
                <c:pt idx="2">
                  <c:v>67.03</c:v>
                </c:pt>
                <c:pt idx="3">
                  <c:v>69.83</c:v>
                </c:pt>
                <c:pt idx="4">
                  <c:v>72.53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A28-B11C-8D597CA4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758272"/>
        <c:axId val="86175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AB-4A28-B11C-8D597CA44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758272"/>
        <c:axId val="861751744"/>
      </c:lineChart>
      <c:dateAx>
        <c:axId val="861758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751744"/>
        <c:crosses val="autoZero"/>
        <c:auto val="1"/>
        <c:lblOffset val="100"/>
        <c:baseTimeUnit val="years"/>
      </c:dateAx>
      <c:valAx>
        <c:axId val="86175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75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81.61</c:v>
                </c:pt>
                <c:pt idx="1">
                  <c:v>138.69</c:v>
                </c:pt>
                <c:pt idx="2">
                  <c:v>132.43</c:v>
                </c:pt>
                <c:pt idx="3">
                  <c:v>139.81</c:v>
                </c:pt>
                <c:pt idx="4">
                  <c:v>145.77000000000001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28-4490-8ADE-2D40BD6BC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8393296"/>
        <c:axId val="71839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8-4490-8ADE-2D40BD6BC0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393296"/>
        <c:axId val="718393840"/>
      </c:lineChart>
      <c:dateAx>
        <c:axId val="718393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18393840"/>
        <c:crosses val="autoZero"/>
        <c:auto val="1"/>
        <c:lblOffset val="100"/>
        <c:baseTimeUnit val="years"/>
      </c:dateAx>
      <c:valAx>
        <c:axId val="71839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1839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C-42B3-884B-B2D96BF6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13840"/>
        <c:axId val="86142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DC-42B3-884B-B2D96BF6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3840"/>
        <c:axId val="861423088"/>
      </c:lineChart>
      <c:dateAx>
        <c:axId val="861413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23088"/>
        <c:crosses val="autoZero"/>
        <c:auto val="1"/>
        <c:lblOffset val="100"/>
        <c:baseTimeUnit val="years"/>
      </c:dateAx>
      <c:valAx>
        <c:axId val="86142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1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1-45EF-834C-D3906B5EA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24176"/>
        <c:axId val="86140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1-45EF-834C-D3906B5EA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24176"/>
        <c:axId val="861409488"/>
      </c:lineChart>
      <c:dateAx>
        <c:axId val="8614241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09488"/>
        <c:crosses val="autoZero"/>
        <c:auto val="1"/>
        <c:lblOffset val="100"/>
        <c:baseTimeUnit val="years"/>
      </c:dateAx>
      <c:valAx>
        <c:axId val="86140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24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5-436F-9158-3C31B1AE7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12208"/>
        <c:axId val="86141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5-436F-9158-3C31B1AE7B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2208"/>
        <c:axId val="861412752"/>
      </c:lineChart>
      <c:dateAx>
        <c:axId val="8614122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12752"/>
        <c:crosses val="autoZero"/>
        <c:auto val="1"/>
        <c:lblOffset val="100"/>
        <c:baseTimeUnit val="years"/>
      </c:dateAx>
      <c:valAx>
        <c:axId val="86141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1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D-491F-A17D-910E1768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13296"/>
        <c:axId val="861420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D-491F-A17D-910E1768A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3296"/>
        <c:axId val="861420912"/>
      </c:lineChart>
      <c:dateAx>
        <c:axId val="8614132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20912"/>
        <c:crosses val="autoZero"/>
        <c:auto val="1"/>
        <c:lblOffset val="100"/>
        <c:baseTimeUnit val="years"/>
      </c:dateAx>
      <c:valAx>
        <c:axId val="861420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1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492.52</c:v>
                </c:pt>
                <c:pt idx="1">
                  <c:v>479.4</c:v>
                </c:pt>
                <c:pt idx="2">
                  <c:v>441.81</c:v>
                </c:pt>
                <c:pt idx="3">
                  <c:v>817.49</c:v>
                </c:pt>
                <c:pt idx="4">
                  <c:v>374.59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4-431F-9437-8994B14B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14928"/>
        <c:axId val="86141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04-431F-9437-8994B14B0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4928"/>
        <c:axId val="861417648"/>
      </c:lineChart>
      <c:dateAx>
        <c:axId val="861414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17648"/>
        <c:crosses val="autoZero"/>
        <c:auto val="1"/>
        <c:lblOffset val="100"/>
        <c:baseTimeUnit val="years"/>
      </c:dateAx>
      <c:valAx>
        <c:axId val="86141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14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66.28</c:v>
                </c:pt>
                <c:pt idx="1">
                  <c:v>49.83</c:v>
                </c:pt>
                <c:pt idx="2">
                  <c:v>45.74</c:v>
                </c:pt>
                <c:pt idx="3">
                  <c:v>43.97</c:v>
                </c:pt>
                <c:pt idx="4">
                  <c:v>44.72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8-4FFD-ABFF-7156FFA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411664"/>
        <c:axId val="861408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18-4FFD-ABFF-7156FFAD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411664"/>
        <c:axId val="861408944"/>
      </c:lineChart>
      <c:dateAx>
        <c:axId val="861411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408944"/>
        <c:crosses val="autoZero"/>
        <c:auto val="1"/>
        <c:lblOffset val="100"/>
        <c:baseTimeUnit val="years"/>
      </c:dateAx>
      <c:valAx>
        <c:axId val="861408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411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246.71</c:v>
                </c:pt>
                <c:pt idx="1">
                  <c:v>336.54</c:v>
                </c:pt>
                <c:pt idx="2">
                  <c:v>365.64</c:v>
                </c:pt>
                <c:pt idx="3">
                  <c:v>373.91</c:v>
                </c:pt>
                <c:pt idx="4">
                  <c:v>368.08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3-4968-A78B-D25CE961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755552"/>
        <c:axId val="861747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3-4968-A78B-D25CE9610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755552"/>
        <c:axId val="861747936"/>
      </c:lineChart>
      <c:dateAx>
        <c:axId val="861755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861747936"/>
        <c:crosses val="autoZero"/>
        <c:auto val="1"/>
        <c:lblOffset val="100"/>
        <c:baseTimeUnit val="years"/>
      </c:dateAx>
      <c:valAx>
        <c:axId val="861747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755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Normal="75" zoomScaleSheetLayoutView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大阪府　能勢町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9709</v>
      </c>
      <c r="AM8" s="51"/>
      <c r="AN8" s="51"/>
      <c r="AO8" s="51"/>
      <c r="AP8" s="51"/>
      <c r="AQ8" s="51"/>
      <c r="AR8" s="51"/>
      <c r="AS8" s="51"/>
      <c r="AT8" s="46">
        <f>データ!T6</f>
        <v>98.75</v>
      </c>
      <c r="AU8" s="46"/>
      <c r="AV8" s="46"/>
      <c r="AW8" s="46"/>
      <c r="AX8" s="46"/>
      <c r="AY8" s="46"/>
      <c r="AZ8" s="46"/>
      <c r="BA8" s="46"/>
      <c r="BB8" s="46">
        <f>データ!U6</f>
        <v>98.32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11.61</v>
      </c>
      <c r="Q10" s="46"/>
      <c r="R10" s="46"/>
      <c r="S10" s="46"/>
      <c r="T10" s="46"/>
      <c r="U10" s="46"/>
      <c r="V10" s="46"/>
      <c r="W10" s="46">
        <f>データ!Q6</f>
        <v>80.099999999999994</v>
      </c>
      <c r="X10" s="46"/>
      <c r="Y10" s="46"/>
      <c r="Z10" s="46"/>
      <c r="AA10" s="46"/>
      <c r="AB10" s="46"/>
      <c r="AC10" s="46"/>
      <c r="AD10" s="51">
        <f>データ!R6</f>
        <v>2313</v>
      </c>
      <c r="AE10" s="51"/>
      <c r="AF10" s="51"/>
      <c r="AG10" s="51"/>
      <c r="AH10" s="51"/>
      <c r="AI10" s="51"/>
      <c r="AJ10" s="51"/>
      <c r="AK10" s="2"/>
      <c r="AL10" s="51">
        <f>データ!V6</f>
        <v>1114</v>
      </c>
      <c r="AM10" s="51"/>
      <c r="AN10" s="51"/>
      <c r="AO10" s="51"/>
      <c r="AP10" s="51"/>
      <c r="AQ10" s="51"/>
      <c r="AR10" s="51"/>
      <c r="AS10" s="51"/>
      <c r="AT10" s="46">
        <f>データ!W6</f>
        <v>0.67</v>
      </c>
      <c r="AU10" s="46"/>
      <c r="AV10" s="46"/>
      <c r="AW10" s="46"/>
      <c r="AX10" s="46"/>
      <c r="AY10" s="46"/>
      <c r="AZ10" s="46"/>
      <c r="BA10" s="46"/>
      <c r="BB10" s="46">
        <f>データ!X6</f>
        <v>1662.69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115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116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x75wTEvO2lzjzYBmujTb/0bxHCJlbZH8CRvIfi7RHDJV2cL0fUQcTTX/KGuv+2pIDCdoOW50k26wKPvatVHNtQ==" saltValue="4g4akvNpBSUMxi+aL5uOx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273228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大阪府　能勢町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11.61</v>
      </c>
      <c r="Q6" s="34">
        <f t="shared" si="3"/>
        <v>80.099999999999994</v>
      </c>
      <c r="R6" s="34">
        <f t="shared" si="3"/>
        <v>2313</v>
      </c>
      <c r="S6" s="34">
        <f t="shared" si="3"/>
        <v>9709</v>
      </c>
      <c r="T6" s="34">
        <f t="shared" si="3"/>
        <v>98.75</v>
      </c>
      <c r="U6" s="34">
        <f t="shared" si="3"/>
        <v>98.32</v>
      </c>
      <c r="V6" s="34">
        <f t="shared" si="3"/>
        <v>1114</v>
      </c>
      <c r="W6" s="34">
        <f t="shared" si="3"/>
        <v>0.67</v>
      </c>
      <c r="X6" s="34">
        <f t="shared" si="3"/>
        <v>1662.69</v>
      </c>
      <c r="Y6" s="35">
        <f>IF(Y7="",NA(),Y7)</f>
        <v>81.61</v>
      </c>
      <c r="Z6" s="35">
        <f t="shared" ref="Z6:AH6" si="4">IF(Z7="",NA(),Z7)</f>
        <v>138.69</v>
      </c>
      <c r="AA6" s="35">
        <f t="shared" si="4"/>
        <v>132.43</v>
      </c>
      <c r="AB6" s="35">
        <f t="shared" si="4"/>
        <v>139.81</v>
      </c>
      <c r="AC6" s="35">
        <f t="shared" si="4"/>
        <v>145.77000000000001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492.52</v>
      </c>
      <c r="BG6" s="35">
        <f t="shared" ref="BG6:BO6" si="7">IF(BG7="",NA(),BG7)</f>
        <v>479.4</v>
      </c>
      <c r="BH6" s="35">
        <f t="shared" si="7"/>
        <v>441.81</v>
      </c>
      <c r="BI6" s="35">
        <f t="shared" si="7"/>
        <v>817.49</v>
      </c>
      <c r="BJ6" s="35">
        <f t="shared" si="7"/>
        <v>374.59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66.28</v>
      </c>
      <c r="BR6" s="35">
        <f t="shared" ref="BR6:BZ6" si="8">IF(BR7="",NA(),BR7)</f>
        <v>49.83</v>
      </c>
      <c r="BS6" s="35">
        <f t="shared" si="8"/>
        <v>45.74</v>
      </c>
      <c r="BT6" s="35">
        <f t="shared" si="8"/>
        <v>43.97</v>
      </c>
      <c r="BU6" s="35">
        <f t="shared" si="8"/>
        <v>44.72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246.71</v>
      </c>
      <c r="CC6" s="35">
        <f t="shared" ref="CC6:CK6" si="9">IF(CC7="",NA(),CC7)</f>
        <v>336.54</v>
      </c>
      <c r="CD6" s="35">
        <f t="shared" si="9"/>
        <v>365.64</v>
      </c>
      <c r="CE6" s="35">
        <f t="shared" si="9"/>
        <v>373.91</v>
      </c>
      <c r="CF6" s="35">
        <f t="shared" si="9"/>
        <v>368.08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33.369999999999997</v>
      </c>
      <c r="CN6" s="35">
        <f t="shared" ref="CN6:CV6" si="10">IF(CN7="",NA(),CN7)</f>
        <v>34.49</v>
      </c>
      <c r="CO6" s="35">
        <f t="shared" si="10"/>
        <v>33</v>
      </c>
      <c r="CP6" s="35">
        <f t="shared" si="10"/>
        <v>33</v>
      </c>
      <c r="CQ6" s="35">
        <f t="shared" si="10"/>
        <v>34.49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68.319999999999993</v>
      </c>
      <c r="CY6" s="35">
        <f t="shared" ref="CY6:DG6" si="11">IF(CY7="",NA(),CY7)</f>
        <v>65.819999999999993</v>
      </c>
      <c r="CZ6" s="35">
        <f t="shared" si="11"/>
        <v>67.03</v>
      </c>
      <c r="DA6" s="35">
        <f t="shared" si="11"/>
        <v>69.83</v>
      </c>
      <c r="DB6" s="35">
        <f t="shared" si="11"/>
        <v>72.53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5">
        <f t="shared" ref="EF6:EN6" si="14">IF(EF7="",NA(),EF7)</f>
        <v>1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273228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11.61</v>
      </c>
      <c r="Q7" s="38">
        <v>80.099999999999994</v>
      </c>
      <c r="R7" s="38">
        <v>2313</v>
      </c>
      <c r="S7" s="38">
        <v>9709</v>
      </c>
      <c r="T7" s="38">
        <v>98.75</v>
      </c>
      <c r="U7" s="38">
        <v>98.32</v>
      </c>
      <c r="V7" s="38">
        <v>1114</v>
      </c>
      <c r="W7" s="38">
        <v>0.67</v>
      </c>
      <c r="X7" s="38">
        <v>1662.69</v>
      </c>
      <c r="Y7" s="38">
        <v>81.61</v>
      </c>
      <c r="Z7" s="38">
        <v>138.69</v>
      </c>
      <c r="AA7" s="38">
        <v>132.43</v>
      </c>
      <c r="AB7" s="38">
        <v>139.81</v>
      </c>
      <c r="AC7" s="38">
        <v>145.77000000000001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492.52</v>
      </c>
      <c r="BG7" s="38">
        <v>479.4</v>
      </c>
      <c r="BH7" s="38">
        <v>441.81</v>
      </c>
      <c r="BI7" s="38">
        <v>817.49</v>
      </c>
      <c r="BJ7" s="38">
        <v>374.59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66.28</v>
      </c>
      <c r="BR7" s="38">
        <v>49.83</v>
      </c>
      <c r="BS7" s="38">
        <v>45.74</v>
      </c>
      <c r="BT7" s="38">
        <v>43.97</v>
      </c>
      <c r="BU7" s="38">
        <v>44.72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246.71</v>
      </c>
      <c r="CC7" s="38">
        <v>336.54</v>
      </c>
      <c r="CD7" s="38">
        <v>365.64</v>
      </c>
      <c r="CE7" s="38">
        <v>373.91</v>
      </c>
      <c r="CF7" s="38">
        <v>368.08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33.369999999999997</v>
      </c>
      <c r="CN7" s="38">
        <v>34.49</v>
      </c>
      <c r="CO7" s="38">
        <v>33</v>
      </c>
      <c r="CP7" s="38">
        <v>33</v>
      </c>
      <c r="CQ7" s="38">
        <v>34.49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68.319999999999993</v>
      </c>
      <c r="CY7" s="38">
        <v>65.819999999999993</v>
      </c>
      <c r="CZ7" s="38">
        <v>67.03</v>
      </c>
      <c r="DA7" s="38">
        <v>69.83</v>
      </c>
      <c r="DB7" s="38">
        <v>72.53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1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森下</cp:lastModifiedBy>
  <cp:lastPrinted>2022-01-24T04:31:48Z</cp:lastPrinted>
  <dcterms:created xsi:type="dcterms:W3CDTF">2021-12-03T07:51:45Z</dcterms:created>
  <dcterms:modified xsi:type="dcterms:W3CDTF">2022-02-06T06:25:23Z</dcterms:modified>
  <cp:category/>
</cp:coreProperties>
</file>