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0 和泉市\"/>
    </mc:Choice>
  </mc:AlternateContent>
  <xr:revisionPtr revIDLastSave="0" documentId="13_ncr:1_{129DD5B7-BA8C-4762-96C2-D4DBE67BBA36}" xr6:coauthVersionLast="45" xr6:coauthVersionMax="45" xr10:uidLastSave="{00000000-0000-0000-0000-000000000000}"/>
  <workbookProtection workbookAlgorithmName="SHA-512" workbookHashValue="Q7yyA96ktSq4WqRcTtQ8jWxfSk/pabwN3cfVkp2atda65DFlf/HVMc0KGxwgntrVK7i1WTZieNRqlehXUJN8Qw==" workbookSaltValue="vZkjuH/krhLVYvBMi9BcWw==" workbookSpinCount="100000" lockStructure="1"/>
  <bookViews>
    <workbookView xWindow="29610" yWindow="315" windowWidth="21600" windowHeight="112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<sst xmlns="http://schemas.openxmlformats.org/spreadsheetml/2006/main" count="258" uniqueCount="121">
  <si>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</si>
  <si>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</si>
  <si>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</si>
  <si>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</si>
  <si>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</si>
  <si>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</si>
  <si>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</si>
  <si>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</si>
  <si>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</si>
  <si>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</si>
  <si>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</si>
  <si>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</si>
  <si>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</si>
  <si>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</si>
  <si>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</si>
  <si>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</si>
  <si>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</si>
  <si>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</si>
  <si>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</si>
  <si>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</si>
  <si>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</si>
  <si>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</si>
  <si>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</si>
  <si>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</si>
  <si>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</si>
  <si>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</si>
  <si>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</si>
  <si>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</si>
  <si>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</si>
  <si>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</si>
  <si>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</si>
  <si>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</si>
  <si>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</si>
  <si>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</si>
  <si>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</si>
  <si>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</si>
  <si>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</si>
  <si>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</si>
  <si>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</si>
  <si>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</si>
  <si>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</si>
  <si>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</si>
  <si>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</si>
  <si>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</si>
  <si>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</si>
  <si>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</si>
  <si>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</si>
  <si>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</si>
  <si>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</si>
  <si>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</si>
  <si>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</si>
  <si>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</si>
  <si>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</si>
  <si>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</si>
  <si>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</si>
  <si>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</si>
  <si>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</si>
  <si>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</si>
  <si>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</si>
  <si>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</si>
  <si>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</si>
  <si>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</si>
  <si>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</si>
  <si>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</si>
  <si>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</si>
  <si>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</si>
  <si>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</si>
  <si>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</si>
  <si>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</si>
  <si>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</si>
  <si>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</si>
  <si>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</si>
  <si>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</si>
  <si>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</si>
  <si>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</si>
  <si>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</si>
  <si>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</si>
  <si>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</si>
  <si>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</si>
  <si>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</si>
  <si>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</si>
  <si>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</si>
  <si>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</si>
  <si>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</si>
  <si>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</si>
  <si>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</si>
  <si>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</si>
  <si>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</si>
  <si>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</si>
  <si>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</si>
  <si>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</si>
  <si>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</si>
  <si>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</si>
  <si>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</si>
  <si>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</si>
  <si>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</si>
  <si>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</si>
  <si>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</si>
  <si>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</si>
  <si>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</si>
  <si>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</si>
  <si>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</si>
  <si>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</si>
  <si>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</si>
  <si>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</si>
  <si>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</si>
  <si>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</si>
  <si>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</si>
  <si>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</si>
  <si>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</si>
  <si>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</si>
  <si>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</si>
  <si>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</si>
  <si>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</si>
  <si>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</si>
  <si>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</si>
  <si>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</si>
  <si>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</si>
  <si>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特定地域生活排水処理事業は平成27年度より開始した事業のため、対策が必要な老朽化施設はありません。</t>
    <rPh sb="1" eb="3">
      <t>トクテイ</t>
    </rPh>
    <rPh sb="3" eb="5">
      <t>チイキ</t>
    </rPh>
    <rPh sb="5" eb="13">
      <t>セイカツハイスイショリジギョウ</t>
    </rPh>
    <phoneticPr fontId="4"/>
  </si>
  <si>
    <t>　特定地域生活排水処理事業は公共下水道事業の全体計画区域外における生活排水対策として平成27年度より開始した事業です。ここ数年、合併処理浄化槽の設置基数が少ない状況が続いているが設置に関する潜在的なニーズがまだあることから、住民が希望するタイミングで設置できるよう６年目以降も浄化槽の設置業務を継続し、使用料収入の増加を目指します。
　令和２年度に中長期的な経営の基本計画である「経営戦略」を策定しました。
　また、令和４年度から、特定地域生活排水処理事業に対して、地方公営企業法の規定の全部を適用し、公営企業会計に移行する予定です。</t>
    <rPh sb="22" eb="24">
      <t>ゼンタイ</t>
    </rPh>
    <rPh sb="112" eb="114">
      <t>ジュウミン</t>
    </rPh>
    <rPh sb="125" eb="127">
      <t>セッチ</t>
    </rPh>
    <rPh sb="133" eb="135">
      <t>ネンメ</t>
    </rPh>
    <rPh sb="135" eb="137">
      <t>イコウ</t>
    </rPh>
    <rPh sb="138" eb="141">
      <t>ジョウカソウ</t>
    </rPh>
    <rPh sb="142" eb="144">
      <t>セッチ</t>
    </rPh>
    <rPh sb="144" eb="146">
      <t>ギョウム</t>
    </rPh>
    <rPh sb="147" eb="149">
      <t>ケイゾク</t>
    </rPh>
    <rPh sb="170" eb="172">
      <t>レイワ</t>
    </rPh>
    <rPh sb="173" eb="175">
      <t>ネンド</t>
    </rPh>
    <rPh sb="176" eb="180">
      <t>チュウチョウキテキ</t>
    </rPh>
    <rPh sb="181" eb="183">
      <t>ケイエイ</t>
    </rPh>
    <rPh sb="184" eb="186">
      <t>キホン</t>
    </rPh>
    <rPh sb="186" eb="188">
      <t>ケイカク</t>
    </rPh>
    <rPh sb="192" eb="194">
      <t>ケイエイ</t>
    </rPh>
    <rPh sb="194" eb="196">
      <t>センリャク</t>
    </rPh>
    <rPh sb="198" eb="200">
      <t>サクテイ</t>
    </rPh>
    <rPh sb="211" eb="213">
      <t>レイワ</t>
    </rPh>
    <rPh sb="214" eb="216">
      <t>ネンド</t>
    </rPh>
    <rPh sb="232" eb="233">
      <t>タイ</t>
    </rPh>
    <rPh sb="236" eb="243">
      <t>チホウコウエイキギョウホウ</t>
    </rPh>
    <rPh sb="244" eb="246">
      <t>キテイ</t>
    </rPh>
    <rPh sb="265" eb="267">
      <t>ヨテイ</t>
    </rPh>
    <phoneticPr fontId="4"/>
  </si>
  <si>
    <t>　④企業債残高対事業規模比率は令和元年度と比較して悪化しています。さらに、類似団体平均値(以下、平均値)より高いです。
　⑤経費回収率は令和元年度と比較して改善していますが、平均値より低いです。
　上記④が令和元年度と比較して悪化した要因は、企業債残高の増加、一般会計負担額の減少があげられます。
　上記⑤が令和元年度と比較して改善した要因は、合併処理浄化槽の管理基数が増加したことに伴い使用料収入が増加したことがあげられます。
　また、上記④及び⑤が平均値より悪い要因は、合併処理浄化槽の設置基数の実績が当初の想定より少ないことがあげられます。
  ⑥汚水処理原価は平成27年度には浄化槽の人槽に応じて想定水量で計上しましたが、浄化槽の人槽により定額で浄化槽使用料を徴収しており実水量の把握が困難なことから、平成28年度以降は水量を不明として計上しています。</t>
    <rPh sb="15" eb="17">
      <t>レイワ</t>
    </rPh>
    <rPh sb="25" eb="27">
      <t>アッカ</t>
    </rPh>
    <rPh sb="115" eb="117">
      <t>アッカ</t>
    </rPh>
    <rPh sb="123" eb="125">
      <t>キギョウ</t>
    </rPh>
    <rPh sb="140" eb="142">
      <t>ゲンショウ</t>
    </rPh>
    <rPh sb="153" eb="155">
      <t>ジョウキ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</si>
</sst>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7C-4993-A6B6-BD25A1AFF82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7C-4993-A6B6-BD25A1AFF82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A5-4775-99AE-7E79303D658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38A5-4775-99AE-7E79303D658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7E-4D78-890B-74DC3C255D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EE7E-4D78-890B-74DC3C255D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41E-4CC4-80A3-6B95CB272F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1E-4CC4-80A3-6B95CB272F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8E-4802-A5F6-FD41B88ED1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8E-4802-A5F6-FD41B88ED1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B8-498A-B2CF-666AE072C4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B8-498A-B2CF-666AE072C4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15-43B9-9DC9-3D4B422FC1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5-43B9-9DC9-3D4B422FC1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99-4E6B-8FA0-5E1E638ACF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99-4E6B-8FA0-5E1E638ACF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706.65</c:v>
                </c:pt>
                <c:pt idx="1">
                  <c:v>953.54</c:v>
                </c:pt>
                <c:pt idx="2">
                  <c:v>801.56</c:v>
                </c:pt>
                <c:pt idx="3">
                  <c:v>769.67</c:v>
                </c:pt>
                <c:pt idx="4">
                  <c:v>781.11</c:v>
                </c:pt>
              </c:numCache>
            </c:numRef>
          </c:val>
          <c:extLst>
            <c:ext xmlns:c16="http://schemas.microsoft.com/office/drawing/2014/chart" uri="{C3380CC4-5D6E-409C-BE32-E72D297353CC}">
              <c16:uniqueId val="{00000000-5CDD-4D1B-A732-7EEB1EE7E1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5CDD-4D1B-A732-7EEB1EE7E1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9.82</c:v>
                </c:pt>
                <c:pt idx="1">
                  <c:v>14.66</c:v>
                </c:pt>
                <c:pt idx="2">
                  <c:v>15.04</c:v>
                </c:pt>
                <c:pt idx="3">
                  <c:v>16.68</c:v>
                </c:pt>
                <c:pt idx="4">
                  <c:v>17.45</c:v>
                </c:pt>
              </c:numCache>
            </c:numRef>
          </c:val>
          <c:extLst>
            <c:ext xmlns:c16="http://schemas.microsoft.com/office/drawing/2014/chart" uri="{C3380CC4-5D6E-409C-BE32-E72D297353CC}">
              <c16:uniqueId val="{00000000-2D11-482C-B28C-6662A6E381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2D11-482C-B28C-6662A6E381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25-455C-88CA-9003B83FD6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E525-455C-88CA-9003B83FD6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大阪府　和泉市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185181</v>
      </c>
      <c r="AM8" s="69"/>
      <c r="AN8" s="69"/>
      <c r="AO8" s="69"/>
      <c r="AP8" s="69"/>
      <c r="AQ8" s="69"/>
      <c r="AR8" s="69"/>
      <c r="AS8" s="69"/>
      <c r="AT8" s="68">
        <f>データ!T6</f>
        <v>84.98</v>
      </c>
      <c r="AU8" s="68"/>
      <c r="AV8" s="68"/>
      <c r="AW8" s="68"/>
      <c r="AX8" s="68"/>
      <c r="AY8" s="68"/>
      <c r="AZ8" s="68"/>
      <c r="BA8" s="68"/>
      <c r="BB8" s="68">
        <f>データ!U6</f>
        <v>2179.11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0.08</v>
      </c>
      <c r="Q10" s="68"/>
      <c r="R10" s="68"/>
      <c r="S10" s="68"/>
      <c r="T10" s="68"/>
      <c r="U10" s="68"/>
      <c r="V10" s="68"/>
      <c r="W10" s="68" t="str">
        <f>データ!Q6</f>
        <v>-</v>
      </c>
      <c r="X10" s="68"/>
      <c r="Y10" s="68"/>
      <c r="Z10" s="68"/>
      <c r="AA10" s="68"/>
      <c r="AB10" s="68"/>
      <c r="AC10" s="68"/>
      <c r="AD10" s="69">
        <f>データ!R6</f>
        <v>3300</v>
      </c>
      <c r="AE10" s="69"/>
      <c r="AF10" s="69"/>
      <c r="AG10" s="69"/>
      <c r="AH10" s="69"/>
      <c r="AI10" s="69"/>
      <c r="AJ10" s="69"/>
      <c r="AK10" s="2"/>
      <c r="AL10" s="69">
        <f>データ!V6</f>
        <v>155</v>
      </c>
      <c r="AM10" s="69"/>
      <c r="AN10" s="69"/>
      <c r="AO10" s="69"/>
      <c r="AP10" s="69"/>
      <c r="AQ10" s="69"/>
      <c r="AR10" s="69"/>
      <c r="AS10" s="69"/>
      <c r="AT10" s="68">
        <f>データ!W6</f>
        <v>33.729999999999997</v>
      </c>
      <c r="AU10" s="68"/>
      <c r="AV10" s="68"/>
      <c r="AW10" s="68"/>
      <c r="AX10" s="68"/>
      <c r="AY10" s="68"/>
      <c r="AZ10" s="68"/>
      <c r="BA10" s="68"/>
      <c r="BB10" s="68">
        <f>データ!X6</f>
        <v>4.5999999999999996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9YEtGeSA/O/jBp/c2xFXC8HyPa06mOXLj8NnHSxhaWaSUDZ1Vw7g3bO3cEksYNL3P86OP9mz2xtfQExvd4ZLZw==" saltValue="EgF3rNeKWXbjUgXlBv/H8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272191</v>
      </c>
      <c r="D6" s="33">
        <f t="shared" si="3"/>
        <v>47</v>
      </c>
      <c r="E6" s="33">
        <f t="shared" si="3"/>
        <v>18</v>
      </c>
      <c r="F6" s="33">
        <f t="shared" si="3"/>
        <v>0</v>
      </c>
      <c r="G6" s="33">
        <f t="shared" si="3"/>
        <v>0</v>
      </c>
      <c r="H6" s="33" t="str">
        <f t="shared" si="3"/>
        <v>大阪府　和泉市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0.08</v>
      </c>
      <c r="Q6" s="34" t="str">
        <f t="shared" si="3"/>
        <v>-</v>
      </c>
      <c r="R6" s="34">
        <f t="shared" si="3"/>
        <v>3300</v>
      </c>
      <c r="S6" s="34">
        <f t="shared" si="3"/>
        <v>185181</v>
      </c>
      <c r="T6" s="34">
        <f t="shared" si="3"/>
        <v>84.98</v>
      </c>
      <c r="U6" s="34">
        <f t="shared" si="3"/>
        <v>2179.11</v>
      </c>
      <c r="V6" s="34">
        <f t="shared" si="3"/>
        <v>155</v>
      </c>
      <c r="W6" s="34">
        <f t="shared" si="3"/>
        <v>33.729999999999997</v>
      </c>
      <c r="X6" s="34">
        <f t="shared" si="3"/>
        <v>4.5999999999999996</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706.65</v>
      </c>
      <c r="BG6" s="35">
        <f t="shared" ref="BG6:BO6" si="7">IF(BG7="",NA(),BG7)</f>
        <v>953.54</v>
      </c>
      <c r="BH6" s="35">
        <f t="shared" si="7"/>
        <v>801.56</v>
      </c>
      <c r="BI6" s="35">
        <f t="shared" si="7"/>
        <v>769.67</v>
      </c>
      <c r="BJ6" s="35">
        <f t="shared" si="7"/>
        <v>781.11</v>
      </c>
      <c r="BK6" s="35">
        <f t="shared" si="7"/>
        <v>413.5</v>
      </c>
      <c r="BL6" s="35">
        <f t="shared" si="7"/>
        <v>407.42</v>
      </c>
      <c r="BM6" s="35">
        <f t="shared" si="7"/>
        <v>386.46</v>
      </c>
      <c r="BN6" s="35">
        <f t="shared" si="7"/>
        <v>421.25</v>
      </c>
      <c r="BO6" s="35">
        <f t="shared" si="7"/>
        <v>398.42</v>
      </c>
      <c r="BP6" s="34" t="str">
        <f>IF(BP7="","",IF(BP7="-","【-】","【"&amp;SUBSTITUTE(TEXT(BP7,"#,##0.00"),"-","△")&amp;"】"))</f>
        <v>【314.13】</v>
      </c>
      <c r="BQ6" s="35">
        <f>IF(BQ7="",NA(),BQ7)</f>
        <v>9.82</v>
      </c>
      <c r="BR6" s="35">
        <f t="shared" ref="BR6:BZ6" si="8">IF(BR7="",NA(),BR7)</f>
        <v>14.66</v>
      </c>
      <c r="BS6" s="35">
        <f t="shared" si="8"/>
        <v>15.04</v>
      </c>
      <c r="BT6" s="35">
        <f t="shared" si="8"/>
        <v>16.68</v>
      </c>
      <c r="BU6" s="35">
        <f t="shared" si="8"/>
        <v>17.45</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2020</v>
      </c>
      <c r="C7" s="37">
        <v>272191</v>
      </c>
      <c r="D7" s="37">
        <v>47</v>
      </c>
      <c r="E7" s="37">
        <v>18</v>
      </c>
      <c r="F7" s="37">
        <v>0</v>
      </c>
      <c r="G7" s="37">
        <v>0</v>
      </c>
      <c r="H7" s="37" t="s">
        <v>98</v>
      </c>
      <c r="I7" s="37" t="s">
        <v>99</v>
      </c>
      <c r="J7" s="37" t="s">
        <v>100</v>
      </c>
      <c r="K7" s="37" t="s">
        <v>101</v>
      </c>
      <c r="L7" s="37" t="s">
        <v>102</v>
      </c>
      <c r="M7" s="37" t="s">
        <v>103</v>
      </c>
      <c r="N7" s="38" t="s">
        <v>104</v>
      </c>
      <c r="O7" s="38" t="s">
        <v>105</v>
      </c>
      <c r="P7" s="38">
        <v>0.08</v>
      </c>
      <c r="Q7" s="38" t="s">
        <v>104</v>
      </c>
      <c r="R7" s="38">
        <v>3300</v>
      </c>
      <c r="S7" s="38">
        <v>185181</v>
      </c>
      <c r="T7" s="38">
        <v>84.98</v>
      </c>
      <c r="U7" s="38">
        <v>2179.11</v>
      </c>
      <c r="V7" s="38">
        <v>155</v>
      </c>
      <c r="W7" s="38">
        <v>33.729999999999997</v>
      </c>
      <c r="X7" s="38">
        <v>4.5999999999999996</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706.65</v>
      </c>
      <c r="BG7" s="38">
        <v>953.54</v>
      </c>
      <c r="BH7" s="38">
        <v>801.56</v>
      </c>
      <c r="BI7" s="38">
        <v>769.67</v>
      </c>
      <c r="BJ7" s="38">
        <v>781.11</v>
      </c>
      <c r="BK7" s="38">
        <v>413.5</v>
      </c>
      <c r="BL7" s="38">
        <v>407.42</v>
      </c>
      <c r="BM7" s="38">
        <v>386.46</v>
      </c>
      <c r="BN7" s="38">
        <v>421.25</v>
      </c>
      <c r="BO7" s="38">
        <v>398.42</v>
      </c>
      <c r="BP7" s="38">
        <v>314.13</v>
      </c>
      <c r="BQ7" s="38">
        <v>9.82</v>
      </c>
      <c r="BR7" s="38">
        <v>14.66</v>
      </c>
      <c r="BS7" s="38">
        <v>15.04</v>
      </c>
      <c r="BT7" s="38">
        <v>16.68</v>
      </c>
      <c r="BU7" s="38">
        <v>17.45</v>
      </c>
      <c r="BV7" s="38">
        <v>55.84</v>
      </c>
      <c r="BW7" s="38">
        <v>57.08</v>
      </c>
      <c r="BX7" s="38">
        <v>55.85</v>
      </c>
      <c r="BY7" s="38">
        <v>53.23</v>
      </c>
      <c r="BZ7" s="38">
        <v>50.7</v>
      </c>
      <c r="CA7" s="38">
        <v>58.42</v>
      </c>
      <c r="CB7" s="38" t="s">
        <v>104</v>
      </c>
      <c r="CC7" s="38" t="s">
        <v>104</v>
      </c>
      <c r="CD7" s="38" t="s">
        <v>104</v>
      </c>
      <c r="CE7" s="38" t="s">
        <v>104</v>
      </c>
      <c r="CF7" s="38" t="s">
        <v>104</v>
      </c>
      <c r="CG7" s="38">
        <v>287.57</v>
      </c>
      <c r="CH7" s="38">
        <v>286.86</v>
      </c>
      <c r="CI7" s="38">
        <v>287.91000000000003</v>
      </c>
      <c r="CJ7" s="38">
        <v>283.3</v>
      </c>
      <c r="CK7" s="38">
        <v>289.81</v>
      </c>
      <c r="CL7" s="38">
        <v>282.27999999999997</v>
      </c>
      <c r="CM7" s="38" t="s">
        <v>104</v>
      </c>
      <c r="CN7" s="38" t="s">
        <v>104</v>
      </c>
      <c r="CO7" s="38" t="s">
        <v>104</v>
      </c>
      <c r="CP7" s="38" t="s">
        <v>104</v>
      </c>
      <c r="CQ7" s="38" t="s">
        <v>104</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cp:lastPrinted>2022-01-20T01:50:52Z</cp:lastPrinted>
  <dcterms:created xsi:type="dcterms:W3CDTF">2021-12-03T08:10:49Z</dcterms:created>
  <dcterms:modified xsi:type="dcterms:W3CDTF">2022-02-10T06:49:50Z</dcterms:modified>
  <cp:category/>
</cp:coreProperties>
</file>