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023$\doc\財政\04公営企業\20.経営比較分析\05チェック作業および完成データ\04 豊中市○\"/>
    </mc:Choice>
  </mc:AlternateContent>
  <workbookProtection workbookAlgorithmName="SHA-512" workbookHashValue="gaQ9NcJypVjKHIPGSl/rWY3kz19BD7LNPfu7ptaC5LBf8odreKGWdlx1d9er+StTBPGJFvniu4xL/FjnB0E4HQ==" workbookSaltValue="rAoYYYKwosbYNWGX8TO15Q==" workbookSpinCount="100000" lockStructure="1"/>
  <bookViews>
    <workbookView xWindow="900" yWindow="510" windowWidth="21600" windowHeight="11220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BB10" i="4"/>
  <c r="AT10" i="4"/>
  <c r="W10" i="4"/>
  <c r="P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<sst xmlns="http://schemas.openxmlformats.org/spreadsheetml/2006/main" count="252" uniqueCount="117">
  <si>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</si>
  <si>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</si>
  <si>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</si>
  <si>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</si>
  <si>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</si>
  <si>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</si>
  <si>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</si>
  <si>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</si>
  <si>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</si>
  <si>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</si>
  <si>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</si>
  <si>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</si>
  <si>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</si>
  <si>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</si>
  <si>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</si>
  <si>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</si>
  <si>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</si>
  <si>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</si>
  <si>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</si>
  <si>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</si>
  <si>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</si>
  <si>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</si>
  <si>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</si>
  <si>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</si>
  <si>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</si>
  <si>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</si>
  <si>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</si>
  <si>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</si>
  <si>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</si>
  <si>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</si>
  <si>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</si>
  <si>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</si>
  <si>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</si>
  <si>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</si>
  <si>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</si>
  <si>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</si>
  <si>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</si>
  <si>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</si>
  <si>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</si>
  <si>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</si>
  <si>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</si>
  <si>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</si>
  <si>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</si>
  <si>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</si>
  <si>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</si>
  <si>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</si>
  <si>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</si>
  <si>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</si>
  <si>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</si>
  <si>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</si>
  <si>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</si>
  <si>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</si>
  <si>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</si>
  <si>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</si>
  <si>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</si>
  <si>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</si>
  <si>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</si>
  <si>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</si>
  <si>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</si>
  <si>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</si>
  <si>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</si>
  <si>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</si>
  <si>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</si>
  <si>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</si>
  <si>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</si>
  <si>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</si>
  <si>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</si>
  <si>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</si>
  <si>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</si>
  <si>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</si>
  <si>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</si>
  <si>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</si>
  <si>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</si>
  <si>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</si>
  <si>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</si>
  <si>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</si>
  <si>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</si>
  <si>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</si>
  <si>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</si>
  <si>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</si>
  <si>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</si>
  <si>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</si>
  <si>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</si>
  <si>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</si>
  <si>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</si>
  <si>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</si>
  <si>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</si>
  <si>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</si>
  <si>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</si>
  <si>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</si>
  <si>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</si>
  <si>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</si>
  <si>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</si>
  <si>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</si>
  <si>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</si>
  <si>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</si>
  <si>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豊中市</t>
  </si>
  <si>
    <t>法適用</t>
  </si>
  <si>
    <t>下水道事業</t>
  </si>
  <si>
    <t>流域下水道</t>
  </si>
  <si>
    <t>E1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</si>
  <si>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</si>
  <si>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</si>
  <si>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</si>
  <si>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</si>
  <si>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</si>
  <si>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</si>
  <si>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</si>
  <si>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</si>
  <si>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</si>
  <si>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</si>
  <si>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</si>
  <si>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</si>
  <si>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</si>
  <si>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流域下水道事業において、管渠は維持管理の対象外となっています。
　処理場については、供用開始後50年を迎えており、施設全体の老朽化が進行しています。</t>
    <phoneticPr fontId="4"/>
  </si>
  <si>
    <t>　猪名川流域下水道は、大阪府と兵庫県にまたがる処理場で、その財産は全て府県が所有しており、豊中市が事業主体ではありません。
　猪名川流域下水道に関する建設や維持管理業務は、豊中市が府県や流域参画市町から受託しています。</t>
    <phoneticPr fontId="4"/>
  </si>
  <si>
    <t>　経常収支比率については、建設や維持管理に要する費用を全て府県や流域参画市町(豊中市、池田市、箕面市、豊能町、伊丹市、川西市、宝塚市、猪名川町)が負担しているため、収入と支出が一致し、毎年100％となっています。
　汚水処理原価は、毎年30円程度で推移していますが、この費用には資本費（建設費用や利息）が含まれていません。
　施設利用率は、流域参画市町全体の数値で、高度処理施設の増設に伴い、平成28年度から施設能力が増加したため、減少してきました。令和２年度は、新型コロナウイルスの影響で水需要（現在晴天時平均処理水量）が増えたことにより、増加しています。
　水洗化率は、ほぼ100％に達しており、全国的にみても高い水準にあります。</t>
    <rPh sb="232" eb="234">
      <t>シンガタ</t>
    </rPh>
    <rPh sb="242" eb="244">
      <t>エイキョウ</t>
    </rPh>
    <rPh sb="245" eb="246">
      <t>ミズ</t>
    </rPh>
    <rPh sb="246" eb="248">
      <t>ジュヨウ</t>
    </rPh>
    <rPh sb="249" eb="251">
      <t>ゲンザイ</t>
    </rPh>
    <rPh sb="251" eb="254">
      <t>セイテンジ</t>
    </rPh>
    <rPh sb="254" eb="256">
      <t>ヘイキン</t>
    </rPh>
    <rPh sb="258" eb="260">
      <t>スイリョウ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</si>
</sst>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A-45FE-9C37-4788640A8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205024"/>
        <c:axId val="652203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0.17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A-45FE-9C37-4788640A8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205024"/>
        <c:axId val="652203848"/>
      </c:lineChart>
      <c:dateAx>
        <c:axId val="6522050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52203848"/>
        <c:crosses val="autoZero"/>
        <c:auto val="1"/>
        <c:lblOffset val="100"/>
        <c:baseTimeUnit val="years"/>
      </c:dateAx>
      <c:valAx>
        <c:axId val="652203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220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63.03</c:v>
                </c:pt>
                <c:pt idx="1">
                  <c:v>62.61</c:v>
                </c:pt>
                <c:pt idx="2">
                  <c:v>62.25</c:v>
                </c:pt>
                <c:pt idx="3">
                  <c:v>62.16</c:v>
                </c:pt>
                <c:pt idx="4">
                  <c:v>63.33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E-421F-A13F-44E75E3DE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504488"/>
        <c:axId val="65750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65.900000000000006</c:v>
                </c:pt>
                <c:pt idx="1">
                  <c:v>65.33</c:v>
                </c:pt>
                <c:pt idx="2">
                  <c:v>66.11</c:v>
                </c:pt>
                <c:pt idx="3">
                  <c:v>67.209999999999994</c:v>
                </c:pt>
                <c:pt idx="4">
                  <c:v>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9E-421F-A13F-44E75E3DE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04488"/>
        <c:axId val="657502528"/>
      </c:lineChart>
      <c:dateAx>
        <c:axId val="657504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57502528"/>
        <c:crosses val="autoZero"/>
        <c:auto val="1"/>
        <c:lblOffset val="100"/>
        <c:baseTimeUnit val="years"/>
      </c:dateAx>
      <c:valAx>
        <c:axId val="65750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7504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99.68</c:v>
                </c:pt>
                <c:pt idx="1">
                  <c:v>99.65</c:v>
                </c:pt>
                <c:pt idx="2">
                  <c:v>99.68</c:v>
                </c:pt>
                <c:pt idx="3">
                  <c:v>99.7</c:v>
                </c:pt>
                <c:pt idx="4">
                  <c:v>99.71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8-4AB3-8F91-9D2C31526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502920"/>
        <c:axId val="65749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92.8</c:v>
                </c:pt>
                <c:pt idx="1">
                  <c:v>92.64</c:v>
                </c:pt>
                <c:pt idx="2">
                  <c:v>92.98</c:v>
                </c:pt>
                <c:pt idx="3">
                  <c:v>93.21</c:v>
                </c:pt>
                <c:pt idx="4">
                  <c:v>94.01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88-4AB3-8F91-9D2C31526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02920"/>
        <c:axId val="657499392"/>
      </c:lineChart>
      <c:dateAx>
        <c:axId val="657502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57499392"/>
        <c:crosses val="autoZero"/>
        <c:auto val="1"/>
        <c:lblOffset val="100"/>
        <c:baseTimeUnit val="years"/>
      </c:dateAx>
      <c:valAx>
        <c:axId val="65749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7502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5-439E-95D8-FFDB6C5A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202280"/>
        <c:axId val="652199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103.77</c:v>
                </c:pt>
                <c:pt idx="1">
                  <c:v>102.1</c:v>
                </c:pt>
                <c:pt idx="2">
                  <c:v>98.64</c:v>
                </c:pt>
                <c:pt idx="3">
                  <c:v>100.49</c:v>
                </c:pt>
                <c:pt idx="4">
                  <c:v>101.63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65-439E-95D8-FFDB6C5A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202280"/>
        <c:axId val="652199144"/>
      </c:lineChart>
      <c:dateAx>
        <c:axId val="652202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52199144"/>
        <c:crosses val="autoZero"/>
        <c:auto val="1"/>
        <c:lblOffset val="100"/>
        <c:baseTimeUnit val="years"/>
      </c:dateAx>
      <c:valAx>
        <c:axId val="652199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2202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2-4C07-AF18-9CC4C9505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202672"/>
        <c:axId val="652198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42.2</c:v>
                </c:pt>
                <c:pt idx="1">
                  <c:v>44.38</c:v>
                </c:pt>
                <c:pt idx="2">
                  <c:v>48.81</c:v>
                </c:pt>
                <c:pt idx="3">
                  <c:v>39.35</c:v>
                </c:pt>
                <c:pt idx="4">
                  <c:v>31.96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E2-4C07-AF18-9CC4C9505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202672"/>
        <c:axId val="652198360"/>
      </c:lineChart>
      <c:dateAx>
        <c:axId val="652202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52198360"/>
        <c:crosses val="autoZero"/>
        <c:auto val="1"/>
        <c:lblOffset val="100"/>
        <c:baseTimeUnit val="years"/>
      </c:dateAx>
      <c:valAx>
        <c:axId val="652198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2202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82-474D-A0BA-570053B92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204240"/>
        <c:axId val="652203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1.17</c:v>
                </c:pt>
                <c:pt idx="4" formatCode="#,##0.00;&quot;△&quot;#,##0.00;&quot;-&quot;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82-474D-A0BA-570053B92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204240"/>
        <c:axId val="652203064"/>
      </c:lineChart>
      <c:dateAx>
        <c:axId val="6522042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52203064"/>
        <c:crosses val="autoZero"/>
        <c:auto val="1"/>
        <c:lblOffset val="100"/>
        <c:baseTimeUnit val="years"/>
      </c:dateAx>
      <c:valAx>
        <c:axId val="652203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220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5-4671-AB39-758721FA9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204632"/>
        <c:axId val="65219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9.5</c:v>
                </c:pt>
                <c:pt idx="3" formatCode="#,##0.00;&quot;△&quot;#,##0.00;&quot;-&quot;">
                  <c:v>7.27</c:v>
                </c:pt>
                <c:pt idx="4" formatCode="#,##0.00;&quot;△&quot;#,##0.00;&quot;-&quot;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85-4671-AB39-758721FA9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204632"/>
        <c:axId val="652197968"/>
      </c:lineChart>
      <c:dateAx>
        <c:axId val="652204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52197968"/>
        <c:crosses val="autoZero"/>
        <c:auto val="1"/>
        <c:lblOffset val="100"/>
        <c:baseTimeUnit val="years"/>
      </c:dateAx>
      <c:valAx>
        <c:axId val="65219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2204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E-4A5B-884A-2ED08BE3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335808"/>
        <c:axId val="35733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138.21</c:v>
                </c:pt>
                <c:pt idx="1">
                  <c:v>142.66999999999999</c:v>
                </c:pt>
                <c:pt idx="2">
                  <c:v>95.77</c:v>
                </c:pt>
                <c:pt idx="3">
                  <c:v>97.37</c:v>
                </c:pt>
                <c:pt idx="4">
                  <c:v>101.14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8E-4A5B-884A-2ED08BE3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335808"/>
        <c:axId val="357336592"/>
      </c:lineChart>
      <c:dateAx>
        <c:axId val="357335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7336592"/>
        <c:crosses val="autoZero"/>
        <c:auto val="1"/>
        <c:lblOffset val="100"/>
        <c:baseTimeUnit val="years"/>
      </c:dateAx>
      <c:valAx>
        <c:axId val="35733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7335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8-4BCF-AE52-5E49EFA78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335024"/>
        <c:axId val="35733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306.97000000000003</c:v>
                </c:pt>
                <c:pt idx="1">
                  <c:v>337.85</c:v>
                </c:pt>
                <c:pt idx="2">
                  <c:v>290.94</c:v>
                </c:pt>
                <c:pt idx="3">
                  <c:v>287.39</c:v>
                </c:pt>
                <c:pt idx="4">
                  <c:v>255.67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A8-4BCF-AE52-5E49EFA78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335024"/>
        <c:axId val="357337376"/>
      </c:lineChart>
      <c:dateAx>
        <c:axId val="3573350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7337376"/>
        <c:crosses val="autoZero"/>
        <c:auto val="1"/>
        <c:lblOffset val="100"/>
        <c:baseTimeUnit val="years"/>
      </c:dateAx>
      <c:valAx>
        <c:axId val="35733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733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F-47A3-AD67-A207F2A91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332672"/>
        <c:axId val="357334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DF-47A3-AD67-A207F2A91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332672"/>
        <c:axId val="357334632"/>
      </c:lineChart>
      <c:dateAx>
        <c:axId val="357332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7334632"/>
        <c:crosses val="autoZero"/>
        <c:auto val="1"/>
        <c:lblOffset val="100"/>
        <c:baseTimeUnit val="years"/>
      </c:dateAx>
      <c:valAx>
        <c:axId val="357334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7332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27.91</c:v>
                </c:pt>
                <c:pt idx="1">
                  <c:v>29.2</c:v>
                </c:pt>
                <c:pt idx="2">
                  <c:v>29.39</c:v>
                </c:pt>
                <c:pt idx="3">
                  <c:v>29.14</c:v>
                </c:pt>
                <c:pt idx="4">
                  <c:v>27.25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D-443A-8C66-2E88472F2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336984"/>
        <c:axId val="357338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58.19</c:v>
                </c:pt>
                <c:pt idx="1">
                  <c:v>56.65</c:v>
                </c:pt>
                <c:pt idx="2">
                  <c:v>55.61</c:v>
                </c:pt>
                <c:pt idx="3">
                  <c:v>50.64</c:v>
                </c:pt>
                <c:pt idx="4">
                  <c:v>50.67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D-443A-8C66-2E88472F2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336984"/>
        <c:axId val="357338160"/>
      </c:lineChart>
      <c:dateAx>
        <c:axId val="357336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7338160"/>
        <c:crosses val="autoZero"/>
        <c:auto val="1"/>
        <c:lblOffset val="100"/>
        <c:baseTimeUnit val="years"/>
      </c:dateAx>
      <c:valAx>
        <c:axId val="357338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7336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【93.88】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大阪府　豊中市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流域下水道</v>
      </c>
      <c r="Q8" s="49"/>
      <c r="R8" s="49"/>
      <c r="S8" s="49"/>
      <c r="T8" s="49"/>
      <c r="U8" s="49"/>
      <c r="V8" s="49"/>
      <c r="W8" s="49" t="str">
        <f>データ!L6</f>
        <v>E1</v>
      </c>
      <c r="X8" s="49"/>
      <c r="Y8" s="49"/>
      <c r="Z8" s="49"/>
      <c r="AA8" s="49"/>
      <c r="AB8" s="49"/>
      <c r="AC8" s="49"/>
      <c r="AD8" s="50" t="str">
        <f>データ!$M$6</f>
        <v>自治体職員</v>
      </c>
      <c r="AE8" s="50"/>
      <c r="AF8" s="50"/>
      <c r="AG8" s="50"/>
      <c r="AH8" s="50"/>
      <c r="AI8" s="50"/>
      <c r="AJ8" s="50"/>
      <c r="AK8" s="3"/>
      <c r="AL8" s="51">
        <f>データ!S6</f>
        <v>409396</v>
      </c>
      <c r="AM8" s="51"/>
      <c r="AN8" s="51"/>
      <c r="AO8" s="51"/>
      <c r="AP8" s="51"/>
      <c r="AQ8" s="51"/>
      <c r="AR8" s="51"/>
      <c r="AS8" s="51"/>
      <c r="AT8" s="46">
        <f>データ!T6</f>
        <v>36.39</v>
      </c>
      <c r="AU8" s="46"/>
      <c r="AV8" s="46"/>
      <c r="AW8" s="46"/>
      <c r="AX8" s="46"/>
      <c r="AY8" s="46"/>
      <c r="AZ8" s="46"/>
      <c r="BA8" s="46"/>
      <c r="BB8" s="46">
        <f>データ!U6</f>
        <v>11250.23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-</v>
      </c>
      <c r="J10" s="46"/>
      <c r="K10" s="46"/>
      <c r="L10" s="46"/>
      <c r="M10" s="46"/>
      <c r="N10" s="46"/>
      <c r="O10" s="46"/>
      <c r="P10" s="46">
        <f>データ!P6</f>
        <v>59.74</v>
      </c>
      <c r="Q10" s="46"/>
      <c r="R10" s="46"/>
      <c r="S10" s="46"/>
      <c r="T10" s="46"/>
      <c r="U10" s="46"/>
      <c r="V10" s="46"/>
      <c r="W10" s="46">
        <f>データ!Q6</f>
        <v>74.19</v>
      </c>
      <c r="X10" s="46"/>
      <c r="Y10" s="46"/>
      <c r="Z10" s="46"/>
      <c r="AA10" s="46"/>
      <c r="AB10" s="46"/>
      <c r="AC10" s="46"/>
      <c r="AD10" s="51">
        <f>データ!R6</f>
        <v>0</v>
      </c>
      <c r="AE10" s="51"/>
      <c r="AF10" s="51"/>
      <c r="AG10" s="51"/>
      <c r="AH10" s="51"/>
      <c r="AI10" s="51"/>
      <c r="AJ10" s="51"/>
      <c r="AK10" s="2"/>
      <c r="AL10" s="51">
        <f>データ!V6</f>
        <v>772124</v>
      </c>
      <c r="AM10" s="51"/>
      <c r="AN10" s="51"/>
      <c r="AO10" s="51"/>
      <c r="AP10" s="51"/>
      <c r="AQ10" s="51"/>
      <c r="AR10" s="51"/>
      <c r="AS10" s="51"/>
      <c r="AT10" s="46">
        <f>データ!W6</f>
        <v>92.44</v>
      </c>
      <c r="AU10" s="46"/>
      <c r="AV10" s="46"/>
      <c r="AW10" s="46"/>
      <c r="AX10" s="46"/>
      <c r="AY10" s="46"/>
      <c r="AZ10" s="46"/>
      <c r="BA10" s="46"/>
      <c r="BB10" s="46">
        <f>データ!X6</f>
        <v>8352.7000000000007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76" t="s">
        <v>26</v>
      </c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8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79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【101.70】</v>
      </c>
      <c r="F85" s="26" t="str">
        <f>データ!AT6</f>
        <v>【8.92】</v>
      </c>
      <c r="G85" s="26" t="str">
        <f>データ!BE6</f>
        <v>【100.43】</v>
      </c>
      <c r="H85" s="26" t="str">
        <f>データ!BP6</f>
        <v>【260.55】</v>
      </c>
      <c r="I85" s="26" t="str">
        <f>データ!CA6</f>
        <v>【0.00】</v>
      </c>
      <c r="J85" s="26" t="str">
        <f>データ!CL6</f>
        <v>【51.03】</v>
      </c>
      <c r="K85" s="26" t="str">
        <f>データ!CW6</f>
        <v>【68.03】</v>
      </c>
      <c r="L85" s="26" t="str">
        <f>データ!DH6</f>
        <v>【93.88】</v>
      </c>
      <c r="M85" s="26" t="str">
        <f>データ!DS6</f>
        <v>【31.52】</v>
      </c>
      <c r="N85" s="26" t="str">
        <f>データ!ED6</f>
        <v>【0.91】</v>
      </c>
      <c r="O85" s="26" t="str">
        <f>データ!EO6</f>
        <v>【1.84】</v>
      </c>
    </row>
  </sheetData>
  <sheetProtection algorithmName="SHA-512" hashValue="ta1FPBUpRcKzUWdq7YoWX5KZkweaqobQbmGUvKSeXlYFJsPWmguJQt7pPFTmGdA2N76i7LQy1Nxoqu6u4s0gcg==" saltValue="9ts4XWt9DkpGAiLebArai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3" t="s">
        <v>52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53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54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56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57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58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59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60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61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62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63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64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65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66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272035</v>
      </c>
      <c r="D6" s="33">
        <f t="shared" si="3"/>
        <v>46</v>
      </c>
      <c r="E6" s="33">
        <f t="shared" si="3"/>
        <v>17</v>
      </c>
      <c r="F6" s="33">
        <f t="shared" si="3"/>
        <v>3</v>
      </c>
      <c r="G6" s="33">
        <f t="shared" si="3"/>
        <v>0</v>
      </c>
      <c r="H6" s="33" t="str">
        <f t="shared" si="3"/>
        <v>大阪府　豊中市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流域下水道</v>
      </c>
      <c r="L6" s="33" t="str">
        <f t="shared" si="3"/>
        <v>E1</v>
      </c>
      <c r="M6" s="33" t="str">
        <f t="shared" si="3"/>
        <v>自治体職員</v>
      </c>
      <c r="N6" s="34" t="str">
        <f t="shared" si="3"/>
        <v>-</v>
      </c>
      <c r="O6" s="34" t="str">
        <f t="shared" si="3"/>
        <v>-</v>
      </c>
      <c r="P6" s="34">
        <f t="shared" si="3"/>
        <v>59.74</v>
      </c>
      <c r="Q6" s="34">
        <f t="shared" si="3"/>
        <v>74.19</v>
      </c>
      <c r="R6" s="34">
        <f t="shared" si="3"/>
        <v>0</v>
      </c>
      <c r="S6" s="34">
        <f t="shared" si="3"/>
        <v>409396</v>
      </c>
      <c r="T6" s="34">
        <f t="shared" si="3"/>
        <v>36.39</v>
      </c>
      <c r="U6" s="34">
        <f t="shared" si="3"/>
        <v>11250.23</v>
      </c>
      <c r="V6" s="34">
        <f t="shared" si="3"/>
        <v>772124</v>
      </c>
      <c r="W6" s="34">
        <f t="shared" si="3"/>
        <v>92.44</v>
      </c>
      <c r="X6" s="34">
        <f t="shared" si="3"/>
        <v>8352.7000000000007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5">
        <f t="shared" si="4"/>
        <v>103.77</v>
      </c>
      <c r="AE6" s="35">
        <f t="shared" si="4"/>
        <v>102.1</v>
      </c>
      <c r="AF6" s="35">
        <f t="shared" si="4"/>
        <v>98.64</v>
      </c>
      <c r="AG6" s="35">
        <f t="shared" si="4"/>
        <v>100.49</v>
      </c>
      <c r="AH6" s="35">
        <f t="shared" si="4"/>
        <v>101.63</v>
      </c>
      <c r="AI6" s="34" t="str">
        <f>IF(AI7="","",IF(AI7="-","【-】","【"&amp;SUBSTITUTE(TEXT(AI7,"#,##0.00"),"-","△")&amp;"】"))</f>
        <v>【101.70】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4">
        <f t="shared" si="5"/>
        <v>0</v>
      </c>
      <c r="AP6" s="34">
        <f t="shared" si="5"/>
        <v>0</v>
      </c>
      <c r="AQ6" s="35">
        <f t="shared" si="5"/>
        <v>9.5</v>
      </c>
      <c r="AR6" s="35">
        <f t="shared" si="5"/>
        <v>7.27</v>
      </c>
      <c r="AS6" s="35">
        <f t="shared" si="5"/>
        <v>9.1</v>
      </c>
      <c r="AT6" s="34" t="str">
        <f>IF(AT7="","",IF(AT7="-","【-】","【"&amp;SUBSTITUTE(TEXT(AT7,"#,##0.00"),"-","△")&amp;"】"))</f>
        <v>【8.92】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 t="str">
        <f t="shared" si="6"/>
        <v>-</v>
      </c>
      <c r="AZ6" s="35">
        <f t="shared" si="6"/>
        <v>138.21</v>
      </c>
      <c r="BA6" s="35">
        <f t="shared" si="6"/>
        <v>142.66999999999999</v>
      </c>
      <c r="BB6" s="35">
        <f t="shared" si="6"/>
        <v>95.77</v>
      </c>
      <c r="BC6" s="35">
        <f t="shared" si="6"/>
        <v>97.37</v>
      </c>
      <c r="BD6" s="35">
        <f t="shared" si="6"/>
        <v>101.14</v>
      </c>
      <c r="BE6" s="34" t="str">
        <f>IF(BE7="","",IF(BE7="-","【-】","【"&amp;SUBSTITUTE(TEXT(BE7,"#,##0.00"),"-","△")&amp;"】"))</f>
        <v>【100.43】</v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306.97000000000003</v>
      </c>
      <c r="BL6" s="35">
        <f t="shared" si="7"/>
        <v>337.85</v>
      </c>
      <c r="BM6" s="35">
        <f t="shared" si="7"/>
        <v>290.94</v>
      </c>
      <c r="BN6" s="35">
        <f t="shared" si="7"/>
        <v>287.39</v>
      </c>
      <c r="BO6" s="35">
        <f t="shared" si="7"/>
        <v>255.67</v>
      </c>
      <c r="BP6" s="34" t="str">
        <f>IF(BP7="","",IF(BP7="-","【-】","【"&amp;SUBSTITUTE(TEXT(BP7,"#,##0.00"),"-","△")&amp;"】"))</f>
        <v>【260.55】</v>
      </c>
      <c r="BQ6" s="34">
        <f>IF(BQ7="",NA(),BQ7)</f>
        <v>0</v>
      </c>
      <c r="BR6" s="34">
        <f t="shared" ref="BR6:BZ6" si="8">IF(BR7="",NA(),BR7)</f>
        <v>0</v>
      </c>
      <c r="BS6" s="34">
        <f t="shared" si="8"/>
        <v>0</v>
      </c>
      <c r="BT6" s="34">
        <f t="shared" si="8"/>
        <v>0</v>
      </c>
      <c r="BU6" s="34">
        <f t="shared" si="8"/>
        <v>0</v>
      </c>
      <c r="BV6" s="34">
        <f t="shared" si="8"/>
        <v>0</v>
      </c>
      <c r="BW6" s="34">
        <f t="shared" si="8"/>
        <v>0</v>
      </c>
      <c r="BX6" s="34">
        <f t="shared" si="8"/>
        <v>0</v>
      </c>
      <c r="BY6" s="34">
        <f t="shared" si="8"/>
        <v>0</v>
      </c>
      <c r="BZ6" s="34">
        <f t="shared" si="8"/>
        <v>0</v>
      </c>
      <c r="CA6" s="34" t="str">
        <f>IF(CA7="","",IF(CA7="-","【-】","【"&amp;SUBSTITUTE(TEXT(CA7,"#,##0.00"),"-","△")&amp;"】"))</f>
        <v>【0.00】</v>
      </c>
      <c r="CB6" s="35">
        <f>IF(CB7="",NA(),CB7)</f>
        <v>27.91</v>
      </c>
      <c r="CC6" s="35">
        <f t="shared" ref="CC6:CK6" si="9">IF(CC7="",NA(),CC7)</f>
        <v>29.2</v>
      </c>
      <c r="CD6" s="35">
        <f t="shared" si="9"/>
        <v>29.39</v>
      </c>
      <c r="CE6" s="35">
        <f t="shared" si="9"/>
        <v>29.14</v>
      </c>
      <c r="CF6" s="35">
        <f t="shared" si="9"/>
        <v>27.25</v>
      </c>
      <c r="CG6" s="35">
        <f t="shared" si="9"/>
        <v>58.19</v>
      </c>
      <c r="CH6" s="35">
        <f t="shared" si="9"/>
        <v>56.65</v>
      </c>
      <c r="CI6" s="35">
        <f t="shared" si="9"/>
        <v>55.61</v>
      </c>
      <c r="CJ6" s="35">
        <f t="shared" si="9"/>
        <v>50.64</v>
      </c>
      <c r="CK6" s="35">
        <f t="shared" si="9"/>
        <v>50.67</v>
      </c>
      <c r="CL6" s="34" t="str">
        <f>IF(CL7="","",IF(CL7="-","【-】","【"&amp;SUBSTITUTE(TEXT(CL7,"#,##0.00"),"-","△")&amp;"】"))</f>
        <v>【51.03】</v>
      </c>
      <c r="CM6" s="35">
        <f>IF(CM7="",NA(),CM7)</f>
        <v>63.03</v>
      </c>
      <c r="CN6" s="35">
        <f t="shared" ref="CN6:CV6" si="10">IF(CN7="",NA(),CN7)</f>
        <v>62.61</v>
      </c>
      <c r="CO6" s="35">
        <f t="shared" si="10"/>
        <v>62.25</v>
      </c>
      <c r="CP6" s="35">
        <f t="shared" si="10"/>
        <v>62.16</v>
      </c>
      <c r="CQ6" s="35">
        <f t="shared" si="10"/>
        <v>63.33</v>
      </c>
      <c r="CR6" s="35">
        <f t="shared" si="10"/>
        <v>65.900000000000006</v>
      </c>
      <c r="CS6" s="35">
        <f t="shared" si="10"/>
        <v>65.33</v>
      </c>
      <c r="CT6" s="35">
        <f t="shared" si="10"/>
        <v>66.11</v>
      </c>
      <c r="CU6" s="35">
        <f t="shared" si="10"/>
        <v>67.209999999999994</v>
      </c>
      <c r="CV6" s="35">
        <f t="shared" si="10"/>
        <v>68.2</v>
      </c>
      <c r="CW6" s="34" t="str">
        <f>IF(CW7="","",IF(CW7="-","【-】","【"&amp;SUBSTITUTE(TEXT(CW7,"#,##0.00"),"-","△")&amp;"】"))</f>
        <v>【68.03】</v>
      </c>
      <c r="CX6" s="35">
        <f>IF(CX7="",NA(),CX7)</f>
        <v>99.68</v>
      </c>
      <c r="CY6" s="35">
        <f t="shared" ref="CY6:DG6" si="11">IF(CY7="",NA(),CY7)</f>
        <v>99.65</v>
      </c>
      <c r="CZ6" s="35">
        <f t="shared" si="11"/>
        <v>99.68</v>
      </c>
      <c r="DA6" s="35">
        <f t="shared" si="11"/>
        <v>99.7</v>
      </c>
      <c r="DB6" s="35">
        <f t="shared" si="11"/>
        <v>99.71</v>
      </c>
      <c r="DC6" s="35">
        <f t="shared" si="11"/>
        <v>92.8</v>
      </c>
      <c r="DD6" s="35">
        <f t="shared" si="11"/>
        <v>92.64</v>
      </c>
      <c r="DE6" s="35">
        <f t="shared" si="11"/>
        <v>92.98</v>
      </c>
      <c r="DF6" s="35">
        <f t="shared" si="11"/>
        <v>93.21</v>
      </c>
      <c r="DG6" s="35">
        <f t="shared" si="11"/>
        <v>94.01</v>
      </c>
      <c r="DH6" s="34" t="str">
        <f>IF(DH7="","",IF(DH7="-","【-】","【"&amp;SUBSTITUTE(TEXT(DH7,"#,##0.00"),"-","△")&amp;"】"))</f>
        <v>【93.88】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 t="str">
        <f t="shared" si="12"/>
        <v>-</v>
      </c>
      <c r="DN6" s="35">
        <f t="shared" si="12"/>
        <v>42.2</v>
      </c>
      <c r="DO6" s="35">
        <f t="shared" si="12"/>
        <v>44.38</v>
      </c>
      <c r="DP6" s="35">
        <f t="shared" si="12"/>
        <v>48.81</v>
      </c>
      <c r="DQ6" s="35">
        <f t="shared" si="12"/>
        <v>39.35</v>
      </c>
      <c r="DR6" s="35">
        <f t="shared" si="12"/>
        <v>31.96</v>
      </c>
      <c r="DS6" s="34" t="str">
        <f>IF(DS7="","",IF(DS7="-","【-】","【"&amp;SUBSTITUTE(TEXT(DS7,"#,##0.00"),"-","△")&amp;"】"))</f>
        <v>【31.52】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5" t="str">
        <f t="shared" si="13"/>
        <v>-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5">
        <f t="shared" si="13"/>
        <v>1.17</v>
      </c>
      <c r="EC6" s="35">
        <f t="shared" si="13"/>
        <v>0.93</v>
      </c>
      <c r="ED6" s="34" t="str">
        <f>IF(ED7="","",IF(ED7="-","【-】","【"&amp;SUBSTITUTE(TEXT(ED7,"#,##0.00"),"-","△")&amp;"】"))</f>
        <v>【0.91】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>
        <f t="shared" si="14"/>
        <v>7.0000000000000007E-2</v>
      </c>
      <c r="EK6" s="35">
        <f t="shared" si="14"/>
        <v>0.17</v>
      </c>
      <c r="EL6" s="35">
        <f t="shared" si="14"/>
        <v>0.05</v>
      </c>
      <c r="EM6" s="35">
        <f t="shared" si="14"/>
        <v>7.0000000000000007E-2</v>
      </c>
      <c r="EN6" s="35">
        <f t="shared" si="14"/>
        <v>1.87</v>
      </c>
      <c r="EO6" s="34" t="str">
        <f>IF(EO7="","",IF(EO7="-","【-】","【"&amp;SUBSTITUTE(TEXT(EO7,"#,##0.00"),"-","△")&amp;"】"))</f>
        <v>【1.84】</v>
      </c>
    </row>
    <row r="7" spans="1:148" s="36" customFormat="1" x14ac:dyDescent="0.15">
      <c r="A7" s="28"/>
      <c r="B7" s="37">
        <v>2020</v>
      </c>
      <c r="C7" s="37">
        <v>272035</v>
      </c>
      <c r="D7" s="37">
        <v>46</v>
      </c>
      <c r="E7" s="37">
        <v>17</v>
      </c>
      <c r="F7" s="37">
        <v>3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102</v>
      </c>
      <c r="P7" s="38">
        <v>59.74</v>
      </c>
      <c r="Q7" s="38">
        <v>74.19</v>
      </c>
      <c r="R7" s="38">
        <v>0</v>
      </c>
      <c r="S7" s="38">
        <v>409396</v>
      </c>
      <c r="T7" s="38">
        <v>36.39</v>
      </c>
      <c r="U7" s="38">
        <v>11250.23</v>
      </c>
      <c r="V7" s="38">
        <v>772124</v>
      </c>
      <c r="W7" s="38">
        <v>92.44</v>
      </c>
      <c r="X7" s="38">
        <v>8352.7000000000007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>
        <v>103.77</v>
      </c>
      <c r="AE7" s="38">
        <v>102.1</v>
      </c>
      <c r="AF7" s="38">
        <v>98.64</v>
      </c>
      <c r="AG7" s="38">
        <v>100.49</v>
      </c>
      <c r="AH7" s="38">
        <v>101.63</v>
      </c>
      <c r="AI7" s="38">
        <v>101.7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0</v>
      </c>
      <c r="AP7" s="38">
        <v>0</v>
      </c>
      <c r="AQ7" s="38">
        <v>9.5</v>
      </c>
      <c r="AR7" s="38">
        <v>7.27</v>
      </c>
      <c r="AS7" s="38">
        <v>9.1</v>
      </c>
      <c r="AT7" s="38">
        <v>8.92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 t="s">
        <v>102</v>
      </c>
      <c r="AZ7" s="38">
        <v>138.21</v>
      </c>
      <c r="BA7" s="38">
        <v>142.66999999999999</v>
      </c>
      <c r="BB7" s="38">
        <v>95.77</v>
      </c>
      <c r="BC7" s="38">
        <v>97.37</v>
      </c>
      <c r="BD7" s="38">
        <v>101.14</v>
      </c>
      <c r="BE7" s="38">
        <v>100.43</v>
      </c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306.97000000000003</v>
      </c>
      <c r="BL7" s="38">
        <v>337.85</v>
      </c>
      <c r="BM7" s="38">
        <v>290.94</v>
      </c>
      <c r="BN7" s="38">
        <v>287.39</v>
      </c>
      <c r="BO7" s="38">
        <v>255.67</v>
      </c>
      <c r="BP7" s="38">
        <v>260.55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BX7" s="38">
        <v>0</v>
      </c>
      <c r="BY7" s="38">
        <v>0</v>
      </c>
      <c r="BZ7" s="38">
        <v>0</v>
      </c>
      <c r="CA7" s="38">
        <v>0</v>
      </c>
      <c r="CB7" s="38">
        <v>27.91</v>
      </c>
      <c r="CC7" s="38">
        <v>29.2</v>
      </c>
      <c r="CD7" s="38">
        <v>29.39</v>
      </c>
      <c r="CE7" s="38">
        <v>29.14</v>
      </c>
      <c r="CF7" s="38">
        <v>27.25</v>
      </c>
      <c r="CG7" s="38">
        <v>58.19</v>
      </c>
      <c r="CH7" s="38">
        <v>56.65</v>
      </c>
      <c r="CI7" s="38">
        <v>55.61</v>
      </c>
      <c r="CJ7" s="38">
        <v>50.64</v>
      </c>
      <c r="CK7" s="38">
        <v>50.67</v>
      </c>
      <c r="CL7" s="38">
        <v>51.03</v>
      </c>
      <c r="CM7" s="38">
        <v>63.03</v>
      </c>
      <c r="CN7" s="38">
        <v>62.61</v>
      </c>
      <c r="CO7" s="38">
        <v>62.25</v>
      </c>
      <c r="CP7" s="38">
        <v>62.16</v>
      </c>
      <c r="CQ7" s="38">
        <v>63.33</v>
      </c>
      <c r="CR7" s="38">
        <v>65.900000000000006</v>
      </c>
      <c r="CS7" s="38">
        <v>65.33</v>
      </c>
      <c r="CT7" s="38">
        <v>66.11</v>
      </c>
      <c r="CU7" s="38">
        <v>67.209999999999994</v>
      </c>
      <c r="CV7" s="38">
        <v>68.2</v>
      </c>
      <c r="CW7" s="38">
        <v>68.03</v>
      </c>
      <c r="CX7" s="38">
        <v>99.68</v>
      </c>
      <c r="CY7" s="38">
        <v>99.65</v>
      </c>
      <c r="CZ7" s="38">
        <v>99.68</v>
      </c>
      <c r="DA7" s="38">
        <v>99.7</v>
      </c>
      <c r="DB7" s="38">
        <v>99.71</v>
      </c>
      <c r="DC7" s="38">
        <v>92.8</v>
      </c>
      <c r="DD7" s="38">
        <v>92.64</v>
      </c>
      <c r="DE7" s="38">
        <v>92.98</v>
      </c>
      <c r="DF7" s="38">
        <v>93.21</v>
      </c>
      <c r="DG7" s="38">
        <v>94.01</v>
      </c>
      <c r="DH7" s="38">
        <v>93.88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 t="s">
        <v>102</v>
      </c>
      <c r="DN7" s="38">
        <v>42.2</v>
      </c>
      <c r="DO7" s="38">
        <v>44.38</v>
      </c>
      <c r="DP7" s="38">
        <v>48.81</v>
      </c>
      <c r="DQ7" s="38">
        <v>39.35</v>
      </c>
      <c r="DR7" s="38">
        <v>31.96</v>
      </c>
      <c r="DS7" s="38">
        <v>31.52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 t="s">
        <v>102</v>
      </c>
      <c r="DY7" s="38">
        <v>0</v>
      </c>
      <c r="DZ7" s="38">
        <v>0</v>
      </c>
      <c r="EA7" s="38">
        <v>0</v>
      </c>
      <c r="EB7" s="38">
        <v>1.17</v>
      </c>
      <c r="EC7" s="38">
        <v>0.93</v>
      </c>
      <c r="ED7" s="38">
        <v>0.91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 t="s">
        <v>102</v>
      </c>
      <c r="EJ7" s="38">
        <v>7.0000000000000007E-2</v>
      </c>
      <c r="EK7" s="38">
        <v>0.17</v>
      </c>
      <c r="EL7" s="38">
        <v>0.05</v>
      </c>
      <c r="EM7" s="38">
        <v>7.0000000000000007E-2</v>
      </c>
      <c r="EN7" s="38">
        <v>1.87</v>
      </c>
      <c r="EO7" s="38">
        <v>1.84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や・す・だ</cp:lastModifiedBy>
  <cp:lastPrinted>2022-02-14T09:08:35Z</cp:lastPrinted>
  <dcterms:created xsi:type="dcterms:W3CDTF">2021-12-03T07:20:53Z</dcterms:created>
  <dcterms:modified xsi:type="dcterms:W3CDTF">2022-02-14T09:08:37Z</dcterms:modified>
  <cp:category/>
</cp:coreProperties>
</file>