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276$\doc\府立博物館（暗号化済）\R06年度博物館\満足度調査HP更新\"/>
    </mc:Choice>
  </mc:AlternateContent>
  <xr:revisionPtr revIDLastSave="0" documentId="13_ncr:1_{505F3FAE-BF69-4899-AA2E-E817B45F2175}" xr6:coauthVersionLast="47" xr6:coauthVersionMax="47" xr10:uidLastSave="{00000000-0000-0000-0000-000000000000}"/>
  <bookViews>
    <workbookView xWindow="-108" yWindow="-108" windowWidth="23256" windowHeight="14160" xr2:uid="{00000000-000D-0000-FFFF-FFFF00000000}"/>
  </bookViews>
  <sheets>
    <sheet name="総合計" sheetId="2" r:id="rId1"/>
  </sheets>
  <definedNames>
    <definedName name="_xlnm.Print_Area" localSheetId="0">総合計!$A$1:$G$91</definedName>
    <definedName name="回答数">総合計!$B$3</definedName>
    <definedName name="学習館">#REF!</definedName>
    <definedName name="交通手段">#REF!</definedName>
    <definedName name="史跡公園">#REF!</definedName>
    <definedName name="性別">#REF!</definedName>
    <definedName name="年齢">#REF!</definedName>
    <definedName name="媒体">#REF!</definedName>
    <definedName name="媒体内訳">#REF!</definedName>
    <definedName name="媒体内訳２">#REF!</definedName>
    <definedName name="府外">#REF!</definedName>
    <definedName name="府内">#REF!</definedName>
    <definedName name="満足度１">#REF!</definedName>
    <definedName name="満足度２">#REF!</definedName>
    <definedName name="満足度３">#REF!</definedName>
    <definedName name="満足度４">#REF!</definedName>
    <definedName name="利用回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7" i="2" l="1"/>
  <c r="G88" i="2"/>
  <c r="G86" i="2"/>
  <c r="G81" i="2"/>
  <c r="G82" i="2"/>
  <c r="G80" i="2"/>
  <c r="G73" i="2"/>
  <c r="G74" i="2"/>
  <c r="G75" i="2"/>
  <c r="G72" i="2"/>
  <c r="G66" i="2"/>
  <c r="G67" i="2"/>
  <c r="G68" i="2"/>
  <c r="G65" i="2"/>
  <c r="G58" i="2"/>
  <c r="C65" i="2"/>
  <c r="C66" i="2"/>
  <c r="C67" i="2"/>
  <c r="C68" i="2"/>
  <c r="C64" i="2"/>
  <c r="C51" i="2"/>
  <c r="C52" i="2"/>
  <c r="C53" i="2"/>
  <c r="C54" i="2"/>
  <c r="C55" i="2"/>
  <c r="C56" i="2"/>
  <c r="C57" i="2"/>
  <c r="C58" i="2"/>
  <c r="C59" i="2"/>
  <c r="C60" i="2"/>
  <c r="C50" i="2"/>
  <c r="C11" i="2"/>
  <c r="C12" i="2"/>
  <c r="C13" i="2"/>
  <c r="C14" i="2"/>
  <c r="C15" i="2"/>
  <c r="C16" i="2"/>
  <c r="C17" i="2"/>
  <c r="C18" i="2"/>
  <c r="C10" i="2"/>
  <c r="G59" i="2" l="1"/>
  <c r="G60" i="2"/>
  <c r="G61" i="2"/>
  <c r="G52" i="2"/>
  <c r="G53" i="2"/>
  <c r="G54" i="2"/>
  <c r="G51" i="2"/>
  <c r="F89" i="2"/>
  <c r="F83" i="2"/>
  <c r="F76" i="2"/>
  <c r="F69" i="2"/>
  <c r="F62" i="2"/>
  <c r="F55" i="2"/>
  <c r="C74" i="2"/>
  <c r="B75" i="2"/>
  <c r="C72" i="2" s="1"/>
  <c r="B69" i="2"/>
  <c r="B61" i="2"/>
  <c r="G40" i="2"/>
  <c r="G41" i="2"/>
  <c r="G42" i="2"/>
  <c r="G43" i="2"/>
  <c r="G44" i="2"/>
  <c r="G45" i="2"/>
  <c r="G46" i="2"/>
  <c r="G47" i="2"/>
  <c r="G36" i="2"/>
  <c r="G37" i="2"/>
  <c r="G38" i="2"/>
  <c r="G39" i="2"/>
  <c r="G26" i="2"/>
  <c r="G27" i="2"/>
  <c r="G28" i="2"/>
  <c r="G29" i="2"/>
  <c r="G30" i="2"/>
  <c r="G31" i="2"/>
  <c r="G32" i="2"/>
  <c r="G33" i="2"/>
  <c r="G34" i="2"/>
  <c r="G35" i="2"/>
  <c r="G18" i="2"/>
  <c r="G19" i="2"/>
  <c r="G20" i="2"/>
  <c r="G21" i="2"/>
  <c r="G22" i="2"/>
  <c r="G23" i="2"/>
  <c r="G24" i="2"/>
  <c r="G25" i="2"/>
  <c r="G6" i="2"/>
  <c r="G7" i="2"/>
  <c r="G8" i="2"/>
  <c r="G9" i="2"/>
  <c r="G10" i="2"/>
  <c r="G11" i="2"/>
  <c r="G12" i="2"/>
  <c r="G13" i="2"/>
  <c r="G14" i="2"/>
  <c r="G15" i="2"/>
  <c r="G16" i="2"/>
  <c r="G17" i="2"/>
  <c r="G5" i="2"/>
  <c r="G4" i="2"/>
  <c r="F48" i="2"/>
  <c r="B45" i="2"/>
  <c r="C34" i="2"/>
  <c r="B37" i="2"/>
  <c r="B25" i="2"/>
  <c r="C24" i="2" s="1"/>
  <c r="B19" i="2"/>
  <c r="B5" i="2"/>
  <c r="C44" i="2" l="1"/>
  <c r="C43" i="2"/>
  <c r="C42" i="2"/>
  <c r="C40" i="2"/>
  <c r="C41" i="2"/>
  <c r="C32" i="2"/>
  <c r="C35" i="2"/>
  <c r="C36" i="2"/>
  <c r="C33" i="2"/>
  <c r="G48" i="2"/>
  <c r="C22" i="2"/>
  <c r="C23" i="2"/>
</calcChain>
</file>

<file path=xl/sharedStrings.xml><?xml version="1.0" encoding="utf-8"?>
<sst xmlns="http://schemas.openxmlformats.org/spreadsheetml/2006/main" count="156" uniqueCount="122">
  <si>
    <t>無回答</t>
    <rPh sb="0" eb="3">
      <t>ムカイトウ</t>
    </rPh>
    <phoneticPr fontId="1"/>
  </si>
  <si>
    <t>回答数</t>
    <rPh sb="0" eb="2">
      <t>カイトウ</t>
    </rPh>
    <rPh sb="2" eb="3">
      <t>スウ</t>
    </rPh>
    <phoneticPr fontId="3"/>
  </si>
  <si>
    <t>大阪府</t>
    <rPh sb="0" eb="3">
      <t>オオサカフ</t>
    </rPh>
    <phoneticPr fontId="3"/>
  </si>
  <si>
    <t>展示室入場者数</t>
    <rPh sb="0" eb="3">
      <t>テンジシツ</t>
    </rPh>
    <rPh sb="3" eb="5">
      <t>ニュウジョウ</t>
    </rPh>
    <rPh sb="5" eb="6">
      <t>シャ</t>
    </rPh>
    <rPh sb="6" eb="7">
      <t>スウ</t>
    </rPh>
    <phoneticPr fontId="3"/>
  </si>
  <si>
    <t>大阪市</t>
    <rPh sb="0" eb="3">
      <t>オオサカシ</t>
    </rPh>
    <phoneticPr fontId="3"/>
  </si>
  <si>
    <t>回収率</t>
    <rPh sb="0" eb="2">
      <t>カイシュウ</t>
    </rPh>
    <rPh sb="2" eb="3">
      <t>リツ</t>
    </rPh>
    <phoneticPr fontId="3"/>
  </si>
  <si>
    <t>豊能町</t>
    <rPh sb="0" eb="2">
      <t>トヨノ</t>
    </rPh>
    <rPh sb="2" eb="3">
      <t>チョウ</t>
    </rPh>
    <phoneticPr fontId="3"/>
  </si>
  <si>
    <t>能勢町</t>
    <rPh sb="0" eb="3">
      <t>ノセチョウ</t>
    </rPh>
    <phoneticPr fontId="3"/>
  </si>
  <si>
    <t>１．記入者について</t>
    <rPh sb="2" eb="4">
      <t>キニュウ</t>
    </rPh>
    <rPh sb="4" eb="5">
      <t>シャ</t>
    </rPh>
    <phoneticPr fontId="3"/>
  </si>
  <si>
    <t>池田市</t>
    <rPh sb="0" eb="2">
      <t>イケダ</t>
    </rPh>
    <rPh sb="2" eb="3">
      <t>シ</t>
    </rPh>
    <phoneticPr fontId="3"/>
  </si>
  <si>
    <t>箕面市</t>
    <rPh sb="0" eb="2">
      <t>ミノオ</t>
    </rPh>
    <rPh sb="2" eb="3">
      <t>シ</t>
    </rPh>
    <phoneticPr fontId="3"/>
  </si>
  <si>
    <t>茨木市</t>
    <rPh sb="0" eb="2">
      <t>イバラキ</t>
    </rPh>
    <rPh sb="2" eb="3">
      <t>シ</t>
    </rPh>
    <phoneticPr fontId="3"/>
  </si>
  <si>
    <t>高槻市</t>
    <rPh sb="0" eb="2">
      <t>タカツキ</t>
    </rPh>
    <rPh sb="2" eb="3">
      <t>シ</t>
    </rPh>
    <phoneticPr fontId="3"/>
  </si>
  <si>
    <t>無回答</t>
    <rPh sb="0" eb="3">
      <t>ムカイトウ</t>
    </rPh>
    <phoneticPr fontId="3"/>
  </si>
  <si>
    <t>島本町</t>
    <rPh sb="0" eb="2">
      <t>シマモト</t>
    </rPh>
    <rPh sb="2" eb="3">
      <t>チョウ</t>
    </rPh>
    <phoneticPr fontId="3"/>
  </si>
  <si>
    <t>計</t>
    <rPh sb="0" eb="1">
      <t>ケイ</t>
    </rPh>
    <phoneticPr fontId="3"/>
  </si>
  <si>
    <t>豊中市</t>
    <rPh sb="0" eb="2">
      <t>トヨナカ</t>
    </rPh>
    <rPh sb="2" eb="3">
      <t>シ</t>
    </rPh>
    <phoneticPr fontId="3"/>
  </si>
  <si>
    <t>吹田市</t>
    <rPh sb="0" eb="2">
      <t>スイタ</t>
    </rPh>
    <rPh sb="2" eb="3">
      <t>シ</t>
    </rPh>
    <phoneticPr fontId="3"/>
  </si>
  <si>
    <t>年齢</t>
    <rPh sb="0" eb="2">
      <t>ネンレイ</t>
    </rPh>
    <phoneticPr fontId="3"/>
  </si>
  <si>
    <t>摂津市</t>
    <rPh sb="0" eb="2">
      <t>セッツ</t>
    </rPh>
    <rPh sb="2" eb="3">
      <t>シ</t>
    </rPh>
    <phoneticPr fontId="3"/>
  </si>
  <si>
    <t>枚方市</t>
    <rPh sb="0" eb="2">
      <t>ヒラカタ</t>
    </rPh>
    <rPh sb="2" eb="3">
      <t>シ</t>
    </rPh>
    <phoneticPr fontId="3"/>
  </si>
  <si>
    <t>20代</t>
    <rPh sb="2" eb="3">
      <t>ダイ</t>
    </rPh>
    <phoneticPr fontId="3"/>
  </si>
  <si>
    <t>交野市</t>
    <rPh sb="0" eb="2">
      <t>カタノ</t>
    </rPh>
    <rPh sb="2" eb="3">
      <t>シ</t>
    </rPh>
    <phoneticPr fontId="3"/>
  </si>
  <si>
    <t>30代</t>
    <rPh sb="2" eb="3">
      <t>ダイ</t>
    </rPh>
    <phoneticPr fontId="3"/>
  </si>
  <si>
    <t>寝屋川市</t>
    <rPh sb="0" eb="3">
      <t>ネヤガワ</t>
    </rPh>
    <rPh sb="3" eb="4">
      <t>シ</t>
    </rPh>
    <phoneticPr fontId="3"/>
  </si>
  <si>
    <t>40代</t>
    <rPh sb="2" eb="3">
      <t>ダイ</t>
    </rPh>
    <phoneticPr fontId="3"/>
  </si>
  <si>
    <t>守口市</t>
    <rPh sb="0" eb="2">
      <t>モリグチ</t>
    </rPh>
    <rPh sb="2" eb="3">
      <t>シ</t>
    </rPh>
    <phoneticPr fontId="3"/>
  </si>
  <si>
    <t>50代</t>
    <rPh sb="2" eb="3">
      <t>ダイ</t>
    </rPh>
    <phoneticPr fontId="3"/>
  </si>
  <si>
    <t>門真市</t>
    <rPh sb="0" eb="2">
      <t>カドマ</t>
    </rPh>
    <rPh sb="2" eb="3">
      <t>シ</t>
    </rPh>
    <phoneticPr fontId="3"/>
  </si>
  <si>
    <t>60代</t>
    <rPh sb="2" eb="3">
      <t>ダイ</t>
    </rPh>
    <phoneticPr fontId="3"/>
  </si>
  <si>
    <t>70代</t>
    <rPh sb="2" eb="3">
      <t>ダイ</t>
    </rPh>
    <phoneticPr fontId="3"/>
  </si>
  <si>
    <t>大東市</t>
    <rPh sb="0" eb="2">
      <t>ダイトウ</t>
    </rPh>
    <rPh sb="2" eb="3">
      <t>シ</t>
    </rPh>
    <phoneticPr fontId="3"/>
  </si>
  <si>
    <t>東大阪市</t>
    <rPh sb="0" eb="3">
      <t>ヒガシオオサカ</t>
    </rPh>
    <rPh sb="3" eb="4">
      <t>シ</t>
    </rPh>
    <phoneticPr fontId="3"/>
  </si>
  <si>
    <t>八尾市</t>
    <rPh sb="0" eb="2">
      <t>ヤオ</t>
    </rPh>
    <rPh sb="2" eb="3">
      <t>シ</t>
    </rPh>
    <phoneticPr fontId="3"/>
  </si>
  <si>
    <t>柏原市</t>
    <rPh sb="0" eb="2">
      <t>カシハラ</t>
    </rPh>
    <rPh sb="2" eb="3">
      <t>シ</t>
    </rPh>
    <phoneticPr fontId="3"/>
  </si>
  <si>
    <t>堺市</t>
    <rPh sb="0" eb="2">
      <t>サカイシ</t>
    </rPh>
    <phoneticPr fontId="3"/>
  </si>
  <si>
    <t>居住地</t>
    <rPh sb="0" eb="3">
      <t>キョジュウチ</t>
    </rPh>
    <phoneticPr fontId="3"/>
  </si>
  <si>
    <t>高石市</t>
    <rPh sb="0" eb="2">
      <t>タカイシ</t>
    </rPh>
    <rPh sb="2" eb="3">
      <t>シ</t>
    </rPh>
    <phoneticPr fontId="3"/>
  </si>
  <si>
    <t>大阪府外</t>
    <rPh sb="0" eb="2">
      <t>オオサカ</t>
    </rPh>
    <rPh sb="2" eb="3">
      <t>フ</t>
    </rPh>
    <rPh sb="3" eb="4">
      <t>ガイ</t>
    </rPh>
    <phoneticPr fontId="3"/>
  </si>
  <si>
    <t>忠岡町</t>
    <rPh sb="0" eb="1">
      <t>チュウ</t>
    </rPh>
    <rPh sb="1" eb="2">
      <t>オカ</t>
    </rPh>
    <rPh sb="2" eb="3">
      <t>マチ</t>
    </rPh>
    <phoneticPr fontId="3"/>
  </si>
  <si>
    <t>岸和田市</t>
    <rPh sb="0" eb="3">
      <t>キシワダ</t>
    </rPh>
    <rPh sb="3" eb="4">
      <t>シ</t>
    </rPh>
    <phoneticPr fontId="3"/>
  </si>
  <si>
    <t>貝塚市</t>
    <rPh sb="0" eb="2">
      <t>カイヅカ</t>
    </rPh>
    <rPh sb="2" eb="3">
      <t>シ</t>
    </rPh>
    <phoneticPr fontId="3"/>
  </si>
  <si>
    <t>府外内訳</t>
    <rPh sb="0" eb="1">
      <t>フ</t>
    </rPh>
    <rPh sb="1" eb="2">
      <t>ガイ</t>
    </rPh>
    <rPh sb="2" eb="4">
      <t>ウチワケ</t>
    </rPh>
    <phoneticPr fontId="3"/>
  </si>
  <si>
    <t>熊取町</t>
    <rPh sb="0" eb="2">
      <t>クマトリ</t>
    </rPh>
    <rPh sb="2" eb="3">
      <t>マチ</t>
    </rPh>
    <phoneticPr fontId="3"/>
  </si>
  <si>
    <t>泉佐野市</t>
    <rPh sb="0" eb="3">
      <t>イズミサノ</t>
    </rPh>
    <rPh sb="3" eb="4">
      <t>シ</t>
    </rPh>
    <phoneticPr fontId="3"/>
  </si>
  <si>
    <t>田尻町</t>
    <rPh sb="0" eb="2">
      <t>タジリ</t>
    </rPh>
    <rPh sb="2" eb="3">
      <t>マチ</t>
    </rPh>
    <phoneticPr fontId="3"/>
  </si>
  <si>
    <t>泉南市</t>
    <rPh sb="0" eb="2">
      <t>センナン</t>
    </rPh>
    <rPh sb="2" eb="3">
      <t>シ</t>
    </rPh>
    <phoneticPr fontId="3"/>
  </si>
  <si>
    <t>阪南市</t>
    <rPh sb="0" eb="2">
      <t>ハンナン</t>
    </rPh>
    <rPh sb="2" eb="3">
      <t>シ</t>
    </rPh>
    <phoneticPr fontId="3"/>
  </si>
  <si>
    <t>博物館の来館回数</t>
    <rPh sb="0" eb="2">
      <t>ハクブツ</t>
    </rPh>
    <rPh sb="2" eb="3">
      <t>カン</t>
    </rPh>
    <rPh sb="4" eb="6">
      <t>ライカン</t>
    </rPh>
    <rPh sb="6" eb="8">
      <t>カイスウ</t>
    </rPh>
    <phoneticPr fontId="3"/>
  </si>
  <si>
    <t>岬町</t>
    <rPh sb="0" eb="1">
      <t>ミサキ</t>
    </rPh>
    <rPh sb="1" eb="2">
      <t>マチ</t>
    </rPh>
    <phoneticPr fontId="3"/>
  </si>
  <si>
    <t>はじめて</t>
    <phoneticPr fontId="3"/>
  </si>
  <si>
    <t>松原市</t>
    <rPh sb="0" eb="2">
      <t>マツバラ</t>
    </rPh>
    <rPh sb="2" eb="3">
      <t>シ</t>
    </rPh>
    <phoneticPr fontId="3"/>
  </si>
  <si>
    <t>羽曳野市</t>
    <rPh sb="0" eb="3">
      <t>ハビキノ</t>
    </rPh>
    <rPh sb="3" eb="4">
      <t>シ</t>
    </rPh>
    <phoneticPr fontId="3"/>
  </si>
  <si>
    <t>５～９回目</t>
    <rPh sb="3" eb="4">
      <t>カイ</t>
    </rPh>
    <rPh sb="4" eb="5">
      <t>メ</t>
    </rPh>
    <phoneticPr fontId="3"/>
  </si>
  <si>
    <t>藤井寺市</t>
    <rPh sb="0" eb="3">
      <t>フジイデラ</t>
    </rPh>
    <rPh sb="3" eb="4">
      <t>シ</t>
    </rPh>
    <phoneticPr fontId="3"/>
  </si>
  <si>
    <t>10回以上</t>
    <rPh sb="2" eb="3">
      <t>カイ</t>
    </rPh>
    <rPh sb="3" eb="5">
      <t>イジョウ</t>
    </rPh>
    <phoneticPr fontId="3"/>
  </si>
  <si>
    <t>太子町</t>
    <rPh sb="0" eb="2">
      <t>タイシ</t>
    </rPh>
    <rPh sb="2" eb="3">
      <t>チョウ</t>
    </rPh>
    <phoneticPr fontId="3"/>
  </si>
  <si>
    <t>河南町</t>
    <rPh sb="0" eb="3">
      <t>カナンチョウ</t>
    </rPh>
    <phoneticPr fontId="3"/>
  </si>
  <si>
    <t>千早赤坂村</t>
    <rPh sb="0" eb="2">
      <t>チハヤ</t>
    </rPh>
    <rPh sb="2" eb="4">
      <t>アカサカ</t>
    </rPh>
    <rPh sb="4" eb="5">
      <t>ムラ</t>
    </rPh>
    <phoneticPr fontId="3"/>
  </si>
  <si>
    <t>富田林市</t>
    <rPh sb="0" eb="3">
      <t>トンダバヤシ</t>
    </rPh>
    <rPh sb="3" eb="4">
      <t>シ</t>
    </rPh>
    <phoneticPr fontId="3"/>
  </si>
  <si>
    <t>交通手段</t>
    <rPh sb="0" eb="2">
      <t>コウツウ</t>
    </rPh>
    <rPh sb="2" eb="4">
      <t>シュダン</t>
    </rPh>
    <phoneticPr fontId="3"/>
  </si>
  <si>
    <t>（複数回答可）</t>
    <phoneticPr fontId="3"/>
  </si>
  <si>
    <t>大阪狭山市</t>
    <rPh sb="0" eb="2">
      <t>オオサカ</t>
    </rPh>
    <rPh sb="2" eb="4">
      <t>サヤマ</t>
    </rPh>
    <rPh sb="4" eb="5">
      <t>シ</t>
    </rPh>
    <phoneticPr fontId="3"/>
  </si>
  <si>
    <t>自家用車・バイク</t>
    <rPh sb="0" eb="4">
      <t>ジカヨウシャ</t>
    </rPh>
    <phoneticPr fontId="3"/>
  </si>
  <si>
    <t>河内長野市</t>
    <rPh sb="0" eb="4">
      <t>カワチナガノ</t>
    </rPh>
    <rPh sb="4" eb="5">
      <t>シ</t>
    </rPh>
    <phoneticPr fontId="3"/>
  </si>
  <si>
    <t>電車・バス</t>
    <rPh sb="0" eb="2">
      <t>デンシャ</t>
    </rPh>
    <phoneticPr fontId="3"/>
  </si>
  <si>
    <t>観光バス</t>
    <rPh sb="0" eb="2">
      <t>カンコウ</t>
    </rPh>
    <phoneticPr fontId="3"/>
  </si>
  <si>
    <t>その他</t>
    <rPh sb="2" eb="3">
      <t>タ</t>
    </rPh>
    <phoneticPr fontId="3"/>
  </si>
  <si>
    <t>２．当館（本展覧会）を知った媒体</t>
    <rPh sb="2" eb="4">
      <t>トウカン</t>
    </rPh>
    <rPh sb="5" eb="6">
      <t>ホン</t>
    </rPh>
    <rPh sb="6" eb="9">
      <t>テンランカイ</t>
    </rPh>
    <rPh sb="11" eb="12">
      <t>シ</t>
    </rPh>
    <rPh sb="14" eb="16">
      <t>バイタイ</t>
    </rPh>
    <phoneticPr fontId="3"/>
  </si>
  <si>
    <t>３．満足度</t>
    <rPh sb="2" eb="5">
      <t>マンゾクド</t>
    </rPh>
    <phoneticPr fontId="3"/>
  </si>
  <si>
    <t>ポスター</t>
    <phoneticPr fontId="3"/>
  </si>
  <si>
    <t>３－１．博物館全体について</t>
    <rPh sb="4" eb="7">
      <t>ハクブツカン</t>
    </rPh>
    <rPh sb="7" eb="9">
      <t>ゼンタイ</t>
    </rPh>
    <phoneticPr fontId="3"/>
  </si>
  <si>
    <t>ちらし</t>
    <phoneticPr fontId="3"/>
  </si>
  <si>
    <t>満足</t>
    <rPh sb="0" eb="2">
      <t>マンゾク</t>
    </rPh>
    <phoneticPr fontId="3"/>
  </si>
  <si>
    <t>新聞</t>
    <rPh sb="0" eb="2">
      <t>シンブン</t>
    </rPh>
    <phoneticPr fontId="3"/>
  </si>
  <si>
    <t>やや満足</t>
    <rPh sb="2" eb="4">
      <t>マンゾク</t>
    </rPh>
    <phoneticPr fontId="3"/>
  </si>
  <si>
    <t>府市町村広報紙</t>
    <rPh sb="0" eb="1">
      <t>フ</t>
    </rPh>
    <rPh sb="1" eb="4">
      <t>シチョウソン</t>
    </rPh>
    <rPh sb="4" eb="6">
      <t>コウホウ</t>
    </rPh>
    <rPh sb="6" eb="7">
      <t>シ</t>
    </rPh>
    <phoneticPr fontId="3"/>
  </si>
  <si>
    <t>やや不満</t>
    <rPh sb="2" eb="4">
      <t>フマン</t>
    </rPh>
    <phoneticPr fontId="3"/>
  </si>
  <si>
    <t>雑誌・ミニコミ誌</t>
    <rPh sb="0" eb="2">
      <t>ザッシ</t>
    </rPh>
    <rPh sb="7" eb="8">
      <t>シ</t>
    </rPh>
    <phoneticPr fontId="3"/>
  </si>
  <si>
    <t>不満</t>
    <rPh sb="0" eb="2">
      <t>フマン</t>
    </rPh>
    <phoneticPr fontId="3"/>
  </si>
  <si>
    <t>テレビ</t>
    <phoneticPr fontId="3"/>
  </si>
  <si>
    <t>ラジオ</t>
    <phoneticPr fontId="3"/>
  </si>
  <si>
    <t>知人</t>
    <rPh sb="0" eb="2">
      <t>チジン</t>
    </rPh>
    <phoneticPr fontId="3"/>
  </si>
  <si>
    <t>インターネット</t>
    <phoneticPr fontId="3"/>
  </si>
  <si>
    <t>３－２．特別展等について</t>
    <rPh sb="4" eb="7">
      <t>トクベツテン</t>
    </rPh>
    <rPh sb="7" eb="8">
      <t>ナド</t>
    </rPh>
    <phoneticPr fontId="3"/>
  </si>
  <si>
    <t>来館してはじめて</t>
    <rPh sb="0" eb="2">
      <t>ライカン</t>
    </rPh>
    <phoneticPr fontId="3"/>
  </si>
  <si>
    <t>その他</t>
    <rPh sb="2" eb="3">
      <t>ホカ</t>
    </rPh>
    <phoneticPr fontId="3"/>
  </si>
  <si>
    <t>（２．ポスター・チラシ内訳）</t>
    <rPh sb="11" eb="13">
      <t>ウチワケ</t>
    </rPh>
    <phoneticPr fontId="3"/>
  </si>
  <si>
    <t>（複数回答可）</t>
    <rPh sb="1" eb="3">
      <t>フクスウ</t>
    </rPh>
    <rPh sb="3" eb="5">
      <t>カイトウ</t>
    </rPh>
    <rPh sb="5" eb="6">
      <t>カ</t>
    </rPh>
    <phoneticPr fontId="3"/>
  </si>
  <si>
    <t>当館</t>
    <rPh sb="0" eb="2">
      <t>トウカン</t>
    </rPh>
    <phoneticPr fontId="3"/>
  </si>
  <si>
    <t>他の博物館</t>
    <rPh sb="0" eb="1">
      <t>ホカ</t>
    </rPh>
    <rPh sb="2" eb="5">
      <t>ハクブツカン</t>
    </rPh>
    <phoneticPr fontId="3"/>
  </si>
  <si>
    <t>駅</t>
    <rPh sb="0" eb="1">
      <t>エキ</t>
    </rPh>
    <phoneticPr fontId="3"/>
  </si>
  <si>
    <t>３－３．常設展示について</t>
    <rPh sb="4" eb="6">
      <t>ジョウセツ</t>
    </rPh>
    <rPh sb="6" eb="8">
      <t>テンジ</t>
    </rPh>
    <phoneticPr fontId="3"/>
  </si>
  <si>
    <t>学校</t>
    <rPh sb="0" eb="2">
      <t>ガッコウ</t>
    </rPh>
    <phoneticPr fontId="3"/>
  </si>
  <si>
    <t>その他の施設</t>
    <rPh sb="2" eb="3">
      <t>ホカ</t>
    </rPh>
    <rPh sb="4" eb="6">
      <t>シセツ</t>
    </rPh>
    <phoneticPr fontId="3"/>
  </si>
  <si>
    <t>（２．インターネット内訳）</t>
    <rPh sb="10" eb="12">
      <t>ウチワケ</t>
    </rPh>
    <phoneticPr fontId="3"/>
  </si>
  <si>
    <t>その他のサイト</t>
    <rPh sb="2" eb="3">
      <t>ホカ</t>
    </rPh>
    <phoneticPr fontId="3"/>
  </si>
  <si>
    <t>３－４．施設・サービスについて</t>
    <rPh sb="4" eb="6">
      <t>シセツ</t>
    </rPh>
    <phoneticPr fontId="3"/>
  </si>
  <si>
    <t>３－５．</t>
    <phoneticPr fontId="3"/>
  </si>
  <si>
    <t>近接する「池上曽根史跡公園」について</t>
    <phoneticPr fontId="3"/>
  </si>
  <si>
    <t>行った</t>
    <rPh sb="0" eb="1">
      <t>イ</t>
    </rPh>
    <phoneticPr fontId="3"/>
  </si>
  <si>
    <t>このあと行く</t>
    <rPh sb="4" eb="5">
      <t>イ</t>
    </rPh>
    <phoneticPr fontId="3"/>
  </si>
  <si>
    <t>行かない</t>
    <rPh sb="0" eb="1">
      <t>イ</t>
    </rPh>
    <phoneticPr fontId="3"/>
  </si>
  <si>
    <t>80歳以上</t>
    <rPh sb="2" eb="3">
      <t>サイ</t>
    </rPh>
    <rPh sb="3" eb="5">
      <t>イジョウ</t>
    </rPh>
    <phoneticPr fontId="3"/>
  </si>
  <si>
    <r>
      <t>近接する泉大津市立「弥生学習館」</t>
    </r>
    <r>
      <rPr>
        <sz val="8"/>
        <rFont val="メイリオ"/>
        <family val="3"/>
        <charset val="128"/>
      </rPr>
      <t>※</t>
    </r>
    <r>
      <rPr>
        <sz val="11"/>
        <rFont val="メイリオ"/>
        <family val="3"/>
        <charset val="128"/>
      </rPr>
      <t>について</t>
    </r>
    <rPh sb="0" eb="2">
      <t>キンセツ</t>
    </rPh>
    <rPh sb="4" eb="9">
      <t>イズミオオツシリツ</t>
    </rPh>
    <rPh sb="10" eb="12">
      <t>ヤヨイ</t>
    </rPh>
    <rPh sb="12" eb="14">
      <t>ガクシュウ</t>
    </rPh>
    <rPh sb="14" eb="15">
      <t>カン</t>
    </rPh>
    <phoneticPr fontId="3"/>
  </si>
  <si>
    <t>2～４回目</t>
    <rPh sb="3" eb="5">
      <t>カイメ</t>
    </rPh>
    <phoneticPr fontId="3"/>
  </si>
  <si>
    <t>当館HP</t>
    <rPh sb="0" eb="2">
      <t>トウカン</t>
    </rPh>
    <phoneticPr fontId="3"/>
  </si>
  <si>
    <t>当館SNS</t>
    <rPh sb="0" eb="2">
      <t>トウカン</t>
    </rPh>
    <phoneticPr fontId="1"/>
  </si>
  <si>
    <t>~10代</t>
    <rPh sb="3" eb="4">
      <t>ダイ</t>
    </rPh>
    <phoneticPr fontId="1"/>
  </si>
  <si>
    <t>四條畷市</t>
    <rPh sb="0" eb="3">
      <t>シジョウナワテ</t>
    </rPh>
    <rPh sb="3" eb="4">
      <t>シ</t>
    </rPh>
    <phoneticPr fontId="3"/>
  </si>
  <si>
    <t>和泉市</t>
    <rPh sb="0" eb="2">
      <t>イズミ</t>
    </rPh>
    <rPh sb="2" eb="3">
      <t>シ</t>
    </rPh>
    <phoneticPr fontId="3"/>
  </si>
  <si>
    <t>泉大津市</t>
    <rPh sb="0" eb="4">
      <t>イズミオオツシ</t>
    </rPh>
    <phoneticPr fontId="1"/>
  </si>
  <si>
    <t>（無回答35）</t>
    <rPh sb="1" eb="4">
      <t>ムカイトウ</t>
    </rPh>
    <phoneticPr fontId="1"/>
  </si>
  <si>
    <t>（無回答43）</t>
    <rPh sb="1" eb="4">
      <t>ムカイトウ</t>
    </rPh>
    <phoneticPr fontId="1"/>
  </si>
  <si>
    <t>（無回答12）</t>
    <rPh sb="1" eb="4">
      <t>ムカイトウ</t>
    </rPh>
    <phoneticPr fontId="1"/>
  </si>
  <si>
    <t>（無回答105）</t>
    <rPh sb="1" eb="4">
      <t>ムカイトウ</t>
    </rPh>
    <phoneticPr fontId="1"/>
  </si>
  <si>
    <t>（無回答72）</t>
    <rPh sb="1" eb="4">
      <t>ムカイトウ</t>
    </rPh>
    <phoneticPr fontId="1"/>
  </si>
  <si>
    <t>（無回答169）</t>
    <rPh sb="1" eb="4">
      <t>ムカイトウ</t>
    </rPh>
    <phoneticPr fontId="1"/>
  </si>
  <si>
    <t>東京都１、神奈川県４、京都府４、兵庫県２、奈良県５、和歌山県２、広島県１、沖縄県１</t>
    <rPh sb="0" eb="3">
      <t>トウキョウト</t>
    </rPh>
    <rPh sb="5" eb="8">
      <t>カナガワ</t>
    </rPh>
    <rPh sb="8" eb="9">
      <t>ケン</t>
    </rPh>
    <rPh sb="11" eb="14">
      <t>キョウトフ</t>
    </rPh>
    <rPh sb="16" eb="18">
      <t>ヒョウゴ</t>
    </rPh>
    <rPh sb="18" eb="19">
      <t>ケン</t>
    </rPh>
    <rPh sb="21" eb="22">
      <t>ナ</t>
    </rPh>
    <rPh sb="22" eb="23">
      <t>リョウ</t>
    </rPh>
    <rPh sb="23" eb="24">
      <t>ケン</t>
    </rPh>
    <rPh sb="26" eb="29">
      <t>ワカヤマ</t>
    </rPh>
    <rPh sb="29" eb="30">
      <t>ケン</t>
    </rPh>
    <rPh sb="32" eb="34">
      <t>ヒロシマ</t>
    </rPh>
    <rPh sb="34" eb="35">
      <t>ケン</t>
    </rPh>
    <rPh sb="37" eb="39">
      <t>オキナワ</t>
    </rPh>
    <rPh sb="39" eb="40">
      <t>ケン</t>
    </rPh>
    <phoneticPr fontId="1"/>
  </si>
  <si>
    <t>令和5年度府立弥生文化博物館利用者満足度調査結果</t>
    <rPh sb="0" eb="2">
      <t>レイワ</t>
    </rPh>
    <rPh sb="3" eb="5">
      <t>ネンド</t>
    </rPh>
    <rPh sb="5" eb="7">
      <t>フリツ</t>
    </rPh>
    <rPh sb="7" eb="9">
      <t>ヤヨイ</t>
    </rPh>
    <rPh sb="14" eb="17">
      <t>リヨウシャ</t>
    </rPh>
    <rPh sb="17" eb="20">
      <t>マンゾクド</t>
    </rPh>
    <rPh sb="20" eb="22">
      <t>チョウサ</t>
    </rPh>
    <rPh sb="22" eb="24">
      <t>ケッカ</t>
    </rPh>
    <phoneticPr fontId="3"/>
  </si>
  <si>
    <t>期間：令和5年４月1日～令和6年3月31日</t>
    <phoneticPr fontId="3"/>
  </si>
  <si>
    <t>【調査結果を踏まえた対応】
アンケート結果にもとづき、講演会開始時間を変更したほか、講演会内容についてサロンでの視聴をより精度の高いものにするため、設備改善を行った。毎回、館での先のイベント情報を講演会場にて司会から参加者に告知を行い、集客増に努めた。</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</si>
</sst>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0"/>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メイリオ"/>
      <family val="3"/>
      <charset val="128"/>
    </font>
    <font>
      <sz val="10"/>
      <name val="メイリオ"/>
      <family val="3"/>
      <charset val="128"/>
    </font>
    <font>
      <sz val="11"/>
      <color rgb="FF00B0F0"/>
      <name val="ＭＳ Ｐゴシック"/>
      <family val="3"/>
      <charset val="128"/>
    </font>
    <font>
      <sz val="9"/>
      <name val="メイリオ"/>
      <family val="3"/>
      <charset val="128"/>
    </font>
    <font>
      <sz val="8"/>
      <name val="メイリオ"/>
      <family val="3"/>
      <charset val="128"/>
    </font>
    <font>
      <sz val="11"/>
      <name val="BIZ UDPゴシック"/>
      <family val="3"/>
      <charset val="128"/>
    </font>
    <font>
      <b/>
      <sz val="11"/>
      <color theme="1"/>
      <name val="ＭＳ Ｐゴシック"/>
      <family val="3"/>
      <charset val="128"/>
      <scheme val="minor"/>
    </font>
    <font>
      <b/>
      <sz val="12"/>
      <name val="メイリオ"/>
      <family val="3"/>
      <charset val="128"/>
    </font>
    <font>
      <sz val="14"/>
      <name val="メイリオ"/>
      <family val="3"/>
      <charset val="128"/>
    </font>
    <font>
      <sz val="11"/>
      <color theme="1"/>
      <name val="メイリオ"/>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bottom/>
      <diagonal/>
    </border>
    <border>
      <left/>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5">
    <xf numFmtId="0" fontId="0" fillId="0" borderId="0" xfId="0">
      <alignment vertical="center"/>
    </xf>
    <xf numFmtId="0" fontId="2" fillId="0" borderId="0" xfId="1">
      <alignment vertical="center"/>
    </xf>
    <xf numFmtId="0" fontId="4" fillId="0" borderId="0" xfId="1" applyFont="1">
      <alignment vertical="center"/>
    </xf>
    <xf numFmtId="0" fontId="5" fillId="0" borderId="1" xfId="1" applyFont="1" applyBorder="1">
      <alignment vertical="center"/>
    </xf>
    <xf numFmtId="0" fontId="6" fillId="0" borderId="0" xfId="1" applyFont="1">
      <alignment vertical="center"/>
    </xf>
    <xf numFmtId="176" fontId="4" fillId="0" borderId="0" xfId="1" applyNumberFormat="1" applyFont="1">
      <alignment vertical="center"/>
    </xf>
    <xf numFmtId="0" fontId="5" fillId="0" borderId="0" xfId="1" applyFont="1" applyAlignment="1">
      <alignment horizontal="right" vertical="center"/>
    </xf>
    <xf numFmtId="177" fontId="4" fillId="0" borderId="3" xfId="1" applyNumberFormat="1" applyFont="1" applyBorder="1">
      <alignment vertical="center"/>
    </xf>
    <xf numFmtId="0" fontId="4" fillId="0" borderId="1" xfId="1" applyFont="1" applyBorder="1" applyAlignment="1">
      <alignment horizontal="right" vertical="center"/>
    </xf>
    <xf numFmtId="177" fontId="4" fillId="0" borderId="1" xfId="3" applyNumberFormat="1" applyFont="1" applyBorder="1">
      <alignment vertical="center"/>
    </xf>
    <xf numFmtId="176" fontId="4" fillId="0" borderId="1" xfId="1" applyNumberFormat="1" applyFont="1" applyBorder="1">
      <alignment vertical="center"/>
    </xf>
    <xf numFmtId="177" fontId="4" fillId="0" borderId="1" xfId="1" applyNumberFormat="1" applyFont="1" applyBorder="1">
      <alignment vertical="center"/>
    </xf>
    <xf numFmtId="0" fontId="4" fillId="2" borderId="0" xfId="1" applyFont="1" applyFill="1">
      <alignment vertical="center"/>
    </xf>
    <xf numFmtId="0" fontId="4" fillId="0" borderId="5" xfId="1" applyFont="1" applyBorder="1">
      <alignment vertical="center"/>
    </xf>
    <xf numFmtId="0" fontId="7" fillId="0" borderId="0" xfId="1" applyFont="1" applyBorder="1" applyAlignment="1">
      <alignment horizontal="left" vertical="center" wrapText="1"/>
    </xf>
    <xf numFmtId="176" fontId="7" fillId="0" borderId="0" xfId="1" applyNumberFormat="1" applyFont="1" applyBorder="1" applyAlignment="1">
      <alignment horizontal="left" vertical="center" wrapText="1"/>
    </xf>
    <xf numFmtId="0" fontId="4" fillId="0" borderId="0" xfId="1" applyFont="1" applyAlignment="1">
      <alignment vertical="center" shrinkToFit="1"/>
    </xf>
    <xf numFmtId="0" fontId="5" fillId="0" borderId="1" xfId="1" applyFont="1" applyFill="1" applyBorder="1">
      <alignment vertical="center"/>
    </xf>
    <xf numFmtId="176" fontId="5" fillId="0" borderId="1" xfId="1" applyNumberFormat="1" applyFont="1" applyFill="1" applyBorder="1">
      <alignment vertical="center"/>
    </xf>
    <xf numFmtId="176" fontId="5" fillId="0" borderId="1" xfId="1" applyNumberFormat="1" applyFont="1" applyBorder="1">
      <alignment vertical="center"/>
    </xf>
    <xf numFmtId="0" fontId="4" fillId="0" borderId="0" xfId="1" applyFont="1" applyFill="1" applyBorder="1" applyAlignment="1">
      <alignment horizontal="left" vertical="center"/>
    </xf>
    <xf numFmtId="0" fontId="4" fillId="0" borderId="1" xfId="1" applyFont="1" applyBorder="1">
      <alignment vertical="center"/>
    </xf>
    <xf numFmtId="0" fontId="4" fillId="0" borderId="0" xfId="1" applyFont="1" applyFill="1" applyBorder="1">
      <alignment vertical="center"/>
    </xf>
    <xf numFmtId="0" fontId="8" fillId="0" borderId="0" xfId="1" applyFont="1">
      <alignment vertical="center"/>
    </xf>
    <xf numFmtId="0" fontId="4" fillId="0" borderId="0" xfId="1" applyFont="1" applyBorder="1" applyAlignment="1">
      <alignment horizontal="right" vertical="center"/>
    </xf>
    <xf numFmtId="0" fontId="4" fillId="0" borderId="0" xfId="1" applyFont="1" applyBorder="1">
      <alignment vertical="center"/>
    </xf>
    <xf numFmtId="177" fontId="4" fillId="0" borderId="0" xfId="1" applyNumberFormat="1" applyFont="1" applyBorder="1">
      <alignment vertical="center"/>
    </xf>
    <xf numFmtId="178" fontId="2" fillId="0" borderId="0" xfId="1" applyNumberFormat="1">
      <alignment vertical="center"/>
    </xf>
    <xf numFmtId="0" fontId="11" fillId="0" borderId="0" xfId="1" applyFont="1" applyProtection="1">
      <alignment vertical="center"/>
    </xf>
    <xf numFmtId="177" fontId="4" fillId="0" borderId="0" xfId="1" applyNumberFormat="1" applyFont="1">
      <alignment vertical="center"/>
    </xf>
    <xf numFmtId="0" fontId="2" fillId="0" borderId="7" xfId="1" applyBorder="1">
      <alignment vertical="center"/>
    </xf>
    <xf numFmtId="0" fontId="2" fillId="0" borderId="8" xfId="1" applyBorder="1">
      <alignment vertical="center"/>
    </xf>
    <xf numFmtId="0" fontId="2" fillId="0" borderId="0" xfId="1" applyBorder="1">
      <alignment vertical="center"/>
    </xf>
    <xf numFmtId="0" fontId="4" fillId="0" borderId="1" xfId="1" applyFont="1" applyFill="1" applyBorder="1" applyAlignment="1">
      <alignment horizontal="right" vertical="center"/>
    </xf>
    <xf numFmtId="176" fontId="4" fillId="0" borderId="1" xfId="1" applyNumberFormat="1" applyFont="1" applyFill="1" applyBorder="1">
      <alignment vertical="center"/>
    </xf>
    <xf numFmtId="177" fontId="4" fillId="0" borderId="1" xfId="1" applyNumberFormat="1" applyFont="1" applyFill="1" applyBorder="1">
      <alignment vertical="center"/>
    </xf>
    <xf numFmtId="177" fontId="5" fillId="0" borderId="1" xfId="1" applyNumberFormat="1" applyFont="1" applyBorder="1">
      <alignment vertical="center"/>
    </xf>
    <xf numFmtId="176" fontId="4" fillId="0" borderId="1" xfId="2" applyNumberFormat="1" applyFont="1" applyBorder="1">
      <alignment vertical="center"/>
    </xf>
    <xf numFmtId="177" fontId="13" fillId="0" borderId="1" xfId="1" applyNumberFormat="1" applyFont="1" applyBorder="1">
      <alignment vertical="center"/>
    </xf>
    <xf numFmtId="176" fontId="4" fillId="2" borderId="1" xfId="1" applyNumberFormat="1" applyFont="1" applyFill="1" applyBorder="1">
      <alignment vertical="center"/>
    </xf>
    <xf numFmtId="176" fontId="4" fillId="0" borderId="4" xfId="1" applyNumberFormat="1" applyFont="1" applyBorder="1">
      <alignment vertical="center"/>
    </xf>
    <xf numFmtId="0" fontId="4" fillId="0" borderId="6" xfId="1" applyFont="1" applyBorder="1">
      <alignment vertical="center"/>
    </xf>
    <xf numFmtId="0" fontId="4" fillId="0" borderId="1" xfId="1" applyFont="1" applyFill="1" applyBorder="1">
      <alignment vertical="center"/>
    </xf>
    <xf numFmtId="177" fontId="5" fillId="0" borderId="1" xfId="1" applyNumberFormat="1" applyFont="1" applyFill="1" applyBorder="1">
      <alignment vertical="center"/>
    </xf>
    <xf numFmtId="9" fontId="5" fillId="0" borderId="1" xfId="3" applyFont="1" applyBorder="1" applyAlignment="1"/>
    <xf numFmtId="0" fontId="4" fillId="0" borderId="1" xfId="1" applyFont="1" applyBorder="1" applyAlignment="1">
      <alignment horizontal="left" vertical="center"/>
    </xf>
    <xf numFmtId="0" fontId="9" fillId="0" borderId="0" xfId="1" applyFont="1" applyAlignment="1">
      <alignment vertical="center" wrapText="1"/>
    </xf>
    <xf numFmtId="0" fontId="0" fillId="0" borderId="0" xfId="0" applyAlignment="1">
      <alignment vertical="center" wrapText="1"/>
    </xf>
    <xf numFmtId="0" fontId="4" fillId="0" borderId="0" xfId="1" applyFont="1" applyFill="1" applyBorder="1" applyAlignment="1">
      <alignment horizontal="left" vertical="center" shrinkToFit="1"/>
    </xf>
    <xf numFmtId="0" fontId="12" fillId="0" borderId="0" xfId="0" applyFont="1" applyAlignment="1">
      <alignment horizontal="center" vertical="center"/>
    </xf>
    <xf numFmtId="0" fontId="5" fillId="0" borderId="1" xfId="1" applyFont="1" applyBorder="1" applyAlignment="1">
      <alignment horizontal="center"/>
    </xf>
    <xf numFmtId="0" fontId="7" fillId="0" borderId="9" xfId="1" applyFont="1" applyBorder="1" applyAlignment="1">
      <alignment horizontal="left" vertical="center" wrapText="1"/>
    </xf>
    <xf numFmtId="0" fontId="7" fillId="0" borderId="1" xfId="1" applyFont="1" applyBorder="1" applyAlignment="1">
      <alignment horizontal="left" vertical="center" wrapText="1"/>
    </xf>
    <xf numFmtId="0" fontId="4" fillId="0" borderId="2" xfId="1" applyFont="1" applyBorder="1" applyAlignment="1">
      <alignment horizontal="left" vertical="center" shrinkToFit="1"/>
    </xf>
    <xf numFmtId="0" fontId="4" fillId="0" borderId="2" xfId="1" applyFont="1" applyFill="1" applyBorder="1" applyAlignment="1">
      <alignment horizontal="left" vertical="center" shrinkToFit="1"/>
    </xf>
  </cellXfs>
  <cellStyles count="4">
    <cellStyle name="パーセント 2" xfId="3" xr:uid="{00000000-0005-0000-0000-000000000000}"/>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4"/>
  <sheetViews>
    <sheetView tabSelected="1" view="pageBreakPreview" topLeftCell="A87" zoomScale="130" zoomScaleNormal="100" zoomScaleSheetLayoutView="130" workbookViewId="0">
      <selection activeCell="C94" sqref="C94"/>
    </sheetView>
  </sheetViews>
  <sheetFormatPr defaultRowHeight="17.399999999999999" x14ac:dyDescent="0.2"/>
  <cols>
    <col min="1" max="1" width="18.6640625" style="2" customWidth="1"/>
    <col min="2" max="2" width="9.109375" style="5" customWidth="1"/>
    <col min="3" max="3" width="9.88671875" style="2" bestFit="1" customWidth="1"/>
    <col min="4" max="4" width="7.77734375" style="2" customWidth="1"/>
    <col min="5" max="5" width="20.6640625" style="2" customWidth="1"/>
    <col min="6" max="6" width="9.109375" style="2" bestFit="1" customWidth="1"/>
    <col min="7" max="7" width="9.88671875" style="2" bestFit="1" customWidth="1"/>
    <col min="8" max="8" width="4.77734375" style="1" customWidth="1"/>
    <col min="9" max="9" width="9.88671875" style="1" bestFit="1" customWidth="1"/>
    <col min="10" max="249" width="9" style="1"/>
    <col min="250" max="250" width="18.6640625" style="1" customWidth="1"/>
    <col min="251" max="251" width="9.109375" style="1" customWidth="1"/>
    <col min="252" max="252" width="9" style="1"/>
    <col min="253" max="253" width="7.77734375" style="1" customWidth="1"/>
    <col min="254" max="254" width="20.6640625" style="1" customWidth="1"/>
    <col min="255" max="256" width="9" style="1"/>
    <col min="257" max="257" width="4.77734375" style="1" customWidth="1"/>
    <col min="258" max="258" width="9" style="1"/>
    <col min="259" max="264" width="6.6640625" style="1" customWidth="1"/>
    <col min="265" max="505" width="9" style="1"/>
    <col min="506" max="506" width="18.6640625" style="1" customWidth="1"/>
    <col min="507" max="507" width="9.109375" style="1" customWidth="1"/>
    <col min="508" max="508" width="9" style="1"/>
    <col min="509" max="509" width="7.77734375" style="1" customWidth="1"/>
    <col min="510" max="510" width="20.6640625" style="1" customWidth="1"/>
    <col min="511" max="512" width="9" style="1"/>
    <col min="513" max="513" width="4.77734375" style="1" customWidth="1"/>
    <col min="514" max="514" width="9" style="1"/>
    <col min="515" max="520" width="6.6640625" style="1" customWidth="1"/>
    <col min="521" max="761" width="9" style="1"/>
    <col min="762" max="762" width="18.6640625" style="1" customWidth="1"/>
    <col min="763" max="763" width="9.109375" style="1" customWidth="1"/>
    <col min="764" max="764" width="9" style="1"/>
    <col min="765" max="765" width="7.77734375" style="1" customWidth="1"/>
    <col min="766" max="766" width="20.6640625" style="1" customWidth="1"/>
    <col min="767" max="768" width="9" style="1"/>
    <col min="769" max="769" width="4.77734375" style="1" customWidth="1"/>
    <col min="770" max="770" width="9" style="1"/>
    <col min="771" max="776" width="6.6640625" style="1" customWidth="1"/>
    <col min="777" max="1017" width="9" style="1"/>
    <col min="1018" max="1018" width="18.6640625" style="1" customWidth="1"/>
    <col min="1019" max="1019" width="9.109375" style="1" customWidth="1"/>
    <col min="1020" max="1020" width="9" style="1"/>
    <col min="1021" max="1021" width="7.77734375" style="1" customWidth="1"/>
    <col min="1022" max="1022" width="20.6640625" style="1" customWidth="1"/>
    <col min="1023" max="1024" width="9" style="1"/>
    <col min="1025" max="1025" width="4.77734375" style="1" customWidth="1"/>
    <col min="1026" max="1026" width="9" style="1"/>
    <col min="1027" max="1032" width="6.6640625" style="1" customWidth="1"/>
    <col min="1033" max="1273" width="9" style="1"/>
    <col min="1274" max="1274" width="18.6640625" style="1" customWidth="1"/>
    <col min="1275" max="1275" width="9.109375" style="1" customWidth="1"/>
    <col min="1276" max="1276" width="9" style="1"/>
    <col min="1277" max="1277" width="7.77734375" style="1" customWidth="1"/>
    <col min="1278" max="1278" width="20.6640625" style="1" customWidth="1"/>
    <col min="1279" max="1280" width="9" style="1"/>
    <col min="1281" max="1281" width="4.77734375" style="1" customWidth="1"/>
    <col min="1282" max="1282" width="9" style="1"/>
    <col min="1283" max="1288" width="6.6640625" style="1" customWidth="1"/>
    <col min="1289" max="1529" width="9" style="1"/>
    <col min="1530" max="1530" width="18.6640625" style="1" customWidth="1"/>
    <col min="1531" max="1531" width="9.109375" style="1" customWidth="1"/>
    <col min="1532" max="1532" width="9" style="1"/>
    <col min="1533" max="1533" width="7.77734375" style="1" customWidth="1"/>
    <col min="1534" max="1534" width="20.6640625" style="1" customWidth="1"/>
    <col min="1535" max="1536" width="9" style="1"/>
    <col min="1537" max="1537" width="4.77734375" style="1" customWidth="1"/>
    <col min="1538" max="1538" width="9" style="1"/>
    <col min="1539" max="1544" width="6.6640625" style="1" customWidth="1"/>
    <col min="1545" max="1785" width="9" style="1"/>
    <col min="1786" max="1786" width="18.6640625" style="1" customWidth="1"/>
    <col min="1787" max="1787" width="9.109375" style="1" customWidth="1"/>
    <col min="1788" max="1788" width="9" style="1"/>
    <col min="1789" max="1789" width="7.77734375" style="1" customWidth="1"/>
    <col min="1790" max="1790" width="20.6640625" style="1" customWidth="1"/>
    <col min="1791" max="1792" width="9" style="1"/>
    <col min="1793" max="1793" width="4.77734375" style="1" customWidth="1"/>
    <col min="1794" max="1794" width="9" style="1"/>
    <col min="1795" max="1800" width="6.6640625" style="1" customWidth="1"/>
    <col min="1801" max="2041" width="9" style="1"/>
    <col min="2042" max="2042" width="18.6640625" style="1" customWidth="1"/>
    <col min="2043" max="2043" width="9.109375" style="1" customWidth="1"/>
    <col min="2044" max="2044" width="9" style="1"/>
    <col min="2045" max="2045" width="7.77734375" style="1" customWidth="1"/>
    <col min="2046" max="2046" width="20.6640625" style="1" customWidth="1"/>
    <col min="2047" max="2048" width="9" style="1"/>
    <col min="2049" max="2049" width="4.77734375" style="1" customWidth="1"/>
    <col min="2050" max="2050" width="9" style="1"/>
    <col min="2051" max="2056" width="6.6640625" style="1" customWidth="1"/>
    <col min="2057" max="2297" width="9" style="1"/>
    <col min="2298" max="2298" width="18.6640625" style="1" customWidth="1"/>
    <col min="2299" max="2299" width="9.109375" style="1" customWidth="1"/>
    <col min="2300" max="2300" width="9" style="1"/>
    <col min="2301" max="2301" width="7.77734375" style="1" customWidth="1"/>
    <col min="2302" max="2302" width="20.6640625" style="1" customWidth="1"/>
    <col min="2303" max="2304" width="9" style="1"/>
    <col min="2305" max="2305" width="4.77734375" style="1" customWidth="1"/>
    <col min="2306" max="2306" width="9" style="1"/>
    <col min="2307" max="2312" width="6.6640625" style="1" customWidth="1"/>
    <col min="2313" max="2553" width="9" style="1"/>
    <col min="2554" max="2554" width="18.6640625" style="1" customWidth="1"/>
    <col min="2555" max="2555" width="9.109375" style="1" customWidth="1"/>
    <col min="2556" max="2556" width="9" style="1"/>
    <col min="2557" max="2557" width="7.77734375" style="1" customWidth="1"/>
    <col min="2558" max="2558" width="20.6640625" style="1" customWidth="1"/>
    <col min="2559" max="2560" width="9" style="1"/>
    <col min="2561" max="2561" width="4.77734375" style="1" customWidth="1"/>
    <col min="2562" max="2562" width="9" style="1"/>
    <col min="2563" max="2568" width="6.6640625" style="1" customWidth="1"/>
    <col min="2569" max="2809" width="9" style="1"/>
    <col min="2810" max="2810" width="18.6640625" style="1" customWidth="1"/>
    <col min="2811" max="2811" width="9.109375" style="1" customWidth="1"/>
    <col min="2812" max="2812" width="9" style="1"/>
    <col min="2813" max="2813" width="7.77734375" style="1" customWidth="1"/>
    <col min="2814" max="2814" width="20.6640625" style="1" customWidth="1"/>
    <col min="2815" max="2816" width="9" style="1"/>
    <col min="2817" max="2817" width="4.77734375" style="1" customWidth="1"/>
    <col min="2818" max="2818" width="9" style="1"/>
    <col min="2819" max="2824" width="6.6640625" style="1" customWidth="1"/>
    <col min="2825" max="3065" width="9" style="1"/>
    <col min="3066" max="3066" width="18.6640625" style="1" customWidth="1"/>
    <col min="3067" max="3067" width="9.109375" style="1" customWidth="1"/>
    <col min="3068" max="3068" width="9" style="1"/>
    <col min="3069" max="3069" width="7.77734375" style="1" customWidth="1"/>
    <col min="3070" max="3070" width="20.6640625" style="1" customWidth="1"/>
    <col min="3071" max="3072" width="9" style="1"/>
    <col min="3073" max="3073" width="4.77734375" style="1" customWidth="1"/>
    <col min="3074" max="3074" width="9" style="1"/>
    <col min="3075" max="3080" width="6.6640625" style="1" customWidth="1"/>
    <col min="3081" max="3321" width="9" style="1"/>
    <col min="3322" max="3322" width="18.6640625" style="1" customWidth="1"/>
    <col min="3323" max="3323" width="9.109375" style="1" customWidth="1"/>
    <col min="3324" max="3324" width="9" style="1"/>
    <col min="3325" max="3325" width="7.77734375" style="1" customWidth="1"/>
    <col min="3326" max="3326" width="20.6640625" style="1" customWidth="1"/>
    <col min="3327" max="3328" width="9" style="1"/>
    <col min="3329" max="3329" width="4.77734375" style="1" customWidth="1"/>
    <col min="3330" max="3330" width="9" style="1"/>
    <col min="3331" max="3336" width="6.6640625" style="1" customWidth="1"/>
    <col min="3337" max="3577" width="9" style="1"/>
    <col min="3578" max="3578" width="18.6640625" style="1" customWidth="1"/>
    <col min="3579" max="3579" width="9.109375" style="1" customWidth="1"/>
    <col min="3580" max="3580" width="9" style="1"/>
    <col min="3581" max="3581" width="7.77734375" style="1" customWidth="1"/>
    <col min="3582" max="3582" width="20.6640625" style="1" customWidth="1"/>
    <col min="3583" max="3584" width="9" style="1"/>
    <col min="3585" max="3585" width="4.77734375" style="1" customWidth="1"/>
    <col min="3586" max="3586" width="9" style="1"/>
    <col min="3587" max="3592" width="6.6640625" style="1" customWidth="1"/>
    <col min="3593" max="3833" width="9" style="1"/>
    <col min="3834" max="3834" width="18.6640625" style="1" customWidth="1"/>
    <col min="3835" max="3835" width="9.109375" style="1" customWidth="1"/>
    <col min="3836" max="3836" width="9" style="1"/>
    <col min="3837" max="3837" width="7.77734375" style="1" customWidth="1"/>
    <col min="3838" max="3838" width="20.6640625" style="1" customWidth="1"/>
    <col min="3839" max="3840" width="9" style="1"/>
    <col min="3841" max="3841" width="4.77734375" style="1" customWidth="1"/>
    <col min="3842" max="3842" width="9" style="1"/>
    <col min="3843" max="3848" width="6.6640625" style="1" customWidth="1"/>
    <col min="3849" max="4089" width="9" style="1"/>
    <col min="4090" max="4090" width="18.6640625" style="1" customWidth="1"/>
    <col min="4091" max="4091" width="9.109375" style="1" customWidth="1"/>
    <col min="4092" max="4092" width="9" style="1"/>
    <col min="4093" max="4093" width="7.77734375" style="1" customWidth="1"/>
    <col min="4094" max="4094" width="20.6640625" style="1" customWidth="1"/>
    <col min="4095" max="4096" width="9" style="1"/>
    <col min="4097" max="4097" width="4.77734375" style="1" customWidth="1"/>
    <col min="4098" max="4098" width="9" style="1"/>
    <col min="4099" max="4104" width="6.6640625" style="1" customWidth="1"/>
    <col min="4105" max="4345" width="9" style="1"/>
    <col min="4346" max="4346" width="18.6640625" style="1" customWidth="1"/>
    <col min="4347" max="4347" width="9.109375" style="1" customWidth="1"/>
    <col min="4348" max="4348" width="9" style="1"/>
    <col min="4349" max="4349" width="7.77734375" style="1" customWidth="1"/>
    <col min="4350" max="4350" width="20.6640625" style="1" customWidth="1"/>
    <col min="4351" max="4352" width="9" style="1"/>
    <col min="4353" max="4353" width="4.77734375" style="1" customWidth="1"/>
    <col min="4354" max="4354" width="9" style="1"/>
    <col min="4355" max="4360" width="6.6640625" style="1" customWidth="1"/>
    <col min="4361" max="4601" width="9" style="1"/>
    <col min="4602" max="4602" width="18.6640625" style="1" customWidth="1"/>
    <col min="4603" max="4603" width="9.109375" style="1" customWidth="1"/>
    <col min="4604" max="4604" width="9" style="1"/>
    <col min="4605" max="4605" width="7.77734375" style="1" customWidth="1"/>
    <col min="4606" max="4606" width="20.6640625" style="1" customWidth="1"/>
    <col min="4607" max="4608" width="9" style="1"/>
    <col min="4609" max="4609" width="4.77734375" style="1" customWidth="1"/>
    <col min="4610" max="4610" width="9" style="1"/>
    <col min="4611" max="4616" width="6.6640625" style="1" customWidth="1"/>
    <col min="4617" max="4857" width="9" style="1"/>
    <col min="4858" max="4858" width="18.6640625" style="1" customWidth="1"/>
    <col min="4859" max="4859" width="9.109375" style="1" customWidth="1"/>
    <col min="4860" max="4860" width="9" style="1"/>
    <col min="4861" max="4861" width="7.77734375" style="1" customWidth="1"/>
    <col min="4862" max="4862" width="20.6640625" style="1" customWidth="1"/>
    <col min="4863" max="4864" width="9" style="1"/>
    <col min="4865" max="4865" width="4.77734375" style="1" customWidth="1"/>
    <col min="4866" max="4866" width="9" style="1"/>
    <col min="4867" max="4872" width="6.6640625" style="1" customWidth="1"/>
    <col min="4873" max="5113" width="9" style="1"/>
    <col min="5114" max="5114" width="18.6640625" style="1" customWidth="1"/>
    <col min="5115" max="5115" width="9.109375" style="1" customWidth="1"/>
    <col min="5116" max="5116" width="9" style="1"/>
    <col min="5117" max="5117" width="7.77734375" style="1" customWidth="1"/>
    <col min="5118" max="5118" width="20.6640625" style="1" customWidth="1"/>
    <col min="5119" max="5120" width="9" style="1"/>
    <col min="5121" max="5121" width="4.77734375" style="1" customWidth="1"/>
    <col min="5122" max="5122" width="9" style="1"/>
    <col min="5123" max="5128" width="6.6640625" style="1" customWidth="1"/>
    <col min="5129" max="5369" width="9" style="1"/>
    <col min="5370" max="5370" width="18.6640625" style="1" customWidth="1"/>
    <col min="5371" max="5371" width="9.109375" style="1" customWidth="1"/>
    <col min="5372" max="5372" width="9" style="1"/>
    <col min="5373" max="5373" width="7.77734375" style="1" customWidth="1"/>
    <col min="5374" max="5374" width="20.6640625" style="1" customWidth="1"/>
    <col min="5375" max="5376" width="9" style="1"/>
    <col min="5377" max="5377" width="4.77734375" style="1" customWidth="1"/>
    <col min="5378" max="5378" width="9" style="1"/>
    <col min="5379" max="5384" width="6.6640625" style="1" customWidth="1"/>
    <col min="5385" max="5625" width="9" style="1"/>
    <col min="5626" max="5626" width="18.6640625" style="1" customWidth="1"/>
    <col min="5627" max="5627" width="9.109375" style="1" customWidth="1"/>
    <col min="5628" max="5628" width="9" style="1"/>
    <col min="5629" max="5629" width="7.77734375" style="1" customWidth="1"/>
    <col min="5630" max="5630" width="20.6640625" style="1" customWidth="1"/>
    <col min="5631" max="5632" width="9" style="1"/>
    <col min="5633" max="5633" width="4.77734375" style="1" customWidth="1"/>
    <col min="5634" max="5634" width="9" style="1"/>
    <col min="5635" max="5640" width="6.6640625" style="1" customWidth="1"/>
    <col min="5641" max="5881" width="9" style="1"/>
    <col min="5882" max="5882" width="18.6640625" style="1" customWidth="1"/>
    <col min="5883" max="5883" width="9.109375" style="1" customWidth="1"/>
    <col min="5884" max="5884" width="9" style="1"/>
    <col min="5885" max="5885" width="7.77734375" style="1" customWidth="1"/>
    <col min="5886" max="5886" width="20.6640625" style="1" customWidth="1"/>
    <col min="5887" max="5888" width="9" style="1"/>
    <col min="5889" max="5889" width="4.77734375" style="1" customWidth="1"/>
    <col min="5890" max="5890" width="9" style="1"/>
    <col min="5891" max="5896" width="6.6640625" style="1" customWidth="1"/>
    <col min="5897" max="6137" width="9" style="1"/>
    <col min="6138" max="6138" width="18.6640625" style="1" customWidth="1"/>
    <col min="6139" max="6139" width="9.109375" style="1" customWidth="1"/>
    <col min="6140" max="6140" width="9" style="1"/>
    <col min="6141" max="6141" width="7.77734375" style="1" customWidth="1"/>
    <col min="6142" max="6142" width="20.6640625" style="1" customWidth="1"/>
    <col min="6143" max="6144" width="9" style="1"/>
    <col min="6145" max="6145" width="4.77734375" style="1" customWidth="1"/>
    <col min="6146" max="6146" width="9" style="1"/>
    <col min="6147" max="6152" width="6.6640625" style="1" customWidth="1"/>
    <col min="6153" max="6393" width="9" style="1"/>
    <col min="6394" max="6394" width="18.6640625" style="1" customWidth="1"/>
    <col min="6395" max="6395" width="9.109375" style="1" customWidth="1"/>
    <col min="6396" max="6396" width="9" style="1"/>
    <col min="6397" max="6397" width="7.77734375" style="1" customWidth="1"/>
    <col min="6398" max="6398" width="20.6640625" style="1" customWidth="1"/>
    <col min="6399" max="6400" width="9" style="1"/>
    <col min="6401" max="6401" width="4.77734375" style="1" customWidth="1"/>
    <col min="6402" max="6402" width="9" style="1"/>
    <col min="6403" max="6408" width="6.6640625" style="1" customWidth="1"/>
    <col min="6409" max="6649" width="9" style="1"/>
    <col min="6650" max="6650" width="18.6640625" style="1" customWidth="1"/>
    <col min="6651" max="6651" width="9.109375" style="1" customWidth="1"/>
    <col min="6652" max="6652" width="9" style="1"/>
    <col min="6653" max="6653" width="7.77734375" style="1" customWidth="1"/>
    <col min="6654" max="6654" width="20.6640625" style="1" customWidth="1"/>
    <col min="6655" max="6656" width="9" style="1"/>
    <col min="6657" max="6657" width="4.77734375" style="1" customWidth="1"/>
    <col min="6658" max="6658" width="9" style="1"/>
    <col min="6659" max="6664" width="6.6640625" style="1" customWidth="1"/>
    <col min="6665" max="6905" width="9" style="1"/>
    <col min="6906" max="6906" width="18.6640625" style="1" customWidth="1"/>
    <col min="6907" max="6907" width="9.109375" style="1" customWidth="1"/>
    <col min="6908" max="6908" width="9" style="1"/>
    <col min="6909" max="6909" width="7.77734375" style="1" customWidth="1"/>
    <col min="6910" max="6910" width="20.6640625" style="1" customWidth="1"/>
    <col min="6911" max="6912" width="9" style="1"/>
    <col min="6913" max="6913" width="4.77734375" style="1" customWidth="1"/>
    <col min="6914" max="6914" width="9" style="1"/>
    <col min="6915" max="6920" width="6.6640625" style="1" customWidth="1"/>
    <col min="6921" max="7161" width="9" style="1"/>
    <col min="7162" max="7162" width="18.6640625" style="1" customWidth="1"/>
    <col min="7163" max="7163" width="9.109375" style="1" customWidth="1"/>
    <col min="7164" max="7164" width="9" style="1"/>
    <col min="7165" max="7165" width="7.77734375" style="1" customWidth="1"/>
    <col min="7166" max="7166" width="20.6640625" style="1" customWidth="1"/>
    <col min="7167" max="7168" width="9" style="1"/>
    <col min="7169" max="7169" width="4.77734375" style="1" customWidth="1"/>
    <col min="7170" max="7170" width="9" style="1"/>
    <col min="7171" max="7176" width="6.6640625" style="1" customWidth="1"/>
    <col min="7177" max="7417" width="9" style="1"/>
    <col min="7418" max="7418" width="18.6640625" style="1" customWidth="1"/>
    <col min="7419" max="7419" width="9.109375" style="1" customWidth="1"/>
    <col min="7420" max="7420" width="9" style="1"/>
    <col min="7421" max="7421" width="7.77734375" style="1" customWidth="1"/>
    <col min="7422" max="7422" width="20.6640625" style="1" customWidth="1"/>
    <col min="7423" max="7424" width="9" style="1"/>
    <col min="7425" max="7425" width="4.77734375" style="1" customWidth="1"/>
    <col min="7426" max="7426" width="9" style="1"/>
    <col min="7427" max="7432" width="6.6640625" style="1" customWidth="1"/>
    <col min="7433" max="7673" width="9" style="1"/>
    <col min="7674" max="7674" width="18.6640625" style="1" customWidth="1"/>
    <col min="7675" max="7675" width="9.109375" style="1" customWidth="1"/>
    <col min="7676" max="7676" width="9" style="1"/>
    <col min="7677" max="7677" width="7.77734375" style="1" customWidth="1"/>
    <col min="7678" max="7678" width="20.6640625" style="1" customWidth="1"/>
    <col min="7679" max="7680" width="9" style="1"/>
    <col min="7681" max="7681" width="4.77734375" style="1" customWidth="1"/>
    <col min="7682" max="7682" width="9" style="1"/>
    <col min="7683" max="7688" width="6.6640625" style="1" customWidth="1"/>
    <col min="7689" max="7929" width="9" style="1"/>
    <col min="7930" max="7930" width="18.6640625" style="1" customWidth="1"/>
    <col min="7931" max="7931" width="9.109375" style="1" customWidth="1"/>
    <col min="7932" max="7932" width="9" style="1"/>
    <col min="7933" max="7933" width="7.77734375" style="1" customWidth="1"/>
    <col min="7934" max="7934" width="20.6640625" style="1" customWidth="1"/>
    <col min="7935" max="7936" width="9" style="1"/>
    <col min="7937" max="7937" width="4.77734375" style="1" customWidth="1"/>
    <col min="7938" max="7938" width="9" style="1"/>
    <col min="7939" max="7944" width="6.6640625" style="1" customWidth="1"/>
    <col min="7945" max="8185" width="9" style="1"/>
    <col min="8186" max="8186" width="18.6640625" style="1" customWidth="1"/>
    <col min="8187" max="8187" width="9.109375" style="1" customWidth="1"/>
    <col min="8188" max="8188" width="9" style="1"/>
    <col min="8189" max="8189" width="7.77734375" style="1" customWidth="1"/>
    <col min="8190" max="8190" width="20.6640625" style="1" customWidth="1"/>
    <col min="8191" max="8192" width="9" style="1"/>
    <col min="8193" max="8193" width="4.77734375" style="1" customWidth="1"/>
    <col min="8194" max="8194" width="9" style="1"/>
    <col min="8195" max="8200" width="6.6640625" style="1" customWidth="1"/>
    <col min="8201" max="8441" width="9" style="1"/>
    <col min="8442" max="8442" width="18.6640625" style="1" customWidth="1"/>
    <col min="8443" max="8443" width="9.109375" style="1" customWidth="1"/>
    <col min="8444" max="8444" width="9" style="1"/>
    <col min="8445" max="8445" width="7.77734375" style="1" customWidth="1"/>
    <col min="8446" max="8446" width="20.6640625" style="1" customWidth="1"/>
    <col min="8447" max="8448" width="9" style="1"/>
    <col min="8449" max="8449" width="4.77734375" style="1" customWidth="1"/>
    <col min="8450" max="8450" width="9" style="1"/>
    <col min="8451" max="8456" width="6.6640625" style="1" customWidth="1"/>
    <col min="8457" max="8697" width="9" style="1"/>
    <col min="8698" max="8698" width="18.6640625" style="1" customWidth="1"/>
    <col min="8699" max="8699" width="9.109375" style="1" customWidth="1"/>
    <col min="8700" max="8700" width="9" style="1"/>
    <col min="8701" max="8701" width="7.77734375" style="1" customWidth="1"/>
    <col min="8702" max="8702" width="20.6640625" style="1" customWidth="1"/>
    <col min="8703" max="8704" width="9" style="1"/>
    <col min="8705" max="8705" width="4.77734375" style="1" customWidth="1"/>
    <col min="8706" max="8706" width="9" style="1"/>
    <col min="8707" max="8712" width="6.6640625" style="1" customWidth="1"/>
    <col min="8713" max="8953" width="9" style="1"/>
    <col min="8954" max="8954" width="18.6640625" style="1" customWidth="1"/>
    <col min="8955" max="8955" width="9.109375" style="1" customWidth="1"/>
    <col min="8956" max="8956" width="9" style="1"/>
    <col min="8957" max="8957" width="7.77734375" style="1" customWidth="1"/>
    <col min="8958" max="8958" width="20.6640625" style="1" customWidth="1"/>
    <col min="8959" max="8960" width="9" style="1"/>
    <col min="8961" max="8961" width="4.77734375" style="1" customWidth="1"/>
    <col min="8962" max="8962" width="9" style="1"/>
    <col min="8963" max="8968" width="6.6640625" style="1" customWidth="1"/>
    <col min="8969" max="9209" width="9" style="1"/>
    <col min="9210" max="9210" width="18.6640625" style="1" customWidth="1"/>
    <col min="9211" max="9211" width="9.109375" style="1" customWidth="1"/>
    <col min="9212" max="9212" width="9" style="1"/>
    <col min="9213" max="9213" width="7.77734375" style="1" customWidth="1"/>
    <col min="9214" max="9214" width="20.6640625" style="1" customWidth="1"/>
    <col min="9215" max="9216" width="9" style="1"/>
    <col min="9217" max="9217" width="4.77734375" style="1" customWidth="1"/>
    <col min="9218" max="9218" width="9" style="1"/>
    <col min="9219" max="9224" width="6.6640625" style="1" customWidth="1"/>
    <col min="9225" max="9465" width="9" style="1"/>
    <col min="9466" max="9466" width="18.6640625" style="1" customWidth="1"/>
    <col min="9467" max="9467" width="9.109375" style="1" customWidth="1"/>
    <col min="9468" max="9468" width="9" style="1"/>
    <col min="9469" max="9469" width="7.77734375" style="1" customWidth="1"/>
    <col min="9470" max="9470" width="20.6640625" style="1" customWidth="1"/>
    <col min="9471" max="9472" width="9" style="1"/>
    <col min="9473" max="9473" width="4.77734375" style="1" customWidth="1"/>
    <col min="9474" max="9474" width="9" style="1"/>
    <col min="9475" max="9480" width="6.6640625" style="1" customWidth="1"/>
    <col min="9481" max="9721" width="9" style="1"/>
    <col min="9722" max="9722" width="18.6640625" style="1" customWidth="1"/>
    <col min="9723" max="9723" width="9.109375" style="1" customWidth="1"/>
    <col min="9724" max="9724" width="9" style="1"/>
    <col min="9725" max="9725" width="7.77734375" style="1" customWidth="1"/>
    <col min="9726" max="9726" width="20.6640625" style="1" customWidth="1"/>
    <col min="9727" max="9728" width="9" style="1"/>
    <col min="9729" max="9729" width="4.77734375" style="1" customWidth="1"/>
    <col min="9730" max="9730" width="9" style="1"/>
    <col min="9731" max="9736" width="6.6640625" style="1" customWidth="1"/>
    <col min="9737" max="9977" width="9" style="1"/>
    <col min="9978" max="9978" width="18.6640625" style="1" customWidth="1"/>
    <col min="9979" max="9979" width="9.109375" style="1" customWidth="1"/>
    <col min="9980" max="9980" width="9" style="1"/>
    <col min="9981" max="9981" width="7.77734375" style="1" customWidth="1"/>
    <col min="9982" max="9982" width="20.6640625" style="1" customWidth="1"/>
    <col min="9983" max="9984" width="9" style="1"/>
    <col min="9985" max="9985" width="4.77734375" style="1" customWidth="1"/>
    <col min="9986" max="9986" width="9" style="1"/>
    <col min="9987" max="9992" width="6.6640625" style="1" customWidth="1"/>
    <col min="9993" max="10233" width="9" style="1"/>
    <col min="10234" max="10234" width="18.6640625" style="1" customWidth="1"/>
    <col min="10235" max="10235" width="9.109375" style="1" customWidth="1"/>
    <col min="10236" max="10236" width="9" style="1"/>
    <col min="10237" max="10237" width="7.77734375" style="1" customWidth="1"/>
    <col min="10238" max="10238" width="20.6640625" style="1" customWidth="1"/>
    <col min="10239" max="10240" width="9" style="1"/>
    <col min="10241" max="10241" width="4.77734375" style="1" customWidth="1"/>
    <col min="10242" max="10242" width="9" style="1"/>
    <col min="10243" max="10248" width="6.6640625" style="1" customWidth="1"/>
    <col min="10249" max="10489" width="9" style="1"/>
    <col min="10490" max="10490" width="18.6640625" style="1" customWidth="1"/>
    <col min="10491" max="10491" width="9.109375" style="1" customWidth="1"/>
    <col min="10492" max="10492" width="9" style="1"/>
    <col min="10493" max="10493" width="7.77734375" style="1" customWidth="1"/>
    <col min="10494" max="10494" width="20.6640625" style="1" customWidth="1"/>
    <col min="10495" max="10496" width="9" style="1"/>
    <col min="10497" max="10497" width="4.77734375" style="1" customWidth="1"/>
    <col min="10498" max="10498" width="9" style="1"/>
    <col min="10499" max="10504" width="6.6640625" style="1" customWidth="1"/>
    <col min="10505" max="10745" width="9" style="1"/>
    <col min="10746" max="10746" width="18.6640625" style="1" customWidth="1"/>
    <col min="10747" max="10747" width="9.109375" style="1" customWidth="1"/>
    <col min="10748" max="10748" width="9" style="1"/>
    <col min="10749" max="10749" width="7.77734375" style="1" customWidth="1"/>
    <col min="10750" max="10750" width="20.6640625" style="1" customWidth="1"/>
    <col min="10751" max="10752" width="9" style="1"/>
    <col min="10753" max="10753" width="4.77734375" style="1" customWidth="1"/>
    <col min="10754" max="10754" width="9" style="1"/>
    <col min="10755" max="10760" width="6.6640625" style="1" customWidth="1"/>
    <col min="10761" max="11001" width="9" style="1"/>
    <col min="11002" max="11002" width="18.6640625" style="1" customWidth="1"/>
    <col min="11003" max="11003" width="9.109375" style="1" customWidth="1"/>
    <col min="11004" max="11004" width="9" style="1"/>
    <col min="11005" max="11005" width="7.77734375" style="1" customWidth="1"/>
    <col min="11006" max="11006" width="20.6640625" style="1" customWidth="1"/>
    <col min="11007" max="11008" width="9" style="1"/>
    <col min="11009" max="11009" width="4.77734375" style="1" customWidth="1"/>
    <col min="11010" max="11010" width="9" style="1"/>
    <col min="11011" max="11016" width="6.6640625" style="1" customWidth="1"/>
    <col min="11017" max="11257" width="9" style="1"/>
    <col min="11258" max="11258" width="18.6640625" style="1" customWidth="1"/>
    <col min="11259" max="11259" width="9.109375" style="1" customWidth="1"/>
    <col min="11260" max="11260" width="9" style="1"/>
    <col min="11261" max="11261" width="7.77734375" style="1" customWidth="1"/>
    <col min="11262" max="11262" width="20.6640625" style="1" customWidth="1"/>
    <col min="11263" max="11264" width="9" style="1"/>
    <col min="11265" max="11265" width="4.77734375" style="1" customWidth="1"/>
    <col min="11266" max="11266" width="9" style="1"/>
    <col min="11267" max="11272" width="6.6640625" style="1" customWidth="1"/>
    <col min="11273" max="11513" width="9" style="1"/>
    <col min="11514" max="11514" width="18.6640625" style="1" customWidth="1"/>
    <col min="11515" max="11515" width="9.109375" style="1" customWidth="1"/>
    <col min="11516" max="11516" width="9" style="1"/>
    <col min="11517" max="11517" width="7.77734375" style="1" customWidth="1"/>
    <col min="11518" max="11518" width="20.6640625" style="1" customWidth="1"/>
    <col min="11519" max="11520" width="9" style="1"/>
    <col min="11521" max="11521" width="4.77734375" style="1" customWidth="1"/>
    <col min="11522" max="11522" width="9" style="1"/>
    <col min="11523" max="11528" width="6.6640625" style="1" customWidth="1"/>
    <col min="11529" max="11769" width="9" style="1"/>
    <col min="11770" max="11770" width="18.6640625" style="1" customWidth="1"/>
    <col min="11771" max="11771" width="9.109375" style="1" customWidth="1"/>
    <col min="11772" max="11772" width="9" style="1"/>
    <col min="11773" max="11773" width="7.77734375" style="1" customWidth="1"/>
    <col min="11774" max="11774" width="20.6640625" style="1" customWidth="1"/>
    <col min="11775" max="11776" width="9" style="1"/>
    <col min="11777" max="11777" width="4.77734375" style="1" customWidth="1"/>
    <col min="11778" max="11778" width="9" style="1"/>
    <col min="11779" max="11784" width="6.6640625" style="1" customWidth="1"/>
    <col min="11785" max="12025" width="9" style="1"/>
    <col min="12026" max="12026" width="18.6640625" style="1" customWidth="1"/>
    <col min="12027" max="12027" width="9.109375" style="1" customWidth="1"/>
    <col min="12028" max="12028" width="9" style="1"/>
    <col min="12029" max="12029" width="7.77734375" style="1" customWidth="1"/>
    <col min="12030" max="12030" width="20.6640625" style="1" customWidth="1"/>
    <col min="12031" max="12032" width="9" style="1"/>
    <col min="12033" max="12033" width="4.77734375" style="1" customWidth="1"/>
    <col min="12034" max="12034" width="9" style="1"/>
    <col min="12035" max="12040" width="6.6640625" style="1" customWidth="1"/>
    <col min="12041" max="12281" width="9" style="1"/>
    <col min="12282" max="12282" width="18.6640625" style="1" customWidth="1"/>
    <col min="12283" max="12283" width="9.109375" style="1" customWidth="1"/>
    <col min="12284" max="12284" width="9" style="1"/>
    <col min="12285" max="12285" width="7.77734375" style="1" customWidth="1"/>
    <col min="12286" max="12286" width="20.6640625" style="1" customWidth="1"/>
    <col min="12287" max="12288" width="9" style="1"/>
    <col min="12289" max="12289" width="4.77734375" style="1" customWidth="1"/>
    <col min="12290" max="12290" width="9" style="1"/>
    <col min="12291" max="12296" width="6.6640625" style="1" customWidth="1"/>
    <col min="12297" max="12537" width="9" style="1"/>
    <col min="12538" max="12538" width="18.6640625" style="1" customWidth="1"/>
    <col min="12539" max="12539" width="9.109375" style="1" customWidth="1"/>
    <col min="12540" max="12540" width="9" style="1"/>
    <col min="12541" max="12541" width="7.77734375" style="1" customWidth="1"/>
    <col min="12542" max="12542" width="20.6640625" style="1" customWidth="1"/>
    <col min="12543" max="12544" width="9" style="1"/>
    <col min="12545" max="12545" width="4.77734375" style="1" customWidth="1"/>
    <col min="12546" max="12546" width="9" style="1"/>
    <col min="12547" max="12552" width="6.6640625" style="1" customWidth="1"/>
    <col min="12553" max="12793" width="9" style="1"/>
    <col min="12794" max="12794" width="18.6640625" style="1" customWidth="1"/>
    <col min="12795" max="12795" width="9.109375" style="1" customWidth="1"/>
    <col min="12796" max="12796" width="9" style="1"/>
    <col min="12797" max="12797" width="7.77734375" style="1" customWidth="1"/>
    <col min="12798" max="12798" width="20.6640625" style="1" customWidth="1"/>
    <col min="12799" max="12800" width="9" style="1"/>
    <col min="12801" max="12801" width="4.77734375" style="1" customWidth="1"/>
    <col min="12802" max="12802" width="9" style="1"/>
    <col min="12803" max="12808" width="6.6640625" style="1" customWidth="1"/>
    <col min="12809" max="13049" width="9" style="1"/>
    <col min="13050" max="13050" width="18.6640625" style="1" customWidth="1"/>
    <col min="13051" max="13051" width="9.109375" style="1" customWidth="1"/>
    <col min="13052" max="13052" width="9" style="1"/>
    <col min="13053" max="13053" width="7.77734375" style="1" customWidth="1"/>
    <col min="13054" max="13054" width="20.6640625" style="1" customWidth="1"/>
    <col min="13055" max="13056" width="9" style="1"/>
    <col min="13057" max="13057" width="4.77734375" style="1" customWidth="1"/>
    <col min="13058" max="13058" width="9" style="1"/>
    <col min="13059" max="13064" width="6.6640625" style="1" customWidth="1"/>
    <col min="13065" max="13305" width="9" style="1"/>
    <col min="13306" max="13306" width="18.6640625" style="1" customWidth="1"/>
    <col min="13307" max="13307" width="9.109375" style="1" customWidth="1"/>
    <col min="13308" max="13308" width="9" style="1"/>
    <col min="13309" max="13309" width="7.77734375" style="1" customWidth="1"/>
    <col min="13310" max="13310" width="20.6640625" style="1" customWidth="1"/>
    <col min="13311" max="13312" width="9" style="1"/>
    <col min="13313" max="13313" width="4.77734375" style="1" customWidth="1"/>
    <col min="13314" max="13314" width="9" style="1"/>
    <col min="13315" max="13320" width="6.6640625" style="1" customWidth="1"/>
    <col min="13321" max="13561" width="9" style="1"/>
    <col min="13562" max="13562" width="18.6640625" style="1" customWidth="1"/>
    <col min="13563" max="13563" width="9.109375" style="1" customWidth="1"/>
    <col min="13564" max="13564" width="9" style="1"/>
    <col min="13565" max="13565" width="7.77734375" style="1" customWidth="1"/>
    <col min="13566" max="13566" width="20.6640625" style="1" customWidth="1"/>
    <col min="13567" max="13568" width="9" style="1"/>
    <col min="13569" max="13569" width="4.77734375" style="1" customWidth="1"/>
    <col min="13570" max="13570" width="9" style="1"/>
    <col min="13571" max="13576" width="6.6640625" style="1" customWidth="1"/>
    <col min="13577" max="13817" width="9" style="1"/>
    <col min="13818" max="13818" width="18.6640625" style="1" customWidth="1"/>
    <col min="13819" max="13819" width="9.109375" style="1" customWidth="1"/>
    <col min="13820" max="13820" width="9" style="1"/>
    <col min="13821" max="13821" width="7.77734375" style="1" customWidth="1"/>
    <col min="13822" max="13822" width="20.6640625" style="1" customWidth="1"/>
    <col min="13823" max="13824" width="9" style="1"/>
    <col min="13825" max="13825" width="4.77734375" style="1" customWidth="1"/>
    <col min="13826" max="13826" width="9" style="1"/>
    <col min="13827" max="13832" width="6.6640625" style="1" customWidth="1"/>
    <col min="13833" max="14073" width="9" style="1"/>
    <col min="14074" max="14074" width="18.6640625" style="1" customWidth="1"/>
    <col min="14075" max="14075" width="9.109375" style="1" customWidth="1"/>
    <col min="14076" max="14076" width="9" style="1"/>
    <col min="14077" max="14077" width="7.77734375" style="1" customWidth="1"/>
    <col min="14078" max="14078" width="20.6640625" style="1" customWidth="1"/>
    <col min="14079" max="14080" width="9" style="1"/>
    <col min="14081" max="14081" width="4.77734375" style="1" customWidth="1"/>
    <col min="14082" max="14082" width="9" style="1"/>
    <col min="14083" max="14088" width="6.6640625" style="1" customWidth="1"/>
    <col min="14089" max="14329" width="9" style="1"/>
    <col min="14330" max="14330" width="18.6640625" style="1" customWidth="1"/>
    <col min="14331" max="14331" width="9.109375" style="1" customWidth="1"/>
    <col min="14332" max="14332" width="9" style="1"/>
    <col min="14333" max="14333" width="7.77734375" style="1" customWidth="1"/>
    <col min="14334" max="14334" width="20.6640625" style="1" customWidth="1"/>
    <col min="14335" max="14336" width="9" style="1"/>
    <col min="14337" max="14337" width="4.77734375" style="1" customWidth="1"/>
    <col min="14338" max="14338" width="9" style="1"/>
    <col min="14339" max="14344" width="6.6640625" style="1" customWidth="1"/>
    <col min="14345" max="14585" width="9" style="1"/>
    <col min="14586" max="14586" width="18.6640625" style="1" customWidth="1"/>
    <col min="14587" max="14587" width="9.109375" style="1" customWidth="1"/>
    <col min="14588" max="14588" width="9" style="1"/>
    <col min="14589" max="14589" width="7.77734375" style="1" customWidth="1"/>
    <col min="14590" max="14590" width="20.6640625" style="1" customWidth="1"/>
    <col min="14591" max="14592" width="9" style="1"/>
    <col min="14593" max="14593" width="4.77734375" style="1" customWidth="1"/>
    <col min="14594" max="14594" width="9" style="1"/>
    <col min="14595" max="14600" width="6.6640625" style="1" customWidth="1"/>
    <col min="14601" max="14841" width="9" style="1"/>
    <col min="14842" max="14842" width="18.6640625" style="1" customWidth="1"/>
    <col min="14843" max="14843" width="9.109375" style="1" customWidth="1"/>
    <col min="14844" max="14844" width="9" style="1"/>
    <col min="14845" max="14845" width="7.77734375" style="1" customWidth="1"/>
    <col min="14846" max="14846" width="20.6640625" style="1" customWidth="1"/>
    <col min="14847" max="14848" width="9" style="1"/>
    <col min="14849" max="14849" width="4.77734375" style="1" customWidth="1"/>
    <col min="14850" max="14850" width="9" style="1"/>
    <col min="14851" max="14856" width="6.6640625" style="1" customWidth="1"/>
    <col min="14857" max="15097" width="9" style="1"/>
    <col min="15098" max="15098" width="18.6640625" style="1" customWidth="1"/>
    <col min="15099" max="15099" width="9.109375" style="1" customWidth="1"/>
    <col min="15100" max="15100" width="9" style="1"/>
    <col min="15101" max="15101" width="7.77734375" style="1" customWidth="1"/>
    <col min="15102" max="15102" width="20.6640625" style="1" customWidth="1"/>
    <col min="15103" max="15104" width="9" style="1"/>
    <col min="15105" max="15105" width="4.77734375" style="1" customWidth="1"/>
    <col min="15106" max="15106" width="9" style="1"/>
    <col min="15107" max="15112" width="6.6640625" style="1" customWidth="1"/>
    <col min="15113" max="15353" width="9" style="1"/>
    <col min="15354" max="15354" width="18.6640625" style="1" customWidth="1"/>
    <col min="15355" max="15355" width="9.109375" style="1" customWidth="1"/>
    <col min="15356" max="15356" width="9" style="1"/>
    <col min="15357" max="15357" width="7.77734375" style="1" customWidth="1"/>
    <col min="15358" max="15358" width="20.6640625" style="1" customWidth="1"/>
    <col min="15359" max="15360" width="9" style="1"/>
    <col min="15361" max="15361" width="4.77734375" style="1" customWidth="1"/>
    <col min="15362" max="15362" width="9" style="1"/>
    <col min="15363" max="15368" width="6.6640625" style="1" customWidth="1"/>
    <col min="15369" max="15609" width="9" style="1"/>
    <col min="15610" max="15610" width="18.6640625" style="1" customWidth="1"/>
    <col min="15611" max="15611" width="9.109375" style="1" customWidth="1"/>
    <col min="15612" max="15612" width="9" style="1"/>
    <col min="15613" max="15613" width="7.77734375" style="1" customWidth="1"/>
    <col min="15614" max="15614" width="20.6640625" style="1" customWidth="1"/>
    <col min="15615" max="15616" width="9" style="1"/>
    <col min="15617" max="15617" width="4.77734375" style="1" customWidth="1"/>
    <col min="15618" max="15618" width="9" style="1"/>
    <col min="15619" max="15624" width="6.6640625" style="1" customWidth="1"/>
    <col min="15625" max="15865" width="9" style="1"/>
    <col min="15866" max="15866" width="18.6640625" style="1" customWidth="1"/>
    <col min="15867" max="15867" width="9.109375" style="1" customWidth="1"/>
    <col min="15868" max="15868" width="9" style="1"/>
    <col min="15869" max="15869" width="7.77734375" style="1" customWidth="1"/>
    <col min="15870" max="15870" width="20.6640625" style="1" customWidth="1"/>
    <col min="15871" max="15872" width="9" style="1"/>
    <col min="15873" max="15873" width="4.77734375" style="1" customWidth="1"/>
    <col min="15874" max="15874" width="9" style="1"/>
    <col min="15875" max="15880" width="6.6640625" style="1" customWidth="1"/>
    <col min="15881" max="16121" width="9" style="1"/>
    <col min="16122" max="16122" width="18.6640625" style="1" customWidth="1"/>
    <col min="16123" max="16123" width="9.109375" style="1" customWidth="1"/>
    <col min="16124" max="16124" width="9" style="1"/>
    <col min="16125" max="16125" width="7.77734375" style="1" customWidth="1"/>
    <col min="16126" max="16126" width="20.6640625" style="1" customWidth="1"/>
    <col min="16127" max="16128" width="9" style="1"/>
    <col min="16129" max="16129" width="4.77734375" style="1" customWidth="1"/>
    <col min="16130" max="16130" width="9" style="1"/>
    <col min="16131" max="16136" width="6.6640625" style="1" customWidth="1"/>
    <col min="16137" max="16384" width="9" style="1"/>
  </cols>
  <sheetData>
    <row r="1" spans="1:13" ht="18.75" customHeight="1" x14ac:dyDescent="0.2">
      <c r="A1" s="49" t="s">
        <v>119</v>
      </c>
      <c r="B1" s="49"/>
      <c r="C1" s="49"/>
      <c r="D1" s="49"/>
      <c r="E1" s="49"/>
      <c r="F1" s="49"/>
      <c r="G1" s="49"/>
    </row>
    <row r="2" spans="1:13" ht="18" customHeight="1" x14ac:dyDescent="0.2">
      <c r="A2" s="28"/>
      <c r="G2" s="6" t="s">
        <v>120</v>
      </c>
    </row>
    <row r="3" spans="1:13" ht="18" customHeight="1" x14ac:dyDescent="0.45">
      <c r="A3" s="21" t="s">
        <v>1</v>
      </c>
      <c r="B3" s="10">
        <v>273</v>
      </c>
      <c r="C3" s="7"/>
      <c r="E3" s="50" t="s">
        <v>2</v>
      </c>
      <c r="F3" s="50"/>
      <c r="G3" s="50"/>
    </row>
    <row r="4" spans="1:13" ht="18" customHeight="1" x14ac:dyDescent="0.2">
      <c r="A4" s="21" t="s">
        <v>3</v>
      </c>
      <c r="B4" s="37">
        <v>25652</v>
      </c>
      <c r="C4" s="7"/>
      <c r="E4" s="17" t="s">
        <v>4</v>
      </c>
      <c r="F4" s="18">
        <v>36</v>
      </c>
      <c r="G4" s="43">
        <f>F4/95</f>
        <v>0.37894736842105264</v>
      </c>
    </row>
    <row r="5" spans="1:13" ht="18" customHeight="1" x14ac:dyDescent="0.2">
      <c r="A5" s="8" t="s">
        <v>5</v>
      </c>
      <c r="B5" s="9">
        <f>回答数/B4</f>
        <v>1.0642445033525651E-2</v>
      </c>
      <c r="C5" s="7"/>
      <c r="E5" s="3" t="s">
        <v>6</v>
      </c>
      <c r="F5" s="19">
        <v>0</v>
      </c>
      <c r="G5" s="36">
        <f>F5/95</f>
        <v>0</v>
      </c>
      <c r="L5" s="31"/>
    </row>
    <row r="6" spans="1:13" ht="18" customHeight="1" x14ac:dyDescent="0.2">
      <c r="E6" s="3" t="s">
        <v>7</v>
      </c>
      <c r="F6" s="19">
        <v>0</v>
      </c>
      <c r="G6" s="43">
        <f t="shared" ref="G6:G17" si="0">F6/95</f>
        <v>0</v>
      </c>
      <c r="J6" s="32"/>
    </row>
    <row r="7" spans="1:13" ht="18" customHeight="1" x14ac:dyDescent="0.2">
      <c r="A7" s="2" t="s">
        <v>8</v>
      </c>
      <c r="E7" s="3" t="s">
        <v>9</v>
      </c>
      <c r="F7" s="19">
        <v>1</v>
      </c>
      <c r="G7" s="36">
        <f t="shared" si="0"/>
        <v>1.0526315789473684E-2</v>
      </c>
    </row>
    <row r="8" spans="1:13" ht="18" customHeight="1" x14ac:dyDescent="0.2">
      <c r="E8" s="3" t="s">
        <v>10</v>
      </c>
      <c r="F8" s="19">
        <v>0</v>
      </c>
      <c r="G8" s="43">
        <f t="shared" si="0"/>
        <v>0</v>
      </c>
      <c r="K8" s="32"/>
      <c r="L8" s="32"/>
      <c r="M8" s="32"/>
    </row>
    <row r="9" spans="1:13" ht="18" customHeight="1" x14ac:dyDescent="0.2">
      <c r="A9" s="2" t="s">
        <v>18</v>
      </c>
      <c r="E9" s="3" t="s">
        <v>11</v>
      </c>
      <c r="F9" s="19">
        <v>4</v>
      </c>
      <c r="G9" s="36">
        <f t="shared" si="0"/>
        <v>4.2105263157894736E-2</v>
      </c>
      <c r="I9" s="4"/>
      <c r="K9" s="32"/>
      <c r="L9" s="32"/>
      <c r="M9" s="32"/>
    </row>
    <row r="10" spans="1:13" ht="18" customHeight="1" x14ac:dyDescent="0.2">
      <c r="A10" s="21" t="s">
        <v>108</v>
      </c>
      <c r="B10" s="10">
        <v>114</v>
      </c>
      <c r="C10" s="38">
        <f>B10/273</f>
        <v>0.4175824175824176</v>
      </c>
      <c r="E10" s="3" t="s">
        <v>12</v>
      </c>
      <c r="F10" s="19">
        <v>1</v>
      </c>
      <c r="G10" s="43">
        <f t="shared" si="0"/>
        <v>1.0526315789473684E-2</v>
      </c>
      <c r="K10" s="32"/>
      <c r="L10" s="32"/>
      <c r="M10" s="32"/>
    </row>
    <row r="11" spans="1:13" ht="18" customHeight="1" x14ac:dyDescent="0.2">
      <c r="A11" s="21" t="s">
        <v>21</v>
      </c>
      <c r="B11" s="10">
        <v>15</v>
      </c>
      <c r="C11" s="38">
        <f t="shared" ref="C11:C18" si="1">B11/273</f>
        <v>5.4945054945054944E-2</v>
      </c>
      <c r="E11" s="3" t="s">
        <v>14</v>
      </c>
      <c r="F11" s="19">
        <v>0</v>
      </c>
      <c r="G11" s="36">
        <f t="shared" si="0"/>
        <v>0</v>
      </c>
      <c r="K11" s="32"/>
      <c r="L11" s="32"/>
      <c r="M11" s="32"/>
    </row>
    <row r="12" spans="1:13" ht="18" customHeight="1" x14ac:dyDescent="0.2">
      <c r="A12" s="21" t="s">
        <v>23</v>
      </c>
      <c r="B12" s="10">
        <v>17</v>
      </c>
      <c r="C12" s="38">
        <f t="shared" si="1"/>
        <v>6.2271062271062272E-2</v>
      </c>
      <c r="E12" s="3" t="s">
        <v>16</v>
      </c>
      <c r="F12" s="19">
        <v>3</v>
      </c>
      <c r="G12" s="43">
        <f t="shared" si="0"/>
        <v>3.1578947368421054E-2</v>
      </c>
      <c r="K12" s="32"/>
      <c r="L12" s="32"/>
      <c r="M12" s="32"/>
    </row>
    <row r="13" spans="1:13" ht="18" customHeight="1" x14ac:dyDescent="0.2">
      <c r="A13" s="21" t="s">
        <v>25</v>
      </c>
      <c r="B13" s="10">
        <v>32</v>
      </c>
      <c r="C13" s="38">
        <f t="shared" si="1"/>
        <v>0.11721611721611722</v>
      </c>
      <c r="E13" s="3" t="s">
        <v>17</v>
      </c>
      <c r="F13" s="19">
        <v>6</v>
      </c>
      <c r="G13" s="36">
        <f t="shared" si="0"/>
        <v>6.3157894736842107E-2</v>
      </c>
      <c r="K13" s="32"/>
      <c r="L13" s="32"/>
      <c r="M13" s="32"/>
    </row>
    <row r="14" spans="1:13" ht="18" customHeight="1" x14ac:dyDescent="0.2">
      <c r="A14" s="21" t="s">
        <v>27</v>
      </c>
      <c r="B14" s="10">
        <v>32</v>
      </c>
      <c r="C14" s="38">
        <f t="shared" si="1"/>
        <v>0.11721611721611722</v>
      </c>
      <c r="E14" s="3" t="s">
        <v>19</v>
      </c>
      <c r="F14" s="19">
        <v>0</v>
      </c>
      <c r="G14" s="43">
        <f t="shared" si="0"/>
        <v>0</v>
      </c>
      <c r="K14" s="32"/>
      <c r="L14" s="32"/>
      <c r="M14" s="32"/>
    </row>
    <row r="15" spans="1:13" ht="18" customHeight="1" x14ac:dyDescent="0.2">
      <c r="A15" s="21" t="s">
        <v>29</v>
      </c>
      <c r="B15" s="10">
        <v>31</v>
      </c>
      <c r="C15" s="38">
        <f t="shared" si="1"/>
        <v>0.11355311355311355</v>
      </c>
      <c r="E15" s="3" t="s">
        <v>20</v>
      </c>
      <c r="F15" s="19">
        <v>4</v>
      </c>
      <c r="G15" s="36">
        <f t="shared" si="0"/>
        <v>4.2105263157894736E-2</v>
      </c>
    </row>
    <row r="16" spans="1:13" ht="18" customHeight="1" x14ac:dyDescent="0.2">
      <c r="A16" s="21" t="s">
        <v>30</v>
      </c>
      <c r="B16" s="10">
        <v>19</v>
      </c>
      <c r="C16" s="38">
        <f t="shared" si="1"/>
        <v>6.95970695970696E-2</v>
      </c>
      <c r="E16" s="3" t="s">
        <v>22</v>
      </c>
      <c r="F16" s="19">
        <v>4</v>
      </c>
      <c r="G16" s="43">
        <f t="shared" si="0"/>
        <v>4.2105263157894736E-2</v>
      </c>
    </row>
    <row r="17" spans="1:7" ht="18" customHeight="1" x14ac:dyDescent="0.2">
      <c r="A17" s="21" t="s">
        <v>103</v>
      </c>
      <c r="B17" s="10">
        <v>6</v>
      </c>
      <c r="C17" s="38">
        <f t="shared" si="1"/>
        <v>2.197802197802198E-2</v>
      </c>
      <c r="E17" s="3" t="s">
        <v>24</v>
      </c>
      <c r="F17" s="19">
        <v>1</v>
      </c>
      <c r="G17" s="36">
        <f t="shared" si="0"/>
        <v>1.0526315789473684E-2</v>
      </c>
    </row>
    <row r="18" spans="1:7" ht="18" customHeight="1" x14ac:dyDescent="0.2">
      <c r="A18" s="21" t="s">
        <v>13</v>
      </c>
      <c r="B18" s="10">
        <v>7</v>
      </c>
      <c r="C18" s="38">
        <f t="shared" si="1"/>
        <v>2.564102564102564E-2</v>
      </c>
      <c r="E18" s="3" t="s">
        <v>26</v>
      </c>
      <c r="F18" s="19">
        <v>0</v>
      </c>
      <c r="G18" s="43">
        <f>F18/95</f>
        <v>0</v>
      </c>
    </row>
    <row r="19" spans="1:7" ht="18" customHeight="1" x14ac:dyDescent="0.2">
      <c r="A19" s="8" t="s">
        <v>15</v>
      </c>
      <c r="B19" s="10">
        <f>SUM(B10:B18)</f>
        <v>273</v>
      </c>
      <c r="C19" s="11">
        <v>1</v>
      </c>
      <c r="E19" s="3" t="s">
        <v>28</v>
      </c>
      <c r="F19" s="19">
        <v>1</v>
      </c>
      <c r="G19" s="36">
        <f>F19/95</f>
        <v>1.0526315789473684E-2</v>
      </c>
    </row>
    <row r="20" spans="1:7" ht="18" customHeight="1" x14ac:dyDescent="0.2">
      <c r="E20" s="3" t="s">
        <v>109</v>
      </c>
      <c r="F20" s="19">
        <v>1</v>
      </c>
      <c r="G20" s="43">
        <f t="shared" ref="G20:G25" si="2">F20/95</f>
        <v>1.0526315789473684E-2</v>
      </c>
    </row>
    <row r="21" spans="1:7" ht="18" customHeight="1" x14ac:dyDescent="0.2">
      <c r="A21" s="2" t="s">
        <v>36</v>
      </c>
      <c r="E21" s="3" t="s">
        <v>31</v>
      </c>
      <c r="F21" s="19">
        <v>1</v>
      </c>
      <c r="G21" s="36">
        <f t="shared" si="2"/>
        <v>1.0526315789473684E-2</v>
      </c>
    </row>
    <row r="22" spans="1:7" ht="18" customHeight="1" x14ac:dyDescent="0.2">
      <c r="A22" s="21" t="s">
        <v>2</v>
      </c>
      <c r="B22" s="39">
        <v>126</v>
      </c>
      <c r="C22" s="11">
        <f>B22/B25</f>
        <v>0.46153846153846156</v>
      </c>
      <c r="E22" s="3" t="s">
        <v>32</v>
      </c>
      <c r="F22" s="19">
        <v>2</v>
      </c>
      <c r="G22" s="43">
        <f t="shared" si="2"/>
        <v>2.1052631578947368E-2</v>
      </c>
    </row>
    <row r="23" spans="1:7" ht="18" customHeight="1" x14ac:dyDescent="0.2">
      <c r="A23" s="21" t="s">
        <v>38</v>
      </c>
      <c r="B23" s="39">
        <v>48</v>
      </c>
      <c r="C23" s="11">
        <f>B23/B25</f>
        <v>0.17582417582417584</v>
      </c>
      <c r="E23" s="3" t="s">
        <v>33</v>
      </c>
      <c r="F23" s="19">
        <v>2</v>
      </c>
      <c r="G23" s="36">
        <f t="shared" si="2"/>
        <v>2.1052631578947368E-2</v>
      </c>
    </row>
    <row r="24" spans="1:7" ht="18" customHeight="1" x14ac:dyDescent="0.2">
      <c r="A24" s="21" t="s">
        <v>13</v>
      </c>
      <c r="B24" s="39">
        <v>99</v>
      </c>
      <c r="C24" s="11">
        <f>B24/B25</f>
        <v>0.36263736263736263</v>
      </c>
      <c r="E24" s="3" t="s">
        <v>34</v>
      </c>
      <c r="F24" s="19">
        <v>0</v>
      </c>
      <c r="G24" s="43">
        <f t="shared" si="2"/>
        <v>0</v>
      </c>
    </row>
    <row r="25" spans="1:7" ht="18" customHeight="1" x14ac:dyDescent="0.45">
      <c r="A25" s="8" t="s">
        <v>15</v>
      </c>
      <c r="B25" s="10">
        <f>SUM(B22:B24)</f>
        <v>273</v>
      </c>
      <c r="C25" s="11">
        <v>1</v>
      </c>
      <c r="E25" s="44" t="s">
        <v>35</v>
      </c>
      <c r="F25" s="19">
        <v>31</v>
      </c>
      <c r="G25" s="36">
        <f t="shared" si="2"/>
        <v>0.32631578947368423</v>
      </c>
    </row>
    <row r="26" spans="1:7" ht="18" customHeight="1" x14ac:dyDescent="0.45">
      <c r="A26" s="41" t="s">
        <v>42</v>
      </c>
      <c r="B26" s="40"/>
      <c r="C26" s="13"/>
      <c r="E26" s="44" t="s">
        <v>110</v>
      </c>
      <c r="F26" s="19">
        <v>27</v>
      </c>
      <c r="G26" s="43">
        <f>F26/95</f>
        <v>0.28421052631578947</v>
      </c>
    </row>
    <row r="27" spans="1:7" ht="18" customHeight="1" x14ac:dyDescent="0.45">
      <c r="A27" s="51" t="s">
        <v>118</v>
      </c>
      <c r="B27" s="51"/>
      <c r="C27" s="51"/>
      <c r="E27" s="44" t="s">
        <v>111</v>
      </c>
      <c r="F27" s="19">
        <v>24</v>
      </c>
      <c r="G27" s="36">
        <f>F27/95</f>
        <v>0.25263157894736843</v>
      </c>
    </row>
    <row r="28" spans="1:7" ht="18" customHeight="1" x14ac:dyDescent="0.45">
      <c r="A28" s="52"/>
      <c r="B28" s="52"/>
      <c r="C28" s="52"/>
      <c r="E28" s="44" t="s">
        <v>37</v>
      </c>
      <c r="F28" s="19">
        <v>2</v>
      </c>
      <c r="G28" s="43">
        <f t="shared" ref="G28:G35" si="3">F28/95</f>
        <v>2.1052631578947368E-2</v>
      </c>
    </row>
    <row r="29" spans="1:7" ht="18" customHeight="1" x14ac:dyDescent="0.45">
      <c r="A29" s="52"/>
      <c r="B29" s="52"/>
      <c r="C29" s="52"/>
      <c r="D29" s="12"/>
      <c r="E29" s="44" t="s">
        <v>39</v>
      </c>
      <c r="F29" s="19">
        <v>1</v>
      </c>
      <c r="G29" s="36">
        <f t="shared" si="3"/>
        <v>1.0526315789473684E-2</v>
      </c>
    </row>
    <row r="30" spans="1:7" ht="18" customHeight="1" x14ac:dyDescent="0.45">
      <c r="A30" s="14"/>
      <c r="B30" s="15"/>
      <c r="C30" s="14"/>
      <c r="E30" s="44" t="s">
        <v>40</v>
      </c>
      <c r="F30" s="19">
        <v>10</v>
      </c>
      <c r="G30" s="43">
        <f t="shared" si="3"/>
        <v>0.10526315789473684</v>
      </c>
    </row>
    <row r="31" spans="1:7" ht="18" customHeight="1" x14ac:dyDescent="0.2">
      <c r="A31" s="2" t="s">
        <v>48</v>
      </c>
      <c r="E31" s="3" t="s">
        <v>41</v>
      </c>
      <c r="F31" s="19">
        <v>3</v>
      </c>
      <c r="G31" s="36">
        <f t="shared" si="3"/>
        <v>3.1578947368421054E-2</v>
      </c>
    </row>
    <row r="32" spans="1:7" ht="18" customHeight="1" x14ac:dyDescent="0.2">
      <c r="A32" s="21" t="s">
        <v>50</v>
      </c>
      <c r="B32" s="10">
        <v>150</v>
      </c>
      <c r="C32" s="11">
        <f>B32/B37</f>
        <v>0.5494505494505495</v>
      </c>
      <c r="E32" s="3" t="s">
        <v>43</v>
      </c>
      <c r="F32" s="19">
        <v>0</v>
      </c>
      <c r="G32" s="43">
        <f t="shared" si="3"/>
        <v>0</v>
      </c>
    </row>
    <row r="33" spans="1:13" ht="18" customHeight="1" x14ac:dyDescent="0.2">
      <c r="A33" s="21" t="s">
        <v>105</v>
      </c>
      <c r="B33" s="10">
        <v>58</v>
      </c>
      <c r="C33" s="11">
        <f>B33/B37</f>
        <v>0.21245421245421245</v>
      </c>
      <c r="E33" s="3" t="s">
        <v>44</v>
      </c>
      <c r="F33" s="19">
        <v>3</v>
      </c>
      <c r="G33" s="36">
        <f t="shared" si="3"/>
        <v>3.1578947368421054E-2</v>
      </c>
    </row>
    <row r="34" spans="1:13" ht="18" customHeight="1" x14ac:dyDescent="0.2">
      <c r="A34" s="21" t="s">
        <v>53</v>
      </c>
      <c r="B34" s="10">
        <v>16</v>
      </c>
      <c r="C34" s="11">
        <f>B34/121</f>
        <v>0.13223140495867769</v>
      </c>
      <c r="E34" s="3" t="s">
        <v>45</v>
      </c>
      <c r="F34" s="19">
        <v>0</v>
      </c>
      <c r="G34" s="43">
        <f t="shared" si="3"/>
        <v>0</v>
      </c>
      <c r="J34" s="32"/>
    </row>
    <row r="35" spans="1:13" ht="18" customHeight="1" x14ac:dyDescent="0.2">
      <c r="A35" s="21" t="s">
        <v>55</v>
      </c>
      <c r="B35" s="10">
        <v>37</v>
      </c>
      <c r="C35" s="11">
        <f>B35/B37</f>
        <v>0.13553113553113552</v>
      </c>
      <c r="E35" s="3" t="s">
        <v>46</v>
      </c>
      <c r="F35" s="19">
        <v>1</v>
      </c>
      <c r="G35" s="36">
        <f t="shared" si="3"/>
        <v>1.0526315789473684E-2</v>
      </c>
    </row>
    <row r="36" spans="1:13" ht="18" customHeight="1" x14ac:dyDescent="0.2">
      <c r="A36" s="21" t="s">
        <v>13</v>
      </c>
      <c r="B36" s="10">
        <v>12</v>
      </c>
      <c r="C36" s="11">
        <f>B36/B37</f>
        <v>4.3956043956043959E-2</v>
      </c>
      <c r="E36" s="3" t="s">
        <v>47</v>
      </c>
      <c r="F36" s="19">
        <v>2</v>
      </c>
      <c r="G36" s="43">
        <f>F36/95</f>
        <v>2.1052631578947368E-2</v>
      </c>
    </row>
    <row r="37" spans="1:13" ht="18" customHeight="1" x14ac:dyDescent="0.2">
      <c r="A37" s="8" t="s">
        <v>15</v>
      </c>
      <c r="B37" s="10">
        <f>SUM(B32:B36)</f>
        <v>273</v>
      </c>
      <c r="C37" s="11">
        <v>1</v>
      </c>
      <c r="E37" s="3" t="s">
        <v>49</v>
      </c>
      <c r="F37" s="19">
        <v>0</v>
      </c>
      <c r="G37" s="36">
        <f>F37/95</f>
        <v>0</v>
      </c>
    </row>
    <row r="38" spans="1:13" ht="18" customHeight="1" x14ac:dyDescent="0.2">
      <c r="E38" s="3" t="s">
        <v>51</v>
      </c>
      <c r="F38" s="19">
        <v>3</v>
      </c>
      <c r="G38" s="43">
        <f t="shared" ref="G38:G39" si="4">F38/95</f>
        <v>3.1578947368421054E-2</v>
      </c>
    </row>
    <row r="39" spans="1:13" ht="18" customHeight="1" x14ac:dyDescent="0.2">
      <c r="A39" s="2" t="s">
        <v>60</v>
      </c>
      <c r="C39" s="16" t="s">
        <v>61</v>
      </c>
      <c r="E39" s="3" t="s">
        <v>52</v>
      </c>
      <c r="F39" s="19">
        <v>2</v>
      </c>
      <c r="G39" s="36">
        <f t="shared" si="4"/>
        <v>2.1052631578947368E-2</v>
      </c>
    </row>
    <row r="40" spans="1:13" ht="18" customHeight="1" x14ac:dyDescent="0.2">
      <c r="A40" s="42" t="s">
        <v>63</v>
      </c>
      <c r="B40" s="34">
        <v>125</v>
      </c>
      <c r="C40" s="35">
        <f>B40/B45</f>
        <v>0.51229508196721307</v>
      </c>
      <c r="E40" s="3" t="s">
        <v>54</v>
      </c>
      <c r="F40" s="19">
        <v>1</v>
      </c>
      <c r="G40" s="43">
        <f>F40/95</f>
        <v>1.0526315789473684E-2</v>
      </c>
      <c r="I40" s="27"/>
      <c r="M40" s="30"/>
    </row>
    <row r="41" spans="1:13" ht="18" customHeight="1" x14ac:dyDescent="0.2">
      <c r="A41" s="42" t="s">
        <v>65</v>
      </c>
      <c r="B41" s="34">
        <v>86</v>
      </c>
      <c r="C41" s="35">
        <f>B41/B45</f>
        <v>0.35245901639344263</v>
      </c>
      <c r="E41" s="3" t="s">
        <v>56</v>
      </c>
      <c r="F41" s="19">
        <v>0</v>
      </c>
      <c r="G41" s="36">
        <f>F41/95</f>
        <v>0</v>
      </c>
      <c r="I41" s="27"/>
    </row>
    <row r="42" spans="1:13" ht="18" customHeight="1" x14ac:dyDescent="0.2">
      <c r="A42" s="42" t="s">
        <v>66</v>
      </c>
      <c r="B42" s="34">
        <v>2</v>
      </c>
      <c r="C42" s="35">
        <f>B42/B45</f>
        <v>8.1967213114754103E-3</v>
      </c>
      <c r="E42" s="3" t="s">
        <v>57</v>
      </c>
      <c r="F42" s="19">
        <v>0</v>
      </c>
      <c r="G42" s="43">
        <f t="shared" ref="G42:G47" si="5">F42/95</f>
        <v>0</v>
      </c>
      <c r="I42" s="27"/>
    </row>
    <row r="43" spans="1:13" ht="18" customHeight="1" x14ac:dyDescent="0.2">
      <c r="A43" s="42" t="s">
        <v>67</v>
      </c>
      <c r="B43" s="34">
        <v>25</v>
      </c>
      <c r="C43" s="35">
        <f>B43/B45</f>
        <v>0.10245901639344263</v>
      </c>
      <c r="E43" s="3" t="s">
        <v>58</v>
      </c>
      <c r="F43" s="19">
        <v>0</v>
      </c>
      <c r="G43" s="36">
        <f t="shared" si="5"/>
        <v>0</v>
      </c>
      <c r="I43" s="27"/>
    </row>
    <row r="44" spans="1:13" ht="18" customHeight="1" x14ac:dyDescent="0.2">
      <c r="A44" s="42" t="s">
        <v>0</v>
      </c>
      <c r="B44" s="34">
        <v>6</v>
      </c>
      <c r="C44" s="35">
        <f>B44/B45</f>
        <v>2.4590163934426229E-2</v>
      </c>
      <c r="E44" s="3" t="s">
        <v>59</v>
      </c>
      <c r="F44" s="19">
        <v>2</v>
      </c>
      <c r="G44" s="43">
        <f t="shared" si="5"/>
        <v>2.1052631578947368E-2</v>
      </c>
      <c r="I44" s="27"/>
    </row>
    <row r="45" spans="1:13" ht="18" customHeight="1" x14ac:dyDescent="0.2">
      <c r="A45" s="33" t="s">
        <v>15</v>
      </c>
      <c r="B45" s="34">
        <f>SUM(B40:B44)</f>
        <v>244</v>
      </c>
      <c r="C45" s="35">
        <v>1</v>
      </c>
      <c r="E45" s="3" t="s">
        <v>62</v>
      </c>
      <c r="F45" s="19">
        <v>0</v>
      </c>
      <c r="G45" s="36">
        <f t="shared" si="5"/>
        <v>0</v>
      </c>
    </row>
    <row r="46" spans="1:13" ht="18" customHeight="1" x14ac:dyDescent="0.2">
      <c r="E46" s="3" t="s">
        <v>64</v>
      </c>
      <c r="F46" s="19">
        <v>1</v>
      </c>
      <c r="G46" s="43">
        <f t="shared" si="5"/>
        <v>1.0526315789473684E-2</v>
      </c>
    </row>
    <row r="47" spans="1:13" ht="18" customHeight="1" x14ac:dyDescent="0.2">
      <c r="E47" s="17" t="s">
        <v>13</v>
      </c>
      <c r="F47" s="18">
        <v>6</v>
      </c>
      <c r="G47" s="36">
        <f t="shared" si="5"/>
        <v>6.3157894736842107E-2</v>
      </c>
    </row>
    <row r="48" spans="1:13" ht="18" customHeight="1" x14ac:dyDescent="0.2">
      <c r="E48" s="3" t="s">
        <v>15</v>
      </c>
      <c r="F48" s="19">
        <f>SUM(F4:F47)</f>
        <v>186</v>
      </c>
      <c r="G48" s="36">
        <f>SUM(G4:G47)</f>
        <v>1.9578947368421058</v>
      </c>
    </row>
    <row r="49" spans="1:7" ht="18" customHeight="1" x14ac:dyDescent="0.2">
      <c r="A49" s="53" t="s">
        <v>68</v>
      </c>
      <c r="B49" s="53"/>
      <c r="C49" s="16" t="s">
        <v>61</v>
      </c>
      <c r="E49" s="2" t="s">
        <v>69</v>
      </c>
    </row>
    <row r="50" spans="1:7" ht="18" customHeight="1" x14ac:dyDescent="0.2">
      <c r="A50" s="21" t="s">
        <v>70</v>
      </c>
      <c r="B50" s="21">
        <v>48</v>
      </c>
      <c r="C50" s="11">
        <f>B50/319</f>
        <v>0.15047021943573669</v>
      </c>
      <c r="E50" s="20" t="s">
        <v>71</v>
      </c>
    </row>
    <row r="51" spans="1:7" ht="18" customHeight="1" x14ac:dyDescent="0.2">
      <c r="A51" s="45" t="s">
        <v>72</v>
      </c>
      <c r="B51" s="21">
        <v>60</v>
      </c>
      <c r="C51" s="11">
        <f t="shared" ref="C51:C60" si="6">B51/319</f>
        <v>0.18808777429467086</v>
      </c>
      <c r="E51" s="21" t="s">
        <v>73</v>
      </c>
      <c r="F51" s="21">
        <v>202</v>
      </c>
      <c r="G51" s="11">
        <f>F51/114</f>
        <v>1.7719298245614035</v>
      </c>
    </row>
    <row r="52" spans="1:7" ht="18" customHeight="1" x14ac:dyDescent="0.2">
      <c r="A52" s="45" t="s">
        <v>74</v>
      </c>
      <c r="B52" s="21">
        <v>8</v>
      </c>
      <c r="C52" s="11">
        <f t="shared" si="6"/>
        <v>2.5078369905956112E-2</v>
      </c>
      <c r="E52" s="21" t="s">
        <v>75</v>
      </c>
      <c r="F52" s="21">
        <v>51</v>
      </c>
      <c r="G52" s="11">
        <f t="shared" ref="G52:G54" si="7">F52/114</f>
        <v>0.44736842105263158</v>
      </c>
    </row>
    <row r="53" spans="1:7" ht="18" customHeight="1" x14ac:dyDescent="0.2">
      <c r="A53" s="45" t="s">
        <v>76</v>
      </c>
      <c r="B53" s="21">
        <v>6</v>
      </c>
      <c r="C53" s="11">
        <f t="shared" si="6"/>
        <v>1.8808777429467086E-2</v>
      </c>
      <c r="E53" s="21" t="s">
        <v>77</v>
      </c>
      <c r="F53" s="21">
        <v>3</v>
      </c>
      <c r="G53" s="11">
        <f t="shared" si="7"/>
        <v>2.6315789473684209E-2</v>
      </c>
    </row>
    <row r="54" spans="1:7" ht="18" customHeight="1" x14ac:dyDescent="0.2">
      <c r="A54" s="45" t="s">
        <v>78</v>
      </c>
      <c r="B54" s="21">
        <v>2</v>
      </c>
      <c r="C54" s="11">
        <f t="shared" si="6"/>
        <v>6.269592476489028E-3</v>
      </c>
      <c r="E54" s="21" t="s">
        <v>79</v>
      </c>
      <c r="F54" s="21">
        <v>5</v>
      </c>
      <c r="G54" s="11">
        <f t="shared" si="7"/>
        <v>4.3859649122807015E-2</v>
      </c>
    </row>
    <row r="55" spans="1:7" ht="18" customHeight="1" x14ac:dyDescent="0.2">
      <c r="A55" s="45" t="s">
        <v>80</v>
      </c>
      <c r="B55" s="21">
        <v>5</v>
      </c>
      <c r="C55" s="11">
        <f t="shared" si="6"/>
        <v>1.5673981191222569E-2</v>
      </c>
      <c r="E55" s="8" t="s">
        <v>15</v>
      </c>
      <c r="F55" s="21">
        <f>SUM(F51:F54)</f>
        <v>261</v>
      </c>
      <c r="G55" s="11">
        <v>1</v>
      </c>
    </row>
    <row r="56" spans="1:7" ht="18" customHeight="1" x14ac:dyDescent="0.2">
      <c r="A56" s="45" t="s">
        <v>81</v>
      </c>
      <c r="B56" s="21">
        <v>1</v>
      </c>
      <c r="C56" s="11">
        <f t="shared" si="6"/>
        <v>3.134796238244514E-3</v>
      </c>
      <c r="F56" s="2" t="s">
        <v>114</v>
      </c>
    </row>
    <row r="57" spans="1:7" ht="18" customHeight="1" x14ac:dyDescent="0.2">
      <c r="A57" s="45" t="s">
        <v>82</v>
      </c>
      <c r="B57" s="21">
        <v>44</v>
      </c>
      <c r="C57" s="11">
        <f t="shared" si="6"/>
        <v>0.13793103448275862</v>
      </c>
      <c r="E57" s="20" t="s">
        <v>84</v>
      </c>
    </row>
    <row r="58" spans="1:7" ht="18" customHeight="1" x14ac:dyDescent="0.2">
      <c r="A58" s="45" t="s">
        <v>83</v>
      </c>
      <c r="B58" s="21">
        <v>80</v>
      </c>
      <c r="C58" s="11">
        <f t="shared" si="6"/>
        <v>0.2507836990595611</v>
      </c>
      <c r="E58" s="21" t="s">
        <v>73</v>
      </c>
      <c r="F58" s="21">
        <v>120</v>
      </c>
      <c r="G58" s="11">
        <f>F58/168</f>
        <v>0.7142857142857143</v>
      </c>
    </row>
    <row r="59" spans="1:7" ht="18" customHeight="1" x14ac:dyDescent="0.2">
      <c r="A59" s="45" t="s">
        <v>85</v>
      </c>
      <c r="B59" s="21">
        <v>15</v>
      </c>
      <c r="C59" s="11">
        <f t="shared" si="6"/>
        <v>4.7021943573667714E-2</v>
      </c>
      <c r="E59" s="21" t="s">
        <v>75</v>
      </c>
      <c r="F59" s="21">
        <v>37</v>
      </c>
      <c r="G59" s="11">
        <f t="shared" ref="G59:G61" si="8">F59/74</f>
        <v>0.5</v>
      </c>
    </row>
    <row r="60" spans="1:7" ht="18" customHeight="1" x14ac:dyDescent="0.2">
      <c r="A60" s="45" t="s">
        <v>86</v>
      </c>
      <c r="B60" s="21">
        <v>50</v>
      </c>
      <c r="C60" s="11">
        <f t="shared" si="6"/>
        <v>0.15673981191222572</v>
      </c>
      <c r="E60" s="21" t="s">
        <v>77</v>
      </c>
      <c r="F60" s="21">
        <v>6</v>
      </c>
      <c r="G60" s="11">
        <f t="shared" si="8"/>
        <v>8.1081081081081086E-2</v>
      </c>
    </row>
    <row r="61" spans="1:7" ht="18" customHeight="1" x14ac:dyDescent="0.2">
      <c r="A61" s="8" t="s">
        <v>15</v>
      </c>
      <c r="B61" s="21">
        <f>SUM(B50:B60)</f>
        <v>319</v>
      </c>
      <c r="C61" s="11">
        <v>1</v>
      </c>
      <c r="E61" s="21" t="s">
        <v>79</v>
      </c>
      <c r="F61" s="21">
        <v>5</v>
      </c>
      <c r="G61" s="11">
        <f t="shared" si="8"/>
        <v>6.7567567567567571E-2</v>
      </c>
    </row>
    <row r="62" spans="1:7" ht="18" customHeight="1" x14ac:dyDescent="0.2">
      <c r="B62" s="2"/>
      <c r="E62" s="8" t="s">
        <v>15</v>
      </c>
      <c r="F62" s="21">
        <f>SUM(F58:F61)</f>
        <v>168</v>
      </c>
      <c r="G62" s="11">
        <v>1</v>
      </c>
    </row>
    <row r="63" spans="1:7" ht="18" customHeight="1" x14ac:dyDescent="0.2">
      <c r="A63" s="2" t="s">
        <v>87</v>
      </c>
      <c r="B63" s="2"/>
      <c r="C63" s="16" t="s">
        <v>88</v>
      </c>
      <c r="F63" s="2" t="s">
        <v>115</v>
      </c>
    </row>
    <row r="64" spans="1:7" ht="18" customHeight="1" x14ac:dyDescent="0.2">
      <c r="A64" s="21" t="s">
        <v>89</v>
      </c>
      <c r="B64" s="21">
        <v>15</v>
      </c>
      <c r="C64" s="11">
        <f>B64/88</f>
        <v>0.17045454545454544</v>
      </c>
      <c r="E64" s="2" t="s">
        <v>92</v>
      </c>
    </row>
    <row r="65" spans="1:7" ht="18" customHeight="1" x14ac:dyDescent="0.2">
      <c r="A65" s="45" t="s">
        <v>90</v>
      </c>
      <c r="B65" s="21">
        <v>37</v>
      </c>
      <c r="C65" s="11">
        <f t="shared" ref="C65:C68" si="9">B65/88</f>
        <v>0.42045454545454547</v>
      </c>
      <c r="E65" s="21" t="s">
        <v>73</v>
      </c>
      <c r="F65" s="21">
        <v>191</v>
      </c>
      <c r="G65" s="11">
        <f>F65/239</f>
        <v>0.79916317991631802</v>
      </c>
    </row>
    <row r="66" spans="1:7" ht="18" customHeight="1" x14ac:dyDescent="0.2">
      <c r="A66" s="45" t="s">
        <v>91</v>
      </c>
      <c r="B66" s="21">
        <v>2</v>
      </c>
      <c r="C66" s="11">
        <f t="shared" si="9"/>
        <v>2.2727272727272728E-2</v>
      </c>
      <c r="E66" s="21" t="s">
        <v>75</v>
      </c>
      <c r="F66" s="21">
        <v>37</v>
      </c>
      <c r="G66" s="11">
        <f t="shared" ref="G66:G68" si="10">F66/239</f>
        <v>0.15481171548117154</v>
      </c>
    </row>
    <row r="67" spans="1:7" ht="18" customHeight="1" x14ac:dyDescent="0.2">
      <c r="A67" s="45" t="s">
        <v>93</v>
      </c>
      <c r="B67" s="21">
        <v>16</v>
      </c>
      <c r="C67" s="11">
        <f t="shared" si="9"/>
        <v>0.18181818181818182</v>
      </c>
      <c r="E67" s="21" t="s">
        <v>77</v>
      </c>
      <c r="F67" s="21">
        <v>6</v>
      </c>
      <c r="G67" s="11">
        <f t="shared" si="10"/>
        <v>2.5104602510460251E-2</v>
      </c>
    </row>
    <row r="68" spans="1:7" ht="18" customHeight="1" x14ac:dyDescent="0.2">
      <c r="A68" s="45" t="s">
        <v>94</v>
      </c>
      <c r="B68" s="21">
        <v>18</v>
      </c>
      <c r="C68" s="11">
        <f t="shared" si="9"/>
        <v>0.20454545454545456</v>
      </c>
      <c r="E68" s="21" t="s">
        <v>79</v>
      </c>
      <c r="F68" s="21">
        <v>5</v>
      </c>
      <c r="G68" s="11">
        <f t="shared" si="10"/>
        <v>2.0920502092050208E-2</v>
      </c>
    </row>
    <row r="69" spans="1:7" ht="18" customHeight="1" x14ac:dyDescent="0.2">
      <c r="A69" s="8" t="s">
        <v>15</v>
      </c>
      <c r="B69" s="21">
        <f>SUM(B64:B68)</f>
        <v>88</v>
      </c>
      <c r="C69" s="11">
        <v>1</v>
      </c>
      <c r="E69" s="8" t="s">
        <v>15</v>
      </c>
      <c r="F69" s="21">
        <f>SUM(F65:F68)</f>
        <v>239</v>
      </c>
      <c r="G69" s="11">
        <v>1</v>
      </c>
    </row>
    <row r="70" spans="1:7" ht="18" customHeight="1" x14ac:dyDescent="0.2">
      <c r="B70" s="2"/>
      <c r="C70" s="29"/>
      <c r="F70" s="2" t="s">
        <v>112</v>
      </c>
    </row>
    <row r="71" spans="1:7" ht="18" customHeight="1" x14ac:dyDescent="0.2">
      <c r="A71" s="2" t="s">
        <v>95</v>
      </c>
      <c r="B71" s="2"/>
      <c r="C71" s="16" t="s">
        <v>88</v>
      </c>
      <c r="E71" s="22" t="s">
        <v>97</v>
      </c>
    </row>
    <row r="72" spans="1:7" ht="18" customHeight="1" x14ac:dyDescent="0.2">
      <c r="A72" s="21" t="s">
        <v>106</v>
      </c>
      <c r="B72" s="21">
        <v>216</v>
      </c>
      <c r="C72" s="11">
        <f>B72/B75</f>
        <v>1</v>
      </c>
      <c r="E72" s="21" t="s">
        <v>73</v>
      </c>
      <c r="F72" s="21">
        <v>168</v>
      </c>
      <c r="G72" s="11">
        <f>F72/230</f>
        <v>0.73043478260869565</v>
      </c>
    </row>
    <row r="73" spans="1:7" ht="18" customHeight="1" x14ac:dyDescent="0.2">
      <c r="A73" s="21" t="s">
        <v>107</v>
      </c>
      <c r="B73" s="21">
        <v>0</v>
      </c>
      <c r="C73" s="11">
        <v>0</v>
      </c>
      <c r="E73" s="21" t="s">
        <v>75</v>
      </c>
      <c r="F73" s="21">
        <v>47</v>
      </c>
      <c r="G73" s="11">
        <f t="shared" ref="G73:G75" si="11">F73/230</f>
        <v>0.20434782608695654</v>
      </c>
    </row>
    <row r="74" spans="1:7" ht="18" customHeight="1" x14ac:dyDescent="0.2">
      <c r="A74" s="45" t="s">
        <v>96</v>
      </c>
      <c r="B74" s="21">
        <v>0</v>
      </c>
      <c r="C74" s="11">
        <f>B74/11</f>
        <v>0</v>
      </c>
      <c r="E74" s="21" t="s">
        <v>77</v>
      </c>
      <c r="F74" s="21">
        <v>10</v>
      </c>
      <c r="G74" s="11">
        <f t="shared" si="11"/>
        <v>4.3478260869565216E-2</v>
      </c>
    </row>
    <row r="75" spans="1:7" ht="18" customHeight="1" x14ac:dyDescent="0.2">
      <c r="A75" s="8" t="s">
        <v>15</v>
      </c>
      <c r="B75" s="21">
        <f>SUM(B72:B74)</f>
        <v>216</v>
      </c>
      <c r="C75" s="11">
        <v>1</v>
      </c>
      <c r="E75" s="21" t="s">
        <v>79</v>
      </c>
      <c r="F75" s="21">
        <v>5</v>
      </c>
      <c r="G75" s="11">
        <f t="shared" si="11"/>
        <v>2.1739130434782608E-2</v>
      </c>
    </row>
    <row r="76" spans="1:7" ht="18" customHeight="1" x14ac:dyDescent="0.2">
      <c r="E76" s="8" t="s">
        <v>15</v>
      </c>
      <c r="F76" s="21">
        <f>SUM(F72:F75)</f>
        <v>230</v>
      </c>
      <c r="G76" s="11">
        <v>1</v>
      </c>
    </row>
    <row r="77" spans="1:7" ht="18" customHeight="1" x14ac:dyDescent="0.2">
      <c r="F77" s="2" t="s">
        <v>113</v>
      </c>
    </row>
    <row r="78" spans="1:7" ht="18" customHeight="1" x14ac:dyDescent="0.2">
      <c r="A78" s="22"/>
      <c r="B78" s="25"/>
      <c r="C78" s="25"/>
      <c r="E78" s="22" t="s">
        <v>98</v>
      </c>
    </row>
    <row r="79" spans="1:7" ht="18" customHeight="1" x14ac:dyDescent="0.2">
      <c r="A79" s="48"/>
      <c r="B79" s="48"/>
      <c r="C79" s="48"/>
      <c r="E79" s="54" t="s">
        <v>99</v>
      </c>
      <c r="F79" s="54"/>
      <c r="G79" s="54"/>
    </row>
    <row r="80" spans="1:7" ht="18" customHeight="1" x14ac:dyDescent="0.2">
      <c r="A80" s="25"/>
      <c r="B80" s="25"/>
      <c r="C80" s="26"/>
      <c r="E80" s="21" t="s">
        <v>100</v>
      </c>
      <c r="F80" s="21">
        <v>64</v>
      </c>
      <c r="G80" s="11">
        <f>F80/201</f>
        <v>0.31840796019900497</v>
      </c>
    </row>
    <row r="81" spans="1:8" ht="18" customHeight="1" x14ac:dyDescent="0.2">
      <c r="A81" s="25"/>
      <c r="B81" s="25"/>
      <c r="C81" s="26"/>
      <c r="E81" s="21" t="s">
        <v>101</v>
      </c>
      <c r="F81" s="21">
        <v>88</v>
      </c>
      <c r="G81" s="11">
        <f t="shared" ref="G81:G82" si="12">F81/201</f>
        <v>0.43781094527363185</v>
      </c>
    </row>
    <row r="82" spans="1:8" ht="18" customHeight="1" x14ac:dyDescent="0.2">
      <c r="A82" s="25"/>
      <c r="B82" s="25"/>
      <c r="C82" s="26"/>
      <c r="E82" s="21" t="s">
        <v>102</v>
      </c>
      <c r="F82" s="21">
        <v>49</v>
      </c>
      <c r="G82" s="11">
        <f t="shared" si="12"/>
        <v>0.24378109452736318</v>
      </c>
    </row>
    <row r="83" spans="1:8" ht="18" customHeight="1" x14ac:dyDescent="0.2">
      <c r="A83" s="24"/>
      <c r="B83" s="25"/>
      <c r="C83" s="26"/>
      <c r="E83" s="8" t="s">
        <v>15</v>
      </c>
      <c r="F83" s="21">
        <f>SUM(F80:F82)</f>
        <v>201</v>
      </c>
      <c r="G83" s="11">
        <v>1.0000230769230769</v>
      </c>
    </row>
    <row r="84" spans="1:8" ht="18" customHeight="1" x14ac:dyDescent="0.2">
      <c r="A84" s="25"/>
      <c r="B84" s="25"/>
      <c r="C84" s="25"/>
      <c r="F84" s="2" t="s">
        <v>116</v>
      </c>
    </row>
    <row r="85" spans="1:8" ht="18" customHeight="1" x14ac:dyDescent="0.2">
      <c r="A85" s="48"/>
      <c r="B85" s="48"/>
      <c r="C85" s="48"/>
      <c r="E85" s="54" t="s">
        <v>104</v>
      </c>
      <c r="F85" s="54"/>
      <c r="G85" s="54"/>
    </row>
    <row r="86" spans="1:8" ht="18" customHeight="1" x14ac:dyDescent="0.2">
      <c r="A86" s="25"/>
      <c r="B86" s="25"/>
      <c r="C86" s="26"/>
      <c r="E86" s="21" t="s">
        <v>100</v>
      </c>
      <c r="F86" s="21">
        <v>21</v>
      </c>
      <c r="G86" s="11">
        <f>F86/104</f>
        <v>0.20192307692307693</v>
      </c>
    </row>
    <row r="87" spans="1:8" ht="18" customHeight="1" x14ac:dyDescent="0.2">
      <c r="A87" s="25"/>
      <c r="B87" s="25"/>
      <c r="C87" s="26"/>
      <c r="E87" s="21" t="s">
        <v>101</v>
      </c>
      <c r="F87" s="21">
        <v>16</v>
      </c>
      <c r="G87" s="11">
        <f t="shared" ref="G87:G88" si="13">F87/104</f>
        <v>0.15384615384615385</v>
      </c>
      <c r="H87" s="30"/>
    </row>
    <row r="88" spans="1:8" ht="18" customHeight="1" x14ac:dyDescent="0.2">
      <c r="A88" s="25"/>
      <c r="B88" s="25"/>
      <c r="C88" s="26"/>
      <c r="D88" s="23"/>
      <c r="E88" s="21" t="s">
        <v>102</v>
      </c>
      <c r="F88" s="21">
        <v>67</v>
      </c>
      <c r="G88" s="11">
        <f t="shared" si="13"/>
        <v>0.64423076923076927</v>
      </c>
    </row>
    <row r="89" spans="1:8" ht="18" customHeight="1" x14ac:dyDescent="0.2">
      <c r="A89" s="24"/>
      <c r="B89" s="25"/>
      <c r="C89" s="26"/>
      <c r="E89" s="8" t="s">
        <v>15</v>
      </c>
      <c r="F89" s="21">
        <f>SUM(F86:F88)</f>
        <v>104</v>
      </c>
      <c r="G89" s="11">
        <v>1</v>
      </c>
    </row>
    <row r="90" spans="1:8" ht="18" customHeight="1" x14ac:dyDescent="0.2">
      <c r="A90" s="25"/>
      <c r="B90" s="25"/>
      <c r="C90" s="25"/>
      <c r="F90" s="2" t="s">
        <v>117</v>
      </c>
    </row>
    <row r="91" spans="1:8" ht="78.75" customHeight="1" x14ac:dyDescent="0.2">
      <c r="A91" s="46" t="s">
        <v>121</v>
      </c>
      <c r="B91" s="47"/>
      <c r="C91" s="47"/>
      <c r="D91" s="47"/>
      <c r="E91" s="47"/>
      <c r="F91" s="47"/>
      <c r="G91" s="47"/>
    </row>
    <row r="92" spans="1:8" ht="18" customHeight="1" x14ac:dyDescent="0.2">
      <c r="E92" s="24"/>
      <c r="F92" s="25"/>
      <c r="G92" s="26"/>
    </row>
    <row r="93" spans="1:8" ht="18" customHeight="1" x14ac:dyDescent="0.2">
      <c r="E93" s="24"/>
      <c r="F93" s="25"/>
      <c r="G93" s="26"/>
    </row>
    <row r="94" spans="1:8" ht="18" customHeight="1" x14ac:dyDescent="0.2"/>
  </sheetData>
  <protectedRanges>
    <protectedRange sqref="G2 B3:B4 A2 A27 B44" name="範囲1"/>
  </protectedRanges>
  <mergeCells count="9">
    <mergeCell ref="A91:G91"/>
    <mergeCell ref="A85:C85"/>
    <mergeCell ref="A1:G1"/>
    <mergeCell ref="E3:G3"/>
    <mergeCell ref="A27:C29"/>
    <mergeCell ref="A49:B49"/>
    <mergeCell ref="A79:C79"/>
    <mergeCell ref="E79:G79"/>
    <mergeCell ref="E85:G85"/>
  </mergeCells>
  <phoneticPr fontId="1"/>
  <printOptions horizontalCentered="1"/>
  <pageMargins left="0" right="0" top="0.59055118110236227" bottom="0" header="0" footer="0"/>
  <pageSetup paperSize="9" scale="96" fitToHeight="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総合計</vt:lpstr>
      <vt:lpstr>総合計!Print_Area</vt:lpstr>
      <vt:lpstr>回答数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minka</dc:creator>
  <cp:lastModifiedBy>河原　秋桜</cp:lastModifiedBy>
  <cp:lastPrinted>2022-05-31T07:49:20Z</cp:lastPrinted>
  <dcterms:created xsi:type="dcterms:W3CDTF">2017-03-20T01:36:07Z</dcterms:created>
  <dcterms:modified xsi:type="dcterms:W3CDTF">2024-08-31T00:00:09Z</dcterms:modified>
</cp:coreProperties>
</file>