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G0000sv0ns101\d10276$\doc\府立博物館（暗号化済）\R05年度博物館\06.庁内照会\230609〆「公の施設基本情報」の作成について\"/>
    </mc:Choice>
  </mc:AlternateContent>
  <bookViews>
    <workbookView xWindow="-105" yWindow="-105" windowWidth="30930" windowHeight="16890"/>
  </bookViews>
  <sheets>
    <sheet name="総合計" sheetId="2" r:id="rId1"/>
  </sheets>
  <definedNames>
    <definedName name="_xlnm._FilterDatabase" localSheetId="0" hidden="1">総合計!$N$45:$O$102</definedName>
    <definedName name="_xlnm.Print_Area" localSheetId="0">総合計!$A$1:$G$96</definedName>
    <definedName name="交通手段">#REF!</definedName>
    <definedName name="性別">#REF!</definedName>
    <definedName name="通し番号">#REF!</definedName>
    <definedName name="年齢">#REF!</definedName>
    <definedName name="媒体">#REF!</definedName>
    <definedName name="媒体内訳">#REF!</definedName>
    <definedName name="府外">#REF!</definedName>
    <definedName name="府内">#REF!</definedName>
    <definedName name="満足度１">#REF!</definedName>
    <definedName name="満足度２">#REF!</definedName>
    <definedName name="満足度３">#REF!</definedName>
    <definedName name="満足度４">#REF!</definedName>
    <definedName name="満足度５">#REF!</definedName>
    <definedName name="満足度５.５">#REF!</definedName>
    <definedName name="利用回数">#REF!</definedName>
  </definedNames>
  <calcPr calcId="162913"/>
</workbook>
</file>

<file path=xl/calcChain.xml><?xml version="1.0" encoding="utf-8"?>
<calcChain xmlns="http://schemas.openxmlformats.org/spreadsheetml/2006/main">
  <c r="G43" i="2" l="1"/>
  <c r="G42" i="2"/>
  <c r="C44" i="2"/>
  <c r="C45" i="2"/>
  <c r="C46" i="2"/>
  <c r="C43" i="2"/>
  <c r="C42" i="2"/>
  <c r="G92" i="2" l="1"/>
  <c r="G93" i="2"/>
  <c r="G90" i="2"/>
  <c r="G91" i="2"/>
  <c r="F94" i="2"/>
  <c r="G86" i="2"/>
  <c r="G85" i="2"/>
  <c r="G84" i="2"/>
  <c r="F87" i="2"/>
  <c r="G78" i="2"/>
  <c r="G79" i="2"/>
  <c r="G77" i="2"/>
  <c r="G76" i="2"/>
  <c r="F80" i="2"/>
  <c r="G70" i="2"/>
  <c r="G71" i="2"/>
  <c r="G68" i="2"/>
  <c r="F72" i="2"/>
  <c r="G63" i="2"/>
  <c r="G62" i="2"/>
  <c r="F65" i="2"/>
  <c r="G56" i="2"/>
  <c r="G57" i="2"/>
  <c r="G55" i="2"/>
  <c r="G54" i="2"/>
  <c r="F58" i="2"/>
  <c r="C77" i="2"/>
  <c r="C76" i="2"/>
  <c r="B79" i="2"/>
  <c r="C70" i="2"/>
  <c r="C71" i="2"/>
  <c r="C72" i="2"/>
  <c r="C69" i="2"/>
  <c r="C68" i="2"/>
  <c r="B73" i="2"/>
  <c r="C56" i="2"/>
  <c r="C57" i="2"/>
  <c r="C59" i="2"/>
  <c r="C60" i="2"/>
  <c r="C61" i="2"/>
  <c r="C62" i="2"/>
  <c r="C63" i="2"/>
  <c r="C64" i="2"/>
  <c r="C55" i="2"/>
  <c r="C54" i="2"/>
  <c r="B65" i="2"/>
  <c r="G49" i="2"/>
  <c r="G46" i="2"/>
  <c r="G47" i="2"/>
  <c r="G48" i="2"/>
  <c r="G38" i="2"/>
  <c r="G39" i="2"/>
  <c r="G40" i="2"/>
  <c r="G41" i="2"/>
  <c r="G44" i="2"/>
  <c r="G45" i="2"/>
  <c r="G28" i="2"/>
  <c r="G29" i="2"/>
  <c r="G30" i="2"/>
  <c r="G31" i="2"/>
  <c r="G32" i="2"/>
  <c r="G33" i="2"/>
  <c r="G34" i="2"/>
  <c r="G35" i="2"/>
  <c r="G36" i="2"/>
  <c r="G37" i="2"/>
  <c r="G17" i="2"/>
  <c r="G18" i="2"/>
  <c r="G19" i="2"/>
  <c r="G20" i="2"/>
  <c r="G21" i="2"/>
  <c r="G22" i="2"/>
  <c r="G23" i="2"/>
  <c r="G24" i="2"/>
  <c r="G25" i="2"/>
  <c r="G26" i="2"/>
  <c r="G27" i="2"/>
  <c r="G7" i="2"/>
  <c r="G8" i="2"/>
  <c r="G9" i="2"/>
  <c r="G10" i="2"/>
  <c r="G11" i="2"/>
  <c r="G12" i="2"/>
  <c r="G13" i="2"/>
  <c r="G14" i="2"/>
  <c r="G15" i="2"/>
  <c r="G16" i="2"/>
  <c r="G6" i="2"/>
  <c r="G5" i="2"/>
  <c r="F49" i="2"/>
  <c r="B47" i="2"/>
  <c r="C36" i="2"/>
  <c r="C37" i="2"/>
  <c r="C38" i="2"/>
  <c r="C35" i="2"/>
  <c r="C34" i="2"/>
  <c r="B39" i="2"/>
  <c r="C26" i="2"/>
  <c r="C25" i="2"/>
  <c r="C24" i="2"/>
  <c r="B27" i="2"/>
  <c r="C20" i="2"/>
  <c r="C13" i="2"/>
  <c r="C14" i="2"/>
  <c r="C15" i="2"/>
  <c r="C16" i="2"/>
  <c r="C17" i="2"/>
  <c r="C18" i="2"/>
  <c r="C19" i="2"/>
  <c r="C12" i="2"/>
  <c r="B21" i="2"/>
  <c r="B6" i="2"/>
</calcChain>
</file>

<file path=xl/sharedStrings.xml><?xml version="1.0" encoding="utf-8"?>
<sst xmlns="http://schemas.openxmlformats.org/spreadsheetml/2006/main" count="158" uniqueCount="122">
  <si>
    <t>無回答</t>
    <rPh sb="0" eb="3">
      <t>ムカイトウ</t>
    </rPh>
    <phoneticPr fontId="1"/>
  </si>
  <si>
    <t>回答数</t>
    <rPh sb="0" eb="2">
      <t>カイトウ</t>
    </rPh>
    <rPh sb="2" eb="3">
      <t>スウ</t>
    </rPh>
    <phoneticPr fontId="3"/>
  </si>
  <si>
    <t>大阪府</t>
    <rPh sb="0" eb="3">
      <t>オオサカフ</t>
    </rPh>
    <phoneticPr fontId="3"/>
  </si>
  <si>
    <t>展示室入場者数</t>
    <rPh sb="0" eb="3">
      <t>テンジシツ</t>
    </rPh>
    <rPh sb="3" eb="5">
      <t>ニュウジョウ</t>
    </rPh>
    <rPh sb="5" eb="6">
      <t>シャ</t>
    </rPh>
    <rPh sb="6" eb="7">
      <t>スウ</t>
    </rPh>
    <phoneticPr fontId="3"/>
  </si>
  <si>
    <t>大阪市</t>
    <rPh sb="0" eb="3">
      <t>オオサカシ</t>
    </rPh>
    <phoneticPr fontId="3"/>
  </si>
  <si>
    <t>回収率</t>
    <rPh sb="0" eb="2">
      <t>カイシュウ</t>
    </rPh>
    <rPh sb="2" eb="3">
      <t>リツ</t>
    </rPh>
    <phoneticPr fontId="3"/>
  </si>
  <si>
    <t>豊能町</t>
    <rPh sb="0" eb="2">
      <t>トヨノ</t>
    </rPh>
    <rPh sb="2" eb="3">
      <t>チョウ</t>
    </rPh>
    <phoneticPr fontId="3"/>
  </si>
  <si>
    <t>能勢町</t>
    <rPh sb="0" eb="3">
      <t>ノセチョウ</t>
    </rPh>
    <phoneticPr fontId="3"/>
  </si>
  <si>
    <t>１．記入者について</t>
    <rPh sb="2" eb="4">
      <t>キニュウ</t>
    </rPh>
    <rPh sb="4" eb="5">
      <t>シャ</t>
    </rPh>
    <phoneticPr fontId="3"/>
  </si>
  <si>
    <t>池田市</t>
    <rPh sb="0" eb="2">
      <t>イケダ</t>
    </rPh>
    <rPh sb="2" eb="3">
      <t>シ</t>
    </rPh>
    <phoneticPr fontId="3"/>
  </si>
  <si>
    <t>箕面市</t>
    <rPh sb="0" eb="2">
      <t>ミノオ</t>
    </rPh>
    <rPh sb="2" eb="3">
      <t>シ</t>
    </rPh>
    <phoneticPr fontId="3"/>
  </si>
  <si>
    <t>茨木市</t>
    <rPh sb="0" eb="2">
      <t>イバラキ</t>
    </rPh>
    <rPh sb="2" eb="3">
      <t>シ</t>
    </rPh>
    <phoneticPr fontId="3"/>
  </si>
  <si>
    <t>高槻市</t>
    <rPh sb="0" eb="2">
      <t>タカツキ</t>
    </rPh>
    <rPh sb="2" eb="3">
      <t>シ</t>
    </rPh>
    <phoneticPr fontId="3"/>
  </si>
  <si>
    <t>無回答</t>
    <rPh sb="0" eb="3">
      <t>ムカイトウ</t>
    </rPh>
    <phoneticPr fontId="3"/>
  </si>
  <si>
    <t>府外内訳</t>
    <rPh sb="0" eb="1">
      <t>フ</t>
    </rPh>
    <rPh sb="1" eb="2">
      <t>ガイ</t>
    </rPh>
    <rPh sb="2" eb="4">
      <t>ウチワケ</t>
    </rPh>
    <phoneticPr fontId="3"/>
  </si>
  <si>
    <t>熊取町</t>
    <rPh sb="0" eb="2">
      <t>クマトリ</t>
    </rPh>
    <rPh sb="2" eb="3">
      <t>マチ</t>
    </rPh>
    <phoneticPr fontId="3"/>
  </si>
  <si>
    <t>泉佐野市</t>
    <rPh sb="0" eb="3">
      <t>イズミサノ</t>
    </rPh>
    <rPh sb="3" eb="4">
      <t>シ</t>
    </rPh>
    <phoneticPr fontId="3"/>
  </si>
  <si>
    <t>田尻町</t>
    <rPh sb="0" eb="2">
      <t>タジリ</t>
    </rPh>
    <rPh sb="2" eb="3">
      <t>マチ</t>
    </rPh>
    <phoneticPr fontId="3"/>
  </si>
  <si>
    <t>泉南市</t>
    <rPh sb="0" eb="2">
      <t>センナン</t>
    </rPh>
    <rPh sb="2" eb="3">
      <t>シ</t>
    </rPh>
    <phoneticPr fontId="3"/>
  </si>
  <si>
    <t>阪南市</t>
    <rPh sb="0" eb="2">
      <t>ハンナン</t>
    </rPh>
    <rPh sb="2" eb="3">
      <t>シ</t>
    </rPh>
    <phoneticPr fontId="3"/>
  </si>
  <si>
    <t>博物館の来館回数</t>
    <rPh sb="0" eb="2">
      <t>ハクブツ</t>
    </rPh>
    <rPh sb="2" eb="3">
      <t>カン</t>
    </rPh>
    <rPh sb="4" eb="6">
      <t>ライカン</t>
    </rPh>
    <rPh sb="6" eb="8">
      <t>カイスウ</t>
    </rPh>
    <phoneticPr fontId="3"/>
  </si>
  <si>
    <t>岬町</t>
    <rPh sb="0" eb="1">
      <t>ミサキ</t>
    </rPh>
    <rPh sb="1" eb="2">
      <t>マチ</t>
    </rPh>
    <phoneticPr fontId="3"/>
  </si>
  <si>
    <t>はじめて</t>
    <phoneticPr fontId="3"/>
  </si>
  <si>
    <t>松原市</t>
    <rPh sb="0" eb="2">
      <t>マツバラ</t>
    </rPh>
    <rPh sb="2" eb="3">
      <t>シ</t>
    </rPh>
    <phoneticPr fontId="3"/>
  </si>
  <si>
    <t>羽曳野市</t>
    <rPh sb="0" eb="3">
      <t>ハビキノ</t>
    </rPh>
    <rPh sb="3" eb="4">
      <t>シ</t>
    </rPh>
    <phoneticPr fontId="3"/>
  </si>
  <si>
    <t>５～９回目</t>
    <rPh sb="3" eb="4">
      <t>カイ</t>
    </rPh>
    <rPh sb="4" eb="5">
      <t>メ</t>
    </rPh>
    <phoneticPr fontId="3"/>
  </si>
  <si>
    <t>藤井寺市</t>
    <rPh sb="0" eb="3">
      <t>フジイデラ</t>
    </rPh>
    <rPh sb="3" eb="4">
      <t>シ</t>
    </rPh>
    <phoneticPr fontId="3"/>
  </si>
  <si>
    <t>10回以上</t>
    <rPh sb="2" eb="3">
      <t>カイ</t>
    </rPh>
    <rPh sb="3" eb="5">
      <t>イジョウ</t>
    </rPh>
    <phoneticPr fontId="3"/>
  </si>
  <si>
    <t>太子町</t>
    <rPh sb="0" eb="2">
      <t>タイシ</t>
    </rPh>
    <rPh sb="2" eb="3">
      <t>チョウ</t>
    </rPh>
    <phoneticPr fontId="3"/>
  </si>
  <si>
    <t>河南町</t>
    <rPh sb="0" eb="3">
      <t>カナンチョウ</t>
    </rPh>
    <phoneticPr fontId="3"/>
  </si>
  <si>
    <t>富田林市</t>
    <rPh sb="0" eb="3">
      <t>トンダバヤシ</t>
    </rPh>
    <rPh sb="3" eb="4">
      <t>シ</t>
    </rPh>
    <phoneticPr fontId="3"/>
  </si>
  <si>
    <t>交通手段</t>
    <rPh sb="0" eb="2">
      <t>コウツウ</t>
    </rPh>
    <rPh sb="2" eb="4">
      <t>シュダン</t>
    </rPh>
    <phoneticPr fontId="3"/>
  </si>
  <si>
    <t>（複数回答可）</t>
    <phoneticPr fontId="3"/>
  </si>
  <si>
    <t>大阪狭山市</t>
    <rPh sb="0" eb="2">
      <t>オオサカ</t>
    </rPh>
    <rPh sb="2" eb="4">
      <t>サヤマ</t>
    </rPh>
    <rPh sb="4" eb="5">
      <t>シ</t>
    </rPh>
    <phoneticPr fontId="3"/>
  </si>
  <si>
    <t>自家用車・バイク</t>
    <rPh sb="0" eb="4">
      <t>ジカヨウシャ</t>
    </rPh>
    <phoneticPr fontId="3"/>
  </si>
  <si>
    <t>河内長野市</t>
    <rPh sb="0" eb="4">
      <t>カワチナガノ</t>
    </rPh>
    <rPh sb="4" eb="5">
      <t>シ</t>
    </rPh>
    <phoneticPr fontId="3"/>
  </si>
  <si>
    <t>電車・バス</t>
    <rPh sb="0" eb="2">
      <t>デンシャ</t>
    </rPh>
    <phoneticPr fontId="3"/>
  </si>
  <si>
    <t>観光バス</t>
    <rPh sb="0" eb="2">
      <t>カンコウ</t>
    </rPh>
    <phoneticPr fontId="3"/>
  </si>
  <si>
    <t>その他</t>
    <rPh sb="2" eb="3">
      <t>タ</t>
    </rPh>
    <phoneticPr fontId="3"/>
  </si>
  <si>
    <t>２．当館（本展覧会）を知った媒体</t>
    <rPh sb="2" eb="4">
      <t>トウカン</t>
    </rPh>
    <rPh sb="5" eb="6">
      <t>ホン</t>
    </rPh>
    <rPh sb="6" eb="9">
      <t>テンランカイ</t>
    </rPh>
    <rPh sb="11" eb="12">
      <t>シ</t>
    </rPh>
    <rPh sb="14" eb="16">
      <t>バイタイ</t>
    </rPh>
    <phoneticPr fontId="3"/>
  </si>
  <si>
    <t>３．満足度</t>
    <rPh sb="2" eb="5">
      <t>マンゾクド</t>
    </rPh>
    <phoneticPr fontId="3"/>
  </si>
  <si>
    <t>ポスター</t>
    <phoneticPr fontId="3"/>
  </si>
  <si>
    <t>３－１．博物館全体について</t>
    <rPh sb="4" eb="7">
      <t>ハクブツカン</t>
    </rPh>
    <rPh sb="7" eb="9">
      <t>ゼンタイ</t>
    </rPh>
    <phoneticPr fontId="3"/>
  </si>
  <si>
    <t>満足</t>
    <rPh sb="0" eb="2">
      <t>マンゾク</t>
    </rPh>
    <phoneticPr fontId="3"/>
  </si>
  <si>
    <t>80歳以上</t>
    <rPh sb="2" eb="3">
      <t>サイ</t>
    </rPh>
    <rPh sb="3" eb="5">
      <t>イジョウ</t>
    </rPh>
    <phoneticPr fontId="3"/>
  </si>
  <si>
    <t>１～４回目</t>
    <rPh sb="3" eb="5">
      <t>カイメ</t>
    </rPh>
    <phoneticPr fontId="3"/>
  </si>
  <si>
    <t>島本町</t>
    <rPh sb="0" eb="2">
      <t>シマモト</t>
    </rPh>
    <rPh sb="2" eb="3">
      <t>チョウ</t>
    </rPh>
    <phoneticPr fontId="3"/>
  </si>
  <si>
    <t>計</t>
    <rPh sb="0" eb="1">
      <t>ケイ</t>
    </rPh>
    <phoneticPr fontId="3"/>
  </si>
  <si>
    <t>豊中市</t>
    <rPh sb="0" eb="2">
      <t>トヨナカ</t>
    </rPh>
    <rPh sb="2" eb="3">
      <t>シ</t>
    </rPh>
    <phoneticPr fontId="3"/>
  </si>
  <si>
    <t>吹田市</t>
    <rPh sb="0" eb="2">
      <t>スイタ</t>
    </rPh>
    <rPh sb="2" eb="3">
      <t>シ</t>
    </rPh>
    <phoneticPr fontId="3"/>
  </si>
  <si>
    <t>千早赤坂村</t>
    <rPh sb="0" eb="2">
      <t>チハヤ</t>
    </rPh>
    <rPh sb="2" eb="4">
      <t>アカサカ</t>
    </rPh>
    <rPh sb="4" eb="5">
      <t>ムラ</t>
    </rPh>
    <phoneticPr fontId="3"/>
  </si>
  <si>
    <t>忠岡町</t>
    <rPh sb="0" eb="1">
      <t>チュウ</t>
    </rPh>
    <rPh sb="1" eb="2">
      <t>オカ</t>
    </rPh>
    <rPh sb="2" eb="3">
      <t>マチ</t>
    </rPh>
    <phoneticPr fontId="3"/>
  </si>
  <si>
    <t>岸和田市</t>
    <rPh sb="0" eb="3">
      <t>キシワダ</t>
    </rPh>
    <rPh sb="3" eb="4">
      <t>シ</t>
    </rPh>
    <phoneticPr fontId="3"/>
  </si>
  <si>
    <t>新聞</t>
    <rPh sb="0" eb="2">
      <t>シンブン</t>
    </rPh>
    <phoneticPr fontId="3"/>
  </si>
  <si>
    <t>やや満足</t>
    <rPh sb="2" eb="4">
      <t>マンゾク</t>
    </rPh>
    <phoneticPr fontId="3"/>
  </si>
  <si>
    <t>府市町村広報紙</t>
    <rPh sb="0" eb="1">
      <t>フ</t>
    </rPh>
    <rPh sb="1" eb="4">
      <t>シチョウソン</t>
    </rPh>
    <rPh sb="4" eb="6">
      <t>コウホウ</t>
    </rPh>
    <rPh sb="6" eb="7">
      <t>シ</t>
    </rPh>
    <phoneticPr fontId="3"/>
  </si>
  <si>
    <t>やや不満</t>
    <rPh sb="2" eb="4">
      <t>フマン</t>
    </rPh>
    <phoneticPr fontId="3"/>
  </si>
  <si>
    <t>雑誌・ミニコミ誌</t>
    <rPh sb="0" eb="2">
      <t>ザッシ</t>
    </rPh>
    <rPh sb="7" eb="8">
      <t>シ</t>
    </rPh>
    <phoneticPr fontId="3"/>
  </si>
  <si>
    <t>年齢</t>
    <rPh sb="0" eb="2">
      <t>ネンレイ</t>
    </rPh>
    <phoneticPr fontId="3"/>
  </si>
  <si>
    <t>摂津市</t>
    <rPh sb="0" eb="2">
      <t>セッツ</t>
    </rPh>
    <rPh sb="2" eb="3">
      <t>シ</t>
    </rPh>
    <phoneticPr fontId="3"/>
  </si>
  <si>
    <t>枚方市</t>
    <rPh sb="0" eb="2">
      <t>ヒラカタ</t>
    </rPh>
    <rPh sb="2" eb="3">
      <t>シ</t>
    </rPh>
    <phoneticPr fontId="3"/>
  </si>
  <si>
    <t>20代</t>
    <rPh sb="2" eb="3">
      <t>ダイ</t>
    </rPh>
    <phoneticPr fontId="3"/>
  </si>
  <si>
    <t>交野市</t>
    <rPh sb="0" eb="2">
      <t>カタノ</t>
    </rPh>
    <rPh sb="2" eb="3">
      <t>シ</t>
    </rPh>
    <phoneticPr fontId="3"/>
  </si>
  <si>
    <t>30代</t>
    <rPh sb="2" eb="3">
      <t>ダイ</t>
    </rPh>
    <phoneticPr fontId="3"/>
  </si>
  <si>
    <t>寝屋川市</t>
    <rPh sb="0" eb="3">
      <t>ネヤガワ</t>
    </rPh>
    <rPh sb="3" eb="4">
      <t>シ</t>
    </rPh>
    <phoneticPr fontId="3"/>
  </si>
  <si>
    <t>40代</t>
    <rPh sb="2" eb="3">
      <t>ダイ</t>
    </rPh>
    <phoneticPr fontId="3"/>
  </si>
  <si>
    <t>守口市</t>
    <rPh sb="0" eb="2">
      <t>モリグチ</t>
    </rPh>
    <rPh sb="2" eb="3">
      <t>シ</t>
    </rPh>
    <phoneticPr fontId="3"/>
  </si>
  <si>
    <t>50代</t>
    <rPh sb="2" eb="3">
      <t>ダイ</t>
    </rPh>
    <phoneticPr fontId="3"/>
  </si>
  <si>
    <t>門真市</t>
    <rPh sb="0" eb="2">
      <t>カドマ</t>
    </rPh>
    <rPh sb="2" eb="3">
      <t>シ</t>
    </rPh>
    <phoneticPr fontId="3"/>
  </si>
  <si>
    <t>60代</t>
    <rPh sb="2" eb="3">
      <t>ダイ</t>
    </rPh>
    <phoneticPr fontId="3"/>
  </si>
  <si>
    <t>70代</t>
    <rPh sb="2" eb="3">
      <t>ダイ</t>
    </rPh>
    <phoneticPr fontId="3"/>
  </si>
  <si>
    <t>大東市</t>
    <rPh sb="0" eb="2">
      <t>ダイトウ</t>
    </rPh>
    <rPh sb="2" eb="3">
      <t>シ</t>
    </rPh>
    <phoneticPr fontId="3"/>
  </si>
  <si>
    <t>東大阪市</t>
    <rPh sb="0" eb="3">
      <t>ヒガシオオサカ</t>
    </rPh>
    <rPh sb="3" eb="4">
      <t>シ</t>
    </rPh>
    <phoneticPr fontId="3"/>
  </si>
  <si>
    <t>八尾市</t>
    <rPh sb="0" eb="2">
      <t>ヤオ</t>
    </rPh>
    <rPh sb="2" eb="3">
      <t>シ</t>
    </rPh>
    <phoneticPr fontId="3"/>
  </si>
  <si>
    <t>柏原市</t>
    <rPh sb="0" eb="2">
      <t>カシハラ</t>
    </rPh>
    <rPh sb="2" eb="3">
      <t>シ</t>
    </rPh>
    <phoneticPr fontId="3"/>
  </si>
  <si>
    <t>堺市</t>
    <rPh sb="0" eb="2">
      <t>サカイシ</t>
    </rPh>
    <phoneticPr fontId="3"/>
  </si>
  <si>
    <t>居住地</t>
    <rPh sb="0" eb="3">
      <t>キョジュウチ</t>
    </rPh>
    <phoneticPr fontId="3"/>
  </si>
  <si>
    <t>高石市</t>
    <rPh sb="0" eb="2">
      <t>タカイシ</t>
    </rPh>
    <rPh sb="2" eb="3">
      <t>シ</t>
    </rPh>
    <phoneticPr fontId="3"/>
  </si>
  <si>
    <t>大阪府外</t>
    <rPh sb="0" eb="2">
      <t>オオサカ</t>
    </rPh>
    <rPh sb="2" eb="3">
      <t>フ</t>
    </rPh>
    <rPh sb="3" eb="4">
      <t>ガイ</t>
    </rPh>
    <phoneticPr fontId="3"/>
  </si>
  <si>
    <t>「近つ飛鳥風土記の丘」について</t>
    <rPh sb="1" eb="2">
      <t>チカ</t>
    </rPh>
    <rPh sb="3" eb="5">
      <t>アスカ</t>
    </rPh>
    <rPh sb="5" eb="8">
      <t>フドキ</t>
    </rPh>
    <rPh sb="9" eb="10">
      <t>オカ</t>
    </rPh>
    <phoneticPr fontId="3"/>
  </si>
  <si>
    <t>（２．インターネット内訳）</t>
    <rPh sb="10" eb="12">
      <t>ウチワケ</t>
    </rPh>
    <phoneticPr fontId="3"/>
  </si>
  <si>
    <t>３－４．施設・サービスについて</t>
    <rPh sb="4" eb="6">
      <t>シセツ</t>
    </rPh>
    <phoneticPr fontId="3"/>
  </si>
  <si>
    <t>３－５．</t>
    <phoneticPr fontId="3"/>
  </si>
  <si>
    <t>行った</t>
    <rPh sb="0" eb="1">
      <t>イ</t>
    </rPh>
    <phoneticPr fontId="3"/>
  </si>
  <si>
    <t>このあと行く</t>
    <rPh sb="4" eb="5">
      <t>イ</t>
    </rPh>
    <phoneticPr fontId="3"/>
  </si>
  <si>
    <t>行かない</t>
    <rPh sb="0" eb="1">
      <t>イ</t>
    </rPh>
    <phoneticPr fontId="3"/>
  </si>
  <si>
    <t>不満</t>
    <rPh sb="0" eb="2">
      <t>フマン</t>
    </rPh>
    <phoneticPr fontId="3"/>
  </si>
  <si>
    <t>テレビ</t>
    <phoneticPr fontId="3"/>
  </si>
  <si>
    <t>ラジオ</t>
    <phoneticPr fontId="3"/>
  </si>
  <si>
    <t>知人</t>
    <rPh sb="0" eb="2">
      <t>チジン</t>
    </rPh>
    <phoneticPr fontId="3"/>
  </si>
  <si>
    <t>インターネット</t>
    <phoneticPr fontId="3"/>
  </si>
  <si>
    <t>３－２．特別展等について</t>
    <rPh sb="4" eb="7">
      <t>トクベツテン</t>
    </rPh>
    <rPh sb="7" eb="8">
      <t>ナド</t>
    </rPh>
    <phoneticPr fontId="3"/>
  </si>
  <si>
    <t>来館してはじめて</t>
    <rPh sb="0" eb="2">
      <t>ライカン</t>
    </rPh>
    <phoneticPr fontId="3"/>
  </si>
  <si>
    <t>その他</t>
    <rPh sb="2" eb="3">
      <t>ホカ</t>
    </rPh>
    <phoneticPr fontId="3"/>
  </si>
  <si>
    <t>（２．ポスター・チラシ内訳）</t>
    <rPh sb="11" eb="13">
      <t>ウチワケ</t>
    </rPh>
    <phoneticPr fontId="3"/>
  </si>
  <si>
    <t>（複数回答可）</t>
    <rPh sb="1" eb="3">
      <t>フクスウ</t>
    </rPh>
    <rPh sb="3" eb="5">
      <t>カイトウ</t>
    </rPh>
    <rPh sb="5" eb="6">
      <t>カ</t>
    </rPh>
    <phoneticPr fontId="3"/>
  </si>
  <si>
    <t>当館</t>
    <rPh sb="0" eb="2">
      <t>トウカン</t>
    </rPh>
    <phoneticPr fontId="3"/>
  </si>
  <si>
    <t>他の博物館</t>
    <rPh sb="0" eb="1">
      <t>ホカ</t>
    </rPh>
    <rPh sb="2" eb="5">
      <t>ハクブツカン</t>
    </rPh>
    <phoneticPr fontId="3"/>
  </si>
  <si>
    <t>駅</t>
    <rPh sb="0" eb="1">
      <t>エキ</t>
    </rPh>
    <phoneticPr fontId="3"/>
  </si>
  <si>
    <t>３－３．常設展示について</t>
    <rPh sb="4" eb="6">
      <t>ジョウセツ</t>
    </rPh>
    <rPh sb="6" eb="8">
      <t>テンジ</t>
    </rPh>
    <phoneticPr fontId="3"/>
  </si>
  <si>
    <t>学校</t>
    <rPh sb="0" eb="2">
      <t>ガッコウ</t>
    </rPh>
    <phoneticPr fontId="3"/>
  </si>
  <si>
    <t>貝塚市</t>
    <rPh sb="0" eb="2">
      <t>カイヅカ</t>
    </rPh>
    <rPh sb="2" eb="3">
      <t>シ</t>
    </rPh>
    <phoneticPr fontId="3"/>
  </si>
  <si>
    <t>チラシ</t>
    <phoneticPr fontId="3"/>
  </si>
  <si>
    <t>当館HP</t>
    <rPh sb="0" eb="2">
      <t>トウカン</t>
    </rPh>
    <phoneticPr fontId="3"/>
  </si>
  <si>
    <t>当館SNS</t>
    <rPh sb="0" eb="2">
      <t>トウカン</t>
    </rPh>
    <phoneticPr fontId="3"/>
  </si>
  <si>
    <t>当館以外のサイト</t>
    <rPh sb="0" eb="4">
      <t>トウカンイガイ</t>
    </rPh>
    <phoneticPr fontId="3"/>
  </si>
  <si>
    <t>３－５．行った方におうかがい</t>
    <rPh sb="4" eb="5">
      <t>イ</t>
    </rPh>
    <rPh sb="7" eb="8">
      <t>カタ</t>
    </rPh>
    <phoneticPr fontId="3"/>
  </si>
  <si>
    <t>泉大津市</t>
    <rPh sb="0" eb="4">
      <t>イズミオオツシ</t>
    </rPh>
    <phoneticPr fontId="1"/>
  </si>
  <si>
    <t>和泉市</t>
    <rPh sb="0" eb="2">
      <t>イズミ</t>
    </rPh>
    <rPh sb="2" eb="3">
      <t>シ</t>
    </rPh>
    <phoneticPr fontId="3"/>
  </si>
  <si>
    <t>10代</t>
    <rPh sb="2" eb="3">
      <t>ダイ</t>
    </rPh>
    <phoneticPr fontId="3"/>
  </si>
  <si>
    <t>10歳未満</t>
    <rPh sb="2" eb="5">
      <t>サイミマン</t>
    </rPh>
    <phoneticPr fontId="1"/>
  </si>
  <si>
    <t>【調査結果を踏まえた対応】
来館者から展示品の撮影について希望があり、秋季企画展では所蔵者から許可をとることができたため、企画展展示資料は撮影可能となった。</t>
    <phoneticPr fontId="11"/>
  </si>
  <si>
    <t>令和4年度府立近つ飛鳥博物館利用者満足度調査結果</t>
    <rPh sb="0" eb="2">
      <t>レイワ</t>
    </rPh>
    <rPh sb="3" eb="5">
      <t>ネンド</t>
    </rPh>
    <rPh sb="5" eb="7">
      <t>フリツ</t>
    </rPh>
    <rPh sb="7" eb="14">
      <t>チ</t>
    </rPh>
    <rPh sb="14" eb="17">
      <t>リヨウシャ</t>
    </rPh>
    <rPh sb="17" eb="20">
      <t>マンゾクド</t>
    </rPh>
    <rPh sb="20" eb="22">
      <t>チョウサ</t>
    </rPh>
    <rPh sb="22" eb="24">
      <t>ケッカ</t>
    </rPh>
    <phoneticPr fontId="1"/>
  </si>
  <si>
    <t>期間：令和４年４月１日～令和５年３月29日</t>
    <rPh sb="3" eb="5">
      <t>レイワ</t>
    </rPh>
    <rPh sb="6" eb="7">
      <t>ネン</t>
    </rPh>
    <rPh sb="12" eb="14">
      <t>レイワ</t>
    </rPh>
    <rPh sb="15" eb="16">
      <t>ネン</t>
    </rPh>
    <phoneticPr fontId="3"/>
  </si>
  <si>
    <t>東京都４、千葉県３、埼玉県１、神奈川県１、静岡県１、愛知県１、岐阜県１、滋賀県１、兵庫県12、奈良県30、和歌山県４、広島県１、島根県２、福岡県１</t>
    <rPh sb="0" eb="3">
      <t>トウキョウト</t>
    </rPh>
    <rPh sb="5" eb="8">
      <t>チバケン</t>
    </rPh>
    <rPh sb="10" eb="12">
      <t>サイタマ</t>
    </rPh>
    <rPh sb="12" eb="13">
      <t>ケン</t>
    </rPh>
    <rPh sb="15" eb="19">
      <t>カナガワケン</t>
    </rPh>
    <rPh sb="21" eb="24">
      <t>シズオカケン</t>
    </rPh>
    <rPh sb="26" eb="29">
      <t>アイチケン</t>
    </rPh>
    <rPh sb="31" eb="34">
      <t>ギフケン</t>
    </rPh>
    <rPh sb="36" eb="39">
      <t>シガケン</t>
    </rPh>
    <rPh sb="41" eb="44">
      <t>ヒョウゴケン</t>
    </rPh>
    <rPh sb="47" eb="50">
      <t>ナラケン</t>
    </rPh>
    <rPh sb="53" eb="57">
      <t>ワカヤマケン</t>
    </rPh>
    <rPh sb="59" eb="62">
      <t>ヒロシマケン</t>
    </rPh>
    <rPh sb="64" eb="67">
      <t>シマネケン</t>
    </rPh>
    <rPh sb="69" eb="72">
      <t>フクオカケン</t>
    </rPh>
    <phoneticPr fontId="1"/>
  </si>
  <si>
    <t>四條畷市</t>
    <rPh sb="0" eb="3">
      <t>シジョウナワテ</t>
    </rPh>
    <rPh sb="3" eb="4">
      <t>シ</t>
    </rPh>
    <phoneticPr fontId="3"/>
  </si>
  <si>
    <t>（無回答15）</t>
    <rPh sb="1" eb="4">
      <t>ムカイトウ</t>
    </rPh>
    <phoneticPr fontId="1"/>
  </si>
  <si>
    <t>（無回答31）</t>
    <rPh sb="1" eb="4">
      <t>ムカイトウ</t>
    </rPh>
    <phoneticPr fontId="1"/>
  </si>
  <si>
    <t>（無回答56）</t>
    <rPh sb="1" eb="4">
      <t>ムカイトウ</t>
    </rPh>
    <phoneticPr fontId="1"/>
  </si>
  <si>
    <t>（無回答70）</t>
    <rPh sb="1" eb="4">
      <t>ムカイトウ</t>
    </rPh>
    <phoneticPr fontId="1"/>
  </si>
  <si>
    <t>（無回答59）</t>
    <rPh sb="1" eb="4">
      <t>ムカイトウ</t>
    </rPh>
    <phoneticPr fontId="1"/>
  </si>
  <si>
    <t>（無回答13）</t>
    <rPh sb="1" eb="4">
      <t>ムカイトウ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</si>
</sst>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0.0%"/>
  </numFmts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10"/>
      <name val="メイリオ"/>
      <family val="3"/>
      <charset val="128"/>
    </font>
    <font>
      <sz val="9"/>
      <name val="メイリオ"/>
      <family val="3"/>
      <charset val="128"/>
    </font>
    <font>
      <sz val="11"/>
      <color indexed="8"/>
      <name val="ＭＳ Ｐゴシック"/>
      <family val="3"/>
      <charset val="128"/>
    </font>
    <font>
      <b/>
      <sz val="12"/>
      <name val="ＭＳ 明朝"/>
      <family val="1"/>
      <charset val="128"/>
    </font>
    <font>
      <sz val="14"/>
      <name val="メイリオ"/>
      <family val="3"/>
      <charset val="128"/>
    </font>
    <font>
      <sz val="11"/>
      <name val="BIZ UDP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8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9" fontId="7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99">
    <xf numFmtId="0" fontId="0" fillId="0" borderId="0" xfId="0">
      <alignment vertical="center"/>
    </xf>
    <xf numFmtId="0" fontId="2" fillId="0" borderId="0" xfId="4">
      <alignment vertical="center"/>
    </xf>
    <xf numFmtId="0" fontId="4" fillId="0" borderId="0" xfId="4" applyFont="1">
      <alignment vertical="center"/>
    </xf>
    <xf numFmtId="176" fontId="4" fillId="0" borderId="0" xfId="4" applyNumberFormat="1" applyFont="1">
      <alignment vertical="center"/>
    </xf>
    <xf numFmtId="0" fontId="4" fillId="0" borderId="2" xfId="4" applyFont="1" applyBorder="1">
      <alignment vertical="center"/>
    </xf>
    <xf numFmtId="176" fontId="4" fillId="0" borderId="2" xfId="4" applyNumberFormat="1" applyFont="1" applyBorder="1">
      <alignment vertical="center"/>
    </xf>
    <xf numFmtId="177" fontId="4" fillId="0" borderId="3" xfId="4" applyNumberFormat="1" applyFont="1" applyBorder="1">
      <alignment vertical="center"/>
    </xf>
    <xf numFmtId="0" fontId="4" fillId="0" borderId="4" xfId="4" applyFont="1" applyBorder="1">
      <alignment vertical="center"/>
    </xf>
    <xf numFmtId="176" fontId="4" fillId="0" borderId="4" xfId="3" applyNumberFormat="1" applyFont="1" applyBorder="1">
      <alignment vertical="center"/>
    </xf>
    <xf numFmtId="0" fontId="4" fillId="0" borderId="1" xfId="4" applyFont="1" applyBorder="1" applyAlignment="1">
      <alignment horizontal="right" vertical="center"/>
    </xf>
    <xf numFmtId="177" fontId="4" fillId="0" borderId="2" xfId="4" applyNumberFormat="1" applyFont="1" applyBorder="1">
      <alignment vertical="center"/>
    </xf>
    <xf numFmtId="176" fontId="4" fillId="0" borderId="4" xfId="4" applyNumberFormat="1" applyFont="1" applyBorder="1">
      <alignment vertical="center"/>
    </xf>
    <xf numFmtId="177" fontId="4" fillId="0" borderId="4" xfId="4" applyNumberFormat="1" applyFont="1" applyBorder="1">
      <alignment vertical="center"/>
    </xf>
    <xf numFmtId="0" fontId="4" fillId="0" borderId="5" xfId="4" applyFont="1" applyBorder="1">
      <alignment vertical="center"/>
    </xf>
    <xf numFmtId="176" fontId="4" fillId="0" borderId="5" xfId="4" applyNumberFormat="1" applyFont="1" applyBorder="1">
      <alignment vertical="center"/>
    </xf>
    <xf numFmtId="176" fontId="4" fillId="0" borderId="1" xfId="4" applyNumberFormat="1" applyFont="1" applyBorder="1">
      <alignment vertical="center"/>
    </xf>
    <xf numFmtId="177" fontId="4" fillId="0" borderId="1" xfId="4" applyNumberFormat="1" applyFont="1" applyBorder="1">
      <alignment vertical="center"/>
    </xf>
    <xf numFmtId="0" fontId="4" fillId="0" borderId="6" xfId="4" applyFont="1" applyBorder="1">
      <alignment vertical="center"/>
    </xf>
    <xf numFmtId="176" fontId="4" fillId="2" borderId="2" xfId="4" applyNumberFormat="1" applyFont="1" applyFill="1" applyBorder="1">
      <alignment vertical="center"/>
    </xf>
    <xf numFmtId="176" fontId="4" fillId="2" borderId="4" xfId="4" applyNumberFormat="1" applyFont="1" applyFill="1" applyBorder="1">
      <alignment vertical="center"/>
    </xf>
    <xf numFmtId="0" fontId="4" fillId="0" borderId="7" xfId="4" applyFont="1" applyBorder="1">
      <alignment vertical="center"/>
    </xf>
    <xf numFmtId="0" fontId="4" fillId="2" borderId="0" xfId="4" applyFont="1" applyFill="1">
      <alignment vertical="center"/>
    </xf>
    <xf numFmtId="0" fontId="4" fillId="0" borderId="8" xfId="4" applyFont="1" applyBorder="1">
      <alignment vertical="center"/>
    </xf>
    <xf numFmtId="176" fontId="4" fillId="0" borderId="9" xfId="4" applyNumberFormat="1" applyFont="1" applyBorder="1">
      <alignment vertical="center"/>
    </xf>
    <xf numFmtId="0" fontId="4" fillId="0" borderId="10" xfId="4" applyFont="1" applyBorder="1">
      <alignment vertical="center"/>
    </xf>
    <xf numFmtId="176" fontId="6" fillId="0" borderId="0" xfId="4" applyNumberFormat="1" applyFont="1" applyBorder="1" applyAlignment="1">
      <alignment horizontal="left" vertical="center" wrapText="1"/>
    </xf>
    <xf numFmtId="0" fontId="4" fillId="0" borderId="0" xfId="4" applyFont="1" applyAlignment="1">
      <alignment vertical="center" shrinkToFit="1"/>
    </xf>
    <xf numFmtId="0" fontId="4" fillId="0" borderId="0" xfId="4" applyFont="1" applyFill="1" applyBorder="1" applyAlignment="1">
      <alignment horizontal="left" vertical="center"/>
    </xf>
    <xf numFmtId="0" fontId="4" fillId="0" borderId="1" xfId="4" applyFont="1" applyBorder="1">
      <alignment vertical="center"/>
    </xf>
    <xf numFmtId="0" fontId="4" fillId="0" borderId="0" xfId="4" applyFont="1" applyFill="1" applyBorder="1">
      <alignment vertical="center"/>
    </xf>
    <xf numFmtId="0" fontId="4" fillId="0" borderId="0" xfId="4" applyFont="1" applyBorder="1" applyAlignment="1">
      <alignment horizontal="right" vertical="center"/>
    </xf>
    <xf numFmtId="0" fontId="4" fillId="0" borderId="0" xfId="4" applyFont="1" applyBorder="1">
      <alignment vertical="center"/>
    </xf>
    <xf numFmtId="177" fontId="4" fillId="0" borderId="0" xfId="4" applyNumberFormat="1" applyFont="1" applyBorder="1">
      <alignment vertical="center"/>
    </xf>
    <xf numFmtId="0" fontId="4" fillId="0" borderId="11" xfId="4" applyFont="1" applyBorder="1">
      <alignment vertical="center"/>
    </xf>
    <xf numFmtId="0" fontId="4" fillId="0" borderId="14" xfId="4" applyFont="1" applyBorder="1">
      <alignment vertical="center"/>
    </xf>
    <xf numFmtId="0" fontId="5" fillId="0" borderId="0" xfId="4" applyFont="1" applyAlignment="1">
      <alignment horizontal="left" vertical="center"/>
    </xf>
    <xf numFmtId="0" fontId="4" fillId="0" borderId="12" xfId="4" applyFont="1" applyBorder="1" applyAlignment="1">
      <alignment horizontal="center" vertical="center"/>
    </xf>
    <xf numFmtId="0" fontId="4" fillId="0" borderId="12" xfId="4" applyFont="1" applyFill="1" applyBorder="1" applyAlignment="1">
      <alignment vertical="center"/>
    </xf>
    <xf numFmtId="176" fontId="4" fillId="0" borderId="14" xfId="4" applyNumberFormat="1" applyFont="1" applyBorder="1">
      <alignment vertical="center"/>
    </xf>
    <xf numFmtId="0" fontId="6" fillId="0" borderId="0" xfId="4" applyFont="1" applyBorder="1" applyAlignment="1">
      <alignment horizontal="left" vertical="center" wrapText="1"/>
    </xf>
    <xf numFmtId="0" fontId="4" fillId="0" borderId="9" xfId="4" applyFont="1" applyBorder="1">
      <alignment vertical="center"/>
    </xf>
    <xf numFmtId="177" fontId="4" fillId="0" borderId="9" xfId="4" applyNumberFormat="1" applyFont="1" applyBorder="1">
      <alignment vertical="center"/>
    </xf>
    <xf numFmtId="9" fontId="4" fillId="0" borderId="1" xfId="4" applyNumberFormat="1" applyFont="1" applyBorder="1">
      <alignment vertical="center"/>
    </xf>
    <xf numFmtId="177" fontId="4" fillId="0" borderId="1" xfId="1" applyNumberFormat="1" applyFont="1" applyBorder="1">
      <alignment vertical="center"/>
    </xf>
    <xf numFmtId="0" fontId="8" fillId="0" borderId="0" xfId="4" applyFont="1">
      <alignment vertical="center"/>
    </xf>
    <xf numFmtId="0" fontId="4" fillId="0" borderId="0" xfId="4" applyFont="1" applyBorder="1" applyAlignment="1">
      <alignment horizontal="center" vertical="center"/>
    </xf>
    <xf numFmtId="0" fontId="12" fillId="0" borderId="0" xfId="4" applyFont="1">
      <alignment vertical="center"/>
    </xf>
    <xf numFmtId="0" fontId="4" fillId="0" borderId="0" xfId="4" applyFont="1" applyBorder="1" applyAlignment="1">
      <alignment vertical="center" wrapText="1"/>
    </xf>
    <xf numFmtId="176" fontId="4" fillId="0" borderId="0" xfId="4" applyNumberFormat="1" applyFont="1" applyBorder="1">
      <alignment vertical="center"/>
    </xf>
    <xf numFmtId="0" fontId="2" fillId="0" borderId="0" xfId="4" applyBorder="1">
      <alignment vertical="center"/>
    </xf>
    <xf numFmtId="177" fontId="4" fillId="0" borderId="2" xfId="4" applyNumberFormat="1" applyFont="1" applyFill="1" applyBorder="1">
      <alignment vertical="center"/>
    </xf>
    <xf numFmtId="177" fontId="4" fillId="0" borderId="14" xfId="4" applyNumberFormat="1" applyFont="1" applyFill="1" applyBorder="1">
      <alignment vertical="center"/>
    </xf>
    <xf numFmtId="177" fontId="4" fillId="0" borderId="6" xfId="4" applyNumberFormat="1" applyFont="1" applyFill="1" applyBorder="1">
      <alignment vertical="center"/>
    </xf>
    <xf numFmtId="177" fontId="4" fillId="0" borderId="1" xfId="4" applyNumberFormat="1" applyFont="1" applyFill="1" applyBorder="1">
      <alignment vertical="center"/>
    </xf>
    <xf numFmtId="0" fontId="5" fillId="0" borderId="2" xfId="4" applyFont="1" applyFill="1" applyBorder="1">
      <alignment vertical="center"/>
    </xf>
    <xf numFmtId="176" fontId="5" fillId="0" borderId="2" xfId="4" applyNumberFormat="1" applyFont="1" applyFill="1" applyBorder="1">
      <alignment vertical="center"/>
    </xf>
    <xf numFmtId="177" fontId="5" fillId="0" borderId="2" xfId="4" applyNumberFormat="1" applyFont="1" applyFill="1" applyBorder="1">
      <alignment vertical="center"/>
    </xf>
    <xf numFmtId="0" fontId="5" fillId="0" borderId="4" xfId="4" applyFont="1" applyFill="1" applyBorder="1">
      <alignment vertical="center"/>
    </xf>
    <xf numFmtId="176" fontId="5" fillId="0" borderId="4" xfId="4" applyNumberFormat="1" applyFont="1" applyFill="1" applyBorder="1">
      <alignment vertical="center"/>
    </xf>
    <xf numFmtId="177" fontId="5" fillId="0" borderId="4" xfId="4" applyNumberFormat="1" applyFont="1" applyFill="1" applyBorder="1">
      <alignment vertical="center"/>
    </xf>
    <xf numFmtId="9" fontId="5" fillId="0" borderId="4" xfId="2" applyFont="1" applyFill="1" applyBorder="1" applyAlignment="1"/>
    <xf numFmtId="0" fontId="4" fillId="0" borderId="4" xfId="4" applyFont="1" applyFill="1" applyBorder="1">
      <alignment vertical="center"/>
    </xf>
    <xf numFmtId="0" fontId="5" fillId="0" borderId="6" xfId="4" applyFont="1" applyFill="1" applyBorder="1">
      <alignment vertical="center"/>
    </xf>
    <xf numFmtId="176" fontId="5" fillId="0" borderId="6" xfId="4" applyNumberFormat="1" applyFont="1" applyFill="1" applyBorder="1">
      <alignment vertical="center"/>
    </xf>
    <xf numFmtId="177" fontId="5" fillId="0" borderId="6" xfId="4" applyNumberFormat="1" applyFont="1" applyFill="1" applyBorder="1">
      <alignment vertical="center"/>
    </xf>
    <xf numFmtId="0" fontId="5" fillId="0" borderId="1" xfId="4" applyFont="1" applyFill="1" applyBorder="1">
      <alignment vertical="center"/>
    </xf>
    <xf numFmtId="177" fontId="5" fillId="0" borderId="14" xfId="4" applyNumberFormat="1" applyFont="1" applyFill="1" applyBorder="1">
      <alignment vertical="center"/>
    </xf>
    <xf numFmtId="176" fontId="5" fillId="0" borderId="1" xfId="4" applyNumberFormat="1" applyFont="1" applyFill="1" applyBorder="1">
      <alignment vertical="center"/>
    </xf>
    <xf numFmtId="177" fontId="5" fillId="0" borderId="1" xfId="4" applyNumberFormat="1" applyFont="1" applyFill="1" applyBorder="1">
      <alignment vertical="center"/>
    </xf>
    <xf numFmtId="0" fontId="4" fillId="0" borderId="2" xfId="4" applyFont="1" applyFill="1" applyBorder="1">
      <alignment vertical="center"/>
    </xf>
    <xf numFmtId="177" fontId="4" fillId="0" borderId="11" xfId="4" applyNumberFormat="1" applyFont="1" applyFill="1" applyBorder="1">
      <alignment vertical="center"/>
    </xf>
    <xf numFmtId="0" fontId="4" fillId="0" borderId="4" xfId="4" applyFont="1" applyFill="1" applyBorder="1" applyAlignment="1">
      <alignment horizontal="left" vertical="center"/>
    </xf>
    <xf numFmtId="177" fontId="4" fillId="0" borderId="5" xfId="4" applyNumberFormat="1" applyFont="1" applyFill="1" applyBorder="1">
      <alignment vertical="center"/>
    </xf>
    <xf numFmtId="0" fontId="4" fillId="0" borderId="5" xfId="4" applyFont="1" applyFill="1" applyBorder="1" applyAlignment="1">
      <alignment horizontal="left" vertical="center"/>
    </xf>
    <xf numFmtId="0" fontId="4" fillId="0" borderId="1" xfId="4" applyFont="1" applyFill="1" applyBorder="1" applyAlignment="1">
      <alignment horizontal="right" vertical="center"/>
    </xf>
    <xf numFmtId="0" fontId="4" fillId="0" borderId="1" xfId="4" applyFont="1" applyFill="1" applyBorder="1">
      <alignment vertical="center"/>
    </xf>
    <xf numFmtId="0" fontId="4" fillId="0" borderId="11" xfId="4" applyFont="1" applyFill="1" applyBorder="1">
      <alignment vertical="center"/>
    </xf>
    <xf numFmtId="0" fontId="4" fillId="0" borderId="5" xfId="4" applyFont="1" applyFill="1" applyBorder="1">
      <alignment vertical="center"/>
    </xf>
    <xf numFmtId="177" fontId="4" fillId="0" borderId="4" xfId="4" applyNumberFormat="1" applyFont="1" applyFill="1" applyBorder="1">
      <alignment vertical="center"/>
    </xf>
    <xf numFmtId="0" fontId="4" fillId="0" borderId="6" xfId="4" applyFont="1" applyFill="1" applyBorder="1">
      <alignment vertical="center"/>
    </xf>
    <xf numFmtId="0" fontId="4" fillId="0" borderId="14" xfId="4" applyFont="1" applyFill="1" applyBorder="1">
      <alignment vertical="center"/>
    </xf>
    <xf numFmtId="0" fontId="4" fillId="0" borderId="7" xfId="4" applyFont="1" applyFill="1" applyBorder="1">
      <alignment vertical="center"/>
    </xf>
    <xf numFmtId="0" fontId="4" fillId="0" borderId="0" xfId="4" applyFont="1" applyFill="1">
      <alignment vertical="center"/>
    </xf>
    <xf numFmtId="176" fontId="4" fillId="0" borderId="0" xfId="4" applyNumberFormat="1" applyFont="1" applyFill="1">
      <alignment vertical="center"/>
    </xf>
    <xf numFmtId="9" fontId="4" fillId="0" borderId="1" xfId="4" applyNumberFormat="1" applyFont="1" applyFill="1" applyBorder="1">
      <alignment vertical="center"/>
    </xf>
    <xf numFmtId="0" fontId="10" fillId="0" borderId="0" xfId="4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12" xfId="4" applyFont="1" applyFill="1" applyBorder="1" applyAlignment="1">
      <alignment horizontal="left" vertical="center" shrinkToFit="1"/>
    </xf>
    <xf numFmtId="0" fontId="9" fillId="0" borderId="0" xfId="0" applyFont="1" applyAlignment="1">
      <alignment horizontal="center" vertical="center"/>
    </xf>
    <xf numFmtId="0" fontId="5" fillId="0" borderId="15" xfId="4" applyFont="1" applyFill="1" applyBorder="1" applyAlignment="1">
      <alignment horizontal="center"/>
    </xf>
    <xf numFmtId="0" fontId="5" fillId="0" borderId="16" xfId="4" applyFont="1" applyFill="1" applyBorder="1" applyAlignment="1">
      <alignment horizontal="center"/>
    </xf>
    <xf numFmtId="0" fontId="5" fillId="0" borderId="17" xfId="4" applyFont="1" applyFill="1" applyBorder="1" applyAlignment="1">
      <alignment horizontal="center"/>
    </xf>
    <xf numFmtId="0" fontId="13" fillId="0" borderId="3" xfId="4" applyFont="1" applyBorder="1" applyAlignment="1">
      <alignment horizontal="left" vertical="center" wrapText="1"/>
    </xf>
    <xf numFmtId="0" fontId="13" fillId="0" borderId="0" xfId="4" applyFont="1" applyBorder="1" applyAlignment="1">
      <alignment horizontal="left" vertical="center" wrapText="1"/>
    </xf>
    <xf numFmtId="0" fontId="13" fillId="0" borderId="13" xfId="4" applyFont="1" applyBorder="1" applyAlignment="1">
      <alignment horizontal="left" vertical="center" wrapText="1"/>
    </xf>
    <xf numFmtId="0" fontId="13" fillId="0" borderId="18" xfId="4" applyFont="1" applyBorder="1" applyAlignment="1">
      <alignment horizontal="left" vertical="center" wrapText="1"/>
    </xf>
    <xf numFmtId="0" fontId="13" fillId="0" borderId="12" xfId="4" applyFont="1" applyBorder="1" applyAlignment="1">
      <alignment horizontal="left" vertical="center" wrapText="1"/>
    </xf>
    <xf numFmtId="0" fontId="13" fillId="0" borderId="19" xfId="4" applyFont="1" applyBorder="1" applyAlignment="1">
      <alignment horizontal="left" vertical="center" wrapText="1"/>
    </xf>
    <xf numFmtId="0" fontId="4" fillId="0" borderId="12" xfId="4" applyFont="1" applyBorder="1" applyAlignment="1">
      <alignment horizontal="left" vertical="center" shrinkToFit="1"/>
    </xf>
  </cellXfs>
  <cellStyles count="5">
    <cellStyle name="パーセント" xfId="1" builtinId="5"/>
    <cellStyle name="パーセント 2" xfId="2"/>
    <cellStyle name="桁区切り 2" xfId="3"/>
    <cellStyle name="標準" xfId="0" builtinId="0"/>
    <cellStyle name="標準 2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1"/>
  <sheetViews>
    <sheetView tabSelected="1" view="pageBreakPreview" topLeftCell="A22" zoomScale="70" zoomScaleNormal="100" zoomScaleSheetLayoutView="70" workbookViewId="0">
      <selection activeCell="E78" sqref="E78"/>
    </sheetView>
  </sheetViews>
  <sheetFormatPr defaultColWidth="9" defaultRowHeight="18.75" x14ac:dyDescent="0.15"/>
  <cols>
    <col min="1" max="1" width="18.625" style="2" customWidth="1"/>
    <col min="2" max="2" width="9.125" style="3" customWidth="1"/>
    <col min="3" max="3" width="11.125" style="2" bestFit="1" customWidth="1"/>
    <col min="4" max="4" width="7.625" style="2" customWidth="1"/>
    <col min="5" max="5" width="20.625" style="2" customWidth="1"/>
    <col min="6" max="6" width="9.125" style="2" bestFit="1" customWidth="1"/>
    <col min="7" max="7" width="11.125" style="2" bestFit="1" customWidth="1"/>
    <col min="8" max="8" width="4.625" style="1" customWidth="1"/>
    <col min="9" max="246" width="9" style="1" customWidth="1"/>
    <col min="247" max="247" width="18.625" style="1" customWidth="1"/>
    <col min="248" max="248" width="9.125" style="1" customWidth="1"/>
    <col min="249" max="249" width="9" style="1" customWidth="1"/>
    <col min="250" max="250" width="7.625" style="1" customWidth="1"/>
    <col min="251" max="251" width="20.625" style="1" customWidth="1"/>
    <col min="252" max="16384" width="9" style="1"/>
  </cols>
  <sheetData>
    <row r="1" spans="1:7" ht="18.75" customHeight="1" x14ac:dyDescent="0.15">
      <c r="A1" s="88" t="s">
        <v>112</v>
      </c>
      <c r="B1" s="88"/>
      <c r="C1" s="88"/>
      <c r="D1" s="88"/>
      <c r="E1" s="88"/>
      <c r="F1" s="88"/>
      <c r="G1" s="88"/>
    </row>
    <row r="2" spans="1:7" ht="18" customHeight="1" x14ac:dyDescent="0.15">
      <c r="A2" s="44"/>
      <c r="B2" s="45"/>
      <c r="E2" s="35" t="s">
        <v>113</v>
      </c>
    </row>
    <row r="3" spans="1:7" ht="18" customHeight="1" x14ac:dyDescent="0.15">
      <c r="A3" s="46"/>
      <c r="B3" s="36"/>
    </row>
    <row r="4" spans="1:7" ht="18" customHeight="1" x14ac:dyDescent="0.4">
      <c r="A4" s="4" t="s">
        <v>1</v>
      </c>
      <c r="B4" s="5">
        <v>289</v>
      </c>
      <c r="C4" s="6"/>
      <c r="E4" s="89" t="s">
        <v>2</v>
      </c>
      <c r="F4" s="90"/>
      <c r="G4" s="91"/>
    </row>
    <row r="5" spans="1:7" ht="18" customHeight="1" x14ac:dyDescent="0.15">
      <c r="A5" s="7" t="s">
        <v>3</v>
      </c>
      <c r="B5" s="8">
        <v>20586</v>
      </c>
      <c r="C5" s="6"/>
      <c r="E5" s="54" t="s">
        <v>4</v>
      </c>
      <c r="F5" s="55">
        <v>40</v>
      </c>
      <c r="G5" s="56">
        <f t="shared" ref="G5:G48" si="0">F5/208</f>
        <v>0.19230769230769232</v>
      </c>
    </row>
    <row r="6" spans="1:7" ht="18" customHeight="1" x14ac:dyDescent="0.15">
      <c r="A6" s="9" t="s">
        <v>5</v>
      </c>
      <c r="B6" s="43">
        <f>B4/B5</f>
        <v>1.4038667055280287E-2</v>
      </c>
      <c r="C6" s="6"/>
      <c r="E6" s="57" t="s">
        <v>6</v>
      </c>
      <c r="F6" s="58">
        <v>4</v>
      </c>
      <c r="G6" s="59">
        <f t="shared" si="0"/>
        <v>1.9230769230769232E-2</v>
      </c>
    </row>
    <row r="7" spans="1:7" ht="18" customHeight="1" x14ac:dyDescent="0.15">
      <c r="E7" s="57" t="s">
        <v>7</v>
      </c>
      <c r="F7" s="58">
        <v>0</v>
      </c>
      <c r="G7" s="59">
        <f t="shared" si="0"/>
        <v>0</v>
      </c>
    </row>
    <row r="8" spans="1:7" ht="18" customHeight="1" x14ac:dyDescent="0.15">
      <c r="A8" s="2" t="s">
        <v>8</v>
      </c>
      <c r="E8" s="57" t="s">
        <v>9</v>
      </c>
      <c r="F8" s="58">
        <v>0</v>
      </c>
      <c r="G8" s="59">
        <f t="shared" si="0"/>
        <v>0</v>
      </c>
    </row>
    <row r="9" spans="1:7" ht="18" customHeight="1" x14ac:dyDescent="0.15">
      <c r="E9" s="57" t="s">
        <v>10</v>
      </c>
      <c r="F9" s="58">
        <v>0</v>
      </c>
      <c r="G9" s="59">
        <f t="shared" si="0"/>
        <v>0</v>
      </c>
    </row>
    <row r="10" spans="1:7" ht="18" customHeight="1" x14ac:dyDescent="0.15">
      <c r="A10" s="2" t="s">
        <v>58</v>
      </c>
      <c r="E10" s="57" t="s">
        <v>11</v>
      </c>
      <c r="F10" s="58">
        <v>1</v>
      </c>
      <c r="G10" s="59">
        <f t="shared" si="0"/>
        <v>4.807692307692308E-3</v>
      </c>
    </row>
    <row r="11" spans="1:7" ht="18" customHeight="1" x14ac:dyDescent="0.15">
      <c r="A11" s="33" t="s">
        <v>110</v>
      </c>
      <c r="B11" s="5">
        <v>27</v>
      </c>
      <c r="C11" s="50">
        <v>9.4E-2</v>
      </c>
      <c r="E11" s="57" t="s">
        <v>12</v>
      </c>
      <c r="F11" s="58">
        <v>1</v>
      </c>
      <c r="G11" s="59">
        <f t="shared" si="0"/>
        <v>4.807692307692308E-3</v>
      </c>
    </row>
    <row r="12" spans="1:7" ht="18" customHeight="1" x14ac:dyDescent="0.15">
      <c r="A12" s="7" t="s">
        <v>109</v>
      </c>
      <c r="B12" s="38">
        <v>48</v>
      </c>
      <c r="C12" s="51">
        <f>B12/289</f>
        <v>0.16608996539792387</v>
      </c>
      <c r="E12" s="57" t="s">
        <v>46</v>
      </c>
      <c r="F12" s="58">
        <v>0</v>
      </c>
      <c r="G12" s="59">
        <f t="shared" si="0"/>
        <v>0</v>
      </c>
    </row>
    <row r="13" spans="1:7" ht="18" customHeight="1" x14ac:dyDescent="0.15">
      <c r="A13" s="7" t="s">
        <v>61</v>
      </c>
      <c r="B13" s="11">
        <v>18</v>
      </c>
      <c r="C13" s="51">
        <f t="shared" ref="C13:C19" si="1">B13/289</f>
        <v>6.228373702422145E-2</v>
      </c>
      <c r="E13" s="57" t="s">
        <v>48</v>
      </c>
      <c r="F13" s="58">
        <v>2</v>
      </c>
      <c r="G13" s="59">
        <f t="shared" si="0"/>
        <v>9.6153846153846159E-3</v>
      </c>
    </row>
    <row r="14" spans="1:7" ht="18" customHeight="1" x14ac:dyDescent="0.15">
      <c r="A14" s="7" t="s">
        <v>63</v>
      </c>
      <c r="B14" s="11">
        <v>14</v>
      </c>
      <c r="C14" s="51">
        <f t="shared" si="1"/>
        <v>4.8442906574394463E-2</v>
      </c>
      <c r="E14" s="57" t="s">
        <v>49</v>
      </c>
      <c r="F14" s="58">
        <v>2</v>
      </c>
      <c r="G14" s="59">
        <f t="shared" si="0"/>
        <v>9.6153846153846159E-3</v>
      </c>
    </row>
    <row r="15" spans="1:7" ht="18" customHeight="1" x14ac:dyDescent="0.15">
      <c r="A15" s="7" t="s">
        <v>65</v>
      </c>
      <c r="B15" s="11">
        <v>28</v>
      </c>
      <c r="C15" s="51">
        <f t="shared" si="1"/>
        <v>9.6885813148788927E-2</v>
      </c>
      <c r="E15" s="57" t="s">
        <v>59</v>
      </c>
      <c r="F15" s="58">
        <v>1</v>
      </c>
      <c r="G15" s="59">
        <f t="shared" si="0"/>
        <v>4.807692307692308E-3</v>
      </c>
    </row>
    <row r="16" spans="1:7" ht="18" customHeight="1" x14ac:dyDescent="0.15">
      <c r="A16" s="7" t="s">
        <v>67</v>
      </c>
      <c r="B16" s="11">
        <v>42</v>
      </c>
      <c r="C16" s="51">
        <f t="shared" si="1"/>
        <v>0.1453287197231834</v>
      </c>
      <c r="E16" s="57" t="s">
        <v>60</v>
      </c>
      <c r="F16" s="58">
        <v>2</v>
      </c>
      <c r="G16" s="59">
        <f t="shared" si="0"/>
        <v>9.6153846153846159E-3</v>
      </c>
    </row>
    <row r="17" spans="1:7" ht="18" customHeight="1" x14ac:dyDescent="0.15">
      <c r="A17" s="7" t="s">
        <v>69</v>
      </c>
      <c r="B17" s="11">
        <v>52</v>
      </c>
      <c r="C17" s="51">
        <f t="shared" si="1"/>
        <v>0.17993079584775087</v>
      </c>
      <c r="E17" s="57" t="s">
        <v>62</v>
      </c>
      <c r="F17" s="58">
        <v>0</v>
      </c>
      <c r="G17" s="59">
        <f t="shared" si="0"/>
        <v>0</v>
      </c>
    </row>
    <row r="18" spans="1:7" ht="18" customHeight="1" x14ac:dyDescent="0.15">
      <c r="A18" s="7" t="s">
        <v>70</v>
      </c>
      <c r="B18" s="11">
        <v>48</v>
      </c>
      <c r="C18" s="51">
        <f t="shared" si="1"/>
        <v>0.16608996539792387</v>
      </c>
      <c r="E18" s="57" t="s">
        <v>64</v>
      </c>
      <c r="F18" s="58">
        <v>3</v>
      </c>
      <c r="G18" s="59">
        <f t="shared" si="0"/>
        <v>1.4423076923076924E-2</v>
      </c>
    </row>
    <row r="19" spans="1:7" ht="18" customHeight="1" x14ac:dyDescent="0.15">
      <c r="A19" s="13" t="s">
        <v>44</v>
      </c>
      <c r="B19" s="14">
        <v>10</v>
      </c>
      <c r="C19" s="51">
        <f t="shared" si="1"/>
        <v>3.4602076124567477E-2</v>
      </c>
      <c r="E19" s="57" t="s">
        <v>66</v>
      </c>
      <c r="F19" s="58">
        <v>0</v>
      </c>
      <c r="G19" s="59">
        <f t="shared" si="0"/>
        <v>0</v>
      </c>
    </row>
    <row r="20" spans="1:7" ht="18" customHeight="1" x14ac:dyDescent="0.15">
      <c r="A20" s="17" t="s">
        <v>13</v>
      </c>
      <c r="B20" s="14">
        <v>2</v>
      </c>
      <c r="C20" s="52">
        <f>B20/B21</f>
        <v>6.920415224913495E-3</v>
      </c>
      <c r="E20" s="57" t="s">
        <v>68</v>
      </c>
      <c r="F20" s="58">
        <v>0</v>
      </c>
      <c r="G20" s="59">
        <f t="shared" si="0"/>
        <v>0</v>
      </c>
    </row>
    <row r="21" spans="1:7" ht="18" customHeight="1" x14ac:dyDescent="0.15">
      <c r="A21" s="9" t="s">
        <v>47</v>
      </c>
      <c r="B21" s="15">
        <f>SUM(B11:B20)</f>
        <v>289</v>
      </c>
      <c r="C21" s="53">
        <v>1</v>
      </c>
      <c r="E21" s="57" t="s">
        <v>115</v>
      </c>
      <c r="F21" s="58">
        <v>1</v>
      </c>
      <c r="G21" s="59">
        <f t="shared" si="0"/>
        <v>4.807692307692308E-3</v>
      </c>
    </row>
    <row r="22" spans="1:7" ht="18" customHeight="1" x14ac:dyDescent="0.15">
      <c r="A22" s="40"/>
      <c r="B22" s="23"/>
      <c r="C22" s="41"/>
      <c r="E22" s="57" t="s">
        <v>71</v>
      </c>
      <c r="F22" s="58">
        <v>2</v>
      </c>
      <c r="G22" s="59">
        <f t="shared" si="0"/>
        <v>9.6153846153846159E-3</v>
      </c>
    </row>
    <row r="23" spans="1:7" ht="18" customHeight="1" x14ac:dyDescent="0.15">
      <c r="A23" s="2" t="s">
        <v>76</v>
      </c>
      <c r="E23" s="57" t="s">
        <v>72</v>
      </c>
      <c r="F23" s="58">
        <v>9</v>
      </c>
      <c r="G23" s="59">
        <f t="shared" si="0"/>
        <v>4.3269230769230768E-2</v>
      </c>
    </row>
    <row r="24" spans="1:7" ht="18" customHeight="1" x14ac:dyDescent="0.15">
      <c r="A24" s="4" t="s">
        <v>2</v>
      </c>
      <c r="B24" s="18">
        <v>208</v>
      </c>
      <c r="C24" s="10">
        <f>B24/289</f>
        <v>0.7197231833910035</v>
      </c>
      <c r="E24" s="57" t="s">
        <v>73</v>
      </c>
      <c r="F24" s="58">
        <v>12</v>
      </c>
      <c r="G24" s="59">
        <f t="shared" si="0"/>
        <v>5.7692307692307696E-2</v>
      </c>
    </row>
    <row r="25" spans="1:7" ht="18" customHeight="1" x14ac:dyDescent="0.15">
      <c r="A25" s="7" t="s">
        <v>78</v>
      </c>
      <c r="B25" s="19">
        <v>76</v>
      </c>
      <c r="C25" s="12">
        <f>B25/289</f>
        <v>0.26297577854671278</v>
      </c>
      <c r="E25" s="57" t="s">
        <v>74</v>
      </c>
      <c r="F25" s="58">
        <v>6</v>
      </c>
      <c r="G25" s="59">
        <f t="shared" si="0"/>
        <v>2.8846153846153848E-2</v>
      </c>
    </row>
    <row r="26" spans="1:7" ht="18" customHeight="1" x14ac:dyDescent="0.4">
      <c r="A26" s="20" t="s">
        <v>13</v>
      </c>
      <c r="B26" s="19">
        <v>5</v>
      </c>
      <c r="C26" s="12">
        <f>B26/289</f>
        <v>1.7301038062283738E-2</v>
      </c>
      <c r="E26" s="60" t="s">
        <v>75</v>
      </c>
      <c r="F26" s="58">
        <v>30</v>
      </c>
      <c r="G26" s="59">
        <f t="shared" si="0"/>
        <v>0.14423076923076922</v>
      </c>
    </row>
    <row r="27" spans="1:7" ht="18" customHeight="1" x14ac:dyDescent="0.4">
      <c r="A27" s="9" t="s">
        <v>47</v>
      </c>
      <c r="B27" s="15">
        <f>SUM(B24:B26)</f>
        <v>289</v>
      </c>
      <c r="C27" s="42">
        <v>1</v>
      </c>
      <c r="E27" s="60" t="s">
        <v>108</v>
      </c>
      <c r="F27" s="58">
        <v>2</v>
      </c>
      <c r="G27" s="59">
        <f t="shared" si="0"/>
        <v>9.6153846153846159E-3</v>
      </c>
    </row>
    <row r="28" spans="1:7" ht="18" customHeight="1" x14ac:dyDescent="0.15">
      <c r="A28" s="22" t="s">
        <v>14</v>
      </c>
      <c r="B28" s="23"/>
      <c r="C28" s="24"/>
      <c r="E28" s="61" t="s">
        <v>107</v>
      </c>
      <c r="F28" s="58">
        <v>3</v>
      </c>
      <c r="G28" s="59">
        <f t="shared" si="0"/>
        <v>1.4423076923076924E-2</v>
      </c>
    </row>
    <row r="29" spans="1:7" ht="18" customHeight="1" x14ac:dyDescent="0.4">
      <c r="A29" s="92" t="s">
        <v>114</v>
      </c>
      <c r="B29" s="93"/>
      <c r="C29" s="94"/>
      <c r="E29" s="60" t="s">
        <v>77</v>
      </c>
      <c r="F29" s="58">
        <v>1</v>
      </c>
      <c r="G29" s="59">
        <f t="shared" si="0"/>
        <v>4.807692307692308E-3</v>
      </c>
    </row>
    <row r="30" spans="1:7" ht="18" customHeight="1" x14ac:dyDescent="0.4">
      <c r="A30" s="92"/>
      <c r="B30" s="93"/>
      <c r="C30" s="94"/>
      <c r="D30" s="21"/>
      <c r="E30" s="60" t="s">
        <v>51</v>
      </c>
      <c r="F30" s="58">
        <v>0</v>
      </c>
      <c r="G30" s="59">
        <f t="shared" si="0"/>
        <v>0</v>
      </c>
    </row>
    <row r="31" spans="1:7" ht="18" customHeight="1" x14ac:dyDescent="0.4">
      <c r="A31" s="95"/>
      <c r="B31" s="96"/>
      <c r="C31" s="97"/>
      <c r="E31" s="60" t="s">
        <v>52</v>
      </c>
      <c r="F31" s="58">
        <v>0</v>
      </c>
      <c r="G31" s="59">
        <f t="shared" si="0"/>
        <v>0</v>
      </c>
    </row>
    <row r="32" spans="1:7" ht="18" customHeight="1" x14ac:dyDescent="0.15">
      <c r="A32" s="39"/>
      <c r="B32" s="25"/>
      <c r="C32" s="39"/>
      <c r="E32" s="57" t="s">
        <v>101</v>
      </c>
      <c r="F32" s="58">
        <v>2</v>
      </c>
      <c r="G32" s="59">
        <f t="shared" si="0"/>
        <v>9.6153846153846159E-3</v>
      </c>
    </row>
    <row r="33" spans="1:7" ht="18" customHeight="1" x14ac:dyDescent="0.15">
      <c r="A33" s="2" t="s">
        <v>20</v>
      </c>
      <c r="E33" s="57" t="s">
        <v>15</v>
      </c>
      <c r="F33" s="58">
        <v>1</v>
      </c>
      <c r="G33" s="59">
        <f t="shared" si="0"/>
        <v>4.807692307692308E-3</v>
      </c>
    </row>
    <row r="34" spans="1:7" ht="18" customHeight="1" x14ac:dyDescent="0.15">
      <c r="A34" s="4" t="s">
        <v>22</v>
      </c>
      <c r="B34" s="5">
        <v>128</v>
      </c>
      <c r="C34" s="10">
        <f>B34/289</f>
        <v>0.44290657439446368</v>
      </c>
      <c r="E34" s="57" t="s">
        <v>16</v>
      </c>
      <c r="F34" s="58">
        <v>0</v>
      </c>
      <c r="G34" s="59">
        <f t="shared" si="0"/>
        <v>0</v>
      </c>
    </row>
    <row r="35" spans="1:7" ht="18" customHeight="1" x14ac:dyDescent="0.15">
      <c r="A35" s="7" t="s">
        <v>45</v>
      </c>
      <c r="B35" s="11">
        <v>63</v>
      </c>
      <c r="C35" s="12">
        <f>B35/289</f>
        <v>0.2179930795847751</v>
      </c>
      <c r="E35" s="57" t="s">
        <v>17</v>
      </c>
      <c r="F35" s="58">
        <v>0</v>
      </c>
      <c r="G35" s="59">
        <f t="shared" si="0"/>
        <v>0</v>
      </c>
    </row>
    <row r="36" spans="1:7" ht="18" customHeight="1" x14ac:dyDescent="0.15">
      <c r="A36" s="7" t="s">
        <v>25</v>
      </c>
      <c r="B36" s="11">
        <v>24</v>
      </c>
      <c r="C36" s="12">
        <f t="shared" ref="C36:C38" si="2">B36/289</f>
        <v>8.3044982698961933E-2</v>
      </c>
      <c r="E36" s="57" t="s">
        <v>18</v>
      </c>
      <c r="F36" s="58">
        <v>0</v>
      </c>
      <c r="G36" s="59">
        <f t="shared" si="0"/>
        <v>0</v>
      </c>
    </row>
    <row r="37" spans="1:7" ht="18" customHeight="1" x14ac:dyDescent="0.15">
      <c r="A37" s="7" t="s">
        <v>27</v>
      </c>
      <c r="B37" s="11">
        <v>69</v>
      </c>
      <c r="C37" s="12">
        <f t="shared" si="2"/>
        <v>0.23875432525951557</v>
      </c>
      <c r="E37" s="57" t="s">
        <v>19</v>
      </c>
      <c r="F37" s="58">
        <v>0</v>
      </c>
      <c r="G37" s="59">
        <f t="shared" si="0"/>
        <v>0</v>
      </c>
    </row>
    <row r="38" spans="1:7" ht="18" customHeight="1" x14ac:dyDescent="0.15">
      <c r="A38" s="17" t="s">
        <v>13</v>
      </c>
      <c r="B38" s="11">
        <v>5</v>
      </c>
      <c r="C38" s="12">
        <f t="shared" si="2"/>
        <v>1.7301038062283738E-2</v>
      </c>
      <c r="E38" s="57" t="s">
        <v>21</v>
      </c>
      <c r="F38" s="58">
        <v>0</v>
      </c>
      <c r="G38" s="59">
        <f t="shared" si="0"/>
        <v>0</v>
      </c>
    </row>
    <row r="39" spans="1:7" ht="18" customHeight="1" x14ac:dyDescent="0.15">
      <c r="A39" s="9" t="s">
        <v>47</v>
      </c>
      <c r="B39" s="15">
        <f>SUM(B34:B38)</f>
        <v>289</v>
      </c>
      <c r="C39" s="42">
        <v>1.0000000000000002</v>
      </c>
      <c r="E39" s="57" t="s">
        <v>23</v>
      </c>
      <c r="F39" s="58">
        <v>9</v>
      </c>
      <c r="G39" s="59">
        <f t="shared" si="0"/>
        <v>4.3269230769230768E-2</v>
      </c>
    </row>
    <row r="40" spans="1:7" ht="18" customHeight="1" x14ac:dyDescent="0.15">
      <c r="E40" s="57" t="s">
        <v>24</v>
      </c>
      <c r="F40" s="58">
        <v>7</v>
      </c>
      <c r="G40" s="59">
        <f t="shared" si="0"/>
        <v>3.3653846153846152E-2</v>
      </c>
    </row>
    <row r="41" spans="1:7" ht="18" customHeight="1" x14ac:dyDescent="0.15">
      <c r="A41" s="2" t="s">
        <v>31</v>
      </c>
      <c r="C41" s="26" t="s">
        <v>32</v>
      </c>
      <c r="E41" s="57" t="s">
        <v>26</v>
      </c>
      <c r="F41" s="58">
        <v>8</v>
      </c>
      <c r="G41" s="59">
        <f t="shared" si="0"/>
        <v>3.8461538461538464E-2</v>
      </c>
    </row>
    <row r="42" spans="1:7" ht="18" customHeight="1" x14ac:dyDescent="0.15">
      <c r="A42" s="4" t="s">
        <v>34</v>
      </c>
      <c r="B42" s="5">
        <v>201</v>
      </c>
      <c r="C42" s="10">
        <f>B42/291</f>
        <v>0.69072164948453607</v>
      </c>
      <c r="E42" s="57" t="s">
        <v>28</v>
      </c>
      <c r="F42" s="58">
        <v>7</v>
      </c>
      <c r="G42" s="59">
        <f>F42/208</f>
        <v>3.3653846153846152E-2</v>
      </c>
    </row>
    <row r="43" spans="1:7" ht="18" customHeight="1" x14ac:dyDescent="0.15">
      <c r="A43" s="7" t="s">
        <v>36</v>
      </c>
      <c r="B43" s="11">
        <v>66</v>
      </c>
      <c r="C43" s="12">
        <f>B43/291</f>
        <v>0.22680412371134021</v>
      </c>
      <c r="E43" s="57" t="s">
        <v>29</v>
      </c>
      <c r="F43" s="58">
        <v>11</v>
      </c>
      <c r="G43" s="59">
        <f>F43/208</f>
        <v>5.2884615384615384E-2</v>
      </c>
    </row>
    <row r="44" spans="1:7" ht="18" customHeight="1" x14ac:dyDescent="0.15">
      <c r="A44" s="7" t="s">
        <v>37</v>
      </c>
      <c r="B44" s="11">
        <v>0</v>
      </c>
      <c r="C44" s="12">
        <f t="shared" ref="C44:C46" si="3">B44/291</f>
        <v>0</v>
      </c>
      <c r="E44" s="57" t="s">
        <v>50</v>
      </c>
      <c r="F44" s="58">
        <v>0</v>
      </c>
      <c r="G44" s="59">
        <f t="shared" si="0"/>
        <v>0</v>
      </c>
    </row>
    <row r="45" spans="1:7" ht="18" customHeight="1" x14ac:dyDescent="0.15">
      <c r="A45" s="13" t="s">
        <v>38</v>
      </c>
      <c r="B45" s="14">
        <v>17</v>
      </c>
      <c r="C45" s="12">
        <f t="shared" si="3"/>
        <v>5.8419243986254296E-2</v>
      </c>
      <c r="E45" s="57" t="s">
        <v>30</v>
      </c>
      <c r="F45" s="58">
        <v>20</v>
      </c>
      <c r="G45" s="59">
        <f t="shared" si="0"/>
        <v>9.6153846153846159E-2</v>
      </c>
    </row>
    <row r="46" spans="1:7" ht="18" customHeight="1" x14ac:dyDescent="0.15">
      <c r="A46" s="17" t="s">
        <v>0</v>
      </c>
      <c r="B46" s="14">
        <v>7</v>
      </c>
      <c r="C46" s="12">
        <f t="shared" si="3"/>
        <v>2.4054982817869417E-2</v>
      </c>
      <c r="E46" s="57" t="s">
        <v>33</v>
      </c>
      <c r="F46" s="58">
        <v>2</v>
      </c>
      <c r="G46" s="59">
        <f t="shared" si="0"/>
        <v>9.6153846153846159E-3</v>
      </c>
    </row>
    <row r="47" spans="1:7" ht="18" customHeight="1" x14ac:dyDescent="0.15">
      <c r="A47" s="9" t="s">
        <v>47</v>
      </c>
      <c r="B47" s="15">
        <f>SUM(B42:B46)</f>
        <v>291</v>
      </c>
      <c r="C47" s="16">
        <v>1</v>
      </c>
      <c r="E47" s="62" t="s">
        <v>35</v>
      </c>
      <c r="F47" s="63">
        <v>9</v>
      </c>
      <c r="G47" s="64">
        <f t="shared" si="0"/>
        <v>4.3269230769230768E-2</v>
      </c>
    </row>
    <row r="48" spans="1:7" ht="18" customHeight="1" x14ac:dyDescent="0.15">
      <c r="E48" s="65" t="s">
        <v>13</v>
      </c>
      <c r="F48" s="63">
        <v>10</v>
      </c>
      <c r="G48" s="66">
        <f t="shared" si="0"/>
        <v>4.807692307692308E-2</v>
      </c>
    </row>
    <row r="49" spans="1:22" ht="18" customHeight="1" x14ac:dyDescent="0.15">
      <c r="E49" s="65" t="s">
        <v>47</v>
      </c>
      <c r="F49" s="67">
        <f>SUM(F5:F48)</f>
        <v>208</v>
      </c>
      <c r="G49" s="68">
        <f>SUM(G5:G48)</f>
        <v>0.99999999999999978</v>
      </c>
    </row>
    <row r="50" spans="1:22" ht="18" customHeight="1" x14ac:dyDescent="0.15"/>
    <row r="51" spans="1:22" ht="18" customHeight="1" x14ac:dyDescent="0.15"/>
    <row r="52" spans="1:22" ht="18" customHeight="1" x14ac:dyDescent="0.15">
      <c r="E52" s="2" t="s">
        <v>40</v>
      </c>
    </row>
    <row r="53" spans="1:22" ht="18" customHeight="1" x14ac:dyDescent="0.15">
      <c r="A53" s="98" t="s">
        <v>39</v>
      </c>
      <c r="B53" s="98"/>
      <c r="C53" s="26" t="s">
        <v>32</v>
      </c>
      <c r="E53" s="27" t="s">
        <v>42</v>
      </c>
    </row>
    <row r="54" spans="1:22" ht="18" customHeight="1" x14ac:dyDescent="0.15">
      <c r="A54" s="69" t="s">
        <v>41</v>
      </c>
      <c r="B54" s="69">
        <v>55</v>
      </c>
      <c r="C54" s="70">
        <f>B54/364</f>
        <v>0.15109890109890109</v>
      </c>
      <c r="E54" s="4" t="s">
        <v>43</v>
      </c>
      <c r="F54" s="4">
        <v>192</v>
      </c>
      <c r="G54" s="10">
        <f>F54/274</f>
        <v>0.7007299270072993</v>
      </c>
    </row>
    <row r="55" spans="1:22" ht="18" customHeight="1" x14ac:dyDescent="0.15">
      <c r="A55" s="71" t="s">
        <v>102</v>
      </c>
      <c r="B55" s="61">
        <v>86</v>
      </c>
      <c r="C55" s="72">
        <f>B55/364</f>
        <v>0.23626373626373626</v>
      </c>
      <c r="E55" s="7" t="s">
        <v>54</v>
      </c>
      <c r="F55" s="7">
        <v>66</v>
      </c>
      <c r="G55" s="12">
        <f>F55/274</f>
        <v>0.24087591240875914</v>
      </c>
    </row>
    <row r="56" spans="1:22" ht="18" customHeight="1" x14ac:dyDescent="0.15">
      <c r="A56" s="71" t="s">
        <v>53</v>
      </c>
      <c r="B56" s="61">
        <v>12</v>
      </c>
      <c r="C56" s="72">
        <f t="shared" ref="C56:C64" si="4">B56/364</f>
        <v>3.2967032967032968E-2</v>
      </c>
      <c r="E56" s="7" t="s">
        <v>56</v>
      </c>
      <c r="F56" s="7">
        <v>11</v>
      </c>
      <c r="G56" s="12">
        <f t="shared" ref="G56:G57" si="5">F56/274</f>
        <v>4.0145985401459854E-2</v>
      </c>
    </row>
    <row r="57" spans="1:22" ht="18" customHeight="1" x14ac:dyDescent="0.15">
      <c r="A57" s="71" t="s">
        <v>55</v>
      </c>
      <c r="B57" s="61">
        <v>12</v>
      </c>
      <c r="C57" s="72">
        <f t="shared" si="4"/>
        <v>3.2967032967032968E-2</v>
      </c>
      <c r="E57" s="13" t="s">
        <v>86</v>
      </c>
      <c r="F57" s="13">
        <v>5</v>
      </c>
      <c r="G57" s="12">
        <f t="shared" si="5"/>
        <v>1.824817518248175E-2</v>
      </c>
      <c r="V57"/>
    </row>
    <row r="58" spans="1:22" ht="18" customHeight="1" x14ac:dyDescent="0.15">
      <c r="A58" s="71" t="s">
        <v>57</v>
      </c>
      <c r="B58" s="61">
        <v>2</v>
      </c>
      <c r="C58" s="72">
        <v>6.0000000000000001E-3</v>
      </c>
      <c r="E58" s="9" t="s">
        <v>47</v>
      </c>
      <c r="F58" s="28">
        <f>SUM(F54:F57)</f>
        <v>274</v>
      </c>
      <c r="G58" s="42">
        <v>1</v>
      </c>
      <c r="V58"/>
    </row>
    <row r="59" spans="1:22" ht="18" customHeight="1" x14ac:dyDescent="0.15">
      <c r="A59" s="71" t="s">
        <v>87</v>
      </c>
      <c r="B59" s="61">
        <v>5</v>
      </c>
      <c r="C59" s="72">
        <f t="shared" si="4"/>
        <v>1.3736263736263736E-2</v>
      </c>
      <c r="F59" s="2" t="s">
        <v>116</v>
      </c>
      <c r="Q59"/>
      <c r="V59"/>
    </row>
    <row r="60" spans="1:22" ht="18" customHeight="1" x14ac:dyDescent="0.15">
      <c r="A60" s="71" t="s">
        <v>88</v>
      </c>
      <c r="B60" s="61">
        <v>1</v>
      </c>
      <c r="C60" s="72">
        <f t="shared" si="4"/>
        <v>2.7472527472527475E-3</v>
      </c>
      <c r="E60" s="27" t="s">
        <v>91</v>
      </c>
      <c r="Q60"/>
      <c r="V60"/>
    </row>
    <row r="61" spans="1:22" ht="18" customHeight="1" x14ac:dyDescent="0.15">
      <c r="A61" s="73" t="s">
        <v>89</v>
      </c>
      <c r="B61" s="61">
        <v>51</v>
      </c>
      <c r="C61" s="72">
        <f t="shared" si="4"/>
        <v>0.14010989010989011</v>
      </c>
      <c r="E61" s="69" t="s">
        <v>43</v>
      </c>
      <c r="F61" s="69">
        <v>134</v>
      </c>
      <c r="G61" s="50">
        <v>0.64700000000000002</v>
      </c>
      <c r="Q61"/>
      <c r="V61"/>
    </row>
    <row r="62" spans="1:22" ht="18" customHeight="1" x14ac:dyDescent="0.15">
      <c r="A62" s="73" t="s">
        <v>90</v>
      </c>
      <c r="B62" s="61">
        <v>82</v>
      </c>
      <c r="C62" s="72">
        <f t="shared" si="4"/>
        <v>0.22527472527472528</v>
      </c>
      <c r="E62" s="61" t="s">
        <v>54</v>
      </c>
      <c r="F62" s="61">
        <v>54</v>
      </c>
      <c r="G62" s="78">
        <f>F62/207</f>
        <v>0.2608695652173913</v>
      </c>
      <c r="Q62"/>
      <c r="V62"/>
    </row>
    <row r="63" spans="1:22" ht="18" customHeight="1" x14ac:dyDescent="0.15">
      <c r="A63" s="73" t="s">
        <v>92</v>
      </c>
      <c r="B63" s="61">
        <v>15</v>
      </c>
      <c r="C63" s="72">
        <f t="shared" si="4"/>
        <v>4.1208791208791208E-2</v>
      </c>
      <c r="E63" s="61" t="s">
        <v>56</v>
      </c>
      <c r="F63" s="61">
        <v>16</v>
      </c>
      <c r="G63" s="78">
        <f t="shared" ref="G63" si="6">F63/207</f>
        <v>7.7294685990338161E-2</v>
      </c>
      <c r="Q63"/>
      <c r="V63"/>
    </row>
    <row r="64" spans="1:22" ht="18" customHeight="1" x14ac:dyDescent="0.15">
      <c r="A64" s="73" t="s">
        <v>93</v>
      </c>
      <c r="B64" s="61">
        <v>43</v>
      </c>
      <c r="C64" s="72">
        <f t="shared" si="4"/>
        <v>0.11813186813186813</v>
      </c>
      <c r="E64" s="77" t="s">
        <v>86</v>
      </c>
      <c r="F64" s="77">
        <v>3</v>
      </c>
      <c r="G64" s="78">
        <v>1.4999999999999999E-2</v>
      </c>
      <c r="Q64"/>
      <c r="V64"/>
    </row>
    <row r="65" spans="1:22" ht="18" customHeight="1" x14ac:dyDescent="0.15">
      <c r="A65" s="74" t="s">
        <v>47</v>
      </c>
      <c r="B65" s="75">
        <f>SUM(B54:B64)</f>
        <v>364</v>
      </c>
      <c r="C65" s="53">
        <v>0.99999999999999989</v>
      </c>
      <c r="E65" s="74" t="s">
        <v>47</v>
      </c>
      <c r="F65" s="75">
        <f>SUM(F61:F64)</f>
        <v>207</v>
      </c>
      <c r="G65" s="84">
        <v>1</v>
      </c>
      <c r="Q65"/>
      <c r="V65"/>
    </row>
    <row r="66" spans="1:22" ht="18" customHeight="1" x14ac:dyDescent="0.15">
      <c r="B66" s="2"/>
      <c r="F66" s="2" t="s">
        <v>117</v>
      </c>
      <c r="Q66"/>
      <c r="V66"/>
    </row>
    <row r="67" spans="1:22" ht="18" customHeight="1" x14ac:dyDescent="0.15">
      <c r="A67" s="2" t="s">
        <v>94</v>
      </c>
      <c r="B67" s="2"/>
      <c r="C67" s="26" t="s">
        <v>95</v>
      </c>
      <c r="E67" s="2" t="s">
        <v>99</v>
      </c>
      <c r="Q67"/>
      <c r="V67"/>
    </row>
    <row r="68" spans="1:22" ht="18" customHeight="1" x14ac:dyDescent="0.15">
      <c r="A68" s="69" t="s">
        <v>96</v>
      </c>
      <c r="B68" s="76">
        <v>15</v>
      </c>
      <c r="C68" s="50">
        <f>B68/122</f>
        <v>0.12295081967213115</v>
      </c>
      <c r="E68" s="4" t="s">
        <v>43</v>
      </c>
      <c r="F68" s="4">
        <v>158</v>
      </c>
      <c r="G68" s="10">
        <f>F68/233</f>
        <v>0.67811158798283266</v>
      </c>
      <c r="Q68"/>
      <c r="V68"/>
    </row>
    <row r="69" spans="1:22" ht="18" customHeight="1" x14ac:dyDescent="0.15">
      <c r="A69" s="71" t="s">
        <v>97</v>
      </c>
      <c r="B69" s="77">
        <v>42</v>
      </c>
      <c r="C69" s="78">
        <f>B69/122</f>
        <v>0.34426229508196721</v>
      </c>
      <c r="E69" s="7" t="s">
        <v>54</v>
      </c>
      <c r="F69" s="7">
        <v>60</v>
      </c>
      <c r="G69" s="12">
        <v>0.25700000000000001</v>
      </c>
      <c r="Q69"/>
      <c r="V69"/>
    </row>
    <row r="70" spans="1:22" ht="18" customHeight="1" x14ac:dyDescent="0.15">
      <c r="A70" s="71" t="s">
        <v>98</v>
      </c>
      <c r="B70" s="77">
        <v>2</v>
      </c>
      <c r="C70" s="78">
        <f t="shared" ref="C70:C72" si="7">B70/122</f>
        <v>1.6393442622950821E-2</v>
      </c>
      <c r="E70" s="7" t="s">
        <v>56</v>
      </c>
      <c r="F70" s="7">
        <v>9</v>
      </c>
      <c r="G70" s="12">
        <f t="shared" ref="G70:G71" si="8">F70/233</f>
        <v>3.8626609442060089E-2</v>
      </c>
      <c r="Q70"/>
      <c r="V70"/>
    </row>
    <row r="71" spans="1:22" ht="18" customHeight="1" x14ac:dyDescent="0.15">
      <c r="A71" s="71" t="s">
        <v>100</v>
      </c>
      <c r="B71" s="77">
        <v>13</v>
      </c>
      <c r="C71" s="78">
        <f t="shared" si="7"/>
        <v>0.10655737704918032</v>
      </c>
      <c r="E71" s="13" t="s">
        <v>86</v>
      </c>
      <c r="F71" s="13">
        <v>6</v>
      </c>
      <c r="G71" s="12">
        <f t="shared" si="8"/>
        <v>2.575107296137339E-2</v>
      </c>
      <c r="Q71"/>
      <c r="V71"/>
    </row>
    <row r="72" spans="1:22" ht="18" customHeight="1" x14ac:dyDescent="0.15">
      <c r="A72" s="71" t="s">
        <v>93</v>
      </c>
      <c r="B72" s="79">
        <v>50</v>
      </c>
      <c r="C72" s="78">
        <f t="shared" si="7"/>
        <v>0.4098360655737705</v>
      </c>
      <c r="E72" s="9" t="s">
        <v>47</v>
      </c>
      <c r="F72" s="28">
        <f>SUM(F68:F71)</f>
        <v>233</v>
      </c>
      <c r="G72" s="42">
        <v>1</v>
      </c>
      <c r="Q72"/>
      <c r="V72"/>
    </row>
    <row r="73" spans="1:22" ht="18" customHeight="1" x14ac:dyDescent="0.15">
      <c r="A73" s="74" t="s">
        <v>47</v>
      </c>
      <c r="B73" s="75">
        <f>SUM(B68:B72)</f>
        <v>122</v>
      </c>
      <c r="C73" s="53">
        <v>1</v>
      </c>
      <c r="E73" s="30"/>
      <c r="F73" s="2" t="s">
        <v>118</v>
      </c>
      <c r="G73" s="32"/>
      <c r="Q73"/>
      <c r="V73"/>
    </row>
    <row r="74" spans="1:22" ht="18" customHeight="1" x14ac:dyDescent="0.15">
      <c r="B74" s="2"/>
      <c r="Q74"/>
      <c r="V74"/>
    </row>
    <row r="75" spans="1:22" ht="18" customHeight="1" x14ac:dyDescent="0.15">
      <c r="A75" s="2" t="s">
        <v>80</v>
      </c>
      <c r="B75" s="2"/>
      <c r="C75" s="26" t="s">
        <v>95</v>
      </c>
      <c r="E75" s="29" t="s">
        <v>81</v>
      </c>
      <c r="Q75"/>
      <c r="V75"/>
    </row>
    <row r="76" spans="1:22" ht="18" customHeight="1" x14ac:dyDescent="0.15">
      <c r="A76" s="69" t="s">
        <v>103</v>
      </c>
      <c r="B76" s="69">
        <v>32</v>
      </c>
      <c r="C76" s="50">
        <f>B76/46</f>
        <v>0.69565217391304346</v>
      </c>
      <c r="E76" s="4" t="s">
        <v>43</v>
      </c>
      <c r="F76" s="4">
        <v>152</v>
      </c>
      <c r="G76" s="10">
        <f>F76/219</f>
        <v>0.69406392694063923</v>
      </c>
      <c r="Q76"/>
      <c r="V76"/>
    </row>
    <row r="77" spans="1:22" ht="18" customHeight="1" x14ac:dyDescent="0.15">
      <c r="A77" s="80" t="s">
        <v>104</v>
      </c>
      <c r="B77" s="81">
        <v>1</v>
      </c>
      <c r="C77" s="51">
        <f>B77/46</f>
        <v>2.1739130434782608E-2</v>
      </c>
      <c r="E77" s="7" t="s">
        <v>54</v>
      </c>
      <c r="F77" s="7">
        <v>50</v>
      </c>
      <c r="G77" s="12">
        <f>F77/219</f>
        <v>0.22831050228310501</v>
      </c>
      <c r="Q77"/>
      <c r="V77"/>
    </row>
    <row r="78" spans="1:22" ht="18" customHeight="1" x14ac:dyDescent="0.15">
      <c r="A78" s="71" t="s">
        <v>105</v>
      </c>
      <c r="B78" s="79">
        <v>13</v>
      </c>
      <c r="C78" s="51">
        <v>0.28199999999999997</v>
      </c>
      <c r="E78" s="7" t="s">
        <v>56</v>
      </c>
      <c r="F78" s="7">
        <v>14</v>
      </c>
      <c r="G78" s="12">
        <f t="shared" ref="G78:G79" si="9">F78/219</f>
        <v>6.3926940639269403E-2</v>
      </c>
      <c r="Q78"/>
      <c r="V78"/>
    </row>
    <row r="79" spans="1:22" ht="18" customHeight="1" x14ac:dyDescent="0.15">
      <c r="A79" s="74" t="s">
        <v>47</v>
      </c>
      <c r="B79" s="75">
        <f>SUM(B76:B78)</f>
        <v>46</v>
      </c>
      <c r="C79" s="53">
        <v>1</v>
      </c>
      <c r="E79" s="13" t="s">
        <v>86</v>
      </c>
      <c r="F79" s="13">
        <v>3</v>
      </c>
      <c r="G79" s="12">
        <f t="shared" si="9"/>
        <v>1.3698630136986301E-2</v>
      </c>
      <c r="Q79"/>
      <c r="V79"/>
    </row>
    <row r="80" spans="1:22" ht="18" customHeight="1" x14ac:dyDescent="0.15">
      <c r="A80" s="82"/>
      <c r="B80" s="83"/>
      <c r="C80" s="82"/>
      <c r="E80" s="9" t="s">
        <v>47</v>
      </c>
      <c r="F80" s="28">
        <f>SUM(F76:F79)</f>
        <v>219</v>
      </c>
      <c r="G80" s="42">
        <v>1</v>
      </c>
      <c r="Q80"/>
      <c r="V80"/>
    </row>
    <row r="81" spans="1:22" ht="18" customHeight="1" x14ac:dyDescent="0.15">
      <c r="A81" s="29"/>
      <c r="B81" s="29"/>
      <c r="C81" s="29"/>
      <c r="F81" s="2" t="s">
        <v>119</v>
      </c>
      <c r="M81" s="49"/>
      <c r="Q81"/>
      <c r="V81"/>
    </row>
    <row r="82" spans="1:22" ht="18" customHeight="1" x14ac:dyDescent="0.15">
      <c r="A82" s="47"/>
      <c r="B82" s="47"/>
      <c r="C82" s="47"/>
      <c r="E82" s="29" t="s">
        <v>82</v>
      </c>
      <c r="L82" s="49"/>
      <c r="Q82"/>
      <c r="V82"/>
    </row>
    <row r="83" spans="1:22" ht="18" customHeight="1" x14ac:dyDescent="0.15">
      <c r="A83" s="47"/>
      <c r="B83" s="47"/>
      <c r="C83" s="47"/>
      <c r="E83" s="37" t="s">
        <v>79</v>
      </c>
      <c r="F83" s="37"/>
      <c r="G83" s="37"/>
      <c r="Q83"/>
      <c r="V83"/>
    </row>
    <row r="84" spans="1:22" ht="18" customHeight="1" x14ac:dyDescent="0.15">
      <c r="A84" s="47"/>
      <c r="B84" s="47"/>
      <c r="C84" s="47"/>
      <c r="E84" s="69" t="s">
        <v>83</v>
      </c>
      <c r="F84" s="61">
        <v>69</v>
      </c>
      <c r="G84" s="50">
        <f>F84/230</f>
        <v>0.3</v>
      </c>
      <c r="Q84"/>
      <c r="V84"/>
    </row>
    <row r="85" spans="1:22" ht="18" customHeight="1" x14ac:dyDescent="0.15">
      <c r="A85" s="47"/>
      <c r="B85" s="47"/>
      <c r="C85" s="47"/>
      <c r="E85" s="61" t="s">
        <v>84</v>
      </c>
      <c r="F85" s="61">
        <v>64</v>
      </c>
      <c r="G85" s="78">
        <f>F85/230</f>
        <v>0.27826086956521739</v>
      </c>
      <c r="Q85"/>
      <c r="V85"/>
    </row>
    <row r="86" spans="1:22" ht="18" customHeight="1" x14ac:dyDescent="0.15">
      <c r="A86" s="47"/>
      <c r="B86" s="47"/>
      <c r="C86" s="47"/>
      <c r="E86" s="61" t="s">
        <v>85</v>
      </c>
      <c r="F86" s="61">
        <v>97</v>
      </c>
      <c r="G86" s="78">
        <f>F86/230</f>
        <v>0.42173913043478262</v>
      </c>
      <c r="Q86"/>
      <c r="V86"/>
    </row>
    <row r="87" spans="1:22" ht="18" customHeight="1" x14ac:dyDescent="0.15">
      <c r="A87" s="47"/>
      <c r="B87" s="47"/>
      <c r="C87" s="47"/>
      <c r="E87" s="74" t="s">
        <v>47</v>
      </c>
      <c r="F87" s="75">
        <f>SUM(F84:F86)</f>
        <v>230</v>
      </c>
      <c r="G87" s="53">
        <v>1</v>
      </c>
      <c r="Q87"/>
      <c r="V87"/>
    </row>
    <row r="88" spans="1:22" ht="18" customHeight="1" x14ac:dyDescent="0.15">
      <c r="A88" s="47"/>
      <c r="B88" s="47"/>
      <c r="C88" s="47"/>
      <c r="F88" s="2" t="s">
        <v>120</v>
      </c>
      <c r="Q88"/>
      <c r="V88"/>
    </row>
    <row r="89" spans="1:22" ht="18" customHeight="1" x14ac:dyDescent="0.15">
      <c r="A89" s="47"/>
      <c r="B89" s="47"/>
      <c r="C89" s="47"/>
      <c r="E89" s="87" t="s">
        <v>106</v>
      </c>
      <c r="F89" s="87"/>
      <c r="G89" s="87"/>
      <c r="Q89"/>
      <c r="V89"/>
    </row>
    <row r="90" spans="1:22" ht="18" customHeight="1" x14ac:dyDescent="0.15">
      <c r="A90" s="47"/>
      <c r="B90" s="47"/>
      <c r="C90" s="47"/>
      <c r="E90" s="4" t="s">
        <v>43</v>
      </c>
      <c r="F90" s="33">
        <v>44</v>
      </c>
      <c r="G90" s="10">
        <f>F90/56</f>
        <v>0.7857142857142857</v>
      </c>
      <c r="Q90"/>
      <c r="V90"/>
    </row>
    <row r="91" spans="1:22" ht="18" customHeight="1" x14ac:dyDescent="0.15">
      <c r="A91" s="47"/>
      <c r="B91" s="47"/>
      <c r="C91" s="47"/>
      <c r="E91" s="7" t="s">
        <v>54</v>
      </c>
      <c r="F91" s="13">
        <v>12</v>
      </c>
      <c r="G91" s="12">
        <f>F91/56</f>
        <v>0.21428571428571427</v>
      </c>
      <c r="Q91"/>
      <c r="V91"/>
    </row>
    <row r="92" spans="1:22" ht="18" customHeight="1" x14ac:dyDescent="0.15">
      <c r="A92" s="31"/>
      <c r="B92" s="48"/>
      <c r="C92" s="31"/>
      <c r="E92" s="7" t="s">
        <v>56</v>
      </c>
      <c r="F92" s="7">
        <v>0</v>
      </c>
      <c r="G92" s="12">
        <f t="shared" ref="G92:G93" si="10">F92/56</f>
        <v>0</v>
      </c>
      <c r="Q92"/>
      <c r="V92"/>
    </row>
    <row r="93" spans="1:22" ht="18" customHeight="1" x14ac:dyDescent="0.15">
      <c r="E93" s="20" t="s">
        <v>86</v>
      </c>
      <c r="F93" s="34">
        <v>0</v>
      </c>
      <c r="G93" s="12">
        <f t="shared" si="10"/>
        <v>0</v>
      </c>
      <c r="Q93"/>
      <c r="V93"/>
    </row>
    <row r="94" spans="1:22" ht="18" customHeight="1" x14ac:dyDescent="0.15">
      <c r="E94" s="9" t="s">
        <v>47</v>
      </c>
      <c r="F94" s="28">
        <f>SUM(F90:F93)</f>
        <v>56</v>
      </c>
      <c r="G94" s="42">
        <v>1</v>
      </c>
      <c r="Q94"/>
      <c r="V94"/>
    </row>
    <row r="95" spans="1:22" ht="18" customHeight="1" x14ac:dyDescent="0.15">
      <c r="F95" s="2" t="s">
        <v>121</v>
      </c>
      <c r="Q95"/>
      <c r="V95"/>
    </row>
    <row r="96" spans="1:22" ht="60" customHeight="1" x14ac:dyDescent="0.15">
      <c r="A96" s="85" t="s">
        <v>111</v>
      </c>
      <c r="B96" s="86"/>
      <c r="C96" s="86"/>
      <c r="D96" s="86"/>
      <c r="E96" s="86"/>
      <c r="F96" s="86"/>
      <c r="G96" s="86"/>
      <c r="Q96"/>
      <c r="V96"/>
    </row>
    <row r="97" spans="5:22" ht="18" customHeight="1" x14ac:dyDescent="0.15">
      <c r="Q97"/>
      <c r="V97"/>
    </row>
    <row r="98" spans="5:22" ht="18" customHeight="1" x14ac:dyDescent="0.15">
      <c r="Q98"/>
      <c r="V98"/>
    </row>
    <row r="99" spans="5:22" ht="18" customHeight="1" x14ac:dyDescent="0.15">
      <c r="Q99"/>
      <c r="V99"/>
    </row>
    <row r="100" spans="5:22" ht="18" customHeight="1" x14ac:dyDescent="0.15">
      <c r="E100" s="30"/>
      <c r="F100" s="31"/>
      <c r="G100" s="32"/>
      <c r="Q100"/>
      <c r="V100"/>
    </row>
    <row r="101" spans="5:22" x14ac:dyDescent="0.15">
      <c r="E101" s="30"/>
      <c r="F101" s="31"/>
      <c r="G101" s="32"/>
      <c r="Q101"/>
      <c r="V101"/>
    </row>
    <row r="102" spans="5:22" x14ac:dyDescent="0.15">
      <c r="Q102"/>
      <c r="V102"/>
    </row>
    <row r="103" spans="5:22" x14ac:dyDescent="0.15">
      <c r="Q103"/>
      <c r="V103"/>
    </row>
    <row r="104" spans="5:22" x14ac:dyDescent="0.15">
      <c r="Q104"/>
      <c r="V104"/>
    </row>
    <row r="105" spans="5:22" x14ac:dyDescent="0.15">
      <c r="Q105"/>
      <c r="V105"/>
    </row>
    <row r="106" spans="5:22" x14ac:dyDescent="0.15">
      <c r="Q106"/>
      <c r="V106"/>
    </row>
    <row r="107" spans="5:22" x14ac:dyDescent="0.15">
      <c r="Q107"/>
      <c r="V107"/>
    </row>
    <row r="108" spans="5:22" x14ac:dyDescent="0.15">
      <c r="Q108"/>
      <c r="V108"/>
    </row>
    <row r="109" spans="5:22" x14ac:dyDescent="0.15">
      <c r="Q109"/>
      <c r="V109"/>
    </row>
    <row r="110" spans="5:22" x14ac:dyDescent="0.15">
      <c r="Q110"/>
      <c r="V110"/>
    </row>
    <row r="111" spans="5:22" x14ac:dyDescent="0.15">
      <c r="Q111"/>
      <c r="V111"/>
    </row>
    <row r="112" spans="5:22" x14ac:dyDescent="0.15">
      <c r="Q112"/>
      <c r="V112"/>
    </row>
    <row r="113" spans="17:22" x14ac:dyDescent="0.15">
      <c r="Q113"/>
      <c r="V113"/>
    </row>
    <row r="114" spans="17:22" x14ac:dyDescent="0.15">
      <c r="Q114"/>
      <c r="V114"/>
    </row>
    <row r="115" spans="17:22" x14ac:dyDescent="0.15">
      <c r="Q115"/>
      <c r="V115"/>
    </row>
    <row r="116" spans="17:22" x14ac:dyDescent="0.15">
      <c r="Q116"/>
      <c r="V116"/>
    </row>
    <row r="117" spans="17:22" x14ac:dyDescent="0.15">
      <c r="Q117"/>
      <c r="V117"/>
    </row>
    <row r="118" spans="17:22" x14ac:dyDescent="0.15">
      <c r="Q118"/>
      <c r="V118"/>
    </row>
    <row r="119" spans="17:22" x14ac:dyDescent="0.15">
      <c r="Q119"/>
      <c r="V119"/>
    </row>
    <row r="120" spans="17:22" x14ac:dyDescent="0.15">
      <c r="Q120"/>
      <c r="V120"/>
    </row>
    <row r="121" spans="17:22" x14ac:dyDescent="0.15">
      <c r="Q121"/>
      <c r="V121"/>
    </row>
    <row r="122" spans="17:22" x14ac:dyDescent="0.15">
      <c r="Q122"/>
      <c r="V122"/>
    </row>
    <row r="123" spans="17:22" x14ac:dyDescent="0.15">
      <c r="Q123"/>
      <c r="V123"/>
    </row>
    <row r="124" spans="17:22" x14ac:dyDescent="0.15">
      <c r="Q124"/>
      <c r="V124"/>
    </row>
    <row r="125" spans="17:22" x14ac:dyDescent="0.15">
      <c r="Q125"/>
      <c r="V125"/>
    </row>
    <row r="126" spans="17:22" x14ac:dyDescent="0.15">
      <c r="Q126"/>
      <c r="V126"/>
    </row>
    <row r="127" spans="17:22" x14ac:dyDescent="0.15">
      <c r="Q127"/>
      <c r="V127"/>
    </row>
    <row r="128" spans="17:22" x14ac:dyDescent="0.15">
      <c r="Q128"/>
      <c r="V128"/>
    </row>
    <row r="129" spans="17:22" x14ac:dyDescent="0.15">
      <c r="Q129"/>
      <c r="V129"/>
    </row>
    <row r="130" spans="17:22" x14ac:dyDescent="0.15">
      <c r="Q130"/>
      <c r="V130"/>
    </row>
    <row r="131" spans="17:22" x14ac:dyDescent="0.15">
      <c r="Q131"/>
      <c r="V131"/>
    </row>
    <row r="132" spans="17:22" x14ac:dyDescent="0.15">
      <c r="Q132"/>
      <c r="V132"/>
    </row>
    <row r="133" spans="17:22" x14ac:dyDescent="0.15">
      <c r="Q133"/>
      <c r="V133"/>
    </row>
    <row r="134" spans="17:22" x14ac:dyDescent="0.15">
      <c r="Q134"/>
      <c r="V134"/>
    </row>
    <row r="135" spans="17:22" x14ac:dyDescent="0.15">
      <c r="Q135"/>
      <c r="V135"/>
    </row>
    <row r="136" spans="17:22" x14ac:dyDescent="0.15">
      <c r="Q136"/>
      <c r="V136"/>
    </row>
    <row r="137" spans="17:22" x14ac:dyDescent="0.15">
      <c r="Q137"/>
    </row>
    <row r="138" spans="17:22" x14ac:dyDescent="0.15">
      <c r="Q138"/>
    </row>
    <row r="139" spans="17:22" x14ac:dyDescent="0.15">
      <c r="Q139"/>
    </row>
    <row r="140" spans="17:22" x14ac:dyDescent="0.15">
      <c r="Q140"/>
    </row>
    <row r="141" spans="17:22" x14ac:dyDescent="0.15">
      <c r="Q141"/>
    </row>
    <row r="142" spans="17:22" x14ac:dyDescent="0.15">
      <c r="Q142"/>
    </row>
    <row r="143" spans="17:22" x14ac:dyDescent="0.15">
      <c r="Q143"/>
    </row>
    <row r="144" spans="17:22" x14ac:dyDescent="0.15">
      <c r="Q144"/>
    </row>
    <row r="145" spans="17:17" x14ac:dyDescent="0.15">
      <c r="Q145"/>
    </row>
    <row r="146" spans="17:17" x14ac:dyDescent="0.15">
      <c r="Q146"/>
    </row>
    <row r="147" spans="17:17" x14ac:dyDescent="0.15">
      <c r="Q147"/>
    </row>
    <row r="148" spans="17:17" x14ac:dyDescent="0.15">
      <c r="Q148"/>
    </row>
    <row r="149" spans="17:17" x14ac:dyDescent="0.15">
      <c r="Q149"/>
    </row>
    <row r="150" spans="17:17" x14ac:dyDescent="0.15">
      <c r="Q150"/>
    </row>
    <row r="151" spans="17:17" x14ac:dyDescent="0.15">
      <c r="Q151"/>
    </row>
    <row r="152" spans="17:17" x14ac:dyDescent="0.15">
      <c r="Q152"/>
    </row>
    <row r="153" spans="17:17" x14ac:dyDescent="0.15">
      <c r="Q153"/>
    </row>
    <row r="154" spans="17:17" x14ac:dyDescent="0.15">
      <c r="Q154"/>
    </row>
    <row r="155" spans="17:17" x14ac:dyDescent="0.15">
      <c r="Q155"/>
    </row>
    <row r="156" spans="17:17" x14ac:dyDescent="0.15">
      <c r="Q156"/>
    </row>
    <row r="157" spans="17:17" x14ac:dyDescent="0.15">
      <c r="Q157"/>
    </row>
    <row r="158" spans="17:17" x14ac:dyDescent="0.15">
      <c r="Q158"/>
    </row>
    <row r="159" spans="17:17" x14ac:dyDescent="0.15">
      <c r="Q159"/>
    </row>
    <row r="160" spans="17:17" x14ac:dyDescent="0.15">
      <c r="Q160"/>
    </row>
    <row r="161" spans="17:17" x14ac:dyDescent="0.15">
      <c r="Q161"/>
    </row>
    <row r="162" spans="17:17" x14ac:dyDescent="0.15">
      <c r="Q162"/>
    </row>
    <row r="163" spans="17:17" x14ac:dyDescent="0.15">
      <c r="Q163"/>
    </row>
    <row r="164" spans="17:17" x14ac:dyDescent="0.15">
      <c r="Q164"/>
    </row>
    <row r="165" spans="17:17" x14ac:dyDescent="0.15">
      <c r="Q165"/>
    </row>
    <row r="166" spans="17:17" x14ac:dyDescent="0.15">
      <c r="Q166"/>
    </row>
    <row r="167" spans="17:17" x14ac:dyDescent="0.15">
      <c r="Q167"/>
    </row>
    <row r="168" spans="17:17" x14ac:dyDescent="0.15">
      <c r="Q168"/>
    </row>
    <row r="169" spans="17:17" x14ac:dyDescent="0.15">
      <c r="Q169"/>
    </row>
    <row r="170" spans="17:17" x14ac:dyDescent="0.15">
      <c r="Q170"/>
    </row>
    <row r="171" spans="17:17" x14ac:dyDescent="0.15">
      <c r="Q171"/>
    </row>
    <row r="172" spans="17:17" x14ac:dyDescent="0.15">
      <c r="Q172"/>
    </row>
    <row r="173" spans="17:17" x14ac:dyDescent="0.15">
      <c r="Q173"/>
    </row>
    <row r="174" spans="17:17" x14ac:dyDescent="0.15">
      <c r="Q174"/>
    </row>
    <row r="175" spans="17:17" x14ac:dyDescent="0.15">
      <c r="Q175"/>
    </row>
    <row r="176" spans="17:17" x14ac:dyDescent="0.15">
      <c r="Q176"/>
    </row>
    <row r="177" spans="17:17" x14ac:dyDescent="0.15">
      <c r="Q177"/>
    </row>
    <row r="178" spans="17:17" x14ac:dyDescent="0.15">
      <c r="Q178"/>
    </row>
    <row r="179" spans="17:17" x14ac:dyDescent="0.15">
      <c r="Q179"/>
    </row>
    <row r="180" spans="17:17" x14ac:dyDescent="0.15">
      <c r="Q180"/>
    </row>
    <row r="181" spans="17:17" x14ac:dyDescent="0.15">
      <c r="Q181"/>
    </row>
  </sheetData>
  <protectedRanges>
    <protectedRange sqref="E2 B4:B5 A29" name="範囲1"/>
    <protectedRange sqref="A2:A3" name="範囲1_1"/>
  </protectedRanges>
  <sortState ref="Q42:S58">
    <sortCondition ref="S42:S58"/>
  </sortState>
  <mergeCells count="6">
    <mergeCell ref="A96:G96"/>
    <mergeCell ref="E89:G89"/>
    <mergeCell ref="A1:G1"/>
    <mergeCell ref="E4:G4"/>
    <mergeCell ref="A29:C31"/>
    <mergeCell ref="A53:B53"/>
  </mergeCells>
  <phoneticPr fontId="1"/>
  <conditionalFormatting sqref="A55:A56">
    <cfRule type="duplicateValues" dxfId="0" priority="1" stopIfTrue="1"/>
  </conditionalFormatting>
  <printOptions horizontalCentered="1"/>
  <pageMargins left="0" right="0" top="0.59055118110236227" bottom="0" header="0" footer="0"/>
  <pageSetup paperSize="9" scale="96" fitToHeight="0" orientation="portrait" r:id="rId1"/>
  <headerFooter alignWithMargins="0"/>
  <rowBreaks count="1" manualBreakCount="1">
    <brk id="5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総合計</vt:lpstr>
      <vt:lpstr>総合計!Print_Area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minka</dc:creator>
  <cp:lastModifiedBy>大阪府</cp:lastModifiedBy>
  <cp:lastPrinted>2022-05-31T08:11:02Z</cp:lastPrinted>
  <dcterms:created xsi:type="dcterms:W3CDTF">2017-03-20T01:36:07Z</dcterms:created>
  <dcterms:modified xsi:type="dcterms:W3CDTF">2023-06-09T07:07:29Z</dcterms:modified>
</cp:coreProperties>
</file>