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80" windowWidth="14805" windowHeight="7935"/>
  </bookViews>
  <sheets>
    <sheet name="平成２７年度第１回認可部会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平成２７年度第１回認可部会!$C$1:$AU$18,平成２７年度第１回認可部会!#REF!</definedName>
    <definedName name="_xlnm.Print_Titles" localSheetId="0">平成２７年度第１回認可部会!$3:$4</definedName>
  </definedNames>
  <calcPr calcId="145621"/>
</workbook>
</file>

<file path=xl/calcChain.xml><?xml version="1.0" encoding="utf-8"?>
<calcChain xmlns="http://schemas.openxmlformats.org/spreadsheetml/2006/main">
  <c r="C5" i="1" l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C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C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C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C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C9" i="1" l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C10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C11" i="1" l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C12" i="1" l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C14" i="1" l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C15" i="1" l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C16" i="1" l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C17" i="1" l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F17" i="1"/>
  <c r="C18" i="1" l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</calcChain>
</file>

<file path=xl/sharedStrings.xml><?xml version="1.0" encoding="utf-8"?>
<sst xmlns="http://schemas.openxmlformats.org/spreadsheetml/2006/main" count="64" uniqueCount="53">
  <si>
    <t>名称</t>
    <rPh sb="0" eb="2">
      <t>メイショウ</t>
    </rPh>
    <phoneticPr fontId="1"/>
  </si>
  <si>
    <t>設置者</t>
    <rPh sb="0" eb="2">
      <t>セッチ</t>
    </rPh>
    <rPh sb="2" eb="3">
      <t>シャ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</si>
  <si>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</si>
  <si>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</si>
  <si>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</si>
  <si>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主幹保育教諭の数</t>
    <rPh sb="0" eb="2">
      <t>シュカン</t>
    </rPh>
    <rPh sb="2" eb="4">
      <t>ホイク</t>
    </rPh>
    <rPh sb="4" eb="6">
      <t>キョウユ</t>
    </rPh>
    <rPh sb="7" eb="8">
      <t>カズ</t>
    </rPh>
    <phoneticPr fontId="1"/>
  </si>
  <si>
    <t>園舎面積</t>
    <rPh sb="0" eb="2">
      <t>エンシャ</t>
    </rPh>
    <rPh sb="2" eb="4">
      <t>メンセキ</t>
    </rPh>
    <phoneticPr fontId="1"/>
  </si>
  <si>
    <t>適否</t>
    <rPh sb="0" eb="2">
      <t>テキヒ</t>
    </rPh>
    <phoneticPr fontId="1"/>
  </si>
  <si>
    <t>園庭面積</t>
    <rPh sb="0" eb="1">
      <t>エン</t>
    </rPh>
    <rPh sb="1" eb="2">
      <t>ニワ</t>
    </rPh>
    <rPh sb="2" eb="4">
      <t>メンセキ</t>
    </rPh>
    <phoneticPr fontId="1"/>
  </si>
  <si>
    <t>認可定員</t>
    <rPh sb="0" eb="2">
      <t>ニンカ</t>
    </rPh>
    <rPh sb="2" eb="4">
      <t>テイイン</t>
    </rPh>
    <phoneticPr fontId="1"/>
  </si>
  <si>
    <t>園長
資格</t>
    <rPh sb="0" eb="2">
      <t>エンチョウ</t>
    </rPh>
    <rPh sb="3" eb="5">
      <t>シカク</t>
    </rPh>
    <phoneticPr fontId="1"/>
  </si>
  <si>
    <t>職員配置</t>
    <rPh sb="0" eb="2">
      <t>ショクイン</t>
    </rPh>
    <rPh sb="2" eb="4">
      <t>ハイチ</t>
    </rPh>
    <phoneticPr fontId="1"/>
  </si>
  <si>
    <t>必要数</t>
    <rPh sb="0" eb="2">
      <t>ヒツヨウ</t>
    </rPh>
    <rPh sb="2" eb="3">
      <t>スウ</t>
    </rPh>
    <phoneticPr fontId="1"/>
  </si>
  <si>
    <t>配置数</t>
    <rPh sb="0" eb="2">
      <t>ハイチ</t>
    </rPh>
    <rPh sb="2" eb="3">
      <t>スウ</t>
    </rPh>
    <phoneticPr fontId="1"/>
  </si>
  <si>
    <t>総数</t>
    <rPh sb="0" eb="2">
      <t>ソウスウ</t>
    </rPh>
    <phoneticPr fontId="1"/>
  </si>
  <si>
    <t>屋上・
代替地</t>
    <rPh sb="0" eb="2">
      <t>オクジョウ</t>
    </rPh>
    <rPh sb="4" eb="7">
      <t>ダイタイチ</t>
    </rPh>
    <phoneticPr fontId="1"/>
  </si>
  <si>
    <t>保育室の面積</t>
    <rPh sb="0" eb="2">
      <t>ホイク</t>
    </rPh>
    <rPh sb="2" eb="3">
      <t>シツ</t>
    </rPh>
    <rPh sb="4" eb="6">
      <t>メンセキ</t>
    </rPh>
    <phoneticPr fontId="1"/>
  </si>
  <si>
    <t>開園時間・教育時間</t>
    <rPh sb="0" eb="2">
      <t>カイエン</t>
    </rPh>
    <rPh sb="2" eb="4">
      <t>ジカン</t>
    </rPh>
    <rPh sb="5" eb="7">
      <t>キョウイク</t>
    </rPh>
    <rPh sb="7" eb="9">
      <t>ジカン</t>
    </rPh>
    <phoneticPr fontId="1"/>
  </si>
  <si>
    <t>申請
面積
（㎡）</t>
    <rPh sb="0" eb="2">
      <t>シンセイ</t>
    </rPh>
    <rPh sb="3" eb="5">
      <t>メンセキ</t>
    </rPh>
    <phoneticPr fontId="1"/>
  </si>
  <si>
    <t>必要
面積
（㎡）</t>
    <rPh sb="0" eb="2">
      <t>ヒツヨウ</t>
    </rPh>
    <rPh sb="3" eb="5">
      <t>メンセキ</t>
    </rPh>
    <phoneticPr fontId="1"/>
  </si>
  <si>
    <t>子育て
支援
事業</t>
    <rPh sb="0" eb="2">
      <t>コソダ</t>
    </rPh>
    <rPh sb="4" eb="6">
      <t>シエン</t>
    </rPh>
    <rPh sb="7" eb="9">
      <t>ジギョウ</t>
    </rPh>
    <phoneticPr fontId="1"/>
  </si>
  <si>
    <t>１号・２号</t>
    <rPh sb="1" eb="2">
      <t>ゴウ</t>
    </rPh>
    <rPh sb="4" eb="5">
      <t>ゴウ</t>
    </rPh>
    <phoneticPr fontId="1"/>
  </si>
  <si>
    <t>通園
バス</t>
    <rPh sb="0" eb="2">
      <t>ツウエン</t>
    </rPh>
    <phoneticPr fontId="1"/>
  </si>
  <si>
    <t>食事の提供</t>
    <rPh sb="0" eb="2">
      <t>ショクジ</t>
    </rPh>
    <rPh sb="3" eb="5">
      <t>テイキョウ</t>
    </rPh>
    <phoneticPr fontId="1"/>
  </si>
  <si>
    <t>特記事項</t>
    <rPh sb="0" eb="2">
      <t>トッキ</t>
    </rPh>
    <rPh sb="2" eb="4">
      <t>ジコウ</t>
    </rPh>
    <phoneticPr fontId="1"/>
  </si>
  <si>
    <t>１学級の園児数
（３歳児）</t>
    <rPh sb="1" eb="3">
      <t>ガッキュウ</t>
    </rPh>
    <rPh sb="4" eb="6">
      <t>エンジ</t>
    </rPh>
    <rPh sb="6" eb="7">
      <t>スウ</t>
    </rPh>
    <rPh sb="10" eb="12">
      <t>サイジ</t>
    </rPh>
    <phoneticPr fontId="1"/>
  </si>
  <si>
    <t>学級数（３歳児以上）</t>
    <rPh sb="0" eb="2">
      <t>ガッキュウ</t>
    </rPh>
    <rPh sb="2" eb="3">
      <t>スウ</t>
    </rPh>
    <rPh sb="5" eb="6">
      <t>サイ</t>
    </rPh>
    <rPh sb="6" eb="7">
      <t>ジ</t>
    </rPh>
    <rPh sb="7" eb="9">
      <t>イジョウ</t>
    </rPh>
    <phoneticPr fontId="1"/>
  </si>
  <si>
    <t>№</t>
    <phoneticPr fontId="1"/>
  </si>
  <si>
    <t>幼稚園型
→幼保連携型</t>
    <rPh sb="0" eb="3">
      <t>ヨウチエン</t>
    </rPh>
    <rPh sb="3" eb="4">
      <t>ガタ</t>
    </rPh>
    <rPh sb="6" eb="7">
      <t>ヨウ</t>
    </rPh>
    <rPh sb="7" eb="8">
      <t>ホ</t>
    </rPh>
    <rPh sb="8" eb="11">
      <t>レンケイガタ</t>
    </rPh>
    <phoneticPr fontId="1"/>
  </si>
  <si>
    <t>保育
教諭
の数</t>
    <rPh sb="0" eb="2">
      <t>ホイク</t>
    </rPh>
    <rPh sb="3" eb="5">
      <t>キョウユ</t>
    </rPh>
    <rPh sb="7" eb="8">
      <t>カズ</t>
    </rPh>
    <phoneticPr fontId="1"/>
  </si>
  <si>
    <t>所在地</t>
    <rPh sb="0" eb="3">
      <t>ショザイチ</t>
    </rPh>
    <phoneticPr fontId="1"/>
  </si>
  <si>
    <t>〔大阪府所管分〕　幼保連携型認定こども園認可申請一覧表（平成２８年４月１日付け認可予定）</t>
    <rPh sb="1" eb="4">
      <t>オオサカフ</t>
    </rPh>
    <rPh sb="4" eb="6">
      <t>ショカン</t>
    </rPh>
    <rPh sb="6" eb="7">
      <t>ブン</t>
    </rPh>
    <rPh sb="9" eb="10">
      <t>ヨウ</t>
    </rPh>
    <rPh sb="10" eb="11">
      <t>ホ</t>
    </rPh>
    <rPh sb="11" eb="14">
      <t>レンケイガタ</t>
    </rPh>
    <rPh sb="14" eb="16">
      <t>ニンテイ</t>
    </rPh>
    <rPh sb="19" eb="20">
      <t>エン</t>
    </rPh>
    <rPh sb="20" eb="22">
      <t>ニンカ</t>
    </rPh>
    <rPh sb="22" eb="24">
      <t>シンセイ</t>
    </rPh>
    <rPh sb="24" eb="26">
      <t>イチラン</t>
    </rPh>
    <rPh sb="26" eb="27">
      <t>ヒョウ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ヅ</t>
    </rPh>
    <rPh sb="39" eb="41">
      <t>ニンカ</t>
    </rPh>
    <rPh sb="41" eb="43">
      <t>ヨテイ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</si>
  <si>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</si>
  <si>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</si>
  <si>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和泉市</t>
    <rPh sb="0" eb="3">
      <t>イズミシ</t>
    </rPh>
    <phoneticPr fontId="1"/>
  </si>
  <si>
    <t>高石市</t>
    <rPh sb="0" eb="3">
      <t>タカイシシ</t>
    </rPh>
    <phoneticPr fontId="1"/>
  </si>
  <si>
    <t>貝塚市</t>
    <rPh sb="0" eb="3">
      <t>カイヅカシ</t>
    </rPh>
    <phoneticPr fontId="1"/>
  </si>
  <si>
    <t>泉佐野市</t>
    <rPh sb="0" eb="4">
      <t>イズミサノシ</t>
    </rPh>
    <phoneticPr fontId="1"/>
  </si>
  <si>
    <t>泉南市</t>
    <rPh sb="0" eb="3">
      <t>センナンシ</t>
    </rPh>
    <phoneticPr fontId="1"/>
  </si>
  <si>
    <t>山手台保育園</t>
    <rPh sb="0" eb="3">
      <t>ヤマテダイ</t>
    </rPh>
    <rPh sb="3" eb="5">
      <t>ホイク</t>
    </rPh>
    <rPh sb="5" eb="6">
      <t>エン</t>
    </rPh>
    <phoneticPr fontId="1"/>
  </si>
  <si>
    <t>彩都保育園</t>
    <rPh sb="0" eb="1">
      <t>サイ</t>
    </rPh>
    <rPh sb="1" eb="2">
      <t>ト</t>
    </rPh>
    <rPh sb="2" eb="4">
      <t>ホイク</t>
    </rPh>
    <rPh sb="4" eb="5">
      <t>エン</t>
    </rPh>
    <phoneticPr fontId="1"/>
  </si>
  <si>
    <t>認定こども園　いぶきの丘学園</t>
    <rPh sb="0" eb="2">
      <t>ニンテイ</t>
    </rPh>
    <rPh sb="5" eb="6">
      <t>エン</t>
    </rPh>
    <rPh sb="11" eb="12">
      <t>オカ</t>
    </rPh>
    <rPh sb="12" eb="13">
      <t>ガク</t>
    </rPh>
    <rPh sb="13" eb="14">
      <t>エン</t>
    </rPh>
    <phoneticPr fontId="1"/>
  </si>
  <si>
    <t>認定こども園　志紀保育園</t>
    <rPh sb="0" eb="2">
      <t>ニンテイ</t>
    </rPh>
    <rPh sb="5" eb="6">
      <t>エン</t>
    </rPh>
    <rPh sb="7" eb="8">
      <t>シ</t>
    </rPh>
    <rPh sb="8" eb="9">
      <t>キ</t>
    </rPh>
    <rPh sb="9" eb="12">
      <t>ホイクエン</t>
    </rPh>
    <phoneticPr fontId="1"/>
  </si>
  <si>
    <t>認定こども園　和泉チャイルド幼稚園</t>
    <rPh sb="0" eb="2">
      <t>ニンテイ</t>
    </rPh>
    <rPh sb="5" eb="6">
      <t>エン</t>
    </rPh>
    <rPh sb="7" eb="9">
      <t>イズミ</t>
    </rPh>
    <rPh sb="14" eb="17">
      <t>ヨウチエン</t>
    </rPh>
    <phoneticPr fontId="1"/>
  </si>
  <si>
    <t>認定こども園　加茂保育園</t>
    <rPh sb="0" eb="2">
      <t>ニンテイ</t>
    </rPh>
    <rPh sb="5" eb="6">
      <t>エン</t>
    </rPh>
    <rPh sb="7" eb="9">
      <t>カモ</t>
    </rPh>
    <rPh sb="9" eb="12">
      <t>ホイクエン</t>
    </rPh>
    <phoneticPr fontId="1"/>
  </si>
  <si>
    <t>認定こども園　パルティ道教寺</t>
    <rPh sb="0" eb="2">
      <t>ニンテイ</t>
    </rPh>
    <rPh sb="5" eb="6">
      <t>エン</t>
    </rPh>
    <phoneticPr fontId="1"/>
  </si>
  <si>
    <t>貝塚中央こども園</t>
    <rPh sb="7" eb="8">
      <t>エン</t>
    </rPh>
    <phoneticPr fontId="1"/>
  </si>
  <si>
    <t>東山こども園</t>
    <rPh sb="5" eb="6">
      <t>エン</t>
    </rPh>
    <phoneticPr fontId="1"/>
  </si>
  <si>
    <t>認定こども園　ピアニィ道教寺</t>
    <rPh sb="0" eb="2">
      <t>ニンテイ</t>
    </rPh>
    <rPh sb="5" eb="6">
      <t>エン</t>
    </rPh>
    <phoneticPr fontId="1"/>
  </si>
  <si>
    <t>幼保連携型認定こども園　こだま保育園</t>
    <rPh sb="0" eb="11">
      <t>ヨウホ</t>
    </rPh>
    <rPh sb="15" eb="18">
      <t>ホイクエン</t>
    </rPh>
    <phoneticPr fontId="1"/>
  </si>
  <si>
    <t>認定こども園　西信達こども学舎</t>
    <rPh sb="0" eb="2">
      <t>ニンテイ</t>
    </rPh>
    <rPh sb="5" eb="6">
      <t>エン</t>
    </rPh>
    <rPh sb="7" eb="8">
      <t>ニシ</t>
    </rPh>
    <rPh sb="8" eb="9">
      <t>シン</t>
    </rPh>
    <rPh sb="9" eb="10">
      <t>タチ</t>
    </rPh>
    <rPh sb="13" eb="15">
      <t>ガクシャ</t>
    </rPh>
    <phoneticPr fontId="1"/>
  </si>
  <si>
    <t>幼保連携型認定こども園　すいせんこども園</t>
    <rPh sb="0" eb="11">
      <t>ヨウホ</t>
    </rPh>
    <rPh sb="19" eb="20">
      <t>エン</t>
    </rPh>
    <phoneticPr fontId="1"/>
  </si>
  <si>
    <t>幼保連携型認定こども園　はつがの国際こども園</t>
    <rPh sb="0" eb="11">
      <t>ヨウホ</t>
    </rPh>
    <rPh sb="16" eb="18">
      <t>コクサイ</t>
    </rPh>
    <rPh sb="21" eb="2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</si>
</sst>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\(General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12288;&#27744;&#30000;&#24066;&#12288;&#23459;&#30495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8&#12288;&#33576;&#26408;&#24066;&#12288;&#29577;&#27355;&#12383;&#12385;&#12400;&#12394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&#12288;&#33576;&#26408;&#24066;&#12288;&#26494;&#12534;&#26412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2&#12288;&#33576;&#26408;&#24066;&#12288;&#20013;&#31298;&#31309;&#25964;&#24859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4&#12288;&#33576;&#26408;&#24066;&#12288;&#12385;&#12392;&#12379;&#23398;&#38498;Due&#21335;&#33576;&#26408;&#12288;&#24188;&#20445;&#36899;&#25658;&#22411;&#35469;&#23450;&#12371;&#12393;&#12418;&#22290;&#30003;&#35531;&#26360;&#12481;&#12455;&#12483;&#12463;&#3108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5&#12288;&#33576;&#26408;&#24066;&#12288;&#12383;&#12435;&#12413;&#12413;triangle&#12288;&#24188;&#20445;&#36899;&#25658;&#22411;&#35469;&#23450;&#12371;&#12393;&#12418;&#22290;&#30003;&#35531;&#26360;&#12481;&#12455;&#12483;&#12463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12288;&#31637;&#38754;&#24066;&#12288;&#29287;&#33853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4&#12288;&#33021;&#21218;&#30010;&#12288;&#12415;&#12393;&#12426;&#19992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&#12288;&#21561;&#30000;&#24066;&#12288;&#21315;&#37324;&#23665;&#12420;&#12414;&#12390;&#23398;&#22290;&#12288;&#24188;&#20445;&#36899;&#25658;&#22411;&#35469;&#23450;&#12371;&#12393;&#12418;&#22290;&#30003;&#35531;&#26360;&#12481;&#12455;&#12483;&#12463;&#3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8&#12288;&#33576;&#26408;&#24066;&#12288;&#12383;&#12435;&#12413;&#12413;&#23398;&#22290;&#12288;&#24188;&#20445;&#36899;&#25658;&#22411;&#35469;&#23450;&#12371;&#12393;&#12418;&#22290;&#30003;&#35531;&#26360;&#12481;&#12455;&#12483;&#12463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&#12288;&#33576;&#26408;&#24066;&#12288;&#23433;&#23041;&#12383;&#12435;&#12413;&#12413;&#23398;&#22290;&#12288;&#24188;&#20445;&#36899;&#25658;&#22411;&#35469;&#23450;&#12371;&#12393;&#12418;&#22290;&#30003;&#35531;&#26360;&#12481;&#12455;&#12483;&#12463;&#3108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2&#12288;&#33576;&#26408;&#24066;&#12288;&#12385;&#12392;&#12379;&#23398;&#38498;&#12288;&#24188;&#20445;&#36899;&#25658;&#22411;&#35469;&#23450;&#12371;&#12393;&#12418;&#22290;&#30003;&#35531;&#26360;&#12481;&#12455;&#12483;&#12463;&#3108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4&#12288;&#33576;&#26408;&#24066;&#12288;&#30333;&#24029;&#25964;&#24859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6&#12288;&#33576;&#26408;&#24066;&#12288;&#12362;&#12392;&#12398;&#12399;&#23398;&#22290;&#12288;&#24188;&#20445;&#36899;&#25658;&#22411;&#35469;&#23450;&#12371;&#12393;&#12418;&#22290;&#30003;&#35531;&#26360;&#12481;&#12455;&#12483;&#12463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</v>
          </cell>
          <cell r="D6" t="str">
            <v>学校法人宣真学園</v>
          </cell>
          <cell r="E6">
            <v>270</v>
          </cell>
          <cell r="F6" t="str">
            <v>３号</v>
          </cell>
          <cell r="G6">
            <v>6</v>
          </cell>
          <cell r="H6">
            <v>10</v>
          </cell>
          <cell r="I6">
            <v>11</v>
          </cell>
          <cell r="J6" t="str">
            <v>２号</v>
          </cell>
          <cell r="K6">
            <v>18</v>
          </cell>
          <cell r="L6">
            <v>18</v>
          </cell>
          <cell r="M6">
            <v>18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
預かり</v>
          </cell>
          <cell r="Y6">
            <v>32</v>
          </cell>
          <cell r="Z6">
            <v>15</v>
          </cell>
          <cell r="AA6">
            <v>21</v>
          </cell>
          <cell r="AB6">
            <v>19</v>
          </cell>
          <cell r="AC6">
            <v>1</v>
          </cell>
          <cell r="AD6">
            <v>11</v>
          </cell>
          <cell r="AE6" t="str">
            <v>25人以下</v>
          </cell>
          <cell r="AF6" t="str">
            <v>第13条</v>
          </cell>
          <cell r="AG6">
            <v>1294.58</v>
          </cell>
          <cell r="AH6">
            <v>1764</v>
          </cell>
          <cell r="AI6" t="str">
            <v>適</v>
          </cell>
          <cell r="AJ6" t="str">
            <v>移行特例</v>
          </cell>
          <cell r="AK6">
            <v>1076.3</v>
          </cell>
          <cell r="AL6">
            <v>1559</v>
          </cell>
          <cell r="AM6" t="str">
            <v>なし</v>
          </cell>
          <cell r="AN6" t="str">
            <v>適</v>
          </cell>
          <cell r="AO6" t="str">
            <v>外部委託</v>
          </cell>
          <cell r="AP6" t="str">
            <v>外部委託</v>
          </cell>
          <cell r="AQ6" t="str">
            <v>外部委託</v>
          </cell>
          <cell r="AR6" t="str">
            <v>あり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18</v>
          </cell>
          <cell r="D6" t="str">
            <v>社会福祉法人裕榮福祉会</v>
          </cell>
          <cell r="E6">
            <v>135</v>
          </cell>
          <cell r="F6" t="str">
            <v>３号</v>
          </cell>
          <cell r="G6">
            <v>9</v>
          </cell>
          <cell r="H6">
            <v>15</v>
          </cell>
          <cell r="I6">
            <v>24</v>
          </cell>
          <cell r="J6" t="str">
            <v>２号</v>
          </cell>
          <cell r="K6">
            <v>24</v>
          </cell>
          <cell r="L6">
            <v>24</v>
          </cell>
          <cell r="M6">
            <v>24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29</v>
          </cell>
          <cell r="Z6">
            <v>13</v>
          </cell>
          <cell r="AA6">
            <v>20</v>
          </cell>
          <cell r="AB6">
            <v>20</v>
          </cell>
          <cell r="AC6">
            <v>2</v>
          </cell>
          <cell r="AD6">
            <v>4</v>
          </cell>
          <cell r="AE6" t="str">
            <v>25人以下</v>
          </cell>
          <cell r="AF6" t="str">
            <v>第13条</v>
          </cell>
          <cell r="AG6">
            <v>646.72</v>
          </cell>
          <cell r="AH6">
            <v>780.08</v>
          </cell>
          <cell r="AI6" t="str">
            <v>適</v>
          </cell>
          <cell r="AJ6" t="str">
            <v>適</v>
          </cell>
          <cell r="AK6">
            <v>559.20000000000005</v>
          </cell>
          <cell r="AL6">
            <v>597.04999999999995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20</v>
          </cell>
          <cell r="D6" t="str">
            <v>社会福祉法人親和会</v>
          </cell>
          <cell r="E6">
            <v>90</v>
          </cell>
          <cell r="F6" t="str">
            <v>３号</v>
          </cell>
          <cell r="G6">
            <v>6</v>
          </cell>
          <cell r="H6">
            <v>11</v>
          </cell>
          <cell r="I6">
            <v>11</v>
          </cell>
          <cell r="J6" t="str">
            <v>２号</v>
          </cell>
          <cell r="K6">
            <v>17</v>
          </cell>
          <cell r="L6">
            <v>22</v>
          </cell>
          <cell r="M6">
            <v>23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20</v>
          </cell>
          <cell r="Z6">
            <v>8</v>
          </cell>
          <cell r="AA6">
            <v>19</v>
          </cell>
          <cell r="AB6">
            <v>19</v>
          </cell>
          <cell r="AC6">
            <v>0</v>
          </cell>
          <cell r="AD6">
            <v>3</v>
          </cell>
          <cell r="AE6" t="str">
            <v>25人以下</v>
          </cell>
          <cell r="AF6" t="str">
            <v>第13条</v>
          </cell>
          <cell r="AG6">
            <v>497.88</v>
          </cell>
          <cell r="AH6">
            <v>626.52</v>
          </cell>
          <cell r="AI6" t="str">
            <v>適</v>
          </cell>
          <cell r="AJ6" t="str">
            <v>適</v>
          </cell>
          <cell r="AK6">
            <v>436.3</v>
          </cell>
          <cell r="AL6">
            <v>335.9</v>
          </cell>
          <cell r="AM6" t="str">
            <v>なし</v>
          </cell>
          <cell r="AN6" t="str">
            <v>移行特例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22</v>
          </cell>
          <cell r="D6" t="str">
            <v>社会福祉法人智恩福祉会</v>
          </cell>
          <cell r="E6">
            <v>122</v>
          </cell>
          <cell r="F6" t="str">
            <v>３号</v>
          </cell>
          <cell r="G6">
            <v>9</v>
          </cell>
          <cell r="H6">
            <v>18</v>
          </cell>
          <cell r="I6">
            <v>20</v>
          </cell>
          <cell r="J6" t="str">
            <v>２号</v>
          </cell>
          <cell r="K6">
            <v>20</v>
          </cell>
          <cell r="L6">
            <v>21</v>
          </cell>
          <cell r="M6">
            <v>22</v>
          </cell>
          <cell r="N6" t="str">
            <v>開園</v>
          </cell>
          <cell r="O6">
            <v>7</v>
          </cell>
          <cell r="P6" t="str">
            <v>時</v>
          </cell>
          <cell r="Q6">
            <v>30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30</v>
          </cell>
          <cell r="W6" t="str">
            <v>分</v>
          </cell>
          <cell r="X6" t="str">
            <v>相談</v>
          </cell>
          <cell r="Y6">
            <v>22</v>
          </cell>
          <cell r="Z6">
            <v>12</v>
          </cell>
          <cell r="AA6">
            <v>18</v>
          </cell>
          <cell r="AB6">
            <v>18</v>
          </cell>
          <cell r="AC6">
            <v>2</v>
          </cell>
          <cell r="AD6">
            <v>3</v>
          </cell>
          <cell r="AE6" t="str">
            <v>25人以下</v>
          </cell>
          <cell r="AF6" t="str">
            <v>第13条</v>
          </cell>
          <cell r="AG6">
            <v>548.70000000000005</v>
          </cell>
          <cell r="AH6">
            <v>979.63</v>
          </cell>
          <cell r="AI6" t="str">
            <v>適</v>
          </cell>
          <cell r="AJ6" t="str">
            <v>適</v>
          </cell>
          <cell r="AK6">
            <v>466</v>
          </cell>
          <cell r="AL6">
            <v>621.19000000000005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24</v>
          </cell>
          <cell r="D6" t="str">
            <v>社会福祉法人秀幸福祉会</v>
          </cell>
          <cell r="E6">
            <v>81</v>
          </cell>
          <cell r="F6" t="str">
            <v>３号</v>
          </cell>
          <cell r="G6">
            <v>6</v>
          </cell>
          <cell r="H6">
            <v>10</v>
          </cell>
          <cell r="I6">
            <v>12</v>
          </cell>
          <cell r="J6" t="str">
            <v>２号</v>
          </cell>
          <cell r="K6">
            <v>14</v>
          </cell>
          <cell r="L6">
            <v>14</v>
          </cell>
          <cell r="M6">
            <v>14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つどい
相談</v>
          </cell>
          <cell r="Y6">
            <v>22</v>
          </cell>
          <cell r="Z6">
            <v>8</v>
          </cell>
          <cell r="AA6">
            <v>13</v>
          </cell>
          <cell r="AB6">
            <v>7</v>
          </cell>
          <cell r="AC6">
            <v>2</v>
          </cell>
          <cell r="AD6">
            <v>2</v>
          </cell>
          <cell r="AE6" t="str">
            <v>25人以下</v>
          </cell>
          <cell r="AF6" t="str">
            <v>第13条</v>
          </cell>
          <cell r="AG6">
            <v>396.56</v>
          </cell>
          <cell r="AH6">
            <v>824.51</v>
          </cell>
          <cell r="AI6" t="str">
            <v>適</v>
          </cell>
          <cell r="AJ6" t="str">
            <v>適</v>
          </cell>
          <cell r="AK6">
            <v>399.6</v>
          </cell>
          <cell r="AL6">
            <v>235</v>
          </cell>
          <cell r="AM6" t="str">
            <v>屋上</v>
          </cell>
          <cell r="AN6" t="str">
            <v>移行特例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25</v>
          </cell>
          <cell r="D6" t="str">
            <v>社会福祉法人つつみ会</v>
          </cell>
          <cell r="E6">
            <v>95</v>
          </cell>
          <cell r="F6" t="str">
            <v>３号</v>
          </cell>
          <cell r="G6">
            <v>6</v>
          </cell>
          <cell r="H6">
            <v>12</v>
          </cell>
          <cell r="I6">
            <v>14</v>
          </cell>
          <cell r="J6" t="str">
            <v>２号</v>
          </cell>
          <cell r="K6">
            <v>15</v>
          </cell>
          <cell r="L6">
            <v>16</v>
          </cell>
          <cell r="M6">
            <v>17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12</v>
          </cell>
          <cell r="Z6">
            <v>9</v>
          </cell>
          <cell r="AA6">
            <v>10</v>
          </cell>
          <cell r="AB6">
            <v>10</v>
          </cell>
          <cell r="AC6">
            <v>2</v>
          </cell>
          <cell r="AD6">
            <v>3</v>
          </cell>
          <cell r="AE6" t="str">
            <v>25人以下</v>
          </cell>
          <cell r="AF6" t="str">
            <v>第13条</v>
          </cell>
          <cell r="AG6">
            <v>507.12</v>
          </cell>
          <cell r="AH6">
            <v>985.71</v>
          </cell>
          <cell r="AI6" t="str">
            <v>適</v>
          </cell>
          <cell r="AJ6" t="str">
            <v>適</v>
          </cell>
          <cell r="AK6">
            <v>446.2</v>
          </cell>
          <cell r="AL6">
            <v>398.23</v>
          </cell>
          <cell r="AM6" t="str">
            <v>なし</v>
          </cell>
          <cell r="AN6" t="str">
            <v>移行特例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</v>
          </cell>
          <cell r="D6" t="str">
            <v>学校法人牧落八幡学園</v>
          </cell>
          <cell r="E6">
            <v>145</v>
          </cell>
          <cell r="F6" t="str">
            <v>３号</v>
          </cell>
          <cell r="G6">
            <v>6</v>
          </cell>
          <cell r="H6">
            <v>12</v>
          </cell>
          <cell r="I6">
            <v>12</v>
          </cell>
          <cell r="J6" t="str">
            <v>２号</v>
          </cell>
          <cell r="K6">
            <v>10</v>
          </cell>
          <cell r="L6">
            <v>15</v>
          </cell>
          <cell r="M6">
            <v>15</v>
          </cell>
          <cell r="N6" t="str">
            <v>開園</v>
          </cell>
          <cell r="O6">
            <v>7</v>
          </cell>
          <cell r="P6" t="str">
            <v>時</v>
          </cell>
          <cell r="Q6">
            <v>30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30</v>
          </cell>
          <cell r="W6" t="str">
            <v>分</v>
          </cell>
          <cell r="X6" t="str">
            <v>つどい</v>
          </cell>
          <cell r="Y6">
            <v>26</v>
          </cell>
          <cell r="Z6">
            <v>10</v>
          </cell>
          <cell r="AA6">
            <v>13</v>
          </cell>
          <cell r="AB6">
            <v>12</v>
          </cell>
          <cell r="AC6">
            <v>1</v>
          </cell>
          <cell r="AD6">
            <v>6</v>
          </cell>
          <cell r="AE6" t="str">
            <v>25人以下</v>
          </cell>
          <cell r="AF6" t="str">
            <v>第12条</v>
          </cell>
          <cell r="AG6">
            <v>803.16</v>
          </cell>
          <cell r="AH6">
            <v>1031.4000000000001</v>
          </cell>
          <cell r="AI6" t="str">
            <v>適</v>
          </cell>
          <cell r="AJ6" t="str">
            <v>適</v>
          </cell>
          <cell r="AK6">
            <v>679.6</v>
          </cell>
          <cell r="AL6">
            <v>747.2</v>
          </cell>
          <cell r="AM6" t="str">
            <v>なし</v>
          </cell>
          <cell r="AN6" t="str">
            <v>適</v>
          </cell>
          <cell r="AO6" t="str">
            <v>外部搬入</v>
          </cell>
          <cell r="AP6" t="str">
            <v>外部搬入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</v>
          </cell>
          <cell r="D6" t="str">
            <v>学校法人西学園</v>
          </cell>
          <cell r="E6">
            <v>340</v>
          </cell>
          <cell r="F6" t="str">
            <v>３号</v>
          </cell>
          <cell r="G6">
            <v>0</v>
          </cell>
          <cell r="H6">
            <v>0</v>
          </cell>
          <cell r="I6">
            <v>19</v>
          </cell>
          <cell r="J6" t="str">
            <v>２号</v>
          </cell>
          <cell r="K6">
            <v>20</v>
          </cell>
          <cell r="L6">
            <v>20</v>
          </cell>
          <cell r="M6">
            <v>20</v>
          </cell>
          <cell r="N6" t="str">
            <v>開園</v>
          </cell>
          <cell r="O6">
            <v>7</v>
          </cell>
          <cell r="P6" t="str">
            <v>時</v>
          </cell>
          <cell r="Q6">
            <v>30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30</v>
          </cell>
          <cell r="W6" t="str">
            <v>分</v>
          </cell>
          <cell r="X6" t="str">
            <v>つどい</v>
          </cell>
          <cell r="Y6">
            <v>22</v>
          </cell>
          <cell r="Z6">
            <v>15</v>
          </cell>
          <cell r="AA6">
            <v>18</v>
          </cell>
          <cell r="AB6">
            <v>18</v>
          </cell>
          <cell r="AC6">
            <v>2</v>
          </cell>
          <cell r="AD6">
            <v>12</v>
          </cell>
          <cell r="AE6" t="str">
            <v>25人以下</v>
          </cell>
          <cell r="AF6" t="str">
            <v>第13条</v>
          </cell>
          <cell r="AG6">
            <v>1357.62</v>
          </cell>
          <cell r="AH6">
            <v>2689.67</v>
          </cell>
          <cell r="AI6" t="str">
            <v>適</v>
          </cell>
          <cell r="AJ6" t="str">
            <v>適</v>
          </cell>
          <cell r="AK6">
            <v>1182.7</v>
          </cell>
          <cell r="AL6">
            <v>1200</v>
          </cell>
          <cell r="AM6" t="str">
            <v>なし</v>
          </cell>
          <cell r="AN6" t="str">
            <v>適</v>
          </cell>
          <cell r="AO6" t="str">
            <v>外部搬入</v>
          </cell>
          <cell r="AP6" t="str">
            <v>外部搬入</v>
          </cell>
          <cell r="AQ6" t="str">
            <v>自園調理</v>
          </cell>
          <cell r="AR6" t="str">
            <v>あり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</v>
          </cell>
          <cell r="D6" t="str">
            <v>社会福祉法人千里山山手学園</v>
          </cell>
          <cell r="E6">
            <v>126</v>
          </cell>
          <cell r="F6" t="str">
            <v>３号</v>
          </cell>
          <cell r="G6">
            <v>9</v>
          </cell>
          <cell r="H6">
            <v>18</v>
          </cell>
          <cell r="I6">
            <v>22</v>
          </cell>
          <cell r="J6" t="str">
            <v>２号</v>
          </cell>
          <cell r="K6">
            <v>22</v>
          </cell>
          <cell r="L6">
            <v>23</v>
          </cell>
          <cell r="M6">
            <v>23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21</v>
          </cell>
          <cell r="Z6">
            <v>12</v>
          </cell>
          <cell r="AA6">
            <v>20</v>
          </cell>
          <cell r="AB6">
            <v>20</v>
          </cell>
          <cell r="AC6">
            <v>1</v>
          </cell>
          <cell r="AD6">
            <v>3</v>
          </cell>
          <cell r="AE6" t="str">
            <v>25人以下</v>
          </cell>
          <cell r="AF6" t="str">
            <v>第13条</v>
          </cell>
          <cell r="AG6">
            <v>552.66</v>
          </cell>
          <cell r="AH6">
            <v>1080</v>
          </cell>
          <cell r="AI6" t="str">
            <v>適</v>
          </cell>
          <cell r="AJ6" t="str">
            <v>適</v>
          </cell>
          <cell r="AK6">
            <v>472.6</v>
          </cell>
          <cell r="AL6">
            <v>40060</v>
          </cell>
          <cell r="AM6" t="str">
            <v>代替地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あり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</v>
          </cell>
          <cell r="D6" t="str">
            <v>社会福祉法人つつみ会</v>
          </cell>
          <cell r="E6">
            <v>105</v>
          </cell>
          <cell r="F6" t="str">
            <v>３号</v>
          </cell>
          <cell r="G6">
            <v>9</v>
          </cell>
          <cell r="H6">
            <v>15</v>
          </cell>
          <cell r="I6">
            <v>15</v>
          </cell>
          <cell r="J6" t="str">
            <v>２号</v>
          </cell>
          <cell r="K6">
            <v>16</v>
          </cell>
          <cell r="L6">
            <v>17</v>
          </cell>
          <cell r="M6">
            <v>18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16</v>
          </cell>
          <cell r="Z6">
            <v>10</v>
          </cell>
          <cell r="AA6">
            <v>13</v>
          </cell>
          <cell r="AB6">
            <v>13</v>
          </cell>
          <cell r="AC6">
            <v>2</v>
          </cell>
          <cell r="AD6">
            <v>3</v>
          </cell>
          <cell r="AE6" t="str">
            <v>25人以下</v>
          </cell>
          <cell r="AF6" t="str">
            <v>第13条</v>
          </cell>
          <cell r="AG6">
            <v>528.9</v>
          </cell>
          <cell r="AH6">
            <v>893.04</v>
          </cell>
          <cell r="AI6" t="str">
            <v>適</v>
          </cell>
          <cell r="AJ6" t="str">
            <v>適</v>
          </cell>
          <cell r="AK6">
            <v>449.5</v>
          </cell>
          <cell r="AL6">
            <v>644.79999999999995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10</v>
          </cell>
          <cell r="D6" t="str">
            <v>社会福祉法人つつみ会</v>
          </cell>
          <cell r="E6">
            <v>175</v>
          </cell>
          <cell r="F6" t="str">
            <v>３号</v>
          </cell>
          <cell r="G6">
            <v>15</v>
          </cell>
          <cell r="H6">
            <v>25</v>
          </cell>
          <cell r="I6">
            <v>30</v>
          </cell>
          <cell r="J6" t="str">
            <v>２号</v>
          </cell>
          <cell r="K6">
            <v>30</v>
          </cell>
          <cell r="L6">
            <v>30</v>
          </cell>
          <cell r="M6">
            <v>30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29</v>
          </cell>
          <cell r="Z6">
            <v>18</v>
          </cell>
          <cell r="AA6">
            <v>18</v>
          </cell>
          <cell r="AB6">
            <v>18</v>
          </cell>
          <cell r="AC6">
            <v>2</v>
          </cell>
          <cell r="AD6">
            <v>4</v>
          </cell>
          <cell r="AE6" t="str">
            <v>25人超</v>
          </cell>
          <cell r="AF6" t="str">
            <v>第13条</v>
          </cell>
          <cell r="AG6">
            <v>711.4</v>
          </cell>
          <cell r="AH6">
            <v>1338</v>
          </cell>
          <cell r="AI6" t="str">
            <v>適</v>
          </cell>
          <cell r="AJ6" t="str">
            <v>適</v>
          </cell>
          <cell r="AK6">
            <v>579</v>
          </cell>
          <cell r="AL6">
            <v>977.01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12</v>
          </cell>
          <cell r="D6" t="str">
            <v>社会福祉法人秀幸福祉会</v>
          </cell>
          <cell r="E6">
            <v>140</v>
          </cell>
          <cell r="F6" t="str">
            <v>３号</v>
          </cell>
          <cell r="G6">
            <v>15</v>
          </cell>
          <cell r="H6">
            <v>19</v>
          </cell>
          <cell r="I6">
            <v>22</v>
          </cell>
          <cell r="J6" t="str">
            <v>２号</v>
          </cell>
          <cell r="K6">
            <v>24</v>
          </cell>
          <cell r="L6">
            <v>25</v>
          </cell>
          <cell r="M6">
            <v>25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19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23</v>
          </cell>
          <cell r="Z6">
            <v>15</v>
          </cell>
          <cell r="AA6">
            <v>23.3</v>
          </cell>
          <cell r="AB6">
            <v>11</v>
          </cell>
          <cell r="AC6">
            <v>2</v>
          </cell>
          <cell r="AD6">
            <v>4</v>
          </cell>
          <cell r="AE6" t="str">
            <v>25人以下</v>
          </cell>
          <cell r="AF6" t="str">
            <v>第13条</v>
          </cell>
          <cell r="AG6">
            <v>675.76</v>
          </cell>
          <cell r="AH6">
            <v>1303.98</v>
          </cell>
          <cell r="AI6" t="str">
            <v>適</v>
          </cell>
          <cell r="AJ6" t="str">
            <v>適</v>
          </cell>
          <cell r="AK6">
            <v>552.6</v>
          </cell>
          <cell r="AL6">
            <v>1112.52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14</v>
          </cell>
          <cell r="D6" t="str">
            <v>社会福祉法人智恩福祉会</v>
          </cell>
          <cell r="E6">
            <v>135</v>
          </cell>
          <cell r="F6" t="str">
            <v>３号</v>
          </cell>
          <cell r="G6">
            <v>9</v>
          </cell>
          <cell r="H6">
            <v>15</v>
          </cell>
          <cell r="I6">
            <v>18</v>
          </cell>
          <cell r="J6" t="str">
            <v>２号</v>
          </cell>
          <cell r="K6">
            <v>25</v>
          </cell>
          <cell r="L6">
            <v>25</v>
          </cell>
          <cell r="M6">
            <v>28</v>
          </cell>
          <cell r="N6" t="str">
            <v>開園</v>
          </cell>
          <cell r="O6">
            <v>7</v>
          </cell>
          <cell r="P6" t="str">
            <v>時</v>
          </cell>
          <cell r="Q6">
            <v>30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30</v>
          </cell>
          <cell r="W6" t="str">
            <v>分</v>
          </cell>
          <cell r="X6" t="str">
            <v>相談</v>
          </cell>
          <cell r="Y6">
            <v>18</v>
          </cell>
          <cell r="Z6">
            <v>12</v>
          </cell>
          <cell r="AA6">
            <v>14</v>
          </cell>
          <cell r="AB6">
            <v>12</v>
          </cell>
          <cell r="AC6">
            <v>2</v>
          </cell>
          <cell r="AD6">
            <v>3</v>
          </cell>
          <cell r="AE6" t="str">
            <v>25人超</v>
          </cell>
          <cell r="AF6" t="str">
            <v>第13条</v>
          </cell>
          <cell r="AG6">
            <v>534.84</v>
          </cell>
          <cell r="AH6">
            <v>995.08</v>
          </cell>
          <cell r="AI6" t="str">
            <v>適</v>
          </cell>
          <cell r="AJ6" t="str">
            <v>適</v>
          </cell>
          <cell r="AK6">
            <v>459.4</v>
          </cell>
          <cell r="AL6">
            <v>595.77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16</v>
          </cell>
          <cell r="D6" t="str">
            <v>社会福祉法人山善福祉会</v>
          </cell>
          <cell r="E6">
            <v>105</v>
          </cell>
          <cell r="F6" t="str">
            <v>３号</v>
          </cell>
          <cell r="G6">
            <v>12</v>
          </cell>
          <cell r="H6">
            <v>12</v>
          </cell>
          <cell r="I6">
            <v>12</v>
          </cell>
          <cell r="J6" t="str">
            <v>２号</v>
          </cell>
          <cell r="K6">
            <v>18</v>
          </cell>
          <cell r="L6">
            <v>18</v>
          </cell>
          <cell r="M6">
            <v>18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34</v>
          </cell>
          <cell r="Z6">
            <v>11</v>
          </cell>
          <cell r="AA6">
            <v>17</v>
          </cell>
          <cell r="AB6">
            <v>10</v>
          </cell>
          <cell r="AC6">
            <v>2</v>
          </cell>
          <cell r="AD6">
            <v>3</v>
          </cell>
          <cell r="AE6" t="str">
            <v>25人以下</v>
          </cell>
          <cell r="AF6" t="str">
            <v>第13条</v>
          </cell>
          <cell r="AG6">
            <v>522.96</v>
          </cell>
          <cell r="AH6">
            <v>763.62</v>
          </cell>
          <cell r="AI6" t="str">
            <v>適</v>
          </cell>
          <cell r="AJ6" t="str">
            <v>適</v>
          </cell>
          <cell r="AK6">
            <v>439.6</v>
          </cell>
          <cell r="AL6">
            <v>699.03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U19"/>
  <sheetViews>
    <sheetView tabSelected="1" zoomScaleNormal="100" workbookViewId="0">
      <pane xSplit="7" ySplit="4" topLeftCell="H5" activePane="bottomRight" state="frozen"/>
      <selection pane="topRight" activeCell="F1" sqref="F1"/>
      <selection pane="bottomLeft" activeCell="A6" sqref="A6"/>
      <selection pane="bottomRight" activeCell="D9" sqref="D9"/>
    </sheetView>
  </sheetViews>
  <sheetFormatPr defaultRowHeight="13.5" x14ac:dyDescent="0.15"/>
  <cols>
    <col min="1" max="2" width="9" style="1"/>
    <col min="3" max="3" width="3.5" style="1" hidden="1" customWidth="1"/>
    <col min="4" max="4" width="50.75" style="1" customWidth="1"/>
    <col min="5" max="5" width="69.875" style="1" customWidth="1"/>
    <col min="6" max="6" width="15.625" style="1" hidden="1" customWidth="1"/>
    <col min="7" max="7" width="5.625" style="1" hidden="1" customWidth="1"/>
    <col min="8" max="8" width="4.625" style="1" hidden="1" customWidth="1"/>
    <col min="9" max="11" width="5.625" style="1" hidden="1" customWidth="1"/>
    <col min="12" max="12" width="4.625" style="1" hidden="1" customWidth="1"/>
    <col min="13" max="16" width="5.625" style="1" hidden="1" customWidth="1"/>
    <col min="17" max="17" width="3.5" style="1" hidden="1" customWidth="1"/>
    <col min="18" max="18" width="3.375" style="1" hidden="1" customWidth="1"/>
    <col min="19" max="19" width="3.5" style="1" hidden="1" customWidth="1"/>
    <col min="20" max="21" width="3.375" style="1" hidden="1" customWidth="1"/>
    <col min="22" max="22" width="3.5" style="1" hidden="1" customWidth="1"/>
    <col min="23" max="23" width="3.375" style="1" hidden="1" customWidth="1"/>
    <col min="24" max="24" width="3.5" style="1" hidden="1" customWidth="1"/>
    <col min="25" max="25" width="3.375" style="1" hidden="1" customWidth="1"/>
    <col min="26" max="26" width="9.25" style="1" hidden="1" customWidth="1"/>
    <col min="27" max="32" width="7.625" style="1" hidden="1" customWidth="1"/>
    <col min="33" max="33" width="10" style="1" hidden="1" customWidth="1"/>
    <col min="34" max="34" width="7.75" style="1" hidden="1" customWidth="1"/>
    <col min="35" max="36" width="8.625" style="1" hidden="1" customWidth="1"/>
    <col min="37" max="37" width="5.625" style="1" hidden="1" customWidth="1"/>
    <col min="38" max="38" width="0" style="1" hidden="1" customWidth="1"/>
    <col min="39" max="40" width="8.625" style="1" hidden="1" customWidth="1"/>
    <col min="41" max="41" width="8.125" style="1" hidden="1" customWidth="1"/>
    <col min="42" max="42" width="5.625" style="1" hidden="1" customWidth="1"/>
    <col min="43" max="45" width="5.375" style="1" hidden="1" customWidth="1"/>
    <col min="46" max="46" width="5.25" style="1" hidden="1" customWidth="1"/>
    <col min="47" max="47" width="12.625" style="1" hidden="1" customWidth="1"/>
    <col min="48" max="64" width="0" style="1" hidden="1" customWidth="1"/>
    <col min="65" max="65" width="66.125" style="1" customWidth="1"/>
    <col min="66" max="66" width="59" style="1" customWidth="1"/>
    <col min="67" max="16384" width="9" style="1"/>
  </cols>
  <sheetData>
    <row r="1" spans="3:47" ht="17.25" x14ac:dyDescent="0.15">
      <c r="C1" s="44" t="s">
        <v>31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</row>
    <row r="2" spans="3:47" ht="7.5" customHeight="1" x14ac:dyDescent="0.15">
      <c r="D2" s="7"/>
      <c r="E2" s="7"/>
    </row>
    <row r="3" spans="3:47" ht="15.95" customHeight="1" x14ac:dyDescent="0.15">
      <c r="C3" s="42" t="s">
        <v>27</v>
      </c>
      <c r="D3" s="45" t="s">
        <v>30</v>
      </c>
      <c r="E3" s="45" t="s">
        <v>0</v>
      </c>
      <c r="F3" s="43" t="s">
        <v>1</v>
      </c>
      <c r="G3" s="42" t="s">
        <v>9</v>
      </c>
      <c r="H3" s="42"/>
      <c r="I3" s="42"/>
      <c r="J3" s="42"/>
      <c r="K3" s="42"/>
      <c r="L3" s="42"/>
      <c r="M3" s="42"/>
      <c r="N3" s="42"/>
      <c r="O3" s="42"/>
      <c r="P3" s="42" t="s">
        <v>17</v>
      </c>
      <c r="Q3" s="42"/>
      <c r="R3" s="42"/>
      <c r="S3" s="42"/>
      <c r="T3" s="42"/>
      <c r="U3" s="42"/>
      <c r="V3" s="42"/>
      <c r="W3" s="42"/>
      <c r="X3" s="42"/>
      <c r="Y3" s="42"/>
      <c r="Z3" s="43" t="s">
        <v>20</v>
      </c>
      <c r="AA3" s="46" t="s">
        <v>29</v>
      </c>
      <c r="AB3" s="42" t="s">
        <v>11</v>
      </c>
      <c r="AC3" s="42"/>
      <c r="AD3" s="42"/>
      <c r="AE3" s="42"/>
      <c r="AF3" s="42"/>
      <c r="AG3" s="42"/>
      <c r="AH3" s="43" t="s">
        <v>10</v>
      </c>
      <c r="AI3" s="42" t="s">
        <v>6</v>
      </c>
      <c r="AJ3" s="42"/>
      <c r="AK3" s="42"/>
      <c r="AL3" s="43" t="s">
        <v>16</v>
      </c>
      <c r="AM3" s="42" t="s">
        <v>8</v>
      </c>
      <c r="AN3" s="42"/>
      <c r="AO3" s="42"/>
      <c r="AP3" s="42"/>
      <c r="AQ3" s="48" t="s">
        <v>23</v>
      </c>
      <c r="AR3" s="49"/>
      <c r="AS3" s="50"/>
      <c r="AT3" s="43" t="s">
        <v>22</v>
      </c>
      <c r="AU3" s="43" t="s">
        <v>24</v>
      </c>
    </row>
    <row r="4" spans="3:47" s="2" customFormat="1" ht="15.95" customHeight="1" x14ac:dyDescent="0.15">
      <c r="C4" s="42"/>
      <c r="D4" s="45"/>
      <c r="E4" s="45"/>
      <c r="F4" s="43"/>
      <c r="G4" s="29" t="s">
        <v>14</v>
      </c>
      <c r="H4" s="46" t="s">
        <v>4</v>
      </c>
      <c r="I4" s="43"/>
      <c r="J4" s="43"/>
      <c r="K4" s="43"/>
      <c r="L4" s="46" t="s">
        <v>21</v>
      </c>
      <c r="M4" s="43"/>
      <c r="N4" s="43"/>
      <c r="O4" s="43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  <c r="AA4" s="47"/>
      <c r="AB4" s="29" t="s">
        <v>12</v>
      </c>
      <c r="AC4" s="43" t="s">
        <v>13</v>
      </c>
      <c r="AD4" s="43"/>
      <c r="AE4" s="29" t="s">
        <v>5</v>
      </c>
      <c r="AF4" s="29" t="s">
        <v>26</v>
      </c>
      <c r="AG4" s="30" t="s">
        <v>25</v>
      </c>
      <c r="AH4" s="43"/>
      <c r="AI4" s="29" t="s">
        <v>19</v>
      </c>
      <c r="AJ4" s="29" t="s">
        <v>18</v>
      </c>
      <c r="AK4" s="29" t="s">
        <v>7</v>
      </c>
      <c r="AL4" s="43"/>
      <c r="AM4" s="29" t="s">
        <v>19</v>
      </c>
      <c r="AN4" s="29" t="s">
        <v>18</v>
      </c>
      <c r="AO4" s="29" t="s">
        <v>15</v>
      </c>
      <c r="AP4" s="29" t="s">
        <v>7</v>
      </c>
      <c r="AQ4" s="15" t="s">
        <v>2</v>
      </c>
      <c r="AR4" s="15" t="s">
        <v>3</v>
      </c>
      <c r="AS4" s="15" t="s">
        <v>4</v>
      </c>
      <c r="AT4" s="43"/>
      <c r="AU4" s="43"/>
    </row>
    <row r="5" spans="3:47" s="12" customFormat="1" ht="24.75" customHeight="1" x14ac:dyDescent="0.15">
      <c r="C5" s="33">
        <f>[1]一覧表用!A6</f>
        <v>1</v>
      </c>
      <c r="D5" s="35" t="s">
        <v>32</v>
      </c>
      <c r="E5" s="36" t="s">
        <v>39</v>
      </c>
      <c r="F5" s="27" t="str">
        <f>[1]一覧表用!D6</f>
        <v>学校法人宣真学園</v>
      </c>
      <c r="G5" s="16">
        <f>[1]一覧表用!E6</f>
        <v>270</v>
      </c>
      <c r="H5" s="13" t="str">
        <f>[1]一覧表用!F6</f>
        <v>３号</v>
      </c>
      <c r="I5" s="13">
        <f>[1]一覧表用!G6</f>
        <v>6</v>
      </c>
      <c r="J5" s="13">
        <f>[1]一覧表用!H6</f>
        <v>10</v>
      </c>
      <c r="K5" s="13">
        <f>[1]一覧表用!I6</f>
        <v>11</v>
      </c>
      <c r="L5" s="13" t="str">
        <f>[1]一覧表用!J6</f>
        <v>２号</v>
      </c>
      <c r="M5" s="13">
        <f>[1]一覧表用!K6</f>
        <v>18</v>
      </c>
      <c r="N5" s="13">
        <f>[1]一覧表用!L6</f>
        <v>18</v>
      </c>
      <c r="O5" s="13">
        <f>[1]一覧表用!M6</f>
        <v>18</v>
      </c>
      <c r="P5" s="13" t="str">
        <f>[1]一覧表用!N6</f>
        <v>開園</v>
      </c>
      <c r="Q5" s="9">
        <f>[1]一覧表用!O6</f>
        <v>7</v>
      </c>
      <c r="R5" s="9" t="str">
        <f>[1]一覧表用!P6</f>
        <v>時</v>
      </c>
      <c r="S5" s="10">
        <f>[1]一覧表用!Q6</f>
        <v>0</v>
      </c>
      <c r="T5" s="9" t="str">
        <f>[1]一覧表用!R6</f>
        <v>分</v>
      </c>
      <c r="U5" s="9" t="str">
        <f>[1]一覧表用!S6</f>
        <v>～</v>
      </c>
      <c r="V5" s="9">
        <f>[1]一覧表用!T6</f>
        <v>18</v>
      </c>
      <c r="W5" s="9" t="str">
        <f>[1]一覧表用!U6</f>
        <v>時</v>
      </c>
      <c r="X5" s="10">
        <f>[1]一覧表用!V6</f>
        <v>0</v>
      </c>
      <c r="Y5" s="11" t="str">
        <f>[1]一覧表用!W6</f>
        <v>分</v>
      </c>
      <c r="Z5" s="16" t="str">
        <f>[1]一覧表用!X6</f>
        <v>相談
預かり</v>
      </c>
      <c r="AA5" s="16">
        <f>[1]一覧表用!Y6</f>
        <v>32</v>
      </c>
      <c r="AB5" s="16">
        <f>[1]一覧表用!Z6</f>
        <v>15</v>
      </c>
      <c r="AC5" s="16">
        <f>[1]一覧表用!AA6</f>
        <v>21</v>
      </c>
      <c r="AD5" s="28">
        <f>[1]一覧表用!AB6</f>
        <v>19</v>
      </c>
      <c r="AE5" s="16">
        <f>[1]一覧表用!AC6</f>
        <v>1</v>
      </c>
      <c r="AF5" s="16">
        <f>[1]一覧表用!AD6</f>
        <v>11</v>
      </c>
      <c r="AG5" s="16" t="str">
        <f>[1]一覧表用!AE6</f>
        <v>25人以下</v>
      </c>
      <c r="AH5" s="16" t="str">
        <f>[1]一覧表用!AF6</f>
        <v>第13条</v>
      </c>
      <c r="AI5" s="25">
        <f>[1]一覧表用!AG6</f>
        <v>1294.58</v>
      </c>
      <c r="AJ5" s="25">
        <f>[1]一覧表用!AH6</f>
        <v>1764</v>
      </c>
      <c r="AK5" s="16" t="str">
        <f>[1]一覧表用!AI6</f>
        <v>適</v>
      </c>
      <c r="AL5" s="16" t="str">
        <f>[1]一覧表用!AJ6</f>
        <v>移行特例</v>
      </c>
      <c r="AM5" s="25">
        <f>[1]一覧表用!AK6</f>
        <v>1076.3</v>
      </c>
      <c r="AN5" s="25">
        <f>[1]一覧表用!AL6</f>
        <v>1559</v>
      </c>
      <c r="AO5" s="16" t="str">
        <f>[1]一覧表用!AM6</f>
        <v>なし</v>
      </c>
      <c r="AP5" s="16" t="str">
        <f>[1]一覧表用!AN6</f>
        <v>適</v>
      </c>
      <c r="AQ5" s="16" t="str">
        <f>[1]一覧表用!AO6</f>
        <v>外部委託</v>
      </c>
      <c r="AR5" s="16" t="str">
        <f>[1]一覧表用!AP6</f>
        <v>外部委託</v>
      </c>
      <c r="AS5" s="16" t="str">
        <f>[1]一覧表用!AQ6</f>
        <v>外部委託</v>
      </c>
      <c r="AT5" s="16" t="str">
        <f>[1]一覧表用!AR6</f>
        <v>あり</v>
      </c>
      <c r="AU5" s="22"/>
    </row>
    <row r="6" spans="3:47" ht="24.75" customHeight="1" x14ac:dyDescent="0.15">
      <c r="C6" s="31">
        <f>[2]一覧表用!A6</f>
        <v>2</v>
      </c>
      <c r="D6" s="35" t="s">
        <v>32</v>
      </c>
      <c r="E6" s="38" t="s">
        <v>40</v>
      </c>
      <c r="F6" s="17" t="str">
        <f>[2]一覧表用!D6</f>
        <v>学校法人牧落八幡学園</v>
      </c>
      <c r="G6" s="18">
        <f>[2]一覧表用!E6</f>
        <v>145</v>
      </c>
      <c r="H6" s="3" t="str">
        <f>[2]一覧表用!F6</f>
        <v>３号</v>
      </c>
      <c r="I6" s="3">
        <f>[2]一覧表用!G6</f>
        <v>6</v>
      </c>
      <c r="J6" s="3">
        <f>[2]一覧表用!H6</f>
        <v>12</v>
      </c>
      <c r="K6" s="3">
        <f>[2]一覧表用!I6</f>
        <v>12</v>
      </c>
      <c r="L6" s="3" t="str">
        <f>[2]一覧表用!J6</f>
        <v>２号</v>
      </c>
      <c r="M6" s="3">
        <f>[2]一覧表用!K6</f>
        <v>10</v>
      </c>
      <c r="N6" s="3">
        <f>[2]一覧表用!L6</f>
        <v>15</v>
      </c>
      <c r="O6" s="3">
        <f>[2]一覧表用!M6</f>
        <v>15</v>
      </c>
      <c r="P6" s="3" t="str">
        <f>[2]一覧表用!N6</f>
        <v>開園</v>
      </c>
      <c r="Q6" s="4">
        <f>[2]一覧表用!O6</f>
        <v>7</v>
      </c>
      <c r="R6" s="4" t="str">
        <f>[2]一覧表用!P6</f>
        <v>時</v>
      </c>
      <c r="S6" s="5">
        <f>[2]一覧表用!Q6</f>
        <v>30</v>
      </c>
      <c r="T6" s="4" t="str">
        <f>[2]一覧表用!R6</f>
        <v>分</v>
      </c>
      <c r="U6" s="4" t="str">
        <f>[2]一覧表用!S6</f>
        <v>～</v>
      </c>
      <c r="V6" s="4">
        <f>[2]一覧表用!T6</f>
        <v>18</v>
      </c>
      <c r="W6" s="4" t="str">
        <f>[2]一覧表用!U6</f>
        <v>時</v>
      </c>
      <c r="X6" s="5">
        <f>[2]一覧表用!V6</f>
        <v>30</v>
      </c>
      <c r="Y6" s="6" t="str">
        <f>[2]一覧表用!W6</f>
        <v>分</v>
      </c>
      <c r="Z6" s="18" t="str">
        <f>[2]一覧表用!X6</f>
        <v>つどい</v>
      </c>
      <c r="AA6" s="14">
        <f>[2]一覧表用!Y6</f>
        <v>26</v>
      </c>
      <c r="AB6" s="18">
        <f>[2]一覧表用!Z6</f>
        <v>10</v>
      </c>
      <c r="AC6" s="18">
        <f>[2]一覧表用!AA6</f>
        <v>13</v>
      </c>
      <c r="AD6" s="21">
        <f>[2]一覧表用!AB6</f>
        <v>12</v>
      </c>
      <c r="AE6" s="18">
        <f>[2]一覧表用!AC6</f>
        <v>1</v>
      </c>
      <c r="AF6" s="18">
        <f>[2]一覧表用!AD6</f>
        <v>6</v>
      </c>
      <c r="AG6" s="18" t="str">
        <f>[2]一覧表用!AE6</f>
        <v>25人以下</v>
      </c>
      <c r="AH6" s="18" t="str">
        <f>[2]一覧表用!AF6</f>
        <v>第12条</v>
      </c>
      <c r="AI6" s="20">
        <f>[2]一覧表用!AG6</f>
        <v>803.16</v>
      </c>
      <c r="AJ6" s="20">
        <f>[2]一覧表用!AH6</f>
        <v>1031.4000000000001</v>
      </c>
      <c r="AK6" s="18" t="str">
        <f>[2]一覧表用!AI6</f>
        <v>適</v>
      </c>
      <c r="AL6" s="18" t="str">
        <f>[2]一覧表用!AJ6</f>
        <v>適</v>
      </c>
      <c r="AM6" s="19">
        <f>[2]一覧表用!AK6</f>
        <v>679.6</v>
      </c>
      <c r="AN6" s="19">
        <f>[2]一覧表用!AL6</f>
        <v>747.2</v>
      </c>
      <c r="AO6" s="18" t="str">
        <f>[2]一覧表用!AM6</f>
        <v>なし</v>
      </c>
      <c r="AP6" s="18" t="str">
        <f>[2]一覧表用!AN6</f>
        <v>適</v>
      </c>
      <c r="AQ6" s="14" t="str">
        <f>[2]一覧表用!AO6</f>
        <v>外部搬入</v>
      </c>
      <c r="AR6" s="14" t="str">
        <f>[2]一覧表用!AP6</f>
        <v>外部搬入</v>
      </c>
      <c r="AS6" s="14" t="str">
        <f>[2]一覧表用!AQ6</f>
        <v>自園調理</v>
      </c>
      <c r="AT6" s="18" t="str">
        <f>[2]一覧表用!AR6</f>
        <v>なし</v>
      </c>
      <c r="AU6" s="17"/>
    </row>
    <row r="7" spans="3:47" ht="24.75" customHeight="1" x14ac:dyDescent="0.15">
      <c r="C7" s="31">
        <f>[3]一覧表用!A6</f>
        <v>4</v>
      </c>
      <c r="D7" s="35" t="s">
        <v>32</v>
      </c>
      <c r="E7" s="38" t="s">
        <v>41</v>
      </c>
      <c r="F7" s="17" t="str">
        <f>[3]一覧表用!D6</f>
        <v>学校法人西学園</v>
      </c>
      <c r="G7" s="18">
        <f>[3]一覧表用!E6</f>
        <v>340</v>
      </c>
      <c r="H7" s="3" t="str">
        <f>[3]一覧表用!F6</f>
        <v>３号</v>
      </c>
      <c r="I7" s="3">
        <f>[3]一覧表用!G6</f>
        <v>0</v>
      </c>
      <c r="J7" s="3">
        <f>[3]一覧表用!H6</f>
        <v>0</v>
      </c>
      <c r="K7" s="3">
        <f>[3]一覧表用!I6</f>
        <v>19</v>
      </c>
      <c r="L7" s="3" t="str">
        <f>[3]一覧表用!J6</f>
        <v>２号</v>
      </c>
      <c r="M7" s="3">
        <f>[3]一覧表用!K6</f>
        <v>20</v>
      </c>
      <c r="N7" s="3">
        <f>[3]一覧表用!L6</f>
        <v>20</v>
      </c>
      <c r="O7" s="3">
        <f>[3]一覧表用!M6</f>
        <v>20</v>
      </c>
      <c r="P7" s="3" t="str">
        <f>[3]一覧表用!N6</f>
        <v>開園</v>
      </c>
      <c r="Q7" s="4">
        <f>[3]一覧表用!O6</f>
        <v>7</v>
      </c>
      <c r="R7" s="4" t="str">
        <f>[3]一覧表用!P6</f>
        <v>時</v>
      </c>
      <c r="S7" s="5">
        <f>[3]一覧表用!Q6</f>
        <v>30</v>
      </c>
      <c r="T7" s="4" t="str">
        <f>[3]一覧表用!R6</f>
        <v>分</v>
      </c>
      <c r="U7" s="4" t="str">
        <f>[3]一覧表用!S6</f>
        <v>～</v>
      </c>
      <c r="V7" s="4">
        <f>[3]一覧表用!T6</f>
        <v>18</v>
      </c>
      <c r="W7" s="4" t="str">
        <f>[3]一覧表用!U6</f>
        <v>時</v>
      </c>
      <c r="X7" s="5">
        <f>[3]一覧表用!V6</f>
        <v>30</v>
      </c>
      <c r="Y7" s="6" t="str">
        <f>[3]一覧表用!W6</f>
        <v>分</v>
      </c>
      <c r="Z7" s="18" t="str">
        <f>[3]一覧表用!X6</f>
        <v>つどい</v>
      </c>
      <c r="AA7" s="14">
        <f>[3]一覧表用!Y6</f>
        <v>22</v>
      </c>
      <c r="AB7" s="18">
        <f>[3]一覧表用!Z6</f>
        <v>15</v>
      </c>
      <c r="AC7" s="18">
        <f>[3]一覧表用!AA6</f>
        <v>18</v>
      </c>
      <c r="AD7" s="21">
        <f>[3]一覧表用!AB6</f>
        <v>18</v>
      </c>
      <c r="AE7" s="18">
        <f>[3]一覧表用!AC6</f>
        <v>2</v>
      </c>
      <c r="AF7" s="18">
        <f>[3]一覧表用!AD6</f>
        <v>12</v>
      </c>
      <c r="AG7" s="18" t="str">
        <f>[3]一覧表用!AE6</f>
        <v>25人以下</v>
      </c>
      <c r="AH7" s="18" t="str">
        <f>[3]一覧表用!AF6</f>
        <v>第13条</v>
      </c>
      <c r="AI7" s="20">
        <f>[3]一覧表用!AG6</f>
        <v>1357.62</v>
      </c>
      <c r="AJ7" s="20">
        <f>[3]一覧表用!AH6</f>
        <v>2689.67</v>
      </c>
      <c r="AK7" s="18" t="str">
        <f>[3]一覧表用!AI6</f>
        <v>適</v>
      </c>
      <c r="AL7" s="18" t="str">
        <f>[3]一覧表用!AJ6</f>
        <v>適</v>
      </c>
      <c r="AM7" s="19">
        <f>[3]一覧表用!AK6</f>
        <v>1182.7</v>
      </c>
      <c r="AN7" s="19">
        <f>[3]一覧表用!AL6</f>
        <v>1200</v>
      </c>
      <c r="AO7" s="18" t="str">
        <f>[3]一覧表用!AM6</f>
        <v>なし</v>
      </c>
      <c r="AP7" s="18" t="str">
        <f>[3]一覧表用!AN6</f>
        <v>適</v>
      </c>
      <c r="AQ7" s="14" t="str">
        <f>[3]一覧表用!AO6</f>
        <v>外部搬入</v>
      </c>
      <c r="AR7" s="14" t="str">
        <f>[3]一覧表用!AP6</f>
        <v>外部搬入</v>
      </c>
      <c r="AS7" s="14" t="str">
        <f>[3]一覧表用!AQ6</f>
        <v>自園調理</v>
      </c>
      <c r="AT7" s="18" t="str">
        <f>[3]一覧表用!AR6</f>
        <v>あり</v>
      </c>
      <c r="AU7" s="17" t="s">
        <v>28</v>
      </c>
    </row>
    <row r="8" spans="3:47" ht="24.75" customHeight="1" x14ac:dyDescent="0.15">
      <c r="C8" s="31">
        <f>[4]一覧表用!A6</f>
        <v>6</v>
      </c>
      <c r="D8" s="37" t="s">
        <v>33</v>
      </c>
      <c r="E8" s="38" t="s">
        <v>42</v>
      </c>
      <c r="F8" s="17" t="str">
        <f>[4]一覧表用!D6</f>
        <v>社会福祉法人千里山山手学園</v>
      </c>
      <c r="G8" s="18">
        <f>[4]一覧表用!E6</f>
        <v>126</v>
      </c>
      <c r="H8" s="3" t="str">
        <f>[4]一覧表用!F6</f>
        <v>３号</v>
      </c>
      <c r="I8" s="3">
        <f>[4]一覧表用!G6</f>
        <v>9</v>
      </c>
      <c r="J8" s="3">
        <f>[4]一覧表用!H6</f>
        <v>18</v>
      </c>
      <c r="K8" s="3">
        <f>[4]一覧表用!I6</f>
        <v>22</v>
      </c>
      <c r="L8" s="3" t="str">
        <f>[4]一覧表用!J6</f>
        <v>２号</v>
      </c>
      <c r="M8" s="3">
        <f>[4]一覧表用!K6</f>
        <v>22</v>
      </c>
      <c r="N8" s="3">
        <f>[4]一覧表用!L6</f>
        <v>23</v>
      </c>
      <c r="O8" s="3">
        <f>[4]一覧表用!M6</f>
        <v>23</v>
      </c>
      <c r="P8" s="3" t="str">
        <f>[4]一覧表用!N6</f>
        <v>開園</v>
      </c>
      <c r="Q8" s="4">
        <f>[4]一覧表用!O6</f>
        <v>7</v>
      </c>
      <c r="R8" s="4" t="str">
        <f>[4]一覧表用!P6</f>
        <v>時</v>
      </c>
      <c r="S8" s="5">
        <f>[4]一覧表用!Q6</f>
        <v>0</v>
      </c>
      <c r="T8" s="4" t="str">
        <f>[4]一覧表用!R6</f>
        <v>分</v>
      </c>
      <c r="U8" s="4" t="str">
        <f>[4]一覧表用!S6</f>
        <v>～</v>
      </c>
      <c r="V8" s="4">
        <f>[4]一覧表用!T6</f>
        <v>18</v>
      </c>
      <c r="W8" s="4" t="str">
        <f>[4]一覧表用!U6</f>
        <v>時</v>
      </c>
      <c r="X8" s="5">
        <f>[4]一覧表用!V6</f>
        <v>0</v>
      </c>
      <c r="Y8" s="6" t="str">
        <f>[4]一覧表用!W6</f>
        <v>分</v>
      </c>
      <c r="Z8" s="18" t="str">
        <f>[4]一覧表用!X6</f>
        <v>相談</v>
      </c>
      <c r="AA8" s="14">
        <f>[4]一覧表用!Y6</f>
        <v>21</v>
      </c>
      <c r="AB8" s="18">
        <f>[4]一覧表用!Z6</f>
        <v>12</v>
      </c>
      <c r="AC8" s="18">
        <f>[4]一覧表用!AA6</f>
        <v>20</v>
      </c>
      <c r="AD8" s="21">
        <f>[4]一覧表用!AB6</f>
        <v>20</v>
      </c>
      <c r="AE8" s="18">
        <f>[4]一覧表用!AC6</f>
        <v>1</v>
      </c>
      <c r="AF8" s="18">
        <f>[4]一覧表用!AD6</f>
        <v>3</v>
      </c>
      <c r="AG8" s="18" t="str">
        <f>[4]一覧表用!AE6</f>
        <v>25人以下</v>
      </c>
      <c r="AH8" s="18" t="str">
        <f>[4]一覧表用!AF6</f>
        <v>第13条</v>
      </c>
      <c r="AI8" s="20">
        <f>[4]一覧表用!AG6</f>
        <v>552.66</v>
      </c>
      <c r="AJ8" s="20">
        <f>[4]一覧表用!AH6</f>
        <v>1080</v>
      </c>
      <c r="AK8" s="18" t="str">
        <f>[4]一覧表用!AI6</f>
        <v>適</v>
      </c>
      <c r="AL8" s="18" t="str">
        <f>[4]一覧表用!AJ6</f>
        <v>適</v>
      </c>
      <c r="AM8" s="19">
        <f>[4]一覧表用!AK6</f>
        <v>472.6</v>
      </c>
      <c r="AN8" s="19">
        <f>[4]一覧表用!AL6</f>
        <v>40060</v>
      </c>
      <c r="AO8" s="18" t="str">
        <f>[4]一覧表用!AM6</f>
        <v>代替地</v>
      </c>
      <c r="AP8" s="18" t="str">
        <f>[4]一覧表用!AN6</f>
        <v>適</v>
      </c>
      <c r="AQ8" s="14" t="str">
        <f>[4]一覧表用!AO6</f>
        <v>自園調理</v>
      </c>
      <c r="AR8" s="14" t="str">
        <f>[4]一覧表用!AP6</f>
        <v>自園調理</v>
      </c>
      <c r="AS8" s="14" t="str">
        <f>[4]一覧表用!AQ6</f>
        <v>自園調理</v>
      </c>
      <c r="AT8" s="18" t="str">
        <f>[4]一覧表用!AR6</f>
        <v>あり</v>
      </c>
      <c r="AU8" s="17"/>
    </row>
    <row r="9" spans="3:47" ht="24.75" customHeight="1" x14ac:dyDescent="0.15">
      <c r="C9" s="32">
        <f>[5]一覧表用!A6</f>
        <v>8</v>
      </c>
      <c r="D9" s="40" t="s">
        <v>34</v>
      </c>
      <c r="E9" s="38" t="s">
        <v>43</v>
      </c>
      <c r="F9" s="17" t="str">
        <f>[5]一覧表用!D6</f>
        <v>社会福祉法人つつみ会</v>
      </c>
      <c r="G9" s="18">
        <f>[5]一覧表用!E6</f>
        <v>105</v>
      </c>
      <c r="H9" s="3" t="str">
        <f>[5]一覧表用!F6</f>
        <v>３号</v>
      </c>
      <c r="I9" s="3">
        <f>[5]一覧表用!G6</f>
        <v>9</v>
      </c>
      <c r="J9" s="3">
        <f>[5]一覧表用!H6</f>
        <v>15</v>
      </c>
      <c r="K9" s="3">
        <f>[5]一覧表用!I6</f>
        <v>15</v>
      </c>
      <c r="L9" s="3" t="str">
        <f>[5]一覧表用!J6</f>
        <v>２号</v>
      </c>
      <c r="M9" s="3">
        <f>[5]一覧表用!K6</f>
        <v>16</v>
      </c>
      <c r="N9" s="3">
        <f>[5]一覧表用!L6</f>
        <v>17</v>
      </c>
      <c r="O9" s="3">
        <f>[5]一覧表用!M6</f>
        <v>18</v>
      </c>
      <c r="P9" s="3" t="str">
        <f>[5]一覧表用!N6</f>
        <v>開園</v>
      </c>
      <c r="Q9" s="4">
        <f>[5]一覧表用!O6</f>
        <v>7</v>
      </c>
      <c r="R9" s="4" t="str">
        <f>[5]一覧表用!P6</f>
        <v>時</v>
      </c>
      <c r="S9" s="5">
        <f>[5]一覧表用!Q6</f>
        <v>0</v>
      </c>
      <c r="T9" s="4" t="str">
        <f>[5]一覧表用!R6</f>
        <v>分</v>
      </c>
      <c r="U9" s="4" t="str">
        <f>[5]一覧表用!S6</f>
        <v>～</v>
      </c>
      <c r="V9" s="4">
        <f>[5]一覧表用!T6</f>
        <v>18</v>
      </c>
      <c r="W9" s="4" t="str">
        <f>[5]一覧表用!U6</f>
        <v>時</v>
      </c>
      <c r="X9" s="5">
        <f>[5]一覧表用!V6</f>
        <v>0</v>
      </c>
      <c r="Y9" s="6" t="str">
        <f>[5]一覧表用!W6</f>
        <v>分</v>
      </c>
      <c r="Z9" s="18" t="str">
        <f>[5]一覧表用!X6</f>
        <v>相談</v>
      </c>
      <c r="AA9" s="14">
        <f>[5]一覧表用!Y6</f>
        <v>16</v>
      </c>
      <c r="AB9" s="18">
        <f>[5]一覧表用!Z6</f>
        <v>10</v>
      </c>
      <c r="AC9" s="18">
        <f>[5]一覧表用!AA6</f>
        <v>13</v>
      </c>
      <c r="AD9" s="21">
        <f>[5]一覧表用!AB6</f>
        <v>13</v>
      </c>
      <c r="AE9" s="18">
        <f>[5]一覧表用!AC6</f>
        <v>2</v>
      </c>
      <c r="AF9" s="18">
        <f>[5]一覧表用!AD6</f>
        <v>3</v>
      </c>
      <c r="AG9" s="18" t="str">
        <f>[5]一覧表用!AE6</f>
        <v>25人以下</v>
      </c>
      <c r="AH9" s="18" t="str">
        <f>[5]一覧表用!AF6</f>
        <v>第13条</v>
      </c>
      <c r="AI9" s="20">
        <f>[5]一覧表用!AG6</f>
        <v>528.9</v>
      </c>
      <c r="AJ9" s="20">
        <f>[5]一覧表用!AH6</f>
        <v>893.04</v>
      </c>
      <c r="AK9" s="18" t="str">
        <f>[5]一覧表用!AI6</f>
        <v>適</v>
      </c>
      <c r="AL9" s="18" t="str">
        <f>[5]一覧表用!AJ6</f>
        <v>適</v>
      </c>
      <c r="AM9" s="19">
        <f>[5]一覧表用!AK6</f>
        <v>449.5</v>
      </c>
      <c r="AN9" s="19">
        <f>[5]一覧表用!AL6</f>
        <v>644.79999999999995</v>
      </c>
      <c r="AO9" s="18" t="str">
        <f>[5]一覧表用!AM6</f>
        <v>なし</v>
      </c>
      <c r="AP9" s="18" t="str">
        <f>[5]一覧表用!AN6</f>
        <v>適</v>
      </c>
      <c r="AQ9" s="14" t="str">
        <f>[5]一覧表用!AO6</f>
        <v>自園調理</v>
      </c>
      <c r="AR9" s="14" t="str">
        <f>[5]一覧表用!AP6</f>
        <v>自園調理</v>
      </c>
      <c r="AS9" s="14" t="str">
        <f>[5]一覧表用!AQ6</f>
        <v>自園調理</v>
      </c>
      <c r="AT9" s="18" t="str">
        <f>[5]一覧表用!AR6</f>
        <v>なし</v>
      </c>
      <c r="AU9" s="17"/>
    </row>
    <row r="10" spans="3:47" ht="24.75" customHeight="1" x14ac:dyDescent="0.15">
      <c r="C10" s="31">
        <f>[6]一覧表用!A6</f>
        <v>10</v>
      </c>
      <c r="D10" s="37" t="s">
        <v>34</v>
      </c>
      <c r="E10" s="38" t="s">
        <v>51</v>
      </c>
      <c r="F10" s="17" t="str">
        <f>[6]一覧表用!D6</f>
        <v>社会福祉法人つつみ会</v>
      </c>
      <c r="G10" s="18">
        <f>[6]一覧表用!E6</f>
        <v>175</v>
      </c>
      <c r="H10" s="3" t="str">
        <f>[6]一覧表用!F6</f>
        <v>３号</v>
      </c>
      <c r="I10" s="3">
        <f>[6]一覧表用!G6</f>
        <v>15</v>
      </c>
      <c r="J10" s="3">
        <f>[6]一覧表用!H6</f>
        <v>25</v>
      </c>
      <c r="K10" s="3">
        <f>[6]一覧表用!I6</f>
        <v>30</v>
      </c>
      <c r="L10" s="3" t="str">
        <f>[6]一覧表用!J6</f>
        <v>２号</v>
      </c>
      <c r="M10" s="3">
        <f>[6]一覧表用!K6</f>
        <v>30</v>
      </c>
      <c r="N10" s="3">
        <f>[6]一覧表用!L6</f>
        <v>30</v>
      </c>
      <c r="O10" s="3">
        <f>[6]一覧表用!M6</f>
        <v>30</v>
      </c>
      <c r="P10" s="3" t="str">
        <f>[6]一覧表用!N6</f>
        <v>開園</v>
      </c>
      <c r="Q10" s="4">
        <f>[6]一覧表用!O6</f>
        <v>7</v>
      </c>
      <c r="R10" s="4" t="str">
        <f>[6]一覧表用!P6</f>
        <v>時</v>
      </c>
      <c r="S10" s="5">
        <f>[6]一覧表用!Q6</f>
        <v>0</v>
      </c>
      <c r="T10" s="4" t="str">
        <f>[6]一覧表用!R6</f>
        <v>分</v>
      </c>
      <c r="U10" s="4" t="str">
        <f>[6]一覧表用!S6</f>
        <v>～</v>
      </c>
      <c r="V10" s="4">
        <f>[6]一覧表用!T6</f>
        <v>18</v>
      </c>
      <c r="W10" s="4" t="str">
        <f>[6]一覧表用!U6</f>
        <v>時</v>
      </c>
      <c r="X10" s="5">
        <f>[6]一覧表用!V6</f>
        <v>0</v>
      </c>
      <c r="Y10" s="6" t="str">
        <f>[6]一覧表用!W6</f>
        <v>分</v>
      </c>
      <c r="Z10" s="18" t="str">
        <f>[6]一覧表用!X6</f>
        <v>相談</v>
      </c>
      <c r="AA10" s="14">
        <f>[6]一覧表用!Y6</f>
        <v>29</v>
      </c>
      <c r="AB10" s="18">
        <f>[6]一覧表用!Z6</f>
        <v>18</v>
      </c>
      <c r="AC10" s="18">
        <f>[6]一覧表用!AA6</f>
        <v>18</v>
      </c>
      <c r="AD10" s="21">
        <f>[6]一覧表用!AB6</f>
        <v>18</v>
      </c>
      <c r="AE10" s="18">
        <f>[6]一覧表用!AC6</f>
        <v>2</v>
      </c>
      <c r="AF10" s="18">
        <f>[6]一覧表用!AD6</f>
        <v>4</v>
      </c>
      <c r="AG10" s="18" t="str">
        <f>[6]一覧表用!AE6</f>
        <v>25人超</v>
      </c>
      <c r="AH10" s="18" t="str">
        <f>[6]一覧表用!AF6</f>
        <v>第13条</v>
      </c>
      <c r="AI10" s="20">
        <f>[6]一覧表用!AG6</f>
        <v>711.4</v>
      </c>
      <c r="AJ10" s="20">
        <f>[6]一覧表用!AH6</f>
        <v>1338</v>
      </c>
      <c r="AK10" s="18" t="str">
        <f>[6]一覧表用!AI6</f>
        <v>適</v>
      </c>
      <c r="AL10" s="18" t="str">
        <f>[6]一覧表用!AJ6</f>
        <v>適</v>
      </c>
      <c r="AM10" s="19">
        <f>[6]一覧表用!AK6</f>
        <v>579</v>
      </c>
      <c r="AN10" s="19">
        <f>[6]一覧表用!AL6</f>
        <v>977.01</v>
      </c>
      <c r="AO10" s="18" t="str">
        <f>[6]一覧表用!AM6</f>
        <v>なし</v>
      </c>
      <c r="AP10" s="18" t="str">
        <f>[6]一覧表用!AN6</f>
        <v>適</v>
      </c>
      <c r="AQ10" s="14" t="str">
        <f>[6]一覧表用!AO6</f>
        <v>自園調理</v>
      </c>
      <c r="AR10" s="14" t="str">
        <f>[6]一覧表用!AP6</f>
        <v>自園調理</v>
      </c>
      <c r="AS10" s="14" t="str">
        <f>[6]一覧表用!AQ6</f>
        <v>自園調理</v>
      </c>
      <c r="AT10" s="18" t="str">
        <f>[6]一覧表用!AR6</f>
        <v>なし</v>
      </c>
      <c r="AU10" s="17"/>
    </row>
    <row r="11" spans="3:47" ht="24.75" customHeight="1" x14ac:dyDescent="0.15">
      <c r="C11" s="31">
        <f>[7]一覧表用!A6</f>
        <v>12</v>
      </c>
      <c r="D11" s="37" t="s">
        <v>34</v>
      </c>
      <c r="E11" s="38" t="s">
        <v>52</v>
      </c>
      <c r="F11" s="17" t="str">
        <f>[7]一覧表用!D6</f>
        <v>社会福祉法人秀幸福祉会</v>
      </c>
      <c r="G11" s="18">
        <f>[7]一覧表用!E6</f>
        <v>140</v>
      </c>
      <c r="H11" s="3" t="str">
        <f>[7]一覧表用!F6</f>
        <v>３号</v>
      </c>
      <c r="I11" s="3">
        <f>[7]一覧表用!G6</f>
        <v>15</v>
      </c>
      <c r="J11" s="3">
        <f>[7]一覧表用!H6</f>
        <v>19</v>
      </c>
      <c r="K11" s="3">
        <f>[7]一覧表用!I6</f>
        <v>22</v>
      </c>
      <c r="L11" s="3" t="str">
        <f>[7]一覧表用!J6</f>
        <v>２号</v>
      </c>
      <c r="M11" s="3">
        <f>[7]一覧表用!K6</f>
        <v>24</v>
      </c>
      <c r="N11" s="3">
        <f>[7]一覧表用!L6</f>
        <v>25</v>
      </c>
      <c r="O11" s="3">
        <f>[7]一覧表用!M6</f>
        <v>25</v>
      </c>
      <c r="P11" s="3" t="str">
        <f>[7]一覧表用!N6</f>
        <v>開園</v>
      </c>
      <c r="Q11" s="4">
        <f>[7]一覧表用!O6</f>
        <v>7</v>
      </c>
      <c r="R11" s="4" t="str">
        <f>[7]一覧表用!P6</f>
        <v>時</v>
      </c>
      <c r="S11" s="5">
        <f>[7]一覧表用!Q6</f>
        <v>0</v>
      </c>
      <c r="T11" s="4" t="str">
        <f>[7]一覧表用!R6</f>
        <v>分</v>
      </c>
      <c r="U11" s="4" t="str">
        <f>[7]一覧表用!S6</f>
        <v>～</v>
      </c>
      <c r="V11" s="4">
        <f>[7]一覧表用!T6</f>
        <v>19</v>
      </c>
      <c r="W11" s="4" t="str">
        <f>[7]一覧表用!U6</f>
        <v>時</v>
      </c>
      <c r="X11" s="5">
        <f>[7]一覧表用!V6</f>
        <v>0</v>
      </c>
      <c r="Y11" s="6" t="str">
        <f>[7]一覧表用!W6</f>
        <v>分</v>
      </c>
      <c r="Z11" s="18" t="str">
        <f>[7]一覧表用!X6</f>
        <v>相談</v>
      </c>
      <c r="AA11" s="14">
        <f>[7]一覧表用!Y6</f>
        <v>23</v>
      </c>
      <c r="AB11" s="18">
        <f>[7]一覧表用!Z6</f>
        <v>15</v>
      </c>
      <c r="AC11" s="18">
        <f>[7]一覧表用!AA6</f>
        <v>23.3</v>
      </c>
      <c r="AD11" s="21">
        <f>[7]一覧表用!AB6</f>
        <v>11</v>
      </c>
      <c r="AE11" s="18">
        <f>[7]一覧表用!AC6</f>
        <v>2</v>
      </c>
      <c r="AF11" s="18">
        <f>[7]一覧表用!AD6</f>
        <v>4</v>
      </c>
      <c r="AG11" s="18" t="str">
        <f>[7]一覧表用!AE6</f>
        <v>25人以下</v>
      </c>
      <c r="AH11" s="18" t="str">
        <f>[7]一覧表用!AF6</f>
        <v>第13条</v>
      </c>
      <c r="AI11" s="20">
        <f>[7]一覧表用!AG6</f>
        <v>675.76</v>
      </c>
      <c r="AJ11" s="20">
        <f>[7]一覧表用!AH6</f>
        <v>1303.98</v>
      </c>
      <c r="AK11" s="18" t="str">
        <f>[7]一覧表用!AI6</f>
        <v>適</v>
      </c>
      <c r="AL11" s="18" t="str">
        <f>[7]一覧表用!AJ6</f>
        <v>適</v>
      </c>
      <c r="AM11" s="19">
        <f>[7]一覧表用!AK6</f>
        <v>552.6</v>
      </c>
      <c r="AN11" s="19">
        <f>[7]一覧表用!AL6</f>
        <v>1112.52</v>
      </c>
      <c r="AO11" s="18" t="str">
        <f>[7]一覧表用!AM6</f>
        <v>なし</v>
      </c>
      <c r="AP11" s="18" t="str">
        <f>[7]一覧表用!AN6</f>
        <v>適</v>
      </c>
      <c r="AQ11" s="14" t="str">
        <f>[7]一覧表用!AO6</f>
        <v>自園調理</v>
      </c>
      <c r="AR11" s="14" t="str">
        <f>[7]一覧表用!AP6</f>
        <v>自園調理</v>
      </c>
      <c r="AS11" s="14" t="str">
        <f>[7]一覧表用!AQ6</f>
        <v>自園調理</v>
      </c>
      <c r="AT11" s="18" t="str">
        <f>[7]一覧表用!AR6</f>
        <v>なし</v>
      </c>
      <c r="AU11" s="17"/>
    </row>
    <row r="12" spans="3:47" ht="24.75" customHeight="1" x14ac:dyDescent="0.15">
      <c r="C12" s="31">
        <f>[8]一覧表用!A6</f>
        <v>14</v>
      </c>
      <c r="D12" s="37" t="s">
        <v>35</v>
      </c>
      <c r="E12" s="38" t="s">
        <v>44</v>
      </c>
      <c r="F12" s="17" t="str">
        <f>[8]一覧表用!D6</f>
        <v>社会福祉法人智恩福祉会</v>
      </c>
      <c r="G12" s="18">
        <f>[8]一覧表用!E6</f>
        <v>135</v>
      </c>
      <c r="H12" s="3" t="str">
        <f>[8]一覧表用!F6</f>
        <v>３号</v>
      </c>
      <c r="I12" s="3">
        <f>[8]一覧表用!G6</f>
        <v>9</v>
      </c>
      <c r="J12" s="3">
        <f>[8]一覧表用!H6</f>
        <v>15</v>
      </c>
      <c r="K12" s="3">
        <f>[8]一覧表用!I6</f>
        <v>18</v>
      </c>
      <c r="L12" s="3" t="str">
        <f>[8]一覧表用!J6</f>
        <v>２号</v>
      </c>
      <c r="M12" s="3">
        <f>[8]一覧表用!K6</f>
        <v>25</v>
      </c>
      <c r="N12" s="3">
        <f>[8]一覧表用!L6</f>
        <v>25</v>
      </c>
      <c r="O12" s="3">
        <f>[8]一覧表用!M6</f>
        <v>28</v>
      </c>
      <c r="P12" s="3" t="str">
        <f>[8]一覧表用!N6</f>
        <v>開園</v>
      </c>
      <c r="Q12" s="4">
        <f>[8]一覧表用!O6</f>
        <v>7</v>
      </c>
      <c r="R12" s="4" t="str">
        <f>[8]一覧表用!P6</f>
        <v>時</v>
      </c>
      <c r="S12" s="5">
        <f>[8]一覧表用!Q6</f>
        <v>30</v>
      </c>
      <c r="T12" s="4" t="str">
        <f>[8]一覧表用!R6</f>
        <v>分</v>
      </c>
      <c r="U12" s="4" t="str">
        <f>[8]一覧表用!S6</f>
        <v>～</v>
      </c>
      <c r="V12" s="4">
        <f>[8]一覧表用!T6</f>
        <v>18</v>
      </c>
      <c r="W12" s="4" t="str">
        <f>[8]一覧表用!U6</f>
        <v>時</v>
      </c>
      <c r="X12" s="5">
        <f>[8]一覧表用!V6</f>
        <v>30</v>
      </c>
      <c r="Y12" s="6" t="str">
        <f>[8]一覧表用!W6</f>
        <v>分</v>
      </c>
      <c r="Z12" s="18" t="str">
        <f>[8]一覧表用!X6</f>
        <v>相談</v>
      </c>
      <c r="AA12" s="14">
        <f>[8]一覧表用!Y6</f>
        <v>18</v>
      </c>
      <c r="AB12" s="18">
        <f>[8]一覧表用!Z6</f>
        <v>12</v>
      </c>
      <c r="AC12" s="18">
        <f>[8]一覧表用!AA6</f>
        <v>14</v>
      </c>
      <c r="AD12" s="21">
        <f>[8]一覧表用!AB6</f>
        <v>12</v>
      </c>
      <c r="AE12" s="18">
        <f>[8]一覧表用!AC6</f>
        <v>2</v>
      </c>
      <c r="AF12" s="18">
        <f>[8]一覧表用!AD6</f>
        <v>3</v>
      </c>
      <c r="AG12" s="18" t="str">
        <f>[8]一覧表用!AE6</f>
        <v>25人超</v>
      </c>
      <c r="AH12" s="18" t="str">
        <f>[8]一覧表用!AF6</f>
        <v>第13条</v>
      </c>
      <c r="AI12" s="20">
        <f>[8]一覧表用!AG6</f>
        <v>534.84</v>
      </c>
      <c r="AJ12" s="20">
        <f>[8]一覧表用!AH6</f>
        <v>995.08</v>
      </c>
      <c r="AK12" s="18" t="str">
        <f>[8]一覧表用!AI6</f>
        <v>適</v>
      </c>
      <c r="AL12" s="18" t="str">
        <f>[8]一覧表用!AJ6</f>
        <v>適</v>
      </c>
      <c r="AM12" s="19">
        <f>[8]一覧表用!AK6</f>
        <v>459.4</v>
      </c>
      <c r="AN12" s="19">
        <f>[8]一覧表用!AL6</f>
        <v>595.77</v>
      </c>
      <c r="AO12" s="18" t="str">
        <f>[8]一覧表用!AM6</f>
        <v>なし</v>
      </c>
      <c r="AP12" s="18" t="str">
        <f>[8]一覧表用!AN6</f>
        <v>適</v>
      </c>
      <c r="AQ12" s="14" t="str">
        <f>[8]一覧表用!AO6</f>
        <v>自園調理</v>
      </c>
      <c r="AR12" s="14" t="str">
        <f>[8]一覧表用!AP6</f>
        <v>自園調理</v>
      </c>
      <c r="AS12" s="14" t="str">
        <f>[8]一覧表用!AQ6</f>
        <v>自園調理</v>
      </c>
      <c r="AT12" s="18" t="str">
        <f>[8]一覧表用!AR6</f>
        <v>なし</v>
      </c>
      <c r="AU12" s="17"/>
    </row>
    <row r="13" spans="3:47" s="12" customFormat="1" ht="24.75" customHeight="1" x14ac:dyDescent="0.15">
      <c r="C13" s="34">
        <f>[9]一覧表用!A6</f>
        <v>16</v>
      </c>
      <c r="D13" s="35" t="s">
        <v>36</v>
      </c>
      <c r="E13" s="39" t="s">
        <v>45</v>
      </c>
      <c r="F13" s="22" t="str">
        <f>[9]一覧表用!D6</f>
        <v>社会福祉法人山善福祉会</v>
      </c>
      <c r="G13" s="23">
        <f>[9]一覧表用!E6</f>
        <v>105</v>
      </c>
      <c r="H13" s="8" t="str">
        <f>[9]一覧表用!F6</f>
        <v>３号</v>
      </c>
      <c r="I13" s="8">
        <f>[9]一覧表用!G6</f>
        <v>12</v>
      </c>
      <c r="J13" s="8">
        <f>[9]一覧表用!H6</f>
        <v>12</v>
      </c>
      <c r="K13" s="8">
        <f>[9]一覧表用!I6</f>
        <v>12</v>
      </c>
      <c r="L13" s="8" t="str">
        <f>[9]一覧表用!J6</f>
        <v>２号</v>
      </c>
      <c r="M13" s="8">
        <f>[9]一覧表用!K6</f>
        <v>18</v>
      </c>
      <c r="N13" s="8">
        <f>[9]一覧表用!L6</f>
        <v>18</v>
      </c>
      <c r="O13" s="8">
        <f>[9]一覧表用!M6</f>
        <v>18</v>
      </c>
      <c r="P13" s="8" t="str">
        <f>[9]一覧表用!N6</f>
        <v>開園</v>
      </c>
      <c r="Q13" s="9">
        <f>[9]一覧表用!O6</f>
        <v>7</v>
      </c>
      <c r="R13" s="9" t="str">
        <f>[9]一覧表用!P6</f>
        <v>時</v>
      </c>
      <c r="S13" s="10">
        <f>[9]一覧表用!Q6</f>
        <v>0</v>
      </c>
      <c r="T13" s="9" t="str">
        <f>[9]一覧表用!R6</f>
        <v>分</v>
      </c>
      <c r="U13" s="9" t="str">
        <f>[9]一覧表用!S6</f>
        <v>～</v>
      </c>
      <c r="V13" s="9">
        <f>[9]一覧表用!T6</f>
        <v>18</v>
      </c>
      <c r="W13" s="9" t="str">
        <f>[9]一覧表用!U6</f>
        <v>時</v>
      </c>
      <c r="X13" s="10">
        <f>[9]一覧表用!V6</f>
        <v>0</v>
      </c>
      <c r="Y13" s="11" t="str">
        <f>[9]一覧表用!W6</f>
        <v>分</v>
      </c>
      <c r="Z13" s="23" t="str">
        <f>[9]一覧表用!X6</f>
        <v>相談</v>
      </c>
      <c r="AA13" s="16">
        <f>[9]一覧表用!Y6</f>
        <v>34</v>
      </c>
      <c r="AB13" s="23">
        <f>[9]一覧表用!Z6</f>
        <v>11</v>
      </c>
      <c r="AC13" s="23">
        <f>[9]一覧表用!AA6</f>
        <v>17</v>
      </c>
      <c r="AD13" s="26">
        <f>[9]一覧表用!AB6</f>
        <v>10</v>
      </c>
      <c r="AE13" s="23">
        <f>[9]一覧表用!AC6</f>
        <v>2</v>
      </c>
      <c r="AF13" s="23">
        <f>[9]一覧表用!AD6</f>
        <v>3</v>
      </c>
      <c r="AG13" s="23" t="str">
        <f>[9]一覧表用!AE6</f>
        <v>25人以下</v>
      </c>
      <c r="AH13" s="23" t="str">
        <f>[9]一覧表用!AF6</f>
        <v>第13条</v>
      </c>
      <c r="AI13" s="24">
        <f>[9]一覧表用!AG6</f>
        <v>522.96</v>
      </c>
      <c r="AJ13" s="24">
        <f>[9]一覧表用!AH6</f>
        <v>763.62</v>
      </c>
      <c r="AK13" s="23" t="str">
        <f>[9]一覧表用!AI6</f>
        <v>適</v>
      </c>
      <c r="AL13" s="23" t="str">
        <f>[9]一覧表用!AJ6</f>
        <v>適</v>
      </c>
      <c r="AM13" s="25">
        <f>[9]一覧表用!AK6</f>
        <v>439.6</v>
      </c>
      <c r="AN13" s="25">
        <f>[9]一覧表用!AL6</f>
        <v>699.03</v>
      </c>
      <c r="AO13" s="23" t="str">
        <f>[9]一覧表用!AM6</f>
        <v>なし</v>
      </c>
      <c r="AP13" s="23" t="str">
        <f>[9]一覧表用!AN6</f>
        <v>適</v>
      </c>
      <c r="AQ13" s="16" t="str">
        <f>[9]一覧表用!AO6</f>
        <v>自園調理</v>
      </c>
      <c r="AR13" s="16" t="str">
        <f>[9]一覧表用!AP6</f>
        <v>自園調理</v>
      </c>
      <c r="AS13" s="16" t="str">
        <f>[9]一覧表用!AQ6</f>
        <v>自園調理</v>
      </c>
      <c r="AT13" s="23" t="str">
        <f>[9]一覧表用!AR6</f>
        <v>なし</v>
      </c>
      <c r="AU13" s="22"/>
    </row>
    <row r="14" spans="3:47" ht="24.75" customHeight="1" x14ac:dyDescent="0.15">
      <c r="C14" s="31">
        <f>[10]一覧表用!A6</f>
        <v>18</v>
      </c>
      <c r="D14" s="35" t="s">
        <v>36</v>
      </c>
      <c r="E14" s="38" t="s">
        <v>46</v>
      </c>
      <c r="F14" s="17" t="str">
        <f>[10]一覧表用!D6</f>
        <v>社会福祉法人裕榮福祉会</v>
      </c>
      <c r="G14" s="18">
        <f>[10]一覧表用!E6</f>
        <v>135</v>
      </c>
      <c r="H14" s="3" t="str">
        <f>[10]一覧表用!F6</f>
        <v>３号</v>
      </c>
      <c r="I14" s="3">
        <f>[10]一覧表用!G6</f>
        <v>9</v>
      </c>
      <c r="J14" s="3">
        <f>[10]一覧表用!H6</f>
        <v>15</v>
      </c>
      <c r="K14" s="3">
        <f>[10]一覧表用!I6</f>
        <v>24</v>
      </c>
      <c r="L14" s="3" t="str">
        <f>[10]一覧表用!J6</f>
        <v>２号</v>
      </c>
      <c r="M14" s="3">
        <f>[10]一覧表用!K6</f>
        <v>24</v>
      </c>
      <c r="N14" s="3">
        <f>[10]一覧表用!L6</f>
        <v>24</v>
      </c>
      <c r="O14" s="3">
        <f>[10]一覧表用!M6</f>
        <v>24</v>
      </c>
      <c r="P14" s="3" t="str">
        <f>[10]一覧表用!N6</f>
        <v>開園</v>
      </c>
      <c r="Q14" s="4">
        <f>[10]一覧表用!O6</f>
        <v>7</v>
      </c>
      <c r="R14" s="4" t="str">
        <f>[10]一覧表用!P6</f>
        <v>時</v>
      </c>
      <c r="S14" s="5">
        <f>[10]一覧表用!Q6</f>
        <v>0</v>
      </c>
      <c r="T14" s="4" t="str">
        <f>[10]一覧表用!R6</f>
        <v>分</v>
      </c>
      <c r="U14" s="4" t="str">
        <f>[10]一覧表用!S6</f>
        <v>～</v>
      </c>
      <c r="V14" s="4">
        <f>[10]一覧表用!T6</f>
        <v>18</v>
      </c>
      <c r="W14" s="4" t="str">
        <f>[10]一覧表用!U6</f>
        <v>時</v>
      </c>
      <c r="X14" s="5">
        <f>[10]一覧表用!V6</f>
        <v>0</v>
      </c>
      <c r="Y14" s="6" t="str">
        <f>[10]一覧表用!W6</f>
        <v>分</v>
      </c>
      <c r="Z14" s="18" t="str">
        <f>[10]一覧表用!X6</f>
        <v>相談</v>
      </c>
      <c r="AA14" s="14">
        <f>[10]一覧表用!Y6</f>
        <v>29</v>
      </c>
      <c r="AB14" s="18">
        <f>[10]一覧表用!Z6</f>
        <v>13</v>
      </c>
      <c r="AC14" s="18">
        <f>[10]一覧表用!AA6</f>
        <v>20</v>
      </c>
      <c r="AD14" s="21">
        <f>[10]一覧表用!AB6</f>
        <v>20</v>
      </c>
      <c r="AE14" s="18">
        <f>[10]一覧表用!AC6</f>
        <v>2</v>
      </c>
      <c r="AF14" s="18">
        <f>[10]一覧表用!AD6</f>
        <v>4</v>
      </c>
      <c r="AG14" s="18" t="str">
        <f>[10]一覧表用!AE6</f>
        <v>25人以下</v>
      </c>
      <c r="AH14" s="18" t="str">
        <f>[10]一覧表用!AF6</f>
        <v>第13条</v>
      </c>
      <c r="AI14" s="20">
        <f>[10]一覧表用!AG6</f>
        <v>646.72</v>
      </c>
      <c r="AJ14" s="20">
        <f>[10]一覧表用!AH6</f>
        <v>780.08</v>
      </c>
      <c r="AK14" s="18" t="str">
        <f>[10]一覧表用!AI6</f>
        <v>適</v>
      </c>
      <c r="AL14" s="18" t="str">
        <f>[10]一覧表用!AJ6</f>
        <v>適</v>
      </c>
      <c r="AM14" s="19">
        <f>[10]一覧表用!AK6</f>
        <v>559.20000000000005</v>
      </c>
      <c r="AN14" s="19">
        <f>[10]一覧表用!AL6</f>
        <v>597.04999999999995</v>
      </c>
      <c r="AO14" s="18" t="str">
        <f>[10]一覧表用!AM6</f>
        <v>なし</v>
      </c>
      <c r="AP14" s="18" t="str">
        <f>[10]一覧表用!AN6</f>
        <v>適</v>
      </c>
      <c r="AQ14" s="14" t="str">
        <f>[10]一覧表用!AO6</f>
        <v>自園調理</v>
      </c>
      <c r="AR14" s="14" t="str">
        <f>[10]一覧表用!AP6</f>
        <v>自園調理</v>
      </c>
      <c r="AS14" s="14" t="str">
        <f>[10]一覧表用!AQ6</f>
        <v>自園調理</v>
      </c>
      <c r="AT14" s="18" t="str">
        <f>[10]一覧表用!AR6</f>
        <v>なし</v>
      </c>
      <c r="AU14" s="17"/>
    </row>
    <row r="15" spans="3:47" ht="24.75" customHeight="1" x14ac:dyDescent="0.15">
      <c r="C15" s="31">
        <f>[11]一覧表用!A6</f>
        <v>20</v>
      </c>
      <c r="D15" s="35" t="s">
        <v>36</v>
      </c>
      <c r="E15" s="38" t="s">
        <v>47</v>
      </c>
      <c r="F15" s="17" t="str">
        <f>[11]一覧表用!D6</f>
        <v>社会福祉法人親和会</v>
      </c>
      <c r="G15" s="18">
        <f>[11]一覧表用!E6</f>
        <v>90</v>
      </c>
      <c r="H15" s="3" t="str">
        <f>[11]一覧表用!F6</f>
        <v>３号</v>
      </c>
      <c r="I15" s="3">
        <f>[11]一覧表用!G6</f>
        <v>6</v>
      </c>
      <c r="J15" s="3">
        <f>[11]一覧表用!H6</f>
        <v>11</v>
      </c>
      <c r="K15" s="3">
        <f>[11]一覧表用!I6</f>
        <v>11</v>
      </c>
      <c r="L15" s="3" t="str">
        <f>[11]一覧表用!J6</f>
        <v>２号</v>
      </c>
      <c r="M15" s="3">
        <f>[11]一覧表用!K6</f>
        <v>17</v>
      </c>
      <c r="N15" s="3">
        <f>[11]一覧表用!L6</f>
        <v>22</v>
      </c>
      <c r="O15" s="3">
        <f>[11]一覧表用!M6</f>
        <v>23</v>
      </c>
      <c r="P15" s="3" t="str">
        <f>[11]一覧表用!N6</f>
        <v>開園</v>
      </c>
      <c r="Q15" s="4">
        <f>[11]一覧表用!O6</f>
        <v>7</v>
      </c>
      <c r="R15" s="4" t="str">
        <f>[11]一覧表用!P6</f>
        <v>時</v>
      </c>
      <c r="S15" s="5">
        <f>[11]一覧表用!Q6</f>
        <v>0</v>
      </c>
      <c r="T15" s="4" t="str">
        <f>[11]一覧表用!R6</f>
        <v>分</v>
      </c>
      <c r="U15" s="4" t="str">
        <f>[11]一覧表用!S6</f>
        <v>～</v>
      </c>
      <c r="V15" s="4">
        <f>[11]一覧表用!T6</f>
        <v>18</v>
      </c>
      <c r="W15" s="4" t="str">
        <f>[11]一覧表用!U6</f>
        <v>時</v>
      </c>
      <c r="X15" s="5">
        <f>[11]一覧表用!V6</f>
        <v>0</v>
      </c>
      <c r="Y15" s="6" t="str">
        <f>[11]一覧表用!W6</f>
        <v>分</v>
      </c>
      <c r="Z15" s="18" t="str">
        <f>[11]一覧表用!X6</f>
        <v>相談</v>
      </c>
      <c r="AA15" s="14">
        <f>[11]一覧表用!Y6</f>
        <v>20</v>
      </c>
      <c r="AB15" s="18">
        <f>[11]一覧表用!Z6</f>
        <v>8</v>
      </c>
      <c r="AC15" s="18">
        <f>[11]一覧表用!AA6</f>
        <v>19</v>
      </c>
      <c r="AD15" s="21">
        <f>[11]一覧表用!AB6</f>
        <v>19</v>
      </c>
      <c r="AE15" s="18">
        <f>[11]一覧表用!AC6</f>
        <v>0</v>
      </c>
      <c r="AF15" s="18">
        <f>[11]一覧表用!AD6</f>
        <v>3</v>
      </c>
      <c r="AG15" s="18" t="str">
        <f>[11]一覧表用!AE6</f>
        <v>25人以下</v>
      </c>
      <c r="AH15" s="18" t="str">
        <f>[11]一覧表用!AF6</f>
        <v>第13条</v>
      </c>
      <c r="AI15" s="20">
        <f>[11]一覧表用!AG6</f>
        <v>497.88</v>
      </c>
      <c r="AJ15" s="20">
        <f>[11]一覧表用!AH6</f>
        <v>626.52</v>
      </c>
      <c r="AK15" s="18" t="str">
        <f>[11]一覧表用!AI6</f>
        <v>適</v>
      </c>
      <c r="AL15" s="18" t="str">
        <f>[11]一覧表用!AJ6</f>
        <v>適</v>
      </c>
      <c r="AM15" s="19">
        <f>[11]一覧表用!AK6</f>
        <v>436.3</v>
      </c>
      <c r="AN15" s="19">
        <f>[11]一覧表用!AL6</f>
        <v>335.9</v>
      </c>
      <c r="AO15" s="18" t="str">
        <f>[11]一覧表用!AM6</f>
        <v>なし</v>
      </c>
      <c r="AP15" s="18" t="str">
        <f>[11]一覧表用!AN6</f>
        <v>移行特例</v>
      </c>
      <c r="AQ15" s="14" t="str">
        <f>[11]一覧表用!AO6</f>
        <v>自園調理</v>
      </c>
      <c r="AR15" s="14" t="str">
        <f>[11]一覧表用!AP6</f>
        <v>自園調理</v>
      </c>
      <c r="AS15" s="14" t="str">
        <f>[11]一覧表用!AQ6</f>
        <v>自園調理</v>
      </c>
      <c r="AT15" s="18" t="str">
        <f>[11]一覧表用!AR6</f>
        <v>なし</v>
      </c>
      <c r="AU15" s="17"/>
    </row>
    <row r="16" spans="3:47" ht="24.75" customHeight="1" x14ac:dyDescent="0.15">
      <c r="C16" s="31">
        <f>[12]一覧表用!A6</f>
        <v>22</v>
      </c>
      <c r="D16" s="35" t="s">
        <v>36</v>
      </c>
      <c r="E16" s="38" t="s">
        <v>48</v>
      </c>
      <c r="F16" s="17" t="str">
        <f>[12]一覧表用!D6</f>
        <v>社会福祉法人智恩福祉会</v>
      </c>
      <c r="G16" s="18">
        <f>[12]一覧表用!E6</f>
        <v>122</v>
      </c>
      <c r="H16" s="3" t="str">
        <f>[12]一覧表用!F6</f>
        <v>３号</v>
      </c>
      <c r="I16" s="3">
        <f>[12]一覧表用!G6</f>
        <v>9</v>
      </c>
      <c r="J16" s="3">
        <f>[12]一覧表用!H6</f>
        <v>18</v>
      </c>
      <c r="K16" s="3">
        <f>[12]一覧表用!I6</f>
        <v>20</v>
      </c>
      <c r="L16" s="3" t="str">
        <f>[12]一覧表用!J6</f>
        <v>２号</v>
      </c>
      <c r="M16" s="3">
        <f>[12]一覧表用!K6</f>
        <v>20</v>
      </c>
      <c r="N16" s="3">
        <f>[12]一覧表用!L6</f>
        <v>21</v>
      </c>
      <c r="O16" s="3">
        <f>[12]一覧表用!M6</f>
        <v>22</v>
      </c>
      <c r="P16" s="3" t="str">
        <f>[12]一覧表用!N6</f>
        <v>開園</v>
      </c>
      <c r="Q16" s="4">
        <f>[12]一覧表用!O6</f>
        <v>7</v>
      </c>
      <c r="R16" s="4" t="str">
        <f>[12]一覧表用!P6</f>
        <v>時</v>
      </c>
      <c r="S16" s="5">
        <f>[12]一覧表用!Q6</f>
        <v>30</v>
      </c>
      <c r="T16" s="4" t="str">
        <f>[12]一覧表用!R6</f>
        <v>分</v>
      </c>
      <c r="U16" s="4" t="str">
        <f>[12]一覧表用!S6</f>
        <v>～</v>
      </c>
      <c r="V16" s="4">
        <f>[12]一覧表用!T6</f>
        <v>18</v>
      </c>
      <c r="W16" s="4" t="str">
        <f>[12]一覧表用!U6</f>
        <v>時</v>
      </c>
      <c r="X16" s="5">
        <f>[12]一覧表用!V6</f>
        <v>30</v>
      </c>
      <c r="Y16" s="6" t="str">
        <f>[12]一覧表用!W6</f>
        <v>分</v>
      </c>
      <c r="Z16" s="18" t="str">
        <f>[12]一覧表用!X6</f>
        <v>相談</v>
      </c>
      <c r="AA16" s="14">
        <f>[12]一覧表用!Y6</f>
        <v>22</v>
      </c>
      <c r="AB16" s="18">
        <f>[12]一覧表用!Z6</f>
        <v>12</v>
      </c>
      <c r="AC16" s="18">
        <f>[12]一覧表用!AA6</f>
        <v>18</v>
      </c>
      <c r="AD16" s="21">
        <f>[12]一覧表用!AB6</f>
        <v>18</v>
      </c>
      <c r="AE16" s="18">
        <f>[12]一覧表用!AC6</f>
        <v>2</v>
      </c>
      <c r="AF16" s="18">
        <f>[12]一覧表用!AD6</f>
        <v>3</v>
      </c>
      <c r="AG16" s="18" t="str">
        <f>[12]一覧表用!AE6</f>
        <v>25人以下</v>
      </c>
      <c r="AH16" s="18" t="str">
        <f>[12]一覧表用!AF6</f>
        <v>第13条</v>
      </c>
      <c r="AI16" s="20">
        <f>[12]一覧表用!AG6</f>
        <v>548.70000000000005</v>
      </c>
      <c r="AJ16" s="20">
        <f>[12]一覧表用!AH6</f>
        <v>979.63</v>
      </c>
      <c r="AK16" s="18" t="str">
        <f>[12]一覧表用!AI6</f>
        <v>適</v>
      </c>
      <c r="AL16" s="18" t="str">
        <f>[12]一覧表用!AJ6</f>
        <v>適</v>
      </c>
      <c r="AM16" s="19">
        <f>[12]一覧表用!AK6</f>
        <v>466</v>
      </c>
      <c r="AN16" s="19">
        <f>[12]一覧表用!AL6</f>
        <v>621.19000000000005</v>
      </c>
      <c r="AO16" s="18" t="str">
        <f>[12]一覧表用!AM6</f>
        <v>なし</v>
      </c>
      <c r="AP16" s="18" t="str">
        <f>[12]一覧表用!AN6</f>
        <v>適</v>
      </c>
      <c r="AQ16" s="14" t="str">
        <f>[12]一覧表用!AO6</f>
        <v>自園調理</v>
      </c>
      <c r="AR16" s="14" t="str">
        <f>[12]一覧表用!AP6</f>
        <v>自園調理</v>
      </c>
      <c r="AS16" s="14" t="str">
        <f>[12]一覧表用!AQ6</f>
        <v>自園調理</v>
      </c>
      <c r="AT16" s="18" t="str">
        <f>[12]一覧表用!AR6</f>
        <v>なし</v>
      </c>
      <c r="AU16" s="17"/>
    </row>
    <row r="17" spans="3:47" ht="24.75" customHeight="1" x14ac:dyDescent="0.15">
      <c r="C17" s="31">
        <f>[13]一覧表用!A6</f>
        <v>24</v>
      </c>
      <c r="D17" s="37" t="s">
        <v>37</v>
      </c>
      <c r="E17" s="38" t="s">
        <v>49</v>
      </c>
      <c r="F17" s="17" t="str">
        <f>[13]一覧表用!D6</f>
        <v>社会福祉法人秀幸福祉会</v>
      </c>
      <c r="G17" s="18">
        <f>[13]一覧表用!E6</f>
        <v>81</v>
      </c>
      <c r="H17" s="3" t="str">
        <f>[13]一覧表用!F6</f>
        <v>３号</v>
      </c>
      <c r="I17" s="3">
        <f>[13]一覧表用!G6</f>
        <v>6</v>
      </c>
      <c r="J17" s="3">
        <f>[13]一覧表用!H6</f>
        <v>10</v>
      </c>
      <c r="K17" s="3">
        <f>[13]一覧表用!I6</f>
        <v>12</v>
      </c>
      <c r="L17" s="3" t="str">
        <f>[13]一覧表用!J6</f>
        <v>２号</v>
      </c>
      <c r="M17" s="3">
        <f>[13]一覧表用!K6</f>
        <v>14</v>
      </c>
      <c r="N17" s="3">
        <f>[13]一覧表用!L6</f>
        <v>14</v>
      </c>
      <c r="O17" s="3">
        <f>[13]一覧表用!M6</f>
        <v>14</v>
      </c>
      <c r="P17" s="3" t="str">
        <f>[13]一覧表用!N6</f>
        <v>開園</v>
      </c>
      <c r="Q17" s="4">
        <f>[13]一覧表用!O6</f>
        <v>7</v>
      </c>
      <c r="R17" s="4" t="str">
        <f>[13]一覧表用!P6</f>
        <v>時</v>
      </c>
      <c r="S17" s="5">
        <f>[13]一覧表用!Q6</f>
        <v>0</v>
      </c>
      <c r="T17" s="4" t="str">
        <f>[13]一覧表用!R6</f>
        <v>分</v>
      </c>
      <c r="U17" s="4" t="str">
        <f>[13]一覧表用!S6</f>
        <v>～</v>
      </c>
      <c r="V17" s="4">
        <f>[13]一覧表用!T6</f>
        <v>18</v>
      </c>
      <c r="W17" s="4" t="str">
        <f>[13]一覧表用!U6</f>
        <v>時</v>
      </c>
      <c r="X17" s="5">
        <f>[13]一覧表用!V6</f>
        <v>0</v>
      </c>
      <c r="Y17" s="6" t="str">
        <f>[13]一覧表用!W6</f>
        <v>分</v>
      </c>
      <c r="Z17" s="18" t="str">
        <f>[13]一覧表用!X6</f>
        <v>つどい
相談</v>
      </c>
      <c r="AA17" s="14">
        <f>[13]一覧表用!Y6</f>
        <v>22</v>
      </c>
      <c r="AB17" s="18">
        <f>[13]一覧表用!Z6</f>
        <v>8</v>
      </c>
      <c r="AC17" s="18">
        <f>[13]一覧表用!AA6</f>
        <v>13</v>
      </c>
      <c r="AD17" s="21">
        <f>[13]一覧表用!AB6</f>
        <v>7</v>
      </c>
      <c r="AE17" s="18">
        <f>[13]一覧表用!AC6</f>
        <v>2</v>
      </c>
      <c r="AF17" s="18">
        <f>[13]一覧表用!AD6</f>
        <v>2</v>
      </c>
      <c r="AG17" s="18" t="str">
        <f>[13]一覧表用!AE6</f>
        <v>25人以下</v>
      </c>
      <c r="AH17" s="18" t="str">
        <f>[13]一覧表用!AF6</f>
        <v>第13条</v>
      </c>
      <c r="AI17" s="20">
        <f>[13]一覧表用!AG6</f>
        <v>396.56</v>
      </c>
      <c r="AJ17" s="20">
        <f>[13]一覧表用!AH6</f>
        <v>824.51</v>
      </c>
      <c r="AK17" s="18" t="str">
        <f>[13]一覧表用!AI6</f>
        <v>適</v>
      </c>
      <c r="AL17" s="18" t="str">
        <f>[13]一覧表用!AJ6</f>
        <v>適</v>
      </c>
      <c r="AM17" s="19">
        <f>[13]一覧表用!AK6</f>
        <v>399.6</v>
      </c>
      <c r="AN17" s="19">
        <f>[13]一覧表用!AL6</f>
        <v>235</v>
      </c>
      <c r="AO17" s="18" t="str">
        <f>[13]一覧表用!AM6</f>
        <v>屋上</v>
      </c>
      <c r="AP17" s="18" t="str">
        <f>[13]一覧表用!AN6</f>
        <v>移行特例</v>
      </c>
      <c r="AQ17" s="14" t="str">
        <f>[13]一覧表用!AO6</f>
        <v>自園調理</v>
      </c>
      <c r="AR17" s="14" t="str">
        <f>[13]一覧表用!AP6</f>
        <v>自園調理</v>
      </c>
      <c r="AS17" s="14" t="str">
        <f>[13]一覧表用!AQ6</f>
        <v>自園調理</v>
      </c>
      <c r="AT17" s="18" t="str">
        <f>[13]一覧表用!AR6</f>
        <v>なし</v>
      </c>
      <c r="AU17" s="17"/>
    </row>
    <row r="18" spans="3:47" ht="24.75" customHeight="1" x14ac:dyDescent="0.15">
      <c r="C18" s="31">
        <f>[14]一覧表用!A6</f>
        <v>25</v>
      </c>
      <c r="D18" s="37" t="s">
        <v>38</v>
      </c>
      <c r="E18" s="38" t="s">
        <v>50</v>
      </c>
      <c r="F18" s="17" t="str">
        <f>[14]一覧表用!D6</f>
        <v>社会福祉法人つつみ会</v>
      </c>
      <c r="G18" s="18">
        <f>[14]一覧表用!E6</f>
        <v>95</v>
      </c>
      <c r="H18" s="3" t="str">
        <f>[14]一覧表用!F6</f>
        <v>３号</v>
      </c>
      <c r="I18" s="3">
        <f>[14]一覧表用!G6</f>
        <v>6</v>
      </c>
      <c r="J18" s="3">
        <f>[14]一覧表用!H6</f>
        <v>12</v>
      </c>
      <c r="K18" s="3">
        <f>[14]一覧表用!I6</f>
        <v>14</v>
      </c>
      <c r="L18" s="3" t="str">
        <f>[14]一覧表用!J6</f>
        <v>２号</v>
      </c>
      <c r="M18" s="3">
        <f>[14]一覧表用!K6</f>
        <v>15</v>
      </c>
      <c r="N18" s="3">
        <f>[14]一覧表用!L6</f>
        <v>16</v>
      </c>
      <c r="O18" s="3">
        <f>[14]一覧表用!M6</f>
        <v>17</v>
      </c>
      <c r="P18" s="3" t="str">
        <f>[14]一覧表用!N6</f>
        <v>開園</v>
      </c>
      <c r="Q18" s="4">
        <f>[14]一覧表用!O6</f>
        <v>7</v>
      </c>
      <c r="R18" s="4" t="str">
        <f>[14]一覧表用!P6</f>
        <v>時</v>
      </c>
      <c r="S18" s="5">
        <f>[14]一覧表用!Q6</f>
        <v>0</v>
      </c>
      <c r="T18" s="4" t="str">
        <f>[14]一覧表用!R6</f>
        <v>分</v>
      </c>
      <c r="U18" s="4" t="str">
        <f>[14]一覧表用!S6</f>
        <v>～</v>
      </c>
      <c r="V18" s="4">
        <f>[14]一覧表用!T6</f>
        <v>18</v>
      </c>
      <c r="W18" s="4" t="str">
        <f>[14]一覧表用!U6</f>
        <v>時</v>
      </c>
      <c r="X18" s="5">
        <f>[14]一覧表用!V6</f>
        <v>0</v>
      </c>
      <c r="Y18" s="6" t="str">
        <f>[14]一覧表用!W6</f>
        <v>分</v>
      </c>
      <c r="Z18" s="18" t="str">
        <f>[14]一覧表用!X6</f>
        <v>相談</v>
      </c>
      <c r="AA18" s="14">
        <f>[14]一覧表用!Y6</f>
        <v>12</v>
      </c>
      <c r="AB18" s="18">
        <f>[14]一覧表用!Z6</f>
        <v>9</v>
      </c>
      <c r="AC18" s="18">
        <f>[14]一覧表用!AA6</f>
        <v>10</v>
      </c>
      <c r="AD18" s="21">
        <f>[14]一覧表用!AB6</f>
        <v>10</v>
      </c>
      <c r="AE18" s="18">
        <f>[14]一覧表用!AC6</f>
        <v>2</v>
      </c>
      <c r="AF18" s="18">
        <f>[14]一覧表用!AD6</f>
        <v>3</v>
      </c>
      <c r="AG18" s="18" t="str">
        <f>[14]一覧表用!AE6</f>
        <v>25人以下</v>
      </c>
      <c r="AH18" s="18" t="str">
        <f>[14]一覧表用!AF6</f>
        <v>第13条</v>
      </c>
      <c r="AI18" s="20">
        <f>[14]一覧表用!AG6</f>
        <v>507.12</v>
      </c>
      <c r="AJ18" s="20">
        <f>[14]一覧表用!AH6</f>
        <v>985.71</v>
      </c>
      <c r="AK18" s="18" t="str">
        <f>[14]一覧表用!AI6</f>
        <v>適</v>
      </c>
      <c r="AL18" s="18" t="str">
        <f>[14]一覧表用!AJ6</f>
        <v>適</v>
      </c>
      <c r="AM18" s="19">
        <f>[14]一覧表用!AK6</f>
        <v>446.2</v>
      </c>
      <c r="AN18" s="19">
        <f>[14]一覧表用!AL6</f>
        <v>398.23</v>
      </c>
      <c r="AO18" s="18" t="str">
        <f>[14]一覧表用!AM6</f>
        <v>なし</v>
      </c>
      <c r="AP18" s="18" t="str">
        <f>[14]一覧表用!AN6</f>
        <v>移行特例</v>
      </c>
      <c r="AQ18" s="14" t="str">
        <f>[14]一覧表用!AO6</f>
        <v>自園調理</v>
      </c>
      <c r="AR18" s="14" t="str">
        <f>[14]一覧表用!AP6</f>
        <v>自園調理</v>
      </c>
      <c r="AS18" s="14" t="str">
        <f>[14]一覧表用!AQ6</f>
        <v>自園調理</v>
      </c>
      <c r="AT18" s="18" t="str">
        <f>[14]一覧表用!AR6</f>
        <v>なし</v>
      </c>
      <c r="AU18" s="17"/>
    </row>
    <row r="19" spans="3:47" x14ac:dyDescent="0.15">
      <c r="D19" s="41"/>
    </row>
  </sheetData>
  <mergeCells count="20">
    <mergeCell ref="C1:AU1"/>
    <mergeCell ref="F3:F4"/>
    <mergeCell ref="D3:D4"/>
    <mergeCell ref="L4:O4"/>
    <mergeCell ref="H4:K4"/>
    <mergeCell ref="E3:E4"/>
    <mergeCell ref="AA3:AA4"/>
    <mergeCell ref="AU3:AU4"/>
    <mergeCell ref="G3:O3"/>
    <mergeCell ref="P3:Y4"/>
    <mergeCell ref="Z3:Z4"/>
    <mergeCell ref="AQ3:AS3"/>
    <mergeCell ref="AM3:AP3"/>
    <mergeCell ref="AT3:AT4"/>
    <mergeCell ref="AH3:AH4"/>
    <mergeCell ref="AB3:AG3"/>
    <mergeCell ref="AC4:AD4"/>
    <mergeCell ref="AI3:AK3"/>
    <mergeCell ref="AL3:AL4"/>
    <mergeCell ref="C3:C4"/>
  </mergeCells>
  <phoneticPr fontId="1"/>
  <dataValidations count="9">
    <dataValidation type="list" allowBlank="1" showInputMessage="1" showErrorMessage="1" sqref="Z5:Z18">
      <formula1>"つどい,相談,預かり,ファミサポ,団体支援"</formula1>
    </dataValidation>
    <dataValidation type="list" allowBlank="1" showInputMessage="1" showErrorMessage="1" sqref="AP5:AP18 AK5:AL18">
      <formula1>"適,移行特例"</formula1>
    </dataValidation>
    <dataValidation type="list" allowBlank="1" showInputMessage="1" showErrorMessage="1" sqref="AO5:AO18">
      <formula1>"なし,屋上,代替地,双方とも"</formula1>
    </dataValidation>
    <dataValidation type="list" allowBlank="1" showInputMessage="1" showErrorMessage="1" sqref="AR5:AR18">
      <formula1>"自園調理,外部委託,外部搬入"</formula1>
    </dataValidation>
    <dataValidation type="list" allowBlank="1" showInputMessage="1" showErrorMessage="1" sqref="AQ5:AQ18">
      <formula1>"自園調理,外部委託,外部搬入,弁当持参"</formula1>
    </dataValidation>
    <dataValidation type="list" allowBlank="1" showInputMessage="1" showErrorMessage="1" sqref="AS5:AS18">
      <formula1>"自園調理,外部委託"</formula1>
    </dataValidation>
    <dataValidation type="list" allowBlank="1" showInputMessage="1" showErrorMessage="1" sqref="AT5:AT18">
      <formula1>"あり,なし"</formula1>
    </dataValidation>
    <dataValidation type="list" allowBlank="1" showInputMessage="1" showErrorMessage="1" sqref="AG5:AG18">
      <formula1>"25人以下,25人超"</formula1>
    </dataValidation>
    <dataValidation type="list" allowBlank="1" showInputMessage="1" showErrorMessage="1" sqref="AH5:AH18">
      <formula1>"第12条,第13条"</formula1>
    </dataValidation>
  </dataValidations>
  <pageMargins left="0.7" right="0.7" top="0.75" bottom="0.75" header="0.3" footer="0.3"/>
  <pageSetup paperSize="9" scale="67" orientation="portrait" r:id="rId1"/>
  <headerFooter>
    <oddFooter>&amp;C&amp;12&amp;P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平成２７年度第１回認可部会</vt:lpstr>
      <vt:lpstr>平成２７年度第１回認可部会!Print_Titles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2015-11-04T05:27:27Z</dcterms:modified>
</cp:coreProperties>
</file>