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新型コロナウイルス関連\27-2感染防止対策\R4年度\08 HP\08 再申請用ページ(R4.9.6)\"/>
    </mc:Choice>
  </mc:AlternateContent>
  <workbookProtection workbookPassword="CC6B" lockStructure="1"/>
  <bookViews>
    <workbookView xWindow="945" yWindow="0" windowWidth="28800" windowHeight="12210" tabRatio="688"/>
  </bookViews>
  <sheets>
    <sheet name="総括表" sheetId="20" r:id="rId1"/>
    <sheet name="個票1" sheetId="56" r:id="rId2"/>
    <sheet name="個票2" sheetId="71" r:id="rId3"/>
    <sheet name="個票3" sheetId="72" r:id="rId4"/>
    <sheet name="個票4" sheetId="73" r:id="rId5"/>
    <sheet name="個票5" sheetId="74" r:id="rId6"/>
    <sheet name="個票6" sheetId="75" r:id="rId7"/>
    <sheet name="個票7" sheetId="76" r:id="rId8"/>
    <sheet name="個票8" sheetId="77" r:id="rId9"/>
    <sheet name="個票9" sheetId="78" r:id="rId10"/>
    <sheet name="個票10" sheetId="67" r:id="rId11"/>
    <sheet name="個票11" sheetId="68" r:id="rId12"/>
    <sheet name="個票12" sheetId="69" r:id="rId13"/>
    <sheet name="個票13" sheetId="70" r:id="rId14"/>
    <sheet name="個票14" sheetId="65" r:id="rId15"/>
    <sheet name="個票15" sheetId="66" r:id="rId16"/>
    <sheet name="個票16" sheetId="64" r:id="rId17"/>
    <sheet name="個票17" sheetId="79" r:id="rId18"/>
    <sheet name="個票18" sheetId="80" r:id="rId19"/>
    <sheet name="個票19" sheetId="81" r:id="rId20"/>
    <sheet name="個票20" sheetId="82" r:id="rId21"/>
    <sheet name="集計用" sheetId="39" r:id="rId22"/>
  </sheets>
  <externalReferences>
    <externalReference r:id="rId23"/>
    <externalReference r:id="rId24"/>
    <externalReference r:id="rId25"/>
    <externalReference r:id="rId26"/>
  </externalReferences>
  <definedNames>
    <definedName name="_xlnm.Print_Area" localSheetId="1">個票1!$A$1:$AM$31</definedName>
    <definedName name="_xlnm.Print_Area" localSheetId="10">個票10!$A$1:$AM$31</definedName>
    <definedName name="_xlnm.Print_Area" localSheetId="11">個票11!$A$1:$AM$31</definedName>
    <definedName name="_xlnm.Print_Area" localSheetId="12">個票12!$A$1:$AM$31</definedName>
    <definedName name="_xlnm.Print_Area" localSheetId="13">個票13!$A$1:$AM$31</definedName>
    <definedName name="_xlnm.Print_Area" localSheetId="14">個票14!$A$1:$AM$31</definedName>
    <definedName name="_xlnm.Print_Area" localSheetId="15">個票15!$A$1:$AM$31</definedName>
    <definedName name="_xlnm.Print_Area" localSheetId="16">個票16!$A$1:$AM$31</definedName>
    <definedName name="_xlnm.Print_Area" localSheetId="17">個票17!$A$1:$AM$31</definedName>
    <definedName name="_xlnm.Print_Area" localSheetId="18">個票18!$A$1:$AM$31</definedName>
    <definedName name="_xlnm.Print_Area" localSheetId="19">個票19!$A$1:$AM$31</definedName>
    <definedName name="_xlnm.Print_Area" localSheetId="2">個票2!$A$1:$AM$31</definedName>
    <definedName name="_xlnm.Print_Area" localSheetId="20">個票20!$A$1:$AM$31</definedName>
    <definedName name="_xlnm.Print_Area" localSheetId="3">個票3!$A$1:$AM$31</definedName>
    <definedName name="_xlnm.Print_Area" localSheetId="4">個票4!$A$1:$AM$31</definedName>
    <definedName name="_xlnm.Print_Area" localSheetId="5">個票5!$A$1:$AM$31</definedName>
    <definedName name="_xlnm.Print_Area" localSheetId="6">個票6!$A$1:$AM$31</definedName>
    <definedName name="_xlnm.Print_Area" localSheetId="7">個票7!$A$1:$AM$31</definedName>
    <definedName name="_xlnm.Print_Area" localSheetId="8">個票8!$A$1:$AM$31</definedName>
    <definedName name="_xlnm.Print_Area" localSheetId="9">個票9!$A$1:$AM$31</definedName>
    <definedName name="_xlnm.Print_Area" localSheetId="0">総括表!$A$1:$AB$45</definedName>
    <definedName name="_xlnm.Print_Titles" localSheetId="0">総括表!$24:$24</definedName>
    <definedName name="www" localSheetId="11">#REF!</definedName>
    <definedName name="www" localSheetId="13">#REF!</definedName>
    <definedName name="www" localSheetId="15">#REF!</definedName>
    <definedName name="www" localSheetId="16">#REF!</definedName>
    <definedName name="www" localSheetId="17">#REF!</definedName>
    <definedName name="www" localSheetId="19">#REF!</definedName>
    <definedName name="www" localSheetId="20">#REF!</definedName>
    <definedName name="www" localSheetId="3">#REF!</definedName>
    <definedName name="www" localSheetId="5">#REF!</definedName>
    <definedName name="www" localSheetId="7">#REF!</definedName>
    <definedName name="www" localSheetId="9">#REF!</definedName>
    <definedName name="www">#REF!</definedName>
    <definedName name="サービス" localSheetId="11">#REF!</definedName>
    <definedName name="サービス" localSheetId="13">#REF!</definedName>
    <definedName name="サービス" localSheetId="15">#REF!</definedName>
    <definedName name="サービス" localSheetId="16">#REF!</definedName>
    <definedName name="サービス" localSheetId="17">#REF!</definedName>
    <definedName name="サービス" localSheetId="19">#REF!</definedName>
    <definedName name="サービス" localSheetId="20">#REF!</definedName>
    <definedName name="サービス" localSheetId="3">#REF!</definedName>
    <definedName name="サービス" localSheetId="5">#REF!</definedName>
    <definedName name="サービス" localSheetId="7">#REF!</definedName>
    <definedName name="サービス" localSheetId="9">#REF!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11">#REF!</definedName>
    <definedName name="特定" localSheetId="13">#REF!</definedName>
    <definedName name="特定" localSheetId="15">#REF!</definedName>
    <definedName name="特定" localSheetId="16">#REF!</definedName>
    <definedName name="特定" localSheetId="17">#REF!</definedName>
    <definedName name="特定" localSheetId="19">#REF!</definedName>
    <definedName name="特定" localSheetId="20">#REF!</definedName>
    <definedName name="特定" localSheetId="3">#REF!</definedName>
    <definedName name="特定" localSheetId="5">#REF!</definedName>
    <definedName name="特定" localSheetId="7">#REF!</definedName>
    <definedName name="特定" localSheetId="9">#REF!</definedName>
    <definedName name="特定">#REF!</definedName>
  </definedNames>
  <calcPr calcId="162913"/>
</workbook>
</file>

<file path=xl/calcChain.xml><?xml version="1.0" encoding="utf-8"?>
<calcChain xmlns="http://schemas.openxmlformats.org/spreadsheetml/2006/main">
  <c r="A2" i="82" l="1"/>
  <c r="A2" i="81"/>
  <c r="A2" i="80"/>
  <c r="A2" i="79"/>
  <c r="A2" i="64"/>
  <c r="A2" i="66"/>
  <c r="A2" i="65"/>
  <c r="A2" i="70"/>
  <c r="A2" i="69"/>
  <c r="A2" i="68"/>
  <c r="A2" i="67"/>
  <c r="A2" i="78"/>
  <c r="A2" i="77"/>
  <c r="A2" i="76"/>
  <c r="A2" i="75"/>
  <c r="A2" i="74"/>
  <c r="A2" i="73"/>
  <c r="A2" i="72"/>
  <c r="A2" i="71"/>
  <c r="A2" i="56"/>
  <c r="CF40" i="82" l="1"/>
  <c r="CF39" i="82"/>
  <c r="CF38" i="82"/>
  <c r="CF37" i="82"/>
  <c r="CF36" i="82"/>
  <c r="CF35" i="82"/>
  <c r="CF34" i="82"/>
  <c r="CF33" i="82"/>
  <c r="CF32" i="82"/>
  <c r="CF31" i="82"/>
  <c r="CF30" i="82"/>
  <c r="CF29" i="82"/>
  <c r="A29" i="82"/>
  <c r="CF28" i="82"/>
  <c r="CF27" i="82"/>
  <c r="CF26" i="82"/>
  <c r="CF25" i="82"/>
  <c r="CF24" i="82"/>
  <c r="CF23" i="82"/>
  <c r="CF22" i="82"/>
  <c r="R22" i="82"/>
  <c r="CF21" i="82"/>
  <c r="CA21" i="82"/>
  <c r="CF20" i="82"/>
  <c r="CA20" i="82"/>
  <c r="CF19" i="82"/>
  <c r="CA19" i="82"/>
  <c r="CF18" i="82"/>
  <c r="CA18" i="82"/>
  <c r="CF17" i="82"/>
  <c r="CA17" i="82"/>
  <c r="CF16" i="82"/>
  <c r="CA16" i="82"/>
  <c r="CF15" i="82"/>
  <c r="CA15" i="82"/>
  <c r="CA22" i="82" s="1"/>
  <c r="CF14" i="82"/>
  <c r="CF13" i="82"/>
  <c r="CF12" i="82"/>
  <c r="AI12" i="82"/>
  <c r="Z12" i="82"/>
  <c r="Q12" i="82"/>
  <c r="CF11" i="82"/>
  <c r="CF10" i="82"/>
  <c r="CF9" i="82"/>
  <c r="CF8" i="82"/>
  <c r="CF7" i="82"/>
  <c r="AC7" i="82"/>
  <c r="CB4" i="82" s="1"/>
  <c r="CF6" i="82"/>
  <c r="CF5" i="82"/>
  <c r="CF4" i="82"/>
  <c r="CE4" i="82"/>
  <c r="CD4" i="82"/>
  <c r="AM3" i="82"/>
  <c r="CF40" i="81"/>
  <c r="CF39" i="81"/>
  <c r="CF38" i="81"/>
  <c r="CF37" i="81"/>
  <c r="CF36" i="81"/>
  <c r="CF35" i="81"/>
  <c r="CF34" i="81"/>
  <c r="CF33" i="81"/>
  <c r="CF32" i="81"/>
  <c r="CF31" i="81"/>
  <c r="CF30" i="81"/>
  <c r="CF29" i="81"/>
  <c r="A29" i="81"/>
  <c r="CF28" i="81"/>
  <c r="CF27" i="81"/>
  <c r="CF26" i="81"/>
  <c r="CF25" i="81"/>
  <c r="CF24" i="81"/>
  <c r="CF23" i="81"/>
  <c r="CF22" i="81"/>
  <c r="R22" i="81"/>
  <c r="CF21" i="81"/>
  <c r="CA21" i="81"/>
  <c r="CF20" i="81"/>
  <c r="CA20" i="81"/>
  <c r="CF19" i="81"/>
  <c r="CA19" i="81"/>
  <c r="CF18" i="81"/>
  <c r="CA18" i="81"/>
  <c r="CF17" i="81"/>
  <c r="CA17" i="81"/>
  <c r="CF16" i="81"/>
  <c r="CA16" i="81"/>
  <c r="CF15" i="81"/>
  <c r="CA15" i="81"/>
  <c r="CA22" i="81" s="1"/>
  <c r="CF14" i="81"/>
  <c r="CF13" i="81"/>
  <c r="CF12" i="81"/>
  <c r="AI12" i="81"/>
  <c r="Z12" i="81"/>
  <c r="Q12" i="81"/>
  <c r="CF11" i="81"/>
  <c r="CF10" i="81"/>
  <c r="CF9" i="81"/>
  <c r="CF8" i="81"/>
  <c r="CF7" i="81"/>
  <c r="AC7" i="81"/>
  <c r="CB4" i="81" s="1"/>
  <c r="CF6" i="81"/>
  <c r="CF5" i="81"/>
  <c r="CF4" i="81"/>
  <c r="CE4" i="81"/>
  <c r="CD4" i="81"/>
  <c r="AM3" i="81"/>
  <c r="CF40" i="80"/>
  <c r="CF39" i="80"/>
  <c r="CF38" i="80"/>
  <c r="CF37" i="80"/>
  <c r="CF36" i="80"/>
  <c r="CF35" i="80"/>
  <c r="CF34" i="80"/>
  <c r="CF33" i="80"/>
  <c r="CF32" i="80"/>
  <c r="CF31" i="80"/>
  <c r="CF30" i="80"/>
  <c r="CF29" i="80"/>
  <c r="A29" i="80"/>
  <c r="CF28" i="80"/>
  <c r="CF27" i="80"/>
  <c r="CF26" i="80"/>
  <c r="CF25" i="80"/>
  <c r="CF24" i="80"/>
  <c r="CF23" i="80"/>
  <c r="CF22" i="80"/>
  <c r="R22" i="80"/>
  <c r="CF21" i="80"/>
  <c r="CA21" i="80"/>
  <c r="CF20" i="80"/>
  <c r="CA20" i="80"/>
  <c r="CF19" i="80"/>
  <c r="CA19" i="80"/>
  <c r="CF18" i="80"/>
  <c r="CA18" i="80"/>
  <c r="CF17" i="80"/>
  <c r="CA17" i="80"/>
  <c r="CF16" i="80"/>
  <c r="CA16" i="80"/>
  <c r="CF15" i="80"/>
  <c r="CA15" i="80"/>
  <c r="CA22" i="80" s="1"/>
  <c r="CF14" i="80"/>
  <c r="CF13" i="80"/>
  <c r="CF12" i="80"/>
  <c r="AI12" i="80"/>
  <c r="Z12" i="80"/>
  <c r="Q12" i="80"/>
  <c r="CF11" i="80"/>
  <c r="CF10" i="80"/>
  <c r="CF9" i="80"/>
  <c r="CF8" i="80"/>
  <c r="CF7" i="80"/>
  <c r="AC7" i="80"/>
  <c r="CB4" i="80" s="1"/>
  <c r="CF6" i="80"/>
  <c r="CF5" i="80"/>
  <c r="CF4" i="80"/>
  <c r="CE4" i="80"/>
  <c r="CD4" i="80"/>
  <c r="AM3" i="80"/>
  <c r="CF40" i="79"/>
  <c r="CF39" i="79"/>
  <c r="CF38" i="79"/>
  <c r="CF37" i="79"/>
  <c r="CF36" i="79"/>
  <c r="CF35" i="79"/>
  <c r="CF34" i="79"/>
  <c r="CF33" i="79"/>
  <c r="CF32" i="79"/>
  <c r="CF31" i="79"/>
  <c r="CF30" i="79"/>
  <c r="CF29" i="79"/>
  <c r="A29" i="79"/>
  <c r="CF28" i="79"/>
  <c r="CF27" i="79"/>
  <c r="CF26" i="79"/>
  <c r="CF25" i="79"/>
  <c r="CF24" i="79"/>
  <c r="CF23" i="79"/>
  <c r="CF22" i="79"/>
  <c r="R22" i="79"/>
  <c r="CF21" i="79"/>
  <c r="CA21" i="79"/>
  <c r="CF20" i="79"/>
  <c r="CA20" i="79"/>
  <c r="CF19" i="79"/>
  <c r="CA19" i="79"/>
  <c r="CF18" i="79"/>
  <c r="CA18" i="79"/>
  <c r="CF17" i="79"/>
  <c r="CA17" i="79"/>
  <c r="CF16" i="79"/>
  <c r="CA16" i="79"/>
  <c r="CF15" i="79"/>
  <c r="CA15" i="79"/>
  <c r="CA22" i="79" s="1"/>
  <c r="CF14" i="79"/>
  <c r="CF13" i="79"/>
  <c r="CF12" i="79"/>
  <c r="AI12" i="79"/>
  <c r="Z12" i="79"/>
  <c r="Q12" i="79"/>
  <c r="CF11" i="79"/>
  <c r="CF10" i="79"/>
  <c r="CF9" i="79"/>
  <c r="CF8" i="79"/>
  <c r="CF7" i="79"/>
  <c r="AC7" i="79"/>
  <c r="CB4" i="79" s="1"/>
  <c r="CF6" i="79"/>
  <c r="CF5" i="79"/>
  <c r="CF4" i="79"/>
  <c r="CE4" i="79"/>
  <c r="CD4" i="79"/>
  <c r="AM3" i="79"/>
  <c r="CF40" i="78"/>
  <c r="CF39" i="78"/>
  <c r="CF38" i="78"/>
  <c r="CF37" i="78"/>
  <c r="CF36" i="78"/>
  <c r="CF35" i="78"/>
  <c r="CF34" i="78"/>
  <c r="CF33" i="78"/>
  <c r="CF32" i="78"/>
  <c r="CF31" i="78"/>
  <c r="CF30" i="78"/>
  <c r="CF29" i="78"/>
  <c r="A29" i="78"/>
  <c r="CF28" i="78"/>
  <c r="CF27" i="78"/>
  <c r="CF26" i="78"/>
  <c r="CF25" i="78"/>
  <c r="CF24" i="78"/>
  <c r="CF23" i="78"/>
  <c r="CF22" i="78"/>
  <c r="R22" i="78"/>
  <c r="CF21" i="78"/>
  <c r="CF20" i="78"/>
  <c r="CF19" i="78"/>
  <c r="CF18" i="78"/>
  <c r="CF17" i="78"/>
  <c r="CF16" i="78"/>
  <c r="CF15" i="78"/>
  <c r="CF14" i="78"/>
  <c r="CF13" i="78"/>
  <c r="CF12" i="78"/>
  <c r="AI12" i="78"/>
  <c r="Z12" i="78"/>
  <c r="Q12" i="78"/>
  <c r="CF11" i="78"/>
  <c r="CF10" i="78"/>
  <c r="CF9" i="78"/>
  <c r="CF8" i="78"/>
  <c r="CF7" i="78"/>
  <c r="CF6" i="78"/>
  <c r="CF5" i="78"/>
  <c r="CF4" i="78"/>
  <c r="CE4" i="78"/>
  <c r="AC7" i="78" s="1"/>
  <c r="CB4" i="78" s="1"/>
  <c r="CD4" i="78"/>
  <c r="CA20" i="78" s="1"/>
  <c r="AM3" i="78"/>
  <c r="CF40" i="77"/>
  <c r="CF39" i="77"/>
  <c r="CF38" i="77"/>
  <c r="CF37" i="77"/>
  <c r="CF36" i="77"/>
  <c r="CF35" i="77"/>
  <c r="CF34" i="77"/>
  <c r="CF33" i="77"/>
  <c r="CF32" i="77"/>
  <c r="CF31" i="77"/>
  <c r="CF30" i="77"/>
  <c r="CF29" i="77"/>
  <c r="A29" i="77"/>
  <c r="CF28" i="77"/>
  <c r="CF27" i="77"/>
  <c r="CF26" i="77"/>
  <c r="CF25" i="77"/>
  <c r="CF24" i="77"/>
  <c r="CF23" i="77"/>
  <c r="CF22" i="77"/>
  <c r="R22" i="77"/>
  <c r="CF21" i="77"/>
  <c r="CF20" i="77"/>
  <c r="CF19" i="77"/>
  <c r="CF18" i="77"/>
  <c r="CF17" i="77"/>
  <c r="CF16" i="77"/>
  <c r="CF15" i="77"/>
  <c r="CF14" i="77"/>
  <c r="CF13" i="77"/>
  <c r="CF12" i="77"/>
  <c r="AI12" i="77"/>
  <c r="Z12" i="77"/>
  <c r="Q12" i="77"/>
  <c r="CF11" i="77"/>
  <c r="CF10" i="77"/>
  <c r="CF9" i="77"/>
  <c r="CF8" i="77"/>
  <c r="CF7" i="77"/>
  <c r="CF6" i="77"/>
  <c r="CF5" i="77"/>
  <c r="CF4" i="77"/>
  <c r="CE4" i="77"/>
  <c r="AC7" i="77" s="1"/>
  <c r="CB4" i="77" s="1"/>
  <c r="CD4" i="77"/>
  <c r="CA20" i="77" s="1"/>
  <c r="AM3" i="77"/>
  <c r="CF40" i="76"/>
  <c r="CF39" i="76"/>
  <c r="CF38" i="76"/>
  <c r="CF37" i="76"/>
  <c r="CF36" i="76"/>
  <c r="CF35" i="76"/>
  <c r="CF34" i="76"/>
  <c r="CF33" i="76"/>
  <c r="CF32" i="76"/>
  <c r="CF31" i="76"/>
  <c r="CF30" i="76"/>
  <c r="CF29" i="76"/>
  <c r="A29" i="76"/>
  <c r="CF28" i="76"/>
  <c r="CF27" i="76"/>
  <c r="CF26" i="76"/>
  <c r="CF25" i="76"/>
  <c r="CF24" i="76"/>
  <c r="CF23" i="76"/>
  <c r="CF22" i="76"/>
  <c r="R22" i="76"/>
  <c r="CF21" i="76"/>
  <c r="CF20" i="76"/>
  <c r="CF19" i="76"/>
  <c r="CF18" i="76"/>
  <c r="CF17" i="76"/>
  <c r="CF16" i="76"/>
  <c r="CF15" i="76"/>
  <c r="CF14" i="76"/>
  <c r="CF13" i="76"/>
  <c r="CF12" i="76"/>
  <c r="AI12" i="76"/>
  <c r="Z12" i="76"/>
  <c r="Q12" i="76"/>
  <c r="CF11" i="76"/>
  <c r="CF10" i="76"/>
  <c r="CF9" i="76"/>
  <c r="CF8" i="76"/>
  <c r="CF7" i="76"/>
  <c r="CF6" i="76"/>
  <c r="CF5" i="76"/>
  <c r="CF4" i="76"/>
  <c r="CE4" i="76"/>
  <c r="AC7" i="76" s="1"/>
  <c r="CB4" i="76" s="1"/>
  <c r="CD4" i="76"/>
  <c r="CA20" i="76" s="1"/>
  <c r="AM3" i="76"/>
  <c r="CF40" i="75"/>
  <c r="CF39" i="75"/>
  <c r="CF38" i="75"/>
  <c r="CF37" i="75"/>
  <c r="CF36" i="75"/>
  <c r="CF35" i="75"/>
  <c r="CF34" i="75"/>
  <c r="CF33" i="75"/>
  <c r="CF32" i="75"/>
  <c r="CF31" i="75"/>
  <c r="CF30" i="75"/>
  <c r="CF29" i="75"/>
  <c r="A29" i="75"/>
  <c r="CF28" i="75"/>
  <c r="CF27" i="75"/>
  <c r="CF26" i="75"/>
  <c r="CF25" i="75"/>
  <c r="CF24" i="75"/>
  <c r="CF23" i="75"/>
  <c r="CF22" i="75"/>
  <c r="R22" i="75"/>
  <c r="CF21" i="75"/>
  <c r="CF20" i="75"/>
  <c r="CF19" i="75"/>
  <c r="CF18" i="75"/>
  <c r="CF17" i="75"/>
  <c r="CF16" i="75"/>
  <c r="CF15" i="75"/>
  <c r="CF14" i="75"/>
  <c r="CF13" i="75"/>
  <c r="CF12" i="75"/>
  <c r="AI12" i="75"/>
  <c r="Z12" i="75"/>
  <c r="Q12" i="75"/>
  <c r="CF11" i="75"/>
  <c r="CF10" i="75"/>
  <c r="CF9" i="75"/>
  <c r="CF8" i="75"/>
  <c r="CF7" i="75"/>
  <c r="CF6" i="75"/>
  <c r="CF5" i="75"/>
  <c r="CF4" i="75"/>
  <c r="CE4" i="75"/>
  <c r="AC7" i="75" s="1"/>
  <c r="CB4" i="75" s="1"/>
  <c r="CD4" i="75"/>
  <c r="CA20" i="75" s="1"/>
  <c r="AM3" i="75"/>
  <c r="CF40" i="74"/>
  <c r="CF39" i="74"/>
  <c r="CF38" i="74"/>
  <c r="CF37" i="74"/>
  <c r="CF36" i="74"/>
  <c r="CF35" i="74"/>
  <c r="CF34" i="74"/>
  <c r="CF33" i="74"/>
  <c r="CF32" i="74"/>
  <c r="CF31" i="74"/>
  <c r="CF30" i="74"/>
  <c r="CF29" i="74"/>
  <c r="A29" i="74"/>
  <c r="CF28" i="74"/>
  <c r="CF27" i="74"/>
  <c r="CF26" i="74"/>
  <c r="CF25" i="74"/>
  <c r="CF24" i="74"/>
  <c r="CF23" i="74"/>
  <c r="CF22" i="74"/>
  <c r="R22" i="74"/>
  <c r="CF21" i="74"/>
  <c r="CF20" i="74"/>
  <c r="CF19" i="74"/>
  <c r="CF18" i="74"/>
  <c r="CF17" i="74"/>
  <c r="CF16" i="74"/>
  <c r="CF15" i="74"/>
  <c r="CF14" i="74"/>
  <c r="CF13" i="74"/>
  <c r="CF12" i="74"/>
  <c r="AI12" i="74"/>
  <c r="Z12" i="74"/>
  <c r="Q12" i="74"/>
  <c r="CF11" i="74"/>
  <c r="CF10" i="74"/>
  <c r="CF9" i="74"/>
  <c r="CF8" i="74"/>
  <c r="CF7" i="74"/>
  <c r="CF6" i="74"/>
  <c r="CF5" i="74"/>
  <c r="CF4" i="74"/>
  <c r="CE4" i="74"/>
  <c r="AC7" i="74" s="1"/>
  <c r="CB4" i="74" s="1"/>
  <c r="CD4" i="74"/>
  <c r="CA20" i="74" s="1"/>
  <c r="AM3" i="74"/>
  <c r="CF40" i="73"/>
  <c r="CF39" i="73"/>
  <c r="CF38" i="73"/>
  <c r="CF37" i="73"/>
  <c r="CF36" i="73"/>
  <c r="CF35" i="73"/>
  <c r="CF34" i="73"/>
  <c r="CF33" i="73"/>
  <c r="CF32" i="73"/>
  <c r="CF31" i="73"/>
  <c r="CF30" i="73"/>
  <c r="CF29" i="73"/>
  <c r="A29" i="73"/>
  <c r="CF28" i="73"/>
  <c r="CF27" i="73"/>
  <c r="CF26" i="73"/>
  <c r="CF25" i="73"/>
  <c r="CF24" i="73"/>
  <c r="CF23" i="73"/>
  <c r="CF22" i="73"/>
  <c r="R22" i="73"/>
  <c r="CF21" i="73"/>
  <c r="CF20" i="73"/>
  <c r="CF19" i="73"/>
  <c r="CF18" i="73"/>
  <c r="CF17" i="73"/>
  <c r="CF16" i="73"/>
  <c r="CF15" i="73"/>
  <c r="CF14" i="73"/>
  <c r="CF13" i="73"/>
  <c r="CF12" i="73"/>
  <c r="AI12" i="73"/>
  <c r="Z12" i="73"/>
  <c r="Q12" i="73"/>
  <c r="CF11" i="73"/>
  <c r="CF10" i="73"/>
  <c r="CF9" i="73"/>
  <c r="CF8" i="73"/>
  <c r="CF7" i="73"/>
  <c r="CF6" i="73"/>
  <c r="CF5" i="73"/>
  <c r="CF4" i="73"/>
  <c r="CE4" i="73"/>
  <c r="AC7" i="73" s="1"/>
  <c r="CB4" i="73" s="1"/>
  <c r="CD4" i="73"/>
  <c r="CA20" i="73" s="1"/>
  <c r="AM3" i="73"/>
  <c r="CF40" i="72"/>
  <c r="CF39" i="72"/>
  <c r="CF38" i="72"/>
  <c r="CF37" i="72"/>
  <c r="CF36" i="72"/>
  <c r="CF35" i="72"/>
  <c r="CF34" i="72"/>
  <c r="CF33" i="72"/>
  <c r="CF32" i="72"/>
  <c r="CF31" i="72"/>
  <c r="CF30" i="72"/>
  <c r="CF29" i="72"/>
  <c r="A29" i="72"/>
  <c r="CF28" i="72"/>
  <c r="CF27" i="72"/>
  <c r="CF26" i="72"/>
  <c r="CF25" i="72"/>
  <c r="CF24" i="72"/>
  <c r="CF23" i="72"/>
  <c r="CF22" i="72"/>
  <c r="R22" i="72"/>
  <c r="CF21" i="72"/>
  <c r="CF20" i="72"/>
  <c r="CF19" i="72"/>
  <c r="CF18" i="72"/>
  <c r="CF17" i="72"/>
  <c r="CF16" i="72"/>
  <c r="CF15" i="72"/>
  <c r="CF14" i="72"/>
  <c r="CF13" i="72"/>
  <c r="CF12" i="72"/>
  <c r="AI12" i="72"/>
  <c r="Z12" i="72"/>
  <c r="Q12" i="72"/>
  <c r="CF11" i="72"/>
  <c r="CF10" i="72"/>
  <c r="CF9" i="72"/>
  <c r="CF8" i="72"/>
  <c r="CF7" i="72"/>
  <c r="CF6" i="72"/>
  <c r="CF5" i="72"/>
  <c r="CF4" i="72"/>
  <c r="CE4" i="72"/>
  <c r="AC7" i="72" s="1"/>
  <c r="CB4" i="72" s="1"/>
  <c r="CD4" i="72"/>
  <c r="CA20" i="72" s="1"/>
  <c r="AM3" i="72"/>
  <c r="CF40" i="71"/>
  <c r="CF39" i="71"/>
  <c r="CF38" i="71"/>
  <c r="CF37" i="71"/>
  <c r="CF36" i="71"/>
  <c r="CF35" i="71"/>
  <c r="CF34" i="71"/>
  <c r="CF33" i="71"/>
  <c r="CF32" i="71"/>
  <c r="CF31" i="71"/>
  <c r="CF30" i="71"/>
  <c r="CF29" i="71"/>
  <c r="A29" i="71"/>
  <c r="CF28" i="71"/>
  <c r="CF27" i="71"/>
  <c r="CF26" i="71"/>
  <c r="CF25" i="71"/>
  <c r="CF24" i="71"/>
  <c r="CF23" i="71"/>
  <c r="CF22" i="71"/>
  <c r="R22" i="71"/>
  <c r="CF21" i="71"/>
  <c r="CF20" i="71"/>
  <c r="CF19" i="71"/>
  <c r="CF18" i="71"/>
  <c r="CF17" i="71"/>
  <c r="CF16" i="71"/>
  <c r="CF15" i="71"/>
  <c r="CF14" i="71"/>
  <c r="CF13" i="71"/>
  <c r="CF12" i="71"/>
  <c r="AI12" i="71"/>
  <c r="Z12" i="71"/>
  <c r="Q12" i="71"/>
  <c r="CF11" i="71"/>
  <c r="CF10" i="71"/>
  <c r="CF9" i="71"/>
  <c r="CF8" i="71"/>
  <c r="CF7" i="71"/>
  <c r="CF6" i="71"/>
  <c r="CF5" i="71"/>
  <c r="CF4" i="71"/>
  <c r="CE4" i="71"/>
  <c r="AC7" i="71" s="1"/>
  <c r="CB4" i="71" s="1"/>
  <c r="CD4" i="71"/>
  <c r="CA20" i="71" s="1"/>
  <c r="AM3" i="71"/>
  <c r="CF40" i="70"/>
  <c r="CF39" i="70"/>
  <c r="CF38" i="70"/>
  <c r="CF37" i="70"/>
  <c r="CF36" i="70"/>
  <c r="CF35" i="70"/>
  <c r="CF34" i="70"/>
  <c r="CF33" i="70"/>
  <c r="CF32" i="70"/>
  <c r="CF31" i="70"/>
  <c r="CF30" i="70"/>
  <c r="CF29" i="70"/>
  <c r="A29" i="70"/>
  <c r="CF28" i="70"/>
  <c r="CF27" i="70"/>
  <c r="CF26" i="70"/>
  <c r="CF25" i="70"/>
  <c r="CF24" i="70"/>
  <c r="CF23" i="70"/>
  <c r="CF22" i="70"/>
  <c r="R22" i="70"/>
  <c r="CF21" i="70"/>
  <c r="CA21" i="70"/>
  <c r="CF20" i="70"/>
  <c r="CA20" i="70"/>
  <c r="CF19" i="70"/>
  <c r="CA19" i="70"/>
  <c r="CF18" i="70"/>
  <c r="CA18" i="70"/>
  <c r="CF17" i="70"/>
  <c r="CA17" i="70"/>
  <c r="CF16" i="70"/>
  <c r="CA16" i="70"/>
  <c r="CF15" i="70"/>
  <c r="CA15" i="70"/>
  <c r="CA22" i="70" s="1"/>
  <c r="CF14" i="70"/>
  <c r="CF13" i="70"/>
  <c r="CF12" i="70"/>
  <c r="AI12" i="70"/>
  <c r="Z12" i="70"/>
  <c r="Q12" i="70"/>
  <c r="CF11" i="70"/>
  <c r="CF10" i="70"/>
  <c r="CF9" i="70"/>
  <c r="CF8" i="70"/>
  <c r="CF7" i="70"/>
  <c r="AC7" i="70"/>
  <c r="CB4" i="70" s="1"/>
  <c r="CF6" i="70"/>
  <c r="CF5" i="70"/>
  <c r="CF4" i="70"/>
  <c r="CE4" i="70"/>
  <c r="CD4" i="70"/>
  <c r="AM3" i="70"/>
  <c r="CF40" i="69"/>
  <c r="CF39" i="69"/>
  <c r="CF38" i="69"/>
  <c r="CF37" i="69"/>
  <c r="CF36" i="69"/>
  <c r="CF35" i="69"/>
  <c r="CF34" i="69"/>
  <c r="CF33" i="69"/>
  <c r="CF32" i="69"/>
  <c r="CF31" i="69"/>
  <c r="CF30" i="69"/>
  <c r="CF29" i="69"/>
  <c r="A29" i="69"/>
  <c r="CF28" i="69"/>
  <c r="CF27" i="69"/>
  <c r="CF26" i="69"/>
  <c r="CF25" i="69"/>
  <c r="CF24" i="69"/>
  <c r="CF23" i="69"/>
  <c r="CF22" i="69"/>
  <c r="R22" i="69"/>
  <c r="CF21" i="69"/>
  <c r="CA21" i="69"/>
  <c r="CF20" i="69"/>
  <c r="CA20" i="69"/>
  <c r="CF19" i="69"/>
  <c r="CA19" i="69"/>
  <c r="CF18" i="69"/>
  <c r="CA18" i="69"/>
  <c r="CF17" i="69"/>
  <c r="CA17" i="69"/>
  <c r="CF16" i="69"/>
  <c r="CA16" i="69"/>
  <c r="CF15" i="69"/>
  <c r="CA15" i="69"/>
  <c r="CA22" i="69" s="1"/>
  <c r="CF14" i="69"/>
  <c r="CF13" i="69"/>
  <c r="CF12" i="69"/>
  <c r="AI12" i="69"/>
  <c r="Z12" i="69"/>
  <c r="Q12" i="69"/>
  <c r="CF11" i="69"/>
  <c r="CF10" i="69"/>
  <c r="CF9" i="69"/>
  <c r="CF8" i="69"/>
  <c r="CF7" i="69"/>
  <c r="AC7" i="69"/>
  <c r="CB4" i="69" s="1"/>
  <c r="CF6" i="69"/>
  <c r="CF5" i="69"/>
  <c r="CF4" i="69"/>
  <c r="CE4" i="69"/>
  <c r="CD4" i="69"/>
  <c r="AM3" i="69"/>
  <c r="CF40" i="68"/>
  <c r="CF39" i="68"/>
  <c r="CF38" i="68"/>
  <c r="CF37" i="68"/>
  <c r="CF36" i="68"/>
  <c r="CF35" i="68"/>
  <c r="CF34" i="68"/>
  <c r="CF33" i="68"/>
  <c r="CF32" i="68"/>
  <c r="CF31" i="68"/>
  <c r="CF30" i="68"/>
  <c r="CF29" i="68"/>
  <c r="A29" i="68"/>
  <c r="CF28" i="68"/>
  <c r="CF27" i="68"/>
  <c r="CF26" i="68"/>
  <c r="CF25" i="68"/>
  <c r="CF24" i="68"/>
  <c r="CF23" i="68"/>
  <c r="CF22" i="68"/>
  <c r="R22" i="68"/>
  <c r="CF21" i="68"/>
  <c r="CA21" i="68"/>
  <c r="CF20" i="68"/>
  <c r="CA20" i="68"/>
  <c r="CF19" i="68"/>
  <c r="CA19" i="68"/>
  <c r="CF18" i="68"/>
  <c r="CA18" i="68"/>
  <c r="CF17" i="68"/>
  <c r="CA17" i="68"/>
  <c r="CF16" i="68"/>
  <c r="CA16" i="68"/>
  <c r="CF15" i="68"/>
  <c r="CA15" i="68"/>
  <c r="CA22" i="68" s="1"/>
  <c r="CF14" i="68"/>
  <c r="CF13" i="68"/>
  <c r="CF12" i="68"/>
  <c r="AI12" i="68"/>
  <c r="Z12" i="68"/>
  <c r="Q12" i="68"/>
  <c r="CF11" i="68"/>
  <c r="CF10" i="68"/>
  <c r="CF9" i="68"/>
  <c r="CF8" i="68"/>
  <c r="CF7" i="68"/>
  <c r="AC7" i="68"/>
  <c r="CB4" i="68" s="1"/>
  <c r="CF6" i="68"/>
  <c r="CF5" i="68"/>
  <c r="CF4" i="68"/>
  <c r="CE4" i="68"/>
  <c r="CD4" i="68"/>
  <c r="AM3" i="68"/>
  <c r="CF40" i="67"/>
  <c r="CF39" i="67"/>
  <c r="CF38" i="67"/>
  <c r="CF37" i="67"/>
  <c r="CF36" i="67"/>
  <c r="CF35" i="67"/>
  <c r="CF34" i="67"/>
  <c r="CF33" i="67"/>
  <c r="CF32" i="67"/>
  <c r="CF31" i="67"/>
  <c r="CF30" i="67"/>
  <c r="CF29" i="67"/>
  <c r="A29" i="67"/>
  <c r="CF28" i="67"/>
  <c r="CF27" i="67"/>
  <c r="CF26" i="67"/>
  <c r="CF25" i="67"/>
  <c r="CF24" i="67"/>
  <c r="CF23" i="67"/>
  <c r="CF22" i="67"/>
  <c r="R22" i="67"/>
  <c r="CF21" i="67"/>
  <c r="CA21" i="67"/>
  <c r="CF20" i="67"/>
  <c r="CA20" i="67"/>
  <c r="CF19" i="67"/>
  <c r="CA19" i="67"/>
  <c r="CF18" i="67"/>
  <c r="CA18" i="67"/>
  <c r="CF17" i="67"/>
  <c r="CA17" i="67"/>
  <c r="CF16" i="67"/>
  <c r="CA16" i="67"/>
  <c r="CF15" i="67"/>
  <c r="CA15" i="67"/>
  <c r="CA22" i="67" s="1"/>
  <c r="CF14" i="67"/>
  <c r="CF13" i="67"/>
  <c r="CF12" i="67"/>
  <c r="AI12" i="67"/>
  <c r="Z12" i="67"/>
  <c r="Q12" i="67"/>
  <c r="CF11" i="67"/>
  <c r="CF10" i="67"/>
  <c r="CF9" i="67"/>
  <c r="CF8" i="67"/>
  <c r="CF7" i="67"/>
  <c r="AC7" i="67"/>
  <c r="CB4" i="67" s="1"/>
  <c r="CF6" i="67"/>
  <c r="CF5" i="67"/>
  <c r="CF4" i="67"/>
  <c r="CE4" i="67"/>
  <c r="CD4" i="67"/>
  <c r="AM3" i="67"/>
  <c r="CF40" i="66"/>
  <c r="CF39" i="66"/>
  <c r="CF38" i="66"/>
  <c r="CF37" i="66"/>
  <c r="CF36" i="66"/>
  <c r="CF35" i="66"/>
  <c r="CF34" i="66"/>
  <c r="CF33" i="66"/>
  <c r="CF32" i="66"/>
  <c r="CF31" i="66"/>
  <c r="CF30" i="66"/>
  <c r="CF29" i="66"/>
  <c r="A29" i="66"/>
  <c r="CF28" i="66"/>
  <c r="CF27" i="66"/>
  <c r="CF26" i="66"/>
  <c r="CF25" i="66"/>
  <c r="CF24" i="66"/>
  <c r="CF23" i="66"/>
  <c r="CF22" i="66"/>
  <c r="R22" i="66"/>
  <c r="CF21" i="66"/>
  <c r="CF20" i="66"/>
  <c r="CF19" i="66"/>
  <c r="CF18" i="66"/>
  <c r="CF17" i="66"/>
  <c r="CF16" i="66"/>
  <c r="CF15" i="66"/>
  <c r="CF14" i="66"/>
  <c r="CF13" i="66"/>
  <c r="CF12" i="66"/>
  <c r="Z12" i="66"/>
  <c r="Q12" i="66"/>
  <c r="AI12" i="66" s="1"/>
  <c r="CF11" i="66"/>
  <c r="CF10" i="66"/>
  <c r="CF9" i="66"/>
  <c r="CF8" i="66"/>
  <c r="CF7" i="66"/>
  <c r="CF6" i="66"/>
  <c r="CF5" i="66"/>
  <c r="CF4" i="66"/>
  <c r="CE4" i="66"/>
  <c r="AC7" i="66" s="1"/>
  <c r="CB4" i="66" s="1"/>
  <c r="CD4" i="66"/>
  <c r="CA20" i="66" s="1"/>
  <c r="AM3" i="66"/>
  <c r="CF40" i="65"/>
  <c r="CF39" i="65"/>
  <c r="CF38" i="65"/>
  <c r="CF37" i="65"/>
  <c r="CF36" i="65"/>
  <c r="CF35" i="65"/>
  <c r="CF34" i="65"/>
  <c r="CF33" i="65"/>
  <c r="CF32" i="65"/>
  <c r="CF31" i="65"/>
  <c r="CF30" i="65"/>
  <c r="CF29" i="65"/>
  <c r="A29" i="65"/>
  <c r="CF28" i="65"/>
  <c r="CF27" i="65"/>
  <c r="CF26" i="65"/>
  <c r="CF25" i="65"/>
  <c r="CF24" i="65"/>
  <c r="CF23" i="65"/>
  <c r="CF22" i="65"/>
  <c r="R22" i="65"/>
  <c r="CF21" i="65"/>
  <c r="CF20" i="65"/>
  <c r="CF19" i="65"/>
  <c r="CF18" i="65"/>
  <c r="CF17" i="65"/>
  <c r="CF16" i="65"/>
  <c r="CF15" i="65"/>
  <c r="CF14" i="65"/>
  <c r="CF13" i="65"/>
  <c r="CF12" i="65"/>
  <c r="Z12" i="65"/>
  <c r="Q12" i="65"/>
  <c r="AI12" i="65" s="1"/>
  <c r="CF11" i="65"/>
  <c r="CF10" i="65"/>
  <c r="CF9" i="65"/>
  <c r="CF8" i="65"/>
  <c r="CF7" i="65"/>
  <c r="CF6" i="65"/>
  <c r="CF5" i="65"/>
  <c r="CF4" i="65"/>
  <c r="CE4" i="65"/>
  <c r="AC7" i="65" s="1"/>
  <c r="CB4" i="65" s="1"/>
  <c r="CD4" i="65"/>
  <c r="CA20" i="65" s="1"/>
  <c r="AM3" i="65"/>
  <c r="CF40" i="64"/>
  <c r="CF39" i="64"/>
  <c r="CF38" i="64"/>
  <c r="CF37" i="64"/>
  <c r="CF36" i="64"/>
  <c r="CF35" i="64"/>
  <c r="CF34" i="64"/>
  <c r="CF33" i="64"/>
  <c r="CF32" i="64"/>
  <c r="CF31" i="64"/>
  <c r="CF30" i="64"/>
  <c r="CF29" i="64"/>
  <c r="A29" i="64"/>
  <c r="CF28" i="64"/>
  <c r="CF27" i="64"/>
  <c r="CF26" i="64"/>
  <c r="CF25" i="64"/>
  <c r="CF24" i="64"/>
  <c r="CF23" i="64"/>
  <c r="CF22" i="64"/>
  <c r="R22" i="64"/>
  <c r="CF21" i="64"/>
  <c r="CF20" i="64"/>
  <c r="CF19" i="64"/>
  <c r="CF18" i="64"/>
  <c r="CF17" i="64"/>
  <c r="CF16" i="64"/>
  <c r="CF15" i="64"/>
  <c r="CF14" i="64"/>
  <c r="CF13" i="64"/>
  <c r="CF12" i="64"/>
  <c r="AI12" i="64"/>
  <c r="Z12" i="64"/>
  <c r="Q12" i="64"/>
  <c r="CF11" i="64"/>
  <c r="CF10" i="64"/>
  <c r="CF9" i="64"/>
  <c r="CF8" i="64"/>
  <c r="CF7" i="64"/>
  <c r="CF6" i="64"/>
  <c r="CF5" i="64"/>
  <c r="CF4" i="64"/>
  <c r="CE4" i="64"/>
  <c r="AC7" i="64" s="1"/>
  <c r="CD4" i="64"/>
  <c r="CA20" i="64" s="1"/>
  <c r="AM3" i="64"/>
  <c r="CA19" i="56"/>
  <c r="CA22" i="56"/>
  <c r="Q12" i="56"/>
  <c r="CE4" i="56"/>
  <c r="CF4" i="56"/>
  <c r="CD4" i="56"/>
  <c r="Z12" i="56"/>
  <c r="R22" i="56"/>
  <c r="CA21" i="56"/>
  <c r="CA17" i="71" l="1"/>
  <c r="CA15" i="72"/>
  <c r="CA19" i="72"/>
  <c r="CA21" i="72"/>
  <c r="CA15" i="73"/>
  <c r="CA17" i="73"/>
  <c r="CA19" i="73"/>
  <c r="CA21" i="73"/>
  <c r="CA15" i="74"/>
  <c r="CA17" i="74"/>
  <c r="CA19" i="74"/>
  <c r="CA21" i="74"/>
  <c r="CA15" i="75"/>
  <c r="CA17" i="75"/>
  <c r="CA19" i="75"/>
  <c r="CA21" i="75"/>
  <c r="CA15" i="76"/>
  <c r="CA17" i="76"/>
  <c r="CA19" i="76"/>
  <c r="CA21" i="76"/>
  <c r="CA15" i="77"/>
  <c r="CA17" i="77"/>
  <c r="CA19" i="77"/>
  <c r="CA21" i="77"/>
  <c r="CA15" i="78"/>
  <c r="CA17" i="78"/>
  <c r="CA19" i="78"/>
  <c r="CA21" i="78"/>
  <c r="CA15" i="71"/>
  <c r="CA19" i="71"/>
  <c r="CA21" i="71"/>
  <c r="CA17" i="72"/>
  <c r="CA16" i="71"/>
  <c r="CA18" i="71"/>
  <c r="CA16" i="72"/>
  <c r="CA18" i="72"/>
  <c r="CA16" i="73"/>
  <c r="CA18" i="73"/>
  <c r="CA16" i="74"/>
  <c r="CA18" i="74"/>
  <c r="CA16" i="75"/>
  <c r="CA18" i="75"/>
  <c r="CA16" i="76"/>
  <c r="CA18" i="76"/>
  <c r="CA16" i="77"/>
  <c r="CA18" i="77"/>
  <c r="CA16" i="78"/>
  <c r="CA18" i="78"/>
  <c r="CA15" i="65"/>
  <c r="CA17" i="65"/>
  <c r="CA19" i="65"/>
  <c r="CA21" i="65"/>
  <c r="CA15" i="66"/>
  <c r="CA17" i="66"/>
  <c r="CA19" i="66"/>
  <c r="CA21" i="66"/>
  <c r="CA16" i="65"/>
  <c r="CA18" i="65"/>
  <c r="CA16" i="66"/>
  <c r="CA18" i="66"/>
  <c r="CB4" i="64"/>
  <c r="CA15" i="64"/>
  <c r="CA17" i="64"/>
  <c r="CA19" i="64"/>
  <c r="CA21" i="64"/>
  <c r="CA16" i="64"/>
  <c r="CA18" i="64"/>
  <c r="H5" i="39"/>
  <c r="H6" i="39"/>
  <c r="H7" i="39"/>
  <c r="H8" i="39"/>
  <c r="H9" i="39"/>
  <c r="H10" i="39"/>
  <c r="H11" i="39"/>
  <c r="H12" i="39"/>
  <c r="H13" i="39"/>
  <c r="H14" i="39"/>
  <c r="H15" i="39"/>
  <c r="H16" i="39"/>
  <c r="H17" i="39"/>
  <c r="H18" i="39"/>
  <c r="H19" i="39"/>
  <c r="H20" i="39"/>
  <c r="H21" i="39"/>
  <c r="H22" i="39"/>
  <c r="H23" i="39"/>
  <c r="H4" i="39"/>
  <c r="CA22" i="72" l="1"/>
  <c r="CA22" i="71"/>
  <c r="CA22" i="78"/>
  <c r="CA22" i="77"/>
  <c r="CA22" i="76"/>
  <c r="CA22" i="75"/>
  <c r="CA22" i="74"/>
  <c r="CA22" i="73"/>
  <c r="CA22" i="65"/>
  <c r="CA22" i="66"/>
  <c r="CA22" i="64"/>
  <c r="L15" i="39"/>
  <c r="B4" i="39" l="1"/>
  <c r="CF40" i="56"/>
  <c r="CF39" i="56"/>
  <c r="CF38" i="56"/>
  <c r="CF37" i="56"/>
  <c r="CF36" i="56"/>
  <c r="CF35" i="56"/>
  <c r="CF34" i="56"/>
  <c r="CF33" i="56"/>
  <c r="CF32" i="56"/>
  <c r="CF31" i="56"/>
  <c r="CF30" i="56"/>
  <c r="CF29" i="56"/>
  <c r="CF28" i="56"/>
  <c r="A29" i="56"/>
  <c r="CF27" i="56"/>
  <c r="CF26" i="56"/>
  <c r="CF25" i="56"/>
  <c r="CF24" i="56"/>
  <c r="CF23" i="56"/>
  <c r="CF22" i="56"/>
  <c r="CF21" i="56"/>
  <c r="CF20" i="56"/>
  <c r="CF19" i="56"/>
  <c r="CF18" i="56"/>
  <c r="CF17" i="56"/>
  <c r="CF16" i="56"/>
  <c r="CF15" i="56"/>
  <c r="CF14" i="56"/>
  <c r="CF13" i="56"/>
  <c r="CF12" i="56"/>
  <c r="CF11" i="56"/>
  <c r="CF10" i="56"/>
  <c r="CF9" i="56"/>
  <c r="CF8" i="56"/>
  <c r="CF7" i="56"/>
  <c r="CF6" i="56"/>
  <c r="CF5" i="56"/>
  <c r="AC7" i="56"/>
  <c r="CB4" i="56" s="1"/>
  <c r="CA20" i="56"/>
  <c r="AM3" i="56"/>
  <c r="AH17" i="39"/>
  <c r="AL13" i="39"/>
  <c r="AX13" i="39"/>
  <c r="AZ14" i="39"/>
  <c r="AM4" i="39"/>
  <c r="AN13" i="39"/>
  <c r="AP5" i="39"/>
  <c r="AT6" i="39"/>
  <c r="AR11" i="39"/>
  <c r="BB13" i="39"/>
  <c r="AQ6" i="39"/>
  <c r="AI12" i="39"/>
  <c r="AP12" i="39"/>
  <c r="AY12" i="39"/>
  <c r="AG6" i="39"/>
  <c r="AK23" i="39"/>
  <c r="AD8" i="39"/>
  <c r="AD5" i="39"/>
  <c r="AM21" i="39"/>
  <c r="BB7" i="39"/>
  <c r="AJ20" i="39"/>
  <c r="AR14" i="39"/>
  <c r="AP9" i="39"/>
  <c r="AJ23" i="39"/>
  <c r="AU18" i="39"/>
  <c r="AU12" i="39"/>
  <c r="AU22" i="39"/>
  <c r="AN9" i="39"/>
  <c r="AT12" i="39"/>
  <c r="AW7" i="39"/>
  <c r="AG10" i="39"/>
  <c r="AD12" i="39"/>
  <c r="AB5" i="39"/>
  <c r="AZ19" i="39"/>
  <c r="AU6" i="39"/>
  <c r="AH22" i="39"/>
  <c r="AR17" i="39"/>
  <c r="AV19" i="39"/>
  <c r="AQ4" i="39"/>
  <c r="AY22" i="39"/>
  <c r="AD10" i="39"/>
  <c r="AL21" i="39"/>
  <c r="AP23" i="39"/>
  <c r="AO12" i="39"/>
  <c r="AE18" i="39"/>
  <c r="AS6" i="39"/>
  <c r="AQ8" i="39"/>
  <c r="AL18" i="39"/>
  <c r="AM5" i="39"/>
  <c r="AH18" i="39"/>
  <c r="AF8" i="39"/>
  <c r="AL4" i="39"/>
  <c r="AS22" i="39"/>
  <c r="AL5" i="39"/>
  <c r="AQ7" i="39"/>
  <c r="AT23" i="39"/>
  <c r="AM13" i="39"/>
  <c r="AG5" i="39"/>
  <c r="AZ16" i="39"/>
  <c r="AW23" i="39"/>
  <c r="AS19" i="39"/>
  <c r="AV20" i="39"/>
  <c r="AI8" i="39"/>
  <c r="AV7" i="39"/>
  <c r="AE22" i="39"/>
  <c r="AI13" i="39"/>
  <c r="AM7" i="39"/>
  <c r="AT20" i="39"/>
  <c r="AG18" i="39"/>
  <c r="AK9" i="39"/>
  <c r="AZ9" i="39"/>
  <c r="AP20" i="39"/>
  <c r="AS7" i="39"/>
  <c r="AI20" i="39"/>
  <c r="BA5" i="39"/>
  <c r="AT10" i="39"/>
  <c r="AE11" i="39"/>
  <c r="AQ10" i="39"/>
  <c r="AX23" i="39"/>
  <c r="AM18" i="39"/>
  <c r="AY17" i="39"/>
  <c r="AK16" i="39"/>
  <c r="AG7" i="39"/>
  <c r="AF15" i="39"/>
  <c r="AI17" i="39"/>
  <c r="AQ23" i="39"/>
  <c r="BA9" i="39"/>
  <c r="AZ21" i="39"/>
  <c r="BB14" i="39"/>
  <c r="AK10" i="39"/>
  <c r="AK17" i="39"/>
  <c r="AS17" i="39"/>
  <c r="AH10" i="39"/>
  <c r="AX12" i="39"/>
  <c r="AA5" i="39"/>
  <c r="AY16" i="39"/>
  <c r="AS20" i="39"/>
  <c r="AZ17" i="39"/>
  <c r="BA7" i="39"/>
  <c r="AP13" i="39"/>
  <c r="AS9" i="39"/>
  <c r="AR7" i="39"/>
  <c r="AH11" i="39"/>
  <c r="AE6" i="39"/>
  <c r="AD16" i="39"/>
  <c r="AN21" i="39"/>
  <c r="AD23" i="39"/>
  <c r="AF6" i="39"/>
  <c r="AM16" i="39"/>
  <c r="X5" i="39"/>
  <c r="AW5" i="39"/>
  <c r="AO9" i="39"/>
  <c r="AI14" i="39"/>
  <c r="AY19" i="39"/>
  <c r="AY8" i="39"/>
  <c r="AN15" i="39"/>
  <c r="AU5" i="39"/>
  <c r="AX5" i="39"/>
  <c r="Y5" i="39"/>
  <c r="AV15" i="39"/>
  <c r="AO21" i="39"/>
  <c r="AX7" i="39"/>
  <c r="AM8" i="39"/>
  <c r="AS21" i="39"/>
  <c r="AO4" i="39"/>
  <c r="AG22" i="39"/>
  <c r="AS12" i="39"/>
  <c r="AV16" i="39"/>
  <c r="AR22" i="39"/>
  <c r="AN22" i="39"/>
  <c r="AH8" i="39"/>
  <c r="AF13" i="39"/>
  <c r="AM20" i="39"/>
  <c r="AW10" i="39"/>
  <c r="AE16" i="39"/>
  <c r="AV8" i="39"/>
  <c r="BB6" i="39"/>
  <c r="AF20" i="39"/>
  <c r="AO22" i="39"/>
  <c r="AJ11" i="39"/>
  <c r="AU19" i="39"/>
  <c r="AD4" i="39"/>
  <c r="AF12" i="39"/>
  <c r="AQ11" i="39"/>
  <c r="AZ20" i="39"/>
  <c r="AN12" i="39"/>
  <c r="AJ10" i="39"/>
  <c r="AZ18" i="39"/>
  <c r="AS13" i="39"/>
  <c r="AE5" i="39"/>
  <c r="BA16" i="39"/>
  <c r="AT11" i="39"/>
  <c r="AH20" i="39"/>
  <c r="AI6" i="39"/>
  <c r="AR21" i="39"/>
  <c r="AY4" i="39"/>
  <c r="AL20" i="39"/>
  <c r="AV14" i="39"/>
  <c r="AI18" i="39"/>
  <c r="AH16" i="39"/>
  <c r="AW13" i="39"/>
  <c r="AK19" i="39"/>
  <c r="BB22" i="39"/>
  <c r="BB10" i="39"/>
  <c r="AR5" i="39"/>
  <c r="AY6" i="39"/>
  <c r="AZ22" i="39"/>
  <c r="BA22" i="39"/>
  <c r="BB23" i="39"/>
  <c r="AN6" i="39"/>
  <c r="AV12" i="39"/>
  <c r="AY15" i="39"/>
  <c r="AS10" i="39"/>
  <c r="AY18" i="39"/>
  <c r="AQ9" i="39"/>
  <c r="AR9" i="39"/>
  <c r="AJ5" i="39"/>
  <c r="AU20" i="39"/>
  <c r="AG17" i="39"/>
  <c r="AK21" i="39"/>
  <c r="AT22" i="39"/>
  <c r="AG19" i="39"/>
  <c r="AU14" i="39"/>
  <c r="AQ13" i="39"/>
  <c r="BA17" i="39"/>
  <c r="AY20" i="39"/>
  <c r="AQ5" i="39"/>
  <c r="AK12" i="39"/>
  <c r="AS5" i="39"/>
  <c r="AN17" i="39"/>
  <c r="AP7" i="39"/>
  <c r="AM6" i="39"/>
  <c r="AW21" i="39"/>
  <c r="AH19" i="39"/>
  <c r="AF5" i="39"/>
  <c r="AL6" i="39"/>
  <c r="V5" i="39"/>
  <c r="R5" i="39"/>
  <c r="AT16" i="39"/>
  <c r="AX4" i="39"/>
  <c r="AK18" i="39"/>
  <c r="AQ14" i="39"/>
  <c r="AD14" i="39"/>
  <c r="AQ20" i="39"/>
  <c r="AT15" i="39"/>
  <c r="BA10" i="39"/>
  <c r="AF11" i="39"/>
  <c r="AE7" i="39"/>
  <c r="AX19" i="39"/>
  <c r="AG12" i="39"/>
  <c r="AS16" i="39"/>
  <c r="AF16" i="39"/>
  <c r="AE19" i="39"/>
  <c r="AE13" i="39"/>
  <c r="AS8" i="39"/>
  <c r="AF22" i="39"/>
  <c r="AU13" i="39"/>
  <c r="AJ15" i="39"/>
  <c r="AU23" i="39"/>
  <c r="BA11" i="39"/>
  <c r="AW16" i="39"/>
  <c r="AH4" i="39"/>
  <c r="BB20" i="39"/>
  <c r="AL17" i="39"/>
  <c r="AC5" i="39"/>
  <c r="AT21" i="39"/>
  <c r="AX22" i="39"/>
  <c r="Z5" i="39"/>
  <c r="AE20" i="39"/>
  <c r="AQ17" i="39"/>
  <c r="AT4" i="39"/>
  <c r="AZ7" i="39"/>
  <c r="AD7" i="39"/>
  <c r="AJ6" i="39"/>
  <c r="AW9" i="39"/>
  <c r="AP22" i="39"/>
  <c r="AM22" i="39"/>
  <c r="AZ6" i="39"/>
  <c r="AP19" i="39"/>
  <c r="AU7" i="39"/>
  <c r="AW4" i="39"/>
  <c r="AE8" i="39"/>
  <c r="AM17" i="39"/>
  <c r="AF10" i="39"/>
  <c r="AJ8" i="39"/>
  <c r="AH12" i="39"/>
  <c r="AV22" i="39"/>
  <c r="AM9" i="39"/>
  <c r="AN5" i="39"/>
  <c r="AN14" i="39"/>
  <c r="AL22" i="39"/>
  <c r="AG9" i="39"/>
  <c r="AF23" i="39"/>
  <c r="AO11" i="39"/>
  <c r="AQ22" i="39"/>
  <c r="AR23" i="39"/>
  <c r="AJ4" i="39"/>
  <c r="AW18" i="39"/>
  <c r="AS23" i="39"/>
  <c r="AR10" i="39"/>
  <c r="AG20" i="39"/>
  <c r="AP15" i="39"/>
  <c r="AT8" i="39"/>
  <c r="AL10" i="39"/>
  <c r="AH23" i="39"/>
  <c r="AT14" i="39"/>
  <c r="AH14" i="39"/>
  <c r="AI11" i="39"/>
  <c r="AY11" i="39"/>
  <c r="AL11" i="39"/>
  <c r="BB11" i="39"/>
  <c r="AJ9" i="39"/>
  <c r="AX17" i="39"/>
  <c r="W5" i="39"/>
  <c r="AV23" i="39"/>
  <c r="AZ10" i="39"/>
  <c r="AP14" i="39"/>
  <c r="AW6" i="39"/>
  <c r="AI23" i="39"/>
  <c r="AV5" i="39"/>
  <c r="AN8" i="39"/>
  <c r="BB17" i="39"/>
  <c r="AM23" i="39"/>
  <c r="AE21" i="39"/>
  <c r="AQ21" i="39"/>
  <c r="AU17" i="39"/>
  <c r="AX21" i="39"/>
  <c r="AU10" i="39"/>
  <c r="AY7" i="39"/>
  <c r="AM10" i="39"/>
  <c r="AK11" i="39"/>
  <c r="BB8" i="39"/>
  <c r="AW12" i="39"/>
  <c r="AX16" i="39"/>
  <c r="AI15" i="39"/>
  <c r="BA18" i="39"/>
  <c r="AF17" i="39"/>
  <c r="AY21" i="39"/>
  <c r="AW8" i="39"/>
  <c r="AO19" i="39"/>
  <c r="AO23" i="39"/>
  <c r="BB16" i="39"/>
  <c r="Q5" i="39"/>
  <c r="AT19" i="39"/>
  <c r="AL7" i="39"/>
  <c r="AP17" i="39"/>
  <c r="AO17" i="39"/>
  <c r="AU9" i="39"/>
  <c r="BA8" i="39"/>
  <c r="AZ13" i="39"/>
  <c r="AI7" i="39"/>
  <c r="AV4" i="39"/>
  <c r="AT9" i="39"/>
  <c r="AK5" i="39"/>
  <c r="AN11" i="39"/>
  <c r="AS18" i="39"/>
  <c r="AE10" i="39"/>
  <c r="AN18" i="39"/>
  <c r="AW20" i="39"/>
  <c r="AP18" i="39"/>
  <c r="AW22" i="39"/>
  <c r="AY13" i="39"/>
  <c r="BA14" i="39"/>
  <c r="AQ15" i="39"/>
  <c r="AY9" i="39"/>
  <c r="AI4" i="39"/>
  <c r="AW17" i="39"/>
  <c r="AO6" i="39"/>
  <c r="AW11" i="39"/>
  <c r="AV9" i="39"/>
  <c r="AS11" i="39"/>
  <c r="AM19" i="39"/>
  <c r="BB19" i="39"/>
  <c r="AT13" i="39"/>
  <c r="AG15" i="39"/>
  <c r="AZ15" i="39"/>
  <c r="BA21" i="39"/>
  <c r="AV13" i="39"/>
  <c r="AG13" i="39"/>
  <c r="AM11" i="39"/>
  <c r="AL14" i="39"/>
  <c r="AV17" i="39"/>
  <c r="AD22" i="39"/>
  <c r="AS4" i="39"/>
  <c r="AJ14" i="39"/>
  <c r="AJ13" i="39"/>
  <c r="AP21" i="39"/>
  <c r="AR6" i="39"/>
  <c r="BB15" i="39"/>
  <c r="AG4" i="39"/>
  <c r="AX8" i="39"/>
  <c r="AK4" i="39"/>
  <c r="AU21" i="39"/>
  <c r="AL9" i="39"/>
  <c r="AR20" i="39"/>
  <c r="AF14" i="39"/>
  <c r="AI16" i="39"/>
  <c r="AO16" i="39"/>
  <c r="AR18" i="39"/>
  <c r="AL15" i="39"/>
  <c r="AP11" i="39"/>
  <c r="AD21" i="39"/>
  <c r="AD19" i="39"/>
  <c r="AQ19" i="39"/>
  <c r="AN20" i="39"/>
  <c r="AJ21" i="39"/>
  <c r="AD17" i="39"/>
  <c r="AW19" i="39"/>
  <c r="AQ16" i="39"/>
  <c r="U5" i="39"/>
  <c r="AU11" i="39"/>
  <c r="AL23" i="39"/>
  <c r="AE14" i="39"/>
  <c r="AK15" i="39"/>
  <c r="AX9" i="39"/>
  <c r="AE12" i="39"/>
  <c r="AN4" i="39"/>
  <c r="AN10" i="39"/>
  <c r="AR15" i="39"/>
  <c r="T5" i="39"/>
  <c r="AI10" i="39"/>
  <c r="AV21" i="39"/>
  <c r="AK7" i="39"/>
  <c r="BA6" i="39"/>
  <c r="AI5" i="39"/>
  <c r="AY5" i="39"/>
  <c r="AK20" i="39"/>
  <c r="BB9" i="39"/>
  <c r="AV10" i="39"/>
  <c r="AD13" i="39"/>
  <c r="AW14" i="39"/>
  <c r="AL12" i="39"/>
  <c r="AH7" i="39"/>
  <c r="BB4" i="39"/>
  <c r="AR16" i="39"/>
  <c r="AI22" i="39"/>
  <c r="AO10" i="39"/>
  <c r="AG11" i="39"/>
  <c r="AZ5" i="39"/>
  <c r="AX18" i="39"/>
  <c r="BB18" i="39"/>
  <c r="AN23" i="39"/>
  <c r="AR8" i="39"/>
  <c r="BA4" i="39"/>
  <c r="AH6" i="39"/>
  <c r="AZ8" i="39"/>
  <c r="Z4" i="39"/>
  <c r="R4" i="39"/>
  <c r="AJ22" i="39"/>
  <c r="AG8" i="39"/>
  <c r="AO14" i="39"/>
  <c r="AV18" i="39"/>
  <c r="AX14" i="39"/>
  <c r="AK6" i="39"/>
  <c r="AG21" i="39"/>
  <c r="AJ12" i="39"/>
  <c r="AP10" i="39"/>
  <c r="AS14" i="39"/>
  <c r="Q4" i="39"/>
  <c r="U4" i="39"/>
  <c r="AM12" i="39"/>
  <c r="AV6" i="39"/>
  <c r="AU16" i="39"/>
  <c r="AY23" i="39"/>
  <c r="AD6" i="39"/>
  <c r="AH15" i="39"/>
  <c r="AG14" i="39"/>
  <c r="AX15" i="39"/>
  <c r="AF19" i="39"/>
  <c r="AM14" i="39"/>
  <c r="S5" i="39"/>
  <c r="AZ4" i="39"/>
  <c r="AJ19" i="39"/>
  <c r="AD18" i="39"/>
  <c r="AU4" i="39"/>
  <c r="AH5" i="39"/>
  <c r="AN19" i="39"/>
  <c r="AT5" i="39"/>
  <c r="AL16" i="39"/>
  <c r="AK22" i="39"/>
  <c r="S4" i="39"/>
  <c r="AN7" i="39"/>
  <c r="AI9" i="39"/>
  <c r="AX6" i="39"/>
  <c r="AT7" i="39"/>
  <c r="AO15" i="39"/>
  <c r="BA15" i="39"/>
  <c r="AP6" i="39"/>
  <c r="AE23" i="39"/>
  <c r="AK14" i="39"/>
  <c r="AZ11" i="39"/>
  <c r="AR4" i="39"/>
  <c r="AH13" i="39"/>
  <c r="BA13" i="39"/>
  <c r="BB12" i="39"/>
  <c r="AX10" i="39"/>
  <c r="BA12" i="39"/>
  <c r="AD11" i="39"/>
  <c r="AR13" i="39"/>
  <c r="AO18" i="39"/>
  <c r="BA23" i="39"/>
  <c r="BA20" i="39"/>
  <c r="AQ12" i="39"/>
  <c r="AO7" i="39"/>
  <c r="AN16" i="39"/>
  <c r="Y4" i="39"/>
  <c r="X4" i="39"/>
  <c r="AR12" i="39"/>
  <c r="AW15" i="39"/>
  <c r="AU8" i="39"/>
  <c r="AL19" i="39"/>
  <c r="BA19" i="39"/>
  <c r="AF18" i="39"/>
  <c r="AO13" i="39"/>
  <c r="AZ12" i="39"/>
  <c r="AO5" i="39"/>
  <c r="AX20" i="39"/>
  <c r="BB21" i="39"/>
  <c r="AU15" i="39"/>
  <c r="AV11" i="39"/>
  <c r="AQ18" i="39"/>
  <c r="AD20" i="39"/>
  <c r="AG23" i="39"/>
  <c r="AS15" i="39"/>
  <c r="AM15" i="39"/>
  <c r="AO8" i="39"/>
  <c r="AY14" i="39"/>
  <c r="AF9" i="39"/>
  <c r="AJ18" i="39"/>
  <c r="AP8" i="39"/>
  <c r="AE9" i="39"/>
  <c r="AT18" i="39"/>
  <c r="V4" i="39"/>
  <c r="BB5" i="39"/>
  <c r="AO20" i="39"/>
  <c r="AE4" i="39"/>
  <c r="AX11" i="39"/>
  <c r="AF21" i="39"/>
  <c r="AT17" i="39"/>
  <c r="AH9" i="39"/>
  <c r="AJ17" i="39"/>
  <c r="AF7" i="39"/>
  <c r="AL8" i="39"/>
  <c r="AI21" i="39"/>
  <c r="AK8" i="39"/>
  <c r="AD9" i="39"/>
  <c r="AD15" i="39"/>
  <c r="AJ16" i="39"/>
  <c r="AR19" i="39"/>
  <c r="W4" i="39"/>
  <c r="T4" i="39"/>
  <c r="AP16" i="39"/>
  <c r="AK13" i="39"/>
  <c r="AI19" i="39"/>
  <c r="AE17" i="39"/>
  <c r="AF4" i="39"/>
  <c r="AY10" i="39"/>
  <c r="AH21" i="39"/>
  <c r="AP4" i="39"/>
  <c r="AG16" i="39"/>
  <c r="AJ7" i="39"/>
  <c r="AE15" i="39"/>
  <c r="AZ23" i="39"/>
  <c r="AB4" i="39"/>
  <c r="CA17" i="56" l="1"/>
  <c r="CA15" i="56"/>
  <c r="CA16" i="56"/>
  <c r="CA18" i="56"/>
  <c r="N23" i="39"/>
  <c r="M23" i="39"/>
  <c r="L23" i="39"/>
  <c r="K23" i="39"/>
  <c r="J23" i="39"/>
  <c r="I23" i="39"/>
  <c r="G23" i="39"/>
  <c r="F23" i="39"/>
  <c r="E23" i="39"/>
  <c r="D23" i="39"/>
  <c r="C23" i="39"/>
  <c r="N22" i="39"/>
  <c r="M22" i="39"/>
  <c r="L22" i="39"/>
  <c r="K22" i="39"/>
  <c r="J22" i="39"/>
  <c r="I22" i="39"/>
  <c r="G22" i="39"/>
  <c r="F22" i="39"/>
  <c r="E22" i="39"/>
  <c r="D22" i="39"/>
  <c r="C22" i="39"/>
  <c r="N21" i="39"/>
  <c r="M21" i="39"/>
  <c r="L21" i="39"/>
  <c r="K21" i="39"/>
  <c r="J21" i="39"/>
  <c r="I21" i="39"/>
  <c r="G21" i="39"/>
  <c r="F21" i="39"/>
  <c r="E21" i="39"/>
  <c r="D21" i="39"/>
  <c r="C21" i="39"/>
  <c r="N20" i="39"/>
  <c r="M20" i="39"/>
  <c r="L20" i="39"/>
  <c r="K20" i="39"/>
  <c r="J20" i="39"/>
  <c r="I20" i="39"/>
  <c r="G20" i="39"/>
  <c r="F20" i="39"/>
  <c r="E20" i="39"/>
  <c r="D20" i="39"/>
  <c r="C20" i="39"/>
  <c r="N19" i="39"/>
  <c r="M19" i="39"/>
  <c r="L19" i="39"/>
  <c r="K19" i="39"/>
  <c r="J19" i="39"/>
  <c r="I19" i="39"/>
  <c r="G19" i="39"/>
  <c r="F19" i="39"/>
  <c r="E19" i="39"/>
  <c r="D19" i="39"/>
  <c r="C19" i="39"/>
  <c r="N18" i="39"/>
  <c r="M18" i="39"/>
  <c r="L18" i="39"/>
  <c r="K18" i="39"/>
  <c r="J18" i="39"/>
  <c r="I18" i="39"/>
  <c r="G18" i="39"/>
  <c r="F18" i="39"/>
  <c r="E18" i="39"/>
  <c r="D18" i="39"/>
  <c r="C18" i="39"/>
  <c r="N17" i="39"/>
  <c r="M17" i="39"/>
  <c r="L17" i="39"/>
  <c r="K17" i="39"/>
  <c r="J17" i="39"/>
  <c r="I17" i="39"/>
  <c r="G17" i="39"/>
  <c r="F17" i="39"/>
  <c r="E17" i="39"/>
  <c r="D17" i="39"/>
  <c r="C17" i="39"/>
  <c r="N16" i="39"/>
  <c r="M16" i="39"/>
  <c r="L16" i="39"/>
  <c r="K16" i="39"/>
  <c r="J16" i="39"/>
  <c r="I16" i="39"/>
  <c r="G16" i="39"/>
  <c r="F16" i="39"/>
  <c r="E16" i="39"/>
  <c r="D16" i="39"/>
  <c r="C16" i="39"/>
  <c r="N15" i="39"/>
  <c r="M15" i="39"/>
  <c r="K15" i="39"/>
  <c r="J15" i="39"/>
  <c r="I15" i="39"/>
  <c r="G15" i="39"/>
  <c r="F15" i="39"/>
  <c r="E15" i="39"/>
  <c r="D15" i="39"/>
  <c r="C15" i="39"/>
  <c r="N14" i="39"/>
  <c r="M14" i="39"/>
  <c r="L14" i="39"/>
  <c r="K14" i="39"/>
  <c r="J14" i="39"/>
  <c r="I14" i="39"/>
  <c r="G14" i="39"/>
  <c r="F14" i="39"/>
  <c r="E14" i="39"/>
  <c r="D14" i="39"/>
  <c r="C14" i="39"/>
  <c r="B23" i="39"/>
  <c r="B14" i="39"/>
  <c r="B15" i="39"/>
  <c r="B16" i="39"/>
  <c r="B17" i="39"/>
  <c r="B18" i="39"/>
  <c r="B19" i="39"/>
  <c r="B20" i="39"/>
  <c r="B21" i="39"/>
  <c r="B22" i="39"/>
  <c r="S16" i="39"/>
  <c r="AI12" i="56" l="1"/>
  <c r="N13" i="39" l="1"/>
  <c r="M13" i="39"/>
  <c r="L13" i="39"/>
  <c r="K13" i="39"/>
  <c r="J13" i="39"/>
  <c r="I13" i="39"/>
  <c r="G13" i="39"/>
  <c r="F13" i="39"/>
  <c r="E13" i="39"/>
  <c r="D13" i="39"/>
  <c r="C13" i="39"/>
  <c r="N12" i="39"/>
  <c r="M12" i="39"/>
  <c r="L12" i="39"/>
  <c r="K12" i="39"/>
  <c r="J12" i="39"/>
  <c r="I12" i="39"/>
  <c r="G12" i="39"/>
  <c r="F12" i="39"/>
  <c r="E12" i="39"/>
  <c r="D12" i="39"/>
  <c r="C12" i="39"/>
  <c r="N11" i="39"/>
  <c r="M11" i="39"/>
  <c r="L11" i="39"/>
  <c r="K11" i="39"/>
  <c r="J11" i="39"/>
  <c r="I11" i="39"/>
  <c r="G11" i="39"/>
  <c r="F11" i="39"/>
  <c r="E11" i="39"/>
  <c r="D11" i="39"/>
  <c r="C11" i="39"/>
  <c r="N10" i="39"/>
  <c r="M10" i="39"/>
  <c r="L10" i="39"/>
  <c r="K10" i="39"/>
  <c r="J10" i="39"/>
  <c r="I10" i="39"/>
  <c r="G10" i="39"/>
  <c r="F10" i="39"/>
  <c r="E10" i="39"/>
  <c r="D10" i="39"/>
  <c r="C10" i="39"/>
  <c r="N9" i="39"/>
  <c r="M9" i="39"/>
  <c r="L9" i="39"/>
  <c r="K9" i="39"/>
  <c r="J9" i="39"/>
  <c r="I9" i="39"/>
  <c r="G9" i="39"/>
  <c r="F9" i="39"/>
  <c r="E9" i="39"/>
  <c r="D9" i="39"/>
  <c r="C9" i="39"/>
  <c r="N8" i="39"/>
  <c r="M8" i="39"/>
  <c r="L8" i="39"/>
  <c r="K8" i="39"/>
  <c r="J8" i="39"/>
  <c r="I8" i="39"/>
  <c r="G8" i="39"/>
  <c r="F8" i="39"/>
  <c r="E8" i="39"/>
  <c r="D8" i="39"/>
  <c r="C8" i="39"/>
  <c r="N7" i="39"/>
  <c r="M7" i="39"/>
  <c r="L7" i="39"/>
  <c r="K7" i="39"/>
  <c r="J7" i="39"/>
  <c r="I7" i="39"/>
  <c r="G7" i="39"/>
  <c r="F7" i="39"/>
  <c r="E7" i="39"/>
  <c r="D7" i="39"/>
  <c r="C7" i="39"/>
  <c r="N6" i="39"/>
  <c r="M6" i="39"/>
  <c r="L6" i="39"/>
  <c r="K6" i="39"/>
  <c r="J6" i="39"/>
  <c r="I6" i="39"/>
  <c r="G6" i="39"/>
  <c r="F6" i="39"/>
  <c r="E6" i="39"/>
  <c r="D6" i="39"/>
  <c r="C6" i="39"/>
  <c r="N5" i="39"/>
  <c r="M5" i="39"/>
  <c r="L5" i="39"/>
  <c r="K5" i="39"/>
  <c r="J5" i="39"/>
  <c r="I5" i="39"/>
  <c r="G5" i="39"/>
  <c r="F5" i="39"/>
  <c r="E5" i="39"/>
  <c r="D5" i="39"/>
  <c r="C5" i="39"/>
  <c r="N4" i="39"/>
  <c r="M4" i="39"/>
  <c r="L4" i="39"/>
  <c r="K4" i="39"/>
  <c r="J4" i="39"/>
  <c r="I4" i="39"/>
  <c r="G4" i="39" l="1"/>
  <c r="F4" i="39"/>
  <c r="E4" i="39"/>
  <c r="D4" i="39"/>
  <c r="C4" i="39"/>
  <c r="B13" i="39"/>
  <c r="B12" i="39"/>
  <c r="B11" i="39"/>
  <c r="B10" i="39"/>
  <c r="B9" i="39"/>
  <c r="B8" i="39"/>
  <c r="B7" i="39"/>
  <c r="B6" i="39"/>
  <c r="B5" i="39"/>
  <c r="U21" i="39"/>
  <c r="X15" i="39"/>
  <c r="Y22" i="39"/>
  <c r="R18" i="39"/>
  <c r="AC12" i="39"/>
  <c r="W9" i="39"/>
  <c r="X7" i="39"/>
  <c r="W11" i="39"/>
  <c r="Z13" i="39"/>
  <c r="R7" i="39"/>
  <c r="V18" i="39"/>
  <c r="Y6" i="39"/>
  <c r="AC4" i="39"/>
  <c r="Q21" i="39"/>
  <c r="AB19" i="39"/>
  <c r="Q12" i="39"/>
  <c r="Y12" i="39"/>
  <c r="T6" i="39"/>
  <c r="U20" i="39"/>
  <c r="X13" i="39"/>
  <c r="X20" i="39"/>
  <c r="S23" i="39"/>
  <c r="AA19" i="39"/>
  <c r="X21" i="39"/>
  <c r="V21" i="39"/>
  <c r="AC14" i="39"/>
  <c r="S21" i="39"/>
  <c r="X23" i="39"/>
  <c r="Z21" i="39"/>
  <c r="AA4" i="39"/>
  <c r="T14" i="39"/>
  <c r="U19" i="39"/>
  <c r="Q7" i="39"/>
  <c r="Y10" i="39"/>
  <c r="X6" i="39"/>
  <c r="S14" i="39"/>
  <c r="W23" i="39"/>
  <c r="X19" i="39"/>
  <c r="X11" i="39"/>
  <c r="R6" i="39"/>
  <c r="AA7" i="39"/>
  <c r="AB23" i="39"/>
  <c r="T9" i="39"/>
  <c r="Z22" i="39"/>
  <c r="AC10" i="39"/>
  <c r="AA21" i="39"/>
  <c r="AB11" i="39"/>
  <c r="AC17" i="39"/>
  <c r="X8" i="39"/>
  <c r="AC20" i="39"/>
  <c r="Z9" i="39"/>
  <c r="AB7" i="39"/>
  <c r="S15" i="39"/>
  <c r="V15" i="39"/>
  <c r="Q19" i="39"/>
  <c r="S8" i="39"/>
  <c r="AA23" i="39"/>
  <c r="AA6" i="39"/>
  <c r="X16" i="39"/>
  <c r="AB8" i="39"/>
  <c r="R10" i="39"/>
  <c r="V22" i="39"/>
  <c r="R8" i="39"/>
  <c r="Y17" i="39"/>
  <c r="T12" i="39"/>
  <c r="S12" i="39"/>
  <c r="V19" i="39"/>
  <c r="T8" i="39"/>
  <c r="Z11" i="39"/>
  <c r="R16" i="39"/>
  <c r="Y23" i="39"/>
  <c r="T13" i="39"/>
  <c r="AB10" i="39"/>
  <c r="S20" i="39"/>
  <c r="T19" i="39"/>
  <c r="AB12" i="39"/>
  <c r="Y11" i="39"/>
  <c r="AA22" i="39"/>
  <c r="S17" i="39"/>
  <c r="AA16" i="39"/>
  <c r="AB20" i="39"/>
  <c r="S10" i="39"/>
  <c r="R19" i="39"/>
  <c r="U6" i="39"/>
  <c r="W15" i="39"/>
  <c r="AB17" i="39"/>
  <c r="AB16" i="39"/>
  <c r="T7" i="39"/>
  <c r="AA10" i="39"/>
  <c r="W18" i="39"/>
  <c r="X17" i="39"/>
  <c r="Z20" i="39"/>
  <c r="AC19" i="39"/>
  <c r="Y16" i="39"/>
  <c r="AA13" i="39"/>
  <c r="V9" i="39"/>
  <c r="X14" i="39"/>
  <c r="Q23" i="39"/>
  <c r="Z10" i="39"/>
  <c r="Z7" i="39"/>
  <c r="W22" i="39"/>
  <c r="Q22" i="39"/>
  <c r="X10" i="39"/>
  <c r="R14" i="39"/>
  <c r="W13" i="39"/>
  <c r="Q8" i="39"/>
  <c r="Y15" i="39"/>
  <c r="T23" i="39"/>
  <c r="AA20" i="39"/>
  <c r="U7" i="39"/>
  <c r="W21" i="39"/>
  <c r="V23" i="39"/>
  <c r="Y19" i="39"/>
  <c r="S18" i="39"/>
  <c r="T17" i="39"/>
  <c r="AA18" i="39"/>
  <c r="AA8" i="39"/>
  <c r="W10" i="39"/>
  <c r="V8" i="39"/>
  <c r="S13" i="39"/>
  <c r="V16" i="39"/>
  <c r="AC15" i="39"/>
  <c r="W20" i="39"/>
  <c r="U13" i="39"/>
  <c r="W17" i="39"/>
  <c r="V10" i="39"/>
  <c r="R15" i="39"/>
  <c r="V14" i="39"/>
  <c r="AC13" i="39"/>
  <c r="V6" i="39"/>
  <c r="U8" i="39"/>
  <c r="Y8" i="39"/>
  <c r="AB22" i="39"/>
  <c r="Y18" i="39"/>
  <c r="Q15" i="39"/>
  <c r="AC22" i="39"/>
  <c r="AA14" i="39"/>
  <c r="V20" i="39"/>
  <c r="Z19" i="39"/>
  <c r="V7" i="39"/>
  <c r="AA9" i="39"/>
  <c r="AC16" i="39"/>
  <c r="AB15" i="39"/>
  <c r="Z14" i="39"/>
  <c r="AC11" i="39"/>
  <c r="W16" i="39"/>
  <c r="S11" i="39"/>
  <c r="Y20" i="39"/>
  <c r="Q18" i="39"/>
  <c r="R11" i="39"/>
  <c r="Q16" i="39"/>
  <c r="T21" i="39"/>
  <c r="U22" i="39"/>
  <c r="T20" i="39"/>
  <c r="AB13" i="39"/>
  <c r="Z6" i="39"/>
  <c r="U10" i="39"/>
  <c r="V12" i="39"/>
  <c r="U18" i="39"/>
  <c r="U16" i="39"/>
  <c r="Z8" i="39"/>
  <c r="S6" i="39"/>
  <c r="X22" i="39"/>
  <c r="X9" i="39"/>
  <c r="AC21" i="39"/>
  <c r="W19" i="39"/>
  <c r="R9" i="39"/>
  <c r="V13" i="39"/>
  <c r="AA12" i="39"/>
  <c r="Y13" i="39"/>
  <c r="AB6" i="39"/>
  <c r="Y21" i="39"/>
  <c r="S9" i="39"/>
  <c r="Q20" i="39"/>
  <c r="U9" i="39"/>
  <c r="U23" i="39"/>
  <c r="Q9" i="39"/>
  <c r="U15" i="39"/>
  <c r="Y7" i="39"/>
  <c r="R23" i="39"/>
  <c r="W12" i="39"/>
  <c r="Z16" i="39"/>
  <c r="Q10" i="39"/>
  <c r="W6" i="39"/>
  <c r="T10" i="39"/>
  <c r="X12" i="39"/>
  <c r="R21" i="39"/>
  <c r="U17" i="39"/>
  <c r="S7" i="39"/>
  <c r="R20" i="39"/>
  <c r="AB9" i="39"/>
  <c r="Z18" i="39"/>
  <c r="R22" i="39"/>
  <c r="AC6" i="39"/>
  <c r="Q17" i="39"/>
  <c r="AA11" i="39"/>
  <c r="AB14" i="39"/>
  <c r="T15" i="39"/>
  <c r="AC23" i="39"/>
  <c r="U12" i="39"/>
  <c r="W14" i="39"/>
  <c r="T11" i="39"/>
  <c r="T22" i="39"/>
  <c r="AA15" i="39"/>
  <c r="W7" i="39"/>
  <c r="Z12" i="39"/>
  <c r="Q11" i="39"/>
  <c r="Z17" i="39"/>
  <c r="AC9" i="39"/>
  <c r="AC18" i="39"/>
  <c r="AC7" i="39"/>
  <c r="AB18" i="39"/>
  <c r="AC8" i="39"/>
  <c r="Y14" i="39"/>
  <c r="T16" i="39"/>
  <c r="U11" i="39"/>
  <c r="R13" i="39"/>
  <c r="S19" i="39"/>
  <c r="R17" i="39"/>
  <c r="V17" i="39"/>
  <c r="AA17" i="39"/>
  <c r="S22" i="39"/>
  <c r="W8" i="39"/>
  <c r="V11" i="39"/>
  <c r="Q14" i="39"/>
  <c r="Z23" i="39"/>
  <c r="R12" i="39"/>
  <c r="Q6" i="39"/>
  <c r="Z15" i="39"/>
  <c r="U14" i="39"/>
  <c r="Q13" i="39"/>
  <c r="Y9" i="39"/>
  <c r="X18" i="39"/>
  <c r="AB21" i="39"/>
  <c r="T18" i="39"/>
  <c r="AP51" i="20" l="1"/>
  <c r="AN18" i="20"/>
  <c r="AP16" i="20"/>
  <c r="AP38" i="20"/>
  <c r="AN34" i="20"/>
  <c r="AP43" i="20"/>
  <c r="AP48" i="20"/>
  <c r="AP28" i="20"/>
  <c r="AN40" i="20"/>
  <c r="AN35" i="20"/>
  <c r="AP17" i="20"/>
  <c r="AN20" i="20"/>
  <c r="AN45" i="20"/>
  <c r="AP22" i="20"/>
  <c r="AP15" i="20"/>
  <c r="AN32" i="20"/>
  <c r="AP19" i="20"/>
  <c r="AN27" i="20"/>
  <c r="AN47" i="20"/>
  <c r="AP35" i="20"/>
  <c r="AN22" i="20"/>
  <c r="AP41" i="20"/>
  <c r="AP33" i="20"/>
  <c r="AN38" i="20"/>
  <c r="AN41" i="20"/>
  <c r="AN16" i="20"/>
  <c r="AP45" i="20"/>
  <c r="AP37" i="20"/>
  <c r="AN48" i="20"/>
  <c r="AP42" i="20"/>
  <c r="AN44" i="20"/>
  <c r="AN36" i="20"/>
  <c r="AN19" i="20"/>
  <c r="AP49" i="20"/>
  <c r="AP30" i="20"/>
  <c r="AN50" i="20"/>
  <c r="AN21" i="20"/>
  <c r="AP50" i="20"/>
  <c r="AN30" i="20"/>
  <c r="AP31" i="20"/>
  <c r="AP23" i="20"/>
  <c r="AP47" i="20"/>
  <c r="AN43" i="20"/>
  <c r="AP46" i="20"/>
  <c r="AP36" i="20"/>
  <c r="AN24" i="20"/>
  <c r="AP24" i="20"/>
  <c r="AP39" i="20"/>
  <c r="AP21" i="20"/>
  <c r="AN39" i="20"/>
  <c r="AP32" i="20"/>
  <c r="AP44" i="20"/>
  <c r="AN23" i="20"/>
  <c r="AP18" i="20"/>
  <c r="AN28" i="20"/>
  <c r="AN31" i="20"/>
  <c r="AN15" i="20"/>
  <c r="AN17" i="20"/>
  <c r="AP20" i="20"/>
  <c r="AN49" i="20"/>
  <c r="AP40" i="20"/>
  <c r="AN26" i="20"/>
  <c r="AN25" i="20"/>
  <c r="AN46" i="20"/>
  <c r="AN42" i="20"/>
  <c r="AN51" i="20"/>
  <c r="AN37" i="20"/>
  <c r="AP27" i="20"/>
  <c r="AN29" i="20"/>
  <c r="AP26" i="20"/>
  <c r="AN33" i="20"/>
  <c r="AP29" i="20"/>
  <c r="AP34" i="20"/>
  <c r="AP25" i="20"/>
  <c r="AP52" i="20" l="1"/>
  <c r="U27" i="20" s="1"/>
  <c r="AN52" i="20"/>
  <c r="J27" i="20" s="1"/>
  <c r="O19" i="39" l="1"/>
  <c r="O18" i="39"/>
  <c r="O20" i="39"/>
  <c r="O5" i="39"/>
  <c r="O13" i="39"/>
  <c r="O9" i="39"/>
  <c r="O16" i="39"/>
  <c r="O8" i="39"/>
  <c r="O12" i="39"/>
  <c r="O21" i="39"/>
  <c r="O17" i="39"/>
  <c r="O4" i="39"/>
  <c r="O6" i="39"/>
  <c r="O10" i="39"/>
  <c r="O11" i="39"/>
  <c r="O23" i="39"/>
  <c r="O7" i="39"/>
  <c r="O22" i="39"/>
  <c r="O14" i="39"/>
  <c r="O15" i="39"/>
  <c r="P5" i="39"/>
  <c r="P14" i="39"/>
  <c r="P23" i="39"/>
  <c r="P4" i="39"/>
  <c r="P12" i="39"/>
  <c r="P16" i="39"/>
  <c r="P7" i="39"/>
  <c r="P20" i="39"/>
  <c r="P15" i="39"/>
  <c r="P19" i="39"/>
  <c r="P13" i="39"/>
  <c r="P17" i="39"/>
  <c r="P21" i="39"/>
  <c r="P6" i="39"/>
  <c r="P22" i="39"/>
  <c r="P18" i="39"/>
  <c r="P8" i="39"/>
  <c r="P9" i="39"/>
  <c r="P11" i="39"/>
  <c r="P10" i="39"/>
</calcChain>
</file>

<file path=xl/comments1.xml><?xml version="1.0" encoding="utf-8"?>
<comments xmlns="http://schemas.openxmlformats.org/spreadsheetml/2006/main">
  <authors>
    <author>大阪府</author>
    <author>西</author>
  </authors>
  <commentList>
    <comment ref="CB3" authorId="0" shapeId="0">
      <text>
        <r>
          <rPr>
            <b/>
            <sz val="9"/>
            <color indexed="81"/>
            <rFont val="Meiryo UI"/>
            <family val="3"/>
            <charset val="128"/>
          </rPr>
          <t>エラーメッセージが一つでもある場合、NGと表示
総括表にもメッセージが表示</t>
        </r>
      </text>
    </comment>
    <comment ref="R14"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5"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15" authorId="0" shapeId="0">
      <text>
        <r>
          <rPr>
            <b/>
            <sz val="9"/>
            <color indexed="81"/>
            <rFont val="BIZ UDPゴシック"/>
            <family val="3"/>
            <charset val="128"/>
          </rPr>
          <t>トイレ加算対象施設であって、積算内訳にトイレが選択された場合、申請額が表示される</t>
        </r>
      </text>
    </comment>
    <comment ref="R16"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7"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8"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9"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20" authorId="1" shapeId="0">
      <text>
        <r>
          <rPr>
            <b/>
            <sz val="10"/>
            <color indexed="81"/>
            <rFont val="MS P ゴシック"/>
            <family val="3"/>
            <charset val="128"/>
          </rPr>
          <t>実際に購入された物品の金額（税込み）で記載して下さい。</t>
        </r>
      </text>
    </comment>
    <comment ref="R21"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22" authorId="0" shapeId="0">
      <text>
        <r>
          <rPr>
            <b/>
            <sz val="9"/>
            <color indexed="81"/>
            <rFont val="BIZ UDPゴシック"/>
            <family val="3"/>
            <charset val="128"/>
          </rPr>
          <t>CA13～CA19の合計（1,000円未満切り捨て）と15,000円の低い方を表示
Q11セルの基準単価にここの金額を加算。</t>
        </r>
      </text>
    </comment>
  </commentList>
</comments>
</file>

<file path=xl/comments2.xml><?xml version="1.0" encoding="utf-8"?>
<comments xmlns="http://schemas.openxmlformats.org/spreadsheetml/2006/main">
  <authors>
    <author>大阪府</author>
    <author>西</author>
  </authors>
  <commentList>
    <comment ref="CB3" authorId="0" shapeId="0">
      <text>
        <r>
          <rPr>
            <b/>
            <sz val="9"/>
            <color indexed="81"/>
            <rFont val="Meiryo UI"/>
            <family val="3"/>
            <charset val="128"/>
          </rPr>
          <t>エラーメッセージが一つでもある場合、NGと表示
総括表にもメッセージが表示</t>
        </r>
      </text>
    </comment>
    <comment ref="R14"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5"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15" authorId="0" shapeId="0">
      <text>
        <r>
          <rPr>
            <b/>
            <sz val="9"/>
            <color indexed="81"/>
            <rFont val="BIZ UDPゴシック"/>
            <family val="3"/>
            <charset val="128"/>
          </rPr>
          <t>トイレ加算対象施設であって、積算内訳にトイレが選択された場合、申請額が表示される</t>
        </r>
      </text>
    </comment>
    <comment ref="R16"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7"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8"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9"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20" authorId="1" shapeId="0">
      <text>
        <r>
          <rPr>
            <b/>
            <sz val="10"/>
            <color indexed="81"/>
            <rFont val="MS P ゴシック"/>
            <family val="3"/>
            <charset val="128"/>
          </rPr>
          <t>実際に購入された物品の金額（税込み）で記載して下さい。</t>
        </r>
      </text>
    </comment>
    <comment ref="R21"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22" authorId="0" shapeId="0">
      <text>
        <r>
          <rPr>
            <b/>
            <sz val="9"/>
            <color indexed="81"/>
            <rFont val="BIZ UDPゴシック"/>
            <family val="3"/>
            <charset val="128"/>
          </rPr>
          <t>CA13～CA19の合計（1,000円未満切り捨て）と15,000円の低い方を表示
Q11セルの基準単価にここの金額を加算。</t>
        </r>
      </text>
    </comment>
  </commentList>
</comments>
</file>

<file path=xl/comments3.xml><?xml version="1.0" encoding="utf-8"?>
<comments xmlns="http://schemas.openxmlformats.org/spreadsheetml/2006/main">
  <authors>
    <author>大阪府</author>
    <author>西</author>
  </authors>
  <commentList>
    <comment ref="CB3" authorId="0" shapeId="0">
      <text>
        <r>
          <rPr>
            <b/>
            <sz val="9"/>
            <color indexed="81"/>
            <rFont val="Meiryo UI"/>
            <family val="3"/>
            <charset val="128"/>
          </rPr>
          <t>エラーメッセージが一つでもある場合、NGと表示
総括表にもメッセージが表示</t>
        </r>
      </text>
    </comment>
    <comment ref="R14"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5"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15" authorId="0" shapeId="0">
      <text>
        <r>
          <rPr>
            <b/>
            <sz val="9"/>
            <color indexed="81"/>
            <rFont val="BIZ UDPゴシック"/>
            <family val="3"/>
            <charset val="128"/>
          </rPr>
          <t>トイレ加算対象施設であって、積算内訳にトイレが選択された場合、申請額が表示される</t>
        </r>
      </text>
    </comment>
    <comment ref="R16"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7"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8"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9"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20" authorId="1" shapeId="0">
      <text>
        <r>
          <rPr>
            <b/>
            <sz val="10"/>
            <color indexed="81"/>
            <rFont val="MS P ゴシック"/>
            <family val="3"/>
            <charset val="128"/>
          </rPr>
          <t>実際に購入された物品の金額（税込み）で記載して下さい。</t>
        </r>
      </text>
    </comment>
    <comment ref="R21"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22" authorId="0" shapeId="0">
      <text>
        <r>
          <rPr>
            <b/>
            <sz val="9"/>
            <color indexed="81"/>
            <rFont val="BIZ UDPゴシック"/>
            <family val="3"/>
            <charset val="128"/>
          </rPr>
          <t>CA13～CA19の合計（1,000円未満切り捨て）と15,000円の低い方を表示
Q11セルの基準単価にここの金額を加算。</t>
        </r>
      </text>
    </comment>
  </commentList>
</comments>
</file>

<file path=xl/comments4.xml><?xml version="1.0" encoding="utf-8"?>
<comments xmlns="http://schemas.openxmlformats.org/spreadsheetml/2006/main">
  <authors>
    <author>大阪府</author>
    <author>西</author>
  </authors>
  <commentList>
    <comment ref="CB3" authorId="0" shapeId="0">
      <text>
        <r>
          <rPr>
            <b/>
            <sz val="9"/>
            <color indexed="81"/>
            <rFont val="Meiryo UI"/>
            <family val="3"/>
            <charset val="128"/>
          </rPr>
          <t>エラーメッセージが一つでもある場合、NGと表示
総括表にもメッセージが表示</t>
        </r>
      </text>
    </comment>
    <comment ref="R14"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5"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15" authorId="0" shapeId="0">
      <text>
        <r>
          <rPr>
            <b/>
            <sz val="9"/>
            <color indexed="81"/>
            <rFont val="BIZ UDPゴシック"/>
            <family val="3"/>
            <charset val="128"/>
          </rPr>
          <t>トイレ加算対象施設であって、積算内訳にトイレが選択された場合、申請額が表示される</t>
        </r>
      </text>
    </comment>
    <comment ref="R16"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7"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8"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9"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20" authorId="1" shapeId="0">
      <text>
        <r>
          <rPr>
            <b/>
            <sz val="10"/>
            <color indexed="81"/>
            <rFont val="MS P ゴシック"/>
            <family val="3"/>
            <charset val="128"/>
          </rPr>
          <t>実際に購入された物品の金額（税込み）で記載して下さい。</t>
        </r>
      </text>
    </comment>
    <comment ref="R21"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22" authorId="0" shapeId="0">
      <text>
        <r>
          <rPr>
            <b/>
            <sz val="9"/>
            <color indexed="81"/>
            <rFont val="BIZ UDPゴシック"/>
            <family val="3"/>
            <charset val="128"/>
          </rPr>
          <t>CA13～CA19の合計（1,000円未満切り捨て）と15,000円の低い方を表示
Q11セルの基準単価にここの金額を加算。</t>
        </r>
      </text>
    </comment>
  </commentList>
</comments>
</file>

<file path=xl/comments5.xml><?xml version="1.0" encoding="utf-8"?>
<comments xmlns="http://schemas.openxmlformats.org/spreadsheetml/2006/main">
  <authors>
    <author>大阪府</author>
    <author>西</author>
  </authors>
  <commentList>
    <comment ref="CB3" authorId="0" shapeId="0">
      <text>
        <r>
          <rPr>
            <b/>
            <sz val="9"/>
            <color indexed="81"/>
            <rFont val="Meiryo UI"/>
            <family val="3"/>
            <charset val="128"/>
          </rPr>
          <t>エラーメッセージが一つでもある場合、NGと表示
総括表にもメッセージが表示</t>
        </r>
      </text>
    </comment>
    <comment ref="R14"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5"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15" authorId="0" shapeId="0">
      <text>
        <r>
          <rPr>
            <b/>
            <sz val="9"/>
            <color indexed="81"/>
            <rFont val="BIZ UDPゴシック"/>
            <family val="3"/>
            <charset val="128"/>
          </rPr>
          <t>トイレ加算対象施設であって、積算内訳にトイレが選択された場合、申請額が表示される</t>
        </r>
      </text>
    </comment>
    <comment ref="R16"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7"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8"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9"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20" authorId="1" shapeId="0">
      <text>
        <r>
          <rPr>
            <b/>
            <sz val="10"/>
            <color indexed="81"/>
            <rFont val="MS P ゴシック"/>
            <family val="3"/>
            <charset val="128"/>
          </rPr>
          <t>実際に購入された物品の金額（税込み）で記載して下さい。</t>
        </r>
      </text>
    </comment>
    <comment ref="R21"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22" authorId="0" shapeId="0">
      <text>
        <r>
          <rPr>
            <b/>
            <sz val="9"/>
            <color indexed="81"/>
            <rFont val="BIZ UDPゴシック"/>
            <family val="3"/>
            <charset val="128"/>
          </rPr>
          <t>CA13～CA19の合計（1,000円未満切り捨て）と15,000円の低い方を表示
Q11セルの基準単価にここの金額を加算。</t>
        </r>
      </text>
    </comment>
  </commentList>
</comments>
</file>

<file path=xl/comments6.xml><?xml version="1.0" encoding="utf-8"?>
<comments xmlns="http://schemas.openxmlformats.org/spreadsheetml/2006/main">
  <authors>
    <author>大阪府</author>
    <author>西</author>
  </authors>
  <commentList>
    <comment ref="CB3" authorId="0" shapeId="0">
      <text>
        <r>
          <rPr>
            <b/>
            <sz val="9"/>
            <color indexed="81"/>
            <rFont val="Meiryo UI"/>
            <family val="3"/>
            <charset val="128"/>
          </rPr>
          <t>エラーメッセージが一つでもある場合、NGと表示
総括表にもメッセージが表示</t>
        </r>
      </text>
    </comment>
    <comment ref="R14"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5"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15" authorId="0" shapeId="0">
      <text>
        <r>
          <rPr>
            <b/>
            <sz val="9"/>
            <color indexed="81"/>
            <rFont val="BIZ UDPゴシック"/>
            <family val="3"/>
            <charset val="128"/>
          </rPr>
          <t>トイレ加算対象施設であって、積算内訳にトイレが選択された場合、申請額が表示される</t>
        </r>
      </text>
    </comment>
    <comment ref="R16"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7"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8"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9"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20" authorId="1" shapeId="0">
      <text>
        <r>
          <rPr>
            <b/>
            <sz val="10"/>
            <color indexed="81"/>
            <rFont val="MS P ゴシック"/>
            <family val="3"/>
            <charset val="128"/>
          </rPr>
          <t>実際に購入された物品の金額（税込み）で記載して下さい。</t>
        </r>
      </text>
    </comment>
    <comment ref="R21"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22" authorId="0" shapeId="0">
      <text>
        <r>
          <rPr>
            <b/>
            <sz val="9"/>
            <color indexed="81"/>
            <rFont val="BIZ UDPゴシック"/>
            <family val="3"/>
            <charset val="128"/>
          </rPr>
          <t>CA13～CA19の合計（1,000円未満切り捨て）と15,000円の低い方を表示
Q11セルの基準単価にここの金額を加算。</t>
        </r>
      </text>
    </comment>
  </commentList>
</comments>
</file>

<file path=xl/comments7.xml><?xml version="1.0" encoding="utf-8"?>
<comments xmlns="http://schemas.openxmlformats.org/spreadsheetml/2006/main">
  <authors>
    <author>大阪府</author>
    <author>西</author>
  </authors>
  <commentList>
    <comment ref="CB3" authorId="0" shapeId="0">
      <text>
        <r>
          <rPr>
            <b/>
            <sz val="9"/>
            <color indexed="81"/>
            <rFont val="Meiryo UI"/>
            <family val="3"/>
            <charset val="128"/>
          </rPr>
          <t>エラーメッセージが一つでもある場合、NGと表示
総括表にもメッセージが表示</t>
        </r>
      </text>
    </comment>
    <comment ref="R14"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5"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15" authorId="0" shapeId="0">
      <text>
        <r>
          <rPr>
            <b/>
            <sz val="9"/>
            <color indexed="81"/>
            <rFont val="BIZ UDPゴシック"/>
            <family val="3"/>
            <charset val="128"/>
          </rPr>
          <t>トイレ加算対象施設であって、積算内訳にトイレが選択された場合、申請額が表示される</t>
        </r>
      </text>
    </comment>
    <comment ref="R16"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7"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8"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9"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20" authorId="1" shapeId="0">
      <text>
        <r>
          <rPr>
            <b/>
            <sz val="10"/>
            <color indexed="81"/>
            <rFont val="MS P ゴシック"/>
            <family val="3"/>
            <charset val="128"/>
          </rPr>
          <t>実際に購入された物品の金額（税込み）で記載して下さい。</t>
        </r>
      </text>
    </comment>
    <comment ref="R21"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22" authorId="0" shapeId="0">
      <text>
        <r>
          <rPr>
            <b/>
            <sz val="9"/>
            <color indexed="81"/>
            <rFont val="BIZ UDPゴシック"/>
            <family val="3"/>
            <charset val="128"/>
          </rPr>
          <t>CA13～CA19の合計（1,000円未満切り捨て）と15,000円の低い方を表示
Q11セルの基準単価にここの金額を加算。</t>
        </r>
      </text>
    </comment>
  </commentList>
</comments>
</file>

<file path=xl/comments8.xml><?xml version="1.0" encoding="utf-8"?>
<comments xmlns="http://schemas.openxmlformats.org/spreadsheetml/2006/main">
  <authors>
    <author>大阪府</author>
    <author>西</author>
  </authors>
  <commentList>
    <comment ref="CB3" authorId="0" shapeId="0">
      <text>
        <r>
          <rPr>
            <b/>
            <sz val="9"/>
            <color indexed="81"/>
            <rFont val="Meiryo UI"/>
            <family val="3"/>
            <charset val="128"/>
          </rPr>
          <t>エラーメッセージが一つでもある場合、NGと表示
総括表にもメッセージが表示</t>
        </r>
      </text>
    </comment>
    <comment ref="R14"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5"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15" authorId="0" shapeId="0">
      <text>
        <r>
          <rPr>
            <b/>
            <sz val="9"/>
            <color indexed="81"/>
            <rFont val="BIZ UDPゴシック"/>
            <family val="3"/>
            <charset val="128"/>
          </rPr>
          <t>トイレ加算対象施設であって、積算内訳にトイレが選択された場合、申請額が表示される</t>
        </r>
      </text>
    </comment>
    <comment ref="R16"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7"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8"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9"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20" authorId="1" shapeId="0">
      <text>
        <r>
          <rPr>
            <b/>
            <sz val="10"/>
            <color indexed="81"/>
            <rFont val="MS P ゴシック"/>
            <family val="3"/>
            <charset val="128"/>
          </rPr>
          <t>実際に購入された物品の金額（税込み）で記載して下さい。</t>
        </r>
      </text>
    </comment>
    <comment ref="R21"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22" authorId="0" shapeId="0">
      <text>
        <r>
          <rPr>
            <b/>
            <sz val="9"/>
            <color indexed="81"/>
            <rFont val="BIZ UDPゴシック"/>
            <family val="3"/>
            <charset val="128"/>
          </rPr>
          <t>CA13～CA19の合計（1,000円未満切り捨て）と15,000円の低い方を表示
Q11セルの基準単価にここの金額を加算。</t>
        </r>
      </text>
    </comment>
  </commentList>
</comments>
</file>

<file path=xl/comments9.xml><?xml version="1.0" encoding="utf-8"?>
<comments xmlns="http://schemas.openxmlformats.org/spreadsheetml/2006/main">
  <authors>
    <author>大阪府</author>
    <author>西</author>
  </authors>
  <commentList>
    <comment ref="CB3" authorId="0" shapeId="0">
      <text>
        <r>
          <rPr>
            <b/>
            <sz val="9"/>
            <color indexed="81"/>
            <rFont val="Meiryo UI"/>
            <family val="3"/>
            <charset val="128"/>
          </rPr>
          <t>エラーメッセージが一つでもある場合、NGと表示
総括表にもメッセージが表示</t>
        </r>
      </text>
    </comment>
    <comment ref="R14"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5"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15" authorId="0" shapeId="0">
      <text>
        <r>
          <rPr>
            <b/>
            <sz val="9"/>
            <color indexed="81"/>
            <rFont val="BIZ UDPゴシック"/>
            <family val="3"/>
            <charset val="128"/>
          </rPr>
          <t>トイレ加算対象施設であって、積算内訳にトイレが選択された場合、申請額が表示される</t>
        </r>
      </text>
    </comment>
    <comment ref="R16"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7"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8"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9"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20" authorId="1" shapeId="0">
      <text>
        <r>
          <rPr>
            <b/>
            <sz val="10"/>
            <color indexed="81"/>
            <rFont val="MS P ゴシック"/>
            <family val="3"/>
            <charset val="128"/>
          </rPr>
          <t>実際に購入された物品の金額（税込み）で記載して下さい。</t>
        </r>
      </text>
    </comment>
    <comment ref="R21"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22" authorId="0" shapeId="0">
      <text>
        <r>
          <rPr>
            <b/>
            <sz val="9"/>
            <color indexed="81"/>
            <rFont val="BIZ UDPゴシック"/>
            <family val="3"/>
            <charset val="128"/>
          </rPr>
          <t>CA13～CA19の合計（1,000円未満切り捨て）と15,000円の低い方を表示
Q11セルの基準単価にここの金額を加算。</t>
        </r>
      </text>
    </comment>
  </commentList>
</comments>
</file>

<file path=xl/comments10.xml><?xml version="1.0" encoding="utf-8"?>
<comments xmlns="http://schemas.openxmlformats.org/spreadsheetml/2006/main">
  <authors>
    <author>大阪府</author>
    <author>西</author>
  </authors>
  <commentList>
    <comment ref="CB3" authorId="0" shapeId="0">
      <text>
        <r>
          <rPr>
            <b/>
            <sz val="9"/>
            <color indexed="81"/>
            <rFont val="Meiryo UI"/>
            <family val="3"/>
            <charset val="128"/>
          </rPr>
          <t>エラーメッセージが一つでもある場合、NGと表示
総括表にもメッセージが表示</t>
        </r>
      </text>
    </comment>
    <comment ref="R14"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5"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15" authorId="0" shapeId="0">
      <text>
        <r>
          <rPr>
            <b/>
            <sz val="9"/>
            <color indexed="81"/>
            <rFont val="BIZ UDPゴシック"/>
            <family val="3"/>
            <charset val="128"/>
          </rPr>
          <t>トイレ加算対象施設であって、積算内訳にトイレが選択された場合、申請額が表示される</t>
        </r>
      </text>
    </comment>
    <comment ref="R16"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7"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8"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9"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20" authorId="1" shapeId="0">
      <text>
        <r>
          <rPr>
            <b/>
            <sz val="10"/>
            <color indexed="81"/>
            <rFont val="MS P ゴシック"/>
            <family val="3"/>
            <charset val="128"/>
          </rPr>
          <t>実際に購入された物品の金額（税込み）で記載して下さい。</t>
        </r>
      </text>
    </comment>
    <comment ref="R21"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22" authorId="0" shapeId="0">
      <text>
        <r>
          <rPr>
            <b/>
            <sz val="9"/>
            <color indexed="81"/>
            <rFont val="BIZ UDPゴシック"/>
            <family val="3"/>
            <charset val="128"/>
          </rPr>
          <t>CA13～CA19の合計（1,000円未満切り捨て）と15,000円の低い方を表示
Q11セルの基準単価にここの金額を加算。</t>
        </r>
      </text>
    </comment>
  </commentList>
</comments>
</file>

<file path=xl/comments11.xml><?xml version="1.0" encoding="utf-8"?>
<comments xmlns="http://schemas.openxmlformats.org/spreadsheetml/2006/main">
  <authors>
    <author>大阪府</author>
    <author>西</author>
  </authors>
  <commentList>
    <comment ref="CB3" authorId="0" shapeId="0">
      <text>
        <r>
          <rPr>
            <b/>
            <sz val="9"/>
            <color indexed="81"/>
            <rFont val="Meiryo UI"/>
            <family val="3"/>
            <charset val="128"/>
          </rPr>
          <t>エラーメッセージが一つでもある場合、NGと表示
総括表にもメッセージが表示</t>
        </r>
      </text>
    </comment>
    <comment ref="R14"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5"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15" authorId="0" shapeId="0">
      <text>
        <r>
          <rPr>
            <b/>
            <sz val="9"/>
            <color indexed="81"/>
            <rFont val="BIZ UDPゴシック"/>
            <family val="3"/>
            <charset val="128"/>
          </rPr>
          <t>トイレ加算対象施設であって、積算内訳にトイレが選択された場合、申請額が表示される</t>
        </r>
      </text>
    </comment>
    <comment ref="R16"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7"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8"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9"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20" authorId="1" shapeId="0">
      <text>
        <r>
          <rPr>
            <b/>
            <sz val="10"/>
            <color indexed="81"/>
            <rFont val="MS P ゴシック"/>
            <family val="3"/>
            <charset val="128"/>
          </rPr>
          <t>実際に購入された物品の金額（税込み）で記載して下さい。</t>
        </r>
      </text>
    </comment>
    <comment ref="R21"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22" authorId="0" shapeId="0">
      <text>
        <r>
          <rPr>
            <b/>
            <sz val="9"/>
            <color indexed="81"/>
            <rFont val="BIZ UDPゴシック"/>
            <family val="3"/>
            <charset val="128"/>
          </rPr>
          <t>CA13～CA19の合計（1,000円未満切り捨て）と15,000円の低い方を表示
Q11セルの基準単価にここの金額を加算。</t>
        </r>
      </text>
    </comment>
  </commentList>
</comments>
</file>

<file path=xl/comments12.xml><?xml version="1.0" encoding="utf-8"?>
<comments xmlns="http://schemas.openxmlformats.org/spreadsheetml/2006/main">
  <authors>
    <author>大阪府</author>
    <author>西</author>
  </authors>
  <commentList>
    <comment ref="CB3" authorId="0" shapeId="0">
      <text>
        <r>
          <rPr>
            <b/>
            <sz val="9"/>
            <color indexed="81"/>
            <rFont val="Meiryo UI"/>
            <family val="3"/>
            <charset val="128"/>
          </rPr>
          <t>エラーメッセージが一つでもある場合、NGと表示
総括表にもメッセージが表示</t>
        </r>
      </text>
    </comment>
    <comment ref="R14"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5"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15" authorId="0" shapeId="0">
      <text>
        <r>
          <rPr>
            <b/>
            <sz val="9"/>
            <color indexed="81"/>
            <rFont val="BIZ UDPゴシック"/>
            <family val="3"/>
            <charset val="128"/>
          </rPr>
          <t>トイレ加算対象施設であって、積算内訳にトイレが選択された場合、申請額が表示される</t>
        </r>
      </text>
    </comment>
    <comment ref="R16"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7"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8"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9"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20" authorId="1" shapeId="0">
      <text>
        <r>
          <rPr>
            <b/>
            <sz val="10"/>
            <color indexed="81"/>
            <rFont val="MS P ゴシック"/>
            <family val="3"/>
            <charset val="128"/>
          </rPr>
          <t>実際に購入された物品の金額（税込み）で記載して下さい。</t>
        </r>
      </text>
    </comment>
    <comment ref="R21"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22" authorId="0" shapeId="0">
      <text>
        <r>
          <rPr>
            <b/>
            <sz val="9"/>
            <color indexed="81"/>
            <rFont val="BIZ UDPゴシック"/>
            <family val="3"/>
            <charset val="128"/>
          </rPr>
          <t>CA13～CA19の合計（1,000円未満切り捨て）と15,000円の低い方を表示
Q11セルの基準単価にここの金額を加算。</t>
        </r>
      </text>
    </comment>
  </commentList>
</comments>
</file>

<file path=xl/comments13.xml><?xml version="1.0" encoding="utf-8"?>
<comments xmlns="http://schemas.openxmlformats.org/spreadsheetml/2006/main">
  <authors>
    <author>大阪府</author>
    <author>西</author>
  </authors>
  <commentList>
    <comment ref="CB3" authorId="0" shapeId="0">
      <text>
        <r>
          <rPr>
            <b/>
            <sz val="9"/>
            <color indexed="81"/>
            <rFont val="Meiryo UI"/>
            <family val="3"/>
            <charset val="128"/>
          </rPr>
          <t>エラーメッセージが一つでもある場合、NGと表示
総括表にもメッセージが表示</t>
        </r>
      </text>
    </comment>
    <comment ref="R14"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5"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15" authorId="0" shapeId="0">
      <text>
        <r>
          <rPr>
            <b/>
            <sz val="9"/>
            <color indexed="81"/>
            <rFont val="BIZ UDPゴシック"/>
            <family val="3"/>
            <charset val="128"/>
          </rPr>
          <t>トイレ加算対象施設であって、積算内訳にトイレが選択された場合、申請額が表示される</t>
        </r>
      </text>
    </comment>
    <comment ref="R16"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7"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8"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9"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20" authorId="1" shapeId="0">
      <text>
        <r>
          <rPr>
            <b/>
            <sz val="10"/>
            <color indexed="81"/>
            <rFont val="MS P ゴシック"/>
            <family val="3"/>
            <charset val="128"/>
          </rPr>
          <t>実際に購入された物品の金額（税込み）で記載して下さい。</t>
        </r>
      </text>
    </comment>
    <comment ref="R21"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22" authorId="0" shapeId="0">
      <text>
        <r>
          <rPr>
            <b/>
            <sz val="9"/>
            <color indexed="81"/>
            <rFont val="BIZ UDPゴシック"/>
            <family val="3"/>
            <charset val="128"/>
          </rPr>
          <t>CA13～CA19の合計（1,000円未満切り捨て）と15,000円の低い方を表示
Q11セルの基準単価にここの金額を加算。</t>
        </r>
      </text>
    </comment>
  </commentList>
</comments>
</file>

<file path=xl/comments14.xml><?xml version="1.0" encoding="utf-8"?>
<comments xmlns="http://schemas.openxmlformats.org/spreadsheetml/2006/main">
  <authors>
    <author>大阪府</author>
    <author>西</author>
  </authors>
  <commentList>
    <comment ref="CB3" authorId="0" shapeId="0">
      <text>
        <r>
          <rPr>
            <b/>
            <sz val="9"/>
            <color indexed="81"/>
            <rFont val="Meiryo UI"/>
            <family val="3"/>
            <charset val="128"/>
          </rPr>
          <t>エラーメッセージが一つでもある場合、NGと表示
総括表にもメッセージが表示</t>
        </r>
      </text>
    </comment>
    <comment ref="R14"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5"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15" authorId="0" shapeId="0">
      <text>
        <r>
          <rPr>
            <b/>
            <sz val="9"/>
            <color indexed="81"/>
            <rFont val="BIZ UDPゴシック"/>
            <family val="3"/>
            <charset val="128"/>
          </rPr>
          <t>トイレ加算対象施設であって、積算内訳にトイレが選択された場合、申請額が表示される</t>
        </r>
      </text>
    </comment>
    <comment ref="R16"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7"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8"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9"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20" authorId="1" shapeId="0">
      <text>
        <r>
          <rPr>
            <b/>
            <sz val="10"/>
            <color indexed="81"/>
            <rFont val="MS P ゴシック"/>
            <family val="3"/>
            <charset val="128"/>
          </rPr>
          <t>実際に購入された物品の金額（税込み）で記載して下さい。</t>
        </r>
      </text>
    </comment>
    <comment ref="R21"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22" authorId="0" shapeId="0">
      <text>
        <r>
          <rPr>
            <b/>
            <sz val="9"/>
            <color indexed="81"/>
            <rFont val="BIZ UDPゴシック"/>
            <family val="3"/>
            <charset val="128"/>
          </rPr>
          <t>CA13～CA19の合計（1,000円未満切り捨て）と15,000円の低い方を表示
Q11セルの基準単価にここの金額を加算。</t>
        </r>
      </text>
    </comment>
  </commentList>
</comments>
</file>

<file path=xl/comments15.xml><?xml version="1.0" encoding="utf-8"?>
<comments xmlns="http://schemas.openxmlformats.org/spreadsheetml/2006/main">
  <authors>
    <author>大阪府</author>
    <author>西</author>
  </authors>
  <commentList>
    <comment ref="CB3" authorId="0" shapeId="0">
      <text>
        <r>
          <rPr>
            <b/>
            <sz val="9"/>
            <color indexed="81"/>
            <rFont val="Meiryo UI"/>
            <family val="3"/>
            <charset val="128"/>
          </rPr>
          <t>エラーメッセージが一つでもある場合、NGと表示
総括表にもメッセージが表示</t>
        </r>
      </text>
    </comment>
    <comment ref="R14"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5"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15" authorId="0" shapeId="0">
      <text>
        <r>
          <rPr>
            <b/>
            <sz val="9"/>
            <color indexed="81"/>
            <rFont val="BIZ UDPゴシック"/>
            <family val="3"/>
            <charset val="128"/>
          </rPr>
          <t>トイレ加算対象施設であって、積算内訳にトイレが選択された場合、申請額が表示される</t>
        </r>
      </text>
    </comment>
    <comment ref="R16"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7"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8"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9"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20" authorId="1" shapeId="0">
      <text>
        <r>
          <rPr>
            <b/>
            <sz val="10"/>
            <color indexed="81"/>
            <rFont val="MS P ゴシック"/>
            <family val="3"/>
            <charset val="128"/>
          </rPr>
          <t>実際に購入された物品の金額（税込み）で記載して下さい。</t>
        </r>
      </text>
    </comment>
    <comment ref="R21"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22" authorId="0" shapeId="0">
      <text>
        <r>
          <rPr>
            <b/>
            <sz val="9"/>
            <color indexed="81"/>
            <rFont val="BIZ UDPゴシック"/>
            <family val="3"/>
            <charset val="128"/>
          </rPr>
          <t>CA13～CA19の合計（1,000円未満切り捨て）と15,000円の低い方を表示
Q11セルの基準単価にここの金額を加算。</t>
        </r>
      </text>
    </comment>
  </commentList>
</comments>
</file>

<file path=xl/comments16.xml><?xml version="1.0" encoding="utf-8"?>
<comments xmlns="http://schemas.openxmlformats.org/spreadsheetml/2006/main">
  <authors>
    <author>大阪府</author>
    <author>西</author>
  </authors>
  <commentList>
    <comment ref="CB3" authorId="0" shapeId="0">
      <text>
        <r>
          <rPr>
            <b/>
            <sz val="9"/>
            <color indexed="81"/>
            <rFont val="Meiryo UI"/>
            <family val="3"/>
            <charset val="128"/>
          </rPr>
          <t>エラーメッセージが一つでもある場合、NGと表示
総括表にもメッセージが表示</t>
        </r>
      </text>
    </comment>
    <comment ref="R14"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5"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15" authorId="0" shapeId="0">
      <text>
        <r>
          <rPr>
            <b/>
            <sz val="9"/>
            <color indexed="81"/>
            <rFont val="BIZ UDPゴシック"/>
            <family val="3"/>
            <charset val="128"/>
          </rPr>
          <t>トイレ加算対象施設であって、積算内訳にトイレが選択された場合、申請額が表示される</t>
        </r>
      </text>
    </comment>
    <comment ref="R16"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7"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8"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9"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20" authorId="1" shapeId="0">
      <text>
        <r>
          <rPr>
            <b/>
            <sz val="10"/>
            <color indexed="81"/>
            <rFont val="MS P ゴシック"/>
            <family val="3"/>
            <charset val="128"/>
          </rPr>
          <t>実際に購入された物品の金額（税込み）で記載して下さい。</t>
        </r>
      </text>
    </comment>
    <comment ref="R21"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22" authorId="0" shapeId="0">
      <text>
        <r>
          <rPr>
            <b/>
            <sz val="9"/>
            <color indexed="81"/>
            <rFont val="BIZ UDPゴシック"/>
            <family val="3"/>
            <charset val="128"/>
          </rPr>
          <t>CA13～CA19の合計（1,000円未満切り捨て）と15,000円の低い方を表示
Q11セルの基準単価にここの金額を加算。</t>
        </r>
      </text>
    </comment>
  </commentList>
</comments>
</file>

<file path=xl/comments17.xml><?xml version="1.0" encoding="utf-8"?>
<comments xmlns="http://schemas.openxmlformats.org/spreadsheetml/2006/main">
  <authors>
    <author>大阪府</author>
    <author>西</author>
  </authors>
  <commentList>
    <comment ref="CB3" authorId="0" shapeId="0">
      <text>
        <r>
          <rPr>
            <b/>
            <sz val="9"/>
            <color indexed="81"/>
            <rFont val="Meiryo UI"/>
            <family val="3"/>
            <charset val="128"/>
          </rPr>
          <t>エラーメッセージが一つでもある場合、NGと表示
総括表にもメッセージが表示</t>
        </r>
      </text>
    </comment>
    <comment ref="R14"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5"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15" authorId="0" shapeId="0">
      <text>
        <r>
          <rPr>
            <b/>
            <sz val="9"/>
            <color indexed="81"/>
            <rFont val="BIZ UDPゴシック"/>
            <family val="3"/>
            <charset val="128"/>
          </rPr>
          <t>トイレ加算対象施設であって、積算内訳にトイレが選択された場合、申請額が表示される</t>
        </r>
      </text>
    </comment>
    <comment ref="R16"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7"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8"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9"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20" authorId="1" shapeId="0">
      <text>
        <r>
          <rPr>
            <b/>
            <sz val="10"/>
            <color indexed="81"/>
            <rFont val="MS P ゴシック"/>
            <family val="3"/>
            <charset val="128"/>
          </rPr>
          <t>実際に購入された物品の金額（税込み）で記載して下さい。</t>
        </r>
      </text>
    </comment>
    <comment ref="R21"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22" authorId="0" shapeId="0">
      <text>
        <r>
          <rPr>
            <b/>
            <sz val="9"/>
            <color indexed="81"/>
            <rFont val="BIZ UDPゴシック"/>
            <family val="3"/>
            <charset val="128"/>
          </rPr>
          <t>CA13～CA19の合計（1,000円未満切り捨て）と15,000円の低い方を表示
Q11セルの基準単価にここの金額を加算。</t>
        </r>
      </text>
    </comment>
  </commentList>
</comments>
</file>

<file path=xl/comments18.xml><?xml version="1.0" encoding="utf-8"?>
<comments xmlns="http://schemas.openxmlformats.org/spreadsheetml/2006/main">
  <authors>
    <author>大阪府</author>
    <author>西</author>
  </authors>
  <commentList>
    <comment ref="CB3" authorId="0" shapeId="0">
      <text>
        <r>
          <rPr>
            <b/>
            <sz val="9"/>
            <color indexed="81"/>
            <rFont val="Meiryo UI"/>
            <family val="3"/>
            <charset val="128"/>
          </rPr>
          <t>エラーメッセージが一つでもある場合、NGと表示
総括表にもメッセージが表示</t>
        </r>
      </text>
    </comment>
    <comment ref="R14"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5"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15" authorId="0" shapeId="0">
      <text>
        <r>
          <rPr>
            <b/>
            <sz val="9"/>
            <color indexed="81"/>
            <rFont val="BIZ UDPゴシック"/>
            <family val="3"/>
            <charset val="128"/>
          </rPr>
          <t>トイレ加算対象施設であって、積算内訳にトイレが選択された場合、申請額が表示される</t>
        </r>
      </text>
    </comment>
    <comment ref="R16"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7"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8"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9"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20" authorId="1" shapeId="0">
      <text>
        <r>
          <rPr>
            <b/>
            <sz val="10"/>
            <color indexed="81"/>
            <rFont val="MS P ゴシック"/>
            <family val="3"/>
            <charset val="128"/>
          </rPr>
          <t>実際に購入された物品の金額（税込み）で記載して下さい。</t>
        </r>
      </text>
    </comment>
    <comment ref="R21"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22" authorId="0" shapeId="0">
      <text>
        <r>
          <rPr>
            <b/>
            <sz val="9"/>
            <color indexed="81"/>
            <rFont val="BIZ UDPゴシック"/>
            <family val="3"/>
            <charset val="128"/>
          </rPr>
          <t>CA13～CA19の合計（1,000円未満切り捨て）と15,000円の低い方を表示
Q11セルの基準単価にここの金額を加算。</t>
        </r>
      </text>
    </comment>
  </commentList>
</comments>
</file>

<file path=xl/comments19.xml><?xml version="1.0" encoding="utf-8"?>
<comments xmlns="http://schemas.openxmlformats.org/spreadsheetml/2006/main">
  <authors>
    <author>大阪府</author>
    <author>西</author>
  </authors>
  <commentList>
    <comment ref="CB3" authorId="0" shapeId="0">
      <text>
        <r>
          <rPr>
            <b/>
            <sz val="9"/>
            <color indexed="81"/>
            <rFont val="Meiryo UI"/>
            <family val="3"/>
            <charset val="128"/>
          </rPr>
          <t>エラーメッセージが一つでもある場合、NGと表示
総括表にもメッセージが表示</t>
        </r>
      </text>
    </comment>
    <comment ref="R14"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5"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15" authorId="0" shapeId="0">
      <text>
        <r>
          <rPr>
            <b/>
            <sz val="9"/>
            <color indexed="81"/>
            <rFont val="BIZ UDPゴシック"/>
            <family val="3"/>
            <charset val="128"/>
          </rPr>
          <t>トイレ加算対象施設であって、積算内訳にトイレが選択された場合、申請額が表示される</t>
        </r>
      </text>
    </comment>
    <comment ref="R16"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7"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8"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9"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20" authorId="1" shapeId="0">
      <text>
        <r>
          <rPr>
            <b/>
            <sz val="10"/>
            <color indexed="81"/>
            <rFont val="MS P ゴシック"/>
            <family val="3"/>
            <charset val="128"/>
          </rPr>
          <t>実際に購入された物品の金額（税込み）で記載して下さい。</t>
        </r>
      </text>
    </comment>
    <comment ref="R21"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22" authorId="0" shapeId="0">
      <text>
        <r>
          <rPr>
            <b/>
            <sz val="9"/>
            <color indexed="81"/>
            <rFont val="BIZ UDPゴシック"/>
            <family val="3"/>
            <charset val="128"/>
          </rPr>
          <t>CA13～CA19の合計（1,000円未満切り捨て）と15,000円の低い方を表示
Q11セルの基準単価にここの金額を加算。</t>
        </r>
      </text>
    </comment>
  </commentList>
</comments>
</file>

<file path=xl/comments20.xml><?xml version="1.0" encoding="utf-8"?>
<comments xmlns="http://schemas.openxmlformats.org/spreadsheetml/2006/main">
  <authors>
    <author>大阪府</author>
    <author>西</author>
  </authors>
  <commentList>
    <comment ref="CB3" authorId="0" shapeId="0">
      <text>
        <r>
          <rPr>
            <b/>
            <sz val="9"/>
            <color indexed="81"/>
            <rFont val="Meiryo UI"/>
            <family val="3"/>
            <charset val="128"/>
          </rPr>
          <t>エラーメッセージが一つでもある場合、NGと表示
総括表にもメッセージが表示</t>
        </r>
      </text>
    </comment>
    <comment ref="R14"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5"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15" authorId="0" shapeId="0">
      <text>
        <r>
          <rPr>
            <b/>
            <sz val="9"/>
            <color indexed="81"/>
            <rFont val="BIZ UDPゴシック"/>
            <family val="3"/>
            <charset val="128"/>
          </rPr>
          <t>トイレ加算対象施設であって、積算内訳にトイレが選択された場合、申請額が表示される</t>
        </r>
      </text>
    </comment>
    <comment ref="R16"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7"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8"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19"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R20" authorId="1" shapeId="0">
      <text>
        <r>
          <rPr>
            <b/>
            <sz val="10"/>
            <color indexed="81"/>
            <rFont val="MS P ゴシック"/>
            <family val="3"/>
            <charset val="128"/>
          </rPr>
          <t>実際に購入された物品の金額（税込み）で記載して下さい。</t>
        </r>
      </text>
    </comment>
    <comment ref="R21" authorId="1" shapeId="0">
      <text>
        <r>
          <rPr>
            <b/>
            <sz val="10"/>
            <color indexed="81"/>
            <rFont val="MS P ゴシック"/>
            <family val="3"/>
            <charset val="128"/>
          </rPr>
          <t>実際に購入された物品の金額（税込み）で記載して下さい。</t>
        </r>
        <r>
          <rPr>
            <sz val="9"/>
            <color indexed="81"/>
            <rFont val="MS P ゴシック"/>
            <family val="3"/>
            <charset val="128"/>
          </rPr>
          <t xml:space="preserve">
</t>
        </r>
      </text>
    </comment>
    <comment ref="CA22" authorId="0" shapeId="0">
      <text>
        <r>
          <rPr>
            <b/>
            <sz val="9"/>
            <color indexed="81"/>
            <rFont val="BIZ UDPゴシック"/>
            <family val="3"/>
            <charset val="128"/>
          </rPr>
          <t>CA13～CA19の合計（1,000円未満切り捨て）と15,000円の低い方を表示
Q11セルの基準単価にここの金額を加算。</t>
        </r>
      </text>
    </comment>
  </commentList>
</comments>
</file>

<file path=xl/sharedStrings.xml><?xml version="1.0" encoding="utf-8"?>
<sst xmlns="http://schemas.openxmlformats.org/spreadsheetml/2006/main" count="2809" uniqueCount="154">
  <si>
    <t>フリガナ</t>
    <phoneticPr fontId="6"/>
  </si>
  <si>
    <t>日</t>
    <rPh sb="0" eb="1">
      <t>ニチ</t>
    </rPh>
    <phoneticPr fontId="6"/>
  </si>
  <si>
    <t>月</t>
    <rPh sb="0" eb="1">
      <t>ゲツ</t>
    </rPh>
    <phoneticPr fontId="6"/>
  </si>
  <si>
    <t>年</t>
    <rPh sb="0" eb="1">
      <t>ネン</t>
    </rPh>
    <phoneticPr fontId="6"/>
  </si>
  <si>
    <t>名　　称</t>
    <rPh sb="0" eb="1">
      <t>ナ</t>
    </rPh>
    <rPh sb="3" eb="4">
      <t>ショウ</t>
    </rPh>
    <phoneticPr fontId="6"/>
  </si>
  <si>
    <t>（郵便番号</t>
    <rPh sb="1" eb="3">
      <t>ユウビン</t>
    </rPh>
    <rPh sb="3" eb="5">
      <t>バンゴウ</t>
    </rPh>
    <phoneticPr fontId="6"/>
  </si>
  <si>
    <t>‐</t>
    <phoneticPr fontId="6"/>
  </si>
  <si>
    <t>）</t>
    <phoneticPr fontId="6"/>
  </si>
  <si>
    <t>連絡先</t>
    <rPh sb="0" eb="3">
      <t>レンラクサキ</t>
    </rPh>
    <phoneticPr fontId="6"/>
  </si>
  <si>
    <t>電話番号</t>
    <rPh sb="0" eb="2">
      <t>デンワ</t>
    </rPh>
    <rPh sb="2" eb="4">
      <t>バンゴウ</t>
    </rPh>
    <phoneticPr fontId="6"/>
  </si>
  <si>
    <t>代表者の職・氏名</t>
    <rPh sb="0" eb="3">
      <t>ダイヒョウシャ</t>
    </rPh>
    <rPh sb="4" eb="5">
      <t>ショク</t>
    </rPh>
    <rPh sb="6" eb="8">
      <t>シメイ</t>
    </rPh>
    <phoneticPr fontId="6"/>
  </si>
  <si>
    <t>職　　名</t>
    <rPh sb="0" eb="1">
      <t>ショク</t>
    </rPh>
    <rPh sb="3" eb="4">
      <t>ナ</t>
    </rPh>
    <phoneticPr fontId="6"/>
  </si>
  <si>
    <t>氏　　名</t>
    <rPh sb="0" eb="1">
      <t>シ</t>
    </rPh>
    <rPh sb="3" eb="4">
      <t>ナ</t>
    </rPh>
    <phoneticPr fontId="6"/>
  </si>
  <si>
    <t>　標記について、次のとおり申請します。</t>
    <rPh sb="1" eb="3">
      <t>ヒョウキ</t>
    </rPh>
    <rPh sb="8" eb="9">
      <t>ツギ</t>
    </rPh>
    <rPh sb="13" eb="15">
      <t>シンセイ</t>
    </rPh>
    <phoneticPr fontId="6"/>
  </si>
  <si>
    <t>申請に関する担当者</t>
    <rPh sb="0" eb="2">
      <t>シンセイ</t>
    </rPh>
    <rPh sb="3" eb="4">
      <t>カン</t>
    </rPh>
    <rPh sb="6" eb="9">
      <t>タントウシャ</t>
    </rPh>
    <phoneticPr fontId="6"/>
  </si>
  <si>
    <t>申請額</t>
    <rPh sb="0" eb="3">
      <t>シンセイガク</t>
    </rPh>
    <phoneticPr fontId="6"/>
  </si>
  <si>
    <t>か所</t>
    <rPh sb="1" eb="2">
      <t>ショ</t>
    </rPh>
    <phoneticPr fontId="6"/>
  </si>
  <si>
    <t>事業所・施設の名称</t>
    <rPh sb="0" eb="3">
      <t>ジギョウショ</t>
    </rPh>
    <rPh sb="4" eb="6">
      <t>シセツ</t>
    </rPh>
    <rPh sb="7" eb="9">
      <t>メイショウ</t>
    </rPh>
    <phoneticPr fontId="6"/>
  </si>
  <si>
    <t>事業所・施設の状況</t>
    <rPh sb="0" eb="3">
      <t>ジギョウショ</t>
    </rPh>
    <rPh sb="4" eb="6">
      <t>シセツ</t>
    </rPh>
    <rPh sb="7" eb="9">
      <t>ジョウキョウ</t>
    </rPh>
    <phoneticPr fontId="6"/>
  </si>
  <si>
    <t>所要額</t>
    <rPh sb="0" eb="3">
      <t>ショヨウガク</t>
    </rPh>
    <phoneticPr fontId="6"/>
  </si>
  <si>
    <t>所要額(円)</t>
    <rPh sb="0" eb="3">
      <t>ショヨウガク</t>
    </rPh>
    <rPh sb="4" eb="5">
      <t>エン</t>
    </rPh>
    <phoneticPr fontId="6"/>
  </si>
  <si>
    <t>申　請　者</t>
    <rPh sb="0" eb="1">
      <t>サル</t>
    </rPh>
    <rPh sb="2" eb="3">
      <t>ショウ</t>
    </rPh>
    <rPh sb="4" eb="5">
      <t>シャ</t>
    </rPh>
    <phoneticPr fontId="6"/>
  </si>
  <si>
    <t>所在地</t>
    <rPh sb="0" eb="3">
      <t>ショザイチ</t>
    </rPh>
    <phoneticPr fontId="6"/>
  </si>
  <si>
    <t>E-mail</t>
    <phoneticPr fontId="6"/>
  </si>
  <si>
    <t>定員</t>
    <rPh sb="0" eb="2">
      <t>テイイン</t>
    </rPh>
    <phoneticPr fontId="6"/>
  </si>
  <si>
    <t>事業所・施設の所在地</t>
    <rPh sb="0" eb="3">
      <t>ジギョウショ</t>
    </rPh>
    <rPh sb="4" eb="6">
      <t>シセツ</t>
    </rPh>
    <rPh sb="7" eb="10">
      <t>ショザイチ</t>
    </rPh>
    <phoneticPr fontId="6"/>
  </si>
  <si>
    <t>基準単価</t>
    <rPh sb="0" eb="2">
      <t>キジュン</t>
    </rPh>
    <rPh sb="2" eb="4">
      <t>タンカ</t>
    </rPh>
    <phoneticPr fontId="6"/>
  </si>
  <si>
    <t>サービス種別</t>
    <rPh sb="4" eb="6">
      <t>シュベツ</t>
    </rPh>
    <phoneticPr fontId="6"/>
  </si>
  <si>
    <t>合計</t>
    <rPh sb="0" eb="2">
      <t>ゴウケイ</t>
    </rPh>
    <phoneticPr fontId="6"/>
  </si>
  <si>
    <t>　　令和</t>
    <rPh sb="2" eb="4">
      <t>レイワ</t>
    </rPh>
    <phoneticPr fontId="6"/>
  </si>
  <si>
    <t>/事業所</t>
  </si>
  <si>
    <t>基準単価</t>
    <phoneticPr fontId="6"/>
  </si>
  <si>
    <t>/施設</t>
    <rPh sb="1" eb="3">
      <t>シセツ</t>
    </rPh>
    <phoneticPr fontId="6"/>
  </si>
  <si>
    <t>＜積算内訳＞</t>
    <phoneticPr fontId="6"/>
  </si>
  <si>
    <t>円</t>
    <rPh sb="0" eb="1">
      <t>エン</t>
    </rPh>
    <phoneticPr fontId="6"/>
  </si>
  <si>
    <t>誓　約　事　項</t>
    <rPh sb="0" eb="1">
      <t>チカイ</t>
    </rPh>
    <rPh sb="2" eb="3">
      <t>ヤク</t>
    </rPh>
    <rPh sb="4" eb="5">
      <t>コト</t>
    </rPh>
    <rPh sb="6" eb="7">
      <t>コウ</t>
    </rPh>
    <phoneticPr fontId="6"/>
  </si>
  <si>
    <t>　サービス種別・申請金額等の申請内容に相違ない。</t>
    <phoneticPr fontId="6"/>
  </si>
  <si>
    <t xml:space="preserve">　
</t>
    <phoneticPr fontId="6"/>
  </si>
  <si>
    <t>大阪府知事</t>
    <rPh sb="0" eb="5">
      <t>オオサカフチジ</t>
    </rPh>
    <phoneticPr fontId="6"/>
  </si>
  <si>
    <t>様</t>
    <rPh sb="0" eb="1">
      <t>サマ</t>
    </rPh>
    <phoneticPr fontId="6"/>
  </si>
  <si>
    <t>（様式第１号－１）総括表</t>
    <rPh sb="1" eb="3">
      <t>ヨウシキ</t>
    </rPh>
    <rPh sb="3" eb="4">
      <t>ダイ</t>
    </rPh>
    <rPh sb="5" eb="6">
      <t>ゴウ</t>
    </rPh>
    <rPh sb="9" eb="12">
      <t>ソウカツヒョウ</t>
    </rPh>
    <phoneticPr fontId="6"/>
  </si>
  <si>
    <t>　この補助金に係る収入及び支出等に係る証拠書類を適切に整備保管する。</t>
    <rPh sb="29" eb="31">
      <t>ホカン</t>
    </rPh>
    <phoneticPr fontId="6"/>
  </si>
  <si>
    <t>担当者の氏名</t>
    <rPh sb="0" eb="3">
      <t>タントウシャ</t>
    </rPh>
    <rPh sb="4" eb="6">
      <t>シメイ</t>
    </rPh>
    <phoneticPr fontId="6"/>
  </si>
  <si>
    <t>(様式第１号－２）事業所・施設別個票</t>
    <rPh sb="1" eb="3">
      <t>ヨウシキ</t>
    </rPh>
    <rPh sb="3" eb="4">
      <t>ダイ</t>
    </rPh>
    <rPh sb="5" eb="7">
      <t>ゴウー</t>
    </rPh>
    <rPh sb="9" eb="12">
      <t>ジギョウショ</t>
    </rPh>
    <rPh sb="13" eb="15">
      <t>シセツ</t>
    </rPh>
    <rPh sb="15" eb="16">
      <t>ベツ</t>
    </rPh>
    <rPh sb="16" eb="18">
      <t>コヒョウ</t>
    </rPh>
    <phoneticPr fontId="6"/>
  </si>
  <si>
    <t>種別</t>
    <rPh sb="0" eb="2">
      <t>シュベツ</t>
    </rPh>
    <phoneticPr fontId="6"/>
  </si>
  <si>
    <t>か所</t>
    <rPh sb="1" eb="2">
      <t>ショ</t>
    </rPh>
    <phoneticPr fontId="6"/>
  </si>
  <si>
    <t>円</t>
    <rPh sb="0" eb="1">
      <t>エン</t>
    </rPh>
    <phoneticPr fontId="6"/>
  </si>
  <si>
    <t>申請額</t>
    <rPh sb="0" eb="3">
      <t>シンセイガク</t>
    </rPh>
    <phoneticPr fontId="6"/>
  </si>
  <si>
    <t>感染予防支援事業補助金交付申請書（兼実績報告書）</t>
    <rPh sb="2" eb="4">
      <t>ヨボウ</t>
    </rPh>
    <phoneticPr fontId="6"/>
  </si>
  <si>
    <t>事業所・施設数</t>
    <rPh sb="0" eb="3">
      <t>ジギョウショ</t>
    </rPh>
    <rPh sb="4" eb="7">
      <t>シセツスウ</t>
    </rPh>
    <phoneticPr fontId="6"/>
  </si>
  <si>
    <t>(郵便番号</t>
    <rPh sb="1" eb="3">
      <t>ユウビン</t>
    </rPh>
    <rPh sb="3" eb="5">
      <t>バンゴウ</t>
    </rPh>
    <phoneticPr fontId="6"/>
  </si>
  <si>
    <t>)</t>
    <phoneticPr fontId="6"/>
  </si>
  <si>
    <t>か所</t>
    <rPh sb="1" eb="2">
      <t>ショ</t>
    </rPh>
    <phoneticPr fontId="6"/>
  </si>
  <si>
    <t>　</t>
    <phoneticPr fontId="6"/>
  </si>
  <si>
    <t>（様式第１号ー２）事業所・施設別個票に記載のとおり</t>
    <rPh sb="1" eb="4">
      <t>ヨウシキダイ</t>
    </rPh>
    <rPh sb="5" eb="6">
      <t>ゴウ</t>
    </rPh>
    <rPh sb="9" eb="12">
      <t>ジギョウショ</t>
    </rPh>
    <rPh sb="13" eb="15">
      <t>シセツ</t>
    </rPh>
    <rPh sb="15" eb="16">
      <t>ベツ</t>
    </rPh>
    <rPh sb="16" eb="18">
      <t>コヒョウ</t>
    </rPh>
    <rPh sb="19" eb="21">
      <t>キサイ</t>
    </rPh>
    <phoneticPr fontId="6"/>
  </si>
  <si>
    <t>（１）申請内容</t>
    <rPh sb="3" eb="5">
      <t>シンセイ</t>
    </rPh>
    <rPh sb="5" eb="7">
      <t>ナイヨウ</t>
    </rPh>
    <phoneticPr fontId="6"/>
  </si>
  <si>
    <t>（２）物品等の内訳</t>
    <rPh sb="3" eb="6">
      <t>ブッピントウ</t>
    </rPh>
    <rPh sb="7" eb="9">
      <t>ウチワケ</t>
    </rPh>
    <phoneticPr fontId="6"/>
  </si>
  <si>
    <t>品目</t>
    <rPh sb="0" eb="2">
      <t>ヒンモク</t>
    </rPh>
    <phoneticPr fontId="6"/>
  </si>
  <si>
    <t>マスク</t>
    <phoneticPr fontId="6"/>
  </si>
  <si>
    <t>消毒液</t>
    <rPh sb="0" eb="3">
      <t>ショウドクエキ</t>
    </rPh>
    <phoneticPr fontId="6"/>
  </si>
  <si>
    <t>抗原定性検査キット</t>
    <rPh sb="0" eb="6">
      <t>コウゲンテイセイケンサ</t>
    </rPh>
    <phoneticPr fontId="6"/>
  </si>
  <si>
    <t>使い捨て食器</t>
    <rPh sb="0" eb="1">
      <t>ツカ</t>
    </rPh>
    <rPh sb="2" eb="3">
      <t>ス</t>
    </rPh>
    <rPh sb="4" eb="6">
      <t>ショッキ</t>
    </rPh>
    <phoneticPr fontId="6"/>
  </si>
  <si>
    <t>ドライシャンプー</t>
    <phoneticPr fontId="6"/>
  </si>
  <si>
    <t>石鹸、ハンドソープ</t>
    <rPh sb="0" eb="2">
      <t>セッケン</t>
    </rPh>
    <phoneticPr fontId="6"/>
  </si>
  <si>
    <t>ペーパータオル、清拭クロス、キッチンペーパー、除菌シート、ウェットティッシュ</t>
    <rPh sb="8" eb="10">
      <t>セイシキ</t>
    </rPh>
    <rPh sb="23" eb="25">
      <t>ジョキン</t>
    </rPh>
    <phoneticPr fontId="6"/>
  </si>
  <si>
    <t>パーテーション</t>
    <phoneticPr fontId="6"/>
  </si>
  <si>
    <t>パルスオキシメーター</t>
    <phoneticPr fontId="6"/>
  </si>
  <si>
    <t>空気清浄機</t>
    <rPh sb="0" eb="5">
      <t>クウキセイジョウキ</t>
    </rPh>
    <phoneticPr fontId="6"/>
  </si>
  <si>
    <t>不備</t>
    <rPh sb="0" eb="2">
      <t>フビ</t>
    </rPh>
    <phoneticPr fontId="6"/>
  </si>
  <si>
    <t>個人防護具（手袋、ガウン、フェイスシールド、キャップ、エプロン、ゴーグル、防護服、シューズカバー）</t>
    <rPh sb="0" eb="5">
      <t>コジンボウゴグ</t>
    </rPh>
    <rPh sb="6" eb="8">
      <t>テブクロ</t>
    </rPh>
    <rPh sb="37" eb="40">
      <t>ボウゴフク</t>
    </rPh>
    <phoneticPr fontId="6"/>
  </si>
  <si>
    <t>ポータブルトイレ</t>
    <phoneticPr fontId="6"/>
  </si>
  <si>
    <t>トイレ加算</t>
    <rPh sb="3" eb="5">
      <t>カサン</t>
    </rPh>
    <phoneticPr fontId="6"/>
  </si>
  <si>
    <t>事業所番号</t>
    <rPh sb="0" eb="3">
      <t>ジギョウショ</t>
    </rPh>
    <rPh sb="3" eb="5">
      <t>バンゴウ</t>
    </rPh>
    <phoneticPr fontId="6"/>
  </si>
  <si>
    <t>人</t>
    <rPh sb="0" eb="1">
      <t>ヒト</t>
    </rPh>
    <phoneticPr fontId="6"/>
  </si>
  <si>
    <t>　令和４年度大阪府新型コロナウイルス感染症に係る介護サービス事業所・施設等における感染予防支援事業の助成金交付を受けていない。</t>
    <phoneticPr fontId="6"/>
  </si>
  <si>
    <t>療養介護（定員40人以下）</t>
    <rPh sb="0" eb="2">
      <t>リョウヨウ</t>
    </rPh>
    <rPh sb="2" eb="4">
      <t>カイゴ</t>
    </rPh>
    <rPh sb="5" eb="7">
      <t>テイイン</t>
    </rPh>
    <rPh sb="9" eb="10">
      <t>ニン</t>
    </rPh>
    <rPh sb="10" eb="12">
      <t>イカ</t>
    </rPh>
    <phoneticPr fontId="9"/>
  </si>
  <si>
    <t>療養介護（定員41人～60人）</t>
    <rPh sb="0" eb="2">
      <t>リョウヨウ</t>
    </rPh>
    <rPh sb="2" eb="4">
      <t>カイゴ</t>
    </rPh>
    <rPh sb="5" eb="7">
      <t>テイイン</t>
    </rPh>
    <rPh sb="9" eb="10">
      <t>ニン</t>
    </rPh>
    <rPh sb="13" eb="14">
      <t>ニン</t>
    </rPh>
    <phoneticPr fontId="9"/>
  </si>
  <si>
    <t>療養介護（定員61人以上）</t>
    <rPh sb="0" eb="2">
      <t>リョウヨウ</t>
    </rPh>
    <rPh sb="2" eb="4">
      <t>カイゴ</t>
    </rPh>
    <rPh sb="5" eb="7">
      <t>テイイン</t>
    </rPh>
    <rPh sb="9" eb="10">
      <t>ニン</t>
    </rPh>
    <rPh sb="10" eb="12">
      <t>イジョウ</t>
    </rPh>
    <phoneticPr fontId="9"/>
  </si>
  <si>
    <t>生活介護</t>
    <rPh sb="0" eb="2">
      <t>セイカツ</t>
    </rPh>
    <rPh sb="2" eb="4">
      <t>カイゴ</t>
    </rPh>
    <phoneticPr fontId="7"/>
  </si>
  <si>
    <t>自立訓練（機能訓練）</t>
    <rPh sb="0" eb="2">
      <t>ジリツ</t>
    </rPh>
    <rPh sb="2" eb="4">
      <t>クンレン</t>
    </rPh>
    <rPh sb="5" eb="7">
      <t>キノウ</t>
    </rPh>
    <rPh sb="7" eb="9">
      <t>クンレン</t>
    </rPh>
    <phoneticPr fontId="7"/>
  </si>
  <si>
    <t>自立訓練（生活訓練）</t>
    <rPh sb="0" eb="4">
      <t>ジリツクンレン</t>
    </rPh>
    <rPh sb="5" eb="7">
      <t>セイカツ</t>
    </rPh>
    <rPh sb="7" eb="9">
      <t>クンレン</t>
    </rPh>
    <phoneticPr fontId="7"/>
  </si>
  <si>
    <t>就労移行支援</t>
    <rPh sb="0" eb="2">
      <t>シュウロウ</t>
    </rPh>
    <rPh sb="2" eb="4">
      <t>イコウ</t>
    </rPh>
    <rPh sb="4" eb="6">
      <t>シエン</t>
    </rPh>
    <phoneticPr fontId="7"/>
  </si>
  <si>
    <t>就労継続支援Ａ型</t>
    <rPh sb="0" eb="2">
      <t>シュウロウ</t>
    </rPh>
    <rPh sb="2" eb="4">
      <t>ケイゾク</t>
    </rPh>
    <rPh sb="4" eb="6">
      <t>シエン</t>
    </rPh>
    <rPh sb="7" eb="8">
      <t>カタ</t>
    </rPh>
    <phoneticPr fontId="7"/>
  </si>
  <si>
    <t>就労継続支援Ｂ型</t>
    <rPh sb="0" eb="2">
      <t>シュウロウ</t>
    </rPh>
    <rPh sb="2" eb="4">
      <t>ケイゾク</t>
    </rPh>
    <rPh sb="4" eb="6">
      <t>シエン</t>
    </rPh>
    <rPh sb="7" eb="8">
      <t>カタ</t>
    </rPh>
    <phoneticPr fontId="7"/>
  </si>
  <si>
    <t>就労定着支援</t>
    <rPh sb="0" eb="2">
      <t>シュウロウ</t>
    </rPh>
    <rPh sb="2" eb="4">
      <t>テイチャク</t>
    </rPh>
    <rPh sb="4" eb="6">
      <t>シエン</t>
    </rPh>
    <phoneticPr fontId="7"/>
  </si>
  <si>
    <t>自立生活援助</t>
    <rPh sb="0" eb="2">
      <t>ジリツ</t>
    </rPh>
    <rPh sb="2" eb="4">
      <t>セイカツ</t>
    </rPh>
    <rPh sb="4" eb="6">
      <t>エンジョ</t>
    </rPh>
    <phoneticPr fontId="7"/>
  </si>
  <si>
    <t>児童発達支援</t>
    <rPh sb="0" eb="2">
      <t>ジドウ</t>
    </rPh>
    <rPh sb="2" eb="4">
      <t>ハッタツ</t>
    </rPh>
    <rPh sb="4" eb="6">
      <t>シエン</t>
    </rPh>
    <phoneticPr fontId="7"/>
  </si>
  <si>
    <t>医療型児童発達支援</t>
    <rPh sb="0" eb="2">
      <t>イリョウ</t>
    </rPh>
    <rPh sb="2" eb="3">
      <t>ガタ</t>
    </rPh>
    <rPh sb="3" eb="5">
      <t>ジドウ</t>
    </rPh>
    <rPh sb="5" eb="7">
      <t>ハッタツ</t>
    </rPh>
    <rPh sb="7" eb="9">
      <t>シエン</t>
    </rPh>
    <phoneticPr fontId="7"/>
  </si>
  <si>
    <t>放課後等デイサービス</t>
    <rPh sb="0" eb="3">
      <t>ホウカゴ</t>
    </rPh>
    <rPh sb="3" eb="4">
      <t>トウ</t>
    </rPh>
    <phoneticPr fontId="7"/>
  </si>
  <si>
    <t>短期入所</t>
    <rPh sb="0" eb="2">
      <t>タンキ</t>
    </rPh>
    <rPh sb="2" eb="4">
      <t>ニュウショ</t>
    </rPh>
    <phoneticPr fontId="7"/>
  </si>
  <si>
    <t>施設入所支援（定員40人以下）</t>
    <rPh sb="0" eb="2">
      <t>シセツ</t>
    </rPh>
    <rPh sb="2" eb="4">
      <t>ニュウショ</t>
    </rPh>
    <rPh sb="4" eb="6">
      <t>シエン</t>
    </rPh>
    <rPh sb="7" eb="9">
      <t>テイイン</t>
    </rPh>
    <rPh sb="11" eb="12">
      <t>ニン</t>
    </rPh>
    <rPh sb="12" eb="14">
      <t>イカ</t>
    </rPh>
    <phoneticPr fontId="9"/>
  </si>
  <si>
    <t>施設入所支援（定員41人～60人）</t>
    <rPh sb="0" eb="2">
      <t>シセツ</t>
    </rPh>
    <rPh sb="2" eb="4">
      <t>ニュウショ</t>
    </rPh>
    <rPh sb="4" eb="6">
      <t>シエン</t>
    </rPh>
    <rPh sb="7" eb="9">
      <t>テイイン</t>
    </rPh>
    <rPh sb="11" eb="12">
      <t>ニン</t>
    </rPh>
    <rPh sb="15" eb="16">
      <t>ニン</t>
    </rPh>
    <phoneticPr fontId="9"/>
  </si>
  <si>
    <t>施設入所支援（定員61人以上）</t>
    <rPh sb="0" eb="2">
      <t>シセツ</t>
    </rPh>
    <rPh sb="2" eb="4">
      <t>ニュウショ</t>
    </rPh>
    <rPh sb="4" eb="6">
      <t>シエン</t>
    </rPh>
    <rPh sb="7" eb="9">
      <t>テイイン</t>
    </rPh>
    <rPh sb="11" eb="12">
      <t>ニン</t>
    </rPh>
    <rPh sb="12" eb="14">
      <t>イジョウ</t>
    </rPh>
    <phoneticPr fontId="9"/>
  </si>
  <si>
    <t>共同生活援助（介護サービス包括型）</t>
    <rPh sb="0" eb="2">
      <t>キョウドウ</t>
    </rPh>
    <rPh sb="2" eb="4">
      <t>セイカツ</t>
    </rPh>
    <rPh sb="4" eb="6">
      <t>エンジョ</t>
    </rPh>
    <rPh sb="7" eb="9">
      <t>カイゴ</t>
    </rPh>
    <rPh sb="13" eb="15">
      <t>ホウカツ</t>
    </rPh>
    <rPh sb="15" eb="16">
      <t>ガタ</t>
    </rPh>
    <phoneticPr fontId="7"/>
  </si>
  <si>
    <t>共同生活援助（日中サービス支援型）</t>
    <rPh sb="0" eb="2">
      <t>キョウドウ</t>
    </rPh>
    <rPh sb="2" eb="4">
      <t>セイカツ</t>
    </rPh>
    <rPh sb="4" eb="6">
      <t>エンジョ</t>
    </rPh>
    <rPh sb="7" eb="9">
      <t>ニッチュウ</t>
    </rPh>
    <rPh sb="13" eb="15">
      <t>シエン</t>
    </rPh>
    <rPh sb="15" eb="16">
      <t>ガタ</t>
    </rPh>
    <phoneticPr fontId="7"/>
  </si>
  <si>
    <t>共同生活援助（外部サービス利用型）</t>
    <rPh sb="0" eb="2">
      <t>キョウドウ</t>
    </rPh>
    <rPh sb="2" eb="4">
      <t>セイカツ</t>
    </rPh>
    <rPh sb="4" eb="6">
      <t>エンジョ</t>
    </rPh>
    <rPh sb="7" eb="9">
      <t>ガイブ</t>
    </rPh>
    <rPh sb="13" eb="15">
      <t>リヨウ</t>
    </rPh>
    <rPh sb="15" eb="16">
      <t>ガタ</t>
    </rPh>
    <phoneticPr fontId="7"/>
  </si>
  <si>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9"/>
  </si>
  <si>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9"/>
  </si>
  <si>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9"/>
  </si>
  <si>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9"/>
  </si>
  <si>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9"/>
  </si>
  <si>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9"/>
  </si>
  <si>
    <t>居宅介護</t>
    <rPh sb="0" eb="2">
      <t>キョタク</t>
    </rPh>
    <rPh sb="2" eb="4">
      <t>カイゴ</t>
    </rPh>
    <phoneticPr fontId="7"/>
  </si>
  <si>
    <t>重度訪問介護</t>
    <rPh sb="0" eb="2">
      <t>ジュウド</t>
    </rPh>
    <rPh sb="2" eb="4">
      <t>ホウモン</t>
    </rPh>
    <rPh sb="4" eb="6">
      <t>カイゴ</t>
    </rPh>
    <phoneticPr fontId="7"/>
  </si>
  <si>
    <t>同行援護</t>
    <rPh sb="0" eb="2">
      <t>ドウコウ</t>
    </rPh>
    <rPh sb="2" eb="4">
      <t>エンゴ</t>
    </rPh>
    <phoneticPr fontId="7"/>
  </si>
  <si>
    <t>行動援護</t>
    <rPh sb="0" eb="2">
      <t>コウドウ</t>
    </rPh>
    <rPh sb="2" eb="4">
      <t>エンゴ</t>
    </rPh>
    <phoneticPr fontId="7"/>
  </si>
  <si>
    <t>居宅訪問型児童発達支援</t>
    <rPh sb="0" eb="2">
      <t>キョタク</t>
    </rPh>
    <rPh sb="2" eb="5">
      <t>ホウモンガタ</t>
    </rPh>
    <rPh sb="5" eb="7">
      <t>ジドウ</t>
    </rPh>
    <rPh sb="7" eb="9">
      <t>ハッタツ</t>
    </rPh>
    <rPh sb="9" eb="11">
      <t>シエン</t>
    </rPh>
    <phoneticPr fontId="7"/>
  </si>
  <si>
    <t>保育所等訪問支援</t>
    <rPh sb="0" eb="2">
      <t>ホイク</t>
    </rPh>
    <rPh sb="2" eb="3">
      <t>ジョ</t>
    </rPh>
    <rPh sb="3" eb="4">
      <t>トウ</t>
    </rPh>
    <rPh sb="4" eb="6">
      <t>ホウモン</t>
    </rPh>
    <rPh sb="6" eb="8">
      <t>シエン</t>
    </rPh>
    <phoneticPr fontId="7"/>
  </si>
  <si>
    <t>計画相談支援</t>
    <rPh sb="0" eb="2">
      <t>ケイカク</t>
    </rPh>
    <rPh sb="2" eb="4">
      <t>ソウダン</t>
    </rPh>
    <rPh sb="4" eb="6">
      <t>シエン</t>
    </rPh>
    <phoneticPr fontId="7"/>
  </si>
  <si>
    <t>地域移行支援</t>
    <rPh sb="0" eb="2">
      <t>チイキ</t>
    </rPh>
    <rPh sb="2" eb="4">
      <t>イコウ</t>
    </rPh>
    <rPh sb="4" eb="6">
      <t>シエン</t>
    </rPh>
    <phoneticPr fontId="7"/>
  </si>
  <si>
    <t>地域定着支援</t>
    <rPh sb="0" eb="2">
      <t>チイキ</t>
    </rPh>
    <rPh sb="2" eb="4">
      <t>テイチャク</t>
    </rPh>
    <rPh sb="4" eb="6">
      <t>シエン</t>
    </rPh>
    <phoneticPr fontId="7"/>
  </si>
  <si>
    <t>障害児相談支援</t>
    <rPh sb="0" eb="3">
      <t>ショウガイジ</t>
    </rPh>
    <rPh sb="3" eb="5">
      <t>ソウダン</t>
    </rPh>
    <rPh sb="5" eb="7">
      <t>シエン</t>
    </rPh>
    <phoneticPr fontId="7"/>
  </si>
  <si>
    <t>　この補助金と対象経費を重複して、他の補助金を受けていない。</t>
    <phoneticPr fontId="6"/>
  </si>
  <si>
    <t>法人情報</t>
    <rPh sb="0" eb="2">
      <t>ホウジン</t>
    </rPh>
    <rPh sb="2" eb="4">
      <t>ジョウホウ</t>
    </rPh>
    <phoneticPr fontId="37"/>
  </si>
  <si>
    <t>事業所情報</t>
    <rPh sb="0" eb="3">
      <t>ジギョウショ</t>
    </rPh>
    <rPh sb="3" eb="5">
      <t>ジョウホウ</t>
    </rPh>
    <phoneticPr fontId="37"/>
  </si>
  <si>
    <t>申請額</t>
    <rPh sb="0" eb="2">
      <t>シンセイ</t>
    </rPh>
    <rPh sb="2" eb="3">
      <t>ガク</t>
    </rPh>
    <phoneticPr fontId="37"/>
  </si>
  <si>
    <t>積算①</t>
    <rPh sb="0" eb="2">
      <t>セキサン</t>
    </rPh>
    <phoneticPr fontId="37"/>
  </si>
  <si>
    <t>積算②</t>
    <rPh sb="0" eb="2">
      <t>セキサン</t>
    </rPh>
    <phoneticPr fontId="37"/>
  </si>
  <si>
    <t>積算③</t>
    <rPh sb="0" eb="2">
      <t>セキサン</t>
    </rPh>
    <phoneticPr fontId="37"/>
  </si>
  <si>
    <t>積算④</t>
    <rPh sb="0" eb="2">
      <t>セキサン</t>
    </rPh>
    <phoneticPr fontId="37"/>
  </si>
  <si>
    <t>積算⑤</t>
    <rPh sb="0" eb="2">
      <t>セキサン</t>
    </rPh>
    <phoneticPr fontId="37"/>
  </si>
  <si>
    <t>積算⑥</t>
    <rPh sb="0" eb="2">
      <t>セキサン</t>
    </rPh>
    <phoneticPr fontId="37"/>
  </si>
  <si>
    <t>積算⑦</t>
    <rPh sb="0" eb="2">
      <t>セキサン</t>
    </rPh>
    <phoneticPr fontId="37"/>
  </si>
  <si>
    <t>誓約事項</t>
    <rPh sb="0" eb="2">
      <t>セイヤク</t>
    </rPh>
    <rPh sb="2" eb="4">
      <t>ジコウ</t>
    </rPh>
    <phoneticPr fontId="37"/>
  </si>
  <si>
    <t>年</t>
    <rPh sb="0" eb="1">
      <t>ネン</t>
    </rPh>
    <phoneticPr fontId="37"/>
  </si>
  <si>
    <t>月</t>
    <rPh sb="0" eb="1">
      <t>ツキ</t>
    </rPh>
    <phoneticPr fontId="37"/>
  </si>
  <si>
    <t>日</t>
    <rPh sb="0" eb="1">
      <t>ニチ</t>
    </rPh>
    <phoneticPr fontId="37"/>
  </si>
  <si>
    <t>法人名</t>
    <rPh sb="0" eb="3">
      <t>ホウジンメイ</t>
    </rPh>
    <phoneticPr fontId="37"/>
  </si>
  <si>
    <t>郵便番号</t>
    <rPh sb="0" eb="4">
      <t>ユウビンバンゴウ</t>
    </rPh>
    <phoneticPr fontId="37"/>
  </si>
  <si>
    <t>所在地</t>
    <rPh sb="0" eb="3">
      <t>ショザイチ</t>
    </rPh>
    <phoneticPr fontId="37"/>
  </si>
  <si>
    <t>電話番号</t>
    <rPh sb="0" eb="2">
      <t>デンワ</t>
    </rPh>
    <rPh sb="2" eb="4">
      <t>バンゴウ</t>
    </rPh>
    <phoneticPr fontId="37"/>
  </si>
  <si>
    <t>E-mail</t>
    <phoneticPr fontId="37"/>
  </si>
  <si>
    <t>職名（代表者）</t>
    <rPh sb="0" eb="2">
      <t>ショクメイ</t>
    </rPh>
    <rPh sb="3" eb="6">
      <t>ダイヒョウシャ</t>
    </rPh>
    <phoneticPr fontId="37"/>
  </si>
  <si>
    <t>名前（代表者）</t>
    <rPh sb="0" eb="2">
      <t>ナマエ</t>
    </rPh>
    <rPh sb="3" eb="6">
      <t>ダイヒョウシャ</t>
    </rPh>
    <phoneticPr fontId="37"/>
  </si>
  <si>
    <t>職名（申請担当）</t>
    <rPh sb="0" eb="2">
      <t>ショクメイ</t>
    </rPh>
    <rPh sb="3" eb="5">
      <t>シンセイ</t>
    </rPh>
    <rPh sb="5" eb="7">
      <t>タントウ</t>
    </rPh>
    <phoneticPr fontId="37"/>
  </si>
  <si>
    <t>名前（申請担当）</t>
    <rPh sb="0" eb="2">
      <t>ナマエ</t>
    </rPh>
    <rPh sb="3" eb="5">
      <t>シンセイ</t>
    </rPh>
    <rPh sb="5" eb="7">
      <t>タントウ</t>
    </rPh>
    <phoneticPr fontId="37"/>
  </si>
  <si>
    <t>事業所数</t>
    <rPh sb="0" eb="3">
      <t>ジギョウショ</t>
    </rPh>
    <rPh sb="3" eb="4">
      <t>カズ</t>
    </rPh>
    <phoneticPr fontId="37"/>
  </si>
  <si>
    <t>申請額</t>
    <rPh sb="0" eb="3">
      <t>シンセイガク</t>
    </rPh>
    <phoneticPr fontId="37"/>
  </si>
  <si>
    <t>事業所番号</t>
    <rPh sb="0" eb="3">
      <t>ジギョウショ</t>
    </rPh>
    <rPh sb="3" eb="5">
      <t>バンゴウ</t>
    </rPh>
    <phoneticPr fontId="37"/>
  </si>
  <si>
    <t>事業所名</t>
    <rPh sb="0" eb="3">
      <t>ジギョウショ</t>
    </rPh>
    <rPh sb="3" eb="4">
      <t>メイ</t>
    </rPh>
    <phoneticPr fontId="37"/>
  </si>
  <si>
    <t>サービス種別</t>
    <rPh sb="4" eb="6">
      <t>シュベツ</t>
    </rPh>
    <phoneticPr fontId="37"/>
  </si>
  <si>
    <t>定員</t>
    <rPh sb="0" eb="2">
      <t>テイイン</t>
    </rPh>
    <phoneticPr fontId="37"/>
  </si>
  <si>
    <t>担当者名</t>
    <rPh sb="0" eb="2">
      <t>タントウ</t>
    </rPh>
    <rPh sb="2" eb="3">
      <t>モノ</t>
    </rPh>
    <rPh sb="3" eb="4">
      <t>メイ</t>
    </rPh>
    <phoneticPr fontId="37"/>
  </si>
  <si>
    <t>基準単価</t>
    <rPh sb="0" eb="4">
      <t>キジュンタンカ</t>
    </rPh>
    <phoneticPr fontId="37"/>
  </si>
  <si>
    <t>所要額</t>
    <rPh sb="0" eb="3">
      <t>ショヨウガク</t>
    </rPh>
    <phoneticPr fontId="37"/>
  </si>
  <si>
    <t>品目</t>
    <rPh sb="0" eb="2">
      <t>ヒンモク</t>
    </rPh>
    <phoneticPr fontId="37"/>
  </si>
  <si>
    <t>数量等</t>
    <rPh sb="0" eb="2">
      <t>スウリョウ</t>
    </rPh>
    <rPh sb="2" eb="3">
      <t>ナド</t>
    </rPh>
    <phoneticPr fontId="37"/>
  </si>
  <si>
    <t>No</t>
    <phoneticPr fontId="6"/>
  </si>
  <si>
    <t>CO2センサー</t>
    <phoneticPr fontId="6"/>
  </si>
  <si>
    <t>障がい用</t>
    <rPh sb="0" eb="1">
      <t>ショウ</t>
    </rPh>
    <rPh sb="3" eb="4">
      <t>ヨウ</t>
    </rPh>
    <phoneticPr fontId="6"/>
  </si>
  <si>
    <t>（例）マスク</t>
    <rPh sb="1" eb="2">
      <t>レイ</t>
    </rPh>
    <phoneticPr fontId="6"/>
  </si>
  <si>
    <t>数量等（必ず単位まで記載してください。）</t>
    <rPh sb="0" eb="2">
      <t>スウリョウ</t>
    </rPh>
    <rPh sb="2" eb="3">
      <t>トウ</t>
    </rPh>
    <rPh sb="4" eb="5">
      <t>カナラ</t>
    </rPh>
    <rPh sb="6" eb="8">
      <t>タンイ</t>
    </rPh>
    <rPh sb="10" eb="12">
      <t>キサイ</t>
    </rPh>
    <phoneticPr fontId="6"/>
  </si>
  <si>
    <t>(例)50枚入り×50個</t>
    <rPh sb="1" eb="2">
      <t>レイ</t>
    </rPh>
    <rPh sb="5" eb="6">
      <t>マイ</t>
    </rPh>
    <rPh sb="6" eb="7">
      <t>イ</t>
    </rPh>
    <rPh sb="11" eb="12">
      <t>コ</t>
    </rPh>
    <phoneticPr fontId="6"/>
  </si>
  <si>
    <r>
      <t>大阪府新型コロナウイルス感染症に係る</t>
    </r>
    <r>
      <rPr>
        <b/>
        <u/>
        <sz val="12"/>
        <color theme="1"/>
        <rFont val="Meiryo UI"/>
        <family val="3"/>
        <charset val="128"/>
      </rPr>
      <t>障がい福祉サービス事業所・施設等</t>
    </r>
    <r>
      <rPr>
        <sz val="11"/>
        <color theme="1"/>
        <rFont val="Meiryo UI"/>
        <family val="3"/>
        <charset val="128"/>
      </rPr>
      <t>における</t>
    </r>
    <rPh sb="0" eb="3">
      <t>オオサカフ</t>
    </rPh>
    <rPh sb="3" eb="5">
      <t>シンガタ</t>
    </rPh>
    <rPh sb="12" eb="15">
      <t>カンセンショウ</t>
    </rPh>
    <rPh sb="16" eb="17">
      <t>カカ</t>
    </rPh>
    <rPh sb="18" eb="19">
      <t>ショウ</t>
    </rPh>
    <rPh sb="21" eb="23">
      <t>フクシ</t>
    </rPh>
    <rPh sb="27" eb="30">
      <t>ジギョウショ</t>
    </rPh>
    <rPh sb="31" eb="33">
      <t>シセツ</t>
    </rPh>
    <rPh sb="33" eb="34">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</si>
</sst>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quot;&quot;"/>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theme="1"/>
      <name val="Meiryo UI"/>
      <family val="3"/>
      <charset val="128"/>
    </font>
    <font>
      <sz val="11"/>
      <color theme="1"/>
      <name val="Meiryo UI"/>
      <family val="3"/>
      <charset val="128"/>
    </font>
    <font>
      <sz val="10"/>
      <color theme="1"/>
      <name val="Meiryo UI"/>
      <family val="3"/>
      <charset val="128"/>
    </font>
    <font>
      <sz val="8"/>
      <color theme="1"/>
      <name val="Meiryo UI"/>
      <family val="3"/>
      <charset val="128"/>
    </font>
    <font>
      <sz val="6"/>
      <color theme="1"/>
      <name val="Meiryo UI"/>
      <family val="3"/>
      <charset val="128"/>
    </font>
    <font>
      <b/>
      <sz val="10"/>
      <color theme="1"/>
      <name val="Meiryo UI"/>
      <family val="3"/>
      <charset val="128"/>
    </font>
    <font>
      <b/>
      <sz val="10"/>
      <name val="Meiryo UI"/>
      <family val="3"/>
      <charset val="128"/>
    </font>
    <font>
      <b/>
      <sz val="16"/>
      <color rgb="FFFF0000"/>
      <name val="Meiryo UI"/>
      <family val="3"/>
      <charset val="128"/>
    </font>
    <font>
      <sz val="10"/>
      <name val="Meiryo UI"/>
      <family val="3"/>
      <charset val="128"/>
    </font>
    <font>
      <b/>
      <sz val="14"/>
      <color rgb="FFFF0000"/>
      <name val="Meiryo UI"/>
      <family val="3"/>
      <charset val="128"/>
    </font>
    <font>
      <sz val="9"/>
      <name val="Meiryo UI"/>
      <family val="3"/>
      <charset val="128"/>
    </font>
    <font>
      <sz val="6"/>
      <name val="Meiryo UI"/>
      <family val="3"/>
      <charset val="128"/>
    </font>
    <font>
      <sz val="14"/>
      <color rgb="FFFF0000"/>
      <name val="Meiryo UI"/>
      <family val="3"/>
      <charset val="128"/>
    </font>
    <font>
      <sz val="10"/>
      <color rgb="FFFF0000"/>
      <name val="Meiryo UI"/>
      <family val="3"/>
      <charset val="128"/>
    </font>
    <font>
      <sz val="9"/>
      <color rgb="FFFF0000"/>
      <name val="Meiryo UI"/>
      <family val="3"/>
      <charset val="128"/>
    </font>
    <font>
      <sz val="8"/>
      <color rgb="FFFF0000"/>
      <name val="Meiryo UI"/>
      <family val="3"/>
      <charset val="128"/>
    </font>
    <font>
      <sz val="11"/>
      <color theme="1"/>
      <name val="ＭＳ Ｐ明朝"/>
      <family val="1"/>
      <charset val="128"/>
    </font>
    <font>
      <sz val="11"/>
      <color rgb="FFFF0000"/>
      <name val="Meiryo UI"/>
      <family val="3"/>
      <charset val="128"/>
    </font>
    <font>
      <sz val="12"/>
      <color theme="1"/>
      <name val="Meiryo UI"/>
      <family val="3"/>
      <charset val="128"/>
    </font>
    <font>
      <b/>
      <sz val="12"/>
      <color theme="1"/>
      <name val="Meiryo UI"/>
      <family val="3"/>
      <charset val="128"/>
    </font>
    <font>
      <b/>
      <sz val="9"/>
      <color rgb="FFFF0000"/>
      <name val="Meiryo UI"/>
      <family val="3"/>
      <charset val="128"/>
    </font>
    <font>
      <b/>
      <sz val="8"/>
      <color rgb="FFFF0000"/>
      <name val="Meiryo UI"/>
      <family val="3"/>
      <charset val="128"/>
    </font>
    <font>
      <b/>
      <sz val="10"/>
      <color rgb="FFFF0000"/>
      <name val="Meiryo UI"/>
      <family val="3"/>
      <charset val="128"/>
    </font>
    <font>
      <b/>
      <sz val="11"/>
      <color theme="1"/>
      <name val="Meiryo UI"/>
      <family val="3"/>
      <charset val="128"/>
    </font>
    <font>
      <b/>
      <sz val="9"/>
      <color indexed="81"/>
      <name val="BIZ UDPゴシック"/>
      <family val="3"/>
      <charset val="128"/>
    </font>
    <font>
      <b/>
      <sz val="9"/>
      <color indexed="81"/>
      <name val="Meiryo UI"/>
      <family val="3"/>
      <charset val="128"/>
    </font>
    <font>
      <b/>
      <sz val="12"/>
      <color rgb="FFFF0000"/>
      <name val="Meiryo UI"/>
      <family val="3"/>
      <charset val="128"/>
    </font>
    <font>
      <sz val="9"/>
      <color indexed="81"/>
      <name val="MS P ゴシック"/>
      <family val="3"/>
      <charset val="128"/>
    </font>
    <font>
      <b/>
      <sz val="10"/>
      <color indexed="81"/>
      <name val="MS P ゴシック"/>
      <family val="3"/>
      <charset val="128"/>
    </font>
    <font>
      <sz val="6"/>
      <name val="ＭＳ Ｐゴシック"/>
      <family val="2"/>
      <charset val="128"/>
      <scheme val="minor"/>
    </font>
    <font>
      <u/>
      <sz val="11"/>
      <color theme="10"/>
      <name val="ＭＳ Ｐゴシック"/>
      <family val="3"/>
      <charset val="128"/>
    </font>
    <font>
      <b/>
      <sz val="12"/>
      <color rgb="FFFFFFFF"/>
      <name val="BIZ UDPゴシック"/>
      <family val="3"/>
      <charset val="128"/>
    </font>
    <font>
      <b/>
      <u/>
      <sz val="12"/>
      <color theme="1"/>
      <name val="Meiryo UI"/>
      <family val="3"/>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s>
  <cellStyleXfs count="11">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38" fontId="7"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7" fillId="0" borderId="0"/>
    <xf numFmtId="0" fontId="2" fillId="0" borderId="0">
      <alignment vertical="center"/>
    </xf>
    <xf numFmtId="0" fontId="38" fillId="0" borderId="0" applyNumberFormat="0" applyFill="0" applyBorder="0" applyAlignment="0" applyProtection="0">
      <alignment vertical="center"/>
    </xf>
  </cellStyleXfs>
  <cellXfs count="292">
    <xf numFmtId="0" fontId="0" fillId="0" borderId="0" xfId="0">
      <alignment vertical="center"/>
    </xf>
    <xf numFmtId="0" fontId="10" fillId="0" borderId="0" xfId="0" applyFont="1" applyBorder="1" applyProtection="1">
      <alignment vertical="center"/>
    </xf>
    <xf numFmtId="0" fontId="10" fillId="0" borderId="0" xfId="0" applyFont="1" applyProtection="1">
      <alignment vertical="center"/>
    </xf>
    <xf numFmtId="0" fontId="10" fillId="0" borderId="0" xfId="0" applyFont="1" applyAlignment="1" applyProtection="1">
      <alignment vertical="center"/>
    </xf>
    <xf numFmtId="0" fontId="10" fillId="0" borderId="0" xfId="0" applyFont="1" applyAlignment="1" applyProtection="1">
      <alignment horizontal="center" vertical="center"/>
    </xf>
    <xf numFmtId="0" fontId="10" fillId="0" borderId="0" xfId="0" applyFont="1" applyFill="1" applyBorder="1" applyAlignment="1" applyProtection="1">
      <alignment vertical="center"/>
    </xf>
    <xf numFmtId="0" fontId="10" fillId="0" borderId="0" xfId="0" applyFont="1" applyFill="1" applyBorder="1" applyProtection="1">
      <alignment vertical="center"/>
    </xf>
    <xf numFmtId="176" fontId="8" fillId="0" borderId="0" xfId="0" applyNumberFormat="1" applyFont="1" applyBorder="1" applyAlignment="1" applyProtection="1">
      <alignment vertical="center"/>
    </xf>
    <xf numFmtId="176" fontId="22" fillId="0" borderId="0" xfId="0" applyNumberFormat="1" applyFont="1" applyBorder="1" applyAlignment="1" applyProtection="1">
      <alignment vertical="center"/>
    </xf>
    <xf numFmtId="0" fontId="22" fillId="0" borderId="0" xfId="0" applyFont="1" applyBorder="1" applyAlignment="1" applyProtection="1">
      <alignment vertical="center"/>
    </xf>
    <xf numFmtId="0" fontId="21" fillId="0" borderId="0" xfId="0" applyFont="1" applyBorder="1" applyAlignment="1" applyProtection="1">
      <alignment vertical="center"/>
    </xf>
    <xf numFmtId="0" fontId="22" fillId="0" borderId="0" xfId="0" applyFont="1" applyBorder="1" applyAlignment="1" applyProtection="1">
      <alignment horizontal="center" vertical="center"/>
    </xf>
    <xf numFmtId="176" fontId="21" fillId="0" borderId="0" xfId="0" applyNumberFormat="1" applyFont="1" applyBorder="1" applyAlignment="1" applyProtection="1">
      <alignment vertical="center"/>
    </xf>
    <xf numFmtId="0" fontId="10" fillId="0" borderId="0" xfId="0" applyFont="1" applyBorder="1" applyAlignment="1" applyProtection="1">
      <alignment vertical="center"/>
    </xf>
    <xf numFmtId="0" fontId="8" fillId="0" borderId="0" xfId="0" applyFont="1" applyBorder="1" applyAlignment="1" applyProtection="1">
      <alignment horizontal="center" vertical="center"/>
    </xf>
    <xf numFmtId="176" fontId="10" fillId="0" borderId="0" xfId="0" applyNumberFormat="1" applyFont="1" applyBorder="1" applyAlignment="1" applyProtection="1">
      <alignment vertical="center"/>
    </xf>
    <xf numFmtId="0" fontId="8" fillId="0" borderId="0" xfId="0" applyFont="1" applyBorder="1" applyAlignment="1" applyProtection="1">
      <alignment vertical="center"/>
    </xf>
    <xf numFmtId="0" fontId="23" fillId="0" borderId="0" xfId="0" applyFont="1" applyAlignment="1" applyProtection="1">
      <alignment horizontal="left" vertical="center"/>
    </xf>
    <xf numFmtId="0" fontId="21" fillId="0" borderId="0" xfId="0" applyFont="1" applyProtection="1">
      <alignment vertical="center"/>
    </xf>
    <xf numFmtId="0" fontId="23" fillId="0" borderId="0" xfId="0" applyFont="1" applyProtection="1">
      <alignment vertical="center"/>
    </xf>
    <xf numFmtId="38" fontId="10" fillId="0" borderId="0" xfId="4" applyFont="1" applyProtection="1">
      <alignment vertical="center"/>
    </xf>
    <xf numFmtId="38" fontId="23" fillId="0" borderId="0" xfId="4" applyFont="1" applyProtection="1">
      <alignment vertical="center"/>
    </xf>
    <xf numFmtId="38" fontId="21" fillId="0" borderId="0" xfId="4" applyFont="1" applyProtection="1">
      <alignment vertical="center"/>
    </xf>
    <xf numFmtId="0" fontId="11" fillId="0" borderId="0" xfId="0" applyFont="1" applyBorder="1" applyAlignment="1" applyProtection="1">
      <alignment vertical="center" shrinkToFit="1"/>
    </xf>
    <xf numFmtId="0" fontId="11" fillId="0" borderId="0" xfId="0" applyFont="1" applyBorder="1" applyAlignment="1" applyProtection="1">
      <alignment vertical="center"/>
    </xf>
    <xf numFmtId="0" fontId="9" fillId="0" borderId="0" xfId="0" applyFont="1" applyProtection="1">
      <alignment vertical="center"/>
    </xf>
    <xf numFmtId="0" fontId="9" fillId="0" borderId="0" xfId="0" applyFont="1" applyBorder="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vertical="center"/>
    </xf>
    <xf numFmtId="0" fontId="9" fillId="0" borderId="0" xfId="0" applyFont="1" applyAlignment="1" applyProtection="1">
      <alignment horizontal="right" vertical="center"/>
    </xf>
    <xf numFmtId="0" fontId="9" fillId="0" borderId="11" xfId="0" applyFont="1" applyBorder="1" applyProtection="1">
      <alignment vertical="center"/>
    </xf>
    <xf numFmtId="0" fontId="9" fillId="0" borderId="53" xfId="0" applyFont="1" applyBorder="1" applyProtection="1">
      <alignment vertical="center"/>
    </xf>
    <xf numFmtId="0" fontId="9" fillId="0" borderId="0" xfId="0" applyFont="1" applyBorder="1" applyAlignment="1" applyProtection="1">
      <alignment horizontal="center" vertical="center" textRotation="255"/>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9" fillId="0" borderId="0" xfId="0" applyFont="1" applyBorder="1" applyAlignment="1" applyProtection="1">
      <alignment vertical="center" shrinkToFit="1"/>
    </xf>
    <xf numFmtId="0" fontId="9" fillId="0" borderId="0" xfId="0" applyFont="1" applyBorder="1" applyAlignment="1" applyProtection="1">
      <alignment vertical="center"/>
    </xf>
    <xf numFmtId="0" fontId="25" fillId="0" borderId="0"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Protection="1">
      <alignment vertical="center"/>
    </xf>
    <xf numFmtId="0" fontId="8" fillId="0" borderId="0" xfId="0" applyFont="1" applyFill="1" applyProtection="1">
      <alignment vertical="center"/>
    </xf>
    <xf numFmtId="0" fontId="9" fillId="0" borderId="0" xfId="0" applyFont="1" applyFill="1" applyProtection="1">
      <alignment vertical="center"/>
    </xf>
    <xf numFmtId="0" fontId="8" fillId="0" borderId="0" xfId="0" applyFont="1" applyFill="1" applyAlignment="1" applyProtection="1">
      <alignment horizontal="center" vertical="center"/>
    </xf>
    <xf numFmtId="0" fontId="10" fillId="0" borderId="46" xfId="0" applyFont="1" applyFill="1" applyBorder="1" applyProtection="1">
      <alignment vertical="center"/>
    </xf>
    <xf numFmtId="0" fontId="10" fillId="0" borderId="42" xfId="0" applyFont="1" applyFill="1" applyBorder="1" applyAlignment="1" applyProtection="1">
      <alignment horizontal="center" vertical="center"/>
    </xf>
    <xf numFmtId="0" fontId="10" fillId="0" borderId="42" xfId="0" applyFont="1" applyFill="1" applyBorder="1" applyProtection="1">
      <alignment vertical="center"/>
    </xf>
    <xf numFmtId="0" fontId="10" fillId="0" borderId="43" xfId="0" applyFont="1" applyFill="1" applyBorder="1" applyProtection="1">
      <alignment vertical="center"/>
    </xf>
    <xf numFmtId="0" fontId="10" fillId="0" borderId="0" xfId="0" applyFont="1" applyFill="1" applyProtection="1">
      <alignment vertical="center"/>
    </xf>
    <xf numFmtId="0" fontId="10" fillId="0" borderId="0" xfId="0" applyFont="1" applyFill="1" applyAlignment="1" applyProtection="1">
      <alignment horizontal="center" vertical="center"/>
    </xf>
    <xf numFmtId="0" fontId="8" fillId="0" borderId="0" xfId="0" applyFont="1" applyFill="1" applyBorder="1" applyProtection="1">
      <alignment vertical="center"/>
    </xf>
    <xf numFmtId="38" fontId="8" fillId="0" borderId="0" xfId="0" applyNumberFormat="1" applyFont="1" applyFill="1" applyProtection="1">
      <alignment vertical="center"/>
    </xf>
    <xf numFmtId="0" fontId="10" fillId="0" borderId="48" xfId="0" applyFont="1" applyFill="1" applyBorder="1" applyProtection="1">
      <alignment vertical="center"/>
    </xf>
    <xf numFmtId="0" fontId="10" fillId="0" borderId="7" xfId="0" applyFont="1" applyFill="1" applyBorder="1" applyAlignment="1" applyProtection="1">
      <alignment horizontal="center" vertical="center"/>
    </xf>
    <xf numFmtId="0" fontId="10" fillId="0" borderId="7" xfId="0" applyFont="1" applyFill="1" applyBorder="1" applyProtection="1">
      <alignment vertical="center"/>
    </xf>
    <xf numFmtId="0" fontId="10" fillId="0" borderId="10" xfId="0" applyFont="1" applyFill="1" applyBorder="1" applyProtection="1">
      <alignment vertical="center"/>
    </xf>
    <xf numFmtId="0" fontId="10" fillId="0" borderId="45" xfId="0" applyFont="1" applyFill="1" applyBorder="1" applyProtection="1">
      <alignment vertical="center"/>
    </xf>
    <xf numFmtId="0" fontId="10" fillId="0" borderId="8" xfId="0" applyFont="1" applyFill="1" applyBorder="1" applyProtection="1">
      <alignment vertical="center"/>
    </xf>
    <xf numFmtId="0" fontId="10" fillId="0" borderId="4" xfId="0" applyFont="1" applyFill="1" applyBorder="1" applyProtection="1">
      <alignment vertical="center"/>
    </xf>
    <xf numFmtId="0" fontId="10" fillId="0" borderId="50" xfId="0" applyFont="1" applyFill="1" applyBorder="1" applyProtection="1">
      <alignment vertical="center"/>
    </xf>
    <xf numFmtId="0" fontId="10" fillId="0" borderId="2" xfId="0" applyFont="1" applyFill="1" applyBorder="1" applyProtection="1">
      <alignment vertical="center"/>
    </xf>
    <xf numFmtId="0" fontId="10" fillId="0" borderId="3" xfId="0" applyFont="1" applyFill="1" applyBorder="1" applyProtection="1">
      <alignment vertical="center"/>
    </xf>
    <xf numFmtId="0" fontId="10" fillId="0" borderId="1" xfId="0" applyFont="1" applyFill="1" applyBorder="1" applyProtection="1">
      <alignment vertical="center"/>
    </xf>
    <xf numFmtId="0" fontId="10" fillId="0" borderId="51" xfId="0" applyFont="1" applyFill="1" applyBorder="1" applyProtection="1">
      <alignment vertical="center"/>
    </xf>
    <xf numFmtId="0" fontId="10" fillId="0" borderId="37" xfId="0" applyFont="1" applyFill="1" applyBorder="1" applyAlignment="1" applyProtection="1">
      <alignment horizontal="center" vertical="center"/>
    </xf>
    <xf numFmtId="0" fontId="10" fillId="0" borderId="37" xfId="0" applyFont="1" applyFill="1" applyBorder="1" applyProtection="1">
      <alignment vertical="center"/>
    </xf>
    <xf numFmtId="0" fontId="10" fillId="0" borderId="41" xfId="0" applyFont="1" applyFill="1" applyBorder="1" applyProtection="1">
      <alignment vertical="center"/>
    </xf>
    <xf numFmtId="0" fontId="10"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38" fontId="8" fillId="0" borderId="0" xfId="0" applyNumberFormat="1" applyFont="1" applyFill="1" applyBorder="1" applyProtection="1">
      <alignment vertical="center"/>
    </xf>
    <xf numFmtId="49" fontId="8" fillId="0" borderId="0" xfId="0" applyNumberFormat="1" applyFont="1" applyFill="1" applyBorder="1" applyAlignment="1" applyProtection="1">
      <alignment horizontal="center" vertical="center" wrapText="1"/>
    </xf>
    <xf numFmtId="38" fontId="9" fillId="0" borderId="0" xfId="4" applyFont="1" applyFill="1" applyBorder="1" applyAlignment="1" applyProtection="1">
      <alignment horizontal="right" vertical="center" shrinkToFit="1"/>
    </xf>
    <xf numFmtId="0" fontId="9" fillId="0" borderId="0" xfId="0" applyFont="1" applyFill="1" applyBorder="1" applyAlignment="1" applyProtection="1">
      <alignment horizontal="center" vertical="center"/>
    </xf>
    <xf numFmtId="0" fontId="15" fillId="0" borderId="0" xfId="0" applyFont="1" applyFill="1" applyAlignment="1" applyProtection="1">
      <alignment horizontal="center" vertical="center"/>
    </xf>
    <xf numFmtId="0" fontId="17" fillId="0" borderId="0" xfId="0" applyFont="1" applyFill="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wrapText="1"/>
    </xf>
    <xf numFmtId="0" fontId="16" fillId="0" borderId="0" xfId="0" applyFont="1" applyFill="1" applyBorder="1" applyAlignment="1" applyProtection="1">
      <alignment horizontal="center" vertical="center"/>
    </xf>
    <xf numFmtId="0" fontId="19" fillId="2" borderId="0" xfId="0" applyFont="1" applyFill="1" applyBorder="1" applyAlignment="1" applyProtection="1">
      <alignment vertical="center" wrapText="1"/>
    </xf>
    <xf numFmtId="0" fontId="20" fillId="0" borderId="0" xfId="0" applyFont="1" applyFill="1" applyProtection="1">
      <alignment vertical="center"/>
    </xf>
    <xf numFmtId="0" fontId="11" fillId="0" borderId="0" xfId="0" applyFont="1" applyFill="1" applyProtection="1">
      <alignment vertical="center"/>
    </xf>
    <xf numFmtId="0" fontId="11" fillId="0" borderId="0" xfId="0" applyFont="1" applyFill="1" applyAlignment="1" applyProtection="1">
      <alignment horizontal="center" vertical="center"/>
    </xf>
    <xf numFmtId="176" fontId="11" fillId="0" borderId="0" xfId="0" applyNumberFormat="1" applyFont="1" applyFill="1" applyProtection="1">
      <alignment vertical="center"/>
    </xf>
    <xf numFmtId="0" fontId="12" fillId="0" borderId="4" xfId="0" applyFont="1" applyFill="1" applyBorder="1" applyAlignment="1" applyProtection="1">
      <alignment vertical="top" wrapText="1"/>
    </xf>
    <xf numFmtId="0" fontId="29" fillId="0" borderId="4" xfId="0" applyFont="1" applyFill="1" applyBorder="1" applyAlignment="1" applyProtection="1">
      <alignment vertical="top"/>
    </xf>
    <xf numFmtId="0" fontId="29" fillId="0" borderId="33" xfId="0" applyFont="1" applyFill="1" applyBorder="1" applyAlignment="1" applyProtection="1">
      <alignment horizontal="right" vertical="top"/>
    </xf>
    <xf numFmtId="0" fontId="29" fillId="0" borderId="0" xfId="0" applyFont="1" applyFill="1" applyAlignment="1" applyProtection="1">
      <alignment vertical="top"/>
    </xf>
    <xf numFmtId="0" fontId="30" fillId="0" borderId="0" xfId="0" applyFont="1" applyFill="1" applyBorder="1" applyAlignment="1" applyProtection="1">
      <alignment vertical="top"/>
    </xf>
    <xf numFmtId="0" fontId="28" fillId="0" borderId="0" xfId="0" applyNumberFormat="1" applyFont="1" applyFill="1" applyBorder="1" applyAlignment="1" applyProtection="1">
      <alignment horizontal="left" vertical="top"/>
    </xf>
    <xf numFmtId="38" fontId="8" fillId="0" borderId="0" xfId="4" applyFont="1" applyFill="1" applyProtection="1">
      <alignment vertical="center"/>
    </xf>
    <xf numFmtId="0" fontId="31" fillId="0" borderId="0" xfId="0" applyFont="1" applyFill="1" applyProtection="1">
      <alignment vertical="center"/>
    </xf>
    <xf numFmtId="0" fontId="9" fillId="0" borderId="0" xfId="0" applyFont="1" applyAlignment="1" applyProtection="1">
      <alignment horizontal="center" vertical="center"/>
    </xf>
    <xf numFmtId="0" fontId="9" fillId="0" borderId="0" xfId="0" applyFont="1" applyFill="1" applyAlignment="1" applyProtection="1">
      <alignment horizontal="center" vertical="center"/>
    </xf>
    <xf numFmtId="0" fontId="17" fillId="0" borderId="0" xfId="0" applyFont="1" applyFill="1" applyAlignment="1" applyProtection="1">
      <alignment horizontal="right" vertical="center"/>
    </xf>
    <xf numFmtId="0" fontId="30" fillId="0" borderId="0" xfId="0" applyFont="1" applyFill="1" applyBorder="1" applyAlignment="1" applyProtection="1">
      <alignment vertical="center"/>
    </xf>
    <xf numFmtId="0" fontId="30" fillId="0" borderId="0" xfId="0" applyFont="1" applyFill="1" applyAlignment="1" applyProtection="1"/>
    <xf numFmtId="38" fontId="9" fillId="0" borderId="0" xfId="4" applyFont="1" applyFill="1" applyProtection="1">
      <alignment vertical="center"/>
    </xf>
    <xf numFmtId="38" fontId="10" fillId="0" borderId="0" xfId="4" applyFont="1" applyFill="1" applyProtection="1">
      <alignment vertical="center"/>
    </xf>
    <xf numFmtId="38" fontId="31" fillId="0" borderId="0" xfId="4" applyFont="1" applyFill="1" applyProtection="1">
      <alignment vertical="center"/>
    </xf>
    <xf numFmtId="38" fontId="11" fillId="0" borderId="0" xfId="4" applyFont="1" applyFill="1" applyProtection="1">
      <alignment vertical="center"/>
    </xf>
    <xf numFmtId="0" fontId="34" fillId="0" borderId="0" xfId="0" applyFont="1" applyFill="1" applyAlignment="1" applyProtection="1">
      <alignment vertical="top"/>
    </xf>
    <xf numFmtId="0" fontId="2" fillId="0" borderId="0" xfId="9" applyNumberFormat="1">
      <alignment vertical="center"/>
    </xf>
    <xf numFmtId="0" fontId="2" fillId="7" borderId="12" xfId="9" applyNumberFormat="1" applyFill="1" applyBorder="1">
      <alignment vertical="center"/>
    </xf>
    <xf numFmtId="0" fontId="2" fillId="3" borderId="12" xfId="9" applyNumberFormat="1" applyFill="1" applyBorder="1">
      <alignment vertical="center"/>
    </xf>
    <xf numFmtId="0" fontId="2" fillId="5" borderId="12" xfId="9" applyNumberFormat="1" applyFill="1" applyBorder="1">
      <alignment vertical="center"/>
    </xf>
    <xf numFmtId="0" fontId="2" fillId="5" borderId="12" xfId="9" applyNumberFormat="1" applyFill="1" applyBorder="1" applyAlignment="1">
      <alignment vertical="center"/>
    </xf>
    <xf numFmtId="0" fontId="2" fillId="6" borderId="12" xfId="9" applyNumberFormat="1" applyFill="1" applyBorder="1" applyAlignment="1">
      <alignment vertical="center"/>
    </xf>
    <xf numFmtId="0" fontId="24" fillId="0" borderId="12" xfId="0" applyNumberFormat="1" applyFont="1" applyBorder="1" applyAlignment="1" applyProtection="1">
      <alignment horizontal="center" vertical="center" shrinkToFit="1"/>
    </xf>
    <xf numFmtId="49" fontId="1" fillId="0" borderId="0" xfId="9" applyNumberFormat="1" applyFont="1">
      <alignment vertical="center"/>
    </xf>
    <xf numFmtId="38" fontId="2" fillId="0" borderId="0" xfId="9" applyNumberFormat="1">
      <alignment vertical="center"/>
    </xf>
    <xf numFmtId="0" fontId="2" fillId="8" borderId="12" xfId="9" applyNumberFormat="1" applyFill="1" applyBorder="1" applyAlignment="1">
      <alignment vertical="center"/>
    </xf>
    <xf numFmtId="0" fontId="9" fillId="0" borderId="0" xfId="0" applyFont="1" applyFill="1" applyAlignment="1" applyProtection="1">
      <alignment horizontal="center" vertical="center"/>
    </xf>
    <xf numFmtId="0" fontId="10" fillId="0" borderId="2" xfId="0" applyFont="1" applyFill="1" applyBorder="1" applyAlignment="1" applyProtection="1">
      <alignment horizontal="center" vertical="center"/>
    </xf>
    <xf numFmtId="0" fontId="17"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16" fillId="6" borderId="40" xfId="0" applyFont="1" applyFill="1" applyBorder="1" applyAlignment="1" applyProtection="1">
      <alignment horizontal="center" vertical="center"/>
      <protection locked="0"/>
    </xf>
    <xf numFmtId="0" fontId="16" fillId="6" borderId="30" xfId="0" applyFont="1" applyFill="1" applyBorder="1" applyAlignment="1" applyProtection="1">
      <alignment horizontal="center" vertical="center"/>
      <protection locked="0"/>
    </xf>
    <xf numFmtId="0" fontId="9"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7" fillId="0" borderId="0" xfId="0" applyFont="1" applyFill="1" applyAlignment="1" applyProtection="1">
      <alignment horizontal="center" vertical="center"/>
    </xf>
    <xf numFmtId="0" fontId="39" fillId="0" borderId="0" xfId="0" applyFont="1">
      <alignment vertical="center"/>
    </xf>
    <xf numFmtId="0" fontId="9" fillId="6" borderId="0" xfId="0" applyFont="1" applyFill="1" applyAlignment="1" applyProtection="1">
      <alignment horizontal="center" vertical="center"/>
      <protection locked="0"/>
    </xf>
    <xf numFmtId="0" fontId="9" fillId="0" borderId="4"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6" borderId="6" xfId="0"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9" fillId="6" borderId="14" xfId="0" applyFont="1" applyFill="1" applyBorder="1" applyAlignment="1" applyProtection="1">
      <alignment horizontal="left" vertical="center"/>
      <protection locked="0"/>
    </xf>
    <xf numFmtId="0" fontId="9" fillId="6" borderId="2" xfId="0" applyFont="1" applyFill="1" applyBorder="1" applyAlignment="1" applyProtection="1">
      <alignment horizontal="left" vertical="center" shrinkToFit="1"/>
      <protection locked="0"/>
    </xf>
    <xf numFmtId="0" fontId="9" fillId="6" borderId="35" xfId="0" applyFont="1" applyFill="1" applyBorder="1" applyAlignment="1" applyProtection="1">
      <alignment horizontal="left" vertical="center" shrinkToFit="1"/>
      <protection locked="0"/>
    </xf>
    <xf numFmtId="0" fontId="9" fillId="0" borderId="0" xfId="0" applyFont="1" applyFill="1" applyAlignment="1" applyProtection="1">
      <alignment horizontal="center" vertical="center"/>
    </xf>
    <xf numFmtId="0" fontId="9" fillId="0" borderId="1" xfId="0" applyFont="1" applyBorder="1" applyAlignment="1" applyProtection="1">
      <alignment horizontal="center" vertical="center"/>
    </xf>
    <xf numFmtId="0" fontId="9" fillId="0" borderId="42" xfId="0" applyFont="1" applyBorder="1" applyAlignment="1" applyProtection="1">
      <alignment horizontal="center" vertical="center"/>
    </xf>
    <xf numFmtId="0" fontId="9" fillId="0" borderId="6" xfId="0" applyFont="1" applyBorder="1" applyAlignment="1" applyProtection="1">
      <alignment horizontal="center" vertical="center"/>
    </xf>
    <xf numFmtId="49" fontId="9" fillId="6" borderId="11" xfId="0" applyNumberFormat="1" applyFont="1" applyFill="1" applyBorder="1" applyAlignment="1" applyProtection="1">
      <alignment horizontal="left" vertical="center"/>
      <protection locked="0"/>
    </xf>
    <xf numFmtId="0" fontId="17" fillId="0" borderId="0"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40" xfId="0" applyFont="1" applyBorder="1" applyAlignment="1" applyProtection="1">
      <alignment horizontal="center" vertical="center" textRotation="255"/>
    </xf>
    <xf numFmtId="0" fontId="9" fillId="0" borderId="54" xfId="0" applyFont="1" applyBorder="1" applyAlignment="1" applyProtection="1">
      <alignment horizontal="center" vertical="center" textRotation="255"/>
    </xf>
    <xf numFmtId="0" fontId="9" fillId="0" borderId="13" xfId="0" applyFont="1" applyBorder="1" applyAlignment="1" applyProtection="1">
      <alignment horizontal="center" vertical="center" textRotation="255"/>
    </xf>
    <xf numFmtId="0" fontId="9" fillId="0" borderId="37"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6" borderId="37"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2" xfId="0" applyFont="1" applyFill="1" applyBorder="1" applyAlignment="1" applyProtection="1">
      <alignment horizontal="left" vertical="center"/>
      <protection locked="0"/>
    </xf>
    <xf numFmtId="0" fontId="9" fillId="6" borderId="3" xfId="0" applyFont="1" applyFill="1" applyBorder="1" applyAlignment="1" applyProtection="1">
      <alignment horizontal="left" vertical="center"/>
      <protection locked="0"/>
    </xf>
    <xf numFmtId="49" fontId="9" fillId="6" borderId="2" xfId="0" applyNumberFormat="1" applyFont="1" applyFill="1" applyBorder="1" applyAlignment="1" applyProtection="1">
      <alignment horizontal="left" vertical="center"/>
      <protection locked="0"/>
    </xf>
    <xf numFmtId="49" fontId="9" fillId="6" borderId="3" xfId="0" applyNumberFormat="1" applyFont="1" applyFill="1" applyBorder="1" applyAlignment="1" applyProtection="1">
      <alignment horizontal="left" vertical="center"/>
      <protection locked="0"/>
    </xf>
    <xf numFmtId="0" fontId="9" fillId="6" borderId="38" xfId="0" applyFont="1" applyFill="1" applyBorder="1" applyAlignment="1" applyProtection="1">
      <alignment horizontal="left" vertical="center"/>
      <protection locked="0"/>
    </xf>
    <xf numFmtId="0" fontId="9" fillId="6" borderId="35" xfId="0" applyFont="1" applyFill="1" applyBorder="1" applyAlignment="1" applyProtection="1">
      <alignment horizontal="left" vertical="center"/>
      <protection locked="0"/>
    </xf>
    <xf numFmtId="0" fontId="26" fillId="0" borderId="55" xfId="0" applyFont="1" applyBorder="1" applyAlignment="1" applyProtection="1">
      <alignment horizontal="center" vertical="center" shrinkToFit="1"/>
    </xf>
    <xf numFmtId="0" fontId="26" fillId="0" borderId="28" xfId="0" applyFont="1" applyBorder="1" applyAlignment="1" applyProtection="1">
      <alignment horizontal="center" vertical="center" shrinkToFit="1"/>
    </xf>
    <xf numFmtId="0" fontId="9" fillId="0" borderId="28" xfId="0" applyFont="1" applyBorder="1" applyAlignment="1" applyProtection="1">
      <alignment horizontal="center" vertical="center" shrinkToFit="1"/>
    </xf>
    <xf numFmtId="0" fontId="9" fillId="0" borderId="29" xfId="0" applyFont="1" applyBorder="1" applyAlignment="1" applyProtection="1">
      <alignment horizontal="center" vertical="center" shrinkToFit="1"/>
    </xf>
    <xf numFmtId="0" fontId="27" fillId="0" borderId="20" xfId="0" applyFont="1" applyBorder="1" applyAlignment="1" applyProtection="1">
      <alignment vertical="center" shrinkToFit="1"/>
    </xf>
    <xf numFmtId="0" fontId="27" fillId="0" borderId="18" xfId="0" applyFont="1" applyBorder="1" applyAlignment="1" applyProtection="1">
      <alignment vertical="center" shrinkToFit="1"/>
    </xf>
    <xf numFmtId="0" fontId="27" fillId="0" borderId="19" xfId="0" applyFont="1" applyBorder="1" applyAlignment="1" applyProtection="1">
      <alignment vertical="center" shrinkToFit="1"/>
    </xf>
    <xf numFmtId="0" fontId="9" fillId="0" borderId="20" xfId="0" applyFont="1" applyBorder="1" applyAlignment="1" applyProtection="1">
      <alignment horizontal="center" vertical="center" shrinkToFit="1"/>
    </xf>
    <xf numFmtId="0" fontId="9" fillId="0" borderId="21" xfId="0" applyFont="1" applyBorder="1" applyAlignment="1" applyProtection="1">
      <alignment horizontal="center" vertical="center" shrinkToFit="1"/>
    </xf>
    <xf numFmtId="0" fontId="9" fillId="0" borderId="17" xfId="0" applyFont="1" applyBorder="1" applyAlignment="1" applyProtection="1">
      <alignment horizontal="center" vertical="center" shrinkToFit="1"/>
    </xf>
    <xf numFmtId="0" fontId="9" fillId="0" borderId="18" xfId="0" applyFont="1" applyBorder="1" applyAlignment="1" applyProtection="1">
      <alignment horizontal="center" vertical="center" shrinkToFit="1"/>
    </xf>
    <xf numFmtId="0" fontId="9" fillId="0" borderId="19" xfId="0" applyFont="1" applyBorder="1" applyAlignment="1" applyProtection="1">
      <alignment horizontal="center" vertical="center" shrinkToFit="1"/>
    </xf>
    <xf numFmtId="38" fontId="27" fillId="0" borderId="20" xfId="0" applyNumberFormat="1" applyFont="1" applyBorder="1" applyAlignment="1" applyProtection="1">
      <alignment vertical="center" shrinkToFit="1"/>
    </xf>
    <xf numFmtId="38" fontId="27" fillId="0" borderId="18" xfId="0" applyNumberFormat="1" applyFont="1" applyBorder="1" applyAlignment="1" applyProtection="1">
      <alignment vertical="center" shrinkToFit="1"/>
    </xf>
    <xf numFmtId="38" fontId="27" fillId="0" borderId="19" xfId="0" applyNumberFormat="1" applyFont="1" applyBorder="1" applyAlignment="1" applyProtection="1">
      <alignment vertical="center" shrinkToFit="1"/>
    </xf>
    <xf numFmtId="0" fontId="9" fillId="0" borderId="36" xfId="0" applyFont="1" applyBorder="1" applyAlignment="1" applyProtection="1">
      <alignment horizontal="center" vertical="center"/>
    </xf>
    <xf numFmtId="0" fontId="8" fillId="0" borderId="65" xfId="0" applyFont="1" applyFill="1" applyBorder="1" applyAlignment="1" applyProtection="1">
      <alignment vertical="center" shrinkToFit="1"/>
    </xf>
    <xf numFmtId="0" fontId="8" fillId="0" borderId="31" xfId="0" applyFont="1" applyFill="1" applyBorder="1" applyAlignment="1" applyProtection="1">
      <alignment vertical="center" shrinkToFit="1"/>
    </xf>
    <xf numFmtId="0" fontId="8" fillId="0" borderId="56" xfId="0" applyFont="1" applyFill="1" applyBorder="1" applyAlignment="1" applyProtection="1">
      <alignment vertical="center" shrinkToFit="1"/>
    </xf>
    <xf numFmtId="38" fontId="8" fillId="0" borderId="44" xfId="4" applyFont="1" applyFill="1" applyBorder="1" applyAlignment="1" applyProtection="1">
      <alignment vertical="center" shrinkToFit="1"/>
    </xf>
    <xf numFmtId="38" fontId="8" fillId="0" borderId="31" xfId="4" applyFont="1" applyFill="1" applyBorder="1" applyAlignment="1" applyProtection="1">
      <alignment vertical="center" shrinkToFit="1"/>
    </xf>
    <xf numFmtId="38" fontId="8" fillId="0" borderId="56" xfId="4" applyFont="1" applyFill="1" applyBorder="1" applyAlignment="1" applyProtection="1">
      <alignment vertical="center" shrinkToFit="1"/>
    </xf>
    <xf numFmtId="0" fontId="11" fillId="0" borderId="44" xfId="0" applyFont="1" applyFill="1" applyBorder="1" applyAlignment="1" applyProtection="1">
      <alignment vertical="center" shrinkToFit="1"/>
    </xf>
    <xf numFmtId="0" fontId="11" fillId="0" borderId="31" xfId="0" applyFont="1" applyFill="1" applyBorder="1" applyAlignment="1" applyProtection="1">
      <alignment vertical="center" shrinkToFit="1"/>
    </xf>
    <xf numFmtId="0" fontId="11" fillId="0" borderId="32" xfId="0" applyFont="1" applyFill="1" applyBorder="1" applyAlignment="1" applyProtection="1">
      <alignment vertical="center" shrinkToFit="1"/>
    </xf>
    <xf numFmtId="0" fontId="17" fillId="0" borderId="0" xfId="0" applyFont="1" applyFill="1" applyAlignment="1" applyProtection="1">
      <alignment horizontal="center" vertical="center"/>
    </xf>
    <xf numFmtId="0" fontId="10" fillId="0" borderId="39" xfId="0" applyFont="1" applyFill="1" applyBorder="1" applyAlignment="1" applyProtection="1">
      <alignment horizontal="center" vertical="center" textRotation="255"/>
    </xf>
    <xf numFmtId="0" fontId="10" fillId="0" borderId="45" xfId="0" applyFont="1" applyFill="1" applyBorder="1" applyAlignment="1" applyProtection="1">
      <alignment horizontal="center" vertical="center" textRotation="255"/>
    </xf>
    <xf numFmtId="0" fontId="10" fillId="0" borderId="23" xfId="0" applyFont="1" applyFill="1" applyBorder="1" applyAlignment="1" applyProtection="1">
      <alignment horizontal="center" vertical="center" textRotation="255"/>
    </xf>
    <xf numFmtId="0" fontId="10" fillId="6" borderId="68" xfId="0" applyFont="1" applyFill="1" applyBorder="1" applyAlignment="1" applyProtection="1">
      <alignment horizontal="left" vertical="center" shrinkToFit="1"/>
      <protection locked="0"/>
    </xf>
    <xf numFmtId="0" fontId="10" fillId="6" borderId="42" xfId="0" applyFont="1" applyFill="1" applyBorder="1" applyAlignment="1" applyProtection="1">
      <alignment horizontal="left" vertical="center" shrinkToFit="1"/>
      <protection locked="0"/>
    </xf>
    <xf numFmtId="0" fontId="10" fillId="6" borderId="43" xfId="0" applyFont="1" applyFill="1" applyBorder="1" applyAlignment="1" applyProtection="1">
      <alignment horizontal="left" vertical="center" shrinkToFit="1"/>
      <protection locked="0"/>
    </xf>
    <xf numFmtId="0" fontId="11" fillId="0" borderId="44" xfId="0" applyFont="1" applyFill="1" applyBorder="1" applyAlignment="1" applyProtection="1">
      <alignment horizontal="center" vertical="center"/>
    </xf>
    <xf numFmtId="0" fontId="11" fillId="0" borderId="31" xfId="0" applyFont="1" applyFill="1" applyBorder="1" applyAlignment="1" applyProtection="1">
      <alignment horizontal="center" vertical="center"/>
    </xf>
    <xf numFmtId="0" fontId="11" fillId="0" borderId="32" xfId="0" applyFont="1" applyFill="1" applyBorder="1" applyAlignment="1" applyProtection="1">
      <alignment horizontal="center" vertical="center"/>
    </xf>
    <xf numFmtId="0" fontId="10" fillId="6" borderId="67" xfId="0" applyFont="1" applyFill="1" applyBorder="1" applyAlignment="1" applyProtection="1">
      <alignment horizontal="left" vertical="center" shrinkToFit="1"/>
      <protection locked="0"/>
    </xf>
    <xf numFmtId="0" fontId="10" fillId="6" borderId="6" xfId="0" applyFont="1" applyFill="1" applyBorder="1" applyAlignment="1" applyProtection="1">
      <alignment horizontal="left" vertical="center" shrinkToFit="1"/>
      <protection locked="0"/>
    </xf>
    <xf numFmtId="0" fontId="10" fillId="6" borderId="66" xfId="0" applyFont="1" applyFill="1" applyBorder="1" applyAlignment="1" applyProtection="1">
      <alignment horizontal="left" vertical="center" shrinkToFit="1"/>
      <protection locked="0"/>
    </xf>
    <xf numFmtId="49" fontId="10" fillId="6" borderId="9" xfId="0" applyNumberFormat="1" applyFont="1" applyFill="1" applyBorder="1" applyAlignment="1" applyProtection="1">
      <alignment horizontal="center" vertical="center" shrinkToFit="1"/>
      <protection locked="0"/>
    </xf>
    <xf numFmtId="49" fontId="10" fillId="6" borderId="7" xfId="0" applyNumberFormat="1" applyFont="1" applyFill="1" applyBorder="1" applyAlignment="1" applyProtection="1">
      <alignment horizontal="center" vertical="center" shrinkToFit="1"/>
      <protection locked="0"/>
    </xf>
    <xf numFmtId="49" fontId="10" fillId="6" borderId="34" xfId="0" applyNumberFormat="1" applyFont="1" applyFill="1" applyBorder="1" applyAlignment="1" applyProtection="1">
      <alignment horizontal="center" vertical="center" shrinkToFit="1"/>
      <protection locked="0"/>
    </xf>
    <xf numFmtId="0" fontId="10" fillId="0" borderId="49"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48" xfId="0" applyFont="1" applyFill="1" applyBorder="1" applyAlignment="1" applyProtection="1">
      <alignment vertical="center"/>
    </xf>
    <xf numFmtId="0" fontId="10" fillId="0" borderId="7" xfId="0" applyFont="1" applyFill="1" applyBorder="1" applyAlignment="1" applyProtection="1">
      <alignment vertical="center"/>
    </xf>
    <xf numFmtId="0" fontId="10" fillId="0" borderId="10" xfId="0" applyFont="1" applyFill="1" applyBorder="1" applyAlignment="1" applyProtection="1">
      <alignment vertical="center"/>
    </xf>
    <xf numFmtId="49" fontId="10" fillId="6" borderId="4" xfId="0" applyNumberFormat="1" applyFont="1" applyFill="1" applyBorder="1" applyAlignment="1" applyProtection="1">
      <alignment horizontal="left" vertical="center" shrinkToFit="1"/>
      <protection locked="0"/>
    </xf>
    <xf numFmtId="0" fontId="8" fillId="0" borderId="28" xfId="0" applyFont="1" applyFill="1" applyBorder="1" applyAlignment="1" applyProtection="1">
      <alignment horizontal="center" vertical="center"/>
    </xf>
    <xf numFmtId="177" fontId="8" fillId="0" borderId="28" xfId="0" applyNumberFormat="1" applyFont="1" applyFill="1" applyBorder="1" applyAlignment="1" applyProtection="1">
      <alignment vertical="center" shrinkToFit="1"/>
    </xf>
    <xf numFmtId="0" fontId="8" fillId="0" borderId="2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8" fillId="6" borderId="1" xfId="0" applyFont="1" applyFill="1" applyBorder="1" applyAlignment="1" applyProtection="1">
      <alignment vertical="center" shrinkToFit="1"/>
      <protection locked="0"/>
    </xf>
    <xf numFmtId="0" fontId="8" fillId="6" borderId="2" xfId="0" applyFont="1" applyFill="1" applyBorder="1" applyAlignment="1" applyProtection="1">
      <alignment vertical="center" shrinkToFit="1"/>
      <protection locked="0"/>
    </xf>
    <xf numFmtId="0" fontId="8" fillId="6" borderId="3" xfId="0" applyFont="1" applyFill="1" applyBorder="1" applyAlignment="1" applyProtection="1">
      <alignment vertical="center" shrinkToFit="1"/>
      <protection locked="0"/>
    </xf>
    <xf numFmtId="49" fontId="8" fillId="0" borderId="1"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xf>
    <xf numFmtId="0" fontId="10" fillId="0" borderId="1" xfId="0" applyFont="1" applyFill="1" applyBorder="1" applyAlignment="1" applyProtection="1">
      <alignment horizontal="center" vertical="center" shrinkToFit="1"/>
      <protection locked="0"/>
    </xf>
    <xf numFmtId="0" fontId="10" fillId="0" borderId="2" xfId="0" applyFont="1" applyFill="1" applyBorder="1" applyAlignment="1" applyProtection="1">
      <alignment horizontal="center" vertical="center" shrinkToFit="1"/>
      <protection locked="0"/>
    </xf>
    <xf numFmtId="0" fontId="10" fillId="0" borderId="3" xfId="0" applyFont="1" applyFill="1" applyBorder="1" applyAlignment="1" applyProtection="1">
      <alignment horizontal="center" vertical="center" shrinkToFit="1"/>
      <protection locked="0"/>
    </xf>
    <xf numFmtId="0" fontId="10" fillId="0" borderId="2" xfId="0" applyFont="1" applyFill="1" applyBorder="1" applyAlignment="1" applyProtection="1">
      <alignment horizontal="center" vertical="center"/>
    </xf>
    <xf numFmtId="0" fontId="10" fillId="0" borderId="35" xfId="0" applyFont="1" applyFill="1" applyBorder="1" applyAlignment="1" applyProtection="1">
      <alignment horizontal="center" vertical="center"/>
    </xf>
    <xf numFmtId="0" fontId="11"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0" fillId="6" borderId="9" xfId="0" applyFont="1" applyFill="1" applyBorder="1" applyAlignment="1" applyProtection="1">
      <alignment horizontal="left" vertical="center" shrinkToFit="1"/>
      <protection locked="0"/>
    </xf>
    <xf numFmtId="0" fontId="10" fillId="6" borderId="7" xfId="0" applyFont="1" applyFill="1" applyBorder="1" applyAlignment="1" applyProtection="1">
      <alignment horizontal="left" vertical="center" shrinkToFit="1"/>
      <protection locked="0"/>
    </xf>
    <xf numFmtId="0" fontId="10" fillId="6" borderId="34" xfId="0" applyFont="1" applyFill="1" applyBorder="1" applyAlignment="1" applyProtection="1">
      <alignment horizontal="left" vertical="center" shrinkToFit="1"/>
      <protection locked="0"/>
    </xf>
    <xf numFmtId="49" fontId="10" fillId="6" borderId="1" xfId="0" applyNumberFormat="1" applyFont="1" applyFill="1" applyBorder="1" applyAlignment="1" applyProtection="1">
      <alignment horizontal="left" vertical="center" shrinkToFit="1"/>
      <protection locked="0"/>
    </xf>
    <xf numFmtId="49" fontId="10" fillId="6" borderId="2" xfId="0" applyNumberFormat="1" applyFont="1" applyFill="1" applyBorder="1" applyAlignment="1" applyProtection="1">
      <alignment horizontal="left" vertical="center" shrinkToFit="1"/>
      <protection locked="0"/>
    </xf>
    <xf numFmtId="49" fontId="10" fillId="6" borderId="3" xfId="0" applyNumberFormat="1" applyFont="1" applyFill="1" applyBorder="1" applyAlignment="1" applyProtection="1">
      <alignment horizontal="left" vertical="center" shrinkToFit="1"/>
      <protection locked="0"/>
    </xf>
    <xf numFmtId="0" fontId="38" fillId="6" borderId="1" xfId="10" quotePrefix="1" applyFill="1" applyBorder="1" applyAlignment="1" applyProtection="1">
      <alignment vertical="center" shrinkToFit="1"/>
      <protection locked="0"/>
    </xf>
    <xf numFmtId="0" fontId="10" fillId="6" borderId="2" xfId="0" applyFont="1" applyFill="1" applyBorder="1" applyAlignment="1" applyProtection="1">
      <alignment vertical="center" shrinkToFit="1"/>
      <protection locked="0"/>
    </xf>
    <xf numFmtId="0" fontId="10" fillId="6" borderId="35" xfId="0" applyFont="1" applyFill="1" applyBorder="1" applyAlignment="1" applyProtection="1">
      <alignment vertical="center" shrinkToFit="1"/>
      <protection locked="0"/>
    </xf>
    <xf numFmtId="0" fontId="10" fillId="6" borderId="36" xfId="0" applyFont="1" applyFill="1" applyBorder="1" applyAlignment="1" applyProtection="1">
      <alignment vertical="center" shrinkToFit="1"/>
      <protection locked="0"/>
    </xf>
    <xf numFmtId="0" fontId="10" fillId="6" borderId="37" xfId="0" applyFont="1" applyFill="1" applyBorder="1" applyAlignment="1" applyProtection="1">
      <alignment vertical="center" shrinkToFit="1"/>
      <protection locked="0"/>
    </xf>
    <xf numFmtId="0" fontId="10" fillId="6" borderId="38" xfId="0" applyFont="1" applyFill="1" applyBorder="1" applyAlignment="1" applyProtection="1">
      <alignment vertical="center" shrinkToFit="1"/>
      <protection locked="0"/>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8" fillId="0" borderId="55" xfId="0" applyFont="1" applyFill="1" applyBorder="1" applyAlignment="1" applyProtection="1">
      <alignment horizontal="center" vertical="center"/>
    </xf>
    <xf numFmtId="176" fontId="8" fillId="0" borderId="20" xfId="0" applyNumberFormat="1" applyFont="1" applyFill="1" applyBorder="1" applyAlignment="1" applyProtection="1">
      <alignment vertical="center" shrinkToFit="1"/>
    </xf>
    <xf numFmtId="176" fontId="8" fillId="0" borderId="18" xfId="0" applyNumberFormat="1" applyFont="1" applyFill="1" applyBorder="1" applyAlignment="1" applyProtection="1">
      <alignment vertical="center" shrinkToFit="1"/>
    </xf>
    <xf numFmtId="176" fontId="8" fillId="0" borderId="19" xfId="0" applyNumberFormat="1" applyFont="1" applyFill="1" applyBorder="1" applyAlignment="1" applyProtection="1">
      <alignment vertical="center" shrinkToFit="1"/>
    </xf>
    <xf numFmtId="0" fontId="8" fillId="6" borderId="65" xfId="0" applyFont="1" applyFill="1" applyBorder="1" applyAlignment="1" applyProtection="1">
      <alignment vertical="center" shrinkToFit="1"/>
      <protection locked="0"/>
    </xf>
    <xf numFmtId="0" fontId="8" fillId="6" borderId="31" xfId="0" applyFont="1" applyFill="1" applyBorder="1" applyAlignment="1" applyProtection="1">
      <alignment vertical="center" shrinkToFit="1"/>
      <protection locked="0"/>
    </xf>
    <xf numFmtId="0" fontId="8" fillId="6" borderId="56" xfId="0" applyFont="1" applyFill="1" applyBorder="1" applyAlignment="1" applyProtection="1">
      <alignment vertical="center" shrinkToFit="1"/>
      <protection locked="0"/>
    </xf>
    <xf numFmtId="38" fontId="8" fillId="6" borderId="44" xfId="4" applyFont="1" applyFill="1" applyBorder="1" applyAlignment="1" applyProtection="1">
      <alignment vertical="center" shrinkToFit="1"/>
      <protection locked="0"/>
    </xf>
    <xf numFmtId="38" fontId="8" fillId="6" borderId="31" xfId="4" applyFont="1" applyFill="1" applyBorder="1" applyAlignment="1" applyProtection="1">
      <alignment vertical="center" shrinkToFit="1"/>
      <protection locked="0"/>
    </xf>
    <xf numFmtId="38" fontId="8" fillId="6" borderId="56" xfId="4" applyFont="1" applyFill="1" applyBorder="1" applyAlignment="1" applyProtection="1">
      <alignment vertical="center" shrinkToFit="1"/>
      <protection locked="0"/>
    </xf>
    <xf numFmtId="0" fontId="11" fillId="6" borderId="44" xfId="0" applyFont="1" applyFill="1" applyBorder="1" applyAlignment="1" applyProtection="1">
      <alignment vertical="center" shrinkToFit="1"/>
      <protection locked="0"/>
    </xf>
    <xf numFmtId="0" fontId="11" fillId="6" borderId="31" xfId="0" applyFont="1" applyFill="1" applyBorder="1" applyAlignment="1" applyProtection="1">
      <alignment vertical="center" shrinkToFit="1"/>
      <protection locked="0"/>
    </xf>
    <xf numFmtId="0" fontId="11" fillId="6" borderId="32" xfId="0" applyFont="1" applyFill="1" applyBorder="1" applyAlignment="1" applyProtection="1">
      <alignment vertical="center" shrinkToFit="1"/>
      <protection locked="0"/>
    </xf>
    <xf numFmtId="0" fontId="8" fillId="6" borderId="50" xfId="0" applyFont="1" applyFill="1" applyBorder="1" applyAlignment="1" applyProtection="1">
      <alignment vertical="center" shrinkToFit="1"/>
      <protection locked="0"/>
    </xf>
    <xf numFmtId="38" fontId="8" fillId="6" borderId="1" xfId="4" applyFont="1" applyFill="1" applyBorder="1" applyAlignment="1" applyProtection="1">
      <alignment vertical="center" shrinkToFit="1"/>
      <protection locked="0"/>
    </xf>
    <xf numFmtId="38" fontId="8" fillId="6" borderId="2" xfId="4" applyFont="1" applyFill="1" applyBorder="1" applyAlignment="1" applyProtection="1">
      <alignment vertical="center" shrinkToFit="1"/>
      <protection locked="0"/>
    </xf>
    <xf numFmtId="38" fontId="8" fillId="6" borderId="3" xfId="4" applyFont="1" applyFill="1" applyBorder="1" applyAlignment="1" applyProtection="1">
      <alignment vertical="center" shrinkToFit="1"/>
      <protection locked="0"/>
    </xf>
    <xf numFmtId="0" fontId="11" fillId="6" borderId="1" xfId="0" applyFont="1" applyFill="1" applyBorder="1" applyAlignment="1" applyProtection="1">
      <alignment vertical="center" shrinkToFit="1"/>
      <protection locked="0"/>
    </xf>
    <xf numFmtId="0" fontId="11" fillId="6" borderId="2" xfId="0" applyFont="1" applyFill="1" applyBorder="1" applyAlignment="1" applyProtection="1">
      <alignment vertical="center" shrinkToFit="1"/>
      <protection locked="0"/>
    </xf>
    <xf numFmtId="0" fontId="11" fillId="6" borderId="35" xfId="0" applyFont="1" applyFill="1" applyBorder="1" applyAlignment="1" applyProtection="1">
      <alignment vertical="center" shrinkToFit="1"/>
      <protection locked="0"/>
    </xf>
    <xf numFmtId="0" fontId="8" fillId="6" borderId="57" xfId="0" applyFont="1" applyFill="1" applyBorder="1" applyAlignment="1" applyProtection="1">
      <alignment vertical="center" shrinkToFit="1"/>
      <protection locked="0"/>
    </xf>
    <xf numFmtId="0" fontId="8" fillId="6" borderId="58" xfId="0" applyFont="1" applyFill="1" applyBorder="1" applyAlignment="1" applyProtection="1">
      <alignment vertical="center" shrinkToFit="1"/>
      <protection locked="0"/>
    </xf>
    <xf numFmtId="0" fontId="8" fillId="6" borderId="59" xfId="0" applyFont="1" applyFill="1" applyBorder="1" applyAlignment="1" applyProtection="1">
      <alignment vertical="center" shrinkToFit="1"/>
      <protection locked="0"/>
    </xf>
    <xf numFmtId="38" fontId="8" fillId="6" borderId="60" xfId="4" applyFont="1" applyFill="1" applyBorder="1" applyAlignment="1" applyProtection="1">
      <alignment vertical="center" shrinkToFit="1"/>
      <protection locked="0"/>
    </xf>
    <xf numFmtId="38" fontId="8" fillId="6" borderId="58" xfId="4" applyFont="1" applyFill="1" applyBorder="1" applyAlignment="1" applyProtection="1">
      <alignment vertical="center" shrinkToFit="1"/>
      <protection locked="0"/>
    </xf>
    <xf numFmtId="38" fontId="8" fillId="6" borderId="59" xfId="4" applyFont="1" applyFill="1" applyBorder="1" applyAlignment="1" applyProtection="1">
      <alignment vertical="center" shrinkToFit="1"/>
      <protection locked="0"/>
    </xf>
    <xf numFmtId="0" fontId="11" fillId="6" borderId="60" xfId="0" applyFont="1" applyFill="1" applyBorder="1" applyAlignment="1" applyProtection="1">
      <alignment vertical="center" shrinkToFit="1"/>
      <protection locked="0"/>
    </xf>
    <xf numFmtId="0" fontId="11" fillId="6" borderId="58" xfId="0" applyFont="1" applyFill="1" applyBorder="1" applyAlignment="1" applyProtection="1">
      <alignment vertical="center" shrinkToFit="1"/>
      <protection locked="0"/>
    </xf>
    <xf numFmtId="0" fontId="11" fillId="6" borderId="61" xfId="0" applyFont="1" applyFill="1" applyBorder="1" applyAlignment="1" applyProtection="1">
      <alignment vertical="center" shrinkToFit="1"/>
      <protection locked="0"/>
    </xf>
    <xf numFmtId="49" fontId="8" fillId="0" borderId="24" xfId="0" applyNumberFormat="1" applyFont="1" applyFill="1" applyBorder="1" applyAlignment="1" applyProtection="1">
      <alignment horizontal="center" vertical="center" wrapText="1"/>
    </xf>
    <xf numFmtId="49" fontId="8" fillId="0" borderId="25" xfId="0" applyNumberFormat="1" applyFont="1" applyFill="1" applyBorder="1" applyAlignment="1" applyProtection="1">
      <alignment horizontal="center" vertical="center" wrapText="1"/>
    </xf>
    <xf numFmtId="49" fontId="8" fillId="0" borderId="27" xfId="0" applyNumberFormat="1" applyFont="1" applyFill="1" applyBorder="1" applyAlignment="1" applyProtection="1">
      <alignment horizontal="center" vertical="center" wrapText="1"/>
    </xf>
    <xf numFmtId="38" fontId="9" fillId="0" borderId="26" xfId="4" applyFont="1" applyFill="1" applyBorder="1" applyAlignment="1" applyProtection="1">
      <alignment vertical="center" shrinkToFit="1"/>
    </xf>
    <xf numFmtId="38" fontId="9" fillId="0" borderId="25" xfId="4" applyFont="1" applyFill="1" applyBorder="1" applyAlignment="1" applyProtection="1">
      <alignment vertical="center" shrinkToFit="1"/>
    </xf>
    <xf numFmtId="38" fontId="9" fillId="0" borderId="27" xfId="4" applyFont="1" applyFill="1" applyBorder="1" applyAlignment="1" applyProtection="1">
      <alignment vertical="center" shrinkToFit="1"/>
    </xf>
    <xf numFmtId="0" fontId="9" fillId="0" borderId="62" xfId="0" applyFont="1" applyFill="1" applyBorder="1" applyAlignment="1" applyProtection="1">
      <alignment horizontal="center" vertical="center"/>
    </xf>
    <xf numFmtId="0" fontId="9" fillId="0" borderId="63" xfId="0" applyFont="1" applyFill="1" applyBorder="1" applyAlignment="1" applyProtection="1">
      <alignment horizontal="center" vertical="center"/>
    </xf>
    <xf numFmtId="0" fontId="9" fillId="0" borderId="64" xfId="0" applyFont="1" applyFill="1" applyBorder="1" applyAlignment="1" applyProtection="1">
      <alignment horizontal="center" vertical="center"/>
    </xf>
    <xf numFmtId="0" fontId="14" fillId="4" borderId="39" xfId="0" applyFont="1" applyFill="1" applyBorder="1" applyAlignment="1" applyProtection="1">
      <alignment horizontal="center" vertical="center"/>
    </xf>
    <xf numFmtId="0" fontId="14" fillId="4" borderId="18" xfId="0" applyFont="1" applyFill="1" applyBorder="1" applyAlignment="1" applyProtection="1">
      <alignment horizontal="center" vertical="center"/>
    </xf>
    <xf numFmtId="0" fontId="14" fillId="4" borderId="21"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8" fillId="0" borderId="22"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xf>
    <xf numFmtId="0" fontId="8" fillId="0" borderId="35" xfId="0" applyFont="1" applyFill="1" applyBorder="1" applyAlignment="1" applyProtection="1">
      <alignment horizontal="left" vertical="center"/>
    </xf>
    <xf numFmtId="0" fontId="8" fillId="0" borderId="37"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2" fillId="6" borderId="12" xfId="9" applyNumberFormat="1" applyFill="1" applyBorder="1" applyAlignment="1">
      <alignment horizontal="center" vertical="center"/>
    </xf>
    <xf numFmtId="0" fontId="2" fillId="0" borderId="8" xfId="9" applyNumberFormat="1" applyBorder="1" applyAlignment="1">
      <alignment horizontal="center" vertical="center"/>
    </xf>
    <xf numFmtId="0" fontId="2" fillId="0" borderId="10" xfId="9" applyNumberFormat="1" applyBorder="1" applyAlignment="1">
      <alignment horizontal="center" vertical="center"/>
    </xf>
    <xf numFmtId="0" fontId="2" fillId="3" borderId="12" xfId="9" applyNumberFormat="1" applyFill="1" applyBorder="1" applyAlignment="1">
      <alignment horizontal="center" vertical="center"/>
    </xf>
    <xf numFmtId="0" fontId="2" fillId="5" borderId="12" xfId="9" applyNumberFormat="1" applyFill="1" applyBorder="1" applyAlignment="1">
      <alignment horizontal="center" vertical="center"/>
    </xf>
    <xf numFmtId="0" fontId="2" fillId="8" borderId="12" xfId="9" applyNumberFormat="1" applyFill="1" applyBorder="1" applyAlignment="1">
      <alignment horizontal="center" vertical="center"/>
    </xf>
    <xf numFmtId="0" fontId="2" fillId="7" borderId="12" xfId="9" applyNumberFormat="1" applyFill="1" applyBorder="1" applyAlignment="1">
      <alignment horizontal="center" vertical="center"/>
    </xf>
  </cellXfs>
  <cellStyles count="11">
    <cellStyle name="パーセント 2" xfId="2"/>
    <cellStyle name="ハイパーリンク" xfId="10" builtinId="8"/>
    <cellStyle name="桁区切り" xfId="4" builtinId="6"/>
    <cellStyle name="桁区切り 2" xfId="1"/>
    <cellStyle name="桁区切り 3" xfId="6"/>
    <cellStyle name="標準" xfId="0" builtinId="0"/>
    <cellStyle name="標準 2" xfId="3"/>
    <cellStyle name="標準 2 2" xfId="8"/>
    <cellStyle name="標準 3" xfId="5"/>
    <cellStyle name="標準 4" xfId="7"/>
    <cellStyle name="標準 5" xfId="9"/>
  </cellStyles>
  <dxfs count="40">
    <dxf>
      <fill>
        <patternFill>
          <fgColor rgb="FFFF9FED"/>
          <bgColor theme="4" tint="0.79998168889431442"/>
        </patternFill>
      </fill>
    </dxf>
    <dxf>
      <fill>
        <patternFill>
          <bgColor theme="9" tint="0.59996337778862885"/>
        </patternFill>
      </fill>
    </dxf>
    <dxf>
      <fill>
        <patternFill>
          <fgColor rgb="FFFF9FED"/>
          <bgColor theme="4" tint="0.79998168889431442"/>
        </patternFill>
      </fill>
    </dxf>
    <dxf>
      <fill>
        <patternFill>
          <bgColor theme="9" tint="0.59996337778862885"/>
        </patternFill>
      </fill>
    </dxf>
    <dxf>
      <fill>
        <patternFill>
          <fgColor rgb="FFFF9FED"/>
          <bgColor theme="4" tint="0.79998168889431442"/>
        </patternFill>
      </fill>
    </dxf>
    <dxf>
      <fill>
        <patternFill>
          <bgColor theme="9" tint="0.59996337778862885"/>
        </patternFill>
      </fill>
    </dxf>
    <dxf>
      <fill>
        <patternFill>
          <fgColor rgb="FFFF9FED"/>
          <bgColor theme="4" tint="0.79998168889431442"/>
        </patternFill>
      </fill>
    </dxf>
    <dxf>
      <fill>
        <patternFill>
          <bgColor theme="9" tint="0.59996337778862885"/>
        </patternFill>
      </fill>
    </dxf>
    <dxf>
      <fill>
        <patternFill>
          <fgColor rgb="FFFF9FED"/>
          <bgColor theme="4" tint="0.79998168889431442"/>
        </patternFill>
      </fill>
    </dxf>
    <dxf>
      <fill>
        <patternFill>
          <bgColor theme="9" tint="0.59996337778862885"/>
        </patternFill>
      </fill>
    </dxf>
    <dxf>
      <fill>
        <patternFill>
          <fgColor rgb="FFFF9FED"/>
          <bgColor theme="4" tint="0.79998168889431442"/>
        </patternFill>
      </fill>
    </dxf>
    <dxf>
      <fill>
        <patternFill>
          <bgColor theme="9" tint="0.59996337778862885"/>
        </patternFill>
      </fill>
    </dxf>
    <dxf>
      <fill>
        <patternFill>
          <fgColor rgb="FFFF9FED"/>
          <bgColor theme="4" tint="0.79998168889431442"/>
        </patternFill>
      </fill>
    </dxf>
    <dxf>
      <fill>
        <patternFill>
          <bgColor theme="9" tint="0.59996337778862885"/>
        </patternFill>
      </fill>
    </dxf>
    <dxf>
      <fill>
        <patternFill>
          <fgColor rgb="FFFF9FED"/>
          <bgColor theme="4" tint="0.79998168889431442"/>
        </patternFill>
      </fill>
    </dxf>
    <dxf>
      <fill>
        <patternFill>
          <bgColor theme="9" tint="0.59996337778862885"/>
        </patternFill>
      </fill>
    </dxf>
    <dxf>
      <fill>
        <patternFill>
          <fgColor rgb="FFFF9FED"/>
          <bgColor theme="4" tint="0.79998168889431442"/>
        </patternFill>
      </fill>
    </dxf>
    <dxf>
      <fill>
        <patternFill>
          <bgColor theme="9" tint="0.59996337778862885"/>
        </patternFill>
      </fill>
    </dxf>
    <dxf>
      <fill>
        <patternFill>
          <fgColor rgb="FFFF9FED"/>
          <bgColor theme="4" tint="0.79998168889431442"/>
        </patternFill>
      </fill>
    </dxf>
    <dxf>
      <fill>
        <patternFill>
          <bgColor theme="9" tint="0.59996337778862885"/>
        </patternFill>
      </fill>
    </dxf>
    <dxf>
      <fill>
        <patternFill>
          <fgColor rgb="FFFF9FED"/>
          <bgColor theme="4" tint="0.79998168889431442"/>
        </patternFill>
      </fill>
    </dxf>
    <dxf>
      <fill>
        <patternFill>
          <bgColor theme="9" tint="0.59996337778862885"/>
        </patternFill>
      </fill>
    </dxf>
    <dxf>
      <fill>
        <patternFill>
          <fgColor rgb="FFFF9FED"/>
          <bgColor theme="4" tint="0.79998168889431442"/>
        </patternFill>
      </fill>
    </dxf>
    <dxf>
      <fill>
        <patternFill>
          <bgColor theme="9" tint="0.59996337778862885"/>
        </patternFill>
      </fill>
    </dxf>
    <dxf>
      <fill>
        <patternFill>
          <fgColor rgb="FFFF9FED"/>
          <bgColor theme="4" tint="0.79998168889431442"/>
        </patternFill>
      </fill>
    </dxf>
    <dxf>
      <fill>
        <patternFill>
          <bgColor theme="9" tint="0.59996337778862885"/>
        </patternFill>
      </fill>
    </dxf>
    <dxf>
      <fill>
        <patternFill>
          <fgColor rgb="FFFF9FED"/>
          <bgColor theme="4" tint="0.79998168889431442"/>
        </patternFill>
      </fill>
    </dxf>
    <dxf>
      <fill>
        <patternFill>
          <bgColor theme="9" tint="0.59996337778862885"/>
        </patternFill>
      </fill>
    </dxf>
    <dxf>
      <fill>
        <patternFill>
          <fgColor rgb="FFFF9FED"/>
          <bgColor theme="4" tint="0.79998168889431442"/>
        </patternFill>
      </fill>
    </dxf>
    <dxf>
      <fill>
        <patternFill>
          <bgColor theme="9" tint="0.59996337778862885"/>
        </patternFill>
      </fill>
    </dxf>
    <dxf>
      <fill>
        <patternFill>
          <fgColor rgb="FFFF9FED"/>
          <bgColor theme="4" tint="0.79998168889431442"/>
        </patternFill>
      </fill>
    </dxf>
    <dxf>
      <fill>
        <patternFill>
          <bgColor theme="9" tint="0.59996337778862885"/>
        </patternFill>
      </fill>
    </dxf>
    <dxf>
      <fill>
        <patternFill>
          <fgColor rgb="FFFF9FED"/>
          <bgColor theme="4" tint="0.79998168889431442"/>
        </patternFill>
      </fill>
    </dxf>
    <dxf>
      <fill>
        <patternFill>
          <bgColor theme="9" tint="0.59996337778862885"/>
        </patternFill>
      </fill>
    </dxf>
    <dxf>
      <fill>
        <patternFill>
          <fgColor rgb="FFFF9FED"/>
          <bgColor theme="4" tint="0.79998168889431442"/>
        </patternFill>
      </fill>
    </dxf>
    <dxf>
      <fill>
        <patternFill>
          <bgColor theme="9" tint="0.59996337778862885"/>
        </patternFill>
      </fill>
    </dxf>
    <dxf>
      <fill>
        <patternFill>
          <fgColor rgb="FFFF9FED"/>
          <bgColor theme="4" tint="0.79998168889431442"/>
        </patternFill>
      </fill>
    </dxf>
    <dxf>
      <fill>
        <patternFill>
          <bgColor theme="9" tint="0.59996337778862885"/>
        </patternFill>
      </fill>
    </dxf>
    <dxf>
      <fill>
        <patternFill>
          <fgColor rgb="FFFF9FED"/>
          <bgColor theme="4" tint="0.79998168889431442"/>
        </patternFill>
      </fill>
    </dxf>
    <dxf>
      <fill>
        <patternFill>
          <bgColor theme="9" tint="0.59996337778862885"/>
        </patternFill>
      </fill>
    </dxf>
  </dxfs>
  <tableStyles count="0" defaultTableStyle="TableStyleMedium2" defaultPivotStyle="PivotStyleLight16"/>
  <colors>
    <mruColors>
      <color rgb="FFCDFFFF"/>
      <color rgb="FFFF99FF"/>
      <color rgb="FFFF99CC"/>
      <color rgb="FFFF9FED"/>
      <color rgb="FFFFFFFF"/>
      <color rgb="FFFFFF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43</xdr:col>
      <xdr:colOff>47625</xdr:colOff>
      <xdr:row>16</xdr:row>
      <xdr:rowOff>114299</xdr:rowOff>
    </xdr:from>
    <xdr:ext cx="5505450" cy="1914525"/>
    <xdr:sp macro="" textlink="">
      <xdr:nvSpPr>
        <xdr:cNvPr id="2" name="テキスト ボックス 1"/>
        <xdr:cNvSpPr txBox="1"/>
      </xdr:nvSpPr>
      <xdr:spPr>
        <a:xfrm>
          <a:off x="6981825" y="3914774"/>
          <a:ext cx="5505450" cy="19145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200" b="1">
              <a:latin typeface="BIZ UDPゴシック" panose="020B0400000000000000" pitchFamily="50" charset="-128"/>
              <a:ea typeface="BIZ UDPゴシック" panose="020B0400000000000000" pitchFamily="50" charset="-128"/>
            </a:rPr>
            <a:t>・個票の事業所・施設数</a:t>
          </a:r>
          <a:r>
            <a:rPr kumimoji="1" lang="ja-JP" altLang="en-US" sz="1200" b="0">
              <a:latin typeface="BIZ UDPゴシック" panose="020B0400000000000000" pitchFamily="50" charset="-128"/>
              <a:ea typeface="BIZ UDPゴシック" panose="020B0400000000000000" pitchFamily="50" charset="-128"/>
            </a:rPr>
            <a:t>及び</a:t>
          </a:r>
          <a:r>
            <a:rPr kumimoji="1" lang="ja-JP" altLang="en-US" sz="1200" b="1">
              <a:latin typeface="BIZ UDPゴシック" panose="020B0400000000000000" pitchFamily="50" charset="-128"/>
              <a:ea typeface="BIZ UDPゴシック" panose="020B0400000000000000" pitchFamily="50" charset="-128"/>
            </a:rPr>
            <a:t>合計金額</a:t>
          </a:r>
          <a:r>
            <a:rPr kumimoji="1" lang="ja-JP" altLang="en-US" sz="1200" b="0">
              <a:latin typeface="BIZ UDPゴシック" panose="020B0400000000000000" pitchFamily="50" charset="-128"/>
              <a:ea typeface="BIZ UDPゴシック" panose="020B0400000000000000" pitchFamily="50" charset="-128"/>
            </a:rPr>
            <a:t>と</a:t>
          </a:r>
          <a:r>
            <a:rPr kumimoji="1" lang="ja-JP" altLang="en-US" sz="1200" b="1" u="sng">
              <a:solidFill>
                <a:srgbClr val="FF0000"/>
              </a:solidFill>
              <a:latin typeface="BIZ UDPゴシック" panose="020B0400000000000000" pitchFamily="50" charset="-128"/>
              <a:ea typeface="BIZ UDPゴシック" panose="020B0400000000000000" pitchFamily="50" charset="-128"/>
            </a:rPr>
            <a:t>一致しているかを必ず確認してください。</a:t>
          </a:r>
          <a:endParaRPr kumimoji="1" lang="en-US" altLang="ja-JP" sz="1200" b="1" u="sng">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u="none">
              <a:solidFill>
                <a:sysClr val="windowText" lastClr="000000"/>
              </a:solidFill>
              <a:latin typeface="BIZ UDPゴシック" panose="020B0400000000000000" pitchFamily="50" charset="-128"/>
              <a:ea typeface="BIZ UDPゴシック" panose="020B0400000000000000" pitchFamily="50" charset="-128"/>
            </a:rPr>
            <a:t>・個票の合計と一致しない場合、</a:t>
          </a:r>
          <a:r>
            <a:rPr kumimoji="1" lang="ja-JP" altLang="en-US" sz="1200" b="1" u="none">
              <a:solidFill>
                <a:srgbClr val="FF0000"/>
              </a:solidFill>
              <a:latin typeface="BIZ UDPゴシック" panose="020B0400000000000000" pitchFamily="50" charset="-128"/>
              <a:ea typeface="BIZ UDPゴシック" panose="020B0400000000000000" pitchFamily="50" charset="-128"/>
            </a:rPr>
            <a:t>個票</a:t>
          </a:r>
          <a:r>
            <a:rPr kumimoji="1" lang="ja-JP" altLang="en-US" sz="1200" b="1" u="none">
              <a:solidFill>
                <a:sysClr val="windowText" lastClr="000000"/>
              </a:solidFill>
              <a:latin typeface="BIZ UDPゴシック" panose="020B0400000000000000" pitchFamily="50" charset="-128"/>
              <a:ea typeface="BIZ UDPゴシック" panose="020B0400000000000000" pitchFamily="50" charset="-128"/>
            </a:rPr>
            <a:t>の</a:t>
          </a:r>
          <a:r>
            <a:rPr kumimoji="1" lang="ja-JP" altLang="en-US" sz="1200" b="1" u="sng">
              <a:solidFill>
                <a:srgbClr val="FF0000"/>
              </a:solidFill>
              <a:latin typeface="BIZ UDPゴシック" panose="020B0400000000000000" pitchFamily="50" charset="-128"/>
              <a:ea typeface="BIZ UDPゴシック" panose="020B0400000000000000" pitchFamily="50" charset="-128"/>
            </a:rPr>
            <a:t>記入誤りがないか、改めてご確認ください。</a:t>
          </a:r>
          <a:endParaRPr kumimoji="1" lang="en-US" altLang="ja-JP" sz="1200" b="1" u="sng">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u="sng">
              <a:solidFill>
                <a:srgbClr val="FF0000"/>
              </a:solidFill>
              <a:latin typeface="BIZ UDPゴシック" panose="020B0400000000000000" pitchFamily="50" charset="-128"/>
              <a:ea typeface="BIZ UDPゴシック" panose="020B0400000000000000" pitchFamily="50" charset="-128"/>
            </a:rPr>
            <a:t>・個票シートは、申請する事業所数のみ記載ください。全てのシートを埋める必要はありませんので、ご留意ください。</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twoCellAnchor>
    <xdr:from>
      <xdr:col>43</xdr:col>
      <xdr:colOff>38100</xdr:colOff>
      <xdr:row>1</xdr:row>
      <xdr:rowOff>95250</xdr:rowOff>
    </xdr:from>
    <xdr:to>
      <xdr:col>75</xdr:col>
      <xdr:colOff>57149</xdr:colOff>
      <xdr:row>4</xdr:row>
      <xdr:rowOff>0</xdr:rowOff>
    </xdr:to>
    <xdr:sp macro="" textlink="">
      <xdr:nvSpPr>
        <xdr:cNvPr id="5" name="テキスト ボックス 4"/>
        <xdr:cNvSpPr txBox="1"/>
      </xdr:nvSpPr>
      <xdr:spPr>
        <a:xfrm>
          <a:off x="6972300" y="266700"/>
          <a:ext cx="5505449" cy="590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BIZ UDPゴシック" panose="020B0400000000000000" pitchFamily="50" charset="-128"/>
              <a:ea typeface="BIZ UDPゴシック" panose="020B0400000000000000" pitchFamily="50" charset="-128"/>
              <a:cs typeface="+mn-cs"/>
            </a:rPr>
            <a:t>・本申請書は、</a:t>
          </a:r>
          <a:r>
            <a:rPr kumimoji="1" lang="ja-JP" altLang="ja-JP" sz="1400" b="1" u="sng">
              <a:solidFill>
                <a:srgbClr val="FF0000"/>
              </a:solidFill>
              <a:effectLst/>
              <a:latin typeface="BIZ UDPゴシック" panose="020B0400000000000000" pitchFamily="50" charset="-128"/>
              <a:ea typeface="BIZ UDPゴシック" panose="020B0400000000000000" pitchFamily="50" charset="-128"/>
              <a:cs typeface="+mn-cs"/>
            </a:rPr>
            <a:t>「障がい事業所・施設」用</a:t>
          </a:r>
          <a:r>
            <a:rPr kumimoji="1" lang="ja-JP" altLang="ja-JP" sz="1100" b="1" u="sng">
              <a:solidFill>
                <a:schemeClr val="dk1"/>
              </a:solidFill>
              <a:effectLst/>
              <a:latin typeface="BIZ UDPゴシック" panose="020B0400000000000000" pitchFamily="50" charset="-128"/>
              <a:ea typeface="BIZ UDPゴシック" panose="020B0400000000000000" pitchFamily="50" charset="-128"/>
              <a:cs typeface="+mn-cs"/>
            </a:rPr>
            <a:t>です。介護分とはことなりますのでご留意ください</a:t>
          </a:r>
          <a:r>
            <a:rPr kumimoji="1" lang="ja-JP" altLang="en-US" sz="1100" b="1" u="sng">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a:effectLst/>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39</xdr:col>
      <xdr:colOff>104774</xdr:colOff>
      <xdr:row>19</xdr:row>
      <xdr:rowOff>95250</xdr:rowOff>
    </xdr:from>
    <xdr:ext cx="4048126" cy="676276"/>
    <xdr:sp macro="" textlink="">
      <xdr:nvSpPr>
        <xdr:cNvPr id="2" name="テキスト ボックス 1"/>
        <xdr:cNvSpPr txBox="1"/>
      </xdr:nvSpPr>
      <xdr:spPr>
        <a:xfrm>
          <a:off x="7477124" y="5095875"/>
          <a:ext cx="4048126" cy="67627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数量等は、</a:t>
          </a:r>
          <a:r>
            <a:rPr kumimoji="1" lang="ja-JP" altLang="en-US" sz="1050" b="1" u="sng">
              <a:latin typeface="BIZ UDPゴシック" panose="020B0400000000000000" pitchFamily="50" charset="-128"/>
              <a:ea typeface="BIZ UDPゴシック" panose="020B0400000000000000" pitchFamily="50" charset="-128"/>
            </a:rPr>
            <a:t>枚数や個数が分かるよう、</a:t>
          </a:r>
          <a:r>
            <a:rPr kumimoji="1" lang="ja-JP" altLang="en-US" sz="1050" b="1" u="sng">
              <a:solidFill>
                <a:srgbClr val="FF0000"/>
              </a:solidFill>
              <a:latin typeface="BIZ UDPゴシック" panose="020B0400000000000000" pitchFamily="50" charset="-128"/>
              <a:ea typeface="BIZ UDPゴシック" panose="020B0400000000000000" pitchFamily="50" charset="-128"/>
            </a:rPr>
            <a:t>単位まで</a:t>
          </a:r>
          <a:r>
            <a:rPr kumimoji="1" lang="ja-JP" altLang="en-US" sz="1050" b="1" u="sng">
              <a:latin typeface="BIZ UDPゴシック" panose="020B0400000000000000" pitchFamily="50" charset="-128"/>
              <a:ea typeface="BIZ UDPゴシック" panose="020B0400000000000000" pitchFamily="50" charset="-128"/>
            </a:rPr>
            <a:t>記載してください。</a:t>
          </a:r>
        </a:p>
        <a:p>
          <a:r>
            <a:rPr kumimoji="1" lang="ja-JP" altLang="en-US" sz="1050" b="0">
              <a:latin typeface="BIZ UDPゴシック" panose="020B0400000000000000" pitchFamily="50" charset="-128"/>
              <a:ea typeface="BIZ UDPゴシック" panose="020B0400000000000000" pitchFamily="50" charset="-128"/>
            </a:rPr>
            <a:t>（例）マスクの場合　⇒　〇〇枚入り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〇箱</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　　　消毒液の場合 ⇒　○○リットル入り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○個</a:t>
          </a:r>
        </a:p>
      </xdr:txBody>
    </xdr:sp>
    <xdr:clientData/>
  </xdr:oneCellAnchor>
  <xdr:oneCellAnchor>
    <xdr:from>
      <xdr:col>39</xdr:col>
      <xdr:colOff>76200</xdr:colOff>
      <xdr:row>11</xdr:row>
      <xdr:rowOff>9524</xdr:rowOff>
    </xdr:from>
    <xdr:ext cx="4933949" cy="1914525"/>
    <xdr:sp macro="" textlink="">
      <xdr:nvSpPr>
        <xdr:cNvPr id="3" name="テキスト ボックス 2"/>
        <xdr:cNvSpPr txBox="1"/>
      </xdr:nvSpPr>
      <xdr:spPr>
        <a:xfrm>
          <a:off x="7448550" y="3000374"/>
          <a:ext cx="4933949" cy="19145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対象となる品目は、</a:t>
          </a:r>
        </a:p>
        <a:p>
          <a:r>
            <a:rPr kumimoji="1" lang="ja-JP" altLang="en-US" sz="1050" b="0">
              <a:latin typeface="BIZ UDPゴシック" panose="020B0400000000000000" pitchFamily="50" charset="-128"/>
              <a:ea typeface="BIZ UDPゴシック" panose="020B0400000000000000" pitchFamily="50" charset="-128"/>
            </a:rPr>
            <a:t>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年５月</a:t>
          </a:r>
          <a:r>
            <a:rPr kumimoji="1" lang="en-US" altLang="ja-JP" sz="1050" b="0">
              <a:latin typeface="BIZ UDPゴシック" panose="020B0400000000000000" pitchFamily="50" charset="-128"/>
              <a:ea typeface="BIZ UDPゴシック" panose="020B0400000000000000" pitchFamily="50" charset="-128"/>
            </a:rPr>
            <a:t>1</a:t>
          </a:r>
          <a:r>
            <a:rPr kumimoji="1" lang="ja-JP" altLang="en-US" sz="1050" b="0">
              <a:latin typeface="BIZ UDPゴシック" panose="020B0400000000000000" pitchFamily="50" charset="-128"/>
              <a:ea typeface="BIZ UDPゴシック" panose="020B0400000000000000" pitchFamily="50" charset="-128"/>
            </a:rPr>
            <a:t>日から令和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a:t>
          </a:r>
          <a:r>
            <a:rPr kumimoji="1" lang="en-US" altLang="ja-JP" sz="1050" b="0">
              <a:latin typeface="BIZ UDPゴシック" panose="020B0400000000000000" pitchFamily="50" charset="-128"/>
              <a:ea typeface="BIZ UDPゴシック" panose="020B0400000000000000" pitchFamily="50" charset="-128"/>
            </a:rPr>
            <a:t>7</a:t>
          </a:r>
          <a:r>
            <a:rPr kumimoji="1" lang="ja-JP" altLang="en-US" sz="1050" b="0">
              <a:latin typeface="BIZ UDPゴシック" panose="020B0400000000000000" pitchFamily="50" charset="-128"/>
              <a:ea typeface="BIZ UDPゴシック" panose="020B0400000000000000" pitchFamily="50" charset="-128"/>
            </a:rPr>
            <a:t>月</a:t>
          </a:r>
          <a:r>
            <a:rPr kumimoji="1" lang="en-US" altLang="ja-JP" sz="1050" b="0">
              <a:latin typeface="BIZ UDPゴシック" panose="020B0400000000000000" pitchFamily="50" charset="-128"/>
              <a:ea typeface="BIZ UDPゴシック" panose="020B0400000000000000" pitchFamily="50" charset="-128"/>
            </a:rPr>
            <a:t>31</a:t>
          </a:r>
          <a:r>
            <a:rPr kumimoji="1" lang="ja-JP" altLang="en-US" sz="1050" b="0">
              <a:latin typeface="BIZ UDPゴシック" panose="020B0400000000000000" pitchFamily="50" charset="-128"/>
              <a:ea typeface="BIZ UDPゴシック" panose="020B0400000000000000" pitchFamily="50" charset="-128"/>
            </a:rPr>
            <a:t>日までの間に購入した、感染予防のために</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必要となる</a:t>
          </a:r>
        </a:p>
        <a:p>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衛生用品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（マスク、消毒液等）</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衛生用品の詳細については、大阪府ホームページの</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Q&amp;A</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をご確認ください。</a:t>
          </a:r>
          <a:endPar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備品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（パーテーション、パルスオキシメーター、　</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空気清浄機、</a:t>
          </a:r>
          <a:endParaRPr lang="ja-JP" altLang="ja-JP" sz="1050">
            <a:effectLst/>
            <a:latin typeface="BIZ UDPゴシック" panose="020B0400000000000000" pitchFamily="50" charset="-128"/>
            <a:ea typeface="BIZ UDPゴシック" panose="020B0400000000000000" pitchFamily="50" charset="-128"/>
          </a:endParaRPr>
        </a:p>
        <a:p>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CO2</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センサー、　ポータブルトイレ</a:t>
          </a:r>
          <a:r>
            <a:rPr kumimoji="1" lang="ja-JP" altLang="en-US" sz="1050" b="1" u="none" baseline="0">
              <a:solidFill>
                <a:sysClr val="windowText" lastClr="000000"/>
              </a:solidFill>
              <a:latin typeface="BIZ UDPゴシック" panose="020B0400000000000000" pitchFamily="50" charset="-128"/>
              <a:ea typeface="BIZ UDPゴシック" panose="020B0400000000000000" pitchFamily="50" charset="-128"/>
            </a:rPr>
            <a:t>の</a:t>
          </a:r>
          <a:r>
            <a:rPr kumimoji="1" lang="en-US" altLang="ja-JP" sz="1100" b="1" u="sng" baseline="0">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100" b="1" u="sng" baseline="0">
              <a:solidFill>
                <a:sysClr val="windowText" lastClr="000000"/>
              </a:solidFill>
              <a:latin typeface="BIZ UDPゴシック" panose="020B0400000000000000" pitchFamily="50" charset="-128"/>
              <a:ea typeface="BIZ UDPゴシック" panose="020B0400000000000000" pitchFamily="50" charset="-128"/>
            </a:rPr>
            <a:t>品目のみ</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u="sng">
              <a:solidFill>
                <a:srgbClr val="FF0000"/>
              </a:solidFill>
              <a:latin typeface="BIZ UDPゴシック" panose="020B0400000000000000" pitchFamily="50" charset="-128"/>
              <a:ea typeface="BIZ UDPゴシック" panose="020B0400000000000000" pitchFamily="50" charset="-128"/>
            </a:rPr>
            <a:t>のみとなります。それ以外の品目は申請できません。</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39</xdr:col>
      <xdr:colOff>57151</xdr:colOff>
      <xdr:row>0</xdr:row>
      <xdr:rowOff>102446</xdr:rowOff>
    </xdr:from>
    <xdr:ext cx="2371724" cy="267381"/>
    <xdr:sp macro="" textlink="">
      <xdr:nvSpPr>
        <xdr:cNvPr id="4" name="テキスト ボックス 3"/>
        <xdr:cNvSpPr txBox="1"/>
      </xdr:nvSpPr>
      <xdr:spPr>
        <a:xfrm>
          <a:off x="7429501" y="102446"/>
          <a:ext cx="2371724" cy="267381"/>
        </a:xfrm>
        <a:prstGeom prst="rect">
          <a:avLst/>
        </a:prstGeom>
        <a:solidFill>
          <a:schemeClr val="accent6">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オレンジセルは</a:t>
          </a:r>
          <a:r>
            <a:rPr kumimoji="1" lang="ja-JP" altLang="en-US" sz="1050" b="1" u="none">
              <a:solidFill>
                <a:srgbClr val="FF0000"/>
              </a:solidFill>
              <a:latin typeface="BIZ UDPゴシック" panose="020B0400000000000000" pitchFamily="50" charset="-128"/>
              <a:ea typeface="BIZ UDPゴシック" panose="020B0400000000000000" pitchFamily="50" charset="-128"/>
            </a:rPr>
            <a:t>必須入力項目</a:t>
          </a:r>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です。</a:t>
          </a:r>
        </a:p>
      </xdr:txBody>
    </xdr:sp>
    <xdr:clientData/>
  </xdr:oneCellAnchor>
  <xdr:oneCellAnchor>
    <xdr:from>
      <xdr:col>39</xdr:col>
      <xdr:colOff>85725</xdr:colOff>
      <xdr:row>3</xdr:row>
      <xdr:rowOff>176847</xdr:rowOff>
    </xdr:from>
    <xdr:ext cx="3876675" cy="508953"/>
    <xdr:sp macro="" textlink="">
      <xdr:nvSpPr>
        <xdr:cNvPr id="5" name="テキスト ボックス 4"/>
        <xdr:cNvSpPr txBox="1"/>
      </xdr:nvSpPr>
      <xdr:spPr>
        <a:xfrm>
          <a:off x="7458075" y="1091247"/>
          <a:ext cx="3876675" cy="50895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1">
              <a:latin typeface="BIZ UDPゴシック" panose="020B0400000000000000" pitchFamily="50" charset="-128"/>
              <a:ea typeface="BIZ UDPゴシック" panose="020B0400000000000000" pitchFamily="50" charset="-128"/>
            </a:rPr>
            <a:t>定員</a:t>
          </a:r>
          <a:r>
            <a:rPr kumimoji="1" lang="ja-JP" altLang="en-US" sz="1050" b="0">
              <a:latin typeface="BIZ UDPゴシック" panose="020B0400000000000000" pitchFamily="50" charset="-128"/>
              <a:ea typeface="BIZ UDPゴシック" panose="020B0400000000000000" pitchFamily="50" charset="-128"/>
            </a:rPr>
            <a:t>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セルがオレンジ色になっている事業所・施設のみ</a:t>
          </a:r>
          <a:r>
            <a:rPr kumimoji="1" lang="ja-JP" altLang="en-US" sz="1050" b="0">
              <a:latin typeface="BIZ UDPゴシック" panose="020B0400000000000000" pitchFamily="50" charset="-128"/>
              <a:ea typeface="BIZ UDPゴシック" panose="020B0400000000000000" pitchFamily="50" charset="-128"/>
            </a:rPr>
            <a:t>記載してください。（申請時点の定員を記載ください。）</a:t>
          </a:r>
        </a:p>
      </xdr:txBody>
    </xdr:sp>
    <xdr:clientData/>
  </xdr:oneCellAnchor>
  <xdr:oneCellAnchor>
    <xdr:from>
      <xdr:col>39</xdr:col>
      <xdr:colOff>66675</xdr:colOff>
      <xdr:row>1</xdr:row>
      <xdr:rowOff>257176</xdr:rowOff>
    </xdr:from>
    <xdr:ext cx="2695575" cy="419100"/>
    <xdr:sp macro="" textlink="">
      <xdr:nvSpPr>
        <xdr:cNvPr id="6" name="テキスト ボックス 5"/>
        <xdr:cNvSpPr txBox="1"/>
      </xdr:nvSpPr>
      <xdr:spPr>
        <a:xfrm>
          <a:off x="7439025" y="457201"/>
          <a:ext cx="2695575" cy="41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事業所番号は、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１０桁で記入して下さい。</a:t>
          </a:r>
          <a:endParaRPr kumimoji="1" lang="ja-JP" altLang="en-US" sz="1050" b="0">
            <a:latin typeface="BIZ UDPゴシック" panose="020B0400000000000000" pitchFamily="50" charset="-128"/>
            <a:ea typeface="BIZ UDPゴシック" panose="020B04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39</xdr:col>
      <xdr:colOff>104774</xdr:colOff>
      <xdr:row>19</xdr:row>
      <xdr:rowOff>95250</xdr:rowOff>
    </xdr:from>
    <xdr:ext cx="4048126" cy="676276"/>
    <xdr:sp macro="" textlink="">
      <xdr:nvSpPr>
        <xdr:cNvPr id="2" name="テキスト ボックス 1"/>
        <xdr:cNvSpPr txBox="1"/>
      </xdr:nvSpPr>
      <xdr:spPr>
        <a:xfrm>
          <a:off x="7477124" y="5410200"/>
          <a:ext cx="4048126" cy="67627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数量等は、</a:t>
          </a:r>
          <a:r>
            <a:rPr kumimoji="1" lang="ja-JP" altLang="en-US" sz="1050" b="1" u="sng">
              <a:latin typeface="BIZ UDPゴシック" panose="020B0400000000000000" pitchFamily="50" charset="-128"/>
              <a:ea typeface="BIZ UDPゴシック" panose="020B0400000000000000" pitchFamily="50" charset="-128"/>
            </a:rPr>
            <a:t>枚数や個数が分かるよう、</a:t>
          </a:r>
          <a:r>
            <a:rPr kumimoji="1" lang="ja-JP" altLang="en-US" sz="1050" b="1" u="sng">
              <a:solidFill>
                <a:srgbClr val="FF0000"/>
              </a:solidFill>
              <a:latin typeface="BIZ UDPゴシック" panose="020B0400000000000000" pitchFamily="50" charset="-128"/>
              <a:ea typeface="BIZ UDPゴシック" panose="020B0400000000000000" pitchFamily="50" charset="-128"/>
            </a:rPr>
            <a:t>単位まで</a:t>
          </a:r>
          <a:r>
            <a:rPr kumimoji="1" lang="ja-JP" altLang="en-US" sz="1050" b="1" u="sng">
              <a:latin typeface="BIZ UDPゴシック" panose="020B0400000000000000" pitchFamily="50" charset="-128"/>
              <a:ea typeface="BIZ UDPゴシック" panose="020B0400000000000000" pitchFamily="50" charset="-128"/>
            </a:rPr>
            <a:t>記載してください。</a:t>
          </a:r>
        </a:p>
        <a:p>
          <a:r>
            <a:rPr kumimoji="1" lang="ja-JP" altLang="en-US" sz="1050" b="0">
              <a:latin typeface="BIZ UDPゴシック" panose="020B0400000000000000" pitchFamily="50" charset="-128"/>
              <a:ea typeface="BIZ UDPゴシック" panose="020B0400000000000000" pitchFamily="50" charset="-128"/>
            </a:rPr>
            <a:t>（例）マスクの場合　⇒　〇〇枚入り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〇箱</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　　　消毒液の場合 ⇒　○○リットル入り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○個</a:t>
          </a:r>
        </a:p>
      </xdr:txBody>
    </xdr:sp>
    <xdr:clientData/>
  </xdr:oneCellAnchor>
  <xdr:oneCellAnchor>
    <xdr:from>
      <xdr:col>39</xdr:col>
      <xdr:colOff>76200</xdr:colOff>
      <xdr:row>11</xdr:row>
      <xdr:rowOff>9524</xdr:rowOff>
    </xdr:from>
    <xdr:ext cx="4933949" cy="1914525"/>
    <xdr:sp macro="" textlink="">
      <xdr:nvSpPr>
        <xdr:cNvPr id="3" name="テキスト ボックス 2"/>
        <xdr:cNvSpPr txBox="1"/>
      </xdr:nvSpPr>
      <xdr:spPr>
        <a:xfrm>
          <a:off x="7448550" y="3000374"/>
          <a:ext cx="4933949" cy="19145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対象となる品目は、</a:t>
          </a:r>
        </a:p>
        <a:p>
          <a:r>
            <a:rPr kumimoji="1" lang="ja-JP" altLang="en-US" sz="1050" b="0">
              <a:latin typeface="BIZ UDPゴシック" panose="020B0400000000000000" pitchFamily="50" charset="-128"/>
              <a:ea typeface="BIZ UDPゴシック" panose="020B0400000000000000" pitchFamily="50" charset="-128"/>
            </a:rPr>
            <a:t>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年５月</a:t>
          </a:r>
          <a:r>
            <a:rPr kumimoji="1" lang="en-US" altLang="ja-JP" sz="1050" b="0">
              <a:latin typeface="BIZ UDPゴシック" panose="020B0400000000000000" pitchFamily="50" charset="-128"/>
              <a:ea typeface="BIZ UDPゴシック" panose="020B0400000000000000" pitchFamily="50" charset="-128"/>
            </a:rPr>
            <a:t>1</a:t>
          </a:r>
          <a:r>
            <a:rPr kumimoji="1" lang="ja-JP" altLang="en-US" sz="1050" b="0">
              <a:latin typeface="BIZ UDPゴシック" panose="020B0400000000000000" pitchFamily="50" charset="-128"/>
              <a:ea typeface="BIZ UDPゴシック" panose="020B0400000000000000" pitchFamily="50" charset="-128"/>
            </a:rPr>
            <a:t>日から令和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a:t>
          </a:r>
          <a:r>
            <a:rPr kumimoji="1" lang="en-US" altLang="ja-JP" sz="1050" b="0">
              <a:latin typeface="BIZ UDPゴシック" panose="020B0400000000000000" pitchFamily="50" charset="-128"/>
              <a:ea typeface="BIZ UDPゴシック" panose="020B0400000000000000" pitchFamily="50" charset="-128"/>
            </a:rPr>
            <a:t>7</a:t>
          </a:r>
          <a:r>
            <a:rPr kumimoji="1" lang="ja-JP" altLang="en-US" sz="1050" b="0">
              <a:latin typeface="BIZ UDPゴシック" panose="020B0400000000000000" pitchFamily="50" charset="-128"/>
              <a:ea typeface="BIZ UDPゴシック" panose="020B0400000000000000" pitchFamily="50" charset="-128"/>
            </a:rPr>
            <a:t>月</a:t>
          </a:r>
          <a:r>
            <a:rPr kumimoji="1" lang="en-US" altLang="ja-JP" sz="1050" b="0">
              <a:latin typeface="BIZ UDPゴシック" panose="020B0400000000000000" pitchFamily="50" charset="-128"/>
              <a:ea typeface="BIZ UDPゴシック" panose="020B0400000000000000" pitchFamily="50" charset="-128"/>
            </a:rPr>
            <a:t>31</a:t>
          </a:r>
          <a:r>
            <a:rPr kumimoji="1" lang="ja-JP" altLang="en-US" sz="1050" b="0">
              <a:latin typeface="BIZ UDPゴシック" panose="020B0400000000000000" pitchFamily="50" charset="-128"/>
              <a:ea typeface="BIZ UDPゴシック" panose="020B0400000000000000" pitchFamily="50" charset="-128"/>
            </a:rPr>
            <a:t>日までの間に購入した、感染予防のために</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必要となる</a:t>
          </a:r>
        </a:p>
        <a:p>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衛生用品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（マスク、消毒液等）</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衛生用品の詳細については、大阪府ホームページの</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Q&amp;A</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をご確認ください。</a:t>
          </a:r>
          <a:endPar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備品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（パーテーション、パルスオキシメーター、　</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空気清浄機、</a:t>
          </a:r>
          <a:endParaRPr lang="ja-JP" altLang="ja-JP" sz="1050">
            <a:effectLst/>
            <a:latin typeface="BIZ UDPゴシック" panose="020B0400000000000000" pitchFamily="50" charset="-128"/>
            <a:ea typeface="BIZ UDPゴシック" panose="020B0400000000000000" pitchFamily="50" charset="-128"/>
          </a:endParaRPr>
        </a:p>
        <a:p>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CO2</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センサー、　ポータブルトイレ</a:t>
          </a:r>
          <a:r>
            <a:rPr kumimoji="1" lang="ja-JP" altLang="en-US" sz="1050" b="1" u="none" baseline="0">
              <a:solidFill>
                <a:sysClr val="windowText" lastClr="000000"/>
              </a:solidFill>
              <a:latin typeface="BIZ UDPゴシック" panose="020B0400000000000000" pitchFamily="50" charset="-128"/>
              <a:ea typeface="BIZ UDPゴシック" panose="020B0400000000000000" pitchFamily="50" charset="-128"/>
            </a:rPr>
            <a:t>の</a:t>
          </a:r>
          <a:r>
            <a:rPr kumimoji="1" lang="en-US" altLang="ja-JP" sz="1100" b="1" u="sng" baseline="0">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100" b="1" u="sng" baseline="0">
              <a:solidFill>
                <a:sysClr val="windowText" lastClr="000000"/>
              </a:solidFill>
              <a:latin typeface="BIZ UDPゴシック" panose="020B0400000000000000" pitchFamily="50" charset="-128"/>
              <a:ea typeface="BIZ UDPゴシック" panose="020B0400000000000000" pitchFamily="50" charset="-128"/>
            </a:rPr>
            <a:t>品目のみ</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u="sng">
              <a:solidFill>
                <a:srgbClr val="FF0000"/>
              </a:solidFill>
              <a:latin typeface="BIZ UDPゴシック" panose="020B0400000000000000" pitchFamily="50" charset="-128"/>
              <a:ea typeface="BIZ UDPゴシック" panose="020B0400000000000000" pitchFamily="50" charset="-128"/>
            </a:rPr>
            <a:t>のみとなります。それ以外の品目は申請できません。</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39</xdr:col>
      <xdr:colOff>57151</xdr:colOff>
      <xdr:row>0</xdr:row>
      <xdr:rowOff>102446</xdr:rowOff>
    </xdr:from>
    <xdr:ext cx="2371724" cy="267381"/>
    <xdr:sp macro="" textlink="">
      <xdr:nvSpPr>
        <xdr:cNvPr id="4" name="テキスト ボックス 3"/>
        <xdr:cNvSpPr txBox="1"/>
      </xdr:nvSpPr>
      <xdr:spPr>
        <a:xfrm>
          <a:off x="7429501" y="102446"/>
          <a:ext cx="2371724" cy="267381"/>
        </a:xfrm>
        <a:prstGeom prst="rect">
          <a:avLst/>
        </a:prstGeom>
        <a:solidFill>
          <a:schemeClr val="accent6">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オレンジセルは</a:t>
          </a:r>
          <a:r>
            <a:rPr kumimoji="1" lang="ja-JP" altLang="en-US" sz="1050" b="1" u="none">
              <a:solidFill>
                <a:srgbClr val="FF0000"/>
              </a:solidFill>
              <a:latin typeface="BIZ UDPゴシック" panose="020B0400000000000000" pitchFamily="50" charset="-128"/>
              <a:ea typeface="BIZ UDPゴシック" panose="020B0400000000000000" pitchFamily="50" charset="-128"/>
            </a:rPr>
            <a:t>必須入力項目</a:t>
          </a:r>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です。</a:t>
          </a:r>
        </a:p>
      </xdr:txBody>
    </xdr:sp>
    <xdr:clientData/>
  </xdr:oneCellAnchor>
  <xdr:oneCellAnchor>
    <xdr:from>
      <xdr:col>39</xdr:col>
      <xdr:colOff>85725</xdr:colOff>
      <xdr:row>3</xdr:row>
      <xdr:rowOff>176847</xdr:rowOff>
    </xdr:from>
    <xdr:ext cx="3876675" cy="508953"/>
    <xdr:sp macro="" textlink="">
      <xdr:nvSpPr>
        <xdr:cNvPr id="5" name="テキスト ボックス 4"/>
        <xdr:cNvSpPr txBox="1"/>
      </xdr:nvSpPr>
      <xdr:spPr>
        <a:xfrm>
          <a:off x="7458075" y="1091247"/>
          <a:ext cx="3876675" cy="50895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1">
              <a:latin typeface="BIZ UDPゴシック" panose="020B0400000000000000" pitchFamily="50" charset="-128"/>
              <a:ea typeface="BIZ UDPゴシック" panose="020B0400000000000000" pitchFamily="50" charset="-128"/>
            </a:rPr>
            <a:t>定員</a:t>
          </a:r>
          <a:r>
            <a:rPr kumimoji="1" lang="ja-JP" altLang="en-US" sz="1050" b="0">
              <a:latin typeface="BIZ UDPゴシック" panose="020B0400000000000000" pitchFamily="50" charset="-128"/>
              <a:ea typeface="BIZ UDPゴシック" panose="020B0400000000000000" pitchFamily="50" charset="-128"/>
            </a:rPr>
            <a:t>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セルがオレンジ色になっている事業所・施設のみ</a:t>
          </a:r>
          <a:r>
            <a:rPr kumimoji="1" lang="ja-JP" altLang="en-US" sz="1050" b="0">
              <a:latin typeface="BIZ UDPゴシック" panose="020B0400000000000000" pitchFamily="50" charset="-128"/>
              <a:ea typeface="BIZ UDPゴシック" panose="020B0400000000000000" pitchFamily="50" charset="-128"/>
            </a:rPr>
            <a:t>記載してください。（申請時点の定員を記載ください。）</a:t>
          </a:r>
        </a:p>
      </xdr:txBody>
    </xdr:sp>
    <xdr:clientData/>
  </xdr:oneCellAnchor>
  <xdr:oneCellAnchor>
    <xdr:from>
      <xdr:col>39</xdr:col>
      <xdr:colOff>66675</xdr:colOff>
      <xdr:row>1</xdr:row>
      <xdr:rowOff>257176</xdr:rowOff>
    </xdr:from>
    <xdr:ext cx="2695575" cy="419100"/>
    <xdr:sp macro="" textlink="">
      <xdr:nvSpPr>
        <xdr:cNvPr id="6" name="テキスト ボックス 5"/>
        <xdr:cNvSpPr txBox="1"/>
      </xdr:nvSpPr>
      <xdr:spPr>
        <a:xfrm>
          <a:off x="7439025" y="457201"/>
          <a:ext cx="2695575" cy="41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事業所番号は、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１０桁で記入して下さい。</a:t>
          </a:r>
          <a:endParaRPr kumimoji="1" lang="ja-JP" altLang="en-US" sz="1050" b="0">
            <a:latin typeface="BIZ UDPゴシック" panose="020B0400000000000000" pitchFamily="50" charset="-128"/>
            <a:ea typeface="BIZ UDPゴシック" panose="020B0400000000000000"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39</xdr:col>
      <xdr:colOff>104774</xdr:colOff>
      <xdr:row>19</xdr:row>
      <xdr:rowOff>95250</xdr:rowOff>
    </xdr:from>
    <xdr:ext cx="4048126" cy="676276"/>
    <xdr:sp macro="" textlink="">
      <xdr:nvSpPr>
        <xdr:cNvPr id="2" name="テキスト ボックス 1"/>
        <xdr:cNvSpPr txBox="1"/>
      </xdr:nvSpPr>
      <xdr:spPr>
        <a:xfrm>
          <a:off x="7477124" y="5410200"/>
          <a:ext cx="4048126" cy="67627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数量等は、</a:t>
          </a:r>
          <a:r>
            <a:rPr kumimoji="1" lang="ja-JP" altLang="en-US" sz="1050" b="1" u="sng">
              <a:latin typeface="BIZ UDPゴシック" panose="020B0400000000000000" pitchFamily="50" charset="-128"/>
              <a:ea typeface="BIZ UDPゴシック" panose="020B0400000000000000" pitchFamily="50" charset="-128"/>
            </a:rPr>
            <a:t>枚数や個数が分かるよう、</a:t>
          </a:r>
          <a:r>
            <a:rPr kumimoji="1" lang="ja-JP" altLang="en-US" sz="1050" b="1" u="sng">
              <a:solidFill>
                <a:srgbClr val="FF0000"/>
              </a:solidFill>
              <a:latin typeface="BIZ UDPゴシック" panose="020B0400000000000000" pitchFamily="50" charset="-128"/>
              <a:ea typeface="BIZ UDPゴシック" panose="020B0400000000000000" pitchFamily="50" charset="-128"/>
            </a:rPr>
            <a:t>単位まで</a:t>
          </a:r>
          <a:r>
            <a:rPr kumimoji="1" lang="ja-JP" altLang="en-US" sz="1050" b="1" u="sng">
              <a:latin typeface="BIZ UDPゴシック" panose="020B0400000000000000" pitchFamily="50" charset="-128"/>
              <a:ea typeface="BIZ UDPゴシック" panose="020B0400000000000000" pitchFamily="50" charset="-128"/>
            </a:rPr>
            <a:t>記載してください。</a:t>
          </a:r>
        </a:p>
        <a:p>
          <a:r>
            <a:rPr kumimoji="1" lang="ja-JP" altLang="en-US" sz="1050" b="0">
              <a:latin typeface="BIZ UDPゴシック" panose="020B0400000000000000" pitchFamily="50" charset="-128"/>
              <a:ea typeface="BIZ UDPゴシック" panose="020B0400000000000000" pitchFamily="50" charset="-128"/>
            </a:rPr>
            <a:t>（例）マスクの場合　⇒　〇〇枚入り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〇箱</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　　　消毒液の場合 ⇒　○○リットル入り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○個</a:t>
          </a:r>
        </a:p>
      </xdr:txBody>
    </xdr:sp>
    <xdr:clientData/>
  </xdr:oneCellAnchor>
  <xdr:oneCellAnchor>
    <xdr:from>
      <xdr:col>39</xdr:col>
      <xdr:colOff>76200</xdr:colOff>
      <xdr:row>11</xdr:row>
      <xdr:rowOff>9524</xdr:rowOff>
    </xdr:from>
    <xdr:ext cx="4933949" cy="1914525"/>
    <xdr:sp macro="" textlink="">
      <xdr:nvSpPr>
        <xdr:cNvPr id="3" name="テキスト ボックス 2"/>
        <xdr:cNvSpPr txBox="1"/>
      </xdr:nvSpPr>
      <xdr:spPr>
        <a:xfrm>
          <a:off x="7448550" y="3000374"/>
          <a:ext cx="4933949" cy="19145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対象となる品目は、</a:t>
          </a:r>
        </a:p>
        <a:p>
          <a:r>
            <a:rPr kumimoji="1" lang="ja-JP" altLang="en-US" sz="1050" b="0">
              <a:latin typeface="BIZ UDPゴシック" panose="020B0400000000000000" pitchFamily="50" charset="-128"/>
              <a:ea typeface="BIZ UDPゴシック" panose="020B0400000000000000" pitchFamily="50" charset="-128"/>
            </a:rPr>
            <a:t>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年５月</a:t>
          </a:r>
          <a:r>
            <a:rPr kumimoji="1" lang="en-US" altLang="ja-JP" sz="1050" b="0">
              <a:latin typeface="BIZ UDPゴシック" panose="020B0400000000000000" pitchFamily="50" charset="-128"/>
              <a:ea typeface="BIZ UDPゴシック" panose="020B0400000000000000" pitchFamily="50" charset="-128"/>
            </a:rPr>
            <a:t>1</a:t>
          </a:r>
          <a:r>
            <a:rPr kumimoji="1" lang="ja-JP" altLang="en-US" sz="1050" b="0">
              <a:latin typeface="BIZ UDPゴシック" panose="020B0400000000000000" pitchFamily="50" charset="-128"/>
              <a:ea typeface="BIZ UDPゴシック" panose="020B0400000000000000" pitchFamily="50" charset="-128"/>
            </a:rPr>
            <a:t>日から令和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a:t>
          </a:r>
          <a:r>
            <a:rPr kumimoji="1" lang="en-US" altLang="ja-JP" sz="1050" b="0">
              <a:latin typeface="BIZ UDPゴシック" panose="020B0400000000000000" pitchFamily="50" charset="-128"/>
              <a:ea typeface="BIZ UDPゴシック" panose="020B0400000000000000" pitchFamily="50" charset="-128"/>
            </a:rPr>
            <a:t>7</a:t>
          </a:r>
          <a:r>
            <a:rPr kumimoji="1" lang="ja-JP" altLang="en-US" sz="1050" b="0">
              <a:latin typeface="BIZ UDPゴシック" panose="020B0400000000000000" pitchFamily="50" charset="-128"/>
              <a:ea typeface="BIZ UDPゴシック" panose="020B0400000000000000" pitchFamily="50" charset="-128"/>
            </a:rPr>
            <a:t>月</a:t>
          </a:r>
          <a:r>
            <a:rPr kumimoji="1" lang="en-US" altLang="ja-JP" sz="1050" b="0">
              <a:latin typeface="BIZ UDPゴシック" panose="020B0400000000000000" pitchFamily="50" charset="-128"/>
              <a:ea typeface="BIZ UDPゴシック" panose="020B0400000000000000" pitchFamily="50" charset="-128"/>
            </a:rPr>
            <a:t>31</a:t>
          </a:r>
          <a:r>
            <a:rPr kumimoji="1" lang="ja-JP" altLang="en-US" sz="1050" b="0">
              <a:latin typeface="BIZ UDPゴシック" panose="020B0400000000000000" pitchFamily="50" charset="-128"/>
              <a:ea typeface="BIZ UDPゴシック" panose="020B0400000000000000" pitchFamily="50" charset="-128"/>
            </a:rPr>
            <a:t>日までの間に購入した、感染予防のために</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必要となる</a:t>
          </a:r>
        </a:p>
        <a:p>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衛生用品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（マスク、消毒液等）</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衛生用品の詳細については、大阪府ホームページの</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Q&amp;A</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をご確認ください。</a:t>
          </a:r>
          <a:endPar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備品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（パーテーション、パルスオキシメーター、　</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空気清浄機、</a:t>
          </a:r>
          <a:endParaRPr lang="ja-JP" altLang="ja-JP" sz="1050">
            <a:effectLst/>
            <a:latin typeface="BIZ UDPゴシック" panose="020B0400000000000000" pitchFamily="50" charset="-128"/>
            <a:ea typeface="BIZ UDPゴシック" panose="020B0400000000000000" pitchFamily="50" charset="-128"/>
          </a:endParaRPr>
        </a:p>
        <a:p>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CO2</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センサー、　ポータブルトイレ</a:t>
          </a:r>
          <a:r>
            <a:rPr kumimoji="1" lang="ja-JP" altLang="en-US" sz="1050" b="1" u="none" baseline="0">
              <a:solidFill>
                <a:sysClr val="windowText" lastClr="000000"/>
              </a:solidFill>
              <a:latin typeface="BIZ UDPゴシック" panose="020B0400000000000000" pitchFamily="50" charset="-128"/>
              <a:ea typeface="BIZ UDPゴシック" panose="020B0400000000000000" pitchFamily="50" charset="-128"/>
            </a:rPr>
            <a:t>の</a:t>
          </a:r>
          <a:r>
            <a:rPr kumimoji="1" lang="en-US" altLang="ja-JP" sz="1100" b="1" u="sng" baseline="0">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100" b="1" u="sng" baseline="0">
              <a:solidFill>
                <a:sysClr val="windowText" lastClr="000000"/>
              </a:solidFill>
              <a:latin typeface="BIZ UDPゴシック" panose="020B0400000000000000" pitchFamily="50" charset="-128"/>
              <a:ea typeface="BIZ UDPゴシック" panose="020B0400000000000000" pitchFamily="50" charset="-128"/>
            </a:rPr>
            <a:t>品目のみ</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u="sng">
              <a:solidFill>
                <a:srgbClr val="FF0000"/>
              </a:solidFill>
              <a:latin typeface="BIZ UDPゴシック" panose="020B0400000000000000" pitchFamily="50" charset="-128"/>
              <a:ea typeface="BIZ UDPゴシック" panose="020B0400000000000000" pitchFamily="50" charset="-128"/>
            </a:rPr>
            <a:t>のみとなります。それ以外の品目は申請できません。</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39</xdr:col>
      <xdr:colOff>57151</xdr:colOff>
      <xdr:row>0</xdr:row>
      <xdr:rowOff>102446</xdr:rowOff>
    </xdr:from>
    <xdr:ext cx="2371724" cy="267381"/>
    <xdr:sp macro="" textlink="">
      <xdr:nvSpPr>
        <xdr:cNvPr id="4" name="テキスト ボックス 3"/>
        <xdr:cNvSpPr txBox="1"/>
      </xdr:nvSpPr>
      <xdr:spPr>
        <a:xfrm>
          <a:off x="7429501" y="102446"/>
          <a:ext cx="2371724" cy="267381"/>
        </a:xfrm>
        <a:prstGeom prst="rect">
          <a:avLst/>
        </a:prstGeom>
        <a:solidFill>
          <a:schemeClr val="accent6">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オレンジセルは</a:t>
          </a:r>
          <a:r>
            <a:rPr kumimoji="1" lang="ja-JP" altLang="en-US" sz="1050" b="1" u="none">
              <a:solidFill>
                <a:srgbClr val="FF0000"/>
              </a:solidFill>
              <a:latin typeface="BIZ UDPゴシック" panose="020B0400000000000000" pitchFamily="50" charset="-128"/>
              <a:ea typeface="BIZ UDPゴシック" panose="020B0400000000000000" pitchFamily="50" charset="-128"/>
            </a:rPr>
            <a:t>必須入力項目</a:t>
          </a:r>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です。</a:t>
          </a:r>
        </a:p>
      </xdr:txBody>
    </xdr:sp>
    <xdr:clientData/>
  </xdr:oneCellAnchor>
  <xdr:oneCellAnchor>
    <xdr:from>
      <xdr:col>39</xdr:col>
      <xdr:colOff>85725</xdr:colOff>
      <xdr:row>3</xdr:row>
      <xdr:rowOff>176847</xdr:rowOff>
    </xdr:from>
    <xdr:ext cx="3876675" cy="508953"/>
    <xdr:sp macro="" textlink="">
      <xdr:nvSpPr>
        <xdr:cNvPr id="5" name="テキスト ボックス 4"/>
        <xdr:cNvSpPr txBox="1"/>
      </xdr:nvSpPr>
      <xdr:spPr>
        <a:xfrm>
          <a:off x="7458075" y="1091247"/>
          <a:ext cx="3876675" cy="50895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1">
              <a:latin typeface="BIZ UDPゴシック" panose="020B0400000000000000" pitchFamily="50" charset="-128"/>
              <a:ea typeface="BIZ UDPゴシック" panose="020B0400000000000000" pitchFamily="50" charset="-128"/>
            </a:rPr>
            <a:t>定員</a:t>
          </a:r>
          <a:r>
            <a:rPr kumimoji="1" lang="ja-JP" altLang="en-US" sz="1050" b="0">
              <a:latin typeface="BIZ UDPゴシック" panose="020B0400000000000000" pitchFamily="50" charset="-128"/>
              <a:ea typeface="BIZ UDPゴシック" panose="020B0400000000000000" pitchFamily="50" charset="-128"/>
            </a:rPr>
            <a:t>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セルがオレンジ色になっている事業所・施設のみ</a:t>
          </a:r>
          <a:r>
            <a:rPr kumimoji="1" lang="ja-JP" altLang="en-US" sz="1050" b="0">
              <a:latin typeface="BIZ UDPゴシック" panose="020B0400000000000000" pitchFamily="50" charset="-128"/>
              <a:ea typeface="BIZ UDPゴシック" panose="020B0400000000000000" pitchFamily="50" charset="-128"/>
            </a:rPr>
            <a:t>記載してください。（申請時点の定員を記載ください。）</a:t>
          </a:r>
        </a:p>
      </xdr:txBody>
    </xdr:sp>
    <xdr:clientData/>
  </xdr:oneCellAnchor>
  <xdr:oneCellAnchor>
    <xdr:from>
      <xdr:col>39</xdr:col>
      <xdr:colOff>66675</xdr:colOff>
      <xdr:row>1</xdr:row>
      <xdr:rowOff>257176</xdr:rowOff>
    </xdr:from>
    <xdr:ext cx="2695575" cy="419100"/>
    <xdr:sp macro="" textlink="">
      <xdr:nvSpPr>
        <xdr:cNvPr id="6" name="テキスト ボックス 5"/>
        <xdr:cNvSpPr txBox="1"/>
      </xdr:nvSpPr>
      <xdr:spPr>
        <a:xfrm>
          <a:off x="7439025" y="457201"/>
          <a:ext cx="2695575" cy="41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事業所番号は、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１０桁で記入して下さい。</a:t>
          </a:r>
          <a:endParaRPr kumimoji="1" lang="ja-JP" altLang="en-US" sz="1050" b="0">
            <a:latin typeface="BIZ UDPゴシック" panose="020B0400000000000000" pitchFamily="50" charset="-128"/>
            <a:ea typeface="BIZ UDPゴシック" panose="020B0400000000000000"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39</xdr:col>
      <xdr:colOff>104774</xdr:colOff>
      <xdr:row>19</xdr:row>
      <xdr:rowOff>95250</xdr:rowOff>
    </xdr:from>
    <xdr:ext cx="4048126" cy="676276"/>
    <xdr:sp macro="" textlink="">
      <xdr:nvSpPr>
        <xdr:cNvPr id="2" name="テキスト ボックス 1"/>
        <xdr:cNvSpPr txBox="1"/>
      </xdr:nvSpPr>
      <xdr:spPr>
        <a:xfrm>
          <a:off x="7477124" y="5410200"/>
          <a:ext cx="4048126" cy="67627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数量等は、</a:t>
          </a:r>
          <a:r>
            <a:rPr kumimoji="1" lang="ja-JP" altLang="en-US" sz="1050" b="1" u="sng">
              <a:latin typeface="BIZ UDPゴシック" panose="020B0400000000000000" pitchFamily="50" charset="-128"/>
              <a:ea typeface="BIZ UDPゴシック" panose="020B0400000000000000" pitchFamily="50" charset="-128"/>
            </a:rPr>
            <a:t>枚数や個数が分かるよう、</a:t>
          </a:r>
          <a:r>
            <a:rPr kumimoji="1" lang="ja-JP" altLang="en-US" sz="1050" b="1" u="sng">
              <a:solidFill>
                <a:srgbClr val="FF0000"/>
              </a:solidFill>
              <a:latin typeface="BIZ UDPゴシック" panose="020B0400000000000000" pitchFamily="50" charset="-128"/>
              <a:ea typeface="BIZ UDPゴシック" panose="020B0400000000000000" pitchFamily="50" charset="-128"/>
            </a:rPr>
            <a:t>単位まで</a:t>
          </a:r>
          <a:r>
            <a:rPr kumimoji="1" lang="ja-JP" altLang="en-US" sz="1050" b="1" u="sng">
              <a:latin typeface="BIZ UDPゴシック" panose="020B0400000000000000" pitchFamily="50" charset="-128"/>
              <a:ea typeface="BIZ UDPゴシック" panose="020B0400000000000000" pitchFamily="50" charset="-128"/>
            </a:rPr>
            <a:t>記載してください。</a:t>
          </a:r>
        </a:p>
        <a:p>
          <a:r>
            <a:rPr kumimoji="1" lang="ja-JP" altLang="en-US" sz="1050" b="0">
              <a:latin typeface="BIZ UDPゴシック" panose="020B0400000000000000" pitchFamily="50" charset="-128"/>
              <a:ea typeface="BIZ UDPゴシック" panose="020B0400000000000000" pitchFamily="50" charset="-128"/>
            </a:rPr>
            <a:t>（例）マスクの場合　⇒　〇〇枚入り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〇箱</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　　　消毒液の場合 ⇒　○○リットル入り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○個</a:t>
          </a:r>
        </a:p>
      </xdr:txBody>
    </xdr:sp>
    <xdr:clientData/>
  </xdr:oneCellAnchor>
  <xdr:oneCellAnchor>
    <xdr:from>
      <xdr:col>39</xdr:col>
      <xdr:colOff>76200</xdr:colOff>
      <xdr:row>11</xdr:row>
      <xdr:rowOff>9524</xdr:rowOff>
    </xdr:from>
    <xdr:ext cx="4933949" cy="1914525"/>
    <xdr:sp macro="" textlink="">
      <xdr:nvSpPr>
        <xdr:cNvPr id="3" name="テキスト ボックス 2"/>
        <xdr:cNvSpPr txBox="1"/>
      </xdr:nvSpPr>
      <xdr:spPr>
        <a:xfrm>
          <a:off x="7448550" y="3000374"/>
          <a:ext cx="4933949" cy="19145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対象となる品目は、</a:t>
          </a:r>
        </a:p>
        <a:p>
          <a:r>
            <a:rPr kumimoji="1" lang="ja-JP" altLang="en-US" sz="1050" b="0">
              <a:latin typeface="BIZ UDPゴシック" panose="020B0400000000000000" pitchFamily="50" charset="-128"/>
              <a:ea typeface="BIZ UDPゴシック" panose="020B0400000000000000" pitchFamily="50" charset="-128"/>
            </a:rPr>
            <a:t>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年５月</a:t>
          </a:r>
          <a:r>
            <a:rPr kumimoji="1" lang="en-US" altLang="ja-JP" sz="1050" b="0">
              <a:latin typeface="BIZ UDPゴシック" panose="020B0400000000000000" pitchFamily="50" charset="-128"/>
              <a:ea typeface="BIZ UDPゴシック" panose="020B0400000000000000" pitchFamily="50" charset="-128"/>
            </a:rPr>
            <a:t>1</a:t>
          </a:r>
          <a:r>
            <a:rPr kumimoji="1" lang="ja-JP" altLang="en-US" sz="1050" b="0">
              <a:latin typeface="BIZ UDPゴシック" panose="020B0400000000000000" pitchFamily="50" charset="-128"/>
              <a:ea typeface="BIZ UDPゴシック" panose="020B0400000000000000" pitchFamily="50" charset="-128"/>
            </a:rPr>
            <a:t>日から令和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a:t>
          </a:r>
          <a:r>
            <a:rPr kumimoji="1" lang="en-US" altLang="ja-JP" sz="1050" b="0">
              <a:latin typeface="BIZ UDPゴシック" panose="020B0400000000000000" pitchFamily="50" charset="-128"/>
              <a:ea typeface="BIZ UDPゴシック" panose="020B0400000000000000" pitchFamily="50" charset="-128"/>
            </a:rPr>
            <a:t>7</a:t>
          </a:r>
          <a:r>
            <a:rPr kumimoji="1" lang="ja-JP" altLang="en-US" sz="1050" b="0">
              <a:latin typeface="BIZ UDPゴシック" panose="020B0400000000000000" pitchFamily="50" charset="-128"/>
              <a:ea typeface="BIZ UDPゴシック" panose="020B0400000000000000" pitchFamily="50" charset="-128"/>
            </a:rPr>
            <a:t>月</a:t>
          </a:r>
          <a:r>
            <a:rPr kumimoji="1" lang="en-US" altLang="ja-JP" sz="1050" b="0">
              <a:latin typeface="BIZ UDPゴシック" panose="020B0400000000000000" pitchFamily="50" charset="-128"/>
              <a:ea typeface="BIZ UDPゴシック" panose="020B0400000000000000" pitchFamily="50" charset="-128"/>
            </a:rPr>
            <a:t>31</a:t>
          </a:r>
          <a:r>
            <a:rPr kumimoji="1" lang="ja-JP" altLang="en-US" sz="1050" b="0">
              <a:latin typeface="BIZ UDPゴシック" panose="020B0400000000000000" pitchFamily="50" charset="-128"/>
              <a:ea typeface="BIZ UDPゴシック" panose="020B0400000000000000" pitchFamily="50" charset="-128"/>
            </a:rPr>
            <a:t>日までの間に購入した、感染予防のために</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必要となる</a:t>
          </a:r>
        </a:p>
        <a:p>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衛生用品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（マスク、消毒液等）</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衛生用品の詳細については、大阪府ホームページの</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Q&amp;A</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をご確認ください。</a:t>
          </a:r>
          <a:endPar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備品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（パーテーション、パルスオキシメーター、　</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空気清浄機、</a:t>
          </a:r>
          <a:endParaRPr lang="ja-JP" altLang="ja-JP" sz="1050">
            <a:effectLst/>
            <a:latin typeface="BIZ UDPゴシック" panose="020B0400000000000000" pitchFamily="50" charset="-128"/>
            <a:ea typeface="BIZ UDPゴシック" panose="020B0400000000000000" pitchFamily="50" charset="-128"/>
          </a:endParaRPr>
        </a:p>
        <a:p>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CO2</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センサー、　ポータブルトイレ</a:t>
          </a:r>
          <a:r>
            <a:rPr kumimoji="1" lang="ja-JP" altLang="en-US" sz="1050" b="1" u="none" baseline="0">
              <a:solidFill>
                <a:sysClr val="windowText" lastClr="000000"/>
              </a:solidFill>
              <a:latin typeface="BIZ UDPゴシック" panose="020B0400000000000000" pitchFamily="50" charset="-128"/>
              <a:ea typeface="BIZ UDPゴシック" panose="020B0400000000000000" pitchFamily="50" charset="-128"/>
            </a:rPr>
            <a:t>の</a:t>
          </a:r>
          <a:r>
            <a:rPr kumimoji="1" lang="en-US" altLang="ja-JP" sz="1100" b="1" u="sng" baseline="0">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100" b="1" u="sng" baseline="0">
              <a:solidFill>
                <a:sysClr val="windowText" lastClr="000000"/>
              </a:solidFill>
              <a:latin typeface="BIZ UDPゴシック" panose="020B0400000000000000" pitchFamily="50" charset="-128"/>
              <a:ea typeface="BIZ UDPゴシック" panose="020B0400000000000000" pitchFamily="50" charset="-128"/>
            </a:rPr>
            <a:t>品目のみ</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u="sng">
              <a:solidFill>
                <a:srgbClr val="FF0000"/>
              </a:solidFill>
              <a:latin typeface="BIZ UDPゴシック" panose="020B0400000000000000" pitchFamily="50" charset="-128"/>
              <a:ea typeface="BIZ UDPゴシック" panose="020B0400000000000000" pitchFamily="50" charset="-128"/>
            </a:rPr>
            <a:t>のみとなります。それ以外の品目は申請できません。</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39</xdr:col>
      <xdr:colOff>57151</xdr:colOff>
      <xdr:row>0</xdr:row>
      <xdr:rowOff>102446</xdr:rowOff>
    </xdr:from>
    <xdr:ext cx="2371724" cy="267381"/>
    <xdr:sp macro="" textlink="">
      <xdr:nvSpPr>
        <xdr:cNvPr id="4" name="テキスト ボックス 3"/>
        <xdr:cNvSpPr txBox="1"/>
      </xdr:nvSpPr>
      <xdr:spPr>
        <a:xfrm>
          <a:off x="7429501" y="102446"/>
          <a:ext cx="2371724" cy="267381"/>
        </a:xfrm>
        <a:prstGeom prst="rect">
          <a:avLst/>
        </a:prstGeom>
        <a:solidFill>
          <a:schemeClr val="accent6">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オレンジセルは</a:t>
          </a:r>
          <a:r>
            <a:rPr kumimoji="1" lang="ja-JP" altLang="en-US" sz="1050" b="1" u="none">
              <a:solidFill>
                <a:srgbClr val="FF0000"/>
              </a:solidFill>
              <a:latin typeface="BIZ UDPゴシック" panose="020B0400000000000000" pitchFamily="50" charset="-128"/>
              <a:ea typeface="BIZ UDPゴシック" panose="020B0400000000000000" pitchFamily="50" charset="-128"/>
            </a:rPr>
            <a:t>必須入力項目</a:t>
          </a:r>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です。</a:t>
          </a:r>
        </a:p>
      </xdr:txBody>
    </xdr:sp>
    <xdr:clientData/>
  </xdr:oneCellAnchor>
  <xdr:oneCellAnchor>
    <xdr:from>
      <xdr:col>39</xdr:col>
      <xdr:colOff>85725</xdr:colOff>
      <xdr:row>3</xdr:row>
      <xdr:rowOff>176847</xdr:rowOff>
    </xdr:from>
    <xdr:ext cx="3876675" cy="508953"/>
    <xdr:sp macro="" textlink="">
      <xdr:nvSpPr>
        <xdr:cNvPr id="5" name="テキスト ボックス 4"/>
        <xdr:cNvSpPr txBox="1"/>
      </xdr:nvSpPr>
      <xdr:spPr>
        <a:xfrm>
          <a:off x="7458075" y="1091247"/>
          <a:ext cx="3876675" cy="50895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1">
              <a:latin typeface="BIZ UDPゴシック" panose="020B0400000000000000" pitchFamily="50" charset="-128"/>
              <a:ea typeface="BIZ UDPゴシック" panose="020B0400000000000000" pitchFamily="50" charset="-128"/>
            </a:rPr>
            <a:t>定員</a:t>
          </a:r>
          <a:r>
            <a:rPr kumimoji="1" lang="ja-JP" altLang="en-US" sz="1050" b="0">
              <a:latin typeface="BIZ UDPゴシック" panose="020B0400000000000000" pitchFamily="50" charset="-128"/>
              <a:ea typeface="BIZ UDPゴシック" panose="020B0400000000000000" pitchFamily="50" charset="-128"/>
            </a:rPr>
            <a:t>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セルがオレンジ色になっている事業所・施設のみ</a:t>
          </a:r>
          <a:r>
            <a:rPr kumimoji="1" lang="ja-JP" altLang="en-US" sz="1050" b="0">
              <a:latin typeface="BIZ UDPゴシック" panose="020B0400000000000000" pitchFamily="50" charset="-128"/>
              <a:ea typeface="BIZ UDPゴシック" panose="020B0400000000000000" pitchFamily="50" charset="-128"/>
            </a:rPr>
            <a:t>記載してください。（申請時点の定員を記載ください。）</a:t>
          </a:r>
        </a:p>
      </xdr:txBody>
    </xdr:sp>
    <xdr:clientData/>
  </xdr:oneCellAnchor>
  <xdr:oneCellAnchor>
    <xdr:from>
      <xdr:col>39</xdr:col>
      <xdr:colOff>66675</xdr:colOff>
      <xdr:row>1</xdr:row>
      <xdr:rowOff>257176</xdr:rowOff>
    </xdr:from>
    <xdr:ext cx="2695575" cy="419100"/>
    <xdr:sp macro="" textlink="">
      <xdr:nvSpPr>
        <xdr:cNvPr id="6" name="テキスト ボックス 5"/>
        <xdr:cNvSpPr txBox="1"/>
      </xdr:nvSpPr>
      <xdr:spPr>
        <a:xfrm>
          <a:off x="7439025" y="457201"/>
          <a:ext cx="2695575" cy="41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事業所番号は、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１０桁で記入して下さい。</a:t>
          </a:r>
          <a:endParaRPr kumimoji="1" lang="ja-JP" altLang="en-US" sz="1050" b="0">
            <a:latin typeface="BIZ UDPゴシック" panose="020B0400000000000000" pitchFamily="50" charset="-128"/>
            <a:ea typeface="BIZ UDPゴシック" panose="020B0400000000000000"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39</xdr:col>
      <xdr:colOff>104774</xdr:colOff>
      <xdr:row>19</xdr:row>
      <xdr:rowOff>95250</xdr:rowOff>
    </xdr:from>
    <xdr:ext cx="4048126" cy="676276"/>
    <xdr:sp macro="" textlink="">
      <xdr:nvSpPr>
        <xdr:cNvPr id="2" name="テキスト ボックス 1"/>
        <xdr:cNvSpPr txBox="1"/>
      </xdr:nvSpPr>
      <xdr:spPr>
        <a:xfrm>
          <a:off x="7477124" y="5410200"/>
          <a:ext cx="4048126" cy="67627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数量等は、</a:t>
          </a:r>
          <a:r>
            <a:rPr kumimoji="1" lang="ja-JP" altLang="en-US" sz="1050" b="1" u="sng">
              <a:latin typeface="BIZ UDPゴシック" panose="020B0400000000000000" pitchFamily="50" charset="-128"/>
              <a:ea typeface="BIZ UDPゴシック" panose="020B0400000000000000" pitchFamily="50" charset="-128"/>
            </a:rPr>
            <a:t>枚数や個数が分かるよう、</a:t>
          </a:r>
          <a:r>
            <a:rPr kumimoji="1" lang="ja-JP" altLang="en-US" sz="1050" b="1" u="sng">
              <a:solidFill>
                <a:srgbClr val="FF0000"/>
              </a:solidFill>
              <a:latin typeface="BIZ UDPゴシック" panose="020B0400000000000000" pitchFamily="50" charset="-128"/>
              <a:ea typeface="BIZ UDPゴシック" panose="020B0400000000000000" pitchFamily="50" charset="-128"/>
            </a:rPr>
            <a:t>単位まで</a:t>
          </a:r>
          <a:r>
            <a:rPr kumimoji="1" lang="ja-JP" altLang="en-US" sz="1050" b="1" u="sng">
              <a:latin typeface="BIZ UDPゴシック" panose="020B0400000000000000" pitchFamily="50" charset="-128"/>
              <a:ea typeface="BIZ UDPゴシック" panose="020B0400000000000000" pitchFamily="50" charset="-128"/>
            </a:rPr>
            <a:t>記載してください。</a:t>
          </a:r>
        </a:p>
        <a:p>
          <a:r>
            <a:rPr kumimoji="1" lang="ja-JP" altLang="en-US" sz="1050" b="0">
              <a:latin typeface="BIZ UDPゴシック" panose="020B0400000000000000" pitchFamily="50" charset="-128"/>
              <a:ea typeface="BIZ UDPゴシック" panose="020B0400000000000000" pitchFamily="50" charset="-128"/>
            </a:rPr>
            <a:t>（例）マスクの場合　⇒　〇〇枚入り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〇箱</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　　　消毒液の場合 ⇒　○○リットル入り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○個</a:t>
          </a:r>
        </a:p>
      </xdr:txBody>
    </xdr:sp>
    <xdr:clientData/>
  </xdr:oneCellAnchor>
  <xdr:oneCellAnchor>
    <xdr:from>
      <xdr:col>39</xdr:col>
      <xdr:colOff>76200</xdr:colOff>
      <xdr:row>11</xdr:row>
      <xdr:rowOff>9524</xdr:rowOff>
    </xdr:from>
    <xdr:ext cx="4933949" cy="1914525"/>
    <xdr:sp macro="" textlink="">
      <xdr:nvSpPr>
        <xdr:cNvPr id="3" name="テキスト ボックス 2"/>
        <xdr:cNvSpPr txBox="1"/>
      </xdr:nvSpPr>
      <xdr:spPr>
        <a:xfrm>
          <a:off x="7448550" y="3000374"/>
          <a:ext cx="4933949" cy="19145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対象となる品目は、</a:t>
          </a:r>
        </a:p>
        <a:p>
          <a:r>
            <a:rPr kumimoji="1" lang="ja-JP" altLang="en-US" sz="1050" b="0">
              <a:latin typeface="BIZ UDPゴシック" panose="020B0400000000000000" pitchFamily="50" charset="-128"/>
              <a:ea typeface="BIZ UDPゴシック" panose="020B0400000000000000" pitchFamily="50" charset="-128"/>
            </a:rPr>
            <a:t>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年５月</a:t>
          </a:r>
          <a:r>
            <a:rPr kumimoji="1" lang="en-US" altLang="ja-JP" sz="1050" b="0">
              <a:latin typeface="BIZ UDPゴシック" panose="020B0400000000000000" pitchFamily="50" charset="-128"/>
              <a:ea typeface="BIZ UDPゴシック" panose="020B0400000000000000" pitchFamily="50" charset="-128"/>
            </a:rPr>
            <a:t>1</a:t>
          </a:r>
          <a:r>
            <a:rPr kumimoji="1" lang="ja-JP" altLang="en-US" sz="1050" b="0">
              <a:latin typeface="BIZ UDPゴシック" panose="020B0400000000000000" pitchFamily="50" charset="-128"/>
              <a:ea typeface="BIZ UDPゴシック" panose="020B0400000000000000" pitchFamily="50" charset="-128"/>
            </a:rPr>
            <a:t>日から令和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a:t>
          </a:r>
          <a:r>
            <a:rPr kumimoji="1" lang="en-US" altLang="ja-JP" sz="1050" b="0">
              <a:latin typeface="BIZ UDPゴシック" panose="020B0400000000000000" pitchFamily="50" charset="-128"/>
              <a:ea typeface="BIZ UDPゴシック" panose="020B0400000000000000" pitchFamily="50" charset="-128"/>
            </a:rPr>
            <a:t>7</a:t>
          </a:r>
          <a:r>
            <a:rPr kumimoji="1" lang="ja-JP" altLang="en-US" sz="1050" b="0">
              <a:latin typeface="BIZ UDPゴシック" panose="020B0400000000000000" pitchFamily="50" charset="-128"/>
              <a:ea typeface="BIZ UDPゴシック" panose="020B0400000000000000" pitchFamily="50" charset="-128"/>
            </a:rPr>
            <a:t>月</a:t>
          </a:r>
          <a:r>
            <a:rPr kumimoji="1" lang="en-US" altLang="ja-JP" sz="1050" b="0">
              <a:latin typeface="BIZ UDPゴシック" panose="020B0400000000000000" pitchFamily="50" charset="-128"/>
              <a:ea typeface="BIZ UDPゴシック" panose="020B0400000000000000" pitchFamily="50" charset="-128"/>
            </a:rPr>
            <a:t>31</a:t>
          </a:r>
          <a:r>
            <a:rPr kumimoji="1" lang="ja-JP" altLang="en-US" sz="1050" b="0">
              <a:latin typeface="BIZ UDPゴシック" panose="020B0400000000000000" pitchFamily="50" charset="-128"/>
              <a:ea typeface="BIZ UDPゴシック" panose="020B0400000000000000" pitchFamily="50" charset="-128"/>
            </a:rPr>
            <a:t>日までの間に購入した、感染予防のために</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必要となる</a:t>
          </a:r>
        </a:p>
        <a:p>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衛生用品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（マスク、消毒液等）</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衛生用品の詳細については、大阪府ホームページの</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Q&amp;A</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をご確認ください。</a:t>
          </a:r>
          <a:endPar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備品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（パーテーション、パルスオキシメーター、　</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空気清浄機、</a:t>
          </a:r>
          <a:endParaRPr lang="ja-JP" altLang="ja-JP" sz="1050">
            <a:effectLst/>
            <a:latin typeface="BIZ UDPゴシック" panose="020B0400000000000000" pitchFamily="50" charset="-128"/>
            <a:ea typeface="BIZ UDPゴシック" panose="020B0400000000000000" pitchFamily="50" charset="-128"/>
          </a:endParaRPr>
        </a:p>
        <a:p>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CO2</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センサー、　ポータブルトイレ</a:t>
          </a:r>
          <a:r>
            <a:rPr kumimoji="1" lang="ja-JP" altLang="en-US" sz="1050" b="1" u="none" baseline="0">
              <a:solidFill>
                <a:sysClr val="windowText" lastClr="000000"/>
              </a:solidFill>
              <a:latin typeface="BIZ UDPゴシック" panose="020B0400000000000000" pitchFamily="50" charset="-128"/>
              <a:ea typeface="BIZ UDPゴシック" panose="020B0400000000000000" pitchFamily="50" charset="-128"/>
            </a:rPr>
            <a:t>の</a:t>
          </a:r>
          <a:r>
            <a:rPr kumimoji="1" lang="en-US" altLang="ja-JP" sz="1100" b="1" u="sng" baseline="0">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100" b="1" u="sng" baseline="0">
              <a:solidFill>
                <a:sysClr val="windowText" lastClr="000000"/>
              </a:solidFill>
              <a:latin typeface="BIZ UDPゴシック" panose="020B0400000000000000" pitchFamily="50" charset="-128"/>
              <a:ea typeface="BIZ UDPゴシック" panose="020B0400000000000000" pitchFamily="50" charset="-128"/>
            </a:rPr>
            <a:t>品目のみ</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u="sng">
              <a:solidFill>
                <a:srgbClr val="FF0000"/>
              </a:solidFill>
              <a:latin typeface="BIZ UDPゴシック" panose="020B0400000000000000" pitchFamily="50" charset="-128"/>
              <a:ea typeface="BIZ UDPゴシック" panose="020B0400000000000000" pitchFamily="50" charset="-128"/>
            </a:rPr>
            <a:t>のみとなります。それ以外の品目は申請できません。</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39</xdr:col>
      <xdr:colOff>57151</xdr:colOff>
      <xdr:row>0</xdr:row>
      <xdr:rowOff>102446</xdr:rowOff>
    </xdr:from>
    <xdr:ext cx="2371724" cy="267381"/>
    <xdr:sp macro="" textlink="">
      <xdr:nvSpPr>
        <xdr:cNvPr id="4" name="テキスト ボックス 3"/>
        <xdr:cNvSpPr txBox="1"/>
      </xdr:nvSpPr>
      <xdr:spPr>
        <a:xfrm>
          <a:off x="7429501" y="102446"/>
          <a:ext cx="2371724" cy="267381"/>
        </a:xfrm>
        <a:prstGeom prst="rect">
          <a:avLst/>
        </a:prstGeom>
        <a:solidFill>
          <a:schemeClr val="accent6">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オレンジセルは</a:t>
          </a:r>
          <a:r>
            <a:rPr kumimoji="1" lang="ja-JP" altLang="en-US" sz="1050" b="1" u="none">
              <a:solidFill>
                <a:srgbClr val="FF0000"/>
              </a:solidFill>
              <a:latin typeface="BIZ UDPゴシック" panose="020B0400000000000000" pitchFamily="50" charset="-128"/>
              <a:ea typeface="BIZ UDPゴシック" panose="020B0400000000000000" pitchFamily="50" charset="-128"/>
            </a:rPr>
            <a:t>必須入力項目</a:t>
          </a:r>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です。</a:t>
          </a:r>
        </a:p>
      </xdr:txBody>
    </xdr:sp>
    <xdr:clientData/>
  </xdr:oneCellAnchor>
  <xdr:oneCellAnchor>
    <xdr:from>
      <xdr:col>39</xdr:col>
      <xdr:colOff>85725</xdr:colOff>
      <xdr:row>3</xdr:row>
      <xdr:rowOff>176847</xdr:rowOff>
    </xdr:from>
    <xdr:ext cx="3876675" cy="508953"/>
    <xdr:sp macro="" textlink="">
      <xdr:nvSpPr>
        <xdr:cNvPr id="5" name="テキスト ボックス 4"/>
        <xdr:cNvSpPr txBox="1"/>
      </xdr:nvSpPr>
      <xdr:spPr>
        <a:xfrm>
          <a:off x="7458075" y="1091247"/>
          <a:ext cx="3876675" cy="50895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1">
              <a:latin typeface="BIZ UDPゴシック" panose="020B0400000000000000" pitchFamily="50" charset="-128"/>
              <a:ea typeface="BIZ UDPゴシック" panose="020B0400000000000000" pitchFamily="50" charset="-128"/>
            </a:rPr>
            <a:t>定員</a:t>
          </a:r>
          <a:r>
            <a:rPr kumimoji="1" lang="ja-JP" altLang="en-US" sz="1050" b="0">
              <a:latin typeface="BIZ UDPゴシック" panose="020B0400000000000000" pitchFamily="50" charset="-128"/>
              <a:ea typeface="BIZ UDPゴシック" panose="020B0400000000000000" pitchFamily="50" charset="-128"/>
            </a:rPr>
            <a:t>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セルがオレンジ色になっている事業所・施設のみ</a:t>
          </a:r>
          <a:r>
            <a:rPr kumimoji="1" lang="ja-JP" altLang="en-US" sz="1050" b="0">
              <a:latin typeface="BIZ UDPゴシック" panose="020B0400000000000000" pitchFamily="50" charset="-128"/>
              <a:ea typeface="BIZ UDPゴシック" panose="020B0400000000000000" pitchFamily="50" charset="-128"/>
            </a:rPr>
            <a:t>記載してください。（申請時点の定員を記載ください。）</a:t>
          </a:r>
        </a:p>
      </xdr:txBody>
    </xdr:sp>
    <xdr:clientData/>
  </xdr:oneCellAnchor>
  <xdr:oneCellAnchor>
    <xdr:from>
      <xdr:col>39</xdr:col>
      <xdr:colOff>66675</xdr:colOff>
      <xdr:row>1</xdr:row>
      <xdr:rowOff>257176</xdr:rowOff>
    </xdr:from>
    <xdr:ext cx="2695575" cy="419100"/>
    <xdr:sp macro="" textlink="">
      <xdr:nvSpPr>
        <xdr:cNvPr id="6" name="テキスト ボックス 5"/>
        <xdr:cNvSpPr txBox="1"/>
      </xdr:nvSpPr>
      <xdr:spPr>
        <a:xfrm>
          <a:off x="7439025" y="457201"/>
          <a:ext cx="2695575" cy="41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事業所番号は、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１０桁で記入して下さい。</a:t>
          </a:r>
          <a:endParaRPr kumimoji="1" lang="ja-JP" altLang="en-US" sz="1050" b="0">
            <a:latin typeface="BIZ UDPゴシック" panose="020B0400000000000000" pitchFamily="50" charset="-128"/>
            <a:ea typeface="BIZ UDPゴシック" panose="020B0400000000000000"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39</xdr:col>
      <xdr:colOff>104774</xdr:colOff>
      <xdr:row>19</xdr:row>
      <xdr:rowOff>95250</xdr:rowOff>
    </xdr:from>
    <xdr:ext cx="4048126" cy="676276"/>
    <xdr:sp macro="" textlink="">
      <xdr:nvSpPr>
        <xdr:cNvPr id="2" name="テキスト ボックス 1"/>
        <xdr:cNvSpPr txBox="1"/>
      </xdr:nvSpPr>
      <xdr:spPr>
        <a:xfrm>
          <a:off x="7477124" y="5410200"/>
          <a:ext cx="4048126" cy="67627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数量等は、</a:t>
          </a:r>
          <a:r>
            <a:rPr kumimoji="1" lang="ja-JP" altLang="en-US" sz="1050" b="1" u="sng">
              <a:latin typeface="BIZ UDPゴシック" panose="020B0400000000000000" pitchFamily="50" charset="-128"/>
              <a:ea typeface="BIZ UDPゴシック" panose="020B0400000000000000" pitchFamily="50" charset="-128"/>
            </a:rPr>
            <a:t>枚数や個数が分かるよう、</a:t>
          </a:r>
          <a:r>
            <a:rPr kumimoji="1" lang="ja-JP" altLang="en-US" sz="1050" b="1" u="sng">
              <a:solidFill>
                <a:srgbClr val="FF0000"/>
              </a:solidFill>
              <a:latin typeface="BIZ UDPゴシック" panose="020B0400000000000000" pitchFamily="50" charset="-128"/>
              <a:ea typeface="BIZ UDPゴシック" panose="020B0400000000000000" pitchFamily="50" charset="-128"/>
            </a:rPr>
            <a:t>単位まで</a:t>
          </a:r>
          <a:r>
            <a:rPr kumimoji="1" lang="ja-JP" altLang="en-US" sz="1050" b="1" u="sng">
              <a:latin typeface="BIZ UDPゴシック" panose="020B0400000000000000" pitchFamily="50" charset="-128"/>
              <a:ea typeface="BIZ UDPゴシック" panose="020B0400000000000000" pitchFamily="50" charset="-128"/>
            </a:rPr>
            <a:t>記載してください。</a:t>
          </a:r>
        </a:p>
        <a:p>
          <a:r>
            <a:rPr kumimoji="1" lang="ja-JP" altLang="en-US" sz="1050" b="0">
              <a:latin typeface="BIZ UDPゴシック" panose="020B0400000000000000" pitchFamily="50" charset="-128"/>
              <a:ea typeface="BIZ UDPゴシック" panose="020B0400000000000000" pitchFamily="50" charset="-128"/>
            </a:rPr>
            <a:t>（例）マスクの場合　⇒　〇〇枚入り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〇箱</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　　　消毒液の場合 ⇒　○○リットル入り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○個</a:t>
          </a:r>
        </a:p>
      </xdr:txBody>
    </xdr:sp>
    <xdr:clientData/>
  </xdr:oneCellAnchor>
  <xdr:oneCellAnchor>
    <xdr:from>
      <xdr:col>39</xdr:col>
      <xdr:colOff>76200</xdr:colOff>
      <xdr:row>11</xdr:row>
      <xdr:rowOff>9524</xdr:rowOff>
    </xdr:from>
    <xdr:ext cx="4933949" cy="1914525"/>
    <xdr:sp macro="" textlink="">
      <xdr:nvSpPr>
        <xdr:cNvPr id="3" name="テキスト ボックス 2"/>
        <xdr:cNvSpPr txBox="1"/>
      </xdr:nvSpPr>
      <xdr:spPr>
        <a:xfrm>
          <a:off x="7448550" y="3000374"/>
          <a:ext cx="4933949" cy="19145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対象となる品目は、</a:t>
          </a:r>
        </a:p>
        <a:p>
          <a:r>
            <a:rPr kumimoji="1" lang="ja-JP" altLang="en-US" sz="1050" b="0">
              <a:latin typeface="BIZ UDPゴシック" panose="020B0400000000000000" pitchFamily="50" charset="-128"/>
              <a:ea typeface="BIZ UDPゴシック" panose="020B0400000000000000" pitchFamily="50" charset="-128"/>
            </a:rPr>
            <a:t>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年５月</a:t>
          </a:r>
          <a:r>
            <a:rPr kumimoji="1" lang="en-US" altLang="ja-JP" sz="1050" b="0">
              <a:latin typeface="BIZ UDPゴシック" panose="020B0400000000000000" pitchFamily="50" charset="-128"/>
              <a:ea typeface="BIZ UDPゴシック" panose="020B0400000000000000" pitchFamily="50" charset="-128"/>
            </a:rPr>
            <a:t>1</a:t>
          </a:r>
          <a:r>
            <a:rPr kumimoji="1" lang="ja-JP" altLang="en-US" sz="1050" b="0">
              <a:latin typeface="BIZ UDPゴシック" panose="020B0400000000000000" pitchFamily="50" charset="-128"/>
              <a:ea typeface="BIZ UDPゴシック" panose="020B0400000000000000" pitchFamily="50" charset="-128"/>
            </a:rPr>
            <a:t>日から令和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a:t>
          </a:r>
          <a:r>
            <a:rPr kumimoji="1" lang="en-US" altLang="ja-JP" sz="1050" b="0">
              <a:latin typeface="BIZ UDPゴシック" panose="020B0400000000000000" pitchFamily="50" charset="-128"/>
              <a:ea typeface="BIZ UDPゴシック" panose="020B0400000000000000" pitchFamily="50" charset="-128"/>
            </a:rPr>
            <a:t>7</a:t>
          </a:r>
          <a:r>
            <a:rPr kumimoji="1" lang="ja-JP" altLang="en-US" sz="1050" b="0">
              <a:latin typeface="BIZ UDPゴシック" panose="020B0400000000000000" pitchFamily="50" charset="-128"/>
              <a:ea typeface="BIZ UDPゴシック" panose="020B0400000000000000" pitchFamily="50" charset="-128"/>
            </a:rPr>
            <a:t>月</a:t>
          </a:r>
          <a:r>
            <a:rPr kumimoji="1" lang="en-US" altLang="ja-JP" sz="1050" b="0">
              <a:latin typeface="BIZ UDPゴシック" panose="020B0400000000000000" pitchFamily="50" charset="-128"/>
              <a:ea typeface="BIZ UDPゴシック" panose="020B0400000000000000" pitchFamily="50" charset="-128"/>
            </a:rPr>
            <a:t>31</a:t>
          </a:r>
          <a:r>
            <a:rPr kumimoji="1" lang="ja-JP" altLang="en-US" sz="1050" b="0">
              <a:latin typeface="BIZ UDPゴシック" panose="020B0400000000000000" pitchFamily="50" charset="-128"/>
              <a:ea typeface="BIZ UDPゴシック" panose="020B0400000000000000" pitchFamily="50" charset="-128"/>
            </a:rPr>
            <a:t>日までの間に購入した、感染予防のために</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必要となる</a:t>
          </a:r>
        </a:p>
        <a:p>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衛生用品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（マスク、消毒液等）</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衛生用品の詳細については、大阪府ホームページの</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Q&amp;A</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をご確認ください。</a:t>
          </a:r>
          <a:endPar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備品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（パーテーション、パルスオキシメーター、　</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空気清浄機、</a:t>
          </a:r>
          <a:endParaRPr lang="ja-JP" altLang="ja-JP" sz="1050">
            <a:effectLst/>
            <a:latin typeface="BIZ UDPゴシック" panose="020B0400000000000000" pitchFamily="50" charset="-128"/>
            <a:ea typeface="BIZ UDPゴシック" panose="020B0400000000000000" pitchFamily="50" charset="-128"/>
          </a:endParaRPr>
        </a:p>
        <a:p>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CO2</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センサー、　ポータブルトイレ</a:t>
          </a:r>
          <a:r>
            <a:rPr kumimoji="1" lang="ja-JP" altLang="en-US" sz="1050" b="1" u="none" baseline="0">
              <a:solidFill>
                <a:sysClr val="windowText" lastClr="000000"/>
              </a:solidFill>
              <a:latin typeface="BIZ UDPゴシック" panose="020B0400000000000000" pitchFamily="50" charset="-128"/>
              <a:ea typeface="BIZ UDPゴシック" panose="020B0400000000000000" pitchFamily="50" charset="-128"/>
            </a:rPr>
            <a:t>の</a:t>
          </a:r>
          <a:r>
            <a:rPr kumimoji="1" lang="en-US" altLang="ja-JP" sz="1100" b="1" u="sng" baseline="0">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100" b="1" u="sng" baseline="0">
              <a:solidFill>
                <a:sysClr val="windowText" lastClr="000000"/>
              </a:solidFill>
              <a:latin typeface="BIZ UDPゴシック" panose="020B0400000000000000" pitchFamily="50" charset="-128"/>
              <a:ea typeface="BIZ UDPゴシック" panose="020B0400000000000000" pitchFamily="50" charset="-128"/>
            </a:rPr>
            <a:t>品目のみ</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u="sng">
              <a:solidFill>
                <a:srgbClr val="FF0000"/>
              </a:solidFill>
              <a:latin typeface="BIZ UDPゴシック" panose="020B0400000000000000" pitchFamily="50" charset="-128"/>
              <a:ea typeface="BIZ UDPゴシック" panose="020B0400000000000000" pitchFamily="50" charset="-128"/>
            </a:rPr>
            <a:t>のみとなります。それ以外の品目は申請できません。</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39</xdr:col>
      <xdr:colOff>57151</xdr:colOff>
      <xdr:row>0</xdr:row>
      <xdr:rowOff>102446</xdr:rowOff>
    </xdr:from>
    <xdr:ext cx="2371724" cy="267381"/>
    <xdr:sp macro="" textlink="">
      <xdr:nvSpPr>
        <xdr:cNvPr id="4" name="テキスト ボックス 3"/>
        <xdr:cNvSpPr txBox="1"/>
      </xdr:nvSpPr>
      <xdr:spPr>
        <a:xfrm>
          <a:off x="7429501" y="102446"/>
          <a:ext cx="2371724" cy="267381"/>
        </a:xfrm>
        <a:prstGeom prst="rect">
          <a:avLst/>
        </a:prstGeom>
        <a:solidFill>
          <a:schemeClr val="accent6">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オレンジセルは</a:t>
          </a:r>
          <a:r>
            <a:rPr kumimoji="1" lang="ja-JP" altLang="en-US" sz="1050" b="1" u="none">
              <a:solidFill>
                <a:srgbClr val="FF0000"/>
              </a:solidFill>
              <a:latin typeface="BIZ UDPゴシック" panose="020B0400000000000000" pitchFamily="50" charset="-128"/>
              <a:ea typeface="BIZ UDPゴシック" panose="020B0400000000000000" pitchFamily="50" charset="-128"/>
            </a:rPr>
            <a:t>必須入力項目</a:t>
          </a:r>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です。</a:t>
          </a:r>
        </a:p>
      </xdr:txBody>
    </xdr:sp>
    <xdr:clientData/>
  </xdr:oneCellAnchor>
  <xdr:oneCellAnchor>
    <xdr:from>
      <xdr:col>39</xdr:col>
      <xdr:colOff>85725</xdr:colOff>
      <xdr:row>3</xdr:row>
      <xdr:rowOff>176847</xdr:rowOff>
    </xdr:from>
    <xdr:ext cx="3876675" cy="508953"/>
    <xdr:sp macro="" textlink="">
      <xdr:nvSpPr>
        <xdr:cNvPr id="5" name="テキスト ボックス 4"/>
        <xdr:cNvSpPr txBox="1"/>
      </xdr:nvSpPr>
      <xdr:spPr>
        <a:xfrm>
          <a:off x="7458075" y="1091247"/>
          <a:ext cx="3876675" cy="50895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1">
              <a:latin typeface="BIZ UDPゴシック" panose="020B0400000000000000" pitchFamily="50" charset="-128"/>
              <a:ea typeface="BIZ UDPゴシック" panose="020B0400000000000000" pitchFamily="50" charset="-128"/>
            </a:rPr>
            <a:t>定員</a:t>
          </a:r>
          <a:r>
            <a:rPr kumimoji="1" lang="ja-JP" altLang="en-US" sz="1050" b="0">
              <a:latin typeface="BIZ UDPゴシック" panose="020B0400000000000000" pitchFamily="50" charset="-128"/>
              <a:ea typeface="BIZ UDPゴシック" panose="020B0400000000000000" pitchFamily="50" charset="-128"/>
            </a:rPr>
            <a:t>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セルがオレンジ色になっている事業所・施設のみ</a:t>
          </a:r>
          <a:r>
            <a:rPr kumimoji="1" lang="ja-JP" altLang="en-US" sz="1050" b="0">
              <a:latin typeface="BIZ UDPゴシック" panose="020B0400000000000000" pitchFamily="50" charset="-128"/>
              <a:ea typeface="BIZ UDPゴシック" panose="020B0400000000000000" pitchFamily="50" charset="-128"/>
            </a:rPr>
            <a:t>記載してください。（申請時点の定員を記載ください。）</a:t>
          </a:r>
        </a:p>
      </xdr:txBody>
    </xdr:sp>
    <xdr:clientData/>
  </xdr:oneCellAnchor>
  <xdr:oneCellAnchor>
    <xdr:from>
      <xdr:col>39</xdr:col>
      <xdr:colOff>66675</xdr:colOff>
      <xdr:row>1</xdr:row>
      <xdr:rowOff>257176</xdr:rowOff>
    </xdr:from>
    <xdr:ext cx="2695575" cy="419100"/>
    <xdr:sp macro="" textlink="">
      <xdr:nvSpPr>
        <xdr:cNvPr id="6" name="テキスト ボックス 5"/>
        <xdr:cNvSpPr txBox="1"/>
      </xdr:nvSpPr>
      <xdr:spPr>
        <a:xfrm>
          <a:off x="7439025" y="457201"/>
          <a:ext cx="2695575" cy="41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事業所番号は、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１０桁で記入して下さい。</a:t>
          </a:r>
          <a:endParaRPr kumimoji="1" lang="ja-JP" altLang="en-US" sz="1050" b="0">
            <a:latin typeface="BIZ UDPゴシック" panose="020B0400000000000000" pitchFamily="50" charset="-128"/>
            <a:ea typeface="BIZ UDPゴシック" panose="020B0400000000000000"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39</xdr:col>
      <xdr:colOff>104774</xdr:colOff>
      <xdr:row>19</xdr:row>
      <xdr:rowOff>95250</xdr:rowOff>
    </xdr:from>
    <xdr:ext cx="4048126" cy="676276"/>
    <xdr:sp macro="" textlink="">
      <xdr:nvSpPr>
        <xdr:cNvPr id="2" name="テキスト ボックス 1"/>
        <xdr:cNvSpPr txBox="1"/>
      </xdr:nvSpPr>
      <xdr:spPr>
        <a:xfrm>
          <a:off x="7477124" y="5410200"/>
          <a:ext cx="4048126" cy="67627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数量等は、</a:t>
          </a:r>
          <a:r>
            <a:rPr kumimoji="1" lang="ja-JP" altLang="en-US" sz="1050" b="1" u="sng">
              <a:latin typeface="BIZ UDPゴシック" panose="020B0400000000000000" pitchFamily="50" charset="-128"/>
              <a:ea typeface="BIZ UDPゴシック" panose="020B0400000000000000" pitchFamily="50" charset="-128"/>
            </a:rPr>
            <a:t>枚数や個数が分かるよう、</a:t>
          </a:r>
          <a:r>
            <a:rPr kumimoji="1" lang="ja-JP" altLang="en-US" sz="1050" b="1" u="sng">
              <a:solidFill>
                <a:srgbClr val="FF0000"/>
              </a:solidFill>
              <a:latin typeface="BIZ UDPゴシック" panose="020B0400000000000000" pitchFamily="50" charset="-128"/>
              <a:ea typeface="BIZ UDPゴシック" panose="020B0400000000000000" pitchFamily="50" charset="-128"/>
            </a:rPr>
            <a:t>単位まで</a:t>
          </a:r>
          <a:r>
            <a:rPr kumimoji="1" lang="ja-JP" altLang="en-US" sz="1050" b="1" u="sng">
              <a:latin typeface="BIZ UDPゴシック" panose="020B0400000000000000" pitchFamily="50" charset="-128"/>
              <a:ea typeface="BIZ UDPゴシック" panose="020B0400000000000000" pitchFamily="50" charset="-128"/>
            </a:rPr>
            <a:t>記載してください。</a:t>
          </a:r>
        </a:p>
        <a:p>
          <a:r>
            <a:rPr kumimoji="1" lang="ja-JP" altLang="en-US" sz="1050" b="0">
              <a:latin typeface="BIZ UDPゴシック" panose="020B0400000000000000" pitchFamily="50" charset="-128"/>
              <a:ea typeface="BIZ UDPゴシック" panose="020B0400000000000000" pitchFamily="50" charset="-128"/>
            </a:rPr>
            <a:t>（例）マスクの場合　⇒　〇〇枚入り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〇箱</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　　　消毒液の場合 ⇒　○○リットル入り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○個</a:t>
          </a:r>
        </a:p>
      </xdr:txBody>
    </xdr:sp>
    <xdr:clientData/>
  </xdr:oneCellAnchor>
  <xdr:oneCellAnchor>
    <xdr:from>
      <xdr:col>39</xdr:col>
      <xdr:colOff>76200</xdr:colOff>
      <xdr:row>11</xdr:row>
      <xdr:rowOff>9524</xdr:rowOff>
    </xdr:from>
    <xdr:ext cx="4933949" cy="1914525"/>
    <xdr:sp macro="" textlink="">
      <xdr:nvSpPr>
        <xdr:cNvPr id="3" name="テキスト ボックス 2"/>
        <xdr:cNvSpPr txBox="1"/>
      </xdr:nvSpPr>
      <xdr:spPr>
        <a:xfrm>
          <a:off x="7448550" y="3000374"/>
          <a:ext cx="4933949" cy="19145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対象となる品目は、</a:t>
          </a:r>
        </a:p>
        <a:p>
          <a:r>
            <a:rPr kumimoji="1" lang="ja-JP" altLang="en-US" sz="1050" b="0">
              <a:latin typeface="BIZ UDPゴシック" panose="020B0400000000000000" pitchFamily="50" charset="-128"/>
              <a:ea typeface="BIZ UDPゴシック" panose="020B0400000000000000" pitchFamily="50" charset="-128"/>
            </a:rPr>
            <a:t>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年５月</a:t>
          </a:r>
          <a:r>
            <a:rPr kumimoji="1" lang="en-US" altLang="ja-JP" sz="1050" b="0">
              <a:latin typeface="BIZ UDPゴシック" panose="020B0400000000000000" pitchFamily="50" charset="-128"/>
              <a:ea typeface="BIZ UDPゴシック" panose="020B0400000000000000" pitchFamily="50" charset="-128"/>
            </a:rPr>
            <a:t>1</a:t>
          </a:r>
          <a:r>
            <a:rPr kumimoji="1" lang="ja-JP" altLang="en-US" sz="1050" b="0">
              <a:latin typeface="BIZ UDPゴシック" panose="020B0400000000000000" pitchFamily="50" charset="-128"/>
              <a:ea typeface="BIZ UDPゴシック" panose="020B0400000000000000" pitchFamily="50" charset="-128"/>
            </a:rPr>
            <a:t>日から令和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a:t>
          </a:r>
          <a:r>
            <a:rPr kumimoji="1" lang="en-US" altLang="ja-JP" sz="1050" b="0">
              <a:latin typeface="BIZ UDPゴシック" panose="020B0400000000000000" pitchFamily="50" charset="-128"/>
              <a:ea typeface="BIZ UDPゴシック" panose="020B0400000000000000" pitchFamily="50" charset="-128"/>
            </a:rPr>
            <a:t>7</a:t>
          </a:r>
          <a:r>
            <a:rPr kumimoji="1" lang="ja-JP" altLang="en-US" sz="1050" b="0">
              <a:latin typeface="BIZ UDPゴシック" panose="020B0400000000000000" pitchFamily="50" charset="-128"/>
              <a:ea typeface="BIZ UDPゴシック" panose="020B0400000000000000" pitchFamily="50" charset="-128"/>
            </a:rPr>
            <a:t>月</a:t>
          </a:r>
          <a:r>
            <a:rPr kumimoji="1" lang="en-US" altLang="ja-JP" sz="1050" b="0">
              <a:latin typeface="BIZ UDPゴシック" panose="020B0400000000000000" pitchFamily="50" charset="-128"/>
              <a:ea typeface="BIZ UDPゴシック" panose="020B0400000000000000" pitchFamily="50" charset="-128"/>
            </a:rPr>
            <a:t>31</a:t>
          </a:r>
          <a:r>
            <a:rPr kumimoji="1" lang="ja-JP" altLang="en-US" sz="1050" b="0">
              <a:latin typeface="BIZ UDPゴシック" panose="020B0400000000000000" pitchFamily="50" charset="-128"/>
              <a:ea typeface="BIZ UDPゴシック" panose="020B0400000000000000" pitchFamily="50" charset="-128"/>
            </a:rPr>
            <a:t>日までの間に購入した、感染予防のために</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必要となる</a:t>
          </a:r>
        </a:p>
        <a:p>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衛生用品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（マスク、消毒液等）</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衛生用品の詳細については、大阪府ホームページの</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Q&amp;A</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をご確認ください。</a:t>
          </a:r>
          <a:endPar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備品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（パーテーション、パルスオキシメーター、　</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空気清浄機、</a:t>
          </a:r>
          <a:endParaRPr lang="ja-JP" altLang="ja-JP" sz="1050">
            <a:effectLst/>
            <a:latin typeface="BIZ UDPゴシック" panose="020B0400000000000000" pitchFamily="50" charset="-128"/>
            <a:ea typeface="BIZ UDPゴシック" panose="020B0400000000000000" pitchFamily="50" charset="-128"/>
          </a:endParaRPr>
        </a:p>
        <a:p>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CO2</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センサー、　ポータブルトイレ</a:t>
          </a:r>
          <a:r>
            <a:rPr kumimoji="1" lang="ja-JP" altLang="en-US" sz="1050" b="1" u="none" baseline="0">
              <a:solidFill>
                <a:sysClr val="windowText" lastClr="000000"/>
              </a:solidFill>
              <a:latin typeface="BIZ UDPゴシック" panose="020B0400000000000000" pitchFamily="50" charset="-128"/>
              <a:ea typeface="BIZ UDPゴシック" panose="020B0400000000000000" pitchFamily="50" charset="-128"/>
            </a:rPr>
            <a:t>の</a:t>
          </a:r>
          <a:r>
            <a:rPr kumimoji="1" lang="en-US" altLang="ja-JP" sz="1100" b="1" u="sng" baseline="0">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100" b="1" u="sng" baseline="0">
              <a:solidFill>
                <a:sysClr val="windowText" lastClr="000000"/>
              </a:solidFill>
              <a:latin typeface="BIZ UDPゴシック" panose="020B0400000000000000" pitchFamily="50" charset="-128"/>
              <a:ea typeface="BIZ UDPゴシック" panose="020B0400000000000000" pitchFamily="50" charset="-128"/>
            </a:rPr>
            <a:t>品目のみ</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u="sng">
              <a:solidFill>
                <a:srgbClr val="FF0000"/>
              </a:solidFill>
              <a:latin typeface="BIZ UDPゴシック" panose="020B0400000000000000" pitchFamily="50" charset="-128"/>
              <a:ea typeface="BIZ UDPゴシック" panose="020B0400000000000000" pitchFamily="50" charset="-128"/>
            </a:rPr>
            <a:t>のみとなります。それ以外の品目は申請できません。</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39</xdr:col>
      <xdr:colOff>57151</xdr:colOff>
      <xdr:row>0</xdr:row>
      <xdr:rowOff>102446</xdr:rowOff>
    </xdr:from>
    <xdr:ext cx="2371724" cy="267381"/>
    <xdr:sp macro="" textlink="">
      <xdr:nvSpPr>
        <xdr:cNvPr id="4" name="テキスト ボックス 3"/>
        <xdr:cNvSpPr txBox="1"/>
      </xdr:nvSpPr>
      <xdr:spPr>
        <a:xfrm>
          <a:off x="7429501" y="102446"/>
          <a:ext cx="2371724" cy="267381"/>
        </a:xfrm>
        <a:prstGeom prst="rect">
          <a:avLst/>
        </a:prstGeom>
        <a:solidFill>
          <a:schemeClr val="accent6">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オレンジセルは</a:t>
          </a:r>
          <a:r>
            <a:rPr kumimoji="1" lang="ja-JP" altLang="en-US" sz="1050" b="1" u="none">
              <a:solidFill>
                <a:srgbClr val="FF0000"/>
              </a:solidFill>
              <a:latin typeface="BIZ UDPゴシック" panose="020B0400000000000000" pitchFamily="50" charset="-128"/>
              <a:ea typeface="BIZ UDPゴシック" panose="020B0400000000000000" pitchFamily="50" charset="-128"/>
            </a:rPr>
            <a:t>必須入力項目</a:t>
          </a:r>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です。</a:t>
          </a:r>
        </a:p>
      </xdr:txBody>
    </xdr:sp>
    <xdr:clientData/>
  </xdr:oneCellAnchor>
  <xdr:oneCellAnchor>
    <xdr:from>
      <xdr:col>39</xdr:col>
      <xdr:colOff>85725</xdr:colOff>
      <xdr:row>3</xdr:row>
      <xdr:rowOff>176847</xdr:rowOff>
    </xdr:from>
    <xdr:ext cx="3876675" cy="508953"/>
    <xdr:sp macro="" textlink="">
      <xdr:nvSpPr>
        <xdr:cNvPr id="5" name="テキスト ボックス 4"/>
        <xdr:cNvSpPr txBox="1"/>
      </xdr:nvSpPr>
      <xdr:spPr>
        <a:xfrm>
          <a:off x="7458075" y="1091247"/>
          <a:ext cx="3876675" cy="50895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1">
              <a:latin typeface="BIZ UDPゴシック" panose="020B0400000000000000" pitchFamily="50" charset="-128"/>
              <a:ea typeface="BIZ UDPゴシック" panose="020B0400000000000000" pitchFamily="50" charset="-128"/>
            </a:rPr>
            <a:t>定員</a:t>
          </a:r>
          <a:r>
            <a:rPr kumimoji="1" lang="ja-JP" altLang="en-US" sz="1050" b="0">
              <a:latin typeface="BIZ UDPゴシック" panose="020B0400000000000000" pitchFamily="50" charset="-128"/>
              <a:ea typeface="BIZ UDPゴシック" panose="020B0400000000000000" pitchFamily="50" charset="-128"/>
            </a:rPr>
            <a:t>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セルがオレンジ色になっている事業所・施設のみ</a:t>
          </a:r>
          <a:r>
            <a:rPr kumimoji="1" lang="ja-JP" altLang="en-US" sz="1050" b="0">
              <a:latin typeface="BIZ UDPゴシック" panose="020B0400000000000000" pitchFamily="50" charset="-128"/>
              <a:ea typeface="BIZ UDPゴシック" panose="020B0400000000000000" pitchFamily="50" charset="-128"/>
            </a:rPr>
            <a:t>記載してください。（申請時点の定員を記載ください。）</a:t>
          </a:r>
        </a:p>
      </xdr:txBody>
    </xdr:sp>
    <xdr:clientData/>
  </xdr:oneCellAnchor>
  <xdr:oneCellAnchor>
    <xdr:from>
      <xdr:col>39</xdr:col>
      <xdr:colOff>66675</xdr:colOff>
      <xdr:row>1</xdr:row>
      <xdr:rowOff>257176</xdr:rowOff>
    </xdr:from>
    <xdr:ext cx="2695575" cy="419100"/>
    <xdr:sp macro="" textlink="">
      <xdr:nvSpPr>
        <xdr:cNvPr id="6" name="テキスト ボックス 5"/>
        <xdr:cNvSpPr txBox="1"/>
      </xdr:nvSpPr>
      <xdr:spPr>
        <a:xfrm>
          <a:off x="7439025" y="457201"/>
          <a:ext cx="2695575" cy="41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事業所番号は、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１０桁で記入して下さい。</a:t>
          </a:r>
          <a:endParaRPr kumimoji="1" lang="ja-JP" altLang="en-US" sz="1050" b="0">
            <a:latin typeface="BIZ UDPゴシック" panose="020B0400000000000000" pitchFamily="50" charset="-128"/>
            <a:ea typeface="BIZ UDPゴシック" panose="020B0400000000000000" pitchFamily="50" charset="-128"/>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39</xdr:col>
      <xdr:colOff>104774</xdr:colOff>
      <xdr:row>19</xdr:row>
      <xdr:rowOff>95250</xdr:rowOff>
    </xdr:from>
    <xdr:ext cx="4048126" cy="676276"/>
    <xdr:sp macro="" textlink="">
      <xdr:nvSpPr>
        <xdr:cNvPr id="2" name="テキスト ボックス 1"/>
        <xdr:cNvSpPr txBox="1"/>
      </xdr:nvSpPr>
      <xdr:spPr>
        <a:xfrm>
          <a:off x="7477124" y="5410200"/>
          <a:ext cx="4048126" cy="67627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数量等は、</a:t>
          </a:r>
          <a:r>
            <a:rPr kumimoji="1" lang="ja-JP" altLang="en-US" sz="1050" b="1" u="sng">
              <a:latin typeface="BIZ UDPゴシック" panose="020B0400000000000000" pitchFamily="50" charset="-128"/>
              <a:ea typeface="BIZ UDPゴシック" panose="020B0400000000000000" pitchFamily="50" charset="-128"/>
            </a:rPr>
            <a:t>枚数や個数が分かるよう、</a:t>
          </a:r>
          <a:r>
            <a:rPr kumimoji="1" lang="ja-JP" altLang="en-US" sz="1050" b="1" u="sng">
              <a:solidFill>
                <a:srgbClr val="FF0000"/>
              </a:solidFill>
              <a:latin typeface="BIZ UDPゴシック" panose="020B0400000000000000" pitchFamily="50" charset="-128"/>
              <a:ea typeface="BIZ UDPゴシック" panose="020B0400000000000000" pitchFamily="50" charset="-128"/>
            </a:rPr>
            <a:t>単位まで</a:t>
          </a:r>
          <a:r>
            <a:rPr kumimoji="1" lang="ja-JP" altLang="en-US" sz="1050" b="1" u="sng">
              <a:latin typeface="BIZ UDPゴシック" panose="020B0400000000000000" pitchFamily="50" charset="-128"/>
              <a:ea typeface="BIZ UDPゴシック" panose="020B0400000000000000" pitchFamily="50" charset="-128"/>
            </a:rPr>
            <a:t>記載してください。</a:t>
          </a:r>
        </a:p>
        <a:p>
          <a:r>
            <a:rPr kumimoji="1" lang="ja-JP" altLang="en-US" sz="1050" b="0">
              <a:latin typeface="BIZ UDPゴシック" panose="020B0400000000000000" pitchFamily="50" charset="-128"/>
              <a:ea typeface="BIZ UDPゴシック" panose="020B0400000000000000" pitchFamily="50" charset="-128"/>
            </a:rPr>
            <a:t>（例）マスクの場合　⇒　〇〇枚入り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〇箱</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　　　消毒液の場合 ⇒　○○リットル入り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○個</a:t>
          </a:r>
        </a:p>
      </xdr:txBody>
    </xdr:sp>
    <xdr:clientData/>
  </xdr:oneCellAnchor>
  <xdr:oneCellAnchor>
    <xdr:from>
      <xdr:col>39</xdr:col>
      <xdr:colOff>76200</xdr:colOff>
      <xdr:row>11</xdr:row>
      <xdr:rowOff>9524</xdr:rowOff>
    </xdr:from>
    <xdr:ext cx="4933949" cy="1914525"/>
    <xdr:sp macro="" textlink="">
      <xdr:nvSpPr>
        <xdr:cNvPr id="3" name="テキスト ボックス 2"/>
        <xdr:cNvSpPr txBox="1"/>
      </xdr:nvSpPr>
      <xdr:spPr>
        <a:xfrm>
          <a:off x="7448550" y="3000374"/>
          <a:ext cx="4933949" cy="19145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対象となる品目は、</a:t>
          </a:r>
        </a:p>
        <a:p>
          <a:r>
            <a:rPr kumimoji="1" lang="ja-JP" altLang="en-US" sz="1050" b="0">
              <a:latin typeface="BIZ UDPゴシック" panose="020B0400000000000000" pitchFamily="50" charset="-128"/>
              <a:ea typeface="BIZ UDPゴシック" panose="020B0400000000000000" pitchFamily="50" charset="-128"/>
            </a:rPr>
            <a:t>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年５月</a:t>
          </a:r>
          <a:r>
            <a:rPr kumimoji="1" lang="en-US" altLang="ja-JP" sz="1050" b="0">
              <a:latin typeface="BIZ UDPゴシック" panose="020B0400000000000000" pitchFamily="50" charset="-128"/>
              <a:ea typeface="BIZ UDPゴシック" panose="020B0400000000000000" pitchFamily="50" charset="-128"/>
            </a:rPr>
            <a:t>1</a:t>
          </a:r>
          <a:r>
            <a:rPr kumimoji="1" lang="ja-JP" altLang="en-US" sz="1050" b="0">
              <a:latin typeface="BIZ UDPゴシック" panose="020B0400000000000000" pitchFamily="50" charset="-128"/>
              <a:ea typeface="BIZ UDPゴシック" panose="020B0400000000000000" pitchFamily="50" charset="-128"/>
            </a:rPr>
            <a:t>日から令和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a:t>
          </a:r>
          <a:r>
            <a:rPr kumimoji="1" lang="en-US" altLang="ja-JP" sz="1050" b="0">
              <a:latin typeface="BIZ UDPゴシック" panose="020B0400000000000000" pitchFamily="50" charset="-128"/>
              <a:ea typeface="BIZ UDPゴシック" panose="020B0400000000000000" pitchFamily="50" charset="-128"/>
            </a:rPr>
            <a:t>7</a:t>
          </a:r>
          <a:r>
            <a:rPr kumimoji="1" lang="ja-JP" altLang="en-US" sz="1050" b="0">
              <a:latin typeface="BIZ UDPゴシック" panose="020B0400000000000000" pitchFamily="50" charset="-128"/>
              <a:ea typeface="BIZ UDPゴシック" panose="020B0400000000000000" pitchFamily="50" charset="-128"/>
            </a:rPr>
            <a:t>月</a:t>
          </a:r>
          <a:r>
            <a:rPr kumimoji="1" lang="en-US" altLang="ja-JP" sz="1050" b="0">
              <a:latin typeface="BIZ UDPゴシック" panose="020B0400000000000000" pitchFamily="50" charset="-128"/>
              <a:ea typeface="BIZ UDPゴシック" panose="020B0400000000000000" pitchFamily="50" charset="-128"/>
            </a:rPr>
            <a:t>31</a:t>
          </a:r>
          <a:r>
            <a:rPr kumimoji="1" lang="ja-JP" altLang="en-US" sz="1050" b="0">
              <a:latin typeface="BIZ UDPゴシック" panose="020B0400000000000000" pitchFamily="50" charset="-128"/>
              <a:ea typeface="BIZ UDPゴシック" panose="020B0400000000000000" pitchFamily="50" charset="-128"/>
            </a:rPr>
            <a:t>日までの間に購入した、感染予防のために</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必要となる</a:t>
          </a:r>
        </a:p>
        <a:p>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衛生用品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（マスク、消毒液等）</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衛生用品の詳細については、大阪府ホームページの</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Q&amp;A</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をご確認ください。</a:t>
          </a:r>
          <a:endPar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備品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（パーテーション、パルスオキシメーター、　</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空気清浄機、</a:t>
          </a:r>
          <a:endParaRPr lang="ja-JP" altLang="ja-JP" sz="1050">
            <a:effectLst/>
            <a:latin typeface="BIZ UDPゴシック" panose="020B0400000000000000" pitchFamily="50" charset="-128"/>
            <a:ea typeface="BIZ UDPゴシック" panose="020B0400000000000000" pitchFamily="50" charset="-128"/>
          </a:endParaRPr>
        </a:p>
        <a:p>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CO2</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センサー、　ポータブルトイレ</a:t>
          </a:r>
          <a:r>
            <a:rPr kumimoji="1" lang="ja-JP" altLang="en-US" sz="1050" b="1" u="none" baseline="0">
              <a:solidFill>
                <a:sysClr val="windowText" lastClr="000000"/>
              </a:solidFill>
              <a:latin typeface="BIZ UDPゴシック" panose="020B0400000000000000" pitchFamily="50" charset="-128"/>
              <a:ea typeface="BIZ UDPゴシック" panose="020B0400000000000000" pitchFamily="50" charset="-128"/>
            </a:rPr>
            <a:t>の</a:t>
          </a:r>
          <a:r>
            <a:rPr kumimoji="1" lang="en-US" altLang="ja-JP" sz="1100" b="1" u="sng" baseline="0">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100" b="1" u="sng" baseline="0">
              <a:solidFill>
                <a:sysClr val="windowText" lastClr="000000"/>
              </a:solidFill>
              <a:latin typeface="BIZ UDPゴシック" panose="020B0400000000000000" pitchFamily="50" charset="-128"/>
              <a:ea typeface="BIZ UDPゴシック" panose="020B0400000000000000" pitchFamily="50" charset="-128"/>
            </a:rPr>
            <a:t>品目のみ</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u="sng">
              <a:solidFill>
                <a:srgbClr val="FF0000"/>
              </a:solidFill>
              <a:latin typeface="BIZ UDPゴシック" panose="020B0400000000000000" pitchFamily="50" charset="-128"/>
              <a:ea typeface="BIZ UDPゴシック" panose="020B0400000000000000" pitchFamily="50" charset="-128"/>
            </a:rPr>
            <a:t>のみとなります。それ以外の品目は申請できません。</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39</xdr:col>
      <xdr:colOff>57151</xdr:colOff>
      <xdr:row>0</xdr:row>
      <xdr:rowOff>102446</xdr:rowOff>
    </xdr:from>
    <xdr:ext cx="2371724" cy="267381"/>
    <xdr:sp macro="" textlink="">
      <xdr:nvSpPr>
        <xdr:cNvPr id="4" name="テキスト ボックス 3"/>
        <xdr:cNvSpPr txBox="1"/>
      </xdr:nvSpPr>
      <xdr:spPr>
        <a:xfrm>
          <a:off x="7429501" y="102446"/>
          <a:ext cx="2371724" cy="267381"/>
        </a:xfrm>
        <a:prstGeom prst="rect">
          <a:avLst/>
        </a:prstGeom>
        <a:solidFill>
          <a:schemeClr val="accent6">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オレンジセルは</a:t>
          </a:r>
          <a:r>
            <a:rPr kumimoji="1" lang="ja-JP" altLang="en-US" sz="1050" b="1" u="none">
              <a:solidFill>
                <a:srgbClr val="FF0000"/>
              </a:solidFill>
              <a:latin typeface="BIZ UDPゴシック" panose="020B0400000000000000" pitchFamily="50" charset="-128"/>
              <a:ea typeface="BIZ UDPゴシック" panose="020B0400000000000000" pitchFamily="50" charset="-128"/>
            </a:rPr>
            <a:t>必須入力項目</a:t>
          </a:r>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です。</a:t>
          </a:r>
        </a:p>
      </xdr:txBody>
    </xdr:sp>
    <xdr:clientData/>
  </xdr:oneCellAnchor>
  <xdr:oneCellAnchor>
    <xdr:from>
      <xdr:col>39</xdr:col>
      <xdr:colOff>85725</xdr:colOff>
      <xdr:row>3</xdr:row>
      <xdr:rowOff>176847</xdr:rowOff>
    </xdr:from>
    <xdr:ext cx="3876675" cy="508953"/>
    <xdr:sp macro="" textlink="">
      <xdr:nvSpPr>
        <xdr:cNvPr id="5" name="テキスト ボックス 4"/>
        <xdr:cNvSpPr txBox="1"/>
      </xdr:nvSpPr>
      <xdr:spPr>
        <a:xfrm>
          <a:off x="7458075" y="1091247"/>
          <a:ext cx="3876675" cy="50895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1">
              <a:latin typeface="BIZ UDPゴシック" panose="020B0400000000000000" pitchFamily="50" charset="-128"/>
              <a:ea typeface="BIZ UDPゴシック" panose="020B0400000000000000" pitchFamily="50" charset="-128"/>
            </a:rPr>
            <a:t>定員</a:t>
          </a:r>
          <a:r>
            <a:rPr kumimoji="1" lang="ja-JP" altLang="en-US" sz="1050" b="0">
              <a:latin typeface="BIZ UDPゴシック" panose="020B0400000000000000" pitchFamily="50" charset="-128"/>
              <a:ea typeface="BIZ UDPゴシック" panose="020B0400000000000000" pitchFamily="50" charset="-128"/>
            </a:rPr>
            <a:t>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セルがオレンジ色になっている事業所・施設のみ</a:t>
          </a:r>
          <a:r>
            <a:rPr kumimoji="1" lang="ja-JP" altLang="en-US" sz="1050" b="0">
              <a:latin typeface="BIZ UDPゴシック" panose="020B0400000000000000" pitchFamily="50" charset="-128"/>
              <a:ea typeface="BIZ UDPゴシック" panose="020B0400000000000000" pitchFamily="50" charset="-128"/>
            </a:rPr>
            <a:t>記載してください。（申請時点の定員を記載ください。）</a:t>
          </a:r>
        </a:p>
      </xdr:txBody>
    </xdr:sp>
    <xdr:clientData/>
  </xdr:oneCellAnchor>
  <xdr:oneCellAnchor>
    <xdr:from>
      <xdr:col>39</xdr:col>
      <xdr:colOff>66675</xdr:colOff>
      <xdr:row>1</xdr:row>
      <xdr:rowOff>257176</xdr:rowOff>
    </xdr:from>
    <xdr:ext cx="2695575" cy="419100"/>
    <xdr:sp macro="" textlink="">
      <xdr:nvSpPr>
        <xdr:cNvPr id="6" name="テキスト ボックス 5"/>
        <xdr:cNvSpPr txBox="1"/>
      </xdr:nvSpPr>
      <xdr:spPr>
        <a:xfrm>
          <a:off x="7439025" y="457201"/>
          <a:ext cx="2695575" cy="41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事業所番号は、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１０桁で記入して下さい。</a:t>
          </a:r>
          <a:endParaRPr kumimoji="1" lang="ja-JP" altLang="en-US" sz="1050" b="0">
            <a:latin typeface="BIZ UDPゴシック" panose="020B0400000000000000" pitchFamily="50" charset="-128"/>
            <a:ea typeface="BIZ UDPゴシック" panose="020B0400000000000000"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39</xdr:col>
      <xdr:colOff>104774</xdr:colOff>
      <xdr:row>19</xdr:row>
      <xdr:rowOff>95250</xdr:rowOff>
    </xdr:from>
    <xdr:ext cx="4048126" cy="676276"/>
    <xdr:sp macro="" textlink="">
      <xdr:nvSpPr>
        <xdr:cNvPr id="2" name="テキスト ボックス 1"/>
        <xdr:cNvSpPr txBox="1"/>
      </xdr:nvSpPr>
      <xdr:spPr>
        <a:xfrm>
          <a:off x="7477124" y="5410200"/>
          <a:ext cx="4048126" cy="67627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数量等は、</a:t>
          </a:r>
          <a:r>
            <a:rPr kumimoji="1" lang="ja-JP" altLang="en-US" sz="1050" b="1" u="sng">
              <a:latin typeface="BIZ UDPゴシック" panose="020B0400000000000000" pitchFamily="50" charset="-128"/>
              <a:ea typeface="BIZ UDPゴシック" panose="020B0400000000000000" pitchFamily="50" charset="-128"/>
            </a:rPr>
            <a:t>枚数や個数が分かるよう、</a:t>
          </a:r>
          <a:r>
            <a:rPr kumimoji="1" lang="ja-JP" altLang="en-US" sz="1050" b="1" u="sng">
              <a:solidFill>
                <a:srgbClr val="FF0000"/>
              </a:solidFill>
              <a:latin typeface="BIZ UDPゴシック" panose="020B0400000000000000" pitchFamily="50" charset="-128"/>
              <a:ea typeface="BIZ UDPゴシック" panose="020B0400000000000000" pitchFamily="50" charset="-128"/>
            </a:rPr>
            <a:t>単位まで</a:t>
          </a:r>
          <a:r>
            <a:rPr kumimoji="1" lang="ja-JP" altLang="en-US" sz="1050" b="1" u="sng">
              <a:latin typeface="BIZ UDPゴシック" panose="020B0400000000000000" pitchFamily="50" charset="-128"/>
              <a:ea typeface="BIZ UDPゴシック" panose="020B0400000000000000" pitchFamily="50" charset="-128"/>
            </a:rPr>
            <a:t>記載してください。</a:t>
          </a:r>
        </a:p>
        <a:p>
          <a:r>
            <a:rPr kumimoji="1" lang="ja-JP" altLang="en-US" sz="1050" b="0">
              <a:latin typeface="BIZ UDPゴシック" panose="020B0400000000000000" pitchFamily="50" charset="-128"/>
              <a:ea typeface="BIZ UDPゴシック" panose="020B0400000000000000" pitchFamily="50" charset="-128"/>
            </a:rPr>
            <a:t>（例）マスクの場合　⇒　〇〇枚入り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〇箱</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　　　消毒液の場合 ⇒　○○リットル入り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○個</a:t>
          </a:r>
        </a:p>
      </xdr:txBody>
    </xdr:sp>
    <xdr:clientData/>
  </xdr:oneCellAnchor>
  <xdr:oneCellAnchor>
    <xdr:from>
      <xdr:col>39</xdr:col>
      <xdr:colOff>76200</xdr:colOff>
      <xdr:row>11</xdr:row>
      <xdr:rowOff>9524</xdr:rowOff>
    </xdr:from>
    <xdr:ext cx="4933949" cy="1914525"/>
    <xdr:sp macro="" textlink="">
      <xdr:nvSpPr>
        <xdr:cNvPr id="3" name="テキスト ボックス 2"/>
        <xdr:cNvSpPr txBox="1"/>
      </xdr:nvSpPr>
      <xdr:spPr>
        <a:xfrm>
          <a:off x="7448550" y="3000374"/>
          <a:ext cx="4933949" cy="19145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対象となる品目は、</a:t>
          </a:r>
        </a:p>
        <a:p>
          <a:r>
            <a:rPr kumimoji="1" lang="ja-JP" altLang="en-US" sz="1050" b="0">
              <a:latin typeface="BIZ UDPゴシック" panose="020B0400000000000000" pitchFamily="50" charset="-128"/>
              <a:ea typeface="BIZ UDPゴシック" panose="020B0400000000000000" pitchFamily="50" charset="-128"/>
            </a:rPr>
            <a:t>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年５月</a:t>
          </a:r>
          <a:r>
            <a:rPr kumimoji="1" lang="en-US" altLang="ja-JP" sz="1050" b="0">
              <a:latin typeface="BIZ UDPゴシック" panose="020B0400000000000000" pitchFamily="50" charset="-128"/>
              <a:ea typeface="BIZ UDPゴシック" panose="020B0400000000000000" pitchFamily="50" charset="-128"/>
            </a:rPr>
            <a:t>1</a:t>
          </a:r>
          <a:r>
            <a:rPr kumimoji="1" lang="ja-JP" altLang="en-US" sz="1050" b="0">
              <a:latin typeface="BIZ UDPゴシック" panose="020B0400000000000000" pitchFamily="50" charset="-128"/>
              <a:ea typeface="BIZ UDPゴシック" panose="020B0400000000000000" pitchFamily="50" charset="-128"/>
            </a:rPr>
            <a:t>日から令和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a:t>
          </a:r>
          <a:r>
            <a:rPr kumimoji="1" lang="en-US" altLang="ja-JP" sz="1050" b="0">
              <a:latin typeface="BIZ UDPゴシック" panose="020B0400000000000000" pitchFamily="50" charset="-128"/>
              <a:ea typeface="BIZ UDPゴシック" panose="020B0400000000000000" pitchFamily="50" charset="-128"/>
            </a:rPr>
            <a:t>7</a:t>
          </a:r>
          <a:r>
            <a:rPr kumimoji="1" lang="ja-JP" altLang="en-US" sz="1050" b="0">
              <a:latin typeface="BIZ UDPゴシック" panose="020B0400000000000000" pitchFamily="50" charset="-128"/>
              <a:ea typeface="BIZ UDPゴシック" panose="020B0400000000000000" pitchFamily="50" charset="-128"/>
            </a:rPr>
            <a:t>月</a:t>
          </a:r>
          <a:r>
            <a:rPr kumimoji="1" lang="en-US" altLang="ja-JP" sz="1050" b="0">
              <a:latin typeface="BIZ UDPゴシック" panose="020B0400000000000000" pitchFamily="50" charset="-128"/>
              <a:ea typeface="BIZ UDPゴシック" panose="020B0400000000000000" pitchFamily="50" charset="-128"/>
            </a:rPr>
            <a:t>31</a:t>
          </a:r>
          <a:r>
            <a:rPr kumimoji="1" lang="ja-JP" altLang="en-US" sz="1050" b="0">
              <a:latin typeface="BIZ UDPゴシック" panose="020B0400000000000000" pitchFamily="50" charset="-128"/>
              <a:ea typeface="BIZ UDPゴシック" panose="020B0400000000000000" pitchFamily="50" charset="-128"/>
            </a:rPr>
            <a:t>日までの間に購入した、感染予防のために</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必要となる</a:t>
          </a:r>
        </a:p>
        <a:p>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衛生用品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（マスク、消毒液等）</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衛生用品の詳細については、大阪府ホームページの</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Q&amp;A</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をご確認ください。</a:t>
          </a:r>
          <a:endPar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備品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（パーテーション、パルスオキシメーター、　</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空気清浄機、</a:t>
          </a:r>
          <a:endParaRPr lang="ja-JP" altLang="ja-JP" sz="1050">
            <a:effectLst/>
            <a:latin typeface="BIZ UDPゴシック" panose="020B0400000000000000" pitchFamily="50" charset="-128"/>
            <a:ea typeface="BIZ UDPゴシック" panose="020B0400000000000000" pitchFamily="50" charset="-128"/>
          </a:endParaRPr>
        </a:p>
        <a:p>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CO2</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センサー、　ポータブルトイレ</a:t>
          </a:r>
          <a:r>
            <a:rPr kumimoji="1" lang="ja-JP" altLang="en-US" sz="1050" b="1" u="none" baseline="0">
              <a:solidFill>
                <a:sysClr val="windowText" lastClr="000000"/>
              </a:solidFill>
              <a:latin typeface="BIZ UDPゴシック" panose="020B0400000000000000" pitchFamily="50" charset="-128"/>
              <a:ea typeface="BIZ UDPゴシック" panose="020B0400000000000000" pitchFamily="50" charset="-128"/>
            </a:rPr>
            <a:t>の</a:t>
          </a:r>
          <a:r>
            <a:rPr kumimoji="1" lang="en-US" altLang="ja-JP" sz="1100" b="1" u="sng" baseline="0">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100" b="1" u="sng" baseline="0">
              <a:solidFill>
                <a:sysClr val="windowText" lastClr="000000"/>
              </a:solidFill>
              <a:latin typeface="BIZ UDPゴシック" panose="020B0400000000000000" pitchFamily="50" charset="-128"/>
              <a:ea typeface="BIZ UDPゴシック" panose="020B0400000000000000" pitchFamily="50" charset="-128"/>
            </a:rPr>
            <a:t>品目のみ</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u="sng">
              <a:solidFill>
                <a:srgbClr val="FF0000"/>
              </a:solidFill>
              <a:latin typeface="BIZ UDPゴシック" panose="020B0400000000000000" pitchFamily="50" charset="-128"/>
              <a:ea typeface="BIZ UDPゴシック" panose="020B0400000000000000" pitchFamily="50" charset="-128"/>
            </a:rPr>
            <a:t>のみとなります。それ以外の品目は申請できません。</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39</xdr:col>
      <xdr:colOff>57151</xdr:colOff>
      <xdr:row>0</xdr:row>
      <xdr:rowOff>102446</xdr:rowOff>
    </xdr:from>
    <xdr:ext cx="2371724" cy="267381"/>
    <xdr:sp macro="" textlink="">
      <xdr:nvSpPr>
        <xdr:cNvPr id="4" name="テキスト ボックス 3"/>
        <xdr:cNvSpPr txBox="1"/>
      </xdr:nvSpPr>
      <xdr:spPr>
        <a:xfrm>
          <a:off x="7429501" y="102446"/>
          <a:ext cx="2371724" cy="267381"/>
        </a:xfrm>
        <a:prstGeom prst="rect">
          <a:avLst/>
        </a:prstGeom>
        <a:solidFill>
          <a:schemeClr val="accent6">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オレンジセルは</a:t>
          </a:r>
          <a:r>
            <a:rPr kumimoji="1" lang="ja-JP" altLang="en-US" sz="1050" b="1" u="none">
              <a:solidFill>
                <a:srgbClr val="FF0000"/>
              </a:solidFill>
              <a:latin typeface="BIZ UDPゴシック" panose="020B0400000000000000" pitchFamily="50" charset="-128"/>
              <a:ea typeface="BIZ UDPゴシック" panose="020B0400000000000000" pitchFamily="50" charset="-128"/>
            </a:rPr>
            <a:t>必須入力項目</a:t>
          </a:r>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です。</a:t>
          </a:r>
        </a:p>
      </xdr:txBody>
    </xdr:sp>
    <xdr:clientData/>
  </xdr:oneCellAnchor>
  <xdr:oneCellAnchor>
    <xdr:from>
      <xdr:col>39</xdr:col>
      <xdr:colOff>85725</xdr:colOff>
      <xdr:row>3</xdr:row>
      <xdr:rowOff>176847</xdr:rowOff>
    </xdr:from>
    <xdr:ext cx="3876675" cy="508953"/>
    <xdr:sp macro="" textlink="">
      <xdr:nvSpPr>
        <xdr:cNvPr id="5" name="テキスト ボックス 4"/>
        <xdr:cNvSpPr txBox="1"/>
      </xdr:nvSpPr>
      <xdr:spPr>
        <a:xfrm>
          <a:off x="7458075" y="1091247"/>
          <a:ext cx="3876675" cy="50895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1">
              <a:latin typeface="BIZ UDPゴシック" panose="020B0400000000000000" pitchFamily="50" charset="-128"/>
              <a:ea typeface="BIZ UDPゴシック" panose="020B0400000000000000" pitchFamily="50" charset="-128"/>
            </a:rPr>
            <a:t>定員</a:t>
          </a:r>
          <a:r>
            <a:rPr kumimoji="1" lang="ja-JP" altLang="en-US" sz="1050" b="0">
              <a:latin typeface="BIZ UDPゴシック" panose="020B0400000000000000" pitchFamily="50" charset="-128"/>
              <a:ea typeface="BIZ UDPゴシック" panose="020B0400000000000000" pitchFamily="50" charset="-128"/>
            </a:rPr>
            <a:t>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セルがオレンジ色になっている事業所・施設のみ</a:t>
          </a:r>
          <a:r>
            <a:rPr kumimoji="1" lang="ja-JP" altLang="en-US" sz="1050" b="0">
              <a:latin typeface="BIZ UDPゴシック" panose="020B0400000000000000" pitchFamily="50" charset="-128"/>
              <a:ea typeface="BIZ UDPゴシック" panose="020B0400000000000000" pitchFamily="50" charset="-128"/>
            </a:rPr>
            <a:t>記載してください。（申請時点の定員を記載ください。）</a:t>
          </a:r>
        </a:p>
      </xdr:txBody>
    </xdr:sp>
    <xdr:clientData/>
  </xdr:oneCellAnchor>
  <xdr:oneCellAnchor>
    <xdr:from>
      <xdr:col>39</xdr:col>
      <xdr:colOff>66675</xdr:colOff>
      <xdr:row>1</xdr:row>
      <xdr:rowOff>257176</xdr:rowOff>
    </xdr:from>
    <xdr:ext cx="2695575" cy="419100"/>
    <xdr:sp macro="" textlink="">
      <xdr:nvSpPr>
        <xdr:cNvPr id="6" name="テキスト ボックス 5"/>
        <xdr:cNvSpPr txBox="1"/>
      </xdr:nvSpPr>
      <xdr:spPr>
        <a:xfrm>
          <a:off x="7439025" y="457201"/>
          <a:ext cx="2695575" cy="41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事業所番号は、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１０桁で記入して下さい。</a:t>
          </a:r>
          <a:endParaRPr kumimoji="1" lang="ja-JP" altLang="en-US" sz="1050" b="0">
            <a:latin typeface="BIZ UDPゴシック" panose="020B0400000000000000" pitchFamily="50" charset="-128"/>
            <a:ea typeface="BIZ UDPゴシック" panose="020B0400000000000000" pitchFamily="50" charset="-128"/>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39</xdr:col>
      <xdr:colOff>104774</xdr:colOff>
      <xdr:row>19</xdr:row>
      <xdr:rowOff>95250</xdr:rowOff>
    </xdr:from>
    <xdr:ext cx="4048126" cy="676276"/>
    <xdr:sp macro="" textlink="">
      <xdr:nvSpPr>
        <xdr:cNvPr id="2" name="テキスト ボックス 1"/>
        <xdr:cNvSpPr txBox="1"/>
      </xdr:nvSpPr>
      <xdr:spPr>
        <a:xfrm>
          <a:off x="7477124" y="5410200"/>
          <a:ext cx="4048126" cy="67627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数量等は、</a:t>
          </a:r>
          <a:r>
            <a:rPr kumimoji="1" lang="ja-JP" altLang="en-US" sz="1050" b="1" u="sng">
              <a:latin typeface="BIZ UDPゴシック" panose="020B0400000000000000" pitchFamily="50" charset="-128"/>
              <a:ea typeface="BIZ UDPゴシック" panose="020B0400000000000000" pitchFamily="50" charset="-128"/>
            </a:rPr>
            <a:t>枚数や個数が分かるよう、</a:t>
          </a:r>
          <a:r>
            <a:rPr kumimoji="1" lang="ja-JP" altLang="en-US" sz="1050" b="1" u="sng">
              <a:solidFill>
                <a:srgbClr val="FF0000"/>
              </a:solidFill>
              <a:latin typeface="BIZ UDPゴシック" panose="020B0400000000000000" pitchFamily="50" charset="-128"/>
              <a:ea typeface="BIZ UDPゴシック" panose="020B0400000000000000" pitchFamily="50" charset="-128"/>
            </a:rPr>
            <a:t>単位まで</a:t>
          </a:r>
          <a:r>
            <a:rPr kumimoji="1" lang="ja-JP" altLang="en-US" sz="1050" b="1" u="sng">
              <a:latin typeface="BIZ UDPゴシック" panose="020B0400000000000000" pitchFamily="50" charset="-128"/>
              <a:ea typeface="BIZ UDPゴシック" panose="020B0400000000000000" pitchFamily="50" charset="-128"/>
            </a:rPr>
            <a:t>記載してください。</a:t>
          </a:r>
        </a:p>
        <a:p>
          <a:r>
            <a:rPr kumimoji="1" lang="ja-JP" altLang="en-US" sz="1050" b="0">
              <a:latin typeface="BIZ UDPゴシック" panose="020B0400000000000000" pitchFamily="50" charset="-128"/>
              <a:ea typeface="BIZ UDPゴシック" panose="020B0400000000000000" pitchFamily="50" charset="-128"/>
            </a:rPr>
            <a:t>（例）マスクの場合　⇒　〇〇枚入り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〇箱</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　　　消毒液の場合 ⇒　○○リットル入り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○個</a:t>
          </a:r>
        </a:p>
      </xdr:txBody>
    </xdr:sp>
    <xdr:clientData/>
  </xdr:oneCellAnchor>
  <xdr:oneCellAnchor>
    <xdr:from>
      <xdr:col>39</xdr:col>
      <xdr:colOff>76200</xdr:colOff>
      <xdr:row>11</xdr:row>
      <xdr:rowOff>9524</xdr:rowOff>
    </xdr:from>
    <xdr:ext cx="4933949" cy="1914525"/>
    <xdr:sp macro="" textlink="">
      <xdr:nvSpPr>
        <xdr:cNvPr id="3" name="テキスト ボックス 2"/>
        <xdr:cNvSpPr txBox="1"/>
      </xdr:nvSpPr>
      <xdr:spPr>
        <a:xfrm>
          <a:off x="7448550" y="3000374"/>
          <a:ext cx="4933949" cy="19145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対象となる品目は、</a:t>
          </a:r>
        </a:p>
        <a:p>
          <a:r>
            <a:rPr kumimoji="1" lang="ja-JP" altLang="en-US" sz="1050" b="0">
              <a:latin typeface="BIZ UDPゴシック" panose="020B0400000000000000" pitchFamily="50" charset="-128"/>
              <a:ea typeface="BIZ UDPゴシック" panose="020B0400000000000000" pitchFamily="50" charset="-128"/>
            </a:rPr>
            <a:t>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年５月</a:t>
          </a:r>
          <a:r>
            <a:rPr kumimoji="1" lang="en-US" altLang="ja-JP" sz="1050" b="0">
              <a:latin typeface="BIZ UDPゴシック" panose="020B0400000000000000" pitchFamily="50" charset="-128"/>
              <a:ea typeface="BIZ UDPゴシック" panose="020B0400000000000000" pitchFamily="50" charset="-128"/>
            </a:rPr>
            <a:t>1</a:t>
          </a:r>
          <a:r>
            <a:rPr kumimoji="1" lang="ja-JP" altLang="en-US" sz="1050" b="0">
              <a:latin typeface="BIZ UDPゴシック" panose="020B0400000000000000" pitchFamily="50" charset="-128"/>
              <a:ea typeface="BIZ UDPゴシック" panose="020B0400000000000000" pitchFamily="50" charset="-128"/>
            </a:rPr>
            <a:t>日から令和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a:t>
          </a:r>
          <a:r>
            <a:rPr kumimoji="1" lang="en-US" altLang="ja-JP" sz="1050" b="0">
              <a:latin typeface="BIZ UDPゴシック" panose="020B0400000000000000" pitchFamily="50" charset="-128"/>
              <a:ea typeface="BIZ UDPゴシック" panose="020B0400000000000000" pitchFamily="50" charset="-128"/>
            </a:rPr>
            <a:t>7</a:t>
          </a:r>
          <a:r>
            <a:rPr kumimoji="1" lang="ja-JP" altLang="en-US" sz="1050" b="0">
              <a:latin typeface="BIZ UDPゴシック" panose="020B0400000000000000" pitchFamily="50" charset="-128"/>
              <a:ea typeface="BIZ UDPゴシック" panose="020B0400000000000000" pitchFamily="50" charset="-128"/>
            </a:rPr>
            <a:t>月</a:t>
          </a:r>
          <a:r>
            <a:rPr kumimoji="1" lang="en-US" altLang="ja-JP" sz="1050" b="0">
              <a:latin typeface="BIZ UDPゴシック" panose="020B0400000000000000" pitchFamily="50" charset="-128"/>
              <a:ea typeface="BIZ UDPゴシック" panose="020B0400000000000000" pitchFamily="50" charset="-128"/>
            </a:rPr>
            <a:t>31</a:t>
          </a:r>
          <a:r>
            <a:rPr kumimoji="1" lang="ja-JP" altLang="en-US" sz="1050" b="0">
              <a:latin typeface="BIZ UDPゴシック" panose="020B0400000000000000" pitchFamily="50" charset="-128"/>
              <a:ea typeface="BIZ UDPゴシック" panose="020B0400000000000000" pitchFamily="50" charset="-128"/>
            </a:rPr>
            <a:t>日までの間に購入した、感染予防のために</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必要となる</a:t>
          </a:r>
        </a:p>
        <a:p>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衛生用品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（マスク、消毒液等）</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衛生用品の詳細については、大阪府ホームページの</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Q&amp;A</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をご確認ください。</a:t>
          </a:r>
          <a:endPar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備品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（パーテーション、パルスオキシメーター、　</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空気清浄機、</a:t>
          </a:r>
          <a:endParaRPr lang="ja-JP" altLang="ja-JP" sz="1050">
            <a:effectLst/>
            <a:latin typeface="BIZ UDPゴシック" panose="020B0400000000000000" pitchFamily="50" charset="-128"/>
            <a:ea typeface="BIZ UDPゴシック" panose="020B0400000000000000" pitchFamily="50" charset="-128"/>
          </a:endParaRPr>
        </a:p>
        <a:p>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CO2</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センサー、　ポータブルトイレ</a:t>
          </a:r>
          <a:r>
            <a:rPr kumimoji="1" lang="ja-JP" altLang="en-US" sz="1050" b="1" u="none" baseline="0">
              <a:solidFill>
                <a:sysClr val="windowText" lastClr="000000"/>
              </a:solidFill>
              <a:latin typeface="BIZ UDPゴシック" panose="020B0400000000000000" pitchFamily="50" charset="-128"/>
              <a:ea typeface="BIZ UDPゴシック" panose="020B0400000000000000" pitchFamily="50" charset="-128"/>
            </a:rPr>
            <a:t>の</a:t>
          </a:r>
          <a:r>
            <a:rPr kumimoji="1" lang="en-US" altLang="ja-JP" sz="1100" b="1" u="sng" baseline="0">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100" b="1" u="sng" baseline="0">
              <a:solidFill>
                <a:sysClr val="windowText" lastClr="000000"/>
              </a:solidFill>
              <a:latin typeface="BIZ UDPゴシック" panose="020B0400000000000000" pitchFamily="50" charset="-128"/>
              <a:ea typeface="BIZ UDPゴシック" panose="020B0400000000000000" pitchFamily="50" charset="-128"/>
            </a:rPr>
            <a:t>品目のみ</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u="sng">
              <a:solidFill>
                <a:srgbClr val="FF0000"/>
              </a:solidFill>
              <a:latin typeface="BIZ UDPゴシック" panose="020B0400000000000000" pitchFamily="50" charset="-128"/>
              <a:ea typeface="BIZ UDPゴシック" panose="020B0400000000000000" pitchFamily="50" charset="-128"/>
            </a:rPr>
            <a:t>のみとなります。それ以外の品目は申請できません。</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39</xdr:col>
      <xdr:colOff>57151</xdr:colOff>
      <xdr:row>0</xdr:row>
      <xdr:rowOff>102446</xdr:rowOff>
    </xdr:from>
    <xdr:ext cx="2371724" cy="267381"/>
    <xdr:sp macro="" textlink="">
      <xdr:nvSpPr>
        <xdr:cNvPr id="4" name="テキスト ボックス 3"/>
        <xdr:cNvSpPr txBox="1"/>
      </xdr:nvSpPr>
      <xdr:spPr>
        <a:xfrm>
          <a:off x="7429501" y="102446"/>
          <a:ext cx="2371724" cy="267381"/>
        </a:xfrm>
        <a:prstGeom prst="rect">
          <a:avLst/>
        </a:prstGeom>
        <a:solidFill>
          <a:schemeClr val="accent6">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オレンジセルは</a:t>
          </a:r>
          <a:r>
            <a:rPr kumimoji="1" lang="ja-JP" altLang="en-US" sz="1050" b="1" u="none">
              <a:solidFill>
                <a:srgbClr val="FF0000"/>
              </a:solidFill>
              <a:latin typeface="BIZ UDPゴシック" panose="020B0400000000000000" pitchFamily="50" charset="-128"/>
              <a:ea typeface="BIZ UDPゴシック" panose="020B0400000000000000" pitchFamily="50" charset="-128"/>
            </a:rPr>
            <a:t>必須入力項目</a:t>
          </a:r>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です。</a:t>
          </a:r>
        </a:p>
      </xdr:txBody>
    </xdr:sp>
    <xdr:clientData/>
  </xdr:oneCellAnchor>
  <xdr:oneCellAnchor>
    <xdr:from>
      <xdr:col>39</xdr:col>
      <xdr:colOff>85725</xdr:colOff>
      <xdr:row>3</xdr:row>
      <xdr:rowOff>176847</xdr:rowOff>
    </xdr:from>
    <xdr:ext cx="3876675" cy="508953"/>
    <xdr:sp macro="" textlink="">
      <xdr:nvSpPr>
        <xdr:cNvPr id="5" name="テキスト ボックス 4"/>
        <xdr:cNvSpPr txBox="1"/>
      </xdr:nvSpPr>
      <xdr:spPr>
        <a:xfrm>
          <a:off x="7458075" y="1091247"/>
          <a:ext cx="3876675" cy="50895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1">
              <a:latin typeface="BIZ UDPゴシック" panose="020B0400000000000000" pitchFamily="50" charset="-128"/>
              <a:ea typeface="BIZ UDPゴシック" panose="020B0400000000000000" pitchFamily="50" charset="-128"/>
            </a:rPr>
            <a:t>定員</a:t>
          </a:r>
          <a:r>
            <a:rPr kumimoji="1" lang="ja-JP" altLang="en-US" sz="1050" b="0">
              <a:latin typeface="BIZ UDPゴシック" panose="020B0400000000000000" pitchFamily="50" charset="-128"/>
              <a:ea typeface="BIZ UDPゴシック" panose="020B0400000000000000" pitchFamily="50" charset="-128"/>
            </a:rPr>
            <a:t>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セルがオレンジ色になっている事業所・施設のみ</a:t>
          </a:r>
          <a:r>
            <a:rPr kumimoji="1" lang="ja-JP" altLang="en-US" sz="1050" b="0">
              <a:latin typeface="BIZ UDPゴシック" panose="020B0400000000000000" pitchFamily="50" charset="-128"/>
              <a:ea typeface="BIZ UDPゴシック" panose="020B0400000000000000" pitchFamily="50" charset="-128"/>
            </a:rPr>
            <a:t>記載してください。（申請時点の定員を記載ください。）</a:t>
          </a:r>
        </a:p>
      </xdr:txBody>
    </xdr:sp>
    <xdr:clientData/>
  </xdr:oneCellAnchor>
  <xdr:oneCellAnchor>
    <xdr:from>
      <xdr:col>39</xdr:col>
      <xdr:colOff>66675</xdr:colOff>
      <xdr:row>1</xdr:row>
      <xdr:rowOff>257176</xdr:rowOff>
    </xdr:from>
    <xdr:ext cx="2695575" cy="419100"/>
    <xdr:sp macro="" textlink="">
      <xdr:nvSpPr>
        <xdr:cNvPr id="6" name="テキスト ボックス 5"/>
        <xdr:cNvSpPr txBox="1"/>
      </xdr:nvSpPr>
      <xdr:spPr>
        <a:xfrm>
          <a:off x="7439025" y="457201"/>
          <a:ext cx="2695575" cy="41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事業所番号は、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１０桁で記入して下さい。</a:t>
          </a:r>
          <a:endParaRPr kumimoji="1" lang="ja-JP" altLang="en-US" sz="1050" b="0">
            <a:latin typeface="BIZ UDPゴシック" panose="020B0400000000000000" pitchFamily="50" charset="-128"/>
            <a:ea typeface="BIZ UDPゴシック" panose="020B0400000000000000" pitchFamily="50" charset="-128"/>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39</xdr:col>
      <xdr:colOff>104774</xdr:colOff>
      <xdr:row>19</xdr:row>
      <xdr:rowOff>95250</xdr:rowOff>
    </xdr:from>
    <xdr:ext cx="4048126" cy="676276"/>
    <xdr:sp macro="" textlink="">
      <xdr:nvSpPr>
        <xdr:cNvPr id="2" name="テキスト ボックス 1"/>
        <xdr:cNvSpPr txBox="1"/>
      </xdr:nvSpPr>
      <xdr:spPr>
        <a:xfrm>
          <a:off x="7477124" y="5410200"/>
          <a:ext cx="4048126" cy="67627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数量等は、</a:t>
          </a:r>
          <a:r>
            <a:rPr kumimoji="1" lang="ja-JP" altLang="en-US" sz="1050" b="1" u="sng">
              <a:latin typeface="BIZ UDPゴシック" panose="020B0400000000000000" pitchFamily="50" charset="-128"/>
              <a:ea typeface="BIZ UDPゴシック" panose="020B0400000000000000" pitchFamily="50" charset="-128"/>
            </a:rPr>
            <a:t>枚数や個数が分かるよう、</a:t>
          </a:r>
          <a:r>
            <a:rPr kumimoji="1" lang="ja-JP" altLang="en-US" sz="1050" b="1" u="sng">
              <a:solidFill>
                <a:srgbClr val="FF0000"/>
              </a:solidFill>
              <a:latin typeface="BIZ UDPゴシック" panose="020B0400000000000000" pitchFamily="50" charset="-128"/>
              <a:ea typeface="BIZ UDPゴシック" panose="020B0400000000000000" pitchFamily="50" charset="-128"/>
            </a:rPr>
            <a:t>単位まで</a:t>
          </a:r>
          <a:r>
            <a:rPr kumimoji="1" lang="ja-JP" altLang="en-US" sz="1050" b="1" u="sng">
              <a:latin typeface="BIZ UDPゴシック" panose="020B0400000000000000" pitchFamily="50" charset="-128"/>
              <a:ea typeface="BIZ UDPゴシック" panose="020B0400000000000000" pitchFamily="50" charset="-128"/>
            </a:rPr>
            <a:t>記載してください。</a:t>
          </a:r>
        </a:p>
        <a:p>
          <a:r>
            <a:rPr kumimoji="1" lang="ja-JP" altLang="en-US" sz="1050" b="0">
              <a:latin typeface="BIZ UDPゴシック" panose="020B0400000000000000" pitchFamily="50" charset="-128"/>
              <a:ea typeface="BIZ UDPゴシック" panose="020B0400000000000000" pitchFamily="50" charset="-128"/>
            </a:rPr>
            <a:t>（例）マスクの場合　⇒　〇〇枚入り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〇箱</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　　　消毒液の場合 ⇒　○○リットル入り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○個</a:t>
          </a:r>
        </a:p>
      </xdr:txBody>
    </xdr:sp>
    <xdr:clientData/>
  </xdr:oneCellAnchor>
  <xdr:oneCellAnchor>
    <xdr:from>
      <xdr:col>39</xdr:col>
      <xdr:colOff>76200</xdr:colOff>
      <xdr:row>11</xdr:row>
      <xdr:rowOff>9524</xdr:rowOff>
    </xdr:from>
    <xdr:ext cx="4933949" cy="1914525"/>
    <xdr:sp macro="" textlink="">
      <xdr:nvSpPr>
        <xdr:cNvPr id="3" name="テキスト ボックス 2"/>
        <xdr:cNvSpPr txBox="1"/>
      </xdr:nvSpPr>
      <xdr:spPr>
        <a:xfrm>
          <a:off x="7448550" y="3000374"/>
          <a:ext cx="4933949" cy="19145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対象となる品目は、</a:t>
          </a:r>
        </a:p>
        <a:p>
          <a:r>
            <a:rPr kumimoji="1" lang="ja-JP" altLang="en-US" sz="1050" b="0">
              <a:latin typeface="BIZ UDPゴシック" panose="020B0400000000000000" pitchFamily="50" charset="-128"/>
              <a:ea typeface="BIZ UDPゴシック" panose="020B0400000000000000" pitchFamily="50" charset="-128"/>
            </a:rPr>
            <a:t>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年５月</a:t>
          </a:r>
          <a:r>
            <a:rPr kumimoji="1" lang="en-US" altLang="ja-JP" sz="1050" b="0">
              <a:latin typeface="BIZ UDPゴシック" panose="020B0400000000000000" pitchFamily="50" charset="-128"/>
              <a:ea typeface="BIZ UDPゴシック" panose="020B0400000000000000" pitchFamily="50" charset="-128"/>
            </a:rPr>
            <a:t>1</a:t>
          </a:r>
          <a:r>
            <a:rPr kumimoji="1" lang="ja-JP" altLang="en-US" sz="1050" b="0">
              <a:latin typeface="BIZ UDPゴシック" panose="020B0400000000000000" pitchFamily="50" charset="-128"/>
              <a:ea typeface="BIZ UDPゴシック" panose="020B0400000000000000" pitchFamily="50" charset="-128"/>
            </a:rPr>
            <a:t>日から令和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a:t>
          </a:r>
          <a:r>
            <a:rPr kumimoji="1" lang="en-US" altLang="ja-JP" sz="1050" b="0">
              <a:latin typeface="BIZ UDPゴシック" panose="020B0400000000000000" pitchFamily="50" charset="-128"/>
              <a:ea typeface="BIZ UDPゴシック" panose="020B0400000000000000" pitchFamily="50" charset="-128"/>
            </a:rPr>
            <a:t>7</a:t>
          </a:r>
          <a:r>
            <a:rPr kumimoji="1" lang="ja-JP" altLang="en-US" sz="1050" b="0">
              <a:latin typeface="BIZ UDPゴシック" panose="020B0400000000000000" pitchFamily="50" charset="-128"/>
              <a:ea typeface="BIZ UDPゴシック" panose="020B0400000000000000" pitchFamily="50" charset="-128"/>
            </a:rPr>
            <a:t>月</a:t>
          </a:r>
          <a:r>
            <a:rPr kumimoji="1" lang="en-US" altLang="ja-JP" sz="1050" b="0">
              <a:latin typeface="BIZ UDPゴシック" panose="020B0400000000000000" pitchFamily="50" charset="-128"/>
              <a:ea typeface="BIZ UDPゴシック" panose="020B0400000000000000" pitchFamily="50" charset="-128"/>
            </a:rPr>
            <a:t>31</a:t>
          </a:r>
          <a:r>
            <a:rPr kumimoji="1" lang="ja-JP" altLang="en-US" sz="1050" b="0">
              <a:latin typeface="BIZ UDPゴシック" panose="020B0400000000000000" pitchFamily="50" charset="-128"/>
              <a:ea typeface="BIZ UDPゴシック" panose="020B0400000000000000" pitchFamily="50" charset="-128"/>
            </a:rPr>
            <a:t>日までの間に購入した、感染予防のために</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必要となる</a:t>
          </a:r>
        </a:p>
        <a:p>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衛生用品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（マスク、消毒液等）</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衛生用品の詳細については、大阪府ホームページの</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Q&amp;A</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をご確認ください。</a:t>
          </a:r>
          <a:endPar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備品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（パーテーション、パルスオキシメーター、　</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空気清浄機、</a:t>
          </a:r>
          <a:endParaRPr lang="ja-JP" altLang="ja-JP" sz="1050">
            <a:effectLst/>
            <a:latin typeface="BIZ UDPゴシック" panose="020B0400000000000000" pitchFamily="50" charset="-128"/>
            <a:ea typeface="BIZ UDPゴシック" panose="020B0400000000000000" pitchFamily="50" charset="-128"/>
          </a:endParaRPr>
        </a:p>
        <a:p>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CO2</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センサー、　ポータブルトイレ</a:t>
          </a:r>
          <a:r>
            <a:rPr kumimoji="1" lang="ja-JP" altLang="en-US" sz="1050" b="1" u="none" baseline="0">
              <a:solidFill>
                <a:sysClr val="windowText" lastClr="000000"/>
              </a:solidFill>
              <a:latin typeface="BIZ UDPゴシック" panose="020B0400000000000000" pitchFamily="50" charset="-128"/>
              <a:ea typeface="BIZ UDPゴシック" panose="020B0400000000000000" pitchFamily="50" charset="-128"/>
            </a:rPr>
            <a:t>の</a:t>
          </a:r>
          <a:r>
            <a:rPr kumimoji="1" lang="en-US" altLang="ja-JP" sz="1100" b="1" u="sng" baseline="0">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100" b="1" u="sng" baseline="0">
              <a:solidFill>
                <a:sysClr val="windowText" lastClr="000000"/>
              </a:solidFill>
              <a:latin typeface="BIZ UDPゴシック" panose="020B0400000000000000" pitchFamily="50" charset="-128"/>
              <a:ea typeface="BIZ UDPゴシック" panose="020B0400000000000000" pitchFamily="50" charset="-128"/>
            </a:rPr>
            <a:t>品目のみ</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u="sng">
              <a:solidFill>
                <a:srgbClr val="FF0000"/>
              </a:solidFill>
              <a:latin typeface="BIZ UDPゴシック" panose="020B0400000000000000" pitchFamily="50" charset="-128"/>
              <a:ea typeface="BIZ UDPゴシック" panose="020B0400000000000000" pitchFamily="50" charset="-128"/>
            </a:rPr>
            <a:t>のみとなります。それ以外の品目は申請できません。</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39</xdr:col>
      <xdr:colOff>57151</xdr:colOff>
      <xdr:row>0</xdr:row>
      <xdr:rowOff>102446</xdr:rowOff>
    </xdr:from>
    <xdr:ext cx="2371724" cy="267381"/>
    <xdr:sp macro="" textlink="">
      <xdr:nvSpPr>
        <xdr:cNvPr id="4" name="テキスト ボックス 3"/>
        <xdr:cNvSpPr txBox="1"/>
      </xdr:nvSpPr>
      <xdr:spPr>
        <a:xfrm>
          <a:off x="7429501" y="102446"/>
          <a:ext cx="2371724" cy="267381"/>
        </a:xfrm>
        <a:prstGeom prst="rect">
          <a:avLst/>
        </a:prstGeom>
        <a:solidFill>
          <a:schemeClr val="accent6">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オレンジセルは</a:t>
          </a:r>
          <a:r>
            <a:rPr kumimoji="1" lang="ja-JP" altLang="en-US" sz="1050" b="1" u="none">
              <a:solidFill>
                <a:srgbClr val="FF0000"/>
              </a:solidFill>
              <a:latin typeface="BIZ UDPゴシック" panose="020B0400000000000000" pitchFamily="50" charset="-128"/>
              <a:ea typeface="BIZ UDPゴシック" panose="020B0400000000000000" pitchFamily="50" charset="-128"/>
            </a:rPr>
            <a:t>必須入力項目</a:t>
          </a:r>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です。</a:t>
          </a:r>
        </a:p>
      </xdr:txBody>
    </xdr:sp>
    <xdr:clientData/>
  </xdr:oneCellAnchor>
  <xdr:oneCellAnchor>
    <xdr:from>
      <xdr:col>39</xdr:col>
      <xdr:colOff>85725</xdr:colOff>
      <xdr:row>3</xdr:row>
      <xdr:rowOff>176847</xdr:rowOff>
    </xdr:from>
    <xdr:ext cx="3876675" cy="508953"/>
    <xdr:sp macro="" textlink="">
      <xdr:nvSpPr>
        <xdr:cNvPr id="5" name="テキスト ボックス 4"/>
        <xdr:cNvSpPr txBox="1"/>
      </xdr:nvSpPr>
      <xdr:spPr>
        <a:xfrm>
          <a:off x="7458075" y="1091247"/>
          <a:ext cx="3876675" cy="50895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1">
              <a:latin typeface="BIZ UDPゴシック" panose="020B0400000000000000" pitchFamily="50" charset="-128"/>
              <a:ea typeface="BIZ UDPゴシック" panose="020B0400000000000000" pitchFamily="50" charset="-128"/>
            </a:rPr>
            <a:t>定員</a:t>
          </a:r>
          <a:r>
            <a:rPr kumimoji="1" lang="ja-JP" altLang="en-US" sz="1050" b="0">
              <a:latin typeface="BIZ UDPゴシック" panose="020B0400000000000000" pitchFamily="50" charset="-128"/>
              <a:ea typeface="BIZ UDPゴシック" panose="020B0400000000000000" pitchFamily="50" charset="-128"/>
            </a:rPr>
            <a:t>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セルがオレンジ色になっている事業所・施設のみ</a:t>
          </a:r>
          <a:r>
            <a:rPr kumimoji="1" lang="ja-JP" altLang="en-US" sz="1050" b="0">
              <a:latin typeface="BIZ UDPゴシック" panose="020B0400000000000000" pitchFamily="50" charset="-128"/>
              <a:ea typeface="BIZ UDPゴシック" panose="020B0400000000000000" pitchFamily="50" charset="-128"/>
            </a:rPr>
            <a:t>記載してください。（申請時点の定員を記載ください。）</a:t>
          </a:r>
        </a:p>
      </xdr:txBody>
    </xdr:sp>
    <xdr:clientData/>
  </xdr:oneCellAnchor>
  <xdr:oneCellAnchor>
    <xdr:from>
      <xdr:col>39</xdr:col>
      <xdr:colOff>66675</xdr:colOff>
      <xdr:row>1</xdr:row>
      <xdr:rowOff>257176</xdr:rowOff>
    </xdr:from>
    <xdr:ext cx="2695575" cy="419100"/>
    <xdr:sp macro="" textlink="">
      <xdr:nvSpPr>
        <xdr:cNvPr id="6" name="テキスト ボックス 5"/>
        <xdr:cNvSpPr txBox="1"/>
      </xdr:nvSpPr>
      <xdr:spPr>
        <a:xfrm>
          <a:off x="7439025" y="457201"/>
          <a:ext cx="2695575" cy="41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事業所番号は、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１０桁で記入して下さい。</a:t>
          </a:r>
          <a:endParaRPr kumimoji="1" lang="ja-JP" altLang="en-US" sz="1050" b="0">
            <a:latin typeface="BIZ UDPゴシック" panose="020B0400000000000000" pitchFamily="50" charset="-128"/>
            <a:ea typeface="BIZ UDPゴシック" panose="020B0400000000000000" pitchFamily="50" charset="-128"/>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39</xdr:col>
      <xdr:colOff>104774</xdr:colOff>
      <xdr:row>19</xdr:row>
      <xdr:rowOff>95250</xdr:rowOff>
    </xdr:from>
    <xdr:ext cx="4048126" cy="676276"/>
    <xdr:sp macro="" textlink="">
      <xdr:nvSpPr>
        <xdr:cNvPr id="2" name="テキスト ボックス 1"/>
        <xdr:cNvSpPr txBox="1"/>
      </xdr:nvSpPr>
      <xdr:spPr>
        <a:xfrm>
          <a:off x="7477124" y="5410200"/>
          <a:ext cx="4048126" cy="67627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数量等は、</a:t>
          </a:r>
          <a:r>
            <a:rPr kumimoji="1" lang="ja-JP" altLang="en-US" sz="1050" b="1" u="sng">
              <a:latin typeface="BIZ UDPゴシック" panose="020B0400000000000000" pitchFamily="50" charset="-128"/>
              <a:ea typeface="BIZ UDPゴシック" panose="020B0400000000000000" pitchFamily="50" charset="-128"/>
            </a:rPr>
            <a:t>枚数や個数が分かるよう、</a:t>
          </a:r>
          <a:r>
            <a:rPr kumimoji="1" lang="ja-JP" altLang="en-US" sz="1050" b="1" u="sng">
              <a:solidFill>
                <a:srgbClr val="FF0000"/>
              </a:solidFill>
              <a:latin typeface="BIZ UDPゴシック" panose="020B0400000000000000" pitchFamily="50" charset="-128"/>
              <a:ea typeface="BIZ UDPゴシック" panose="020B0400000000000000" pitchFamily="50" charset="-128"/>
            </a:rPr>
            <a:t>単位まで</a:t>
          </a:r>
          <a:r>
            <a:rPr kumimoji="1" lang="ja-JP" altLang="en-US" sz="1050" b="1" u="sng">
              <a:latin typeface="BIZ UDPゴシック" panose="020B0400000000000000" pitchFamily="50" charset="-128"/>
              <a:ea typeface="BIZ UDPゴシック" panose="020B0400000000000000" pitchFamily="50" charset="-128"/>
            </a:rPr>
            <a:t>記載してください。</a:t>
          </a:r>
        </a:p>
        <a:p>
          <a:r>
            <a:rPr kumimoji="1" lang="ja-JP" altLang="en-US" sz="1050" b="0">
              <a:latin typeface="BIZ UDPゴシック" panose="020B0400000000000000" pitchFamily="50" charset="-128"/>
              <a:ea typeface="BIZ UDPゴシック" panose="020B0400000000000000" pitchFamily="50" charset="-128"/>
            </a:rPr>
            <a:t>（例）マスクの場合　⇒　〇〇枚入り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〇箱</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　　　消毒液の場合 ⇒　○○リットル入り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○個</a:t>
          </a:r>
        </a:p>
      </xdr:txBody>
    </xdr:sp>
    <xdr:clientData/>
  </xdr:oneCellAnchor>
  <xdr:oneCellAnchor>
    <xdr:from>
      <xdr:col>39</xdr:col>
      <xdr:colOff>76200</xdr:colOff>
      <xdr:row>11</xdr:row>
      <xdr:rowOff>9524</xdr:rowOff>
    </xdr:from>
    <xdr:ext cx="4933949" cy="1914525"/>
    <xdr:sp macro="" textlink="">
      <xdr:nvSpPr>
        <xdr:cNvPr id="3" name="テキスト ボックス 2"/>
        <xdr:cNvSpPr txBox="1"/>
      </xdr:nvSpPr>
      <xdr:spPr>
        <a:xfrm>
          <a:off x="7448550" y="3000374"/>
          <a:ext cx="4933949" cy="19145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対象となる品目は、</a:t>
          </a:r>
        </a:p>
        <a:p>
          <a:r>
            <a:rPr kumimoji="1" lang="ja-JP" altLang="en-US" sz="1050" b="0">
              <a:latin typeface="BIZ UDPゴシック" panose="020B0400000000000000" pitchFamily="50" charset="-128"/>
              <a:ea typeface="BIZ UDPゴシック" panose="020B0400000000000000" pitchFamily="50" charset="-128"/>
            </a:rPr>
            <a:t>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年５月</a:t>
          </a:r>
          <a:r>
            <a:rPr kumimoji="1" lang="en-US" altLang="ja-JP" sz="1050" b="0">
              <a:latin typeface="BIZ UDPゴシック" panose="020B0400000000000000" pitchFamily="50" charset="-128"/>
              <a:ea typeface="BIZ UDPゴシック" panose="020B0400000000000000" pitchFamily="50" charset="-128"/>
            </a:rPr>
            <a:t>1</a:t>
          </a:r>
          <a:r>
            <a:rPr kumimoji="1" lang="ja-JP" altLang="en-US" sz="1050" b="0">
              <a:latin typeface="BIZ UDPゴシック" panose="020B0400000000000000" pitchFamily="50" charset="-128"/>
              <a:ea typeface="BIZ UDPゴシック" panose="020B0400000000000000" pitchFamily="50" charset="-128"/>
            </a:rPr>
            <a:t>日から令和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a:t>
          </a:r>
          <a:r>
            <a:rPr kumimoji="1" lang="en-US" altLang="ja-JP" sz="1050" b="0">
              <a:latin typeface="BIZ UDPゴシック" panose="020B0400000000000000" pitchFamily="50" charset="-128"/>
              <a:ea typeface="BIZ UDPゴシック" panose="020B0400000000000000" pitchFamily="50" charset="-128"/>
            </a:rPr>
            <a:t>7</a:t>
          </a:r>
          <a:r>
            <a:rPr kumimoji="1" lang="ja-JP" altLang="en-US" sz="1050" b="0">
              <a:latin typeface="BIZ UDPゴシック" panose="020B0400000000000000" pitchFamily="50" charset="-128"/>
              <a:ea typeface="BIZ UDPゴシック" panose="020B0400000000000000" pitchFamily="50" charset="-128"/>
            </a:rPr>
            <a:t>月</a:t>
          </a:r>
          <a:r>
            <a:rPr kumimoji="1" lang="en-US" altLang="ja-JP" sz="1050" b="0">
              <a:latin typeface="BIZ UDPゴシック" panose="020B0400000000000000" pitchFamily="50" charset="-128"/>
              <a:ea typeface="BIZ UDPゴシック" panose="020B0400000000000000" pitchFamily="50" charset="-128"/>
            </a:rPr>
            <a:t>31</a:t>
          </a:r>
          <a:r>
            <a:rPr kumimoji="1" lang="ja-JP" altLang="en-US" sz="1050" b="0">
              <a:latin typeface="BIZ UDPゴシック" panose="020B0400000000000000" pitchFamily="50" charset="-128"/>
              <a:ea typeface="BIZ UDPゴシック" panose="020B0400000000000000" pitchFamily="50" charset="-128"/>
            </a:rPr>
            <a:t>日までの間に購入した、感染予防のために</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必要となる</a:t>
          </a:r>
        </a:p>
        <a:p>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衛生用品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（マスク、消毒液等）</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衛生用品の詳細については、大阪府ホームページの</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Q&amp;A</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をご確認ください。</a:t>
          </a:r>
          <a:endPar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備品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（パーテーション、パルスオキシメーター、　</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空気清浄機、</a:t>
          </a:r>
          <a:endParaRPr lang="ja-JP" altLang="ja-JP" sz="1050">
            <a:effectLst/>
            <a:latin typeface="BIZ UDPゴシック" panose="020B0400000000000000" pitchFamily="50" charset="-128"/>
            <a:ea typeface="BIZ UDPゴシック" panose="020B0400000000000000" pitchFamily="50" charset="-128"/>
          </a:endParaRPr>
        </a:p>
        <a:p>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CO2</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センサー、　ポータブルトイレ</a:t>
          </a:r>
          <a:r>
            <a:rPr kumimoji="1" lang="ja-JP" altLang="en-US" sz="1050" b="1" u="none" baseline="0">
              <a:solidFill>
                <a:sysClr val="windowText" lastClr="000000"/>
              </a:solidFill>
              <a:latin typeface="BIZ UDPゴシック" panose="020B0400000000000000" pitchFamily="50" charset="-128"/>
              <a:ea typeface="BIZ UDPゴシック" panose="020B0400000000000000" pitchFamily="50" charset="-128"/>
            </a:rPr>
            <a:t>の</a:t>
          </a:r>
          <a:r>
            <a:rPr kumimoji="1" lang="en-US" altLang="ja-JP" sz="1100" b="1" u="sng" baseline="0">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100" b="1" u="sng" baseline="0">
              <a:solidFill>
                <a:sysClr val="windowText" lastClr="000000"/>
              </a:solidFill>
              <a:latin typeface="BIZ UDPゴシック" panose="020B0400000000000000" pitchFamily="50" charset="-128"/>
              <a:ea typeface="BIZ UDPゴシック" panose="020B0400000000000000" pitchFamily="50" charset="-128"/>
            </a:rPr>
            <a:t>品目のみ</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u="sng">
              <a:solidFill>
                <a:srgbClr val="FF0000"/>
              </a:solidFill>
              <a:latin typeface="BIZ UDPゴシック" panose="020B0400000000000000" pitchFamily="50" charset="-128"/>
              <a:ea typeface="BIZ UDPゴシック" panose="020B0400000000000000" pitchFamily="50" charset="-128"/>
            </a:rPr>
            <a:t>のみとなります。それ以外の品目は申請できません。</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39</xdr:col>
      <xdr:colOff>57151</xdr:colOff>
      <xdr:row>0</xdr:row>
      <xdr:rowOff>102446</xdr:rowOff>
    </xdr:from>
    <xdr:ext cx="2371724" cy="267381"/>
    <xdr:sp macro="" textlink="">
      <xdr:nvSpPr>
        <xdr:cNvPr id="4" name="テキスト ボックス 3"/>
        <xdr:cNvSpPr txBox="1"/>
      </xdr:nvSpPr>
      <xdr:spPr>
        <a:xfrm>
          <a:off x="7429501" y="102446"/>
          <a:ext cx="2371724" cy="267381"/>
        </a:xfrm>
        <a:prstGeom prst="rect">
          <a:avLst/>
        </a:prstGeom>
        <a:solidFill>
          <a:schemeClr val="accent6">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オレンジセルは</a:t>
          </a:r>
          <a:r>
            <a:rPr kumimoji="1" lang="ja-JP" altLang="en-US" sz="1050" b="1" u="none">
              <a:solidFill>
                <a:srgbClr val="FF0000"/>
              </a:solidFill>
              <a:latin typeface="BIZ UDPゴシック" panose="020B0400000000000000" pitchFamily="50" charset="-128"/>
              <a:ea typeface="BIZ UDPゴシック" panose="020B0400000000000000" pitchFamily="50" charset="-128"/>
            </a:rPr>
            <a:t>必須入力項目</a:t>
          </a:r>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です。</a:t>
          </a:r>
        </a:p>
      </xdr:txBody>
    </xdr:sp>
    <xdr:clientData/>
  </xdr:oneCellAnchor>
  <xdr:oneCellAnchor>
    <xdr:from>
      <xdr:col>39</xdr:col>
      <xdr:colOff>85725</xdr:colOff>
      <xdr:row>3</xdr:row>
      <xdr:rowOff>176847</xdr:rowOff>
    </xdr:from>
    <xdr:ext cx="3876675" cy="508953"/>
    <xdr:sp macro="" textlink="">
      <xdr:nvSpPr>
        <xdr:cNvPr id="5" name="テキスト ボックス 4"/>
        <xdr:cNvSpPr txBox="1"/>
      </xdr:nvSpPr>
      <xdr:spPr>
        <a:xfrm>
          <a:off x="7458075" y="1091247"/>
          <a:ext cx="3876675" cy="50895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1">
              <a:latin typeface="BIZ UDPゴシック" panose="020B0400000000000000" pitchFamily="50" charset="-128"/>
              <a:ea typeface="BIZ UDPゴシック" panose="020B0400000000000000" pitchFamily="50" charset="-128"/>
            </a:rPr>
            <a:t>定員</a:t>
          </a:r>
          <a:r>
            <a:rPr kumimoji="1" lang="ja-JP" altLang="en-US" sz="1050" b="0">
              <a:latin typeface="BIZ UDPゴシック" panose="020B0400000000000000" pitchFamily="50" charset="-128"/>
              <a:ea typeface="BIZ UDPゴシック" panose="020B0400000000000000" pitchFamily="50" charset="-128"/>
            </a:rPr>
            <a:t>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セルがオレンジ色になっている事業所・施設のみ</a:t>
          </a:r>
          <a:r>
            <a:rPr kumimoji="1" lang="ja-JP" altLang="en-US" sz="1050" b="0">
              <a:latin typeface="BIZ UDPゴシック" panose="020B0400000000000000" pitchFamily="50" charset="-128"/>
              <a:ea typeface="BIZ UDPゴシック" panose="020B0400000000000000" pitchFamily="50" charset="-128"/>
            </a:rPr>
            <a:t>記載してください。（申請時点の定員を記載ください。）</a:t>
          </a:r>
        </a:p>
      </xdr:txBody>
    </xdr:sp>
    <xdr:clientData/>
  </xdr:oneCellAnchor>
  <xdr:oneCellAnchor>
    <xdr:from>
      <xdr:col>39</xdr:col>
      <xdr:colOff>66675</xdr:colOff>
      <xdr:row>1</xdr:row>
      <xdr:rowOff>257176</xdr:rowOff>
    </xdr:from>
    <xdr:ext cx="2695575" cy="419100"/>
    <xdr:sp macro="" textlink="">
      <xdr:nvSpPr>
        <xdr:cNvPr id="6" name="テキスト ボックス 5"/>
        <xdr:cNvSpPr txBox="1"/>
      </xdr:nvSpPr>
      <xdr:spPr>
        <a:xfrm>
          <a:off x="7439025" y="457201"/>
          <a:ext cx="2695575" cy="41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事業所番号は、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１０桁で記入して下さい。</a:t>
          </a:r>
          <a:endParaRPr kumimoji="1" lang="ja-JP" altLang="en-US" sz="1050" b="0">
            <a:latin typeface="BIZ UDPゴシック" panose="020B0400000000000000" pitchFamily="50" charset="-128"/>
            <a:ea typeface="BIZ UDPゴシック" panose="020B0400000000000000"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39</xdr:col>
      <xdr:colOff>104774</xdr:colOff>
      <xdr:row>19</xdr:row>
      <xdr:rowOff>95250</xdr:rowOff>
    </xdr:from>
    <xdr:ext cx="4048126" cy="676276"/>
    <xdr:sp macro="" textlink="">
      <xdr:nvSpPr>
        <xdr:cNvPr id="2" name="テキスト ボックス 1"/>
        <xdr:cNvSpPr txBox="1"/>
      </xdr:nvSpPr>
      <xdr:spPr>
        <a:xfrm>
          <a:off x="7477124" y="5410200"/>
          <a:ext cx="4048126" cy="67627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数量等は、</a:t>
          </a:r>
          <a:r>
            <a:rPr kumimoji="1" lang="ja-JP" altLang="en-US" sz="1050" b="1" u="sng">
              <a:latin typeface="BIZ UDPゴシック" panose="020B0400000000000000" pitchFamily="50" charset="-128"/>
              <a:ea typeface="BIZ UDPゴシック" panose="020B0400000000000000" pitchFamily="50" charset="-128"/>
            </a:rPr>
            <a:t>枚数や個数が分かるよう、</a:t>
          </a:r>
          <a:r>
            <a:rPr kumimoji="1" lang="ja-JP" altLang="en-US" sz="1050" b="1" u="sng">
              <a:solidFill>
                <a:srgbClr val="FF0000"/>
              </a:solidFill>
              <a:latin typeface="BIZ UDPゴシック" panose="020B0400000000000000" pitchFamily="50" charset="-128"/>
              <a:ea typeface="BIZ UDPゴシック" panose="020B0400000000000000" pitchFamily="50" charset="-128"/>
            </a:rPr>
            <a:t>単位まで</a:t>
          </a:r>
          <a:r>
            <a:rPr kumimoji="1" lang="ja-JP" altLang="en-US" sz="1050" b="1" u="sng">
              <a:latin typeface="BIZ UDPゴシック" panose="020B0400000000000000" pitchFamily="50" charset="-128"/>
              <a:ea typeface="BIZ UDPゴシック" panose="020B0400000000000000" pitchFamily="50" charset="-128"/>
            </a:rPr>
            <a:t>記載してください。</a:t>
          </a:r>
        </a:p>
        <a:p>
          <a:r>
            <a:rPr kumimoji="1" lang="ja-JP" altLang="en-US" sz="1050" b="0">
              <a:latin typeface="BIZ UDPゴシック" panose="020B0400000000000000" pitchFamily="50" charset="-128"/>
              <a:ea typeface="BIZ UDPゴシック" panose="020B0400000000000000" pitchFamily="50" charset="-128"/>
            </a:rPr>
            <a:t>（例）マスクの場合　⇒　〇〇枚入り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〇箱</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　　　消毒液の場合 ⇒　○○リットル入り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○個</a:t>
          </a:r>
        </a:p>
      </xdr:txBody>
    </xdr:sp>
    <xdr:clientData/>
  </xdr:oneCellAnchor>
  <xdr:oneCellAnchor>
    <xdr:from>
      <xdr:col>39</xdr:col>
      <xdr:colOff>76200</xdr:colOff>
      <xdr:row>11</xdr:row>
      <xdr:rowOff>9524</xdr:rowOff>
    </xdr:from>
    <xdr:ext cx="4933949" cy="1914525"/>
    <xdr:sp macro="" textlink="">
      <xdr:nvSpPr>
        <xdr:cNvPr id="3" name="テキスト ボックス 2"/>
        <xdr:cNvSpPr txBox="1"/>
      </xdr:nvSpPr>
      <xdr:spPr>
        <a:xfrm>
          <a:off x="7448550" y="3000374"/>
          <a:ext cx="4933949" cy="19145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対象となる品目は、</a:t>
          </a:r>
        </a:p>
        <a:p>
          <a:r>
            <a:rPr kumimoji="1" lang="ja-JP" altLang="en-US" sz="1050" b="0">
              <a:latin typeface="BIZ UDPゴシック" panose="020B0400000000000000" pitchFamily="50" charset="-128"/>
              <a:ea typeface="BIZ UDPゴシック" panose="020B0400000000000000" pitchFamily="50" charset="-128"/>
            </a:rPr>
            <a:t>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年５月</a:t>
          </a:r>
          <a:r>
            <a:rPr kumimoji="1" lang="en-US" altLang="ja-JP" sz="1050" b="0">
              <a:latin typeface="BIZ UDPゴシック" panose="020B0400000000000000" pitchFamily="50" charset="-128"/>
              <a:ea typeface="BIZ UDPゴシック" panose="020B0400000000000000" pitchFamily="50" charset="-128"/>
            </a:rPr>
            <a:t>1</a:t>
          </a:r>
          <a:r>
            <a:rPr kumimoji="1" lang="ja-JP" altLang="en-US" sz="1050" b="0">
              <a:latin typeface="BIZ UDPゴシック" panose="020B0400000000000000" pitchFamily="50" charset="-128"/>
              <a:ea typeface="BIZ UDPゴシック" panose="020B0400000000000000" pitchFamily="50" charset="-128"/>
            </a:rPr>
            <a:t>日から令和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a:t>
          </a:r>
          <a:r>
            <a:rPr kumimoji="1" lang="en-US" altLang="ja-JP" sz="1050" b="0">
              <a:latin typeface="BIZ UDPゴシック" panose="020B0400000000000000" pitchFamily="50" charset="-128"/>
              <a:ea typeface="BIZ UDPゴシック" panose="020B0400000000000000" pitchFamily="50" charset="-128"/>
            </a:rPr>
            <a:t>7</a:t>
          </a:r>
          <a:r>
            <a:rPr kumimoji="1" lang="ja-JP" altLang="en-US" sz="1050" b="0">
              <a:latin typeface="BIZ UDPゴシック" panose="020B0400000000000000" pitchFamily="50" charset="-128"/>
              <a:ea typeface="BIZ UDPゴシック" panose="020B0400000000000000" pitchFamily="50" charset="-128"/>
            </a:rPr>
            <a:t>月</a:t>
          </a:r>
          <a:r>
            <a:rPr kumimoji="1" lang="en-US" altLang="ja-JP" sz="1050" b="0">
              <a:latin typeface="BIZ UDPゴシック" panose="020B0400000000000000" pitchFamily="50" charset="-128"/>
              <a:ea typeface="BIZ UDPゴシック" panose="020B0400000000000000" pitchFamily="50" charset="-128"/>
            </a:rPr>
            <a:t>31</a:t>
          </a:r>
          <a:r>
            <a:rPr kumimoji="1" lang="ja-JP" altLang="en-US" sz="1050" b="0">
              <a:latin typeface="BIZ UDPゴシック" panose="020B0400000000000000" pitchFamily="50" charset="-128"/>
              <a:ea typeface="BIZ UDPゴシック" panose="020B0400000000000000" pitchFamily="50" charset="-128"/>
            </a:rPr>
            <a:t>日までの間に購入した、感染予防のために</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必要となる</a:t>
          </a:r>
        </a:p>
        <a:p>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衛生用品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（マスク、消毒液等）</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衛生用品の詳細については、大阪府ホームページの</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Q&amp;A</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をご確認ください。</a:t>
          </a:r>
          <a:endPar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備品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（パーテーション、パルスオキシメーター、　</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空気清浄機、</a:t>
          </a:r>
          <a:endParaRPr lang="ja-JP" altLang="ja-JP" sz="1050">
            <a:effectLst/>
            <a:latin typeface="BIZ UDPゴシック" panose="020B0400000000000000" pitchFamily="50" charset="-128"/>
            <a:ea typeface="BIZ UDPゴシック" panose="020B0400000000000000" pitchFamily="50" charset="-128"/>
          </a:endParaRPr>
        </a:p>
        <a:p>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CO2</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センサー、　ポータブルトイレ</a:t>
          </a:r>
          <a:r>
            <a:rPr kumimoji="1" lang="ja-JP" altLang="en-US" sz="1050" b="1" u="none" baseline="0">
              <a:solidFill>
                <a:sysClr val="windowText" lastClr="000000"/>
              </a:solidFill>
              <a:latin typeface="BIZ UDPゴシック" panose="020B0400000000000000" pitchFamily="50" charset="-128"/>
              <a:ea typeface="BIZ UDPゴシック" panose="020B0400000000000000" pitchFamily="50" charset="-128"/>
            </a:rPr>
            <a:t>の</a:t>
          </a:r>
          <a:r>
            <a:rPr kumimoji="1" lang="en-US" altLang="ja-JP" sz="1100" b="1" u="sng" baseline="0">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100" b="1" u="sng" baseline="0">
              <a:solidFill>
                <a:sysClr val="windowText" lastClr="000000"/>
              </a:solidFill>
              <a:latin typeface="BIZ UDPゴシック" panose="020B0400000000000000" pitchFamily="50" charset="-128"/>
              <a:ea typeface="BIZ UDPゴシック" panose="020B0400000000000000" pitchFamily="50" charset="-128"/>
            </a:rPr>
            <a:t>品目のみ</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u="sng">
              <a:solidFill>
                <a:srgbClr val="FF0000"/>
              </a:solidFill>
              <a:latin typeface="BIZ UDPゴシック" panose="020B0400000000000000" pitchFamily="50" charset="-128"/>
              <a:ea typeface="BIZ UDPゴシック" panose="020B0400000000000000" pitchFamily="50" charset="-128"/>
            </a:rPr>
            <a:t>のみとなります。それ以外の品目は申請できません。</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39</xdr:col>
      <xdr:colOff>57151</xdr:colOff>
      <xdr:row>0</xdr:row>
      <xdr:rowOff>102446</xdr:rowOff>
    </xdr:from>
    <xdr:ext cx="2371724" cy="267381"/>
    <xdr:sp macro="" textlink="">
      <xdr:nvSpPr>
        <xdr:cNvPr id="4" name="テキスト ボックス 3"/>
        <xdr:cNvSpPr txBox="1"/>
      </xdr:nvSpPr>
      <xdr:spPr>
        <a:xfrm>
          <a:off x="7429501" y="102446"/>
          <a:ext cx="2371724" cy="267381"/>
        </a:xfrm>
        <a:prstGeom prst="rect">
          <a:avLst/>
        </a:prstGeom>
        <a:solidFill>
          <a:schemeClr val="accent6">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オレンジセルは</a:t>
          </a:r>
          <a:r>
            <a:rPr kumimoji="1" lang="ja-JP" altLang="en-US" sz="1050" b="1" u="none">
              <a:solidFill>
                <a:srgbClr val="FF0000"/>
              </a:solidFill>
              <a:latin typeface="BIZ UDPゴシック" panose="020B0400000000000000" pitchFamily="50" charset="-128"/>
              <a:ea typeface="BIZ UDPゴシック" panose="020B0400000000000000" pitchFamily="50" charset="-128"/>
            </a:rPr>
            <a:t>必須入力項目</a:t>
          </a:r>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です。</a:t>
          </a:r>
        </a:p>
      </xdr:txBody>
    </xdr:sp>
    <xdr:clientData/>
  </xdr:oneCellAnchor>
  <xdr:oneCellAnchor>
    <xdr:from>
      <xdr:col>39</xdr:col>
      <xdr:colOff>85725</xdr:colOff>
      <xdr:row>3</xdr:row>
      <xdr:rowOff>176847</xdr:rowOff>
    </xdr:from>
    <xdr:ext cx="3876675" cy="508953"/>
    <xdr:sp macro="" textlink="">
      <xdr:nvSpPr>
        <xdr:cNvPr id="5" name="テキスト ボックス 4"/>
        <xdr:cNvSpPr txBox="1"/>
      </xdr:nvSpPr>
      <xdr:spPr>
        <a:xfrm>
          <a:off x="7458075" y="1091247"/>
          <a:ext cx="3876675" cy="50895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1">
              <a:latin typeface="BIZ UDPゴシック" panose="020B0400000000000000" pitchFamily="50" charset="-128"/>
              <a:ea typeface="BIZ UDPゴシック" panose="020B0400000000000000" pitchFamily="50" charset="-128"/>
            </a:rPr>
            <a:t>定員</a:t>
          </a:r>
          <a:r>
            <a:rPr kumimoji="1" lang="ja-JP" altLang="en-US" sz="1050" b="0">
              <a:latin typeface="BIZ UDPゴシック" panose="020B0400000000000000" pitchFamily="50" charset="-128"/>
              <a:ea typeface="BIZ UDPゴシック" panose="020B0400000000000000" pitchFamily="50" charset="-128"/>
            </a:rPr>
            <a:t>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セルがオレンジ色になっている事業所・施設のみ</a:t>
          </a:r>
          <a:r>
            <a:rPr kumimoji="1" lang="ja-JP" altLang="en-US" sz="1050" b="0">
              <a:latin typeface="BIZ UDPゴシック" panose="020B0400000000000000" pitchFamily="50" charset="-128"/>
              <a:ea typeface="BIZ UDPゴシック" panose="020B0400000000000000" pitchFamily="50" charset="-128"/>
            </a:rPr>
            <a:t>記載してください。（申請時点の定員を記載ください。）</a:t>
          </a:r>
        </a:p>
      </xdr:txBody>
    </xdr:sp>
    <xdr:clientData/>
  </xdr:oneCellAnchor>
  <xdr:oneCellAnchor>
    <xdr:from>
      <xdr:col>39</xdr:col>
      <xdr:colOff>66675</xdr:colOff>
      <xdr:row>1</xdr:row>
      <xdr:rowOff>257176</xdr:rowOff>
    </xdr:from>
    <xdr:ext cx="2695575" cy="419100"/>
    <xdr:sp macro="" textlink="">
      <xdr:nvSpPr>
        <xdr:cNvPr id="6" name="テキスト ボックス 5"/>
        <xdr:cNvSpPr txBox="1"/>
      </xdr:nvSpPr>
      <xdr:spPr>
        <a:xfrm>
          <a:off x="7439025" y="457201"/>
          <a:ext cx="2695575" cy="41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事業所番号は、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１０桁で記入して下さい。</a:t>
          </a:r>
          <a:endParaRPr kumimoji="1" lang="ja-JP" altLang="en-US" sz="1050" b="0">
            <a:latin typeface="BIZ UDPゴシック" panose="020B0400000000000000" pitchFamily="50" charset="-128"/>
            <a:ea typeface="BIZ UDPゴシック" panose="020B0400000000000000" pitchFamily="50" charset="-128"/>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39</xdr:col>
      <xdr:colOff>104774</xdr:colOff>
      <xdr:row>19</xdr:row>
      <xdr:rowOff>95250</xdr:rowOff>
    </xdr:from>
    <xdr:ext cx="4048126" cy="676276"/>
    <xdr:sp macro="" textlink="">
      <xdr:nvSpPr>
        <xdr:cNvPr id="2" name="テキスト ボックス 1"/>
        <xdr:cNvSpPr txBox="1"/>
      </xdr:nvSpPr>
      <xdr:spPr>
        <a:xfrm>
          <a:off x="7477124" y="5410200"/>
          <a:ext cx="4048126" cy="67627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数量等は、</a:t>
          </a:r>
          <a:r>
            <a:rPr kumimoji="1" lang="ja-JP" altLang="en-US" sz="1050" b="1" u="sng">
              <a:latin typeface="BIZ UDPゴシック" panose="020B0400000000000000" pitchFamily="50" charset="-128"/>
              <a:ea typeface="BIZ UDPゴシック" panose="020B0400000000000000" pitchFamily="50" charset="-128"/>
            </a:rPr>
            <a:t>枚数や個数が分かるよう、</a:t>
          </a:r>
          <a:r>
            <a:rPr kumimoji="1" lang="ja-JP" altLang="en-US" sz="1050" b="1" u="sng">
              <a:solidFill>
                <a:srgbClr val="FF0000"/>
              </a:solidFill>
              <a:latin typeface="BIZ UDPゴシック" panose="020B0400000000000000" pitchFamily="50" charset="-128"/>
              <a:ea typeface="BIZ UDPゴシック" panose="020B0400000000000000" pitchFamily="50" charset="-128"/>
            </a:rPr>
            <a:t>単位まで</a:t>
          </a:r>
          <a:r>
            <a:rPr kumimoji="1" lang="ja-JP" altLang="en-US" sz="1050" b="1" u="sng">
              <a:latin typeface="BIZ UDPゴシック" panose="020B0400000000000000" pitchFamily="50" charset="-128"/>
              <a:ea typeface="BIZ UDPゴシック" panose="020B0400000000000000" pitchFamily="50" charset="-128"/>
            </a:rPr>
            <a:t>記載してください。</a:t>
          </a:r>
        </a:p>
        <a:p>
          <a:r>
            <a:rPr kumimoji="1" lang="ja-JP" altLang="en-US" sz="1050" b="0">
              <a:latin typeface="BIZ UDPゴシック" panose="020B0400000000000000" pitchFamily="50" charset="-128"/>
              <a:ea typeface="BIZ UDPゴシック" panose="020B0400000000000000" pitchFamily="50" charset="-128"/>
            </a:rPr>
            <a:t>（例）マスクの場合　⇒　〇〇枚入り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〇箱</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　　　消毒液の場合 ⇒　○○リットル入り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○個</a:t>
          </a:r>
        </a:p>
      </xdr:txBody>
    </xdr:sp>
    <xdr:clientData/>
  </xdr:oneCellAnchor>
  <xdr:oneCellAnchor>
    <xdr:from>
      <xdr:col>39</xdr:col>
      <xdr:colOff>76200</xdr:colOff>
      <xdr:row>11</xdr:row>
      <xdr:rowOff>9524</xdr:rowOff>
    </xdr:from>
    <xdr:ext cx="4933949" cy="1914525"/>
    <xdr:sp macro="" textlink="">
      <xdr:nvSpPr>
        <xdr:cNvPr id="3" name="テキスト ボックス 2"/>
        <xdr:cNvSpPr txBox="1"/>
      </xdr:nvSpPr>
      <xdr:spPr>
        <a:xfrm>
          <a:off x="7448550" y="3000374"/>
          <a:ext cx="4933949" cy="19145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対象となる品目は、</a:t>
          </a:r>
        </a:p>
        <a:p>
          <a:r>
            <a:rPr kumimoji="1" lang="ja-JP" altLang="en-US" sz="1050" b="0">
              <a:latin typeface="BIZ UDPゴシック" panose="020B0400000000000000" pitchFamily="50" charset="-128"/>
              <a:ea typeface="BIZ UDPゴシック" panose="020B0400000000000000" pitchFamily="50" charset="-128"/>
            </a:rPr>
            <a:t>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年５月</a:t>
          </a:r>
          <a:r>
            <a:rPr kumimoji="1" lang="en-US" altLang="ja-JP" sz="1050" b="0">
              <a:latin typeface="BIZ UDPゴシック" panose="020B0400000000000000" pitchFamily="50" charset="-128"/>
              <a:ea typeface="BIZ UDPゴシック" panose="020B0400000000000000" pitchFamily="50" charset="-128"/>
            </a:rPr>
            <a:t>1</a:t>
          </a:r>
          <a:r>
            <a:rPr kumimoji="1" lang="ja-JP" altLang="en-US" sz="1050" b="0">
              <a:latin typeface="BIZ UDPゴシック" panose="020B0400000000000000" pitchFamily="50" charset="-128"/>
              <a:ea typeface="BIZ UDPゴシック" panose="020B0400000000000000" pitchFamily="50" charset="-128"/>
            </a:rPr>
            <a:t>日から令和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a:t>
          </a:r>
          <a:r>
            <a:rPr kumimoji="1" lang="en-US" altLang="ja-JP" sz="1050" b="0">
              <a:latin typeface="BIZ UDPゴシック" panose="020B0400000000000000" pitchFamily="50" charset="-128"/>
              <a:ea typeface="BIZ UDPゴシック" panose="020B0400000000000000" pitchFamily="50" charset="-128"/>
            </a:rPr>
            <a:t>7</a:t>
          </a:r>
          <a:r>
            <a:rPr kumimoji="1" lang="ja-JP" altLang="en-US" sz="1050" b="0">
              <a:latin typeface="BIZ UDPゴシック" panose="020B0400000000000000" pitchFamily="50" charset="-128"/>
              <a:ea typeface="BIZ UDPゴシック" panose="020B0400000000000000" pitchFamily="50" charset="-128"/>
            </a:rPr>
            <a:t>月</a:t>
          </a:r>
          <a:r>
            <a:rPr kumimoji="1" lang="en-US" altLang="ja-JP" sz="1050" b="0">
              <a:latin typeface="BIZ UDPゴシック" panose="020B0400000000000000" pitchFamily="50" charset="-128"/>
              <a:ea typeface="BIZ UDPゴシック" panose="020B0400000000000000" pitchFamily="50" charset="-128"/>
            </a:rPr>
            <a:t>31</a:t>
          </a:r>
          <a:r>
            <a:rPr kumimoji="1" lang="ja-JP" altLang="en-US" sz="1050" b="0">
              <a:latin typeface="BIZ UDPゴシック" panose="020B0400000000000000" pitchFamily="50" charset="-128"/>
              <a:ea typeface="BIZ UDPゴシック" panose="020B0400000000000000" pitchFamily="50" charset="-128"/>
            </a:rPr>
            <a:t>日までの間に購入した、感染予防のために</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必要となる</a:t>
          </a:r>
        </a:p>
        <a:p>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衛生用品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（マスク、消毒液等）</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衛生用品の詳細については、大阪府ホームページの</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Q&amp;A</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をご確認ください。</a:t>
          </a:r>
          <a:endPar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備品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（パーテーション、パルスオキシメーター、　</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空気清浄機、</a:t>
          </a:r>
          <a:endParaRPr lang="ja-JP" altLang="ja-JP" sz="1050">
            <a:effectLst/>
            <a:latin typeface="BIZ UDPゴシック" panose="020B0400000000000000" pitchFamily="50" charset="-128"/>
            <a:ea typeface="BIZ UDPゴシック" panose="020B0400000000000000" pitchFamily="50" charset="-128"/>
          </a:endParaRPr>
        </a:p>
        <a:p>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CO2</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センサー、　ポータブルトイレ</a:t>
          </a:r>
          <a:r>
            <a:rPr kumimoji="1" lang="ja-JP" altLang="en-US" sz="1050" b="1" u="none" baseline="0">
              <a:solidFill>
                <a:sysClr val="windowText" lastClr="000000"/>
              </a:solidFill>
              <a:latin typeface="BIZ UDPゴシック" panose="020B0400000000000000" pitchFamily="50" charset="-128"/>
              <a:ea typeface="BIZ UDPゴシック" panose="020B0400000000000000" pitchFamily="50" charset="-128"/>
            </a:rPr>
            <a:t>の</a:t>
          </a:r>
          <a:r>
            <a:rPr kumimoji="1" lang="en-US" altLang="ja-JP" sz="1100" b="1" u="sng" baseline="0">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100" b="1" u="sng" baseline="0">
              <a:solidFill>
                <a:sysClr val="windowText" lastClr="000000"/>
              </a:solidFill>
              <a:latin typeface="BIZ UDPゴシック" panose="020B0400000000000000" pitchFamily="50" charset="-128"/>
              <a:ea typeface="BIZ UDPゴシック" panose="020B0400000000000000" pitchFamily="50" charset="-128"/>
            </a:rPr>
            <a:t>品目のみ</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u="sng">
              <a:solidFill>
                <a:srgbClr val="FF0000"/>
              </a:solidFill>
              <a:latin typeface="BIZ UDPゴシック" panose="020B0400000000000000" pitchFamily="50" charset="-128"/>
              <a:ea typeface="BIZ UDPゴシック" panose="020B0400000000000000" pitchFamily="50" charset="-128"/>
            </a:rPr>
            <a:t>のみとなります。それ以外の品目は申請できません。</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39</xdr:col>
      <xdr:colOff>57151</xdr:colOff>
      <xdr:row>0</xdr:row>
      <xdr:rowOff>102446</xdr:rowOff>
    </xdr:from>
    <xdr:ext cx="2371724" cy="267381"/>
    <xdr:sp macro="" textlink="">
      <xdr:nvSpPr>
        <xdr:cNvPr id="4" name="テキスト ボックス 3"/>
        <xdr:cNvSpPr txBox="1"/>
      </xdr:nvSpPr>
      <xdr:spPr>
        <a:xfrm>
          <a:off x="7429501" y="102446"/>
          <a:ext cx="2371724" cy="267381"/>
        </a:xfrm>
        <a:prstGeom prst="rect">
          <a:avLst/>
        </a:prstGeom>
        <a:solidFill>
          <a:schemeClr val="accent6">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オレンジセルは</a:t>
          </a:r>
          <a:r>
            <a:rPr kumimoji="1" lang="ja-JP" altLang="en-US" sz="1050" b="1" u="none">
              <a:solidFill>
                <a:srgbClr val="FF0000"/>
              </a:solidFill>
              <a:latin typeface="BIZ UDPゴシック" panose="020B0400000000000000" pitchFamily="50" charset="-128"/>
              <a:ea typeface="BIZ UDPゴシック" panose="020B0400000000000000" pitchFamily="50" charset="-128"/>
            </a:rPr>
            <a:t>必須入力項目</a:t>
          </a:r>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です。</a:t>
          </a:r>
        </a:p>
      </xdr:txBody>
    </xdr:sp>
    <xdr:clientData/>
  </xdr:oneCellAnchor>
  <xdr:oneCellAnchor>
    <xdr:from>
      <xdr:col>39</xdr:col>
      <xdr:colOff>85725</xdr:colOff>
      <xdr:row>3</xdr:row>
      <xdr:rowOff>176847</xdr:rowOff>
    </xdr:from>
    <xdr:ext cx="3876675" cy="508953"/>
    <xdr:sp macro="" textlink="">
      <xdr:nvSpPr>
        <xdr:cNvPr id="5" name="テキスト ボックス 4"/>
        <xdr:cNvSpPr txBox="1"/>
      </xdr:nvSpPr>
      <xdr:spPr>
        <a:xfrm>
          <a:off x="7458075" y="1091247"/>
          <a:ext cx="3876675" cy="50895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1">
              <a:latin typeface="BIZ UDPゴシック" panose="020B0400000000000000" pitchFamily="50" charset="-128"/>
              <a:ea typeface="BIZ UDPゴシック" panose="020B0400000000000000" pitchFamily="50" charset="-128"/>
            </a:rPr>
            <a:t>定員</a:t>
          </a:r>
          <a:r>
            <a:rPr kumimoji="1" lang="ja-JP" altLang="en-US" sz="1050" b="0">
              <a:latin typeface="BIZ UDPゴシック" panose="020B0400000000000000" pitchFamily="50" charset="-128"/>
              <a:ea typeface="BIZ UDPゴシック" panose="020B0400000000000000" pitchFamily="50" charset="-128"/>
            </a:rPr>
            <a:t>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セルがオレンジ色になっている事業所・施設のみ</a:t>
          </a:r>
          <a:r>
            <a:rPr kumimoji="1" lang="ja-JP" altLang="en-US" sz="1050" b="0">
              <a:latin typeface="BIZ UDPゴシック" panose="020B0400000000000000" pitchFamily="50" charset="-128"/>
              <a:ea typeface="BIZ UDPゴシック" panose="020B0400000000000000" pitchFamily="50" charset="-128"/>
            </a:rPr>
            <a:t>記載してください。（申請時点の定員を記載ください。）</a:t>
          </a:r>
        </a:p>
      </xdr:txBody>
    </xdr:sp>
    <xdr:clientData/>
  </xdr:oneCellAnchor>
  <xdr:oneCellAnchor>
    <xdr:from>
      <xdr:col>39</xdr:col>
      <xdr:colOff>66675</xdr:colOff>
      <xdr:row>1</xdr:row>
      <xdr:rowOff>257176</xdr:rowOff>
    </xdr:from>
    <xdr:ext cx="2695575" cy="419100"/>
    <xdr:sp macro="" textlink="">
      <xdr:nvSpPr>
        <xdr:cNvPr id="6" name="テキスト ボックス 5"/>
        <xdr:cNvSpPr txBox="1"/>
      </xdr:nvSpPr>
      <xdr:spPr>
        <a:xfrm>
          <a:off x="7439025" y="457201"/>
          <a:ext cx="2695575" cy="41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事業所番号は、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１０桁で記入して下さい。</a:t>
          </a:r>
          <a:endParaRPr kumimoji="1" lang="ja-JP" altLang="en-US" sz="1050" b="0">
            <a:latin typeface="BIZ UDPゴシック" panose="020B0400000000000000" pitchFamily="50" charset="-128"/>
            <a:ea typeface="BIZ UDPゴシック" panose="020B0400000000000000" pitchFamily="50" charset="-128"/>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39</xdr:col>
      <xdr:colOff>104774</xdr:colOff>
      <xdr:row>19</xdr:row>
      <xdr:rowOff>95250</xdr:rowOff>
    </xdr:from>
    <xdr:ext cx="4048126" cy="676276"/>
    <xdr:sp macro="" textlink="">
      <xdr:nvSpPr>
        <xdr:cNvPr id="2" name="テキスト ボックス 1"/>
        <xdr:cNvSpPr txBox="1"/>
      </xdr:nvSpPr>
      <xdr:spPr>
        <a:xfrm>
          <a:off x="7477124" y="5410200"/>
          <a:ext cx="4048126" cy="67627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数量等は、</a:t>
          </a:r>
          <a:r>
            <a:rPr kumimoji="1" lang="ja-JP" altLang="en-US" sz="1050" b="1" u="sng">
              <a:latin typeface="BIZ UDPゴシック" panose="020B0400000000000000" pitchFamily="50" charset="-128"/>
              <a:ea typeface="BIZ UDPゴシック" panose="020B0400000000000000" pitchFamily="50" charset="-128"/>
            </a:rPr>
            <a:t>枚数や個数が分かるよう、</a:t>
          </a:r>
          <a:r>
            <a:rPr kumimoji="1" lang="ja-JP" altLang="en-US" sz="1050" b="1" u="sng">
              <a:solidFill>
                <a:srgbClr val="FF0000"/>
              </a:solidFill>
              <a:latin typeface="BIZ UDPゴシック" panose="020B0400000000000000" pitchFamily="50" charset="-128"/>
              <a:ea typeface="BIZ UDPゴシック" panose="020B0400000000000000" pitchFamily="50" charset="-128"/>
            </a:rPr>
            <a:t>単位まで</a:t>
          </a:r>
          <a:r>
            <a:rPr kumimoji="1" lang="ja-JP" altLang="en-US" sz="1050" b="1" u="sng">
              <a:latin typeface="BIZ UDPゴシック" panose="020B0400000000000000" pitchFamily="50" charset="-128"/>
              <a:ea typeface="BIZ UDPゴシック" panose="020B0400000000000000" pitchFamily="50" charset="-128"/>
            </a:rPr>
            <a:t>記載してください。</a:t>
          </a:r>
        </a:p>
        <a:p>
          <a:r>
            <a:rPr kumimoji="1" lang="ja-JP" altLang="en-US" sz="1050" b="0">
              <a:latin typeface="BIZ UDPゴシック" panose="020B0400000000000000" pitchFamily="50" charset="-128"/>
              <a:ea typeface="BIZ UDPゴシック" panose="020B0400000000000000" pitchFamily="50" charset="-128"/>
            </a:rPr>
            <a:t>（例）マスクの場合　⇒　〇〇枚入り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〇箱</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　　　消毒液の場合 ⇒　○○リットル入り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○個</a:t>
          </a:r>
        </a:p>
      </xdr:txBody>
    </xdr:sp>
    <xdr:clientData/>
  </xdr:oneCellAnchor>
  <xdr:oneCellAnchor>
    <xdr:from>
      <xdr:col>39</xdr:col>
      <xdr:colOff>76200</xdr:colOff>
      <xdr:row>11</xdr:row>
      <xdr:rowOff>9524</xdr:rowOff>
    </xdr:from>
    <xdr:ext cx="4933949" cy="1914525"/>
    <xdr:sp macro="" textlink="">
      <xdr:nvSpPr>
        <xdr:cNvPr id="3" name="テキスト ボックス 2"/>
        <xdr:cNvSpPr txBox="1"/>
      </xdr:nvSpPr>
      <xdr:spPr>
        <a:xfrm>
          <a:off x="7448550" y="3000374"/>
          <a:ext cx="4933949" cy="19145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対象となる品目は、</a:t>
          </a:r>
        </a:p>
        <a:p>
          <a:r>
            <a:rPr kumimoji="1" lang="ja-JP" altLang="en-US" sz="1050" b="0">
              <a:latin typeface="BIZ UDPゴシック" panose="020B0400000000000000" pitchFamily="50" charset="-128"/>
              <a:ea typeface="BIZ UDPゴシック" panose="020B0400000000000000" pitchFamily="50" charset="-128"/>
            </a:rPr>
            <a:t>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年５月</a:t>
          </a:r>
          <a:r>
            <a:rPr kumimoji="1" lang="en-US" altLang="ja-JP" sz="1050" b="0">
              <a:latin typeface="BIZ UDPゴシック" panose="020B0400000000000000" pitchFamily="50" charset="-128"/>
              <a:ea typeface="BIZ UDPゴシック" panose="020B0400000000000000" pitchFamily="50" charset="-128"/>
            </a:rPr>
            <a:t>1</a:t>
          </a:r>
          <a:r>
            <a:rPr kumimoji="1" lang="ja-JP" altLang="en-US" sz="1050" b="0">
              <a:latin typeface="BIZ UDPゴシック" panose="020B0400000000000000" pitchFamily="50" charset="-128"/>
              <a:ea typeface="BIZ UDPゴシック" panose="020B0400000000000000" pitchFamily="50" charset="-128"/>
            </a:rPr>
            <a:t>日から令和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a:t>
          </a:r>
          <a:r>
            <a:rPr kumimoji="1" lang="en-US" altLang="ja-JP" sz="1050" b="0">
              <a:latin typeface="BIZ UDPゴシック" panose="020B0400000000000000" pitchFamily="50" charset="-128"/>
              <a:ea typeface="BIZ UDPゴシック" panose="020B0400000000000000" pitchFamily="50" charset="-128"/>
            </a:rPr>
            <a:t>7</a:t>
          </a:r>
          <a:r>
            <a:rPr kumimoji="1" lang="ja-JP" altLang="en-US" sz="1050" b="0">
              <a:latin typeface="BIZ UDPゴシック" panose="020B0400000000000000" pitchFamily="50" charset="-128"/>
              <a:ea typeface="BIZ UDPゴシック" panose="020B0400000000000000" pitchFamily="50" charset="-128"/>
            </a:rPr>
            <a:t>月</a:t>
          </a:r>
          <a:r>
            <a:rPr kumimoji="1" lang="en-US" altLang="ja-JP" sz="1050" b="0">
              <a:latin typeface="BIZ UDPゴシック" panose="020B0400000000000000" pitchFamily="50" charset="-128"/>
              <a:ea typeface="BIZ UDPゴシック" panose="020B0400000000000000" pitchFamily="50" charset="-128"/>
            </a:rPr>
            <a:t>31</a:t>
          </a:r>
          <a:r>
            <a:rPr kumimoji="1" lang="ja-JP" altLang="en-US" sz="1050" b="0">
              <a:latin typeface="BIZ UDPゴシック" panose="020B0400000000000000" pitchFamily="50" charset="-128"/>
              <a:ea typeface="BIZ UDPゴシック" panose="020B0400000000000000" pitchFamily="50" charset="-128"/>
            </a:rPr>
            <a:t>日までの間に購入した、感染予防のために</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必要となる</a:t>
          </a:r>
        </a:p>
        <a:p>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衛生用品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（マスク、消毒液等）</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衛生用品の詳細については、大阪府ホームページの</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Q&amp;A</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をご確認ください。</a:t>
          </a:r>
          <a:endPar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備品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（パーテーション、パルスオキシメーター、　</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空気清浄機、</a:t>
          </a:r>
          <a:endParaRPr lang="ja-JP" altLang="ja-JP" sz="1050">
            <a:effectLst/>
            <a:latin typeface="BIZ UDPゴシック" panose="020B0400000000000000" pitchFamily="50" charset="-128"/>
            <a:ea typeface="BIZ UDPゴシック" panose="020B0400000000000000" pitchFamily="50" charset="-128"/>
          </a:endParaRPr>
        </a:p>
        <a:p>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CO2</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センサー、　ポータブルトイレ</a:t>
          </a:r>
          <a:r>
            <a:rPr kumimoji="1" lang="ja-JP" altLang="en-US" sz="1050" b="1" u="none" baseline="0">
              <a:solidFill>
                <a:sysClr val="windowText" lastClr="000000"/>
              </a:solidFill>
              <a:latin typeface="BIZ UDPゴシック" panose="020B0400000000000000" pitchFamily="50" charset="-128"/>
              <a:ea typeface="BIZ UDPゴシック" panose="020B0400000000000000" pitchFamily="50" charset="-128"/>
            </a:rPr>
            <a:t>の</a:t>
          </a:r>
          <a:r>
            <a:rPr kumimoji="1" lang="en-US" altLang="ja-JP" sz="1100" b="1" u="sng" baseline="0">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100" b="1" u="sng" baseline="0">
              <a:solidFill>
                <a:sysClr val="windowText" lastClr="000000"/>
              </a:solidFill>
              <a:latin typeface="BIZ UDPゴシック" panose="020B0400000000000000" pitchFamily="50" charset="-128"/>
              <a:ea typeface="BIZ UDPゴシック" panose="020B0400000000000000" pitchFamily="50" charset="-128"/>
            </a:rPr>
            <a:t>品目のみ</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u="sng">
              <a:solidFill>
                <a:srgbClr val="FF0000"/>
              </a:solidFill>
              <a:latin typeface="BIZ UDPゴシック" panose="020B0400000000000000" pitchFamily="50" charset="-128"/>
              <a:ea typeface="BIZ UDPゴシック" panose="020B0400000000000000" pitchFamily="50" charset="-128"/>
            </a:rPr>
            <a:t>のみとなります。それ以外の品目は申請できません。</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39</xdr:col>
      <xdr:colOff>57151</xdr:colOff>
      <xdr:row>0</xdr:row>
      <xdr:rowOff>102446</xdr:rowOff>
    </xdr:from>
    <xdr:ext cx="2371724" cy="267381"/>
    <xdr:sp macro="" textlink="">
      <xdr:nvSpPr>
        <xdr:cNvPr id="4" name="テキスト ボックス 3"/>
        <xdr:cNvSpPr txBox="1"/>
      </xdr:nvSpPr>
      <xdr:spPr>
        <a:xfrm>
          <a:off x="7429501" y="102446"/>
          <a:ext cx="2371724" cy="267381"/>
        </a:xfrm>
        <a:prstGeom prst="rect">
          <a:avLst/>
        </a:prstGeom>
        <a:solidFill>
          <a:schemeClr val="accent6">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オレンジセルは</a:t>
          </a:r>
          <a:r>
            <a:rPr kumimoji="1" lang="ja-JP" altLang="en-US" sz="1050" b="1" u="none">
              <a:solidFill>
                <a:srgbClr val="FF0000"/>
              </a:solidFill>
              <a:latin typeface="BIZ UDPゴシック" panose="020B0400000000000000" pitchFamily="50" charset="-128"/>
              <a:ea typeface="BIZ UDPゴシック" panose="020B0400000000000000" pitchFamily="50" charset="-128"/>
            </a:rPr>
            <a:t>必須入力項目</a:t>
          </a:r>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です。</a:t>
          </a:r>
        </a:p>
      </xdr:txBody>
    </xdr:sp>
    <xdr:clientData/>
  </xdr:oneCellAnchor>
  <xdr:oneCellAnchor>
    <xdr:from>
      <xdr:col>39</xdr:col>
      <xdr:colOff>85725</xdr:colOff>
      <xdr:row>3</xdr:row>
      <xdr:rowOff>176847</xdr:rowOff>
    </xdr:from>
    <xdr:ext cx="3876675" cy="508953"/>
    <xdr:sp macro="" textlink="">
      <xdr:nvSpPr>
        <xdr:cNvPr id="5" name="テキスト ボックス 4"/>
        <xdr:cNvSpPr txBox="1"/>
      </xdr:nvSpPr>
      <xdr:spPr>
        <a:xfrm>
          <a:off x="7458075" y="1091247"/>
          <a:ext cx="3876675" cy="50895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1">
              <a:latin typeface="BIZ UDPゴシック" panose="020B0400000000000000" pitchFamily="50" charset="-128"/>
              <a:ea typeface="BIZ UDPゴシック" panose="020B0400000000000000" pitchFamily="50" charset="-128"/>
            </a:rPr>
            <a:t>定員</a:t>
          </a:r>
          <a:r>
            <a:rPr kumimoji="1" lang="ja-JP" altLang="en-US" sz="1050" b="0">
              <a:latin typeface="BIZ UDPゴシック" panose="020B0400000000000000" pitchFamily="50" charset="-128"/>
              <a:ea typeface="BIZ UDPゴシック" panose="020B0400000000000000" pitchFamily="50" charset="-128"/>
            </a:rPr>
            <a:t>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セルがオレンジ色になっている事業所・施設のみ</a:t>
          </a:r>
          <a:r>
            <a:rPr kumimoji="1" lang="ja-JP" altLang="en-US" sz="1050" b="0">
              <a:latin typeface="BIZ UDPゴシック" panose="020B0400000000000000" pitchFamily="50" charset="-128"/>
              <a:ea typeface="BIZ UDPゴシック" panose="020B0400000000000000" pitchFamily="50" charset="-128"/>
            </a:rPr>
            <a:t>記載してください。（申請時点の定員を記載ください。）</a:t>
          </a:r>
        </a:p>
      </xdr:txBody>
    </xdr:sp>
    <xdr:clientData/>
  </xdr:oneCellAnchor>
  <xdr:oneCellAnchor>
    <xdr:from>
      <xdr:col>39</xdr:col>
      <xdr:colOff>66675</xdr:colOff>
      <xdr:row>1</xdr:row>
      <xdr:rowOff>257176</xdr:rowOff>
    </xdr:from>
    <xdr:ext cx="2695575" cy="419100"/>
    <xdr:sp macro="" textlink="">
      <xdr:nvSpPr>
        <xdr:cNvPr id="6" name="テキスト ボックス 5"/>
        <xdr:cNvSpPr txBox="1"/>
      </xdr:nvSpPr>
      <xdr:spPr>
        <a:xfrm>
          <a:off x="7439025" y="457201"/>
          <a:ext cx="2695575" cy="41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事業所番号は、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１０桁で記入して下さい。</a:t>
          </a:r>
          <a:endParaRPr kumimoji="1" lang="ja-JP" altLang="en-US" sz="1050" b="0">
            <a:latin typeface="BIZ UDPゴシック" panose="020B0400000000000000" pitchFamily="50" charset="-128"/>
            <a:ea typeface="BIZ UDPゴシック" panose="020B0400000000000000" pitchFamily="50" charset="-128"/>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39</xdr:col>
      <xdr:colOff>104774</xdr:colOff>
      <xdr:row>19</xdr:row>
      <xdr:rowOff>95250</xdr:rowOff>
    </xdr:from>
    <xdr:ext cx="4048126" cy="676276"/>
    <xdr:sp macro="" textlink="">
      <xdr:nvSpPr>
        <xdr:cNvPr id="2" name="テキスト ボックス 1"/>
        <xdr:cNvSpPr txBox="1"/>
      </xdr:nvSpPr>
      <xdr:spPr>
        <a:xfrm>
          <a:off x="7477124" y="5410200"/>
          <a:ext cx="4048126" cy="67627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数量等は、</a:t>
          </a:r>
          <a:r>
            <a:rPr kumimoji="1" lang="ja-JP" altLang="en-US" sz="1050" b="1" u="sng">
              <a:latin typeface="BIZ UDPゴシック" panose="020B0400000000000000" pitchFamily="50" charset="-128"/>
              <a:ea typeface="BIZ UDPゴシック" panose="020B0400000000000000" pitchFamily="50" charset="-128"/>
            </a:rPr>
            <a:t>枚数や個数が分かるよう、</a:t>
          </a:r>
          <a:r>
            <a:rPr kumimoji="1" lang="ja-JP" altLang="en-US" sz="1050" b="1" u="sng">
              <a:solidFill>
                <a:srgbClr val="FF0000"/>
              </a:solidFill>
              <a:latin typeface="BIZ UDPゴシック" panose="020B0400000000000000" pitchFamily="50" charset="-128"/>
              <a:ea typeface="BIZ UDPゴシック" panose="020B0400000000000000" pitchFamily="50" charset="-128"/>
            </a:rPr>
            <a:t>単位まで</a:t>
          </a:r>
          <a:r>
            <a:rPr kumimoji="1" lang="ja-JP" altLang="en-US" sz="1050" b="1" u="sng">
              <a:latin typeface="BIZ UDPゴシック" panose="020B0400000000000000" pitchFamily="50" charset="-128"/>
              <a:ea typeface="BIZ UDPゴシック" panose="020B0400000000000000" pitchFamily="50" charset="-128"/>
            </a:rPr>
            <a:t>記載してください。</a:t>
          </a:r>
        </a:p>
        <a:p>
          <a:r>
            <a:rPr kumimoji="1" lang="ja-JP" altLang="en-US" sz="1050" b="0">
              <a:latin typeface="BIZ UDPゴシック" panose="020B0400000000000000" pitchFamily="50" charset="-128"/>
              <a:ea typeface="BIZ UDPゴシック" panose="020B0400000000000000" pitchFamily="50" charset="-128"/>
            </a:rPr>
            <a:t>（例）マスクの場合　⇒　〇〇枚入り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〇箱</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　　　消毒液の場合 ⇒　○○リットル入り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○個</a:t>
          </a:r>
        </a:p>
      </xdr:txBody>
    </xdr:sp>
    <xdr:clientData/>
  </xdr:oneCellAnchor>
  <xdr:oneCellAnchor>
    <xdr:from>
      <xdr:col>39</xdr:col>
      <xdr:colOff>76200</xdr:colOff>
      <xdr:row>11</xdr:row>
      <xdr:rowOff>9524</xdr:rowOff>
    </xdr:from>
    <xdr:ext cx="4933949" cy="1914525"/>
    <xdr:sp macro="" textlink="">
      <xdr:nvSpPr>
        <xdr:cNvPr id="3" name="テキスト ボックス 2"/>
        <xdr:cNvSpPr txBox="1"/>
      </xdr:nvSpPr>
      <xdr:spPr>
        <a:xfrm>
          <a:off x="7448550" y="3000374"/>
          <a:ext cx="4933949" cy="19145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対象となる品目は、</a:t>
          </a:r>
        </a:p>
        <a:p>
          <a:r>
            <a:rPr kumimoji="1" lang="ja-JP" altLang="en-US" sz="1050" b="0">
              <a:latin typeface="BIZ UDPゴシック" panose="020B0400000000000000" pitchFamily="50" charset="-128"/>
              <a:ea typeface="BIZ UDPゴシック" panose="020B0400000000000000" pitchFamily="50" charset="-128"/>
            </a:rPr>
            <a:t>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年５月</a:t>
          </a:r>
          <a:r>
            <a:rPr kumimoji="1" lang="en-US" altLang="ja-JP" sz="1050" b="0">
              <a:latin typeface="BIZ UDPゴシック" panose="020B0400000000000000" pitchFamily="50" charset="-128"/>
              <a:ea typeface="BIZ UDPゴシック" panose="020B0400000000000000" pitchFamily="50" charset="-128"/>
            </a:rPr>
            <a:t>1</a:t>
          </a:r>
          <a:r>
            <a:rPr kumimoji="1" lang="ja-JP" altLang="en-US" sz="1050" b="0">
              <a:latin typeface="BIZ UDPゴシック" panose="020B0400000000000000" pitchFamily="50" charset="-128"/>
              <a:ea typeface="BIZ UDPゴシック" panose="020B0400000000000000" pitchFamily="50" charset="-128"/>
            </a:rPr>
            <a:t>日から令和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a:t>
          </a:r>
          <a:r>
            <a:rPr kumimoji="1" lang="en-US" altLang="ja-JP" sz="1050" b="0">
              <a:latin typeface="BIZ UDPゴシック" panose="020B0400000000000000" pitchFamily="50" charset="-128"/>
              <a:ea typeface="BIZ UDPゴシック" panose="020B0400000000000000" pitchFamily="50" charset="-128"/>
            </a:rPr>
            <a:t>7</a:t>
          </a:r>
          <a:r>
            <a:rPr kumimoji="1" lang="ja-JP" altLang="en-US" sz="1050" b="0">
              <a:latin typeface="BIZ UDPゴシック" panose="020B0400000000000000" pitchFamily="50" charset="-128"/>
              <a:ea typeface="BIZ UDPゴシック" panose="020B0400000000000000" pitchFamily="50" charset="-128"/>
            </a:rPr>
            <a:t>月</a:t>
          </a:r>
          <a:r>
            <a:rPr kumimoji="1" lang="en-US" altLang="ja-JP" sz="1050" b="0">
              <a:latin typeface="BIZ UDPゴシック" panose="020B0400000000000000" pitchFamily="50" charset="-128"/>
              <a:ea typeface="BIZ UDPゴシック" panose="020B0400000000000000" pitchFamily="50" charset="-128"/>
            </a:rPr>
            <a:t>31</a:t>
          </a:r>
          <a:r>
            <a:rPr kumimoji="1" lang="ja-JP" altLang="en-US" sz="1050" b="0">
              <a:latin typeface="BIZ UDPゴシック" panose="020B0400000000000000" pitchFamily="50" charset="-128"/>
              <a:ea typeface="BIZ UDPゴシック" panose="020B0400000000000000" pitchFamily="50" charset="-128"/>
            </a:rPr>
            <a:t>日までの間に購入した、感染予防のために</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必要となる</a:t>
          </a:r>
        </a:p>
        <a:p>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衛生用品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（マスク、消毒液等）</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衛生用品の詳細については、大阪府ホームページの</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Q&amp;A</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をご確認ください。</a:t>
          </a:r>
          <a:endPar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備品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（パーテーション、パルスオキシメーター、　</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空気清浄機、</a:t>
          </a:r>
          <a:endParaRPr lang="ja-JP" altLang="ja-JP" sz="1050">
            <a:effectLst/>
            <a:latin typeface="BIZ UDPゴシック" panose="020B0400000000000000" pitchFamily="50" charset="-128"/>
            <a:ea typeface="BIZ UDPゴシック" panose="020B0400000000000000" pitchFamily="50" charset="-128"/>
          </a:endParaRPr>
        </a:p>
        <a:p>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CO2</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センサー、　ポータブルトイレ</a:t>
          </a:r>
          <a:r>
            <a:rPr kumimoji="1" lang="ja-JP" altLang="en-US" sz="1050" b="1" u="none" baseline="0">
              <a:solidFill>
                <a:sysClr val="windowText" lastClr="000000"/>
              </a:solidFill>
              <a:latin typeface="BIZ UDPゴシック" panose="020B0400000000000000" pitchFamily="50" charset="-128"/>
              <a:ea typeface="BIZ UDPゴシック" panose="020B0400000000000000" pitchFamily="50" charset="-128"/>
            </a:rPr>
            <a:t>の</a:t>
          </a:r>
          <a:r>
            <a:rPr kumimoji="1" lang="en-US" altLang="ja-JP" sz="1100" b="1" u="sng" baseline="0">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100" b="1" u="sng" baseline="0">
              <a:solidFill>
                <a:sysClr val="windowText" lastClr="000000"/>
              </a:solidFill>
              <a:latin typeface="BIZ UDPゴシック" panose="020B0400000000000000" pitchFamily="50" charset="-128"/>
              <a:ea typeface="BIZ UDPゴシック" panose="020B0400000000000000" pitchFamily="50" charset="-128"/>
            </a:rPr>
            <a:t>品目のみ</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u="sng">
              <a:solidFill>
                <a:srgbClr val="FF0000"/>
              </a:solidFill>
              <a:latin typeface="BIZ UDPゴシック" panose="020B0400000000000000" pitchFamily="50" charset="-128"/>
              <a:ea typeface="BIZ UDPゴシック" panose="020B0400000000000000" pitchFamily="50" charset="-128"/>
            </a:rPr>
            <a:t>のみとなります。それ以外の品目は申請できません。</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39</xdr:col>
      <xdr:colOff>57151</xdr:colOff>
      <xdr:row>0</xdr:row>
      <xdr:rowOff>102446</xdr:rowOff>
    </xdr:from>
    <xdr:ext cx="2371724" cy="267381"/>
    <xdr:sp macro="" textlink="">
      <xdr:nvSpPr>
        <xdr:cNvPr id="4" name="テキスト ボックス 3"/>
        <xdr:cNvSpPr txBox="1"/>
      </xdr:nvSpPr>
      <xdr:spPr>
        <a:xfrm>
          <a:off x="7429501" y="102446"/>
          <a:ext cx="2371724" cy="267381"/>
        </a:xfrm>
        <a:prstGeom prst="rect">
          <a:avLst/>
        </a:prstGeom>
        <a:solidFill>
          <a:schemeClr val="accent6">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オレンジセルは</a:t>
          </a:r>
          <a:r>
            <a:rPr kumimoji="1" lang="ja-JP" altLang="en-US" sz="1050" b="1" u="none">
              <a:solidFill>
                <a:srgbClr val="FF0000"/>
              </a:solidFill>
              <a:latin typeface="BIZ UDPゴシック" panose="020B0400000000000000" pitchFamily="50" charset="-128"/>
              <a:ea typeface="BIZ UDPゴシック" panose="020B0400000000000000" pitchFamily="50" charset="-128"/>
            </a:rPr>
            <a:t>必須入力項目</a:t>
          </a:r>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です。</a:t>
          </a:r>
        </a:p>
      </xdr:txBody>
    </xdr:sp>
    <xdr:clientData/>
  </xdr:oneCellAnchor>
  <xdr:oneCellAnchor>
    <xdr:from>
      <xdr:col>39</xdr:col>
      <xdr:colOff>85725</xdr:colOff>
      <xdr:row>3</xdr:row>
      <xdr:rowOff>176847</xdr:rowOff>
    </xdr:from>
    <xdr:ext cx="3876675" cy="508953"/>
    <xdr:sp macro="" textlink="">
      <xdr:nvSpPr>
        <xdr:cNvPr id="5" name="テキスト ボックス 4"/>
        <xdr:cNvSpPr txBox="1"/>
      </xdr:nvSpPr>
      <xdr:spPr>
        <a:xfrm>
          <a:off x="7458075" y="1091247"/>
          <a:ext cx="3876675" cy="50895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1">
              <a:latin typeface="BIZ UDPゴシック" panose="020B0400000000000000" pitchFamily="50" charset="-128"/>
              <a:ea typeface="BIZ UDPゴシック" panose="020B0400000000000000" pitchFamily="50" charset="-128"/>
            </a:rPr>
            <a:t>定員</a:t>
          </a:r>
          <a:r>
            <a:rPr kumimoji="1" lang="ja-JP" altLang="en-US" sz="1050" b="0">
              <a:latin typeface="BIZ UDPゴシック" panose="020B0400000000000000" pitchFamily="50" charset="-128"/>
              <a:ea typeface="BIZ UDPゴシック" panose="020B0400000000000000" pitchFamily="50" charset="-128"/>
            </a:rPr>
            <a:t>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セルがオレンジ色になっている事業所・施設のみ</a:t>
          </a:r>
          <a:r>
            <a:rPr kumimoji="1" lang="ja-JP" altLang="en-US" sz="1050" b="0">
              <a:latin typeface="BIZ UDPゴシック" panose="020B0400000000000000" pitchFamily="50" charset="-128"/>
              <a:ea typeface="BIZ UDPゴシック" panose="020B0400000000000000" pitchFamily="50" charset="-128"/>
            </a:rPr>
            <a:t>記載してください。（申請時点の定員を記載ください。）</a:t>
          </a:r>
        </a:p>
      </xdr:txBody>
    </xdr:sp>
    <xdr:clientData/>
  </xdr:oneCellAnchor>
  <xdr:oneCellAnchor>
    <xdr:from>
      <xdr:col>39</xdr:col>
      <xdr:colOff>66675</xdr:colOff>
      <xdr:row>1</xdr:row>
      <xdr:rowOff>257176</xdr:rowOff>
    </xdr:from>
    <xdr:ext cx="2695575" cy="419100"/>
    <xdr:sp macro="" textlink="">
      <xdr:nvSpPr>
        <xdr:cNvPr id="6" name="テキスト ボックス 5"/>
        <xdr:cNvSpPr txBox="1"/>
      </xdr:nvSpPr>
      <xdr:spPr>
        <a:xfrm>
          <a:off x="7439025" y="457201"/>
          <a:ext cx="2695575" cy="41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事業所番号は、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１０桁で記入して下さい。</a:t>
          </a:r>
          <a:endParaRPr kumimoji="1" lang="ja-JP" altLang="en-US" sz="1050" b="0">
            <a:latin typeface="BIZ UDPゴシック" panose="020B0400000000000000" pitchFamily="50" charset="-128"/>
            <a:ea typeface="BIZ UDPゴシック" panose="020B0400000000000000" pitchFamily="50" charset="-128"/>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39</xdr:col>
      <xdr:colOff>104774</xdr:colOff>
      <xdr:row>19</xdr:row>
      <xdr:rowOff>95250</xdr:rowOff>
    </xdr:from>
    <xdr:ext cx="4048126" cy="676276"/>
    <xdr:sp macro="" textlink="">
      <xdr:nvSpPr>
        <xdr:cNvPr id="2" name="テキスト ボックス 1"/>
        <xdr:cNvSpPr txBox="1"/>
      </xdr:nvSpPr>
      <xdr:spPr>
        <a:xfrm>
          <a:off x="7477124" y="5410200"/>
          <a:ext cx="4048126" cy="67627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数量等は、</a:t>
          </a:r>
          <a:r>
            <a:rPr kumimoji="1" lang="ja-JP" altLang="en-US" sz="1050" b="1" u="sng">
              <a:latin typeface="BIZ UDPゴシック" panose="020B0400000000000000" pitchFamily="50" charset="-128"/>
              <a:ea typeface="BIZ UDPゴシック" panose="020B0400000000000000" pitchFamily="50" charset="-128"/>
            </a:rPr>
            <a:t>枚数や個数が分かるよう、</a:t>
          </a:r>
          <a:r>
            <a:rPr kumimoji="1" lang="ja-JP" altLang="en-US" sz="1050" b="1" u="sng">
              <a:solidFill>
                <a:srgbClr val="FF0000"/>
              </a:solidFill>
              <a:latin typeface="BIZ UDPゴシック" panose="020B0400000000000000" pitchFamily="50" charset="-128"/>
              <a:ea typeface="BIZ UDPゴシック" panose="020B0400000000000000" pitchFamily="50" charset="-128"/>
            </a:rPr>
            <a:t>単位まで</a:t>
          </a:r>
          <a:r>
            <a:rPr kumimoji="1" lang="ja-JP" altLang="en-US" sz="1050" b="1" u="sng">
              <a:latin typeface="BIZ UDPゴシック" panose="020B0400000000000000" pitchFamily="50" charset="-128"/>
              <a:ea typeface="BIZ UDPゴシック" panose="020B0400000000000000" pitchFamily="50" charset="-128"/>
            </a:rPr>
            <a:t>記載してください。</a:t>
          </a:r>
        </a:p>
        <a:p>
          <a:r>
            <a:rPr kumimoji="1" lang="ja-JP" altLang="en-US" sz="1050" b="0">
              <a:latin typeface="BIZ UDPゴシック" panose="020B0400000000000000" pitchFamily="50" charset="-128"/>
              <a:ea typeface="BIZ UDPゴシック" panose="020B0400000000000000" pitchFamily="50" charset="-128"/>
            </a:rPr>
            <a:t>（例）マスクの場合　⇒　〇〇枚入り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〇箱</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　　　消毒液の場合 ⇒　○○リットル入り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○個</a:t>
          </a:r>
        </a:p>
      </xdr:txBody>
    </xdr:sp>
    <xdr:clientData/>
  </xdr:oneCellAnchor>
  <xdr:oneCellAnchor>
    <xdr:from>
      <xdr:col>39</xdr:col>
      <xdr:colOff>76200</xdr:colOff>
      <xdr:row>11</xdr:row>
      <xdr:rowOff>9524</xdr:rowOff>
    </xdr:from>
    <xdr:ext cx="4933949" cy="1914525"/>
    <xdr:sp macro="" textlink="">
      <xdr:nvSpPr>
        <xdr:cNvPr id="3" name="テキスト ボックス 2"/>
        <xdr:cNvSpPr txBox="1"/>
      </xdr:nvSpPr>
      <xdr:spPr>
        <a:xfrm>
          <a:off x="7448550" y="3000374"/>
          <a:ext cx="4933949" cy="19145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対象となる品目は、</a:t>
          </a:r>
        </a:p>
        <a:p>
          <a:r>
            <a:rPr kumimoji="1" lang="ja-JP" altLang="en-US" sz="1050" b="0">
              <a:latin typeface="BIZ UDPゴシック" panose="020B0400000000000000" pitchFamily="50" charset="-128"/>
              <a:ea typeface="BIZ UDPゴシック" panose="020B0400000000000000" pitchFamily="50" charset="-128"/>
            </a:rPr>
            <a:t>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年５月</a:t>
          </a:r>
          <a:r>
            <a:rPr kumimoji="1" lang="en-US" altLang="ja-JP" sz="1050" b="0">
              <a:latin typeface="BIZ UDPゴシック" panose="020B0400000000000000" pitchFamily="50" charset="-128"/>
              <a:ea typeface="BIZ UDPゴシック" panose="020B0400000000000000" pitchFamily="50" charset="-128"/>
            </a:rPr>
            <a:t>1</a:t>
          </a:r>
          <a:r>
            <a:rPr kumimoji="1" lang="ja-JP" altLang="en-US" sz="1050" b="0">
              <a:latin typeface="BIZ UDPゴシック" panose="020B0400000000000000" pitchFamily="50" charset="-128"/>
              <a:ea typeface="BIZ UDPゴシック" panose="020B0400000000000000" pitchFamily="50" charset="-128"/>
            </a:rPr>
            <a:t>日から令和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a:t>
          </a:r>
          <a:r>
            <a:rPr kumimoji="1" lang="en-US" altLang="ja-JP" sz="1050" b="0">
              <a:latin typeface="BIZ UDPゴシック" panose="020B0400000000000000" pitchFamily="50" charset="-128"/>
              <a:ea typeface="BIZ UDPゴシック" panose="020B0400000000000000" pitchFamily="50" charset="-128"/>
            </a:rPr>
            <a:t>7</a:t>
          </a:r>
          <a:r>
            <a:rPr kumimoji="1" lang="ja-JP" altLang="en-US" sz="1050" b="0">
              <a:latin typeface="BIZ UDPゴシック" panose="020B0400000000000000" pitchFamily="50" charset="-128"/>
              <a:ea typeface="BIZ UDPゴシック" panose="020B0400000000000000" pitchFamily="50" charset="-128"/>
            </a:rPr>
            <a:t>月</a:t>
          </a:r>
          <a:r>
            <a:rPr kumimoji="1" lang="en-US" altLang="ja-JP" sz="1050" b="0">
              <a:latin typeface="BIZ UDPゴシック" panose="020B0400000000000000" pitchFamily="50" charset="-128"/>
              <a:ea typeface="BIZ UDPゴシック" panose="020B0400000000000000" pitchFamily="50" charset="-128"/>
            </a:rPr>
            <a:t>31</a:t>
          </a:r>
          <a:r>
            <a:rPr kumimoji="1" lang="ja-JP" altLang="en-US" sz="1050" b="0">
              <a:latin typeface="BIZ UDPゴシック" panose="020B0400000000000000" pitchFamily="50" charset="-128"/>
              <a:ea typeface="BIZ UDPゴシック" panose="020B0400000000000000" pitchFamily="50" charset="-128"/>
            </a:rPr>
            <a:t>日までの間に購入した、感染予防のために</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必要となる</a:t>
          </a:r>
        </a:p>
        <a:p>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衛生用品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（マスク、消毒液等）</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衛生用品の詳細については、大阪府ホームページの</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Q&amp;A</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をご確認ください。</a:t>
          </a:r>
          <a:endPar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備品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（パーテーション、パルスオキシメーター、　</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空気清浄機、</a:t>
          </a:r>
          <a:endParaRPr lang="ja-JP" altLang="ja-JP" sz="1050">
            <a:effectLst/>
            <a:latin typeface="BIZ UDPゴシック" panose="020B0400000000000000" pitchFamily="50" charset="-128"/>
            <a:ea typeface="BIZ UDPゴシック" panose="020B0400000000000000" pitchFamily="50" charset="-128"/>
          </a:endParaRPr>
        </a:p>
        <a:p>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CO2</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センサー、　ポータブルトイレ</a:t>
          </a:r>
          <a:r>
            <a:rPr kumimoji="1" lang="ja-JP" altLang="en-US" sz="1050" b="1" u="none" baseline="0">
              <a:solidFill>
                <a:sysClr val="windowText" lastClr="000000"/>
              </a:solidFill>
              <a:latin typeface="BIZ UDPゴシック" panose="020B0400000000000000" pitchFamily="50" charset="-128"/>
              <a:ea typeface="BIZ UDPゴシック" panose="020B0400000000000000" pitchFamily="50" charset="-128"/>
            </a:rPr>
            <a:t>の</a:t>
          </a:r>
          <a:r>
            <a:rPr kumimoji="1" lang="en-US" altLang="ja-JP" sz="1100" b="1" u="sng" baseline="0">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100" b="1" u="sng" baseline="0">
              <a:solidFill>
                <a:sysClr val="windowText" lastClr="000000"/>
              </a:solidFill>
              <a:latin typeface="BIZ UDPゴシック" panose="020B0400000000000000" pitchFamily="50" charset="-128"/>
              <a:ea typeface="BIZ UDPゴシック" panose="020B0400000000000000" pitchFamily="50" charset="-128"/>
            </a:rPr>
            <a:t>品目のみ</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u="sng">
              <a:solidFill>
                <a:srgbClr val="FF0000"/>
              </a:solidFill>
              <a:latin typeface="BIZ UDPゴシック" panose="020B0400000000000000" pitchFamily="50" charset="-128"/>
              <a:ea typeface="BIZ UDPゴシック" panose="020B0400000000000000" pitchFamily="50" charset="-128"/>
            </a:rPr>
            <a:t>のみとなります。それ以外の品目は申請できません。</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39</xdr:col>
      <xdr:colOff>57151</xdr:colOff>
      <xdr:row>0</xdr:row>
      <xdr:rowOff>102446</xdr:rowOff>
    </xdr:from>
    <xdr:ext cx="2371724" cy="267381"/>
    <xdr:sp macro="" textlink="">
      <xdr:nvSpPr>
        <xdr:cNvPr id="4" name="テキスト ボックス 3"/>
        <xdr:cNvSpPr txBox="1"/>
      </xdr:nvSpPr>
      <xdr:spPr>
        <a:xfrm>
          <a:off x="7429501" y="102446"/>
          <a:ext cx="2371724" cy="267381"/>
        </a:xfrm>
        <a:prstGeom prst="rect">
          <a:avLst/>
        </a:prstGeom>
        <a:solidFill>
          <a:schemeClr val="accent6">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オレンジセルは</a:t>
          </a:r>
          <a:r>
            <a:rPr kumimoji="1" lang="ja-JP" altLang="en-US" sz="1050" b="1" u="none">
              <a:solidFill>
                <a:srgbClr val="FF0000"/>
              </a:solidFill>
              <a:latin typeface="BIZ UDPゴシック" panose="020B0400000000000000" pitchFamily="50" charset="-128"/>
              <a:ea typeface="BIZ UDPゴシック" panose="020B0400000000000000" pitchFamily="50" charset="-128"/>
            </a:rPr>
            <a:t>必須入力項目</a:t>
          </a:r>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です。</a:t>
          </a:r>
        </a:p>
      </xdr:txBody>
    </xdr:sp>
    <xdr:clientData/>
  </xdr:oneCellAnchor>
  <xdr:oneCellAnchor>
    <xdr:from>
      <xdr:col>39</xdr:col>
      <xdr:colOff>85725</xdr:colOff>
      <xdr:row>3</xdr:row>
      <xdr:rowOff>176847</xdr:rowOff>
    </xdr:from>
    <xdr:ext cx="3876675" cy="508953"/>
    <xdr:sp macro="" textlink="">
      <xdr:nvSpPr>
        <xdr:cNvPr id="5" name="テキスト ボックス 4"/>
        <xdr:cNvSpPr txBox="1"/>
      </xdr:nvSpPr>
      <xdr:spPr>
        <a:xfrm>
          <a:off x="7458075" y="1091247"/>
          <a:ext cx="3876675" cy="50895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1">
              <a:latin typeface="BIZ UDPゴシック" panose="020B0400000000000000" pitchFamily="50" charset="-128"/>
              <a:ea typeface="BIZ UDPゴシック" panose="020B0400000000000000" pitchFamily="50" charset="-128"/>
            </a:rPr>
            <a:t>定員</a:t>
          </a:r>
          <a:r>
            <a:rPr kumimoji="1" lang="ja-JP" altLang="en-US" sz="1050" b="0">
              <a:latin typeface="BIZ UDPゴシック" panose="020B0400000000000000" pitchFamily="50" charset="-128"/>
              <a:ea typeface="BIZ UDPゴシック" panose="020B0400000000000000" pitchFamily="50" charset="-128"/>
            </a:rPr>
            <a:t>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セルがオレンジ色になっている事業所・施設のみ</a:t>
          </a:r>
          <a:r>
            <a:rPr kumimoji="1" lang="ja-JP" altLang="en-US" sz="1050" b="0">
              <a:latin typeface="BIZ UDPゴシック" panose="020B0400000000000000" pitchFamily="50" charset="-128"/>
              <a:ea typeface="BIZ UDPゴシック" panose="020B0400000000000000" pitchFamily="50" charset="-128"/>
            </a:rPr>
            <a:t>記載してください。（申請時点の定員を記載ください。）</a:t>
          </a:r>
        </a:p>
      </xdr:txBody>
    </xdr:sp>
    <xdr:clientData/>
  </xdr:oneCellAnchor>
  <xdr:oneCellAnchor>
    <xdr:from>
      <xdr:col>39</xdr:col>
      <xdr:colOff>66675</xdr:colOff>
      <xdr:row>1</xdr:row>
      <xdr:rowOff>257176</xdr:rowOff>
    </xdr:from>
    <xdr:ext cx="2695575" cy="419100"/>
    <xdr:sp macro="" textlink="">
      <xdr:nvSpPr>
        <xdr:cNvPr id="6" name="テキスト ボックス 5"/>
        <xdr:cNvSpPr txBox="1"/>
      </xdr:nvSpPr>
      <xdr:spPr>
        <a:xfrm>
          <a:off x="7439025" y="457201"/>
          <a:ext cx="2695575" cy="41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事業所番号は、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１０桁で記入して下さい。</a:t>
          </a:r>
          <a:endParaRPr kumimoji="1" lang="ja-JP" altLang="en-US" sz="1050" b="0">
            <a:latin typeface="BIZ UDPゴシック" panose="020B0400000000000000" pitchFamily="50" charset="-128"/>
            <a:ea typeface="BIZ UDPゴシック" panose="020B0400000000000000" pitchFamily="50" charset="-128"/>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39</xdr:col>
      <xdr:colOff>104774</xdr:colOff>
      <xdr:row>19</xdr:row>
      <xdr:rowOff>95250</xdr:rowOff>
    </xdr:from>
    <xdr:ext cx="4048126" cy="676276"/>
    <xdr:sp macro="" textlink="">
      <xdr:nvSpPr>
        <xdr:cNvPr id="2" name="テキスト ボックス 1"/>
        <xdr:cNvSpPr txBox="1"/>
      </xdr:nvSpPr>
      <xdr:spPr>
        <a:xfrm>
          <a:off x="7477124" y="5410200"/>
          <a:ext cx="4048126" cy="67627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数量等は、</a:t>
          </a:r>
          <a:r>
            <a:rPr kumimoji="1" lang="ja-JP" altLang="en-US" sz="1050" b="1" u="sng">
              <a:latin typeface="BIZ UDPゴシック" panose="020B0400000000000000" pitchFamily="50" charset="-128"/>
              <a:ea typeface="BIZ UDPゴシック" panose="020B0400000000000000" pitchFamily="50" charset="-128"/>
            </a:rPr>
            <a:t>枚数や個数が分かるよう、</a:t>
          </a:r>
          <a:r>
            <a:rPr kumimoji="1" lang="ja-JP" altLang="en-US" sz="1050" b="1" u="sng">
              <a:solidFill>
                <a:srgbClr val="FF0000"/>
              </a:solidFill>
              <a:latin typeface="BIZ UDPゴシック" panose="020B0400000000000000" pitchFamily="50" charset="-128"/>
              <a:ea typeface="BIZ UDPゴシック" panose="020B0400000000000000" pitchFamily="50" charset="-128"/>
            </a:rPr>
            <a:t>単位まで</a:t>
          </a:r>
          <a:r>
            <a:rPr kumimoji="1" lang="ja-JP" altLang="en-US" sz="1050" b="1" u="sng">
              <a:latin typeface="BIZ UDPゴシック" panose="020B0400000000000000" pitchFamily="50" charset="-128"/>
              <a:ea typeface="BIZ UDPゴシック" panose="020B0400000000000000" pitchFamily="50" charset="-128"/>
            </a:rPr>
            <a:t>記載してください。</a:t>
          </a:r>
        </a:p>
        <a:p>
          <a:r>
            <a:rPr kumimoji="1" lang="ja-JP" altLang="en-US" sz="1050" b="0">
              <a:latin typeface="BIZ UDPゴシック" panose="020B0400000000000000" pitchFamily="50" charset="-128"/>
              <a:ea typeface="BIZ UDPゴシック" panose="020B0400000000000000" pitchFamily="50" charset="-128"/>
            </a:rPr>
            <a:t>（例）マスクの場合　⇒　〇〇枚入り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〇箱</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　　　消毒液の場合 ⇒　○○リットル入り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○個</a:t>
          </a:r>
        </a:p>
      </xdr:txBody>
    </xdr:sp>
    <xdr:clientData/>
  </xdr:oneCellAnchor>
  <xdr:oneCellAnchor>
    <xdr:from>
      <xdr:col>39</xdr:col>
      <xdr:colOff>76200</xdr:colOff>
      <xdr:row>11</xdr:row>
      <xdr:rowOff>9524</xdr:rowOff>
    </xdr:from>
    <xdr:ext cx="4933949" cy="1914525"/>
    <xdr:sp macro="" textlink="">
      <xdr:nvSpPr>
        <xdr:cNvPr id="3" name="テキスト ボックス 2"/>
        <xdr:cNvSpPr txBox="1"/>
      </xdr:nvSpPr>
      <xdr:spPr>
        <a:xfrm>
          <a:off x="7448550" y="3000374"/>
          <a:ext cx="4933949" cy="19145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対象となる品目は、</a:t>
          </a:r>
        </a:p>
        <a:p>
          <a:r>
            <a:rPr kumimoji="1" lang="ja-JP" altLang="en-US" sz="1050" b="0">
              <a:latin typeface="BIZ UDPゴシック" panose="020B0400000000000000" pitchFamily="50" charset="-128"/>
              <a:ea typeface="BIZ UDPゴシック" panose="020B0400000000000000" pitchFamily="50" charset="-128"/>
            </a:rPr>
            <a:t>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年５月</a:t>
          </a:r>
          <a:r>
            <a:rPr kumimoji="1" lang="en-US" altLang="ja-JP" sz="1050" b="0">
              <a:latin typeface="BIZ UDPゴシック" panose="020B0400000000000000" pitchFamily="50" charset="-128"/>
              <a:ea typeface="BIZ UDPゴシック" panose="020B0400000000000000" pitchFamily="50" charset="-128"/>
            </a:rPr>
            <a:t>1</a:t>
          </a:r>
          <a:r>
            <a:rPr kumimoji="1" lang="ja-JP" altLang="en-US" sz="1050" b="0">
              <a:latin typeface="BIZ UDPゴシック" panose="020B0400000000000000" pitchFamily="50" charset="-128"/>
              <a:ea typeface="BIZ UDPゴシック" panose="020B0400000000000000" pitchFamily="50" charset="-128"/>
            </a:rPr>
            <a:t>日から令和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a:t>
          </a:r>
          <a:r>
            <a:rPr kumimoji="1" lang="en-US" altLang="ja-JP" sz="1050" b="0">
              <a:latin typeface="BIZ UDPゴシック" panose="020B0400000000000000" pitchFamily="50" charset="-128"/>
              <a:ea typeface="BIZ UDPゴシック" panose="020B0400000000000000" pitchFamily="50" charset="-128"/>
            </a:rPr>
            <a:t>7</a:t>
          </a:r>
          <a:r>
            <a:rPr kumimoji="1" lang="ja-JP" altLang="en-US" sz="1050" b="0">
              <a:latin typeface="BIZ UDPゴシック" panose="020B0400000000000000" pitchFamily="50" charset="-128"/>
              <a:ea typeface="BIZ UDPゴシック" panose="020B0400000000000000" pitchFamily="50" charset="-128"/>
            </a:rPr>
            <a:t>月</a:t>
          </a:r>
          <a:r>
            <a:rPr kumimoji="1" lang="en-US" altLang="ja-JP" sz="1050" b="0">
              <a:latin typeface="BIZ UDPゴシック" panose="020B0400000000000000" pitchFamily="50" charset="-128"/>
              <a:ea typeface="BIZ UDPゴシック" panose="020B0400000000000000" pitchFamily="50" charset="-128"/>
            </a:rPr>
            <a:t>31</a:t>
          </a:r>
          <a:r>
            <a:rPr kumimoji="1" lang="ja-JP" altLang="en-US" sz="1050" b="0">
              <a:latin typeface="BIZ UDPゴシック" panose="020B0400000000000000" pitchFamily="50" charset="-128"/>
              <a:ea typeface="BIZ UDPゴシック" panose="020B0400000000000000" pitchFamily="50" charset="-128"/>
            </a:rPr>
            <a:t>日までの間に購入した、感染予防のために</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必要となる</a:t>
          </a:r>
        </a:p>
        <a:p>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衛生用品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（マスク、消毒液等）</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衛生用品の詳細については、大阪府ホームページの</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Q&amp;A</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をご確認ください。</a:t>
          </a:r>
          <a:endPar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備品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（パーテーション、パルスオキシメーター、　</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空気清浄機、</a:t>
          </a:r>
          <a:endParaRPr lang="ja-JP" altLang="ja-JP" sz="1050">
            <a:effectLst/>
            <a:latin typeface="BIZ UDPゴシック" panose="020B0400000000000000" pitchFamily="50" charset="-128"/>
            <a:ea typeface="BIZ UDPゴシック" panose="020B0400000000000000" pitchFamily="50" charset="-128"/>
          </a:endParaRPr>
        </a:p>
        <a:p>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CO2</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センサー、　ポータブルトイレ</a:t>
          </a:r>
          <a:r>
            <a:rPr kumimoji="1" lang="ja-JP" altLang="en-US" sz="1050" b="1" u="none" baseline="0">
              <a:solidFill>
                <a:sysClr val="windowText" lastClr="000000"/>
              </a:solidFill>
              <a:latin typeface="BIZ UDPゴシック" panose="020B0400000000000000" pitchFamily="50" charset="-128"/>
              <a:ea typeface="BIZ UDPゴシック" panose="020B0400000000000000" pitchFamily="50" charset="-128"/>
            </a:rPr>
            <a:t>の</a:t>
          </a:r>
          <a:r>
            <a:rPr kumimoji="1" lang="en-US" altLang="ja-JP" sz="1100" b="1" u="sng" baseline="0">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100" b="1" u="sng" baseline="0">
              <a:solidFill>
                <a:sysClr val="windowText" lastClr="000000"/>
              </a:solidFill>
              <a:latin typeface="BIZ UDPゴシック" panose="020B0400000000000000" pitchFamily="50" charset="-128"/>
              <a:ea typeface="BIZ UDPゴシック" panose="020B0400000000000000" pitchFamily="50" charset="-128"/>
            </a:rPr>
            <a:t>品目のみ</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u="sng">
              <a:solidFill>
                <a:srgbClr val="FF0000"/>
              </a:solidFill>
              <a:latin typeface="BIZ UDPゴシック" panose="020B0400000000000000" pitchFamily="50" charset="-128"/>
              <a:ea typeface="BIZ UDPゴシック" panose="020B0400000000000000" pitchFamily="50" charset="-128"/>
            </a:rPr>
            <a:t>のみとなります。それ以外の品目は申請できません。</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39</xdr:col>
      <xdr:colOff>57151</xdr:colOff>
      <xdr:row>0</xdr:row>
      <xdr:rowOff>102446</xdr:rowOff>
    </xdr:from>
    <xdr:ext cx="2371724" cy="267381"/>
    <xdr:sp macro="" textlink="">
      <xdr:nvSpPr>
        <xdr:cNvPr id="4" name="テキスト ボックス 3"/>
        <xdr:cNvSpPr txBox="1"/>
      </xdr:nvSpPr>
      <xdr:spPr>
        <a:xfrm>
          <a:off x="7429501" y="102446"/>
          <a:ext cx="2371724" cy="267381"/>
        </a:xfrm>
        <a:prstGeom prst="rect">
          <a:avLst/>
        </a:prstGeom>
        <a:solidFill>
          <a:schemeClr val="accent6">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オレンジセルは</a:t>
          </a:r>
          <a:r>
            <a:rPr kumimoji="1" lang="ja-JP" altLang="en-US" sz="1050" b="1" u="none">
              <a:solidFill>
                <a:srgbClr val="FF0000"/>
              </a:solidFill>
              <a:latin typeface="BIZ UDPゴシック" panose="020B0400000000000000" pitchFamily="50" charset="-128"/>
              <a:ea typeface="BIZ UDPゴシック" panose="020B0400000000000000" pitchFamily="50" charset="-128"/>
            </a:rPr>
            <a:t>必須入力項目</a:t>
          </a:r>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です。</a:t>
          </a:r>
        </a:p>
      </xdr:txBody>
    </xdr:sp>
    <xdr:clientData/>
  </xdr:oneCellAnchor>
  <xdr:oneCellAnchor>
    <xdr:from>
      <xdr:col>39</xdr:col>
      <xdr:colOff>85725</xdr:colOff>
      <xdr:row>3</xdr:row>
      <xdr:rowOff>176847</xdr:rowOff>
    </xdr:from>
    <xdr:ext cx="3876675" cy="508953"/>
    <xdr:sp macro="" textlink="">
      <xdr:nvSpPr>
        <xdr:cNvPr id="5" name="テキスト ボックス 4"/>
        <xdr:cNvSpPr txBox="1"/>
      </xdr:nvSpPr>
      <xdr:spPr>
        <a:xfrm>
          <a:off x="7458075" y="1091247"/>
          <a:ext cx="3876675" cy="50895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1">
              <a:latin typeface="BIZ UDPゴシック" panose="020B0400000000000000" pitchFamily="50" charset="-128"/>
              <a:ea typeface="BIZ UDPゴシック" panose="020B0400000000000000" pitchFamily="50" charset="-128"/>
            </a:rPr>
            <a:t>定員</a:t>
          </a:r>
          <a:r>
            <a:rPr kumimoji="1" lang="ja-JP" altLang="en-US" sz="1050" b="0">
              <a:latin typeface="BIZ UDPゴシック" panose="020B0400000000000000" pitchFamily="50" charset="-128"/>
              <a:ea typeface="BIZ UDPゴシック" panose="020B0400000000000000" pitchFamily="50" charset="-128"/>
            </a:rPr>
            <a:t>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セルがオレンジ色になっている事業所・施設のみ</a:t>
          </a:r>
          <a:r>
            <a:rPr kumimoji="1" lang="ja-JP" altLang="en-US" sz="1050" b="0">
              <a:latin typeface="BIZ UDPゴシック" panose="020B0400000000000000" pitchFamily="50" charset="-128"/>
              <a:ea typeface="BIZ UDPゴシック" panose="020B0400000000000000" pitchFamily="50" charset="-128"/>
            </a:rPr>
            <a:t>記載してください。（申請時点の定員を記載ください。）</a:t>
          </a:r>
        </a:p>
      </xdr:txBody>
    </xdr:sp>
    <xdr:clientData/>
  </xdr:oneCellAnchor>
  <xdr:oneCellAnchor>
    <xdr:from>
      <xdr:col>39</xdr:col>
      <xdr:colOff>66675</xdr:colOff>
      <xdr:row>1</xdr:row>
      <xdr:rowOff>257176</xdr:rowOff>
    </xdr:from>
    <xdr:ext cx="2695575" cy="419100"/>
    <xdr:sp macro="" textlink="">
      <xdr:nvSpPr>
        <xdr:cNvPr id="6" name="テキスト ボックス 5"/>
        <xdr:cNvSpPr txBox="1"/>
      </xdr:nvSpPr>
      <xdr:spPr>
        <a:xfrm>
          <a:off x="7439025" y="457201"/>
          <a:ext cx="2695575" cy="41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事業所番号は、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１０桁で記入して下さい。</a:t>
          </a:r>
          <a:endParaRPr kumimoji="1" lang="ja-JP" altLang="en-US" sz="1050" b="0">
            <a:latin typeface="BIZ UDPゴシック" panose="020B0400000000000000" pitchFamily="50" charset="-128"/>
            <a:ea typeface="BIZ UDPゴシック" panose="020B0400000000000000" pitchFamily="50" charset="-128"/>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39</xdr:col>
      <xdr:colOff>104774</xdr:colOff>
      <xdr:row>19</xdr:row>
      <xdr:rowOff>95250</xdr:rowOff>
    </xdr:from>
    <xdr:ext cx="4048126" cy="676276"/>
    <xdr:sp macro="" textlink="">
      <xdr:nvSpPr>
        <xdr:cNvPr id="2" name="テキスト ボックス 1"/>
        <xdr:cNvSpPr txBox="1"/>
      </xdr:nvSpPr>
      <xdr:spPr>
        <a:xfrm>
          <a:off x="7477124" y="5410200"/>
          <a:ext cx="4048126" cy="67627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数量等は、</a:t>
          </a:r>
          <a:r>
            <a:rPr kumimoji="1" lang="ja-JP" altLang="en-US" sz="1050" b="1" u="sng">
              <a:latin typeface="BIZ UDPゴシック" panose="020B0400000000000000" pitchFamily="50" charset="-128"/>
              <a:ea typeface="BIZ UDPゴシック" panose="020B0400000000000000" pitchFamily="50" charset="-128"/>
            </a:rPr>
            <a:t>枚数や個数が分かるよう、</a:t>
          </a:r>
          <a:r>
            <a:rPr kumimoji="1" lang="ja-JP" altLang="en-US" sz="1050" b="1" u="sng">
              <a:solidFill>
                <a:srgbClr val="FF0000"/>
              </a:solidFill>
              <a:latin typeface="BIZ UDPゴシック" panose="020B0400000000000000" pitchFamily="50" charset="-128"/>
              <a:ea typeface="BIZ UDPゴシック" panose="020B0400000000000000" pitchFamily="50" charset="-128"/>
            </a:rPr>
            <a:t>単位まで</a:t>
          </a:r>
          <a:r>
            <a:rPr kumimoji="1" lang="ja-JP" altLang="en-US" sz="1050" b="1" u="sng">
              <a:latin typeface="BIZ UDPゴシック" panose="020B0400000000000000" pitchFamily="50" charset="-128"/>
              <a:ea typeface="BIZ UDPゴシック" panose="020B0400000000000000" pitchFamily="50" charset="-128"/>
            </a:rPr>
            <a:t>記載してください。</a:t>
          </a:r>
        </a:p>
        <a:p>
          <a:r>
            <a:rPr kumimoji="1" lang="ja-JP" altLang="en-US" sz="1050" b="0">
              <a:latin typeface="BIZ UDPゴシック" panose="020B0400000000000000" pitchFamily="50" charset="-128"/>
              <a:ea typeface="BIZ UDPゴシック" panose="020B0400000000000000" pitchFamily="50" charset="-128"/>
            </a:rPr>
            <a:t>（例）マスクの場合　⇒　〇〇枚入り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〇箱</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　　　消毒液の場合 ⇒　○○リットル入り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○個</a:t>
          </a:r>
        </a:p>
      </xdr:txBody>
    </xdr:sp>
    <xdr:clientData/>
  </xdr:oneCellAnchor>
  <xdr:oneCellAnchor>
    <xdr:from>
      <xdr:col>39</xdr:col>
      <xdr:colOff>76200</xdr:colOff>
      <xdr:row>11</xdr:row>
      <xdr:rowOff>9524</xdr:rowOff>
    </xdr:from>
    <xdr:ext cx="4933949" cy="1914525"/>
    <xdr:sp macro="" textlink="">
      <xdr:nvSpPr>
        <xdr:cNvPr id="3" name="テキスト ボックス 2"/>
        <xdr:cNvSpPr txBox="1"/>
      </xdr:nvSpPr>
      <xdr:spPr>
        <a:xfrm>
          <a:off x="7448550" y="3000374"/>
          <a:ext cx="4933949" cy="19145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対象となる品目は、</a:t>
          </a:r>
        </a:p>
        <a:p>
          <a:r>
            <a:rPr kumimoji="1" lang="ja-JP" altLang="en-US" sz="1050" b="0">
              <a:latin typeface="BIZ UDPゴシック" panose="020B0400000000000000" pitchFamily="50" charset="-128"/>
              <a:ea typeface="BIZ UDPゴシック" panose="020B0400000000000000" pitchFamily="50" charset="-128"/>
            </a:rPr>
            <a:t>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年５月</a:t>
          </a:r>
          <a:r>
            <a:rPr kumimoji="1" lang="en-US" altLang="ja-JP" sz="1050" b="0">
              <a:latin typeface="BIZ UDPゴシック" panose="020B0400000000000000" pitchFamily="50" charset="-128"/>
              <a:ea typeface="BIZ UDPゴシック" panose="020B0400000000000000" pitchFamily="50" charset="-128"/>
            </a:rPr>
            <a:t>1</a:t>
          </a:r>
          <a:r>
            <a:rPr kumimoji="1" lang="ja-JP" altLang="en-US" sz="1050" b="0">
              <a:latin typeface="BIZ UDPゴシック" panose="020B0400000000000000" pitchFamily="50" charset="-128"/>
              <a:ea typeface="BIZ UDPゴシック" panose="020B0400000000000000" pitchFamily="50" charset="-128"/>
            </a:rPr>
            <a:t>日から令和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a:t>
          </a:r>
          <a:r>
            <a:rPr kumimoji="1" lang="en-US" altLang="ja-JP" sz="1050" b="0">
              <a:latin typeface="BIZ UDPゴシック" panose="020B0400000000000000" pitchFamily="50" charset="-128"/>
              <a:ea typeface="BIZ UDPゴシック" panose="020B0400000000000000" pitchFamily="50" charset="-128"/>
            </a:rPr>
            <a:t>7</a:t>
          </a:r>
          <a:r>
            <a:rPr kumimoji="1" lang="ja-JP" altLang="en-US" sz="1050" b="0">
              <a:latin typeface="BIZ UDPゴシック" panose="020B0400000000000000" pitchFamily="50" charset="-128"/>
              <a:ea typeface="BIZ UDPゴシック" panose="020B0400000000000000" pitchFamily="50" charset="-128"/>
            </a:rPr>
            <a:t>月</a:t>
          </a:r>
          <a:r>
            <a:rPr kumimoji="1" lang="en-US" altLang="ja-JP" sz="1050" b="0">
              <a:latin typeface="BIZ UDPゴシック" panose="020B0400000000000000" pitchFamily="50" charset="-128"/>
              <a:ea typeface="BIZ UDPゴシック" panose="020B0400000000000000" pitchFamily="50" charset="-128"/>
            </a:rPr>
            <a:t>31</a:t>
          </a:r>
          <a:r>
            <a:rPr kumimoji="1" lang="ja-JP" altLang="en-US" sz="1050" b="0">
              <a:latin typeface="BIZ UDPゴシック" panose="020B0400000000000000" pitchFamily="50" charset="-128"/>
              <a:ea typeface="BIZ UDPゴシック" panose="020B0400000000000000" pitchFamily="50" charset="-128"/>
            </a:rPr>
            <a:t>日までの間に購入した、感染予防のために</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必要となる</a:t>
          </a:r>
        </a:p>
        <a:p>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衛生用品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（マスク、消毒液等）</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衛生用品の詳細については、大阪府ホームページの</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Q&amp;A</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をご確認ください。</a:t>
          </a:r>
          <a:endPar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備品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（パーテーション、パルスオキシメーター、　</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空気清浄機、</a:t>
          </a:r>
          <a:endParaRPr lang="ja-JP" altLang="ja-JP" sz="1050">
            <a:effectLst/>
            <a:latin typeface="BIZ UDPゴシック" panose="020B0400000000000000" pitchFamily="50" charset="-128"/>
            <a:ea typeface="BIZ UDPゴシック" panose="020B0400000000000000" pitchFamily="50" charset="-128"/>
          </a:endParaRPr>
        </a:p>
        <a:p>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CO2</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センサー、　ポータブルトイレ</a:t>
          </a:r>
          <a:r>
            <a:rPr kumimoji="1" lang="ja-JP" altLang="en-US" sz="1050" b="1" u="none" baseline="0">
              <a:solidFill>
                <a:sysClr val="windowText" lastClr="000000"/>
              </a:solidFill>
              <a:latin typeface="BIZ UDPゴシック" panose="020B0400000000000000" pitchFamily="50" charset="-128"/>
              <a:ea typeface="BIZ UDPゴシック" panose="020B0400000000000000" pitchFamily="50" charset="-128"/>
            </a:rPr>
            <a:t>の</a:t>
          </a:r>
          <a:r>
            <a:rPr kumimoji="1" lang="en-US" altLang="ja-JP" sz="1100" b="1" u="sng" baseline="0">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100" b="1" u="sng" baseline="0">
              <a:solidFill>
                <a:sysClr val="windowText" lastClr="000000"/>
              </a:solidFill>
              <a:latin typeface="BIZ UDPゴシック" panose="020B0400000000000000" pitchFamily="50" charset="-128"/>
              <a:ea typeface="BIZ UDPゴシック" panose="020B0400000000000000" pitchFamily="50" charset="-128"/>
            </a:rPr>
            <a:t>品目のみ</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u="sng">
              <a:solidFill>
                <a:srgbClr val="FF0000"/>
              </a:solidFill>
              <a:latin typeface="BIZ UDPゴシック" panose="020B0400000000000000" pitchFamily="50" charset="-128"/>
              <a:ea typeface="BIZ UDPゴシック" panose="020B0400000000000000" pitchFamily="50" charset="-128"/>
            </a:rPr>
            <a:t>のみとなります。それ以外の品目は申請できません。</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39</xdr:col>
      <xdr:colOff>57151</xdr:colOff>
      <xdr:row>0</xdr:row>
      <xdr:rowOff>102446</xdr:rowOff>
    </xdr:from>
    <xdr:ext cx="2371724" cy="267381"/>
    <xdr:sp macro="" textlink="">
      <xdr:nvSpPr>
        <xdr:cNvPr id="4" name="テキスト ボックス 3"/>
        <xdr:cNvSpPr txBox="1"/>
      </xdr:nvSpPr>
      <xdr:spPr>
        <a:xfrm>
          <a:off x="7429501" y="102446"/>
          <a:ext cx="2371724" cy="267381"/>
        </a:xfrm>
        <a:prstGeom prst="rect">
          <a:avLst/>
        </a:prstGeom>
        <a:solidFill>
          <a:schemeClr val="accent6">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オレンジセルは</a:t>
          </a:r>
          <a:r>
            <a:rPr kumimoji="1" lang="ja-JP" altLang="en-US" sz="1050" b="1" u="none">
              <a:solidFill>
                <a:srgbClr val="FF0000"/>
              </a:solidFill>
              <a:latin typeface="BIZ UDPゴシック" panose="020B0400000000000000" pitchFamily="50" charset="-128"/>
              <a:ea typeface="BIZ UDPゴシック" panose="020B0400000000000000" pitchFamily="50" charset="-128"/>
            </a:rPr>
            <a:t>必須入力項目</a:t>
          </a:r>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です。</a:t>
          </a:r>
        </a:p>
      </xdr:txBody>
    </xdr:sp>
    <xdr:clientData/>
  </xdr:oneCellAnchor>
  <xdr:oneCellAnchor>
    <xdr:from>
      <xdr:col>39</xdr:col>
      <xdr:colOff>85725</xdr:colOff>
      <xdr:row>3</xdr:row>
      <xdr:rowOff>176847</xdr:rowOff>
    </xdr:from>
    <xdr:ext cx="3876675" cy="508953"/>
    <xdr:sp macro="" textlink="">
      <xdr:nvSpPr>
        <xdr:cNvPr id="5" name="テキスト ボックス 4"/>
        <xdr:cNvSpPr txBox="1"/>
      </xdr:nvSpPr>
      <xdr:spPr>
        <a:xfrm>
          <a:off x="7458075" y="1091247"/>
          <a:ext cx="3876675" cy="50895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1">
              <a:latin typeface="BIZ UDPゴシック" panose="020B0400000000000000" pitchFamily="50" charset="-128"/>
              <a:ea typeface="BIZ UDPゴシック" panose="020B0400000000000000" pitchFamily="50" charset="-128"/>
            </a:rPr>
            <a:t>定員</a:t>
          </a:r>
          <a:r>
            <a:rPr kumimoji="1" lang="ja-JP" altLang="en-US" sz="1050" b="0">
              <a:latin typeface="BIZ UDPゴシック" panose="020B0400000000000000" pitchFamily="50" charset="-128"/>
              <a:ea typeface="BIZ UDPゴシック" panose="020B0400000000000000" pitchFamily="50" charset="-128"/>
            </a:rPr>
            <a:t>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セルがオレンジ色になっている事業所・施設のみ</a:t>
          </a:r>
          <a:r>
            <a:rPr kumimoji="1" lang="ja-JP" altLang="en-US" sz="1050" b="0">
              <a:latin typeface="BIZ UDPゴシック" panose="020B0400000000000000" pitchFamily="50" charset="-128"/>
              <a:ea typeface="BIZ UDPゴシック" panose="020B0400000000000000" pitchFamily="50" charset="-128"/>
            </a:rPr>
            <a:t>記載してください。（申請時点の定員を記載ください。）</a:t>
          </a:r>
        </a:p>
      </xdr:txBody>
    </xdr:sp>
    <xdr:clientData/>
  </xdr:oneCellAnchor>
  <xdr:oneCellAnchor>
    <xdr:from>
      <xdr:col>39</xdr:col>
      <xdr:colOff>66675</xdr:colOff>
      <xdr:row>1</xdr:row>
      <xdr:rowOff>257176</xdr:rowOff>
    </xdr:from>
    <xdr:ext cx="2695575" cy="419100"/>
    <xdr:sp macro="" textlink="">
      <xdr:nvSpPr>
        <xdr:cNvPr id="6" name="テキスト ボックス 5"/>
        <xdr:cNvSpPr txBox="1"/>
      </xdr:nvSpPr>
      <xdr:spPr>
        <a:xfrm>
          <a:off x="7439025" y="457201"/>
          <a:ext cx="2695575" cy="41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事業所番号は、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１０桁で記入して下さい。</a:t>
          </a:r>
          <a:endParaRPr kumimoji="1" lang="ja-JP" altLang="en-US" sz="1050" b="0">
            <a:latin typeface="BIZ UDPゴシック" panose="020B0400000000000000" pitchFamily="50" charset="-128"/>
            <a:ea typeface="BIZ UDPゴシック" panose="020B0400000000000000" pitchFamily="50" charset="-128"/>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39</xdr:col>
      <xdr:colOff>104774</xdr:colOff>
      <xdr:row>19</xdr:row>
      <xdr:rowOff>95250</xdr:rowOff>
    </xdr:from>
    <xdr:ext cx="4048126" cy="676276"/>
    <xdr:sp macro="" textlink="">
      <xdr:nvSpPr>
        <xdr:cNvPr id="2" name="テキスト ボックス 1"/>
        <xdr:cNvSpPr txBox="1"/>
      </xdr:nvSpPr>
      <xdr:spPr>
        <a:xfrm>
          <a:off x="7477124" y="5410200"/>
          <a:ext cx="4048126" cy="67627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数量等は、</a:t>
          </a:r>
          <a:r>
            <a:rPr kumimoji="1" lang="ja-JP" altLang="en-US" sz="1050" b="1" u="sng">
              <a:latin typeface="BIZ UDPゴシック" panose="020B0400000000000000" pitchFamily="50" charset="-128"/>
              <a:ea typeface="BIZ UDPゴシック" panose="020B0400000000000000" pitchFamily="50" charset="-128"/>
            </a:rPr>
            <a:t>枚数や個数が分かるよう、</a:t>
          </a:r>
          <a:r>
            <a:rPr kumimoji="1" lang="ja-JP" altLang="en-US" sz="1050" b="1" u="sng">
              <a:solidFill>
                <a:srgbClr val="FF0000"/>
              </a:solidFill>
              <a:latin typeface="BIZ UDPゴシック" panose="020B0400000000000000" pitchFamily="50" charset="-128"/>
              <a:ea typeface="BIZ UDPゴシック" panose="020B0400000000000000" pitchFamily="50" charset="-128"/>
            </a:rPr>
            <a:t>単位まで</a:t>
          </a:r>
          <a:r>
            <a:rPr kumimoji="1" lang="ja-JP" altLang="en-US" sz="1050" b="1" u="sng">
              <a:latin typeface="BIZ UDPゴシック" panose="020B0400000000000000" pitchFamily="50" charset="-128"/>
              <a:ea typeface="BIZ UDPゴシック" panose="020B0400000000000000" pitchFamily="50" charset="-128"/>
            </a:rPr>
            <a:t>記載してください。</a:t>
          </a:r>
        </a:p>
        <a:p>
          <a:r>
            <a:rPr kumimoji="1" lang="ja-JP" altLang="en-US" sz="1050" b="0">
              <a:latin typeface="BIZ UDPゴシック" panose="020B0400000000000000" pitchFamily="50" charset="-128"/>
              <a:ea typeface="BIZ UDPゴシック" panose="020B0400000000000000" pitchFamily="50" charset="-128"/>
            </a:rPr>
            <a:t>（例）マスクの場合　⇒　〇〇枚入り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〇箱</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　　　消毒液の場合 ⇒　○○リットル入り</a:t>
          </a:r>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○個</a:t>
          </a:r>
        </a:p>
      </xdr:txBody>
    </xdr:sp>
    <xdr:clientData/>
  </xdr:oneCellAnchor>
  <xdr:oneCellAnchor>
    <xdr:from>
      <xdr:col>39</xdr:col>
      <xdr:colOff>76200</xdr:colOff>
      <xdr:row>11</xdr:row>
      <xdr:rowOff>9524</xdr:rowOff>
    </xdr:from>
    <xdr:ext cx="4933949" cy="1914525"/>
    <xdr:sp macro="" textlink="">
      <xdr:nvSpPr>
        <xdr:cNvPr id="3" name="テキスト ボックス 2"/>
        <xdr:cNvSpPr txBox="1"/>
      </xdr:nvSpPr>
      <xdr:spPr>
        <a:xfrm>
          <a:off x="7448550" y="3000374"/>
          <a:ext cx="4933949" cy="19145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0">
              <a:latin typeface="BIZ UDPゴシック" panose="020B0400000000000000" pitchFamily="50" charset="-128"/>
              <a:ea typeface="BIZ UDPゴシック" panose="020B0400000000000000" pitchFamily="50" charset="-128"/>
            </a:rPr>
            <a:t>対象となる品目は、</a:t>
          </a:r>
        </a:p>
        <a:p>
          <a:r>
            <a:rPr kumimoji="1" lang="ja-JP" altLang="en-US" sz="1050" b="0">
              <a:latin typeface="BIZ UDPゴシック" panose="020B0400000000000000" pitchFamily="50" charset="-128"/>
              <a:ea typeface="BIZ UDPゴシック" panose="020B0400000000000000" pitchFamily="50" charset="-128"/>
            </a:rPr>
            <a:t>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年５月</a:t>
          </a:r>
          <a:r>
            <a:rPr kumimoji="1" lang="en-US" altLang="ja-JP" sz="1050" b="0">
              <a:latin typeface="BIZ UDPゴシック" panose="020B0400000000000000" pitchFamily="50" charset="-128"/>
              <a:ea typeface="BIZ UDPゴシック" panose="020B0400000000000000" pitchFamily="50" charset="-128"/>
            </a:rPr>
            <a:t>1</a:t>
          </a:r>
          <a:r>
            <a:rPr kumimoji="1" lang="ja-JP" altLang="en-US" sz="1050" b="0">
              <a:latin typeface="BIZ UDPゴシック" panose="020B0400000000000000" pitchFamily="50" charset="-128"/>
              <a:ea typeface="BIZ UDPゴシック" panose="020B0400000000000000" pitchFamily="50" charset="-128"/>
            </a:rPr>
            <a:t>日から令和</a:t>
          </a:r>
          <a:r>
            <a:rPr kumimoji="1" lang="en-US" altLang="ja-JP" sz="1050" b="0">
              <a:latin typeface="BIZ UDPゴシック" panose="020B0400000000000000" pitchFamily="50" charset="-128"/>
              <a:ea typeface="BIZ UDPゴシック" panose="020B0400000000000000" pitchFamily="50" charset="-128"/>
            </a:rPr>
            <a:t>4</a:t>
          </a:r>
          <a:r>
            <a:rPr kumimoji="1" lang="ja-JP" altLang="en-US" sz="1050" b="0">
              <a:latin typeface="BIZ UDPゴシック" panose="020B0400000000000000" pitchFamily="50" charset="-128"/>
              <a:ea typeface="BIZ UDPゴシック" panose="020B0400000000000000" pitchFamily="50" charset="-128"/>
            </a:rPr>
            <a:t>年</a:t>
          </a:r>
          <a:r>
            <a:rPr kumimoji="1" lang="en-US" altLang="ja-JP" sz="1050" b="0">
              <a:latin typeface="BIZ UDPゴシック" panose="020B0400000000000000" pitchFamily="50" charset="-128"/>
              <a:ea typeface="BIZ UDPゴシック" panose="020B0400000000000000" pitchFamily="50" charset="-128"/>
            </a:rPr>
            <a:t>7</a:t>
          </a:r>
          <a:r>
            <a:rPr kumimoji="1" lang="ja-JP" altLang="en-US" sz="1050" b="0">
              <a:latin typeface="BIZ UDPゴシック" panose="020B0400000000000000" pitchFamily="50" charset="-128"/>
              <a:ea typeface="BIZ UDPゴシック" panose="020B0400000000000000" pitchFamily="50" charset="-128"/>
            </a:rPr>
            <a:t>月</a:t>
          </a:r>
          <a:r>
            <a:rPr kumimoji="1" lang="en-US" altLang="ja-JP" sz="1050" b="0">
              <a:latin typeface="BIZ UDPゴシック" panose="020B0400000000000000" pitchFamily="50" charset="-128"/>
              <a:ea typeface="BIZ UDPゴシック" panose="020B0400000000000000" pitchFamily="50" charset="-128"/>
            </a:rPr>
            <a:t>31</a:t>
          </a:r>
          <a:r>
            <a:rPr kumimoji="1" lang="ja-JP" altLang="en-US" sz="1050" b="0">
              <a:latin typeface="BIZ UDPゴシック" panose="020B0400000000000000" pitchFamily="50" charset="-128"/>
              <a:ea typeface="BIZ UDPゴシック" panose="020B0400000000000000" pitchFamily="50" charset="-128"/>
            </a:rPr>
            <a:t>日までの間に購入した、感染予防のために</a:t>
          </a:r>
          <a:endParaRPr kumimoji="1" lang="en-US" altLang="ja-JP" sz="1050" b="0">
            <a:latin typeface="BIZ UDPゴシック" panose="020B0400000000000000" pitchFamily="50" charset="-128"/>
            <a:ea typeface="BIZ UDPゴシック" panose="020B0400000000000000" pitchFamily="50" charset="-128"/>
          </a:endParaRPr>
        </a:p>
        <a:p>
          <a:r>
            <a:rPr kumimoji="1" lang="ja-JP" altLang="en-US" sz="1050" b="0">
              <a:latin typeface="BIZ UDPゴシック" panose="020B0400000000000000" pitchFamily="50" charset="-128"/>
              <a:ea typeface="BIZ UDPゴシック" panose="020B0400000000000000" pitchFamily="50" charset="-128"/>
            </a:rPr>
            <a:t>必要となる</a:t>
          </a:r>
        </a:p>
        <a:p>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衛生用品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（マスク、消毒液等）</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衛生用品の詳細については、大阪府ホームページの</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Q&amp;A</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をご確認ください。</a:t>
          </a:r>
          <a:endPar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備品</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（パーテーション、パルスオキシメーター、　</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空気清浄機、</a:t>
          </a:r>
          <a:endParaRPr lang="ja-JP" altLang="ja-JP" sz="1050">
            <a:effectLst/>
            <a:latin typeface="BIZ UDPゴシック" panose="020B0400000000000000" pitchFamily="50" charset="-128"/>
            <a:ea typeface="BIZ UDPゴシック" panose="020B0400000000000000" pitchFamily="50" charset="-128"/>
          </a:endParaRPr>
        </a:p>
        <a:p>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CO2</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センサー、　ポータブルトイレ</a:t>
          </a:r>
          <a:r>
            <a:rPr kumimoji="1" lang="ja-JP" altLang="en-US" sz="1050" b="1" u="none" baseline="0">
              <a:solidFill>
                <a:sysClr val="windowText" lastClr="000000"/>
              </a:solidFill>
              <a:latin typeface="BIZ UDPゴシック" panose="020B0400000000000000" pitchFamily="50" charset="-128"/>
              <a:ea typeface="BIZ UDPゴシック" panose="020B0400000000000000" pitchFamily="50" charset="-128"/>
            </a:rPr>
            <a:t>の</a:t>
          </a:r>
          <a:r>
            <a:rPr kumimoji="1" lang="en-US" altLang="ja-JP" sz="1100" b="1" u="sng" baseline="0">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100" b="1" u="sng" baseline="0">
              <a:solidFill>
                <a:sysClr val="windowText" lastClr="000000"/>
              </a:solidFill>
              <a:latin typeface="BIZ UDPゴシック" panose="020B0400000000000000" pitchFamily="50" charset="-128"/>
              <a:ea typeface="BIZ UDPゴシック" panose="020B0400000000000000" pitchFamily="50" charset="-128"/>
            </a:rPr>
            <a:t>品目のみ</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1" u="sng">
              <a:solidFill>
                <a:srgbClr val="FF0000"/>
              </a:solidFill>
              <a:latin typeface="BIZ UDPゴシック" panose="020B0400000000000000" pitchFamily="50" charset="-128"/>
              <a:ea typeface="BIZ UDPゴシック" panose="020B0400000000000000" pitchFamily="50" charset="-128"/>
            </a:rPr>
            <a:t>のみとなります。それ以外の品目は申請できません。</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39</xdr:col>
      <xdr:colOff>57151</xdr:colOff>
      <xdr:row>0</xdr:row>
      <xdr:rowOff>102446</xdr:rowOff>
    </xdr:from>
    <xdr:ext cx="2371724" cy="267381"/>
    <xdr:sp macro="" textlink="">
      <xdr:nvSpPr>
        <xdr:cNvPr id="4" name="テキスト ボックス 3"/>
        <xdr:cNvSpPr txBox="1"/>
      </xdr:nvSpPr>
      <xdr:spPr>
        <a:xfrm>
          <a:off x="7429501" y="102446"/>
          <a:ext cx="2371724" cy="267381"/>
        </a:xfrm>
        <a:prstGeom prst="rect">
          <a:avLst/>
        </a:prstGeom>
        <a:solidFill>
          <a:schemeClr val="accent6">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オレンジセルは</a:t>
          </a:r>
          <a:r>
            <a:rPr kumimoji="1" lang="ja-JP" altLang="en-US" sz="1050" b="1" u="none">
              <a:solidFill>
                <a:srgbClr val="FF0000"/>
              </a:solidFill>
              <a:latin typeface="BIZ UDPゴシック" panose="020B0400000000000000" pitchFamily="50" charset="-128"/>
              <a:ea typeface="BIZ UDPゴシック" panose="020B0400000000000000" pitchFamily="50" charset="-128"/>
            </a:rPr>
            <a:t>必須入力項目</a:t>
          </a:r>
          <a:r>
            <a:rPr kumimoji="1" lang="ja-JP" altLang="en-US" sz="1050" b="1" u="none">
              <a:solidFill>
                <a:sysClr val="windowText" lastClr="000000"/>
              </a:solidFill>
              <a:latin typeface="BIZ UDPゴシック" panose="020B0400000000000000" pitchFamily="50" charset="-128"/>
              <a:ea typeface="BIZ UDPゴシック" panose="020B0400000000000000" pitchFamily="50" charset="-128"/>
            </a:rPr>
            <a:t>です。</a:t>
          </a:r>
        </a:p>
      </xdr:txBody>
    </xdr:sp>
    <xdr:clientData/>
  </xdr:oneCellAnchor>
  <xdr:oneCellAnchor>
    <xdr:from>
      <xdr:col>39</xdr:col>
      <xdr:colOff>85725</xdr:colOff>
      <xdr:row>3</xdr:row>
      <xdr:rowOff>176847</xdr:rowOff>
    </xdr:from>
    <xdr:ext cx="3876675" cy="508953"/>
    <xdr:sp macro="" textlink="">
      <xdr:nvSpPr>
        <xdr:cNvPr id="5" name="テキスト ボックス 4"/>
        <xdr:cNvSpPr txBox="1"/>
      </xdr:nvSpPr>
      <xdr:spPr>
        <a:xfrm>
          <a:off x="7458075" y="1091247"/>
          <a:ext cx="3876675" cy="50895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1">
              <a:latin typeface="BIZ UDPゴシック" panose="020B0400000000000000" pitchFamily="50" charset="-128"/>
              <a:ea typeface="BIZ UDPゴシック" panose="020B0400000000000000" pitchFamily="50" charset="-128"/>
            </a:rPr>
            <a:t>定員</a:t>
          </a:r>
          <a:r>
            <a:rPr kumimoji="1" lang="ja-JP" altLang="en-US" sz="1050" b="0">
              <a:latin typeface="BIZ UDPゴシック" panose="020B0400000000000000" pitchFamily="50" charset="-128"/>
              <a:ea typeface="BIZ UDPゴシック" panose="020B0400000000000000" pitchFamily="50" charset="-128"/>
            </a:rPr>
            <a:t>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セルがオレンジ色になっている事業所・施設のみ</a:t>
          </a:r>
          <a:r>
            <a:rPr kumimoji="1" lang="ja-JP" altLang="en-US" sz="1050" b="0">
              <a:latin typeface="BIZ UDPゴシック" panose="020B0400000000000000" pitchFamily="50" charset="-128"/>
              <a:ea typeface="BIZ UDPゴシック" panose="020B0400000000000000" pitchFamily="50" charset="-128"/>
            </a:rPr>
            <a:t>記載してください。（申請時点の定員を記載ください。）</a:t>
          </a:r>
        </a:p>
      </xdr:txBody>
    </xdr:sp>
    <xdr:clientData/>
  </xdr:oneCellAnchor>
  <xdr:oneCellAnchor>
    <xdr:from>
      <xdr:col>39</xdr:col>
      <xdr:colOff>66675</xdr:colOff>
      <xdr:row>1</xdr:row>
      <xdr:rowOff>257176</xdr:rowOff>
    </xdr:from>
    <xdr:ext cx="2695575" cy="419100"/>
    <xdr:sp macro="" textlink="">
      <xdr:nvSpPr>
        <xdr:cNvPr id="6" name="テキスト ボックス 5"/>
        <xdr:cNvSpPr txBox="1"/>
      </xdr:nvSpPr>
      <xdr:spPr>
        <a:xfrm>
          <a:off x="7439025" y="457201"/>
          <a:ext cx="2695575" cy="41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50" b="0">
              <a:latin typeface="BIZ UDPゴシック" panose="020B0400000000000000" pitchFamily="50" charset="-128"/>
              <a:ea typeface="BIZ UDPゴシック" panose="020B0400000000000000" pitchFamily="50" charset="-128"/>
            </a:rPr>
            <a:t>※</a:t>
          </a:r>
          <a:r>
            <a:rPr kumimoji="1" lang="ja-JP" altLang="en-US" sz="1050" b="0">
              <a:latin typeface="BIZ UDPゴシック" panose="020B0400000000000000" pitchFamily="50" charset="-128"/>
              <a:ea typeface="BIZ UDPゴシック" panose="020B0400000000000000" pitchFamily="50" charset="-128"/>
            </a:rPr>
            <a:t>事業所番号は、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１０桁で記入して下さい。</a:t>
          </a:r>
          <a:endParaRPr kumimoji="1" lang="ja-JP" altLang="en-US" sz="1050" b="0">
            <a:latin typeface="BIZ UDPゴシック" panose="020B0400000000000000" pitchFamily="50" charset="-128"/>
            <a:ea typeface="BIZ UDPゴシック" panose="020B0400000000000000" pitchFamily="50" charset="-128"/>
          </a:endParaRP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0</xdr:col>
      <xdr:colOff>57149</xdr:colOff>
      <xdr:row>0</xdr:row>
      <xdr:rowOff>57150</xdr:rowOff>
    </xdr:from>
    <xdr:to>
      <xdr:col>54</xdr:col>
      <xdr:colOff>161925</xdr:colOff>
      <xdr:row>23</xdr:row>
      <xdr:rowOff>57150</xdr:rowOff>
    </xdr:to>
    <xdr:sp macro="" textlink="">
      <xdr:nvSpPr>
        <xdr:cNvPr id="3" name="テキスト ボックス 2">
          <a:extLst>
            <a:ext uri="{FF2B5EF4-FFF2-40B4-BE49-F238E27FC236}">
              <a16:creationId xmlns:a16="http://schemas.microsoft.com/office/drawing/2014/main" id="{00000000-0008-0000-0200-000002000000}"/>
            </a:ext>
          </a:extLst>
        </xdr:cNvPr>
        <xdr:cNvSpPr txBox="1"/>
      </xdr:nvSpPr>
      <xdr:spPr>
        <a:xfrm>
          <a:off x="57149" y="57150"/>
          <a:ext cx="30222826"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4000" b="1" u="sng">
              <a:solidFill>
                <a:srgbClr val="FF0000"/>
              </a:solidFill>
            </a:rPr>
            <a:t>当該シートの記入は不要です。</a:t>
          </a:r>
          <a:endParaRPr kumimoji="1" lang="en-US" altLang="ja-JP" sz="4800" b="1" u="sng">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AT100"/>
  <sheetViews>
    <sheetView showGridLines="0" tabSelected="1" view="pageBreakPreview" zoomScaleNormal="120" zoomScaleSheetLayoutView="100" zoomScalePageLayoutView="130" workbookViewId="0">
      <selection activeCell="H17" sqref="H17:I17"/>
    </sheetView>
  </sheetViews>
  <sheetFormatPr defaultColWidth="2.25" defaultRowHeight="15.75"/>
  <cols>
    <col min="1" max="28" width="3.25" style="25" customWidth="1"/>
    <col min="29" max="38" width="2.25" style="2" hidden="1" customWidth="1"/>
    <col min="39" max="39" width="45.125" style="2" hidden="1" customWidth="1"/>
    <col min="40" max="40" width="2.5" style="2" hidden="1" customWidth="1"/>
    <col min="41" max="41" width="4.5" style="2" hidden="1" customWidth="1"/>
    <col min="42" max="42" width="7.125" style="20" hidden="1" customWidth="1"/>
    <col min="43" max="43" width="2.25" style="2" hidden="1" customWidth="1"/>
    <col min="44" max="59" width="2.25" style="2" customWidth="1"/>
    <col min="60" max="16384" width="2.25" style="2"/>
  </cols>
  <sheetData>
    <row r="1" spans="1:46" ht="13.5" customHeight="1">
      <c r="A1" s="25" t="s">
        <v>40</v>
      </c>
      <c r="B1" s="26"/>
      <c r="C1" s="27"/>
      <c r="D1" s="27"/>
    </row>
    <row r="2" spans="1:46" ht="18" customHeight="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row>
    <row r="3" spans="1:46" ht="18" customHeight="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row>
    <row r="4" spans="1:46" ht="18" customHeight="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row>
    <row r="5" spans="1:46" ht="18" customHeight="1">
      <c r="A5" s="142" t="s">
        <v>153</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3"/>
      <c r="AD5" s="3"/>
      <c r="AE5" s="3"/>
      <c r="AF5" s="3"/>
      <c r="AG5" s="3"/>
      <c r="AH5" s="3"/>
      <c r="AI5" s="3"/>
      <c r="AJ5" s="3"/>
      <c r="AK5" s="3"/>
      <c r="AL5" s="3"/>
    </row>
    <row r="6" spans="1:46" ht="18" customHeight="1">
      <c r="A6" s="142" t="s">
        <v>48</v>
      </c>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3"/>
      <c r="AD6" s="3"/>
      <c r="AE6" s="3"/>
      <c r="AF6" s="3"/>
      <c r="AG6" s="3"/>
      <c r="AH6" s="3"/>
      <c r="AI6" s="3"/>
      <c r="AJ6" s="3"/>
      <c r="AK6" s="3"/>
      <c r="AL6" s="3"/>
    </row>
    <row r="7" spans="1:46" ht="18" customHeight="1">
      <c r="A7" s="9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3"/>
      <c r="AD7" s="3"/>
      <c r="AE7" s="3"/>
      <c r="AF7" s="3"/>
      <c r="AG7" s="3"/>
      <c r="AH7" s="3"/>
      <c r="AI7" s="3"/>
      <c r="AJ7" s="3"/>
      <c r="AK7" s="3"/>
      <c r="AL7" s="3"/>
    </row>
    <row r="8" spans="1:46" ht="18" customHeight="1">
      <c r="A8" s="9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4"/>
      <c r="AD8" s="4"/>
      <c r="AE8" s="4"/>
      <c r="AF8" s="4"/>
      <c r="AG8" s="4"/>
      <c r="AH8" s="4"/>
      <c r="AI8" s="4"/>
      <c r="AJ8" s="4"/>
      <c r="AK8" s="4"/>
      <c r="AL8" s="4"/>
      <c r="AT8" s="121"/>
    </row>
    <row r="9" spans="1:46" ht="18" customHeight="1">
      <c r="B9" s="26"/>
      <c r="C9" s="27"/>
      <c r="D9" s="27"/>
      <c r="R9" s="28"/>
      <c r="S9" s="29" t="s">
        <v>29</v>
      </c>
      <c r="T9" s="122"/>
      <c r="U9" s="122"/>
      <c r="V9" s="90" t="s">
        <v>3</v>
      </c>
      <c r="W9" s="122"/>
      <c r="X9" s="122"/>
      <c r="Y9" s="90" t="s">
        <v>2</v>
      </c>
      <c r="Z9" s="122"/>
      <c r="AA9" s="122"/>
      <c r="AB9" s="90" t="s">
        <v>1</v>
      </c>
    </row>
    <row r="10" spans="1:46" ht="18" customHeight="1">
      <c r="B10" s="26"/>
      <c r="C10" s="27"/>
      <c r="D10" s="27"/>
      <c r="R10" s="28"/>
      <c r="S10" s="29"/>
      <c r="T10" s="29"/>
      <c r="U10" s="29"/>
      <c r="V10" s="29"/>
      <c r="W10" s="29"/>
      <c r="X10" s="29"/>
      <c r="Y10" s="29"/>
      <c r="Z10" s="29"/>
      <c r="AA10" s="29"/>
      <c r="AB10" s="90"/>
    </row>
    <row r="11" spans="1:46" ht="18" customHeight="1">
      <c r="A11" s="136" t="s">
        <v>38</v>
      </c>
      <c r="B11" s="136"/>
      <c r="C11" s="136"/>
      <c r="D11" s="136"/>
      <c r="E11" s="136"/>
      <c r="F11" s="136"/>
      <c r="G11" s="136"/>
      <c r="H11" s="25" t="s">
        <v>39</v>
      </c>
      <c r="R11" s="90"/>
    </row>
    <row r="12" spans="1:46" ht="18" customHeight="1">
      <c r="A12" s="91"/>
      <c r="B12" s="91"/>
      <c r="C12" s="91"/>
      <c r="D12" s="91"/>
      <c r="E12" s="91"/>
      <c r="F12" s="91"/>
      <c r="G12" s="91"/>
      <c r="R12" s="90"/>
    </row>
    <row r="13" spans="1:46" ht="18" customHeight="1">
      <c r="A13" s="25" t="s">
        <v>13</v>
      </c>
      <c r="B13" s="26"/>
      <c r="C13" s="27"/>
      <c r="D13" s="27"/>
    </row>
    <row r="14" spans="1:46" ht="18" customHeight="1" thickBot="1">
      <c r="B14" s="26"/>
      <c r="C14" s="27"/>
      <c r="D14" s="27"/>
      <c r="AP14" s="20" t="s">
        <v>47</v>
      </c>
    </row>
    <row r="15" spans="1:46" ht="18" customHeight="1">
      <c r="A15" s="143" t="s">
        <v>21</v>
      </c>
      <c r="B15" s="138" t="s">
        <v>0</v>
      </c>
      <c r="C15" s="138"/>
      <c r="D15" s="138"/>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2"/>
      <c r="AM15" s="2" t="s">
        <v>75</v>
      </c>
      <c r="AN15" s="2">
        <f ca="1">COUNTIFS(集計用!$S$4:$S$23,総括表!AM15)</f>
        <v>0</v>
      </c>
      <c r="AO15" s="2" t="s">
        <v>45</v>
      </c>
      <c r="AP15" s="20">
        <f ca="1">SUMIF(集計用!$S$4:$S$23,総括表!AM15,集計用!$AC$4:$AC$23)</f>
        <v>0</v>
      </c>
      <c r="AQ15" s="2" t="s">
        <v>46</v>
      </c>
    </row>
    <row r="16" spans="1:46" ht="33.75" customHeight="1">
      <c r="A16" s="144"/>
      <c r="B16" s="139" t="s">
        <v>4</v>
      </c>
      <c r="C16" s="139"/>
      <c r="D16" s="13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30"/>
      <c r="AC16" s="1"/>
      <c r="AD16" s="1"/>
      <c r="AE16" s="1"/>
      <c r="AF16" s="1"/>
      <c r="AG16" s="1"/>
      <c r="AH16" s="1"/>
      <c r="AI16" s="1"/>
      <c r="AJ16" s="1"/>
      <c r="AM16" s="2" t="s">
        <v>76</v>
      </c>
      <c r="AN16" s="2">
        <f ca="1">COUNTIFS(集計用!$S$4:$S$23,総括表!AM16)</f>
        <v>0</v>
      </c>
      <c r="AO16" s="2" t="s">
        <v>45</v>
      </c>
      <c r="AP16" s="20">
        <f ca="1">SUMIF(集計用!$S$4:$S$23,総括表!AM16,集計用!$AC$4:$AC$23)</f>
        <v>0</v>
      </c>
      <c r="AQ16" s="2" t="s">
        <v>46</v>
      </c>
    </row>
    <row r="17" spans="1:43" ht="18" customHeight="1">
      <c r="A17" s="144"/>
      <c r="B17" s="123" t="s">
        <v>22</v>
      </c>
      <c r="C17" s="123"/>
      <c r="D17" s="124"/>
      <c r="E17" s="30" t="s">
        <v>50</v>
      </c>
      <c r="F17" s="30"/>
      <c r="G17" s="30"/>
      <c r="H17" s="140"/>
      <c r="I17" s="140"/>
      <c r="J17" s="30" t="s">
        <v>6</v>
      </c>
      <c r="K17" s="140"/>
      <c r="L17" s="140"/>
      <c r="M17" s="140"/>
      <c r="N17" s="30" t="s">
        <v>51</v>
      </c>
      <c r="O17" s="30"/>
      <c r="P17" s="30"/>
      <c r="Q17" s="30"/>
      <c r="R17" s="30"/>
      <c r="S17" s="30"/>
      <c r="T17" s="30"/>
      <c r="U17" s="30"/>
      <c r="V17" s="30"/>
      <c r="W17" s="30"/>
      <c r="X17" s="30"/>
      <c r="Y17" s="30"/>
      <c r="Z17" s="30"/>
      <c r="AA17" s="30"/>
      <c r="AB17" s="31"/>
      <c r="AC17" s="1"/>
      <c r="AD17" s="1"/>
      <c r="AE17" s="1"/>
      <c r="AF17" s="1"/>
      <c r="AG17" s="1"/>
      <c r="AH17" s="1"/>
      <c r="AI17" s="1"/>
      <c r="AJ17" s="1"/>
      <c r="AM17" s="2" t="s">
        <v>77</v>
      </c>
      <c r="AN17" s="2">
        <f ca="1">COUNTIFS(集計用!$S$4:$S$23,総括表!AM17)</f>
        <v>0</v>
      </c>
      <c r="AO17" s="2" t="s">
        <v>45</v>
      </c>
      <c r="AP17" s="20">
        <f ca="1">SUMIF(集計用!$S$4:$S$23,総括表!AM17,集計用!$AC$4:$AC$23)</f>
        <v>0</v>
      </c>
      <c r="AQ17" s="2" t="s">
        <v>46</v>
      </c>
    </row>
    <row r="18" spans="1:43" ht="33.75" customHeight="1">
      <c r="A18" s="144"/>
      <c r="B18" s="125"/>
      <c r="C18" s="125"/>
      <c r="D18" s="126"/>
      <c r="E18" s="133"/>
      <c r="F18" s="129"/>
      <c r="G18" s="129"/>
      <c r="H18" s="129"/>
      <c r="I18" s="129"/>
      <c r="J18" s="129"/>
      <c r="K18" s="129"/>
      <c r="L18" s="129"/>
      <c r="M18" s="129"/>
      <c r="N18" s="129"/>
      <c r="O18" s="129"/>
      <c r="P18" s="129"/>
      <c r="Q18" s="129"/>
      <c r="R18" s="129"/>
      <c r="S18" s="129"/>
      <c r="T18" s="129"/>
      <c r="U18" s="129"/>
      <c r="V18" s="129"/>
      <c r="W18" s="129"/>
      <c r="X18" s="129"/>
      <c r="Y18" s="129"/>
      <c r="Z18" s="129"/>
      <c r="AA18" s="129"/>
      <c r="AB18" s="130"/>
      <c r="AM18" s="2" t="s">
        <v>78</v>
      </c>
      <c r="AN18" s="2">
        <f ca="1">COUNTIFS(集計用!$S$4:$S$23,総括表!AM18)</f>
        <v>0</v>
      </c>
      <c r="AO18" s="2" t="s">
        <v>45</v>
      </c>
      <c r="AP18" s="20">
        <f ca="1">SUMIF(集計用!$S$4:$S$23,総括表!AM18,集計用!$AC$4:$AC$23)</f>
        <v>0</v>
      </c>
      <c r="AQ18" s="2" t="s">
        <v>46</v>
      </c>
    </row>
    <row r="19" spans="1:43" ht="26.25" customHeight="1">
      <c r="A19" s="144"/>
      <c r="B19" s="127" t="s">
        <v>8</v>
      </c>
      <c r="C19" s="127"/>
      <c r="D19" s="127"/>
      <c r="E19" s="127"/>
      <c r="F19" s="127"/>
      <c r="G19" s="127"/>
      <c r="H19" s="127"/>
      <c r="I19" s="128"/>
      <c r="J19" s="137" t="s">
        <v>9</v>
      </c>
      <c r="K19" s="127"/>
      <c r="L19" s="127"/>
      <c r="M19" s="152"/>
      <c r="N19" s="152"/>
      <c r="O19" s="152"/>
      <c r="P19" s="152"/>
      <c r="Q19" s="153"/>
      <c r="R19" s="137" t="s">
        <v>23</v>
      </c>
      <c r="S19" s="127"/>
      <c r="T19" s="127"/>
      <c r="U19" s="134"/>
      <c r="V19" s="134"/>
      <c r="W19" s="134"/>
      <c r="X19" s="134"/>
      <c r="Y19" s="134"/>
      <c r="Z19" s="134"/>
      <c r="AA19" s="134"/>
      <c r="AB19" s="135"/>
      <c r="AM19" s="2" t="s">
        <v>79</v>
      </c>
      <c r="AN19" s="2">
        <f ca="1">COUNTIFS(集計用!$S$4:$S$23,総括表!AM19)</f>
        <v>0</v>
      </c>
      <c r="AO19" s="2" t="s">
        <v>45</v>
      </c>
      <c r="AP19" s="20">
        <f ca="1">SUMIF(集計用!$S$4:$S$23,総括表!AM19,集計用!$AC$4:$AC$23)</f>
        <v>0</v>
      </c>
      <c r="AQ19" s="2" t="s">
        <v>46</v>
      </c>
    </row>
    <row r="20" spans="1:43" ht="26.25" customHeight="1">
      <c r="A20" s="144"/>
      <c r="B20" s="127" t="s">
        <v>10</v>
      </c>
      <c r="C20" s="127"/>
      <c r="D20" s="127"/>
      <c r="E20" s="127"/>
      <c r="F20" s="127"/>
      <c r="G20" s="127"/>
      <c r="H20" s="127"/>
      <c r="I20" s="128"/>
      <c r="J20" s="137" t="s">
        <v>11</v>
      </c>
      <c r="K20" s="127"/>
      <c r="L20" s="127"/>
      <c r="M20" s="150"/>
      <c r="N20" s="150"/>
      <c r="O20" s="150"/>
      <c r="P20" s="150"/>
      <c r="Q20" s="151"/>
      <c r="R20" s="137" t="s">
        <v>12</v>
      </c>
      <c r="S20" s="127"/>
      <c r="T20" s="127"/>
      <c r="U20" s="150"/>
      <c r="V20" s="150"/>
      <c r="W20" s="150"/>
      <c r="X20" s="150"/>
      <c r="Y20" s="150"/>
      <c r="Z20" s="150"/>
      <c r="AA20" s="150"/>
      <c r="AB20" s="155"/>
      <c r="AL20" s="1"/>
      <c r="AM20" s="2" t="s">
        <v>80</v>
      </c>
      <c r="AN20" s="2">
        <f ca="1">COUNTIFS(集計用!$S$4:$S$23,総括表!AM20)</f>
        <v>0</v>
      </c>
      <c r="AO20" s="2" t="s">
        <v>45</v>
      </c>
      <c r="AP20" s="20">
        <f ca="1">SUMIF(集計用!$S$4:$S$23,総括表!AM20,集計用!$AC$4:$AC$23)</f>
        <v>0</v>
      </c>
      <c r="AQ20" s="2" t="s">
        <v>46</v>
      </c>
    </row>
    <row r="21" spans="1:43" ht="26.25" customHeight="1" thickBot="1">
      <c r="A21" s="145"/>
      <c r="B21" s="146" t="s">
        <v>14</v>
      </c>
      <c r="C21" s="146"/>
      <c r="D21" s="146"/>
      <c r="E21" s="146"/>
      <c r="F21" s="146"/>
      <c r="G21" s="146"/>
      <c r="H21" s="146"/>
      <c r="I21" s="147"/>
      <c r="J21" s="171" t="s">
        <v>11</v>
      </c>
      <c r="K21" s="146"/>
      <c r="L21" s="146"/>
      <c r="M21" s="148"/>
      <c r="N21" s="148"/>
      <c r="O21" s="148"/>
      <c r="P21" s="148"/>
      <c r="Q21" s="149"/>
      <c r="R21" s="171" t="s">
        <v>12</v>
      </c>
      <c r="S21" s="146"/>
      <c r="T21" s="146"/>
      <c r="U21" s="148"/>
      <c r="V21" s="148"/>
      <c r="W21" s="148"/>
      <c r="X21" s="148"/>
      <c r="Y21" s="148"/>
      <c r="Z21" s="148"/>
      <c r="AA21" s="148"/>
      <c r="AB21" s="154"/>
      <c r="AC21" s="1"/>
      <c r="AD21" s="1"/>
      <c r="AE21" s="1"/>
      <c r="AF21" s="1"/>
      <c r="AG21" s="1"/>
      <c r="AH21" s="1"/>
      <c r="AI21" s="1"/>
      <c r="AJ21" s="1"/>
      <c r="AM21" s="2" t="s">
        <v>81</v>
      </c>
      <c r="AN21" s="2">
        <f ca="1">COUNTIFS(集計用!$S$4:$S$23,総括表!AM21)</f>
        <v>0</v>
      </c>
      <c r="AO21" s="2" t="s">
        <v>45</v>
      </c>
      <c r="AP21" s="20">
        <f ca="1">SUMIF(集計用!$S$4:$S$23,総括表!AM21,集計用!$AC$4:$AC$23)</f>
        <v>0</v>
      </c>
      <c r="AQ21" s="2" t="s">
        <v>46</v>
      </c>
    </row>
    <row r="22" spans="1:43" ht="18" customHeight="1">
      <c r="A22" s="32"/>
      <c r="B22" s="26"/>
      <c r="C22" s="27"/>
      <c r="D22" s="27"/>
      <c r="E22" s="26"/>
      <c r="F22" s="26"/>
      <c r="G22" s="26"/>
      <c r="H22" s="26"/>
      <c r="I22" s="26"/>
      <c r="J22" s="26"/>
      <c r="K22" s="26"/>
      <c r="L22" s="26"/>
      <c r="M22" s="26"/>
      <c r="N22" s="26"/>
      <c r="O22" s="26"/>
      <c r="P22" s="26"/>
      <c r="Q22" s="26"/>
      <c r="R22" s="26"/>
      <c r="S22" s="33"/>
      <c r="T22" s="33"/>
      <c r="U22" s="33"/>
      <c r="V22" s="33"/>
      <c r="W22" s="33"/>
      <c r="X22" s="33"/>
      <c r="Y22" s="33"/>
      <c r="Z22" s="34"/>
      <c r="AA22" s="26"/>
      <c r="AB22" s="26"/>
      <c r="AC22" s="1"/>
      <c r="AD22" s="1"/>
      <c r="AE22" s="1"/>
      <c r="AF22" s="5"/>
      <c r="AG22" s="5"/>
      <c r="AH22" s="5"/>
      <c r="AI22" s="5"/>
      <c r="AJ22" s="5"/>
      <c r="AK22" s="5"/>
      <c r="AL22" s="5"/>
      <c r="AM22" s="2" t="s">
        <v>82</v>
      </c>
      <c r="AN22" s="2">
        <f ca="1">COUNTIFS(集計用!$S$4:$S$23,総括表!AM22)</f>
        <v>0</v>
      </c>
      <c r="AO22" s="2" t="s">
        <v>45</v>
      </c>
      <c r="AP22" s="20">
        <f ca="1">SUMIF(集計用!$S$4:$S$23,総括表!AM22,集計用!$AC$4:$AC$23)</f>
        <v>0</v>
      </c>
      <c r="AQ22" s="2" t="s">
        <v>46</v>
      </c>
    </row>
    <row r="23" spans="1:43" ht="18" customHeight="1">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1"/>
      <c r="AD23" s="1"/>
      <c r="AE23" s="1"/>
      <c r="AF23" s="1"/>
      <c r="AG23" s="1"/>
      <c r="AH23" s="1"/>
      <c r="AI23" s="1"/>
      <c r="AJ23" s="1"/>
      <c r="AK23" s="1"/>
      <c r="AL23" s="1"/>
      <c r="AM23" s="2" t="s">
        <v>83</v>
      </c>
      <c r="AN23" s="2">
        <f ca="1">COUNTIFS(集計用!$S$4:$S$23,総括表!AM23)</f>
        <v>0</v>
      </c>
      <c r="AO23" s="2" t="s">
        <v>45</v>
      </c>
      <c r="AP23" s="20">
        <f ca="1">SUMIF(集計用!$S$4:$S$23,総括表!AM23,集計用!$AC$4:$AC$23)</f>
        <v>0</v>
      </c>
      <c r="AQ23" s="2" t="s">
        <v>46</v>
      </c>
    </row>
    <row r="24" spans="1:43" ht="18" customHeight="1">
      <c r="A24" s="35"/>
      <c r="AC24" s="23"/>
      <c r="AD24" s="23"/>
      <c r="AE24" s="23"/>
      <c r="AF24" s="23"/>
      <c r="AG24" s="24"/>
      <c r="AH24" s="24"/>
      <c r="AI24" s="24"/>
      <c r="AJ24" s="24"/>
      <c r="AK24" s="24"/>
      <c r="AL24" s="24"/>
      <c r="AM24" s="2" t="s">
        <v>84</v>
      </c>
      <c r="AN24" s="2">
        <f ca="1">COUNTIFS(集計用!$S$4:$S$23,総括表!AM24)</f>
        <v>0</v>
      </c>
      <c r="AO24" s="2" t="s">
        <v>45</v>
      </c>
      <c r="AP24" s="20">
        <f ca="1">SUMIF(集計用!$S$4:$S$23,総括表!AM24,集計用!$AC$4:$AC$23)</f>
        <v>0</v>
      </c>
      <c r="AQ24" s="2" t="s">
        <v>46</v>
      </c>
    </row>
    <row r="25" spans="1:43" ht="18" customHeight="1">
      <c r="A25" s="26" t="s">
        <v>55</v>
      </c>
      <c r="AB25" s="36"/>
      <c r="AC25" s="13"/>
      <c r="AD25" s="13"/>
      <c r="AE25" s="16"/>
      <c r="AF25" s="16"/>
      <c r="AG25" s="15"/>
      <c r="AH25" s="15"/>
      <c r="AI25" s="15"/>
      <c r="AJ25" s="15"/>
      <c r="AK25" s="16"/>
      <c r="AL25" s="16"/>
      <c r="AM25" s="2" t="s">
        <v>85</v>
      </c>
      <c r="AN25" s="2">
        <f ca="1">COUNTIFS(集計用!$S$4:$S$23,総括表!AM25)</f>
        <v>0</v>
      </c>
      <c r="AO25" s="2" t="s">
        <v>45</v>
      </c>
      <c r="AP25" s="20">
        <f ca="1">SUMIF(集計用!$S$4:$S$23,総括表!AM25,集計用!$AC$4:$AC$23)</f>
        <v>0</v>
      </c>
      <c r="AQ25" s="2" t="s">
        <v>46</v>
      </c>
    </row>
    <row r="26" spans="1:43" ht="18" customHeight="1" thickBot="1">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13"/>
      <c r="AD26" s="13"/>
      <c r="AE26" s="16"/>
      <c r="AF26" s="16"/>
      <c r="AG26" s="15"/>
      <c r="AH26" s="15"/>
      <c r="AI26" s="15"/>
      <c r="AJ26" s="15"/>
      <c r="AK26" s="7"/>
      <c r="AL26" s="16"/>
      <c r="AM26" s="2" t="s">
        <v>86</v>
      </c>
      <c r="AN26" s="2">
        <f ca="1">COUNTIFS(集計用!$S$4:$S$23,総括表!AM26)</f>
        <v>0</v>
      </c>
      <c r="AO26" s="2" t="s">
        <v>45</v>
      </c>
      <c r="AP26" s="20">
        <f ca="1">SUMIF(集計用!$S$4:$S$23,総括表!AM26,集計用!$AC$4:$AC$23)</f>
        <v>0</v>
      </c>
      <c r="AQ26" s="2" t="s">
        <v>46</v>
      </c>
    </row>
    <row r="27" spans="1:43" ht="27" customHeight="1" thickBot="1">
      <c r="B27" s="156" t="s">
        <v>49</v>
      </c>
      <c r="C27" s="157"/>
      <c r="D27" s="157"/>
      <c r="E27" s="157"/>
      <c r="F27" s="157"/>
      <c r="G27" s="157"/>
      <c r="H27" s="157"/>
      <c r="I27" s="157"/>
      <c r="J27" s="160">
        <f ca="1">$AN$52</f>
        <v>0</v>
      </c>
      <c r="K27" s="161"/>
      <c r="L27" s="162"/>
      <c r="M27" s="158" t="s">
        <v>52</v>
      </c>
      <c r="N27" s="159"/>
      <c r="O27" s="165" t="s">
        <v>47</v>
      </c>
      <c r="P27" s="166"/>
      <c r="Q27" s="166"/>
      <c r="R27" s="166"/>
      <c r="S27" s="166"/>
      <c r="T27" s="167"/>
      <c r="U27" s="168">
        <f ca="1">$AP$52</f>
        <v>0</v>
      </c>
      <c r="V27" s="169"/>
      <c r="W27" s="169"/>
      <c r="X27" s="169"/>
      <c r="Y27" s="170"/>
      <c r="Z27" s="163" t="s">
        <v>46</v>
      </c>
      <c r="AA27" s="164"/>
      <c r="AB27" s="36"/>
      <c r="AC27" s="13"/>
      <c r="AD27" s="13"/>
      <c r="AE27" s="16"/>
      <c r="AF27" s="16"/>
      <c r="AG27" s="15"/>
      <c r="AH27" s="15"/>
      <c r="AI27" s="15"/>
      <c r="AJ27" s="15"/>
      <c r="AK27" s="7"/>
      <c r="AL27" s="16"/>
      <c r="AM27" s="2" t="s">
        <v>87</v>
      </c>
      <c r="AN27" s="2">
        <f ca="1">COUNTIFS(集計用!$S$4:$S$23,総括表!AM27)</f>
        <v>0</v>
      </c>
      <c r="AO27" s="2" t="s">
        <v>45</v>
      </c>
      <c r="AP27" s="20">
        <f ca="1">SUMIF(集計用!$S$4:$S$23,総括表!AM27,集計用!$AC$4:$AC$23)</f>
        <v>0</v>
      </c>
      <c r="AQ27" s="2" t="s">
        <v>46</v>
      </c>
    </row>
    <row r="28" spans="1:43" ht="18" customHeight="1">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13"/>
      <c r="AD28" s="13"/>
      <c r="AE28" s="16"/>
      <c r="AF28" s="16"/>
      <c r="AG28" s="15"/>
      <c r="AH28" s="15"/>
      <c r="AI28" s="15"/>
      <c r="AJ28" s="15"/>
      <c r="AK28" s="16"/>
      <c r="AL28" s="16"/>
      <c r="AM28" s="2" t="s">
        <v>88</v>
      </c>
      <c r="AN28" s="2">
        <f ca="1">COUNTIFS(集計用!$S$4:$S$23,総括表!AM28)</f>
        <v>0</v>
      </c>
      <c r="AO28" s="2" t="s">
        <v>45</v>
      </c>
      <c r="AP28" s="20">
        <f ca="1">SUMIF(集計用!$S$4:$S$23,総括表!AM28,集計用!$AC$4:$AC$23)</f>
        <v>0</v>
      </c>
      <c r="AQ28" s="2" t="s">
        <v>46</v>
      </c>
    </row>
    <row r="29" spans="1:43" ht="18" customHeight="1">
      <c r="A29" s="36" t="s">
        <v>53</v>
      </c>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13"/>
      <c r="AD29" s="13"/>
      <c r="AE29" s="16"/>
      <c r="AF29" s="16"/>
      <c r="AG29" s="15"/>
      <c r="AH29" s="15"/>
      <c r="AI29" s="15"/>
      <c r="AJ29" s="15"/>
      <c r="AK29" s="16"/>
      <c r="AL29" s="16"/>
      <c r="AM29" s="2" t="s">
        <v>89</v>
      </c>
      <c r="AN29" s="2">
        <f ca="1">COUNTIFS(集計用!$S$4:$S$23,総括表!AM29)</f>
        <v>0</v>
      </c>
      <c r="AO29" s="2" t="s">
        <v>45</v>
      </c>
      <c r="AP29" s="20">
        <f ca="1">SUMIF(集計用!$S$4:$S$23,総括表!AM29,集計用!$AC$4:$AC$23)</f>
        <v>0</v>
      </c>
      <c r="AQ29" s="2" t="s">
        <v>46</v>
      </c>
    </row>
    <row r="30" spans="1:43" ht="18" customHeight="1">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13"/>
      <c r="AD30" s="13"/>
      <c r="AE30" s="16"/>
      <c r="AF30" s="16"/>
      <c r="AG30" s="15"/>
      <c r="AH30" s="15"/>
      <c r="AI30" s="15"/>
      <c r="AJ30" s="15"/>
      <c r="AK30" s="7"/>
      <c r="AL30" s="16"/>
      <c r="AM30" s="2" t="s">
        <v>90</v>
      </c>
      <c r="AN30" s="2">
        <f ca="1">COUNTIFS(集計用!$S$4:$S$23,総括表!AM30)</f>
        <v>0</v>
      </c>
      <c r="AO30" s="2" t="s">
        <v>45</v>
      </c>
      <c r="AP30" s="20">
        <f ca="1">SUMIF(集計用!$S$4:$S$23,総括表!AM30,集計用!$AC$4:$AC$23)</f>
        <v>0</v>
      </c>
      <c r="AQ30" s="2" t="s">
        <v>46</v>
      </c>
    </row>
    <row r="31" spans="1:43" ht="18" customHeight="1">
      <c r="A31" s="36" t="s">
        <v>56</v>
      </c>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13"/>
      <c r="AD31" s="13"/>
      <c r="AE31" s="16"/>
      <c r="AF31" s="16"/>
      <c r="AG31" s="15"/>
      <c r="AH31" s="15"/>
      <c r="AI31" s="15"/>
      <c r="AJ31" s="15"/>
      <c r="AK31" s="7"/>
      <c r="AL31" s="16"/>
      <c r="AM31" s="2" t="s">
        <v>91</v>
      </c>
      <c r="AN31" s="2">
        <f ca="1">COUNTIFS(集計用!$S$4:$S$23,総括表!AM31)</f>
        <v>0</v>
      </c>
      <c r="AO31" s="2" t="s">
        <v>45</v>
      </c>
      <c r="AP31" s="20">
        <f ca="1">SUMIF(集計用!$S$4:$S$23,総括表!AM31,集計用!$AC$4:$AC$23)</f>
        <v>0</v>
      </c>
      <c r="AQ31" s="2" t="s">
        <v>46</v>
      </c>
    </row>
    <row r="32" spans="1:43" ht="18" customHeight="1">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13"/>
      <c r="AD32" s="13"/>
      <c r="AE32" s="16"/>
      <c r="AF32" s="16"/>
      <c r="AG32" s="15"/>
      <c r="AH32" s="15"/>
      <c r="AI32" s="15"/>
      <c r="AJ32" s="15"/>
      <c r="AK32" s="7"/>
      <c r="AL32" s="16"/>
      <c r="AM32" s="2" t="s">
        <v>92</v>
      </c>
      <c r="AN32" s="2">
        <f ca="1">COUNTIFS(集計用!$S$4:$S$23,総括表!AM32)</f>
        <v>0</v>
      </c>
      <c r="AO32" s="2" t="s">
        <v>45</v>
      </c>
      <c r="AP32" s="20">
        <f ca="1">SUMIF(集計用!$S$4:$S$23,総括表!AM32,集計用!$AC$4:$AC$23)</f>
        <v>0</v>
      </c>
      <c r="AQ32" s="2" t="s">
        <v>46</v>
      </c>
    </row>
    <row r="33" spans="1:43" ht="18" customHeight="1">
      <c r="A33" s="36"/>
      <c r="B33" s="36" t="s">
        <v>54</v>
      </c>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13"/>
      <c r="AD33" s="13"/>
      <c r="AE33" s="16"/>
      <c r="AF33" s="16"/>
      <c r="AG33" s="15"/>
      <c r="AH33" s="15"/>
      <c r="AI33" s="15"/>
      <c r="AJ33" s="15"/>
      <c r="AK33" s="7"/>
      <c r="AL33" s="16"/>
      <c r="AM33" s="2" t="s">
        <v>93</v>
      </c>
      <c r="AN33" s="2">
        <f ca="1">COUNTIFS(集計用!$S$4:$S$23,総括表!AM33)</f>
        <v>0</v>
      </c>
      <c r="AO33" s="2" t="s">
        <v>45</v>
      </c>
      <c r="AP33" s="20">
        <f ca="1">SUMIF(集計用!$S$4:$S$23,総括表!AM33,集計用!$AC$4:$AC$23)</f>
        <v>0</v>
      </c>
      <c r="AQ33" s="2" t="s">
        <v>46</v>
      </c>
    </row>
    <row r="34" spans="1:43" ht="18" customHeight="1">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13"/>
      <c r="AD34" s="13"/>
      <c r="AE34" s="16"/>
      <c r="AF34" s="16"/>
      <c r="AG34" s="15"/>
      <c r="AH34" s="15"/>
      <c r="AI34" s="15"/>
      <c r="AJ34" s="15"/>
      <c r="AK34" s="7"/>
      <c r="AL34" s="16"/>
      <c r="AM34" s="2" t="s">
        <v>94</v>
      </c>
      <c r="AN34" s="2">
        <f ca="1">COUNTIFS(集計用!$S$4:$S$23,総括表!AM34)</f>
        <v>0</v>
      </c>
      <c r="AO34" s="2" t="s">
        <v>45</v>
      </c>
      <c r="AP34" s="20">
        <f ca="1">SUMIF(集計用!$S$4:$S$23,総括表!AM34,集計用!$AC$4:$AC$23)</f>
        <v>0</v>
      </c>
      <c r="AQ34" s="2" t="s">
        <v>46</v>
      </c>
    </row>
    <row r="35" spans="1:43" ht="18" customHeight="1">
      <c r="A35" s="37"/>
      <c r="B35" s="36"/>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10"/>
      <c r="AD35" s="10"/>
      <c r="AE35" s="9"/>
      <c r="AF35" s="9"/>
      <c r="AG35" s="12"/>
      <c r="AH35" s="12"/>
      <c r="AI35" s="12"/>
      <c r="AJ35" s="12"/>
      <c r="AK35" s="8"/>
      <c r="AL35" s="9"/>
      <c r="AM35" s="2" t="s">
        <v>95</v>
      </c>
      <c r="AN35" s="2">
        <f ca="1">COUNTIFS(集計用!$S$4:$S$23,総括表!AM35)</f>
        <v>0</v>
      </c>
      <c r="AO35" s="2" t="s">
        <v>45</v>
      </c>
      <c r="AP35" s="20">
        <f ca="1">SUMIF(集計用!$S$4:$S$23,総括表!AM35,集計用!$AC$4:$AC$23)</f>
        <v>0</v>
      </c>
      <c r="AQ35" s="2" t="s">
        <v>46</v>
      </c>
    </row>
    <row r="36" spans="1:43" ht="18"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10"/>
      <c r="AD36" s="10"/>
      <c r="AE36" s="11"/>
      <c r="AF36" s="11"/>
      <c r="AG36" s="12"/>
      <c r="AH36" s="12"/>
      <c r="AI36" s="12"/>
      <c r="AJ36" s="12"/>
      <c r="AK36" s="8"/>
      <c r="AL36" s="9"/>
      <c r="AM36" s="2" t="s">
        <v>96</v>
      </c>
      <c r="AN36" s="2">
        <f ca="1">COUNTIFS(集計用!$S$4:$S$23,総括表!AM36)</f>
        <v>0</v>
      </c>
      <c r="AO36" s="2" t="s">
        <v>45</v>
      </c>
      <c r="AP36" s="20">
        <f ca="1">SUMIF(集計用!$S$4:$S$23,総括表!AM36,集計用!$AC$4:$AC$23)</f>
        <v>0</v>
      </c>
      <c r="AQ36" s="2" t="s">
        <v>46</v>
      </c>
    </row>
    <row r="37" spans="1:43" ht="18" customHeight="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10"/>
      <c r="AD37" s="10"/>
      <c r="AE37" s="9"/>
      <c r="AF37" s="9"/>
      <c r="AG37" s="12"/>
      <c r="AH37" s="12"/>
      <c r="AI37" s="12"/>
      <c r="AJ37" s="12"/>
      <c r="AK37" s="8"/>
      <c r="AL37" s="9"/>
      <c r="AM37" s="2" t="s">
        <v>97</v>
      </c>
      <c r="AN37" s="2">
        <f ca="1">COUNTIFS(集計用!$S$4:$S$23,総括表!AM37)</f>
        <v>0</v>
      </c>
      <c r="AO37" s="2" t="s">
        <v>45</v>
      </c>
      <c r="AP37" s="20">
        <f ca="1">SUMIF(集計用!$S$4:$S$23,総括表!AM37,集計用!$AC$4:$AC$23)</f>
        <v>0</v>
      </c>
      <c r="AQ37" s="2" t="s">
        <v>46</v>
      </c>
    </row>
    <row r="38" spans="1:43" ht="18" customHeight="1">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13"/>
      <c r="AD38" s="13"/>
      <c r="AE38" s="16"/>
      <c r="AF38" s="16"/>
      <c r="AG38" s="15"/>
      <c r="AH38" s="15"/>
      <c r="AI38" s="15"/>
      <c r="AJ38" s="15"/>
      <c r="AK38" s="7"/>
      <c r="AL38" s="16"/>
      <c r="AM38" s="2" t="s">
        <v>98</v>
      </c>
      <c r="AN38" s="2">
        <f ca="1">COUNTIFS(集計用!$S$4:$S$23,総括表!AM38)</f>
        <v>0</v>
      </c>
      <c r="AO38" s="2" t="s">
        <v>45</v>
      </c>
      <c r="AP38" s="20">
        <f ca="1">SUMIF(集計用!$S$4:$S$23,総括表!AM38,集計用!$AC$4:$AC$23)</f>
        <v>0</v>
      </c>
      <c r="AQ38" s="2" t="s">
        <v>46</v>
      </c>
    </row>
    <row r="39" spans="1:43" ht="18" customHeight="1">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13"/>
      <c r="AD39" s="13"/>
      <c r="AE39" s="16"/>
      <c r="AF39" s="16"/>
      <c r="AG39" s="15"/>
      <c r="AH39" s="15"/>
      <c r="AI39" s="15"/>
      <c r="AJ39" s="15"/>
      <c r="AK39" s="7"/>
      <c r="AL39" s="16"/>
      <c r="AM39" s="2" t="s">
        <v>99</v>
      </c>
      <c r="AN39" s="2">
        <f ca="1">COUNTIFS(集計用!$S$4:$S$23,総括表!AM39)</f>
        <v>0</v>
      </c>
      <c r="AO39" s="2" t="s">
        <v>45</v>
      </c>
      <c r="AP39" s="20">
        <f ca="1">SUMIF(集計用!$S$4:$S$23,総括表!AM39,集計用!$AC$4:$AC$23)</f>
        <v>0</v>
      </c>
      <c r="AQ39" s="2" t="s">
        <v>46</v>
      </c>
    </row>
    <row r="40" spans="1:43" ht="18" customHeight="1">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13"/>
      <c r="AD40" s="13"/>
      <c r="AE40" s="14"/>
      <c r="AF40" s="14"/>
      <c r="AG40" s="15"/>
      <c r="AH40" s="15"/>
      <c r="AI40" s="15"/>
      <c r="AJ40" s="15"/>
      <c r="AK40" s="7"/>
      <c r="AL40" s="16"/>
      <c r="AM40" s="2" t="s">
        <v>100</v>
      </c>
      <c r="AN40" s="2">
        <f ca="1">COUNTIFS(集計用!$S$4:$S$23,総括表!AM40)</f>
        <v>0</v>
      </c>
      <c r="AO40" s="2" t="s">
        <v>45</v>
      </c>
      <c r="AP40" s="20">
        <f ca="1">SUMIF(集計用!$S$4:$S$23,総括表!AM40,集計用!$AC$4:$AC$23)</f>
        <v>0</v>
      </c>
      <c r="AQ40" s="2" t="s">
        <v>46</v>
      </c>
    </row>
    <row r="41" spans="1:43" ht="18" customHeight="1">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13"/>
      <c r="AD41" s="13"/>
      <c r="AE41" s="14"/>
      <c r="AF41" s="14"/>
      <c r="AG41" s="15"/>
      <c r="AH41" s="15"/>
      <c r="AI41" s="15"/>
      <c r="AJ41" s="15"/>
      <c r="AK41" s="7"/>
      <c r="AL41" s="16"/>
      <c r="AM41" s="2" t="s">
        <v>101</v>
      </c>
      <c r="AN41" s="2">
        <f ca="1">COUNTIFS(集計用!$S$4:$S$23,総括表!AM41)</f>
        <v>0</v>
      </c>
      <c r="AO41" s="2" t="s">
        <v>45</v>
      </c>
      <c r="AP41" s="20">
        <f ca="1">SUMIF(集計用!$S$4:$S$23,総括表!AM41,集計用!$AC$4:$AC$23)</f>
        <v>0</v>
      </c>
      <c r="AQ41" s="2" t="s">
        <v>46</v>
      </c>
    </row>
    <row r="42" spans="1:43" ht="18" customHeight="1">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13"/>
      <c r="AD42" s="13"/>
      <c r="AE42" s="14"/>
      <c r="AF42" s="14"/>
      <c r="AG42" s="15"/>
      <c r="AH42" s="15"/>
      <c r="AI42" s="15"/>
      <c r="AJ42" s="15"/>
      <c r="AK42" s="7"/>
      <c r="AL42" s="16"/>
      <c r="AM42" s="2" t="s">
        <v>102</v>
      </c>
      <c r="AN42" s="2">
        <f ca="1">COUNTIFS(集計用!$S$4:$S$23,総括表!AM42)</f>
        <v>0</v>
      </c>
      <c r="AO42" s="2" t="s">
        <v>45</v>
      </c>
      <c r="AP42" s="20">
        <f ca="1">SUMIF(集計用!$S$4:$S$23,総括表!AM42,集計用!$AC$4:$AC$23)</f>
        <v>0</v>
      </c>
      <c r="AQ42" s="2" t="s">
        <v>46</v>
      </c>
    </row>
    <row r="43" spans="1:43" ht="18"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13"/>
      <c r="AD43" s="13"/>
      <c r="AE43" s="16"/>
      <c r="AF43" s="16"/>
      <c r="AG43" s="15"/>
      <c r="AH43" s="15"/>
      <c r="AI43" s="15"/>
      <c r="AJ43" s="15"/>
      <c r="AK43" s="7"/>
      <c r="AL43" s="16"/>
      <c r="AM43" s="2" t="s">
        <v>103</v>
      </c>
      <c r="AN43" s="2">
        <f ca="1">COUNTIFS(集計用!$S$4:$S$23,総括表!AM43)</f>
        <v>0</v>
      </c>
      <c r="AO43" s="2" t="s">
        <v>45</v>
      </c>
      <c r="AP43" s="20">
        <f ca="1">SUMIF(集計用!$S$4:$S$23,総括表!AM43,集計用!$AC$4:$AC$23)</f>
        <v>0</v>
      </c>
      <c r="AQ43" s="2" t="s">
        <v>46</v>
      </c>
    </row>
    <row r="44" spans="1:43" ht="18"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13"/>
      <c r="AD44" s="13"/>
      <c r="AE44" s="16"/>
      <c r="AF44" s="16"/>
      <c r="AG44" s="15"/>
      <c r="AH44" s="15"/>
      <c r="AI44" s="15"/>
      <c r="AJ44" s="15"/>
      <c r="AK44" s="7"/>
      <c r="AL44" s="16"/>
      <c r="AM44" s="2" t="s">
        <v>104</v>
      </c>
      <c r="AN44" s="2">
        <f ca="1">COUNTIFS(集計用!$S$4:$S$23,総括表!AM44)</f>
        <v>0</v>
      </c>
      <c r="AO44" s="2" t="s">
        <v>45</v>
      </c>
      <c r="AP44" s="20">
        <f ca="1">SUMIF(集計用!$S$4:$S$23,総括表!AM44,集計用!$AC$4:$AC$23)</f>
        <v>0</v>
      </c>
      <c r="AQ44" s="2" t="s">
        <v>46</v>
      </c>
    </row>
    <row r="45" spans="1:43" ht="18"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13"/>
      <c r="AD45" s="13"/>
      <c r="AE45" s="16"/>
      <c r="AF45" s="16"/>
      <c r="AG45" s="15"/>
      <c r="AH45" s="15"/>
      <c r="AI45" s="15"/>
      <c r="AJ45" s="15"/>
      <c r="AK45" s="7"/>
      <c r="AL45" s="16"/>
      <c r="AM45" s="2" t="s">
        <v>105</v>
      </c>
      <c r="AN45" s="2">
        <f ca="1">COUNTIFS(集計用!$S$4:$S$23,総括表!AM45)</f>
        <v>0</v>
      </c>
      <c r="AO45" s="2" t="s">
        <v>45</v>
      </c>
      <c r="AP45" s="20">
        <f ca="1">SUMIF(集計用!$S$4:$S$23,総括表!AM45,集計用!$AC$4:$AC$23)</f>
        <v>0</v>
      </c>
      <c r="AQ45" s="2" t="s">
        <v>46</v>
      </c>
    </row>
    <row r="46" spans="1:43" ht="18" customHeight="1">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13"/>
      <c r="AD46" s="13"/>
      <c r="AE46" s="16"/>
      <c r="AF46" s="16"/>
      <c r="AG46" s="15"/>
      <c r="AH46" s="15"/>
      <c r="AI46" s="15"/>
      <c r="AJ46" s="15"/>
      <c r="AK46" s="7"/>
      <c r="AL46" s="16"/>
      <c r="AM46" s="2" t="s">
        <v>106</v>
      </c>
      <c r="AN46" s="2">
        <f ca="1">COUNTIFS(集計用!$S$4:$S$23,総括表!AM46)</f>
        <v>0</v>
      </c>
      <c r="AO46" s="2" t="s">
        <v>45</v>
      </c>
      <c r="AP46" s="20">
        <f ca="1">SUMIF(集計用!$S$4:$S$23,総括表!AM46,集計用!$AC$4:$AC$23)</f>
        <v>0</v>
      </c>
      <c r="AQ46" s="2" t="s">
        <v>46</v>
      </c>
    </row>
    <row r="47" spans="1:43" ht="18"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13"/>
      <c r="AD47" s="13"/>
      <c r="AE47" s="16"/>
      <c r="AF47" s="16"/>
      <c r="AG47" s="15"/>
      <c r="AH47" s="15"/>
      <c r="AI47" s="15"/>
      <c r="AJ47" s="15"/>
      <c r="AK47" s="7"/>
      <c r="AL47" s="16"/>
      <c r="AM47" s="2" t="s">
        <v>107</v>
      </c>
      <c r="AN47" s="2">
        <f ca="1">COUNTIFS(集計用!$S$4:$S$23,総括表!AM47)</f>
        <v>0</v>
      </c>
      <c r="AO47" s="2" t="s">
        <v>45</v>
      </c>
      <c r="AP47" s="20">
        <f ca="1">SUMIF(集計用!$S$4:$S$23,総括表!AM47,集計用!$AC$4:$AC$23)</f>
        <v>0</v>
      </c>
      <c r="AQ47" s="2" t="s">
        <v>46</v>
      </c>
    </row>
    <row r="48" spans="1:43" ht="18" customHeight="1">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13"/>
      <c r="AD48" s="13"/>
      <c r="AE48" s="16"/>
      <c r="AF48" s="16"/>
      <c r="AG48" s="15"/>
      <c r="AH48" s="15"/>
      <c r="AI48" s="15"/>
      <c r="AJ48" s="15"/>
      <c r="AK48" s="7"/>
      <c r="AL48" s="16"/>
      <c r="AM48" s="2" t="s">
        <v>108</v>
      </c>
      <c r="AN48" s="2">
        <f ca="1">COUNTIFS(集計用!$S$4:$S$23,総括表!AM48)</f>
        <v>0</v>
      </c>
      <c r="AO48" s="2" t="s">
        <v>45</v>
      </c>
      <c r="AP48" s="20">
        <f ca="1">SUMIF(集計用!$S$4:$S$23,総括表!AM48,集計用!$AC$4:$AC$23)</f>
        <v>0</v>
      </c>
      <c r="AQ48" s="2" t="s">
        <v>46</v>
      </c>
    </row>
    <row r="49" spans="1:43" ht="18" customHeight="1">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13"/>
      <c r="AD49" s="13"/>
      <c r="AE49" s="16"/>
      <c r="AF49" s="16"/>
      <c r="AG49" s="15"/>
      <c r="AH49" s="15"/>
      <c r="AI49" s="15"/>
      <c r="AJ49" s="15"/>
      <c r="AK49" s="7"/>
      <c r="AL49" s="16"/>
      <c r="AM49" s="2" t="s">
        <v>109</v>
      </c>
      <c r="AN49" s="2">
        <f ca="1">COUNTIFS(集計用!$S$4:$S$23,総括表!AM49)</f>
        <v>0</v>
      </c>
      <c r="AO49" s="2" t="s">
        <v>45</v>
      </c>
      <c r="AP49" s="20">
        <f ca="1">SUMIF(集計用!$S$4:$S$23,総括表!AM49,集計用!$AC$4:$AC$23)</f>
        <v>0</v>
      </c>
      <c r="AQ49" s="2" t="s">
        <v>46</v>
      </c>
    </row>
    <row r="50" spans="1:43" ht="18" customHeight="1">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13"/>
      <c r="AD50" s="13"/>
      <c r="AE50" s="16"/>
      <c r="AF50" s="16"/>
      <c r="AG50" s="15"/>
      <c r="AH50" s="15"/>
      <c r="AI50" s="15"/>
      <c r="AJ50" s="15"/>
      <c r="AK50" s="7"/>
      <c r="AL50" s="16"/>
      <c r="AM50" s="2" t="s">
        <v>110</v>
      </c>
      <c r="AN50" s="2">
        <f ca="1">COUNTIFS(集計用!$S$4:$S$23,総括表!AM50)</f>
        <v>0</v>
      </c>
      <c r="AO50" s="2" t="s">
        <v>45</v>
      </c>
      <c r="AP50" s="20">
        <f ca="1">SUMIF(集計用!$S$4:$S$23,総括表!AM50,集計用!$AC$4:$AC$23)</f>
        <v>0</v>
      </c>
      <c r="AQ50" s="2" t="s">
        <v>46</v>
      </c>
    </row>
    <row r="51" spans="1:43" ht="18" customHeight="1">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13"/>
      <c r="AD51" s="13"/>
      <c r="AE51" s="16"/>
      <c r="AF51" s="16"/>
      <c r="AG51" s="15"/>
      <c r="AH51" s="15"/>
      <c r="AI51" s="15"/>
      <c r="AJ51" s="15"/>
      <c r="AK51" s="7"/>
      <c r="AL51" s="16"/>
      <c r="AM51" s="2" t="s">
        <v>111</v>
      </c>
      <c r="AN51" s="2">
        <f ca="1">COUNTIFS(集計用!$S$4:$S$23,総括表!AM51)</f>
        <v>0</v>
      </c>
      <c r="AO51" s="2" t="s">
        <v>45</v>
      </c>
      <c r="AP51" s="20">
        <f ca="1">SUMIF(集計用!$S$4:$S$23,総括表!AM51,集計用!$AC$4:$AC$23)</f>
        <v>0</v>
      </c>
      <c r="AQ51" s="2" t="s">
        <v>46</v>
      </c>
    </row>
    <row r="52" spans="1:43" ht="18" customHeight="1">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13"/>
      <c r="AD52" s="13"/>
      <c r="AE52" s="16"/>
      <c r="AF52" s="16"/>
      <c r="AG52" s="15"/>
      <c r="AH52" s="15"/>
      <c r="AI52" s="15"/>
      <c r="AJ52" s="15"/>
      <c r="AK52" s="7"/>
      <c r="AL52" s="16"/>
      <c r="AM52" s="2" t="s">
        <v>28</v>
      </c>
      <c r="AN52" s="2">
        <f ca="1">SUM(AN15:AN51)</f>
        <v>0</v>
      </c>
      <c r="AO52" s="2" t="s">
        <v>16</v>
      </c>
      <c r="AP52" s="20">
        <f ca="1">SUM(AP15:AP51)</f>
        <v>0</v>
      </c>
      <c r="AQ52" s="2" t="s">
        <v>34</v>
      </c>
    </row>
    <row r="53" spans="1:43" ht="18" customHeight="1">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13"/>
      <c r="AD53" s="13"/>
      <c r="AE53" s="16"/>
      <c r="AF53" s="16"/>
      <c r="AG53" s="15"/>
      <c r="AH53" s="15"/>
      <c r="AI53" s="15"/>
      <c r="AJ53" s="15"/>
      <c r="AK53" s="7"/>
      <c r="AL53" s="16"/>
    </row>
    <row r="54" spans="1:43" ht="18"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10"/>
      <c r="AD54" s="10"/>
      <c r="AE54" s="9"/>
      <c r="AF54" s="9"/>
      <c r="AG54" s="12"/>
      <c r="AH54" s="12"/>
      <c r="AI54" s="12"/>
      <c r="AJ54" s="12"/>
      <c r="AK54" s="8"/>
      <c r="AL54" s="9"/>
    </row>
    <row r="55" spans="1:43" ht="18"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10"/>
      <c r="AD55" s="10"/>
      <c r="AE55" s="11"/>
      <c r="AF55" s="11"/>
      <c r="AG55" s="12"/>
      <c r="AH55" s="12"/>
      <c r="AI55" s="12"/>
      <c r="AJ55" s="12"/>
      <c r="AK55" s="8"/>
      <c r="AL55" s="9"/>
    </row>
    <row r="56" spans="1:43" ht="18" customHeight="1">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13"/>
      <c r="AD56" s="13"/>
      <c r="AE56" s="14"/>
      <c r="AF56" s="14"/>
      <c r="AG56" s="15"/>
      <c r="AH56" s="15"/>
      <c r="AI56" s="15"/>
      <c r="AJ56" s="15"/>
      <c r="AK56" s="7"/>
      <c r="AL56" s="16"/>
    </row>
    <row r="57" spans="1:43" ht="18" customHeight="1">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13"/>
      <c r="AD57" s="13"/>
      <c r="AE57" s="14"/>
      <c r="AF57" s="14"/>
      <c r="AG57" s="15"/>
      <c r="AH57" s="15"/>
      <c r="AI57" s="15"/>
      <c r="AJ57" s="15"/>
      <c r="AK57" s="7"/>
      <c r="AL57" s="16"/>
    </row>
    <row r="58" spans="1:43" ht="18" customHeight="1">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13"/>
      <c r="AD58" s="13"/>
      <c r="AE58" s="14"/>
      <c r="AF58" s="14"/>
      <c r="AG58" s="15"/>
      <c r="AH58" s="15"/>
      <c r="AI58" s="15"/>
      <c r="AJ58" s="15"/>
      <c r="AK58" s="7"/>
      <c r="AL58" s="16"/>
    </row>
    <row r="59" spans="1:43" ht="18" customHeight="1">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13"/>
      <c r="AD59" s="13"/>
      <c r="AE59" s="14"/>
      <c r="AF59" s="14"/>
      <c r="AG59" s="15"/>
      <c r="AH59" s="15"/>
      <c r="AI59" s="15"/>
      <c r="AJ59" s="15"/>
      <c r="AK59" s="7"/>
      <c r="AL59" s="16"/>
    </row>
    <row r="60" spans="1:43" ht="18" customHeight="1">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13"/>
      <c r="AD60" s="13"/>
      <c r="AE60" s="16"/>
      <c r="AF60" s="16"/>
      <c r="AG60" s="15"/>
      <c r="AH60" s="15"/>
      <c r="AI60" s="15"/>
      <c r="AJ60" s="15"/>
      <c r="AK60" s="7"/>
      <c r="AL60" s="16"/>
    </row>
    <row r="61" spans="1:43" ht="18" customHeight="1">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13"/>
      <c r="AD61" s="13"/>
      <c r="AE61" s="14"/>
      <c r="AF61" s="14"/>
      <c r="AG61" s="15"/>
      <c r="AH61" s="15"/>
      <c r="AI61" s="15"/>
      <c r="AJ61" s="15"/>
      <c r="AK61" s="7"/>
      <c r="AL61" s="16"/>
    </row>
    <row r="62" spans="1:43" ht="18" customHeight="1">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13"/>
      <c r="AD62" s="13"/>
      <c r="AE62" s="14"/>
      <c r="AF62" s="14"/>
      <c r="AG62" s="15"/>
      <c r="AH62" s="15"/>
      <c r="AI62" s="15"/>
      <c r="AJ62" s="15"/>
      <c r="AK62" s="7"/>
      <c r="AL62" s="16"/>
    </row>
    <row r="63" spans="1:43" ht="18" customHeight="1">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13"/>
      <c r="AD63" s="13"/>
      <c r="AE63" s="16"/>
      <c r="AF63" s="16"/>
      <c r="AG63" s="15"/>
      <c r="AH63" s="15"/>
      <c r="AI63" s="15"/>
      <c r="AJ63" s="15"/>
      <c r="AK63" s="7"/>
      <c r="AL63" s="16"/>
    </row>
    <row r="64" spans="1:43" ht="18" customHeight="1">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13"/>
      <c r="AD64" s="13"/>
      <c r="AE64" s="14"/>
      <c r="AF64" s="14"/>
      <c r="AG64" s="15"/>
      <c r="AH64" s="15"/>
      <c r="AI64" s="15"/>
      <c r="AJ64" s="15"/>
      <c r="AK64" s="7"/>
      <c r="AL64" s="16"/>
    </row>
    <row r="65" spans="1:38" ht="18" customHeight="1">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13"/>
      <c r="AD65" s="13"/>
      <c r="AE65" s="14"/>
      <c r="AF65" s="14"/>
      <c r="AG65" s="15"/>
      <c r="AH65" s="15"/>
      <c r="AI65" s="15"/>
      <c r="AJ65" s="15"/>
      <c r="AK65" s="7"/>
      <c r="AL65" s="16"/>
    </row>
    <row r="66" spans="1:38" ht="18" customHeight="1">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13"/>
      <c r="AD66" s="13"/>
      <c r="AE66" s="14"/>
      <c r="AF66" s="14"/>
      <c r="AG66" s="15"/>
      <c r="AH66" s="15"/>
      <c r="AI66" s="15"/>
      <c r="AJ66" s="15"/>
      <c r="AK66" s="7"/>
      <c r="AL66" s="16"/>
    </row>
    <row r="67" spans="1:38" ht="18" customHeight="1">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13"/>
      <c r="AD67" s="13"/>
      <c r="AE67" s="14"/>
      <c r="AF67" s="14"/>
      <c r="AG67" s="15"/>
      <c r="AH67" s="15"/>
      <c r="AI67" s="15"/>
      <c r="AJ67" s="15"/>
      <c r="AK67" s="7"/>
      <c r="AL67" s="16"/>
    </row>
    <row r="68" spans="1:38" ht="18" customHeight="1">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13"/>
      <c r="AD68" s="13"/>
      <c r="AE68" s="14"/>
      <c r="AF68" s="14"/>
      <c r="AG68" s="15"/>
      <c r="AH68" s="15"/>
      <c r="AI68" s="15"/>
      <c r="AJ68" s="15"/>
      <c r="AK68" s="7"/>
      <c r="AL68" s="16"/>
    </row>
    <row r="69" spans="1:38" ht="18" customHeight="1">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13"/>
      <c r="AD69" s="13"/>
      <c r="AE69" s="16"/>
      <c r="AF69" s="16"/>
      <c r="AG69" s="15"/>
      <c r="AH69" s="15"/>
      <c r="AI69" s="15"/>
      <c r="AJ69" s="15"/>
      <c r="AK69" s="7"/>
      <c r="AL69" s="16"/>
    </row>
    <row r="70" spans="1:38" ht="18" customHeight="1">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13"/>
      <c r="AD70" s="13"/>
      <c r="AE70" s="14"/>
      <c r="AF70" s="14"/>
      <c r="AG70" s="15"/>
      <c r="AH70" s="15"/>
      <c r="AI70" s="15"/>
      <c r="AJ70" s="15"/>
      <c r="AK70" s="7"/>
      <c r="AL70" s="16"/>
    </row>
    <row r="71" spans="1:38" ht="18" customHeight="1">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13"/>
      <c r="AD71" s="13"/>
      <c r="AE71" s="14"/>
      <c r="AF71" s="14"/>
      <c r="AG71" s="15"/>
      <c r="AH71" s="15"/>
      <c r="AI71" s="15"/>
      <c r="AJ71" s="15"/>
      <c r="AK71" s="7"/>
      <c r="AL71" s="16"/>
    </row>
    <row r="72" spans="1:38" ht="18" customHeight="1">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13"/>
      <c r="AD72" s="13"/>
      <c r="AE72" s="14"/>
      <c r="AF72" s="14"/>
      <c r="AG72" s="15"/>
      <c r="AH72" s="15"/>
      <c r="AI72" s="15"/>
      <c r="AJ72" s="15"/>
      <c r="AK72" s="7"/>
      <c r="AL72" s="16"/>
    </row>
    <row r="73" spans="1:38" ht="18" customHeight="1">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13"/>
      <c r="AD73" s="13"/>
      <c r="AE73" s="14"/>
      <c r="AF73" s="14"/>
      <c r="AG73" s="15"/>
      <c r="AH73" s="15"/>
      <c r="AI73" s="15"/>
      <c r="AJ73" s="15"/>
      <c r="AK73" s="7"/>
      <c r="AL73" s="16"/>
    </row>
    <row r="74" spans="1:38" ht="18" customHeight="1">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13"/>
      <c r="AD74" s="13"/>
      <c r="AE74" s="14"/>
      <c r="AF74" s="14"/>
      <c r="AG74" s="15"/>
      <c r="AH74" s="15"/>
      <c r="AI74" s="15"/>
      <c r="AJ74" s="15"/>
      <c r="AK74" s="7"/>
      <c r="AL74" s="16"/>
    </row>
    <row r="75" spans="1:38" ht="18" customHeight="1">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13"/>
      <c r="AD75" s="13"/>
      <c r="AE75" s="16"/>
      <c r="AF75" s="16"/>
      <c r="AG75" s="15"/>
      <c r="AH75" s="15"/>
      <c r="AI75" s="15"/>
      <c r="AJ75" s="15"/>
      <c r="AK75" s="7"/>
      <c r="AL75" s="16"/>
    </row>
    <row r="76" spans="1:38" ht="18" customHeight="1">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13"/>
      <c r="AD76" s="13"/>
      <c r="AE76" s="14"/>
      <c r="AF76" s="14"/>
      <c r="AG76" s="15"/>
      <c r="AH76" s="15"/>
      <c r="AI76" s="15"/>
      <c r="AJ76" s="15"/>
      <c r="AK76" s="7"/>
      <c r="AL76" s="16"/>
    </row>
    <row r="77" spans="1:38" ht="18" customHeight="1">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13"/>
      <c r="AD77" s="13"/>
      <c r="AE77" s="14"/>
      <c r="AF77" s="14"/>
      <c r="AG77" s="15"/>
      <c r="AH77" s="15"/>
      <c r="AI77" s="15"/>
      <c r="AJ77" s="15"/>
      <c r="AK77" s="7"/>
      <c r="AL77" s="16"/>
    </row>
    <row r="78" spans="1:38" ht="18" customHeight="1">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13"/>
      <c r="AD78" s="13"/>
      <c r="AE78" s="14"/>
      <c r="AF78" s="14"/>
      <c r="AG78" s="15"/>
      <c r="AH78" s="15"/>
      <c r="AI78" s="15"/>
      <c r="AJ78" s="15"/>
      <c r="AK78" s="7"/>
      <c r="AL78" s="16"/>
    </row>
    <row r="79" spans="1:38" ht="18" customHeight="1">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13"/>
      <c r="AD79" s="13"/>
      <c r="AE79" s="14"/>
      <c r="AF79" s="14"/>
      <c r="AG79" s="15"/>
      <c r="AH79" s="15"/>
      <c r="AI79" s="15"/>
      <c r="AJ79" s="15"/>
      <c r="AK79" s="7"/>
      <c r="AL79" s="16"/>
    </row>
    <row r="80" spans="1:38" ht="18" customHeight="1">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13"/>
      <c r="AD80" s="13"/>
      <c r="AE80" s="14"/>
      <c r="AF80" s="14"/>
      <c r="AG80" s="15"/>
      <c r="AH80" s="15"/>
      <c r="AI80" s="15"/>
      <c r="AJ80" s="15"/>
      <c r="AK80" s="7"/>
      <c r="AL80" s="16"/>
    </row>
    <row r="81" spans="1:38" ht="18" customHeight="1">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13"/>
      <c r="AD81" s="13"/>
      <c r="AE81" s="16"/>
      <c r="AF81" s="16"/>
      <c r="AG81" s="15"/>
      <c r="AH81" s="15"/>
      <c r="AI81" s="15"/>
      <c r="AJ81" s="15"/>
      <c r="AK81" s="7"/>
      <c r="AL81" s="16"/>
    </row>
    <row r="82" spans="1:38" ht="18" customHeight="1">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13"/>
      <c r="AD82" s="13"/>
      <c r="AE82" s="14"/>
      <c r="AF82" s="14"/>
      <c r="AG82" s="15"/>
      <c r="AH82" s="15"/>
      <c r="AI82" s="15"/>
      <c r="AJ82" s="15"/>
      <c r="AK82" s="7"/>
      <c r="AL82" s="16"/>
    </row>
    <row r="83" spans="1:38" ht="18" customHeight="1">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13"/>
      <c r="AD83" s="13"/>
      <c r="AE83" s="14"/>
      <c r="AF83" s="14"/>
      <c r="AG83" s="15"/>
      <c r="AH83" s="15"/>
      <c r="AI83" s="15"/>
      <c r="AJ83" s="15"/>
      <c r="AK83" s="7"/>
      <c r="AL83" s="16"/>
    </row>
    <row r="84" spans="1:38" ht="18" customHeight="1">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13"/>
      <c r="AD84" s="13"/>
      <c r="AE84" s="16"/>
      <c r="AF84" s="16"/>
      <c r="AG84" s="15"/>
      <c r="AH84" s="15"/>
      <c r="AI84" s="15"/>
      <c r="AJ84" s="15"/>
      <c r="AK84" s="7"/>
      <c r="AL84" s="16"/>
    </row>
    <row r="85" spans="1:38" ht="18" customHeight="1">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13"/>
      <c r="AD85" s="13"/>
      <c r="AE85" s="14"/>
      <c r="AF85" s="14"/>
      <c r="AG85" s="15"/>
      <c r="AH85" s="15"/>
      <c r="AI85" s="15"/>
      <c r="AJ85" s="15"/>
      <c r="AK85" s="7"/>
      <c r="AL85" s="16"/>
    </row>
    <row r="86" spans="1:38" ht="18" customHeight="1">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13"/>
      <c r="AD86" s="13"/>
      <c r="AE86" s="14"/>
      <c r="AF86" s="14"/>
      <c r="AG86" s="15"/>
      <c r="AH86" s="15"/>
      <c r="AI86" s="15"/>
      <c r="AJ86" s="15"/>
      <c r="AK86" s="7"/>
      <c r="AL86" s="16"/>
    </row>
    <row r="87" spans="1:38" ht="18" customHeight="1">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13"/>
      <c r="AD87" s="13"/>
      <c r="AE87" s="14"/>
      <c r="AF87" s="14"/>
      <c r="AG87" s="15"/>
      <c r="AH87" s="15"/>
      <c r="AI87" s="15"/>
      <c r="AJ87" s="15"/>
      <c r="AK87" s="7"/>
      <c r="AL87" s="16"/>
    </row>
    <row r="88" spans="1:38" ht="18" customHeight="1">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13"/>
      <c r="AD88" s="13"/>
      <c r="AE88" s="14"/>
      <c r="AF88" s="14"/>
      <c r="AG88" s="15"/>
      <c r="AH88" s="15"/>
      <c r="AI88" s="15"/>
      <c r="AJ88" s="15"/>
      <c r="AK88" s="7"/>
      <c r="AL88" s="16"/>
    </row>
    <row r="89" spans="1:38" ht="18" customHeight="1">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13"/>
      <c r="AD89" s="13"/>
      <c r="AE89" s="14"/>
      <c r="AF89" s="14"/>
      <c r="AG89" s="15"/>
      <c r="AH89" s="15"/>
      <c r="AI89" s="15"/>
      <c r="AJ89" s="15"/>
      <c r="AK89" s="7"/>
      <c r="AL89" s="16"/>
    </row>
    <row r="90" spans="1:38" ht="18" customHeight="1">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13"/>
      <c r="AD90" s="13"/>
      <c r="AE90" s="14"/>
      <c r="AF90" s="14"/>
      <c r="AG90" s="15"/>
      <c r="AH90" s="15"/>
      <c r="AI90" s="15"/>
      <c r="AJ90" s="15"/>
      <c r="AK90" s="7"/>
      <c r="AL90" s="16"/>
    </row>
    <row r="91" spans="1:38" ht="18" customHeight="1">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13"/>
      <c r="AD91" s="13"/>
      <c r="AE91" s="14"/>
      <c r="AF91" s="14"/>
      <c r="AG91" s="15"/>
      <c r="AH91" s="15"/>
      <c r="AI91" s="15"/>
      <c r="AJ91" s="15"/>
      <c r="AK91" s="7"/>
      <c r="AL91" s="16"/>
    </row>
    <row r="92" spans="1:38" ht="18" customHeight="1">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13"/>
      <c r="AD92" s="13"/>
      <c r="AE92" s="16"/>
      <c r="AF92" s="16"/>
      <c r="AG92" s="15"/>
      <c r="AH92" s="15"/>
      <c r="AI92" s="15"/>
      <c r="AJ92" s="15"/>
      <c r="AK92" s="7"/>
      <c r="AL92" s="16"/>
    </row>
    <row r="93" spans="1:38" ht="18" customHeight="1">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13"/>
      <c r="AD93" s="13"/>
      <c r="AE93" s="14"/>
      <c r="AF93" s="14"/>
      <c r="AG93" s="15"/>
      <c r="AH93" s="15"/>
      <c r="AI93" s="15"/>
      <c r="AJ93" s="15"/>
      <c r="AK93" s="7"/>
      <c r="AL93" s="16"/>
    </row>
    <row r="94" spans="1:38" ht="18" customHeight="1">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13"/>
      <c r="AD94" s="13"/>
      <c r="AE94" s="14"/>
      <c r="AF94" s="14"/>
      <c r="AG94" s="15"/>
      <c r="AH94" s="15"/>
      <c r="AI94" s="15"/>
      <c r="AJ94" s="15"/>
      <c r="AK94" s="7"/>
      <c r="AL94" s="16"/>
    </row>
    <row r="95" spans="1:38" ht="18" customHeight="1">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13"/>
      <c r="AD95" s="13"/>
      <c r="AE95" s="16"/>
      <c r="AF95" s="16"/>
      <c r="AG95" s="15"/>
      <c r="AH95" s="15"/>
      <c r="AI95" s="15"/>
      <c r="AJ95" s="15"/>
      <c r="AK95" s="7"/>
      <c r="AL95" s="16"/>
    </row>
    <row r="96" spans="1:38" ht="18"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1"/>
    </row>
    <row r="97" spans="1:42" s="19" customFormat="1">
      <c r="A97" s="38"/>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18"/>
      <c r="AD97" s="18"/>
      <c r="AE97" s="18"/>
      <c r="AF97" s="18"/>
      <c r="AG97" s="18"/>
      <c r="AH97" s="18"/>
      <c r="AI97" s="18"/>
      <c r="AJ97" s="18"/>
      <c r="AK97" s="18"/>
      <c r="AL97" s="18"/>
      <c r="AP97" s="21"/>
    </row>
    <row r="98" spans="1:42" s="18" customForma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17"/>
      <c r="AD98" s="17"/>
      <c r="AE98" s="17"/>
      <c r="AF98" s="17"/>
      <c r="AG98" s="17"/>
      <c r="AH98" s="17"/>
      <c r="AI98" s="17"/>
      <c r="AJ98" s="17"/>
      <c r="AK98" s="17"/>
      <c r="AL98" s="17"/>
      <c r="AP98" s="22"/>
    </row>
    <row r="99" spans="1:42" s="19" customFormat="1">
      <c r="A99" s="38"/>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18"/>
      <c r="AD99" s="18"/>
      <c r="AE99" s="18"/>
      <c r="AF99" s="18"/>
      <c r="AG99" s="18"/>
      <c r="AH99" s="18"/>
      <c r="AI99" s="18"/>
      <c r="AJ99" s="18"/>
      <c r="AK99" s="18"/>
      <c r="AL99" s="18"/>
      <c r="AP99" s="21"/>
    </row>
    <row r="100" spans="1:42" s="18" customForma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19"/>
      <c r="AD100" s="19"/>
      <c r="AE100" s="19"/>
      <c r="AF100" s="19"/>
      <c r="AG100" s="19"/>
      <c r="AH100" s="19"/>
      <c r="AI100" s="19"/>
      <c r="AJ100" s="19"/>
      <c r="AK100" s="19"/>
      <c r="AL100" s="19"/>
      <c r="AP100" s="22"/>
    </row>
  </sheetData>
  <sheetProtection password="CC6B" sheet="1" objects="1" scenarios="1" selectLockedCells="1"/>
  <mergeCells count="39">
    <mergeCell ref="U21:AB21"/>
    <mergeCell ref="U20:AB20"/>
    <mergeCell ref="B27:I27"/>
    <mergeCell ref="M27:N27"/>
    <mergeCell ref="J27:L27"/>
    <mergeCell ref="Z27:AA27"/>
    <mergeCell ref="O27:T27"/>
    <mergeCell ref="U27:Y27"/>
    <mergeCell ref="R21:T21"/>
    <mergeCell ref="R20:T20"/>
    <mergeCell ref="J20:L20"/>
    <mergeCell ref="J21:L21"/>
    <mergeCell ref="A15:A21"/>
    <mergeCell ref="B20:I20"/>
    <mergeCell ref="B21:I21"/>
    <mergeCell ref="M21:Q21"/>
    <mergeCell ref="M20:Q20"/>
    <mergeCell ref="M19:Q19"/>
    <mergeCell ref="B2:AA2"/>
    <mergeCell ref="B3:AA3"/>
    <mergeCell ref="B4:AA4"/>
    <mergeCell ref="A5:AB5"/>
    <mergeCell ref="A6:AB6"/>
    <mergeCell ref="Z9:AA9"/>
    <mergeCell ref="W9:X9"/>
    <mergeCell ref="T9:U9"/>
    <mergeCell ref="B17:D18"/>
    <mergeCell ref="B19:I19"/>
    <mergeCell ref="E16:AB16"/>
    <mergeCell ref="E15:AB15"/>
    <mergeCell ref="E18:AB18"/>
    <mergeCell ref="U19:AB19"/>
    <mergeCell ref="A11:G11"/>
    <mergeCell ref="J19:L19"/>
    <mergeCell ref="B15:D15"/>
    <mergeCell ref="B16:D16"/>
    <mergeCell ref="R19:T19"/>
    <mergeCell ref="H17:I17"/>
    <mergeCell ref="K17:M17"/>
  </mergeCells>
  <phoneticPr fontId="6"/>
  <dataValidations count="2">
    <dataValidation imeMode="disabled" allowBlank="1" showInputMessage="1" showErrorMessage="1" sqref="W9:X9 Z9:AA9 U19:AB19 H17:I17 K17:M17 M19:Q19 T9:U9"/>
    <dataValidation imeMode="fullKatakana" allowBlank="1" showInputMessage="1" showErrorMessage="1" sqref="E15:AB15"/>
  </dataValidations>
  <printOptions horizontalCentered="1"/>
  <pageMargins left="0.70866141732283461" right="0.70866141732283461" top="0.55118110236220474" bottom="0.55118110236220474" header="0.31496062992125984" footer="0.31496062992125984"/>
  <pageSetup paperSize="9" scale="96" fitToHeight="0" orientation="portrait" r:id="rId1"/>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CL103"/>
  <sheetViews>
    <sheetView showGridLines="0" view="pageBreakPreview" zoomScaleNormal="120" zoomScaleSheetLayoutView="100" workbookViewId="0">
      <selection activeCell="L4" sqref="L4:AF4"/>
    </sheetView>
  </sheetViews>
  <sheetFormatPr defaultColWidth="2.25" defaultRowHeight="15.75"/>
  <cols>
    <col min="1" max="1" width="5.75" style="41" customWidth="1"/>
    <col min="2" max="5" width="3.375" style="41" customWidth="1"/>
    <col min="6" max="7" width="2.375" style="41" bestFit="1" customWidth="1"/>
    <col min="8" max="28" width="2.25" style="41"/>
    <col min="29" max="30" width="2.125" style="41" customWidth="1"/>
    <col min="31" max="32" width="2.625" style="41" customWidth="1"/>
    <col min="33" max="33" width="2.25" style="41"/>
    <col min="34" max="35" width="2.875" style="41" customWidth="1"/>
    <col min="36" max="37" width="2.625" style="41" customWidth="1"/>
    <col min="38" max="39" width="1.375" style="41" customWidth="1"/>
    <col min="40" max="40" width="2.25" style="41"/>
    <col min="41" max="41" width="2.25" style="41" customWidth="1"/>
    <col min="42" max="42" width="2.25" style="110" customWidth="1"/>
    <col min="43" max="47" width="2.25" style="41" customWidth="1"/>
    <col min="48" max="78" width="2.25" style="41"/>
    <col min="79" max="79" width="8.625" style="95" bestFit="1" customWidth="1"/>
    <col min="80" max="80" width="2.875" style="41" customWidth="1"/>
    <col min="81" max="81" width="2.25" style="40" customWidth="1"/>
    <col min="82" max="83" width="5.875" style="41" customWidth="1"/>
    <col min="84" max="84" width="2.5" style="40" customWidth="1"/>
    <col min="85" max="85" width="3.25" style="41" customWidth="1"/>
    <col min="86" max="86" width="41.25" style="41" customWidth="1"/>
    <col min="87" max="87" width="7.5" style="41" customWidth="1"/>
    <col min="88" max="88" width="6.625" style="41" customWidth="1"/>
    <col min="89" max="89" width="2.375" style="40" customWidth="1"/>
    <col min="90" max="90" width="6.375" style="88" customWidth="1"/>
    <col min="91" max="16384" width="2.25" style="41"/>
  </cols>
  <sheetData>
    <row r="1" spans="1:90">
      <c r="A1" s="40" t="s">
        <v>43</v>
      </c>
      <c r="AJ1" s="41" t="s">
        <v>149</v>
      </c>
    </row>
    <row r="2" spans="1:90" ht="36" customHeight="1">
      <c r="A2" s="181" t="str">
        <f>IF(個票1!$CB$4="NG","申請内容に不備/未入力の項目があります！本シートをもう一度ご確認ください！","")</f>
        <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row>
    <row r="3" spans="1:90" ht="20.25" thickBot="1">
      <c r="L3" s="94"/>
      <c r="AM3" s="92" t="str">
        <f>IF($L$5="","",IF($AG$5="","事業所番号を入力してください。↓",""))</f>
        <v/>
      </c>
      <c r="CB3" s="41" t="s">
        <v>68</v>
      </c>
      <c r="CD3" s="41" t="s">
        <v>44</v>
      </c>
      <c r="CE3" s="41" t="s">
        <v>24</v>
      </c>
      <c r="CG3" s="40"/>
      <c r="CH3" s="40"/>
      <c r="CI3" s="42" t="s">
        <v>31</v>
      </c>
      <c r="CJ3" s="40"/>
      <c r="CK3" s="40" t="s">
        <v>44</v>
      </c>
      <c r="CL3" s="88" t="s">
        <v>24</v>
      </c>
    </row>
    <row r="4" spans="1:90" s="47" customFormat="1" ht="18" customHeight="1">
      <c r="A4" s="182" t="s">
        <v>18</v>
      </c>
      <c r="B4" s="43" t="s">
        <v>0</v>
      </c>
      <c r="C4" s="44"/>
      <c r="D4" s="44"/>
      <c r="E4" s="45"/>
      <c r="F4" s="45"/>
      <c r="G4" s="45"/>
      <c r="H4" s="45"/>
      <c r="I4" s="45"/>
      <c r="J4" s="45"/>
      <c r="K4" s="46"/>
      <c r="L4" s="185"/>
      <c r="M4" s="186"/>
      <c r="N4" s="186"/>
      <c r="O4" s="186"/>
      <c r="P4" s="186"/>
      <c r="Q4" s="186"/>
      <c r="R4" s="186"/>
      <c r="S4" s="186"/>
      <c r="T4" s="186"/>
      <c r="U4" s="186"/>
      <c r="V4" s="186"/>
      <c r="W4" s="186"/>
      <c r="X4" s="186"/>
      <c r="Y4" s="186"/>
      <c r="Z4" s="186"/>
      <c r="AA4" s="186"/>
      <c r="AB4" s="186"/>
      <c r="AC4" s="186"/>
      <c r="AD4" s="186"/>
      <c r="AE4" s="186"/>
      <c r="AF4" s="187"/>
      <c r="AG4" s="188" t="s">
        <v>72</v>
      </c>
      <c r="AH4" s="189"/>
      <c r="AI4" s="189"/>
      <c r="AJ4" s="189"/>
      <c r="AK4" s="189"/>
      <c r="AL4" s="189"/>
      <c r="AM4" s="190"/>
      <c r="AP4" s="48"/>
      <c r="CA4" s="96"/>
      <c r="CB4" s="89" t="str">
        <f>IF(AM3&amp;AC7&amp;A29="","","NG")</f>
        <v/>
      </c>
      <c r="CC4" s="40"/>
      <c r="CD4" s="47">
        <f>IFERROR(VLOOKUP($L$6,$CH$4:$CK$40,4,FALSE),0)</f>
        <v>0</v>
      </c>
      <c r="CE4" s="47">
        <f>IFERROR(VLOOKUP($L$6,$CH$4:$CL$40,5,FALSE),0)</f>
        <v>0</v>
      </c>
      <c r="CF4" s="40">
        <f>IF($L$6=$CH4,1,0)</f>
        <v>0</v>
      </c>
      <c r="CG4" s="40">
        <v>1</v>
      </c>
      <c r="CH4" s="49" t="s">
        <v>75</v>
      </c>
      <c r="CI4" s="50">
        <v>20000</v>
      </c>
      <c r="CJ4" s="40" t="s">
        <v>30</v>
      </c>
      <c r="CK4" s="40">
        <v>1</v>
      </c>
      <c r="CL4" s="88">
        <v>2</v>
      </c>
    </row>
    <row r="5" spans="1:90" s="47" customFormat="1" ht="20.25" customHeight="1">
      <c r="A5" s="183"/>
      <c r="B5" s="51" t="s">
        <v>17</v>
      </c>
      <c r="C5" s="52"/>
      <c r="D5" s="52"/>
      <c r="E5" s="53"/>
      <c r="F5" s="53"/>
      <c r="G5" s="53"/>
      <c r="H5" s="53"/>
      <c r="I5" s="53"/>
      <c r="J5" s="53"/>
      <c r="K5" s="54"/>
      <c r="L5" s="191"/>
      <c r="M5" s="192"/>
      <c r="N5" s="192"/>
      <c r="O5" s="192"/>
      <c r="P5" s="192"/>
      <c r="Q5" s="192"/>
      <c r="R5" s="192"/>
      <c r="S5" s="192"/>
      <c r="T5" s="192"/>
      <c r="U5" s="192"/>
      <c r="V5" s="192"/>
      <c r="W5" s="192"/>
      <c r="X5" s="192"/>
      <c r="Y5" s="192"/>
      <c r="Z5" s="192"/>
      <c r="AA5" s="192"/>
      <c r="AB5" s="192"/>
      <c r="AC5" s="192"/>
      <c r="AD5" s="192"/>
      <c r="AE5" s="192"/>
      <c r="AF5" s="193"/>
      <c r="AG5" s="194"/>
      <c r="AH5" s="195"/>
      <c r="AI5" s="195"/>
      <c r="AJ5" s="195"/>
      <c r="AK5" s="195"/>
      <c r="AL5" s="195"/>
      <c r="AM5" s="196"/>
      <c r="AP5" s="207"/>
      <c r="AQ5" s="207"/>
      <c r="AR5" s="207"/>
      <c r="AS5" s="207"/>
      <c r="AT5" s="207"/>
      <c r="CA5" s="96"/>
      <c r="CC5" s="40"/>
      <c r="CF5" s="40">
        <f t="shared" ref="CF5:CF13" si="0">IF($L$6=$CH5,1,0)</f>
        <v>0</v>
      </c>
      <c r="CG5" s="40">
        <v>2</v>
      </c>
      <c r="CH5" s="49" t="s">
        <v>76</v>
      </c>
      <c r="CI5" s="50">
        <v>30000</v>
      </c>
      <c r="CJ5" s="40" t="s">
        <v>30</v>
      </c>
      <c r="CK5" s="40">
        <v>1</v>
      </c>
      <c r="CL5" s="88">
        <v>2</v>
      </c>
    </row>
    <row r="6" spans="1:90" s="47" customFormat="1" ht="26.25" customHeight="1">
      <c r="A6" s="183"/>
      <c r="B6" s="55" t="s">
        <v>27</v>
      </c>
      <c r="C6" s="113"/>
      <c r="D6" s="113"/>
      <c r="E6" s="6"/>
      <c r="F6" s="6"/>
      <c r="G6" s="6"/>
      <c r="H6" s="6"/>
      <c r="I6" s="6"/>
      <c r="J6" s="6"/>
      <c r="K6" s="56"/>
      <c r="L6" s="208"/>
      <c r="M6" s="209"/>
      <c r="N6" s="209"/>
      <c r="O6" s="209"/>
      <c r="P6" s="209"/>
      <c r="Q6" s="209"/>
      <c r="R6" s="209"/>
      <c r="S6" s="209"/>
      <c r="T6" s="209"/>
      <c r="U6" s="209"/>
      <c r="V6" s="209"/>
      <c r="W6" s="209"/>
      <c r="X6" s="209"/>
      <c r="Y6" s="209"/>
      <c r="Z6" s="209"/>
      <c r="AA6" s="209"/>
      <c r="AB6" s="210"/>
      <c r="AC6" s="211" t="s">
        <v>24</v>
      </c>
      <c r="AD6" s="212"/>
      <c r="AE6" s="212"/>
      <c r="AF6" s="213"/>
      <c r="AG6" s="214"/>
      <c r="AH6" s="215"/>
      <c r="AI6" s="215"/>
      <c r="AJ6" s="215"/>
      <c r="AK6" s="216"/>
      <c r="AL6" s="217" t="s">
        <v>73</v>
      </c>
      <c r="AM6" s="218"/>
      <c r="AP6" s="219" t="s">
        <v>37</v>
      </c>
      <c r="AQ6" s="207"/>
      <c r="AR6" s="207"/>
      <c r="AS6" s="207"/>
      <c r="AT6" s="207"/>
      <c r="CA6" s="96"/>
      <c r="CC6" s="40"/>
      <c r="CF6" s="40">
        <f t="shared" si="0"/>
        <v>0</v>
      </c>
      <c r="CG6" s="40">
        <v>3</v>
      </c>
      <c r="CH6" s="49" t="s">
        <v>77</v>
      </c>
      <c r="CI6" s="50">
        <v>40000</v>
      </c>
      <c r="CJ6" s="40" t="s">
        <v>30</v>
      </c>
      <c r="CK6" s="40">
        <v>1</v>
      </c>
      <c r="CL6" s="88">
        <v>2</v>
      </c>
    </row>
    <row r="7" spans="1:90" s="47" customFormat="1" ht="18" customHeight="1">
      <c r="A7" s="183"/>
      <c r="B7" s="197" t="s">
        <v>25</v>
      </c>
      <c r="C7" s="198"/>
      <c r="D7" s="198"/>
      <c r="E7" s="198"/>
      <c r="F7" s="198"/>
      <c r="G7" s="198"/>
      <c r="H7" s="198"/>
      <c r="I7" s="198"/>
      <c r="J7" s="198"/>
      <c r="K7" s="199"/>
      <c r="L7" s="57" t="s">
        <v>5</v>
      </c>
      <c r="M7" s="57"/>
      <c r="N7" s="57"/>
      <c r="O7" s="57"/>
      <c r="P7" s="57"/>
      <c r="Q7" s="203"/>
      <c r="R7" s="203"/>
      <c r="S7" s="57" t="s">
        <v>6</v>
      </c>
      <c r="T7" s="203"/>
      <c r="U7" s="203"/>
      <c r="V7" s="203"/>
      <c r="W7" s="57" t="s">
        <v>7</v>
      </c>
      <c r="X7" s="57"/>
      <c r="Y7" s="57"/>
      <c r="Z7" s="57"/>
      <c r="AA7" s="57"/>
      <c r="AB7" s="57"/>
      <c r="AC7" s="83" t="str">
        <f>IF($CE$4=2,IF($AG$6="","定員を入力してください。",""),"")</f>
        <v/>
      </c>
      <c r="AD7" s="82"/>
      <c r="AE7" s="82"/>
      <c r="AF7" s="82"/>
      <c r="AG7" s="82"/>
      <c r="AH7" s="82"/>
      <c r="AI7" s="82"/>
      <c r="AJ7" s="82"/>
      <c r="AK7" s="82"/>
      <c r="AL7" s="82"/>
      <c r="AM7" s="84"/>
      <c r="AP7" s="113"/>
      <c r="AQ7" s="5"/>
      <c r="AR7" s="5"/>
      <c r="AS7" s="5"/>
      <c r="AT7" s="220"/>
      <c r="CA7" s="96"/>
      <c r="CC7" s="40"/>
      <c r="CF7" s="40">
        <f t="shared" si="0"/>
        <v>0</v>
      </c>
      <c r="CG7" s="40">
        <v>4</v>
      </c>
      <c r="CH7" s="49" t="s">
        <v>78</v>
      </c>
      <c r="CI7" s="50">
        <v>14000</v>
      </c>
      <c r="CJ7" s="40" t="s">
        <v>30</v>
      </c>
      <c r="CK7" s="40">
        <v>1</v>
      </c>
      <c r="CL7" s="88"/>
    </row>
    <row r="8" spans="1:90" s="47" customFormat="1" ht="20.25" customHeight="1">
      <c r="A8" s="183"/>
      <c r="B8" s="200"/>
      <c r="C8" s="201"/>
      <c r="D8" s="201"/>
      <c r="E8" s="201"/>
      <c r="F8" s="201"/>
      <c r="G8" s="201"/>
      <c r="H8" s="201"/>
      <c r="I8" s="201"/>
      <c r="J8" s="201"/>
      <c r="K8" s="202"/>
      <c r="L8" s="221"/>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3"/>
      <c r="AP8" s="113"/>
      <c r="AQ8" s="5"/>
      <c r="AR8" s="5"/>
      <c r="AS8" s="5"/>
      <c r="AT8" s="220"/>
      <c r="CA8" s="96"/>
      <c r="CC8" s="40"/>
      <c r="CF8" s="40">
        <f t="shared" si="0"/>
        <v>0</v>
      </c>
      <c r="CG8" s="40">
        <v>5</v>
      </c>
      <c r="CH8" s="49" t="s">
        <v>79</v>
      </c>
      <c r="CI8" s="50">
        <v>7000</v>
      </c>
      <c r="CJ8" s="40" t="s">
        <v>30</v>
      </c>
      <c r="CK8" s="40">
        <v>1</v>
      </c>
      <c r="CL8" s="88"/>
    </row>
    <row r="9" spans="1:90" s="47" customFormat="1" ht="21" customHeight="1">
      <c r="A9" s="183"/>
      <c r="B9" s="58" t="s">
        <v>8</v>
      </c>
      <c r="C9" s="111"/>
      <c r="D9" s="111"/>
      <c r="E9" s="59"/>
      <c r="F9" s="59"/>
      <c r="G9" s="59"/>
      <c r="H9" s="59"/>
      <c r="I9" s="59"/>
      <c r="J9" s="59"/>
      <c r="K9" s="60"/>
      <c r="L9" s="59" t="s">
        <v>9</v>
      </c>
      <c r="M9" s="59"/>
      <c r="N9" s="59"/>
      <c r="O9" s="59"/>
      <c r="P9" s="59"/>
      <c r="Q9" s="59"/>
      <c r="R9" s="60"/>
      <c r="S9" s="224"/>
      <c r="T9" s="225"/>
      <c r="U9" s="225"/>
      <c r="V9" s="225"/>
      <c r="W9" s="225"/>
      <c r="X9" s="225"/>
      <c r="Y9" s="226"/>
      <c r="Z9" s="61" t="s">
        <v>23</v>
      </c>
      <c r="AA9" s="59"/>
      <c r="AB9" s="59"/>
      <c r="AC9" s="59"/>
      <c r="AD9" s="59"/>
      <c r="AE9" s="59"/>
      <c r="AF9" s="60"/>
      <c r="AG9" s="227"/>
      <c r="AH9" s="228"/>
      <c r="AI9" s="228"/>
      <c r="AJ9" s="228"/>
      <c r="AK9" s="228"/>
      <c r="AL9" s="228"/>
      <c r="AM9" s="229"/>
      <c r="AP9" s="48"/>
      <c r="CA9" s="96"/>
      <c r="CC9" s="40"/>
      <c r="CF9" s="40">
        <f t="shared" si="0"/>
        <v>0</v>
      </c>
      <c r="CG9" s="40">
        <v>6</v>
      </c>
      <c r="CH9" s="49" t="s">
        <v>80</v>
      </c>
      <c r="CI9" s="50">
        <v>7000</v>
      </c>
      <c r="CJ9" s="40" t="s">
        <v>30</v>
      </c>
      <c r="CK9" s="40">
        <v>1</v>
      </c>
      <c r="CL9" s="88"/>
    </row>
    <row r="10" spans="1:90" s="47" customFormat="1" ht="20.25" customHeight="1" thickBot="1">
      <c r="A10" s="184"/>
      <c r="B10" s="62" t="s">
        <v>42</v>
      </c>
      <c r="C10" s="63"/>
      <c r="D10" s="63"/>
      <c r="E10" s="64"/>
      <c r="F10" s="64"/>
      <c r="G10" s="64"/>
      <c r="H10" s="64"/>
      <c r="I10" s="64"/>
      <c r="J10" s="64"/>
      <c r="K10" s="65"/>
      <c r="L10" s="230"/>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2"/>
      <c r="AP10" s="48"/>
      <c r="CA10" s="96"/>
      <c r="CC10" s="40"/>
      <c r="CF10" s="40">
        <f t="shared" si="0"/>
        <v>0</v>
      </c>
      <c r="CG10" s="40">
        <v>7</v>
      </c>
      <c r="CH10" s="49" t="s">
        <v>81</v>
      </c>
      <c r="CI10" s="50">
        <v>7000</v>
      </c>
      <c r="CJ10" s="40" t="s">
        <v>30</v>
      </c>
      <c r="CK10" s="40">
        <v>1</v>
      </c>
      <c r="CL10" s="88"/>
    </row>
    <row r="11" spans="1:90" s="47" customFormat="1" ht="19.5" customHeight="1" thickBot="1">
      <c r="A11" s="5"/>
      <c r="B11" s="5"/>
      <c r="C11" s="5"/>
      <c r="D11" s="5"/>
      <c r="E11" s="5"/>
      <c r="F11" s="5"/>
      <c r="G11" s="5"/>
      <c r="H11" s="5"/>
      <c r="I11" s="66"/>
      <c r="J11" s="5"/>
      <c r="K11" s="6"/>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P11" s="48"/>
      <c r="CA11" s="96"/>
      <c r="CC11" s="40"/>
      <c r="CF11" s="40">
        <f t="shared" si="0"/>
        <v>0</v>
      </c>
      <c r="CG11" s="40">
        <v>8</v>
      </c>
      <c r="CH11" s="49" t="s">
        <v>82</v>
      </c>
      <c r="CI11" s="50">
        <v>7000</v>
      </c>
      <c r="CJ11" s="40" t="s">
        <v>30</v>
      </c>
      <c r="CK11" s="40">
        <v>1</v>
      </c>
      <c r="CL11" s="88"/>
    </row>
    <row r="12" spans="1:90" s="47" customFormat="1" ht="20.25" customHeight="1" thickBot="1">
      <c r="A12" s="67" t="s">
        <v>33</v>
      </c>
      <c r="B12" s="6"/>
      <c r="C12" s="5"/>
      <c r="D12" s="5"/>
      <c r="E12" s="5"/>
      <c r="F12" s="5"/>
      <c r="G12" s="5"/>
      <c r="H12" s="5"/>
      <c r="I12" s="66"/>
      <c r="J12" s="5"/>
      <c r="K12" s="6"/>
      <c r="L12" s="113"/>
      <c r="M12" s="238" t="s">
        <v>26</v>
      </c>
      <c r="N12" s="204"/>
      <c r="O12" s="204"/>
      <c r="P12" s="204"/>
      <c r="Q12" s="239" t="str">
        <f>IFERROR(SUM(IF($L$6="","",VLOOKUP($L$6,$CH$4:$CI$40,2,0)),$CA$22),"")</f>
        <v/>
      </c>
      <c r="R12" s="240"/>
      <c r="S12" s="240"/>
      <c r="T12" s="241"/>
      <c r="U12" s="204" t="s">
        <v>34</v>
      </c>
      <c r="V12" s="204"/>
      <c r="W12" s="204" t="s">
        <v>19</v>
      </c>
      <c r="X12" s="204"/>
      <c r="Y12" s="204"/>
      <c r="Z12" s="205">
        <f>ROUNDDOWN($R$22/1000,0)*1000</f>
        <v>0</v>
      </c>
      <c r="AA12" s="205"/>
      <c r="AB12" s="205"/>
      <c r="AC12" s="205"/>
      <c r="AD12" s="204" t="s">
        <v>34</v>
      </c>
      <c r="AE12" s="204"/>
      <c r="AF12" s="204" t="s">
        <v>15</v>
      </c>
      <c r="AG12" s="204"/>
      <c r="AH12" s="204"/>
      <c r="AI12" s="205" t="str">
        <f>IF($Q$12="","",MIN($Q$12,$Z$12))</f>
        <v/>
      </c>
      <c r="AJ12" s="205"/>
      <c r="AK12" s="205"/>
      <c r="AL12" s="204" t="s">
        <v>34</v>
      </c>
      <c r="AM12" s="206"/>
      <c r="AP12" s="48"/>
      <c r="CA12" s="96"/>
      <c r="CC12" s="40"/>
      <c r="CF12" s="40">
        <f t="shared" si="0"/>
        <v>0</v>
      </c>
      <c r="CG12" s="40">
        <v>9</v>
      </c>
      <c r="CH12" s="49" t="s">
        <v>83</v>
      </c>
      <c r="CI12" s="50">
        <v>7000</v>
      </c>
      <c r="CJ12" s="40" t="s">
        <v>30</v>
      </c>
      <c r="CK12" s="40">
        <v>1</v>
      </c>
      <c r="CL12" s="88"/>
    </row>
    <row r="13" spans="1:90" ht="18" customHeight="1" thickBot="1">
      <c r="A13" s="233" t="s">
        <v>57</v>
      </c>
      <c r="B13" s="234"/>
      <c r="C13" s="234"/>
      <c r="D13" s="234"/>
      <c r="E13" s="234"/>
      <c r="F13" s="234"/>
      <c r="G13" s="234"/>
      <c r="H13" s="234"/>
      <c r="I13" s="234"/>
      <c r="J13" s="234"/>
      <c r="K13" s="234"/>
      <c r="L13" s="234"/>
      <c r="M13" s="234"/>
      <c r="N13" s="234"/>
      <c r="O13" s="234"/>
      <c r="P13" s="234"/>
      <c r="Q13" s="235"/>
      <c r="R13" s="236" t="s">
        <v>20</v>
      </c>
      <c r="S13" s="234"/>
      <c r="T13" s="234"/>
      <c r="U13" s="234"/>
      <c r="V13" s="235"/>
      <c r="W13" s="236" t="s">
        <v>151</v>
      </c>
      <c r="X13" s="234"/>
      <c r="Y13" s="234"/>
      <c r="Z13" s="234"/>
      <c r="AA13" s="234"/>
      <c r="AB13" s="234"/>
      <c r="AC13" s="234"/>
      <c r="AD13" s="234"/>
      <c r="AE13" s="234"/>
      <c r="AF13" s="234"/>
      <c r="AG13" s="234"/>
      <c r="AH13" s="234"/>
      <c r="AI13" s="234"/>
      <c r="AJ13" s="234"/>
      <c r="AK13" s="234"/>
      <c r="AL13" s="234"/>
      <c r="AM13" s="237"/>
      <c r="CA13" s="95" t="s">
        <v>71</v>
      </c>
      <c r="CF13" s="40">
        <f t="shared" si="0"/>
        <v>0</v>
      </c>
      <c r="CG13" s="40">
        <v>10</v>
      </c>
      <c r="CH13" s="49" t="s">
        <v>84</v>
      </c>
      <c r="CI13" s="50">
        <v>3000</v>
      </c>
      <c r="CJ13" s="40" t="s">
        <v>30</v>
      </c>
      <c r="CK13" s="40">
        <v>1</v>
      </c>
    </row>
    <row r="14" spans="1:90" ht="24.75" customHeight="1" thickBot="1">
      <c r="A14" s="172" t="s">
        <v>150</v>
      </c>
      <c r="B14" s="173"/>
      <c r="C14" s="173"/>
      <c r="D14" s="173"/>
      <c r="E14" s="173"/>
      <c r="F14" s="173"/>
      <c r="G14" s="173"/>
      <c r="H14" s="173"/>
      <c r="I14" s="173"/>
      <c r="J14" s="173"/>
      <c r="K14" s="173"/>
      <c r="L14" s="173"/>
      <c r="M14" s="173"/>
      <c r="N14" s="173"/>
      <c r="O14" s="173"/>
      <c r="P14" s="173"/>
      <c r="Q14" s="174"/>
      <c r="R14" s="175">
        <v>2300</v>
      </c>
      <c r="S14" s="176"/>
      <c r="T14" s="176"/>
      <c r="U14" s="176"/>
      <c r="V14" s="177"/>
      <c r="W14" s="178" t="s">
        <v>152</v>
      </c>
      <c r="X14" s="179"/>
      <c r="Y14" s="179"/>
      <c r="Z14" s="179"/>
      <c r="AA14" s="179"/>
      <c r="AB14" s="179"/>
      <c r="AC14" s="179"/>
      <c r="AD14" s="179"/>
      <c r="AE14" s="179"/>
      <c r="AF14" s="179"/>
      <c r="AG14" s="179"/>
      <c r="AH14" s="179"/>
      <c r="AI14" s="179"/>
      <c r="AJ14" s="179"/>
      <c r="AK14" s="179"/>
      <c r="AL14" s="179"/>
      <c r="AM14" s="180"/>
      <c r="AP14" s="114"/>
      <c r="CF14" s="40">
        <f t="shared" ref="CF14:CF40" si="1">IF($L$6=$CH14,1,0)</f>
        <v>0</v>
      </c>
      <c r="CG14" s="40">
        <v>11</v>
      </c>
      <c r="CH14" s="49" t="s">
        <v>85</v>
      </c>
      <c r="CI14" s="68">
        <v>3000</v>
      </c>
      <c r="CJ14" s="40" t="s">
        <v>30</v>
      </c>
      <c r="CK14" s="40">
        <v>1</v>
      </c>
    </row>
    <row r="15" spans="1:90" ht="24" customHeight="1">
      <c r="A15" s="242"/>
      <c r="B15" s="243"/>
      <c r="C15" s="243"/>
      <c r="D15" s="243"/>
      <c r="E15" s="243"/>
      <c r="F15" s="243"/>
      <c r="G15" s="243"/>
      <c r="H15" s="243"/>
      <c r="I15" s="243"/>
      <c r="J15" s="243"/>
      <c r="K15" s="243"/>
      <c r="L15" s="243"/>
      <c r="M15" s="243"/>
      <c r="N15" s="243"/>
      <c r="O15" s="243"/>
      <c r="P15" s="243"/>
      <c r="Q15" s="244"/>
      <c r="R15" s="245"/>
      <c r="S15" s="246"/>
      <c r="T15" s="246"/>
      <c r="U15" s="246"/>
      <c r="V15" s="247"/>
      <c r="W15" s="248"/>
      <c r="X15" s="249"/>
      <c r="Y15" s="249"/>
      <c r="Z15" s="249"/>
      <c r="AA15" s="249"/>
      <c r="AB15" s="249"/>
      <c r="AC15" s="249"/>
      <c r="AD15" s="249"/>
      <c r="AE15" s="249"/>
      <c r="AF15" s="249"/>
      <c r="AG15" s="249"/>
      <c r="AH15" s="249"/>
      <c r="AI15" s="249"/>
      <c r="AJ15" s="249"/>
      <c r="AK15" s="249"/>
      <c r="AL15" s="249"/>
      <c r="AM15" s="250"/>
      <c r="CA15" s="95">
        <f>IF($CD$4=2,IF(A15=$CC$26,R15,0),0)</f>
        <v>0</v>
      </c>
      <c r="CC15" s="40" t="s">
        <v>58</v>
      </c>
      <c r="CF15" s="40">
        <f t="shared" si="1"/>
        <v>0</v>
      </c>
      <c r="CG15" s="40">
        <v>12</v>
      </c>
      <c r="CH15" s="40" t="s">
        <v>86</v>
      </c>
      <c r="CI15" s="50">
        <v>7000</v>
      </c>
      <c r="CJ15" s="40" t="s">
        <v>30</v>
      </c>
      <c r="CK15" s="40">
        <v>1</v>
      </c>
    </row>
    <row r="16" spans="1:90" ht="24" customHeight="1">
      <c r="A16" s="251"/>
      <c r="B16" s="209"/>
      <c r="C16" s="209"/>
      <c r="D16" s="209"/>
      <c r="E16" s="209"/>
      <c r="F16" s="209"/>
      <c r="G16" s="209"/>
      <c r="H16" s="209"/>
      <c r="I16" s="209"/>
      <c r="J16" s="209"/>
      <c r="K16" s="209"/>
      <c r="L16" s="209"/>
      <c r="M16" s="209"/>
      <c r="N16" s="209"/>
      <c r="O16" s="209"/>
      <c r="P16" s="209"/>
      <c r="Q16" s="210"/>
      <c r="R16" s="252"/>
      <c r="S16" s="253"/>
      <c r="T16" s="253"/>
      <c r="U16" s="253"/>
      <c r="V16" s="254"/>
      <c r="W16" s="255"/>
      <c r="X16" s="256"/>
      <c r="Y16" s="256"/>
      <c r="Z16" s="256"/>
      <c r="AA16" s="256"/>
      <c r="AB16" s="256"/>
      <c r="AC16" s="256"/>
      <c r="AD16" s="256"/>
      <c r="AE16" s="256"/>
      <c r="AF16" s="256"/>
      <c r="AG16" s="256"/>
      <c r="AH16" s="256"/>
      <c r="AI16" s="256"/>
      <c r="AJ16" s="256"/>
      <c r="AK16" s="256"/>
      <c r="AL16" s="256"/>
      <c r="AM16" s="257"/>
      <c r="CA16" s="95">
        <f t="shared" ref="CA16:CA20" si="2">IF($CD$4=2,IF(A16=$CC$26,R16,0),0)</f>
        <v>0</v>
      </c>
      <c r="CC16" s="40" t="s">
        <v>59</v>
      </c>
      <c r="CF16" s="40">
        <f t="shared" si="1"/>
        <v>0</v>
      </c>
      <c r="CG16" s="40">
        <v>13</v>
      </c>
      <c r="CH16" s="40" t="s">
        <v>87</v>
      </c>
      <c r="CI16" s="50">
        <v>7000</v>
      </c>
      <c r="CJ16" s="40" t="s">
        <v>30</v>
      </c>
      <c r="CK16" s="40">
        <v>1</v>
      </c>
    </row>
    <row r="17" spans="1:90" ht="24" customHeight="1">
      <c r="A17" s="251"/>
      <c r="B17" s="209"/>
      <c r="C17" s="209"/>
      <c r="D17" s="209"/>
      <c r="E17" s="209"/>
      <c r="F17" s="209"/>
      <c r="G17" s="209"/>
      <c r="H17" s="209"/>
      <c r="I17" s="209"/>
      <c r="J17" s="209"/>
      <c r="K17" s="209"/>
      <c r="L17" s="209"/>
      <c r="M17" s="209"/>
      <c r="N17" s="209"/>
      <c r="O17" s="209"/>
      <c r="P17" s="209"/>
      <c r="Q17" s="210"/>
      <c r="R17" s="252"/>
      <c r="S17" s="253"/>
      <c r="T17" s="253"/>
      <c r="U17" s="253"/>
      <c r="V17" s="254"/>
      <c r="W17" s="255"/>
      <c r="X17" s="256"/>
      <c r="Y17" s="256"/>
      <c r="Z17" s="256"/>
      <c r="AA17" s="256"/>
      <c r="AB17" s="256"/>
      <c r="AC17" s="256"/>
      <c r="AD17" s="256"/>
      <c r="AE17" s="256"/>
      <c r="AF17" s="256"/>
      <c r="AG17" s="256"/>
      <c r="AH17" s="256"/>
      <c r="AI17" s="256"/>
      <c r="AJ17" s="256"/>
      <c r="AK17" s="256"/>
      <c r="AL17" s="256"/>
      <c r="AM17" s="257"/>
      <c r="CA17" s="95">
        <f t="shared" si="2"/>
        <v>0</v>
      </c>
      <c r="CC17" s="40" t="s">
        <v>69</v>
      </c>
      <c r="CF17" s="40">
        <f t="shared" si="1"/>
        <v>0</v>
      </c>
      <c r="CG17" s="40">
        <v>14</v>
      </c>
      <c r="CH17" s="40" t="s">
        <v>88</v>
      </c>
      <c r="CI17" s="50">
        <v>7000</v>
      </c>
      <c r="CJ17" s="40" t="s">
        <v>30</v>
      </c>
      <c r="CK17" s="40">
        <v>1</v>
      </c>
    </row>
    <row r="18" spans="1:90" ht="24" customHeight="1">
      <c r="A18" s="251"/>
      <c r="B18" s="209"/>
      <c r="C18" s="209"/>
      <c r="D18" s="209"/>
      <c r="E18" s="209"/>
      <c r="F18" s="209"/>
      <c r="G18" s="209"/>
      <c r="H18" s="209"/>
      <c r="I18" s="209"/>
      <c r="J18" s="209"/>
      <c r="K18" s="209"/>
      <c r="L18" s="209"/>
      <c r="M18" s="209"/>
      <c r="N18" s="209"/>
      <c r="O18" s="209"/>
      <c r="P18" s="209"/>
      <c r="Q18" s="210"/>
      <c r="R18" s="252"/>
      <c r="S18" s="253"/>
      <c r="T18" s="253"/>
      <c r="U18" s="253"/>
      <c r="V18" s="254"/>
      <c r="W18" s="255"/>
      <c r="X18" s="256"/>
      <c r="Y18" s="256"/>
      <c r="Z18" s="256"/>
      <c r="AA18" s="256"/>
      <c r="AB18" s="256"/>
      <c r="AC18" s="256"/>
      <c r="AD18" s="256"/>
      <c r="AE18" s="256"/>
      <c r="AF18" s="256"/>
      <c r="AG18" s="256"/>
      <c r="AH18" s="256"/>
      <c r="AI18" s="256"/>
      <c r="AJ18" s="256"/>
      <c r="AK18" s="256"/>
      <c r="AL18" s="256"/>
      <c r="AM18" s="257"/>
      <c r="CA18" s="95">
        <f t="shared" si="2"/>
        <v>0</v>
      </c>
      <c r="CC18" s="40" t="s">
        <v>60</v>
      </c>
      <c r="CF18" s="40">
        <f t="shared" si="1"/>
        <v>0</v>
      </c>
      <c r="CG18" s="40">
        <v>15</v>
      </c>
      <c r="CH18" s="40" t="s">
        <v>89</v>
      </c>
      <c r="CI18" s="50">
        <v>7000</v>
      </c>
      <c r="CJ18" s="40" t="s">
        <v>30</v>
      </c>
      <c r="CK18" s="40">
        <v>2</v>
      </c>
    </row>
    <row r="19" spans="1:90" ht="24" customHeight="1">
      <c r="A19" s="251"/>
      <c r="B19" s="209"/>
      <c r="C19" s="209"/>
      <c r="D19" s="209"/>
      <c r="E19" s="209"/>
      <c r="F19" s="209"/>
      <c r="G19" s="209"/>
      <c r="H19" s="209"/>
      <c r="I19" s="209"/>
      <c r="J19" s="209"/>
      <c r="K19" s="209"/>
      <c r="L19" s="209"/>
      <c r="M19" s="209"/>
      <c r="N19" s="209"/>
      <c r="O19" s="209"/>
      <c r="P19" s="209"/>
      <c r="Q19" s="210"/>
      <c r="R19" s="252"/>
      <c r="S19" s="253"/>
      <c r="T19" s="253"/>
      <c r="U19" s="253"/>
      <c r="V19" s="254"/>
      <c r="W19" s="255"/>
      <c r="X19" s="256"/>
      <c r="Y19" s="256"/>
      <c r="Z19" s="256"/>
      <c r="AA19" s="256"/>
      <c r="AB19" s="256"/>
      <c r="AC19" s="256"/>
      <c r="AD19" s="256"/>
      <c r="AE19" s="256"/>
      <c r="AF19" s="256"/>
      <c r="AG19" s="256"/>
      <c r="AH19" s="256"/>
      <c r="AI19" s="256"/>
      <c r="AJ19" s="256"/>
      <c r="AK19" s="256"/>
      <c r="AL19" s="256"/>
      <c r="AM19" s="257"/>
      <c r="CA19" s="95">
        <f>IF($CD$4=2,IF(A19=$CC$26,R19,0),0)</f>
        <v>0</v>
      </c>
      <c r="CC19" s="40" t="s">
        <v>61</v>
      </c>
      <c r="CF19" s="40">
        <f t="shared" si="1"/>
        <v>0</v>
      </c>
      <c r="CG19" s="40">
        <v>16</v>
      </c>
      <c r="CH19" s="40" t="s">
        <v>90</v>
      </c>
      <c r="CI19" s="50">
        <v>20000</v>
      </c>
      <c r="CJ19" s="40" t="s">
        <v>30</v>
      </c>
      <c r="CK19" s="40">
        <v>2</v>
      </c>
      <c r="CL19" s="88">
        <v>2</v>
      </c>
    </row>
    <row r="20" spans="1:90" ht="24" customHeight="1">
      <c r="A20" s="251"/>
      <c r="B20" s="209"/>
      <c r="C20" s="209"/>
      <c r="D20" s="209"/>
      <c r="E20" s="209"/>
      <c r="F20" s="209"/>
      <c r="G20" s="209"/>
      <c r="H20" s="209"/>
      <c r="I20" s="209"/>
      <c r="J20" s="209"/>
      <c r="K20" s="209"/>
      <c r="L20" s="209"/>
      <c r="M20" s="209"/>
      <c r="N20" s="209"/>
      <c r="O20" s="209"/>
      <c r="P20" s="209"/>
      <c r="Q20" s="210"/>
      <c r="R20" s="252"/>
      <c r="S20" s="253"/>
      <c r="T20" s="253"/>
      <c r="U20" s="253"/>
      <c r="V20" s="254"/>
      <c r="W20" s="255"/>
      <c r="X20" s="256"/>
      <c r="Y20" s="256"/>
      <c r="Z20" s="256"/>
      <c r="AA20" s="256"/>
      <c r="AB20" s="256"/>
      <c r="AC20" s="256"/>
      <c r="AD20" s="256"/>
      <c r="AE20" s="256"/>
      <c r="AF20" s="256"/>
      <c r="AG20" s="256"/>
      <c r="AH20" s="256"/>
      <c r="AI20" s="256"/>
      <c r="AJ20" s="256"/>
      <c r="AK20" s="256"/>
      <c r="AL20" s="256"/>
      <c r="AM20" s="257"/>
      <c r="CA20" s="95">
        <f t="shared" si="2"/>
        <v>0</v>
      </c>
      <c r="CC20" s="40" t="s">
        <v>62</v>
      </c>
      <c r="CF20" s="40">
        <f t="shared" si="1"/>
        <v>0</v>
      </c>
      <c r="CG20" s="40">
        <v>17</v>
      </c>
      <c r="CH20" s="40" t="s">
        <v>91</v>
      </c>
      <c r="CI20" s="50">
        <v>30000</v>
      </c>
      <c r="CJ20" s="40" t="s">
        <v>30</v>
      </c>
      <c r="CK20" s="40">
        <v>2</v>
      </c>
      <c r="CL20" s="88">
        <v>2</v>
      </c>
    </row>
    <row r="21" spans="1:90" ht="24" customHeight="1" thickBot="1">
      <c r="A21" s="258"/>
      <c r="B21" s="259"/>
      <c r="C21" s="259"/>
      <c r="D21" s="259"/>
      <c r="E21" s="259"/>
      <c r="F21" s="259"/>
      <c r="G21" s="259"/>
      <c r="H21" s="259"/>
      <c r="I21" s="259"/>
      <c r="J21" s="259"/>
      <c r="K21" s="259"/>
      <c r="L21" s="259"/>
      <c r="M21" s="259"/>
      <c r="N21" s="259"/>
      <c r="O21" s="259"/>
      <c r="P21" s="259"/>
      <c r="Q21" s="260"/>
      <c r="R21" s="261"/>
      <c r="S21" s="262"/>
      <c r="T21" s="262"/>
      <c r="U21" s="262"/>
      <c r="V21" s="263"/>
      <c r="W21" s="264"/>
      <c r="X21" s="265"/>
      <c r="Y21" s="265"/>
      <c r="Z21" s="265"/>
      <c r="AA21" s="265"/>
      <c r="AB21" s="265"/>
      <c r="AC21" s="265"/>
      <c r="AD21" s="265"/>
      <c r="AE21" s="265"/>
      <c r="AF21" s="265"/>
      <c r="AG21" s="265"/>
      <c r="AH21" s="265"/>
      <c r="AI21" s="265"/>
      <c r="AJ21" s="265"/>
      <c r="AK21" s="265"/>
      <c r="AL21" s="265"/>
      <c r="AM21" s="266"/>
      <c r="AU21" s="34"/>
      <c r="CA21" s="95">
        <f>IF($CD$4=2,IF(A21=$CC$26,R21,0),0)</f>
        <v>0</v>
      </c>
      <c r="CC21" s="40" t="s">
        <v>63</v>
      </c>
      <c r="CF21" s="40">
        <f t="shared" si="1"/>
        <v>0</v>
      </c>
      <c r="CG21" s="40">
        <v>18</v>
      </c>
      <c r="CH21" s="40" t="s">
        <v>92</v>
      </c>
      <c r="CI21" s="50">
        <v>40000</v>
      </c>
      <c r="CJ21" s="40" t="s">
        <v>30</v>
      </c>
      <c r="CK21" s="40">
        <v>2</v>
      </c>
      <c r="CL21" s="88">
        <v>2</v>
      </c>
    </row>
    <row r="22" spans="1:90" ht="22.5" customHeight="1" thickTop="1" thickBot="1">
      <c r="A22" s="267" t="s">
        <v>28</v>
      </c>
      <c r="B22" s="268"/>
      <c r="C22" s="268"/>
      <c r="D22" s="268"/>
      <c r="E22" s="268"/>
      <c r="F22" s="268"/>
      <c r="G22" s="268"/>
      <c r="H22" s="268"/>
      <c r="I22" s="268"/>
      <c r="J22" s="268"/>
      <c r="K22" s="268"/>
      <c r="L22" s="268"/>
      <c r="M22" s="268"/>
      <c r="N22" s="268"/>
      <c r="O22" s="268"/>
      <c r="P22" s="268"/>
      <c r="Q22" s="269"/>
      <c r="R22" s="270">
        <f>SUM(R15:V21)</f>
        <v>0</v>
      </c>
      <c r="S22" s="271"/>
      <c r="T22" s="271"/>
      <c r="U22" s="271"/>
      <c r="V22" s="272"/>
      <c r="W22" s="273"/>
      <c r="X22" s="274"/>
      <c r="Y22" s="274"/>
      <c r="Z22" s="274"/>
      <c r="AA22" s="274"/>
      <c r="AB22" s="274"/>
      <c r="AC22" s="274"/>
      <c r="AD22" s="274"/>
      <c r="AE22" s="274"/>
      <c r="AF22" s="274"/>
      <c r="AG22" s="274"/>
      <c r="AH22" s="274"/>
      <c r="AI22" s="274"/>
      <c r="AJ22" s="274"/>
      <c r="AK22" s="274"/>
      <c r="AL22" s="274"/>
      <c r="AM22" s="275"/>
      <c r="CA22" s="97">
        <f>MIN(ROUNDDOWN(SUM(CA15:CA21),-3),15000)</f>
        <v>0</v>
      </c>
      <c r="CC22" s="40" t="s">
        <v>64</v>
      </c>
      <c r="CF22" s="40">
        <f t="shared" si="1"/>
        <v>0</v>
      </c>
      <c r="CG22" s="40">
        <v>19</v>
      </c>
      <c r="CH22" s="40" t="s">
        <v>93</v>
      </c>
      <c r="CI22" s="50">
        <v>7000</v>
      </c>
      <c r="CJ22" s="40" t="s">
        <v>30</v>
      </c>
      <c r="CK22" s="40">
        <v>2</v>
      </c>
    </row>
    <row r="23" spans="1:90" ht="21.75" customHeight="1" thickBot="1">
      <c r="A23" s="87"/>
      <c r="B23" s="69"/>
      <c r="C23" s="69"/>
      <c r="D23" s="69"/>
      <c r="E23" s="69"/>
      <c r="F23" s="70"/>
      <c r="G23" s="70"/>
      <c r="H23" s="70"/>
      <c r="I23" s="70"/>
      <c r="J23" s="70"/>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CC23" s="40" t="s">
        <v>65</v>
      </c>
      <c r="CF23" s="40">
        <f t="shared" si="1"/>
        <v>0</v>
      </c>
      <c r="CG23" s="40">
        <v>20</v>
      </c>
      <c r="CH23" s="40" t="s">
        <v>94</v>
      </c>
      <c r="CI23" s="50">
        <v>7000</v>
      </c>
      <c r="CJ23" s="40" t="s">
        <v>30</v>
      </c>
      <c r="CK23" s="40">
        <v>2</v>
      </c>
    </row>
    <row r="24" spans="1:90" ht="24.75" customHeight="1" thickBot="1">
      <c r="A24" s="276" t="s">
        <v>35</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8"/>
      <c r="AP24" s="72"/>
      <c r="CC24" s="40" t="s">
        <v>66</v>
      </c>
      <c r="CF24" s="40">
        <f t="shared" si="1"/>
        <v>0</v>
      </c>
      <c r="CG24" s="40">
        <v>21</v>
      </c>
      <c r="CH24" s="40" t="s">
        <v>95</v>
      </c>
      <c r="CI24" s="50">
        <v>7000</v>
      </c>
      <c r="CJ24" s="40" t="s">
        <v>30</v>
      </c>
      <c r="CK24" s="40">
        <v>2</v>
      </c>
    </row>
    <row r="25" spans="1:90" s="47" customFormat="1" ht="30" customHeight="1" thickBot="1">
      <c r="A25" s="115"/>
      <c r="B25" s="279" t="s">
        <v>74</v>
      </c>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80"/>
      <c r="AP25" s="48"/>
      <c r="CA25" s="96"/>
      <c r="CC25" s="40" t="s">
        <v>67</v>
      </c>
      <c r="CF25" s="40">
        <f t="shared" si="1"/>
        <v>0</v>
      </c>
      <c r="CG25" s="49">
        <v>23</v>
      </c>
      <c r="CH25" s="49" t="s">
        <v>96</v>
      </c>
      <c r="CI25" s="68">
        <v>20000</v>
      </c>
      <c r="CJ25" s="49" t="s">
        <v>30</v>
      </c>
      <c r="CK25" s="40">
        <v>2</v>
      </c>
      <c r="CL25" s="88">
        <v>2</v>
      </c>
    </row>
    <row r="26" spans="1:90" s="47" customFormat="1" ht="25.5" customHeight="1" thickBot="1">
      <c r="A26" s="116"/>
      <c r="B26" s="281" t="s">
        <v>112</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2"/>
      <c r="AP26" s="48"/>
      <c r="CA26" s="96"/>
      <c r="CC26" s="40" t="s">
        <v>70</v>
      </c>
      <c r="CF26" s="40">
        <f t="shared" si="1"/>
        <v>0</v>
      </c>
      <c r="CG26" s="40">
        <v>24</v>
      </c>
      <c r="CH26" s="40" t="s">
        <v>97</v>
      </c>
      <c r="CI26" s="50">
        <v>30000</v>
      </c>
      <c r="CJ26" s="40" t="s">
        <v>32</v>
      </c>
      <c r="CK26" s="40">
        <v>2</v>
      </c>
      <c r="CL26" s="88">
        <v>2</v>
      </c>
    </row>
    <row r="27" spans="1:90" ht="25.5" customHeight="1" thickBot="1">
      <c r="A27" s="116"/>
      <c r="B27" s="281" t="s">
        <v>41</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2"/>
      <c r="CC27" s="40" t="s">
        <v>148</v>
      </c>
      <c r="CF27" s="40">
        <f t="shared" si="1"/>
        <v>0</v>
      </c>
      <c r="CG27" s="40">
        <v>25</v>
      </c>
      <c r="CH27" s="40" t="s">
        <v>98</v>
      </c>
      <c r="CI27" s="50">
        <v>40000</v>
      </c>
      <c r="CJ27" s="40" t="s">
        <v>32</v>
      </c>
      <c r="CK27" s="40">
        <v>2</v>
      </c>
      <c r="CL27" s="88">
        <v>2</v>
      </c>
    </row>
    <row r="28" spans="1:90" ht="25.5" customHeight="1" thickBot="1">
      <c r="A28" s="116"/>
      <c r="B28" s="283" t="s">
        <v>36</v>
      </c>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4"/>
      <c r="CF28" s="40">
        <f t="shared" si="1"/>
        <v>0</v>
      </c>
      <c r="CG28" s="40">
        <v>26</v>
      </c>
      <c r="CH28" s="40" t="s">
        <v>99</v>
      </c>
      <c r="CI28" s="50">
        <v>20000</v>
      </c>
      <c r="CJ28" s="40" t="s">
        <v>32</v>
      </c>
      <c r="CK28" s="40">
        <v>2</v>
      </c>
      <c r="CL28" s="88">
        <v>2</v>
      </c>
    </row>
    <row r="29" spans="1:90" ht="18" customHeight="1">
      <c r="A29" s="99" t="str">
        <f>IF(COUNTIF($A$25:$A$28,"○")=4,"",IF(OR(AND(COUNTIF($A$25:$A$28,"○")=0,$AG$5&lt;&gt;""),COUNTIF($A$25:$A$28,"○")=1,COUNTIF($A$25:$A$28,"○")=2,COUNTIF($A$25:$A$28,"○")=3),"誓約事項（水色セル）のすべてに○がない場合、補助金の対象となりません。",""))</f>
        <v/>
      </c>
      <c r="CF29" s="40">
        <f t="shared" si="1"/>
        <v>0</v>
      </c>
      <c r="CG29" s="40">
        <v>27</v>
      </c>
      <c r="CH29" s="40" t="s">
        <v>100</v>
      </c>
      <c r="CI29" s="50">
        <v>30000</v>
      </c>
      <c r="CJ29" s="40" t="s">
        <v>32</v>
      </c>
      <c r="CK29" s="40">
        <v>2</v>
      </c>
      <c r="CL29" s="88">
        <v>2</v>
      </c>
    </row>
    <row r="30" spans="1:90" ht="12" customHeight="1">
      <c r="A30" s="85"/>
      <c r="CF30" s="40">
        <f t="shared" si="1"/>
        <v>0</v>
      </c>
      <c r="CG30" s="40">
        <v>28</v>
      </c>
      <c r="CH30" s="40" t="s">
        <v>101</v>
      </c>
      <c r="CI30" s="50">
        <v>40000</v>
      </c>
      <c r="CJ30" s="40" t="s">
        <v>32</v>
      </c>
      <c r="CK30" s="40">
        <v>2</v>
      </c>
      <c r="CL30" s="88">
        <v>2</v>
      </c>
    </row>
    <row r="31" spans="1:90" ht="24.75" customHeight="1">
      <c r="B31" s="86"/>
      <c r="C31" s="74"/>
      <c r="D31" s="74"/>
      <c r="E31" s="74"/>
      <c r="F31" s="74"/>
      <c r="G31" s="74"/>
      <c r="H31" s="74"/>
      <c r="I31" s="74"/>
      <c r="J31" s="74"/>
      <c r="K31" s="74"/>
      <c r="L31" s="74"/>
      <c r="M31" s="74"/>
      <c r="N31" s="74"/>
      <c r="O31" s="74"/>
      <c r="P31" s="74"/>
      <c r="Q31" s="74"/>
      <c r="R31" s="74"/>
      <c r="S31" s="74"/>
      <c r="T31" s="75"/>
      <c r="U31" s="75"/>
      <c r="V31" s="75"/>
      <c r="W31" s="75"/>
      <c r="X31" s="76"/>
      <c r="Y31" s="76"/>
      <c r="Z31" s="76"/>
      <c r="AA31" s="77"/>
      <c r="AB31" s="77"/>
      <c r="AC31" s="77"/>
      <c r="AD31" s="77"/>
      <c r="AE31" s="77"/>
      <c r="AF31" s="77"/>
      <c r="AG31" s="77"/>
      <c r="AH31" s="77"/>
      <c r="AI31" s="77"/>
      <c r="AJ31" s="77"/>
      <c r="AK31" s="77"/>
      <c r="AL31" s="77"/>
      <c r="AM31" s="77"/>
      <c r="AP31" s="112"/>
      <c r="AQ31" s="73"/>
      <c r="CF31" s="40">
        <f t="shared" si="1"/>
        <v>0</v>
      </c>
      <c r="CG31" s="40">
        <v>30</v>
      </c>
      <c r="CH31" s="40" t="s">
        <v>102</v>
      </c>
      <c r="CI31" s="50">
        <v>3000</v>
      </c>
      <c r="CJ31" s="40" t="s">
        <v>32</v>
      </c>
      <c r="CK31" s="40">
        <v>1</v>
      </c>
    </row>
    <row r="32" spans="1:90" ht="25.5" customHeight="1">
      <c r="A32" s="86"/>
      <c r="CF32" s="40">
        <f t="shared" si="1"/>
        <v>0</v>
      </c>
      <c r="CG32" s="40">
        <v>31</v>
      </c>
      <c r="CH32" s="40" t="s">
        <v>103</v>
      </c>
      <c r="CI32" s="50">
        <v>3000</v>
      </c>
      <c r="CJ32" s="40" t="s">
        <v>32</v>
      </c>
      <c r="CK32" s="40">
        <v>1</v>
      </c>
    </row>
    <row r="33" spans="1:90" ht="15" customHeight="1">
      <c r="A33" s="93"/>
      <c r="B33" s="74"/>
      <c r="C33" s="74"/>
      <c r="D33" s="74"/>
      <c r="E33" s="74"/>
      <c r="F33" s="74"/>
      <c r="G33" s="74"/>
      <c r="H33" s="74"/>
      <c r="I33" s="74"/>
      <c r="J33" s="74"/>
      <c r="K33" s="74"/>
      <c r="L33" s="74"/>
      <c r="M33" s="74"/>
      <c r="N33" s="74"/>
      <c r="O33" s="74"/>
      <c r="P33" s="74"/>
      <c r="Q33" s="74"/>
      <c r="R33" s="74"/>
      <c r="S33" s="74"/>
      <c r="T33" s="75"/>
      <c r="U33" s="75"/>
      <c r="V33" s="75"/>
      <c r="W33" s="75"/>
      <c r="X33" s="76"/>
      <c r="Y33" s="76"/>
      <c r="Z33" s="76"/>
      <c r="AA33" s="77"/>
      <c r="AB33" s="77"/>
      <c r="AC33" s="77"/>
      <c r="AD33" s="77"/>
      <c r="AE33" s="77"/>
      <c r="AF33" s="77"/>
      <c r="AG33" s="77"/>
      <c r="AH33" s="77"/>
      <c r="AI33" s="77"/>
      <c r="AJ33" s="77"/>
      <c r="AK33" s="77"/>
      <c r="AL33" s="77"/>
      <c r="AM33" s="77"/>
      <c r="CF33" s="40">
        <f t="shared" si="1"/>
        <v>0</v>
      </c>
      <c r="CG33" s="40">
        <v>32</v>
      </c>
      <c r="CH33" s="40" t="s">
        <v>104</v>
      </c>
      <c r="CI33" s="50">
        <v>3000</v>
      </c>
      <c r="CJ33" s="40" t="s">
        <v>32</v>
      </c>
      <c r="CK33" s="40">
        <v>1</v>
      </c>
    </row>
    <row r="34" spans="1:90" ht="15" customHeight="1">
      <c r="B34" s="86"/>
      <c r="C34" s="74"/>
      <c r="D34" s="74"/>
      <c r="E34" s="74"/>
      <c r="F34" s="74"/>
      <c r="G34" s="74"/>
      <c r="H34" s="74"/>
      <c r="I34" s="74"/>
      <c r="J34" s="74"/>
      <c r="K34" s="74"/>
      <c r="L34" s="74"/>
      <c r="M34" s="74"/>
      <c r="N34" s="74"/>
      <c r="O34" s="74"/>
      <c r="P34" s="74"/>
      <c r="Q34" s="74"/>
      <c r="R34" s="74"/>
      <c r="S34" s="74"/>
      <c r="T34" s="75"/>
      <c r="U34" s="75"/>
      <c r="V34" s="75"/>
      <c r="W34" s="75"/>
      <c r="X34" s="76"/>
      <c r="Y34" s="76"/>
      <c r="Z34" s="76"/>
      <c r="AA34" s="77"/>
      <c r="AB34" s="77"/>
      <c r="AC34" s="77"/>
      <c r="AD34" s="77"/>
      <c r="AE34" s="77"/>
      <c r="AF34" s="77"/>
      <c r="AG34" s="77"/>
      <c r="AH34" s="77"/>
      <c r="AI34" s="77"/>
      <c r="AJ34" s="77"/>
      <c r="AK34" s="77"/>
      <c r="AL34" s="77"/>
      <c r="AM34" s="77"/>
      <c r="AP34" s="112"/>
      <c r="AQ34" s="78"/>
      <c r="CF34" s="40">
        <f t="shared" si="1"/>
        <v>0</v>
      </c>
      <c r="CG34" s="40">
        <v>33</v>
      </c>
      <c r="CH34" s="40" t="s">
        <v>105</v>
      </c>
      <c r="CI34" s="50">
        <v>3000</v>
      </c>
      <c r="CJ34" s="40" t="s">
        <v>32</v>
      </c>
      <c r="CK34" s="40">
        <v>1</v>
      </c>
    </row>
    <row r="35" spans="1:90" ht="15" customHeight="1">
      <c r="A35" s="86"/>
      <c r="CF35" s="40">
        <f t="shared" si="1"/>
        <v>0</v>
      </c>
      <c r="CG35" s="40">
        <v>34</v>
      </c>
      <c r="CH35" s="40" t="s">
        <v>106</v>
      </c>
      <c r="CI35" s="50">
        <v>3000</v>
      </c>
      <c r="CJ35" s="40" t="s">
        <v>32</v>
      </c>
      <c r="CK35" s="40">
        <v>1</v>
      </c>
    </row>
    <row r="36" spans="1:90" ht="13.5" customHeight="1">
      <c r="A36" s="93"/>
      <c r="B36" s="74"/>
      <c r="C36" s="74"/>
      <c r="D36" s="74"/>
      <c r="E36" s="74"/>
      <c r="F36" s="74"/>
      <c r="G36" s="74"/>
      <c r="H36" s="74"/>
      <c r="I36" s="74"/>
      <c r="J36" s="74"/>
      <c r="K36" s="74"/>
      <c r="L36" s="74"/>
      <c r="M36" s="74"/>
      <c r="N36" s="74"/>
      <c r="O36" s="74"/>
      <c r="P36" s="74"/>
      <c r="Q36" s="74"/>
      <c r="R36" s="74"/>
      <c r="S36" s="74"/>
      <c r="T36" s="75"/>
      <c r="U36" s="75"/>
      <c r="V36" s="75"/>
      <c r="W36" s="75"/>
      <c r="X36" s="76"/>
      <c r="Y36" s="76"/>
      <c r="Z36" s="76"/>
      <c r="AA36" s="77"/>
      <c r="AB36" s="77"/>
      <c r="AC36" s="77"/>
      <c r="AD36" s="77"/>
      <c r="AE36" s="77"/>
      <c r="AF36" s="77"/>
      <c r="AG36" s="77"/>
      <c r="AH36" s="77"/>
      <c r="AI36" s="77"/>
      <c r="AJ36" s="77"/>
      <c r="AK36" s="77"/>
      <c r="AL36" s="77"/>
      <c r="AM36" s="77"/>
      <c r="CF36" s="40">
        <f t="shared" si="1"/>
        <v>0</v>
      </c>
      <c r="CG36" s="40">
        <v>35</v>
      </c>
      <c r="CH36" s="40" t="s">
        <v>107</v>
      </c>
      <c r="CI36" s="50">
        <v>3000</v>
      </c>
      <c r="CJ36" s="40" t="s">
        <v>32</v>
      </c>
      <c r="CK36" s="40">
        <v>1</v>
      </c>
    </row>
    <row r="37" spans="1:90" s="79" customFormat="1" ht="18.75" customHeight="1">
      <c r="AP37" s="80"/>
      <c r="CA37" s="98"/>
      <c r="CC37" s="40"/>
      <c r="CF37" s="40">
        <f t="shared" si="1"/>
        <v>0</v>
      </c>
      <c r="CG37" s="40">
        <v>36</v>
      </c>
      <c r="CH37" s="40" t="s">
        <v>108</v>
      </c>
      <c r="CI37" s="50">
        <v>3000</v>
      </c>
      <c r="CJ37" s="40" t="s">
        <v>32</v>
      </c>
      <c r="CK37" s="40">
        <v>1</v>
      </c>
      <c r="CL37" s="88"/>
    </row>
    <row r="38" spans="1:90" s="79" customFormat="1" ht="18.75" customHeight="1">
      <c r="E38" s="81"/>
      <c r="AP38" s="80"/>
      <c r="CA38" s="98"/>
      <c r="CC38" s="40"/>
      <c r="CF38" s="40">
        <f t="shared" si="1"/>
        <v>0</v>
      </c>
      <c r="CG38" s="40">
        <v>37</v>
      </c>
      <c r="CH38" s="40" t="s">
        <v>109</v>
      </c>
      <c r="CI38" s="50">
        <v>3000</v>
      </c>
      <c r="CJ38" s="40" t="s">
        <v>32</v>
      </c>
      <c r="CK38" s="40">
        <v>1</v>
      </c>
      <c r="CL38" s="88"/>
    </row>
    <row r="39" spans="1:90" s="79" customFormat="1" ht="18.75" customHeight="1">
      <c r="E39" s="81"/>
      <c r="AP39" s="80"/>
      <c r="CA39" s="98"/>
      <c r="CC39" s="40"/>
      <c r="CF39" s="40">
        <f t="shared" si="1"/>
        <v>0</v>
      </c>
      <c r="CG39" s="40">
        <v>38</v>
      </c>
      <c r="CH39" s="40" t="s">
        <v>110</v>
      </c>
      <c r="CI39" s="50">
        <v>3000</v>
      </c>
      <c r="CJ39" s="40" t="s">
        <v>32</v>
      </c>
      <c r="CK39" s="40">
        <v>1</v>
      </c>
      <c r="CL39" s="88"/>
    </row>
    <row r="40" spans="1:90" s="79" customFormat="1" ht="18.75" customHeight="1">
      <c r="E40" s="81"/>
      <c r="AP40" s="80"/>
      <c r="CA40" s="98"/>
      <c r="CC40" s="40"/>
      <c r="CF40" s="40">
        <f t="shared" si="1"/>
        <v>0</v>
      </c>
      <c r="CG40" s="40">
        <v>39</v>
      </c>
      <c r="CH40" s="40" t="s">
        <v>111</v>
      </c>
      <c r="CI40" s="50">
        <v>3000</v>
      </c>
      <c r="CJ40" s="40" t="s">
        <v>32</v>
      </c>
      <c r="CK40" s="40">
        <v>1</v>
      </c>
      <c r="CL40" s="88"/>
    </row>
    <row r="41" spans="1:90" s="79" customFormat="1" ht="18.75" customHeight="1">
      <c r="E41" s="81"/>
      <c r="AP41" s="80"/>
      <c r="CA41" s="98"/>
      <c r="CC41" s="40"/>
    </row>
    <row r="42" spans="1:90" s="79" customFormat="1" ht="18.75" customHeight="1">
      <c r="E42" s="81"/>
      <c r="AP42" s="80"/>
      <c r="CA42" s="98"/>
      <c r="CC42" s="40"/>
      <c r="CL42" s="88"/>
    </row>
    <row r="43" spans="1:90" s="79" customFormat="1" ht="18.75" customHeight="1">
      <c r="E43" s="81"/>
      <c r="AP43" s="80"/>
      <c r="CA43" s="98"/>
      <c r="CC43" s="40"/>
      <c r="CF43" s="40"/>
      <c r="CG43" s="40"/>
      <c r="CH43" s="40"/>
      <c r="CI43" s="50"/>
      <c r="CJ43" s="40"/>
      <c r="CK43" s="40"/>
      <c r="CL43" s="88"/>
    </row>
    <row r="44" spans="1:90" s="79" customFormat="1" ht="18.75" customHeight="1">
      <c r="E44" s="81"/>
      <c r="AP44" s="80"/>
      <c r="CA44" s="98"/>
      <c r="CC44" s="40"/>
      <c r="CF44" s="40"/>
      <c r="CG44" s="40"/>
      <c r="CH44" s="40"/>
      <c r="CI44" s="50"/>
      <c r="CJ44" s="40"/>
      <c r="CK44" s="40"/>
      <c r="CL44" s="88"/>
    </row>
    <row r="45" spans="1:90" s="79" customFormat="1" ht="18.75" customHeight="1">
      <c r="E45" s="81"/>
      <c r="AP45" s="80"/>
      <c r="CA45" s="98"/>
      <c r="CC45" s="40"/>
      <c r="CF45" s="40"/>
      <c r="CG45" s="40"/>
      <c r="CH45" s="40"/>
      <c r="CI45" s="50"/>
      <c r="CJ45" s="40"/>
      <c r="CK45" s="40"/>
      <c r="CL45" s="88"/>
    </row>
    <row r="46" spans="1:90" s="79" customFormat="1" ht="18.75" customHeight="1">
      <c r="E46" s="81"/>
      <c r="AP46" s="80"/>
      <c r="CA46" s="98"/>
      <c r="CC46" s="40"/>
      <c r="CF46" s="40"/>
      <c r="CG46" s="40"/>
      <c r="CH46" s="40"/>
      <c r="CI46" s="50"/>
      <c r="CJ46" s="40"/>
      <c r="CK46" s="40"/>
      <c r="CL46" s="88"/>
    </row>
    <row r="47" spans="1:90" s="79" customFormat="1" ht="18.75" customHeight="1">
      <c r="E47" s="81"/>
      <c r="AP47" s="80"/>
      <c r="CA47" s="98"/>
      <c r="CC47" s="40"/>
      <c r="CF47" s="40"/>
      <c r="CG47" s="40"/>
      <c r="CH47" s="40"/>
      <c r="CI47" s="50"/>
      <c r="CJ47" s="40"/>
      <c r="CK47" s="40"/>
      <c r="CL47" s="88"/>
    </row>
    <row r="48" spans="1:90" s="79" customFormat="1" ht="18.75" customHeight="1">
      <c r="E48" s="81"/>
      <c r="AP48" s="80"/>
      <c r="CA48" s="98"/>
      <c r="CC48" s="40"/>
      <c r="CF48" s="40"/>
      <c r="CG48" s="40"/>
      <c r="CH48" s="40"/>
      <c r="CI48" s="50"/>
      <c r="CJ48" s="40"/>
      <c r="CK48" s="40"/>
      <c r="CL48" s="88"/>
    </row>
    <row r="49" spans="5:90" s="79" customFormat="1" ht="18.75" customHeight="1">
      <c r="E49" s="81"/>
      <c r="AP49" s="80"/>
      <c r="CA49" s="98"/>
      <c r="CC49" s="40"/>
      <c r="CF49" s="40"/>
      <c r="CG49" s="40"/>
      <c r="CH49" s="40"/>
      <c r="CI49" s="50"/>
      <c r="CJ49" s="40"/>
      <c r="CK49" s="40"/>
      <c r="CL49" s="88"/>
    </row>
    <row r="50" spans="5:90" s="79" customFormat="1" ht="18.75" customHeight="1">
      <c r="E50" s="81"/>
      <c r="AP50" s="80"/>
      <c r="CA50" s="98"/>
      <c r="CC50" s="40"/>
      <c r="CF50" s="40"/>
      <c r="CG50" s="40"/>
      <c r="CH50" s="40"/>
      <c r="CI50" s="50"/>
      <c r="CJ50" s="40"/>
      <c r="CK50" s="40"/>
      <c r="CL50" s="88"/>
    </row>
    <row r="51" spans="5:90" s="79" customFormat="1" ht="18.75" customHeight="1">
      <c r="E51" s="81"/>
      <c r="AP51" s="80"/>
      <c r="CA51" s="98"/>
      <c r="CC51" s="40"/>
      <c r="CF51" s="40"/>
      <c r="CG51" s="40"/>
      <c r="CH51" s="40"/>
      <c r="CI51" s="50"/>
      <c r="CJ51" s="40"/>
      <c r="CK51" s="40"/>
      <c r="CL51" s="88"/>
    </row>
    <row r="52" spans="5:90" s="79" customFormat="1" ht="18.75" customHeight="1">
      <c r="E52" s="81"/>
      <c r="AP52" s="80"/>
      <c r="CA52" s="98"/>
      <c r="CC52" s="40"/>
      <c r="CF52" s="40"/>
      <c r="CG52" s="40"/>
      <c r="CH52" s="40"/>
      <c r="CI52" s="50"/>
      <c r="CJ52" s="40"/>
      <c r="CK52" s="40"/>
      <c r="CL52" s="88"/>
    </row>
    <row r="53" spans="5:90" s="79" customFormat="1" ht="18.75" customHeight="1">
      <c r="E53" s="81"/>
      <c r="AP53" s="80"/>
      <c r="CA53" s="98"/>
      <c r="CC53" s="40"/>
      <c r="CF53" s="40"/>
      <c r="CG53" s="40"/>
      <c r="CH53" s="40"/>
      <c r="CI53" s="50"/>
      <c r="CJ53" s="40"/>
      <c r="CK53" s="40"/>
      <c r="CL53" s="88"/>
    </row>
    <row r="54" spans="5:90" s="79" customFormat="1" ht="18.75" customHeight="1">
      <c r="E54" s="81"/>
      <c r="AP54" s="80"/>
      <c r="CA54" s="98"/>
      <c r="CC54" s="40"/>
      <c r="CF54" s="40"/>
      <c r="CG54" s="40"/>
      <c r="CH54" s="40"/>
      <c r="CI54" s="50"/>
      <c r="CJ54" s="40"/>
      <c r="CK54" s="40"/>
      <c r="CL54" s="88"/>
    </row>
    <row r="55" spans="5:90" s="79" customFormat="1" ht="18.75" customHeight="1">
      <c r="E55" s="81"/>
      <c r="AP55" s="80"/>
      <c r="CA55" s="98"/>
      <c r="CC55" s="40"/>
      <c r="CF55" s="40"/>
      <c r="CG55" s="40"/>
      <c r="CH55" s="40"/>
      <c r="CI55" s="50"/>
      <c r="CJ55" s="40"/>
      <c r="CK55" s="40"/>
      <c r="CL55" s="88"/>
    </row>
    <row r="56" spans="5:90" s="79" customFormat="1" ht="18.75" customHeight="1">
      <c r="E56" s="81"/>
      <c r="AP56" s="80"/>
      <c r="CA56" s="98"/>
      <c r="CC56" s="40"/>
      <c r="CF56" s="40"/>
      <c r="CG56" s="40"/>
      <c r="CH56" s="40"/>
      <c r="CI56" s="50"/>
      <c r="CJ56" s="40"/>
      <c r="CK56" s="40"/>
      <c r="CL56" s="88"/>
    </row>
    <row r="57" spans="5:90" s="79" customFormat="1" ht="18.75" customHeight="1">
      <c r="E57" s="81"/>
      <c r="AP57" s="80"/>
      <c r="CA57" s="98"/>
      <c r="CC57" s="40"/>
      <c r="CF57" s="40"/>
      <c r="CG57" s="40"/>
      <c r="CH57" s="40"/>
      <c r="CI57" s="50"/>
      <c r="CJ57" s="40"/>
      <c r="CK57" s="40"/>
      <c r="CL57" s="88"/>
    </row>
    <row r="58" spans="5:90" s="79" customFormat="1" ht="18.75" customHeight="1">
      <c r="E58" s="81"/>
      <c r="AP58" s="80"/>
      <c r="CA58" s="98"/>
      <c r="CC58" s="40"/>
      <c r="CF58" s="40"/>
      <c r="CG58" s="40"/>
      <c r="CH58" s="40"/>
      <c r="CI58" s="50"/>
      <c r="CJ58" s="40"/>
      <c r="CK58" s="40"/>
      <c r="CL58" s="88"/>
    </row>
    <row r="59" spans="5:90" s="79" customFormat="1" ht="18.75" customHeight="1">
      <c r="E59" s="81"/>
      <c r="AP59" s="80"/>
      <c r="CA59" s="98"/>
      <c r="CC59" s="40"/>
      <c r="CF59" s="40"/>
      <c r="CG59" s="40"/>
      <c r="CH59" s="40"/>
      <c r="CI59" s="50"/>
      <c r="CJ59" s="40"/>
      <c r="CK59" s="40"/>
      <c r="CL59" s="88"/>
    </row>
    <row r="60" spans="5:90" s="79" customFormat="1" ht="18.75" customHeight="1">
      <c r="AP60" s="80"/>
      <c r="CA60" s="98"/>
      <c r="CC60" s="40"/>
      <c r="CF60" s="40"/>
      <c r="CG60" s="40"/>
      <c r="CH60" s="40"/>
      <c r="CI60" s="50"/>
      <c r="CJ60" s="40"/>
      <c r="CK60" s="40"/>
      <c r="CL60" s="88"/>
    </row>
    <row r="61" spans="5:90" s="79" customFormat="1" ht="18.75" customHeight="1">
      <c r="E61" s="81"/>
      <c r="AP61" s="80"/>
      <c r="CA61" s="98"/>
      <c r="CC61" s="40"/>
      <c r="CF61" s="40"/>
      <c r="CG61" s="40"/>
      <c r="CH61" s="40"/>
      <c r="CI61" s="50"/>
      <c r="CJ61" s="40"/>
      <c r="CK61" s="40"/>
      <c r="CL61" s="88"/>
    </row>
    <row r="62" spans="5:90" s="79" customFormat="1" ht="18.75" customHeight="1">
      <c r="E62" s="81"/>
      <c r="AP62" s="80"/>
      <c r="CA62" s="98"/>
      <c r="CC62" s="40"/>
      <c r="CF62" s="40"/>
      <c r="CG62" s="40"/>
      <c r="CH62" s="40"/>
      <c r="CI62" s="50"/>
      <c r="CJ62" s="40"/>
      <c r="CK62" s="40"/>
      <c r="CL62" s="88"/>
    </row>
    <row r="63" spans="5:90" s="79" customFormat="1" ht="18.75" customHeight="1">
      <c r="E63" s="81"/>
      <c r="AP63" s="80"/>
      <c r="CA63" s="98"/>
      <c r="CC63" s="40"/>
      <c r="CF63" s="40"/>
      <c r="CG63" s="40"/>
      <c r="CH63" s="40"/>
      <c r="CI63" s="50"/>
      <c r="CJ63" s="40"/>
      <c r="CK63" s="40"/>
      <c r="CL63" s="88"/>
    </row>
    <row r="64" spans="5:90" s="79" customFormat="1" ht="18.75" customHeight="1">
      <c r="E64" s="81"/>
      <c r="AP64" s="80"/>
      <c r="CA64" s="98"/>
      <c r="CC64" s="40"/>
      <c r="CF64" s="40"/>
      <c r="CG64" s="40"/>
      <c r="CH64" s="40"/>
      <c r="CI64" s="50"/>
      <c r="CJ64" s="40"/>
      <c r="CK64" s="40"/>
      <c r="CL64" s="88"/>
    </row>
    <row r="65" spans="5:90" s="79" customFormat="1" ht="18.75" customHeight="1">
      <c r="E65" s="81"/>
      <c r="AP65" s="80"/>
      <c r="CA65" s="98"/>
      <c r="CC65" s="40"/>
      <c r="CF65" s="40"/>
      <c r="CG65" s="40"/>
      <c r="CH65" s="40"/>
      <c r="CI65" s="50"/>
      <c r="CJ65" s="40"/>
      <c r="CK65" s="40"/>
      <c r="CL65" s="88"/>
    </row>
    <row r="66" spans="5:90" s="79" customFormat="1" ht="18.75" customHeight="1">
      <c r="E66" s="81"/>
      <c r="AP66" s="80"/>
      <c r="CA66" s="98"/>
      <c r="CC66" s="40"/>
      <c r="CF66" s="40"/>
      <c r="CG66" s="40"/>
      <c r="CH66" s="40"/>
      <c r="CI66" s="50"/>
      <c r="CJ66" s="40"/>
      <c r="CK66" s="40"/>
      <c r="CL66" s="88"/>
    </row>
    <row r="67" spans="5:90" s="79" customFormat="1" ht="18.75" customHeight="1">
      <c r="E67" s="81"/>
      <c r="AP67" s="80"/>
      <c r="CA67" s="98"/>
      <c r="CC67" s="40"/>
      <c r="CF67" s="40"/>
      <c r="CG67" s="40"/>
      <c r="CH67" s="40"/>
      <c r="CI67" s="50"/>
      <c r="CJ67" s="40"/>
      <c r="CK67" s="40"/>
      <c r="CL67" s="88"/>
    </row>
    <row r="68" spans="5:90" s="79" customFormat="1" ht="18.75" customHeight="1">
      <c r="E68" s="81"/>
      <c r="AP68" s="80"/>
      <c r="CA68" s="98"/>
      <c r="CC68" s="40"/>
      <c r="CF68" s="40"/>
      <c r="CG68" s="40"/>
      <c r="CH68" s="40"/>
      <c r="CI68" s="50"/>
      <c r="CJ68" s="40"/>
      <c r="CK68" s="40"/>
      <c r="CL68" s="88"/>
    </row>
    <row r="69" spans="5:90" s="79" customFormat="1" ht="18.75" customHeight="1">
      <c r="E69" s="81"/>
      <c r="AP69" s="80"/>
      <c r="CA69" s="98"/>
      <c r="CC69" s="40"/>
      <c r="CF69" s="40"/>
      <c r="CG69" s="40"/>
      <c r="CH69" s="40"/>
      <c r="CI69" s="50"/>
      <c r="CJ69" s="40"/>
      <c r="CK69" s="40"/>
      <c r="CL69" s="88"/>
    </row>
    <row r="70" spans="5:90" s="79" customFormat="1" ht="18.75" customHeight="1">
      <c r="E70" s="81"/>
      <c r="AP70" s="80"/>
      <c r="CA70" s="98"/>
      <c r="CC70" s="40"/>
      <c r="CF70" s="40"/>
      <c r="CG70" s="40"/>
      <c r="CH70" s="40"/>
      <c r="CI70" s="50"/>
      <c r="CJ70" s="40"/>
      <c r="CK70" s="40"/>
      <c r="CL70" s="88"/>
    </row>
    <row r="71" spans="5:90" s="79" customFormat="1" ht="18.75" customHeight="1">
      <c r="E71" s="81"/>
      <c r="AP71" s="80"/>
      <c r="CA71" s="98"/>
      <c r="CC71" s="40"/>
      <c r="CF71" s="40"/>
      <c r="CG71" s="40"/>
      <c r="CH71" s="40"/>
      <c r="CI71" s="50"/>
      <c r="CJ71" s="40"/>
      <c r="CK71" s="40"/>
      <c r="CL71" s="88"/>
    </row>
    <row r="72" spans="5:90" s="79" customFormat="1" ht="18.75" customHeight="1">
      <c r="E72" s="81"/>
      <c r="AP72" s="80"/>
      <c r="CA72" s="98"/>
      <c r="CC72" s="40"/>
      <c r="CF72" s="40"/>
      <c r="CG72" s="40"/>
      <c r="CH72" s="40"/>
      <c r="CI72" s="50"/>
      <c r="CJ72" s="40"/>
      <c r="CK72" s="40"/>
      <c r="CL72" s="88"/>
    </row>
    <row r="73" spans="5:90" s="79" customFormat="1" ht="18.75" customHeight="1">
      <c r="E73" s="81"/>
      <c r="AP73" s="80"/>
      <c r="CA73" s="98"/>
      <c r="CC73" s="40"/>
      <c r="CF73" s="40"/>
      <c r="CG73" s="40"/>
      <c r="CH73" s="40"/>
      <c r="CI73" s="50"/>
      <c r="CJ73" s="40"/>
      <c r="CK73" s="40"/>
      <c r="CL73" s="88"/>
    </row>
    <row r="74" spans="5:90" s="79" customFormat="1" ht="18.75" customHeight="1">
      <c r="E74" s="81"/>
      <c r="AP74" s="80"/>
      <c r="CA74" s="98"/>
      <c r="CC74" s="40"/>
      <c r="CF74" s="40"/>
      <c r="CG74" s="40"/>
      <c r="CH74" s="40"/>
      <c r="CI74" s="50"/>
      <c r="CJ74" s="40"/>
      <c r="CK74" s="40"/>
      <c r="CL74" s="88"/>
    </row>
    <row r="75" spans="5:90" s="79" customFormat="1" ht="18.75" customHeight="1">
      <c r="E75" s="81"/>
      <c r="AP75" s="80"/>
      <c r="CA75" s="98"/>
      <c r="CC75" s="40"/>
      <c r="CF75" s="40"/>
      <c r="CG75" s="40"/>
      <c r="CH75" s="40"/>
      <c r="CI75" s="50"/>
      <c r="CJ75" s="40"/>
      <c r="CK75" s="40"/>
      <c r="CL75" s="88"/>
    </row>
    <row r="76" spans="5:90" s="79" customFormat="1" ht="18.75" customHeight="1">
      <c r="E76" s="81"/>
      <c r="AP76" s="80"/>
      <c r="CA76" s="98"/>
      <c r="CC76" s="40"/>
      <c r="CF76" s="40"/>
      <c r="CG76" s="40"/>
      <c r="CH76" s="40"/>
      <c r="CI76" s="50"/>
      <c r="CJ76" s="40"/>
      <c r="CK76" s="40"/>
      <c r="CL76" s="88"/>
    </row>
    <row r="77" spans="5:90" s="79" customFormat="1" ht="18.75" customHeight="1">
      <c r="E77" s="81"/>
      <c r="AP77" s="80"/>
      <c r="CA77" s="98"/>
      <c r="CC77" s="40"/>
      <c r="CF77" s="40"/>
      <c r="CG77" s="40"/>
      <c r="CH77" s="40"/>
      <c r="CI77" s="50"/>
      <c r="CJ77" s="40"/>
      <c r="CK77" s="40"/>
      <c r="CL77" s="88"/>
    </row>
    <row r="78" spans="5:90" s="79" customFormat="1" ht="18.75" customHeight="1">
      <c r="E78" s="81"/>
      <c r="AP78" s="80"/>
      <c r="CA78" s="98"/>
      <c r="CC78" s="40"/>
      <c r="CF78" s="40"/>
      <c r="CG78" s="40"/>
      <c r="CH78" s="40"/>
      <c r="CI78" s="50"/>
      <c r="CJ78" s="40"/>
      <c r="CK78" s="40"/>
      <c r="CL78" s="88"/>
    </row>
    <row r="79" spans="5:90" s="79" customFormat="1" ht="18.75" customHeight="1">
      <c r="E79" s="81"/>
      <c r="AP79" s="80"/>
      <c r="CA79" s="98"/>
      <c r="CC79" s="40"/>
      <c r="CF79" s="40"/>
      <c r="CL79" s="88"/>
    </row>
    <row r="80" spans="5:90" s="79" customFormat="1" ht="18.75" customHeight="1">
      <c r="E80" s="81"/>
      <c r="AP80" s="80"/>
      <c r="CA80" s="98"/>
      <c r="CC80" s="40"/>
      <c r="CF80" s="40"/>
      <c r="CK80" s="40"/>
      <c r="CL80" s="88"/>
    </row>
    <row r="81" spans="2:90" s="79" customFormat="1" ht="18.75" customHeight="1">
      <c r="E81" s="81"/>
      <c r="AP81" s="80"/>
      <c r="CA81" s="98"/>
      <c r="CC81" s="40"/>
      <c r="CF81" s="40"/>
      <c r="CK81" s="40"/>
      <c r="CL81" s="88"/>
    </row>
    <row r="82" spans="2:90" s="79" customFormat="1" ht="18.75" customHeight="1">
      <c r="E82" s="81"/>
      <c r="AP82" s="80"/>
      <c r="CA82" s="98"/>
      <c r="CC82" s="40"/>
      <c r="CF82" s="40"/>
      <c r="CK82" s="40"/>
      <c r="CL82" s="88"/>
    </row>
    <row r="83" spans="2:90" s="79" customFormat="1" ht="18.75" customHeight="1">
      <c r="E83" s="81"/>
      <c r="AP83" s="80"/>
      <c r="CA83" s="98"/>
      <c r="CC83" s="40"/>
      <c r="CF83" s="40"/>
      <c r="CK83" s="40"/>
      <c r="CL83" s="88"/>
    </row>
    <row r="84" spans="2:90" s="79" customFormat="1" ht="18.75" customHeight="1">
      <c r="E84" s="81"/>
      <c r="AP84" s="80"/>
      <c r="CA84" s="98"/>
      <c r="CC84" s="40"/>
      <c r="CF84" s="40"/>
      <c r="CK84" s="40"/>
      <c r="CL84" s="88"/>
    </row>
    <row r="85" spans="2:90" s="79" customFormat="1" ht="18.75" customHeight="1">
      <c r="E85" s="81"/>
      <c r="AP85" s="80"/>
      <c r="CA85" s="98"/>
      <c r="CC85" s="40"/>
      <c r="CF85" s="40"/>
      <c r="CK85" s="40"/>
      <c r="CL85" s="88"/>
    </row>
    <row r="86" spans="2:90" s="79" customFormat="1" ht="18.75" customHeight="1">
      <c r="E86" s="81"/>
      <c r="AP86" s="80"/>
      <c r="CA86" s="98"/>
      <c r="CC86" s="40"/>
      <c r="CF86" s="40"/>
      <c r="CK86" s="40"/>
      <c r="CL86" s="88"/>
    </row>
    <row r="87" spans="2:90" s="79" customFormat="1" ht="18.75" customHeight="1">
      <c r="E87" s="81"/>
      <c r="AP87" s="80"/>
      <c r="CA87" s="98"/>
      <c r="CC87" s="40"/>
      <c r="CF87" s="40"/>
      <c r="CK87" s="40"/>
      <c r="CL87" s="88"/>
    </row>
    <row r="88" spans="2:90" s="79" customFormat="1" ht="18.75" customHeight="1">
      <c r="E88" s="81"/>
      <c r="AP88" s="80"/>
      <c r="CA88" s="98"/>
      <c r="CC88" s="40"/>
      <c r="CF88" s="40"/>
      <c r="CK88" s="40"/>
      <c r="CL88" s="88"/>
    </row>
    <row r="89" spans="2:90" s="79" customFormat="1" ht="18.75" customHeight="1">
      <c r="E89" s="81"/>
      <c r="AP89" s="80"/>
      <c r="CA89" s="98"/>
      <c r="CC89" s="40"/>
      <c r="CF89" s="40"/>
      <c r="CK89" s="40"/>
      <c r="CL89" s="88"/>
    </row>
    <row r="90" spans="2:90" s="79" customFormat="1" ht="18.75" customHeight="1">
      <c r="E90" s="81"/>
      <c r="AP90" s="80"/>
      <c r="CA90" s="98"/>
      <c r="CC90" s="40"/>
      <c r="CF90" s="40"/>
      <c r="CK90" s="40"/>
      <c r="CL90" s="88"/>
    </row>
    <row r="91" spans="2:90" s="79" customFormat="1" ht="18.75" customHeight="1">
      <c r="E91" s="81"/>
      <c r="AP91" s="80"/>
      <c r="CA91" s="98"/>
      <c r="CC91" s="40"/>
      <c r="CF91" s="40"/>
      <c r="CK91" s="40"/>
      <c r="CL91" s="88"/>
    </row>
    <row r="92" spans="2:90" s="79" customFormat="1" ht="18.75" customHeight="1">
      <c r="E92" s="81"/>
      <c r="AP92" s="80"/>
      <c r="CA92" s="98"/>
      <c r="CC92" s="40"/>
      <c r="CF92" s="40"/>
      <c r="CK92" s="40"/>
      <c r="CL92" s="88"/>
    </row>
    <row r="93" spans="2:90" s="79" customFormat="1" ht="18.75" customHeight="1">
      <c r="E93" s="81"/>
      <c r="AP93" s="80"/>
      <c r="CA93" s="98"/>
      <c r="CC93" s="40"/>
      <c r="CF93" s="40"/>
      <c r="CK93" s="40"/>
      <c r="CL93" s="88"/>
    </row>
    <row r="94" spans="2:90" s="79" customFormat="1" ht="18.75" customHeight="1">
      <c r="B94" s="81"/>
      <c r="C94" s="81"/>
      <c r="D94" s="81"/>
      <c r="E94" s="81"/>
      <c r="G94" s="81"/>
      <c r="AP94" s="80"/>
      <c r="CA94" s="98"/>
      <c r="CC94" s="40"/>
      <c r="CF94" s="40"/>
      <c r="CK94" s="40"/>
      <c r="CL94" s="88"/>
    </row>
    <row r="95" spans="2:90" s="79" customFormat="1" ht="18.75" customHeight="1">
      <c r="AP95" s="80"/>
      <c r="CA95" s="98"/>
      <c r="CC95" s="40"/>
      <c r="CF95" s="40"/>
      <c r="CK95" s="40"/>
      <c r="CL95" s="88"/>
    </row>
    <row r="96" spans="2:90" s="79" customFormat="1" ht="18.75" customHeight="1">
      <c r="AP96" s="80"/>
      <c r="CA96" s="98"/>
      <c r="CC96" s="40"/>
      <c r="CF96" s="40"/>
      <c r="CK96" s="40"/>
      <c r="CL96" s="88"/>
    </row>
    <row r="97" spans="42:90" s="79" customFormat="1" ht="18.75" customHeight="1">
      <c r="AP97" s="80"/>
      <c r="CA97" s="98"/>
      <c r="CC97" s="40"/>
      <c r="CF97" s="40"/>
      <c r="CK97" s="40"/>
      <c r="CL97" s="88"/>
    </row>
    <row r="98" spans="42:90" s="79" customFormat="1" ht="18.75" customHeight="1">
      <c r="AP98" s="80"/>
      <c r="CA98" s="98"/>
      <c r="CC98" s="40"/>
      <c r="CF98" s="40"/>
      <c r="CK98" s="40"/>
      <c r="CL98" s="88"/>
    </row>
    <row r="99" spans="42:90" s="79" customFormat="1" ht="18.75" customHeight="1">
      <c r="AP99" s="80"/>
      <c r="CA99" s="98"/>
      <c r="CC99" s="40"/>
      <c r="CF99" s="40"/>
      <c r="CK99" s="40"/>
      <c r="CL99" s="88"/>
    </row>
    <row r="100" spans="42:90" s="79" customFormat="1" ht="18.75" customHeight="1">
      <c r="AP100" s="80"/>
      <c r="CA100" s="98"/>
      <c r="CC100" s="40"/>
      <c r="CF100" s="40"/>
      <c r="CK100" s="40"/>
      <c r="CL100" s="88"/>
    </row>
    <row r="101" spans="42:90" s="79" customFormat="1" ht="18.75" customHeight="1">
      <c r="AP101" s="80"/>
      <c r="CA101" s="98"/>
      <c r="CC101" s="40"/>
      <c r="CF101" s="40"/>
      <c r="CK101" s="40"/>
      <c r="CL101" s="88"/>
    </row>
    <row r="102" spans="42:90" s="79" customFormat="1" ht="18.75" customHeight="1">
      <c r="AP102" s="80"/>
      <c r="CA102" s="98"/>
      <c r="CC102" s="40"/>
      <c r="CF102" s="40"/>
      <c r="CK102" s="40"/>
      <c r="CL102" s="88"/>
    </row>
    <row r="103" spans="42:90" s="79" customFormat="1" ht="18.75" customHeight="1">
      <c r="AP103" s="80"/>
      <c r="CA103" s="98"/>
      <c r="CC103" s="40"/>
      <c r="CF103" s="40"/>
      <c r="CK103" s="40"/>
      <c r="CL103" s="88"/>
    </row>
  </sheetData>
  <sheetProtection password="CC6B" sheet="1" selectLockedCells="1"/>
  <mergeCells count="64">
    <mergeCell ref="A24:AM24"/>
    <mergeCell ref="B25:AM25"/>
    <mergeCell ref="B26:AM26"/>
    <mergeCell ref="B27:AM27"/>
    <mergeCell ref="B28:AM28"/>
    <mergeCell ref="A21:Q21"/>
    <mergeCell ref="R21:V21"/>
    <mergeCell ref="W21:AM21"/>
    <mergeCell ref="A22:Q22"/>
    <mergeCell ref="R22:V22"/>
    <mergeCell ref="W22:AM22"/>
    <mergeCell ref="A19:Q19"/>
    <mergeCell ref="R19:V19"/>
    <mergeCell ref="W19:AM19"/>
    <mergeCell ref="A20:Q20"/>
    <mergeCell ref="R20:V20"/>
    <mergeCell ref="W20:AM20"/>
    <mergeCell ref="A17:Q17"/>
    <mergeCell ref="R17:V17"/>
    <mergeCell ref="W17:AM17"/>
    <mergeCell ref="A18:Q18"/>
    <mergeCell ref="R18:V18"/>
    <mergeCell ref="W18:AM18"/>
    <mergeCell ref="A15:Q15"/>
    <mergeCell ref="R15:V15"/>
    <mergeCell ref="W15:AM15"/>
    <mergeCell ref="A16:Q16"/>
    <mergeCell ref="R16:V16"/>
    <mergeCell ref="W16:AM16"/>
    <mergeCell ref="A13:Q13"/>
    <mergeCell ref="R13:V13"/>
    <mergeCell ref="W13:AM13"/>
    <mergeCell ref="M12:P12"/>
    <mergeCell ref="Q12:T12"/>
    <mergeCell ref="U12:V12"/>
    <mergeCell ref="W12:Y12"/>
    <mergeCell ref="Z12:AC12"/>
    <mergeCell ref="AT7:AT8"/>
    <mergeCell ref="L8:AM8"/>
    <mergeCell ref="S9:Y9"/>
    <mergeCell ref="AG9:AM9"/>
    <mergeCell ref="L10:AM10"/>
    <mergeCell ref="AP5:AT5"/>
    <mergeCell ref="L6:AB6"/>
    <mergeCell ref="AC6:AF6"/>
    <mergeCell ref="AG6:AK6"/>
    <mergeCell ref="AL6:AM6"/>
    <mergeCell ref="AP6:AT6"/>
    <mergeCell ref="A14:Q14"/>
    <mergeCell ref="R14:V14"/>
    <mergeCell ref="W14:AM14"/>
    <mergeCell ref="A2:AM2"/>
    <mergeCell ref="A4:A10"/>
    <mergeCell ref="L4:AF4"/>
    <mergeCell ref="AG4:AM4"/>
    <mergeCell ref="L5:AF5"/>
    <mergeCell ref="AG5:AM5"/>
    <mergeCell ref="B7:K8"/>
    <mergeCell ref="Q7:R7"/>
    <mergeCell ref="T7:V7"/>
    <mergeCell ref="AD12:AE12"/>
    <mergeCell ref="AF12:AH12"/>
    <mergeCell ref="AI12:AK12"/>
    <mergeCell ref="AL12:AM12"/>
  </mergeCells>
  <phoneticPr fontId="6"/>
  <conditionalFormatting sqref="AG6:AK6">
    <cfRule type="expression" dxfId="39" priority="1">
      <formula>$CE$4=2</formula>
    </cfRule>
  </conditionalFormatting>
  <conditionalFormatting sqref="A25">
    <cfRule type="expression" dxfId="38" priority="4">
      <formula>#REF!=2</formula>
    </cfRule>
  </conditionalFormatting>
  <dataValidations count="8">
    <dataValidation type="list" allowBlank="1" showInputMessage="1" showErrorMessage="1" sqref="A15:Q21">
      <formula1>$CC$15:$CC$27</formula1>
    </dataValidation>
    <dataValidation type="whole" allowBlank="1" showInputMessage="1" showErrorMessage="1" error="所要額が1,000円未満の場合は申請できません。" sqref="Z12">
      <formula1>1000</formula1>
      <formula2>1E+28</formula2>
    </dataValidation>
    <dataValidation imeMode="fullKatakana" allowBlank="1" showInputMessage="1" showErrorMessage="1" sqref="L4:AF4"/>
    <dataValidation imeMode="disabled" allowBlank="1" showInputMessage="1" showErrorMessage="1" sqref="Q7:R7 T7:V7 S9:Y9 AG9:AM9"/>
    <dataValidation type="textLength" imeMode="disabled" operator="equal" allowBlank="1" showInputMessage="1" showErrorMessage="1" errorTitle="事業所番号" error="10桁で入力してください。" sqref="AG5:AM5">
      <formula1>10</formula1>
    </dataValidation>
    <dataValidation imeMode="halfAlpha" allowBlank="1" showInputMessage="1" showErrorMessage="1" sqref="AG6 R14:V21"/>
    <dataValidation type="list" allowBlank="1" showInputMessage="1" showErrorMessage="1" sqref="X33:Z34 A25:A28 X36:Z36 X31:Z31">
      <formula1>"○"</formula1>
    </dataValidation>
    <dataValidation type="list" allowBlank="1" showInputMessage="1" showErrorMessage="1" sqref="L6:AB6">
      <formula1>$CH$4:$CH$40</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CL103"/>
  <sheetViews>
    <sheetView showGridLines="0" view="pageBreakPreview" zoomScaleNormal="120" zoomScaleSheetLayoutView="100" workbookViewId="0">
      <selection activeCell="L4" sqref="L4:AF4"/>
    </sheetView>
  </sheetViews>
  <sheetFormatPr defaultColWidth="2.25" defaultRowHeight="15.75"/>
  <cols>
    <col min="1" max="1" width="5.75" style="41" customWidth="1"/>
    <col min="2" max="5" width="3.375" style="41" customWidth="1"/>
    <col min="6" max="7" width="2.375" style="41" bestFit="1" customWidth="1"/>
    <col min="8" max="28" width="2.25" style="41"/>
    <col min="29" max="30" width="2.125" style="41" customWidth="1"/>
    <col min="31" max="32" width="2.625" style="41" customWidth="1"/>
    <col min="33" max="33" width="2.25" style="41"/>
    <col min="34" max="35" width="2.875" style="41" customWidth="1"/>
    <col min="36" max="37" width="2.625" style="41" customWidth="1"/>
    <col min="38" max="39" width="1.375" style="41" customWidth="1"/>
    <col min="40" max="40" width="2.25" style="41"/>
    <col min="41" max="41" width="2.25" style="41" customWidth="1"/>
    <col min="42" max="42" width="2.25" style="117" customWidth="1"/>
    <col min="43" max="47" width="2.25" style="41" customWidth="1"/>
    <col min="48" max="78" width="2.25" style="41"/>
    <col min="79" max="79" width="8.625" style="95" bestFit="1" customWidth="1"/>
    <col min="80" max="80" width="2.875" style="41" customWidth="1"/>
    <col min="81" max="81" width="2.25" style="40" customWidth="1"/>
    <col min="82" max="83" width="5.875" style="41" customWidth="1"/>
    <col min="84" max="84" width="2.5" style="40" customWidth="1"/>
    <col min="85" max="85" width="3.25" style="41" customWidth="1"/>
    <col min="86" max="86" width="41.25" style="41" customWidth="1"/>
    <col min="87" max="87" width="7.5" style="41" customWidth="1"/>
    <col min="88" max="88" width="6.625" style="41" customWidth="1"/>
    <col min="89" max="89" width="2.375" style="40" customWidth="1"/>
    <col min="90" max="90" width="6.375" style="88" customWidth="1"/>
    <col min="91" max="16384" width="2.25" style="41"/>
  </cols>
  <sheetData>
    <row r="1" spans="1:90">
      <c r="A1" s="40" t="s">
        <v>43</v>
      </c>
      <c r="AJ1" s="41" t="s">
        <v>149</v>
      </c>
    </row>
    <row r="2" spans="1:90" ht="36" customHeight="1">
      <c r="A2" s="181" t="str">
        <f>IF(個票2!$CB$4="NG","申請内容に不備/未入力の項目があります！本シートをもう一度ご確認ください！","")</f>
        <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row>
    <row r="3" spans="1:90" ht="20.25" thickBot="1">
      <c r="L3" s="94"/>
      <c r="AM3" s="92" t="str">
        <f>IF($L$5="","",IF($AG$5="","事業所番号を入力してください。↓",""))</f>
        <v/>
      </c>
      <c r="CB3" s="41" t="s">
        <v>68</v>
      </c>
      <c r="CD3" s="41" t="s">
        <v>44</v>
      </c>
      <c r="CE3" s="41" t="s">
        <v>24</v>
      </c>
      <c r="CG3" s="40"/>
      <c r="CH3" s="40"/>
      <c r="CI3" s="42" t="s">
        <v>31</v>
      </c>
      <c r="CJ3" s="40"/>
      <c r="CK3" s="40" t="s">
        <v>44</v>
      </c>
      <c r="CL3" s="88" t="s">
        <v>24</v>
      </c>
    </row>
    <row r="4" spans="1:90" s="47" customFormat="1" ht="18" customHeight="1">
      <c r="A4" s="182" t="s">
        <v>18</v>
      </c>
      <c r="B4" s="43" t="s">
        <v>0</v>
      </c>
      <c r="C4" s="44"/>
      <c r="D4" s="44"/>
      <c r="E4" s="45"/>
      <c r="F4" s="45"/>
      <c r="G4" s="45"/>
      <c r="H4" s="45"/>
      <c r="I4" s="45"/>
      <c r="J4" s="45"/>
      <c r="K4" s="46"/>
      <c r="L4" s="185"/>
      <c r="M4" s="186"/>
      <c r="N4" s="186"/>
      <c r="O4" s="186"/>
      <c r="P4" s="186"/>
      <c r="Q4" s="186"/>
      <c r="R4" s="186"/>
      <c r="S4" s="186"/>
      <c r="T4" s="186"/>
      <c r="U4" s="186"/>
      <c r="V4" s="186"/>
      <c r="W4" s="186"/>
      <c r="X4" s="186"/>
      <c r="Y4" s="186"/>
      <c r="Z4" s="186"/>
      <c r="AA4" s="186"/>
      <c r="AB4" s="186"/>
      <c r="AC4" s="186"/>
      <c r="AD4" s="186"/>
      <c r="AE4" s="186"/>
      <c r="AF4" s="187"/>
      <c r="AG4" s="188" t="s">
        <v>72</v>
      </c>
      <c r="AH4" s="189"/>
      <c r="AI4" s="189"/>
      <c r="AJ4" s="189"/>
      <c r="AK4" s="189"/>
      <c r="AL4" s="189"/>
      <c r="AM4" s="190"/>
      <c r="AP4" s="48"/>
      <c r="CA4" s="96"/>
      <c r="CB4" s="89" t="str">
        <f>IF(AM3&amp;AC7&amp;A29="","","NG")</f>
        <v/>
      </c>
      <c r="CC4" s="40"/>
      <c r="CD4" s="47">
        <f>IFERROR(VLOOKUP($L$6,$CH$4:$CK$40,4,FALSE),0)</f>
        <v>0</v>
      </c>
      <c r="CE4" s="47">
        <f>IFERROR(VLOOKUP($L$6,$CH$4:$CL$40,5,FALSE),0)</f>
        <v>0</v>
      </c>
      <c r="CF4" s="40">
        <f>IF($L$6=$CH4,1,0)</f>
        <v>0</v>
      </c>
      <c r="CG4" s="40">
        <v>1</v>
      </c>
      <c r="CH4" s="49" t="s">
        <v>75</v>
      </c>
      <c r="CI4" s="50">
        <v>20000</v>
      </c>
      <c r="CJ4" s="40" t="s">
        <v>30</v>
      </c>
      <c r="CK4" s="40">
        <v>1</v>
      </c>
      <c r="CL4" s="88">
        <v>2</v>
      </c>
    </row>
    <row r="5" spans="1:90" s="47" customFormat="1" ht="20.25" customHeight="1">
      <c r="A5" s="183"/>
      <c r="B5" s="51" t="s">
        <v>17</v>
      </c>
      <c r="C5" s="52"/>
      <c r="D5" s="52"/>
      <c r="E5" s="53"/>
      <c r="F5" s="53"/>
      <c r="G5" s="53"/>
      <c r="H5" s="53"/>
      <c r="I5" s="53"/>
      <c r="J5" s="53"/>
      <c r="K5" s="54"/>
      <c r="L5" s="191"/>
      <c r="M5" s="192"/>
      <c r="N5" s="192"/>
      <c r="O5" s="192"/>
      <c r="P5" s="192"/>
      <c r="Q5" s="192"/>
      <c r="R5" s="192"/>
      <c r="S5" s="192"/>
      <c r="T5" s="192"/>
      <c r="U5" s="192"/>
      <c r="V5" s="192"/>
      <c r="W5" s="192"/>
      <c r="X5" s="192"/>
      <c r="Y5" s="192"/>
      <c r="Z5" s="192"/>
      <c r="AA5" s="192"/>
      <c r="AB5" s="192"/>
      <c r="AC5" s="192"/>
      <c r="AD5" s="192"/>
      <c r="AE5" s="192"/>
      <c r="AF5" s="193"/>
      <c r="AG5" s="194"/>
      <c r="AH5" s="195"/>
      <c r="AI5" s="195"/>
      <c r="AJ5" s="195"/>
      <c r="AK5" s="195"/>
      <c r="AL5" s="195"/>
      <c r="AM5" s="196"/>
      <c r="AP5" s="207"/>
      <c r="AQ5" s="207"/>
      <c r="AR5" s="207"/>
      <c r="AS5" s="207"/>
      <c r="AT5" s="207"/>
      <c r="CA5" s="96"/>
      <c r="CC5" s="40"/>
      <c r="CF5" s="40">
        <f t="shared" ref="CF5:CF13" si="0">IF($L$6=$CH5,1,0)</f>
        <v>0</v>
      </c>
      <c r="CG5" s="40">
        <v>2</v>
      </c>
      <c r="CH5" s="49" t="s">
        <v>76</v>
      </c>
      <c r="CI5" s="50">
        <v>30000</v>
      </c>
      <c r="CJ5" s="40" t="s">
        <v>30</v>
      </c>
      <c r="CK5" s="40">
        <v>1</v>
      </c>
      <c r="CL5" s="88">
        <v>2</v>
      </c>
    </row>
    <row r="6" spans="1:90" s="47" customFormat="1" ht="26.25" customHeight="1">
      <c r="A6" s="183"/>
      <c r="B6" s="55" t="s">
        <v>27</v>
      </c>
      <c r="C6" s="118"/>
      <c r="D6" s="118"/>
      <c r="E6" s="6"/>
      <c r="F6" s="6"/>
      <c r="G6" s="6"/>
      <c r="H6" s="6"/>
      <c r="I6" s="6"/>
      <c r="J6" s="6"/>
      <c r="K6" s="56"/>
      <c r="L6" s="208"/>
      <c r="M6" s="209"/>
      <c r="N6" s="209"/>
      <c r="O6" s="209"/>
      <c r="P6" s="209"/>
      <c r="Q6" s="209"/>
      <c r="R6" s="209"/>
      <c r="S6" s="209"/>
      <c r="T6" s="209"/>
      <c r="U6" s="209"/>
      <c r="V6" s="209"/>
      <c r="W6" s="209"/>
      <c r="X6" s="209"/>
      <c r="Y6" s="209"/>
      <c r="Z6" s="209"/>
      <c r="AA6" s="209"/>
      <c r="AB6" s="210"/>
      <c r="AC6" s="211" t="s">
        <v>24</v>
      </c>
      <c r="AD6" s="212"/>
      <c r="AE6" s="212"/>
      <c r="AF6" s="213"/>
      <c r="AG6" s="214"/>
      <c r="AH6" s="215"/>
      <c r="AI6" s="215"/>
      <c r="AJ6" s="215"/>
      <c r="AK6" s="216"/>
      <c r="AL6" s="217" t="s">
        <v>73</v>
      </c>
      <c r="AM6" s="218"/>
      <c r="AP6" s="219" t="s">
        <v>37</v>
      </c>
      <c r="AQ6" s="207"/>
      <c r="AR6" s="207"/>
      <c r="AS6" s="207"/>
      <c r="AT6" s="207"/>
      <c r="CA6" s="96"/>
      <c r="CC6" s="40"/>
      <c r="CF6" s="40">
        <f t="shared" si="0"/>
        <v>0</v>
      </c>
      <c r="CG6" s="40">
        <v>3</v>
      </c>
      <c r="CH6" s="49" t="s">
        <v>77</v>
      </c>
      <c r="CI6" s="50">
        <v>40000</v>
      </c>
      <c r="CJ6" s="40" t="s">
        <v>30</v>
      </c>
      <c r="CK6" s="40">
        <v>1</v>
      </c>
      <c r="CL6" s="88">
        <v>2</v>
      </c>
    </row>
    <row r="7" spans="1:90" s="47" customFormat="1" ht="18" customHeight="1">
      <c r="A7" s="183"/>
      <c r="B7" s="197" t="s">
        <v>25</v>
      </c>
      <c r="C7" s="198"/>
      <c r="D7" s="198"/>
      <c r="E7" s="198"/>
      <c r="F7" s="198"/>
      <c r="G7" s="198"/>
      <c r="H7" s="198"/>
      <c r="I7" s="198"/>
      <c r="J7" s="198"/>
      <c r="K7" s="199"/>
      <c r="L7" s="57" t="s">
        <v>5</v>
      </c>
      <c r="M7" s="57"/>
      <c r="N7" s="57"/>
      <c r="O7" s="57"/>
      <c r="P7" s="57"/>
      <c r="Q7" s="203"/>
      <c r="R7" s="203"/>
      <c r="S7" s="57" t="s">
        <v>6</v>
      </c>
      <c r="T7" s="203"/>
      <c r="U7" s="203"/>
      <c r="V7" s="203"/>
      <c r="W7" s="57" t="s">
        <v>7</v>
      </c>
      <c r="X7" s="57"/>
      <c r="Y7" s="57"/>
      <c r="Z7" s="57"/>
      <c r="AA7" s="57"/>
      <c r="AB7" s="57"/>
      <c r="AC7" s="83" t="str">
        <f>IF($CE$4=2,IF($AG$6="","定員を入力してください。",""),"")</f>
        <v/>
      </c>
      <c r="AD7" s="82"/>
      <c r="AE7" s="82"/>
      <c r="AF7" s="82"/>
      <c r="AG7" s="82"/>
      <c r="AH7" s="82"/>
      <c r="AI7" s="82"/>
      <c r="AJ7" s="82"/>
      <c r="AK7" s="82"/>
      <c r="AL7" s="82"/>
      <c r="AM7" s="84"/>
      <c r="AP7" s="118"/>
      <c r="AQ7" s="5"/>
      <c r="AR7" s="5"/>
      <c r="AS7" s="5"/>
      <c r="AT7" s="220"/>
      <c r="CA7" s="96"/>
      <c r="CC7" s="40"/>
      <c r="CF7" s="40">
        <f t="shared" si="0"/>
        <v>0</v>
      </c>
      <c r="CG7" s="40">
        <v>4</v>
      </c>
      <c r="CH7" s="49" t="s">
        <v>78</v>
      </c>
      <c r="CI7" s="50">
        <v>14000</v>
      </c>
      <c r="CJ7" s="40" t="s">
        <v>30</v>
      </c>
      <c r="CK7" s="40">
        <v>1</v>
      </c>
      <c r="CL7" s="88"/>
    </row>
    <row r="8" spans="1:90" s="47" customFormat="1" ht="20.25" customHeight="1">
      <c r="A8" s="183"/>
      <c r="B8" s="200"/>
      <c r="C8" s="201"/>
      <c r="D8" s="201"/>
      <c r="E8" s="201"/>
      <c r="F8" s="201"/>
      <c r="G8" s="201"/>
      <c r="H8" s="201"/>
      <c r="I8" s="201"/>
      <c r="J8" s="201"/>
      <c r="K8" s="202"/>
      <c r="L8" s="221"/>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3"/>
      <c r="AP8" s="118"/>
      <c r="AQ8" s="5"/>
      <c r="AR8" s="5"/>
      <c r="AS8" s="5"/>
      <c r="AT8" s="220"/>
      <c r="CA8" s="96"/>
      <c r="CC8" s="40"/>
      <c r="CF8" s="40">
        <f t="shared" si="0"/>
        <v>0</v>
      </c>
      <c r="CG8" s="40">
        <v>5</v>
      </c>
      <c r="CH8" s="49" t="s">
        <v>79</v>
      </c>
      <c r="CI8" s="50">
        <v>7000</v>
      </c>
      <c r="CJ8" s="40" t="s">
        <v>30</v>
      </c>
      <c r="CK8" s="40">
        <v>1</v>
      </c>
      <c r="CL8" s="88"/>
    </row>
    <row r="9" spans="1:90" s="47" customFormat="1" ht="21" customHeight="1">
      <c r="A9" s="183"/>
      <c r="B9" s="58" t="s">
        <v>8</v>
      </c>
      <c r="C9" s="119"/>
      <c r="D9" s="119"/>
      <c r="E9" s="59"/>
      <c r="F9" s="59"/>
      <c r="G9" s="59"/>
      <c r="H9" s="59"/>
      <c r="I9" s="59"/>
      <c r="J9" s="59"/>
      <c r="K9" s="60"/>
      <c r="L9" s="59" t="s">
        <v>9</v>
      </c>
      <c r="M9" s="59"/>
      <c r="N9" s="59"/>
      <c r="O9" s="59"/>
      <c r="P9" s="59"/>
      <c r="Q9" s="59"/>
      <c r="R9" s="60"/>
      <c r="S9" s="224"/>
      <c r="T9" s="225"/>
      <c r="U9" s="225"/>
      <c r="V9" s="225"/>
      <c r="W9" s="225"/>
      <c r="X9" s="225"/>
      <c r="Y9" s="226"/>
      <c r="Z9" s="61" t="s">
        <v>23</v>
      </c>
      <c r="AA9" s="59"/>
      <c r="AB9" s="59"/>
      <c r="AC9" s="59"/>
      <c r="AD9" s="59"/>
      <c r="AE9" s="59"/>
      <c r="AF9" s="60"/>
      <c r="AG9" s="227"/>
      <c r="AH9" s="228"/>
      <c r="AI9" s="228"/>
      <c r="AJ9" s="228"/>
      <c r="AK9" s="228"/>
      <c r="AL9" s="228"/>
      <c r="AM9" s="229"/>
      <c r="AP9" s="48"/>
      <c r="CA9" s="96"/>
      <c r="CC9" s="40"/>
      <c r="CF9" s="40">
        <f t="shared" si="0"/>
        <v>0</v>
      </c>
      <c r="CG9" s="40">
        <v>6</v>
      </c>
      <c r="CH9" s="49" t="s">
        <v>80</v>
      </c>
      <c r="CI9" s="50">
        <v>7000</v>
      </c>
      <c r="CJ9" s="40" t="s">
        <v>30</v>
      </c>
      <c r="CK9" s="40">
        <v>1</v>
      </c>
      <c r="CL9" s="88"/>
    </row>
    <row r="10" spans="1:90" s="47" customFormat="1" ht="20.25" customHeight="1" thickBot="1">
      <c r="A10" s="184"/>
      <c r="B10" s="62" t="s">
        <v>42</v>
      </c>
      <c r="C10" s="63"/>
      <c r="D10" s="63"/>
      <c r="E10" s="64"/>
      <c r="F10" s="64"/>
      <c r="G10" s="64"/>
      <c r="H10" s="64"/>
      <c r="I10" s="64"/>
      <c r="J10" s="64"/>
      <c r="K10" s="65"/>
      <c r="L10" s="230"/>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2"/>
      <c r="AP10" s="48"/>
      <c r="CA10" s="96"/>
      <c r="CC10" s="40"/>
      <c r="CF10" s="40">
        <f t="shared" si="0"/>
        <v>0</v>
      </c>
      <c r="CG10" s="40">
        <v>7</v>
      </c>
      <c r="CH10" s="49" t="s">
        <v>81</v>
      </c>
      <c r="CI10" s="50">
        <v>7000</v>
      </c>
      <c r="CJ10" s="40" t="s">
        <v>30</v>
      </c>
      <c r="CK10" s="40">
        <v>1</v>
      </c>
      <c r="CL10" s="88"/>
    </row>
    <row r="11" spans="1:90" s="47" customFormat="1" ht="19.5" customHeight="1" thickBot="1">
      <c r="A11" s="5"/>
      <c r="B11" s="5"/>
      <c r="C11" s="5"/>
      <c r="D11" s="5"/>
      <c r="E11" s="5"/>
      <c r="F11" s="5"/>
      <c r="G11" s="5"/>
      <c r="H11" s="5"/>
      <c r="I11" s="66"/>
      <c r="J11" s="5"/>
      <c r="K11" s="6"/>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P11" s="48"/>
      <c r="CA11" s="96"/>
      <c r="CC11" s="40"/>
      <c r="CF11" s="40">
        <f t="shared" si="0"/>
        <v>0</v>
      </c>
      <c r="CG11" s="40">
        <v>8</v>
      </c>
      <c r="CH11" s="49" t="s">
        <v>82</v>
      </c>
      <c r="CI11" s="50">
        <v>7000</v>
      </c>
      <c r="CJ11" s="40" t="s">
        <v>30</v>
      </c>
      <c r="CK11" s="40">
        <v>1</v>
      </c>
      <c r="CL11" s="88"/>
    </row>
    <row r="12" spans="1:90" s="47" customFormat="1" ht="20.25" customHeight="1" thickBot="1">
      <c r="A12" s="67" t="s">
        <v>33</v>
      </c>
      <c r="B12" s="6"/>
      <c r="C12" s="5"/>
      <c r="D12" s="5"/>
      <c r="E12" s="5"/>
      <c r="F12" s="5"/>
      <c r="G12" s="5"/>
      <c r="H12" s="5"/>
      <c r="I12" s="66"/>
      <c r="J12" s="5"/>
      <c r="K12" s="6"/>
      <c r="L12" s="118"/>
      <c r="M12" s="238" t="s">
        <v>26</v>
      </c>
      <c r="N12" s="204"/>
      <c r="O12" s="204"/>
      <c r="P12" s="204"/>
      <c r="Q12" s="239" t="str">
        <f>IFERROR(SUM(IF($L$6="","",VLOOKUP($L$6,$CH$4:$CI$40,2,0)),$CA$22),"")</f>
        <v/>
      </c>
      <c r="R12" s="240"/>
      <c r="S12" s="240"/>
      <c r="T12" s="241"/>
      <c r="U12" s="204" t="s">
        <v>34</v>
      </c>
      <c r="V12" s="204"/>
      <c r="W12" s="204" t="s">
        <v>19</v>
      </c>
      <c r="X12" s="204"/>
      <c r="Y12" s="204"/>
      <c r="Z12" s="205">
        <f>ROUNDDOWN($R$22/1000,0)*1000</f>
        <v>0</v>
      </c>
      <c r="AA12" s="205"/>
      <c r="AB12" s="205"/>
      <c r="AC12" s="205"/>
      <c r="AD12" s="204" t="s">
        <v>34</v>
      </c>
      <c r="AE12" s="204"/>
      <c r="AF12" s="204" t="s">
        <v>15</v>
      </c>
      <c r="AG12" s="204"/>
      <c r="AH12" s="204"/>
      <c r="AI12" s="205" t="str">
        <f>IF($Q$12="","",MIN($Q$12,$Z$12))</f>
        <v/>
      </c>
      <c r="AJ12" s="205"/>
      <c r="AK12" s="205"/>
      <c r="AL12" s="204" t="s">
        <v>34</v>
      </c>
      <c r="AM12" s="206"/>
      <c r="AP12" s="48"/>
      <c r="CA12" s="96"/>
      <c r="CC12" s="40"/>
      <c r="CF12" s="40">
        <f t="shared" si="0"/>
        <v>0</v>
      </c>
      <c r="CG12" s="40">
        <v>9</v>
      </c>
      <c r="CH12" s="49" t="s">
        <v>83</v>
      </c>
      <c r="CI12" s="50">
        <v>7000</v>
      </c>
      <c r="CJ12" s="40" t="s">
        <v>30</v>
      </c>
      <c r="CK12" s="40">
        <v>1</v>
      </c>
      <c r="CL12" s="88"/>
    </row>
    <row r="13" spans="1:90" ht="18" customHeight="1" thickBot="1">
      <c r="A13" s="233" t="s">
        <v>57</v>
      </c>
      <c r="B13" s="234"/>
      <c r="C13" s="234"/>
      <c r="D13" s="234"/>
      <c r="E13" s="234"/>
      <c r="F13" s="234"/>
      <c r="G13" s="234"/>
      <c r="H13" s="234"/>
      <c r="I13" s="234"/>
      <c r="J13" s="234"/>
      <c r="K13" s="234"/>
      <c r="L13" s="234"/>
      <c r="M13" s="234"/>
      <c r="N13" s="234"/>
      <c r="O13" s="234"/>
      <c r="P13" s="234"/>
      <c r="Q13" s="235"/>
      <c r="R13" s="236" t="s">
        <v>20</v>
      </c>
      <c r="S13" s="234"/>
      <c r="T13" s="234"/>
      <c r="U13" s="234"/>
      <c r="V13" s="235"/>
      <c r="W13" s="236" t="s">
        <v>151</v>
      </c>
      <c r="X13" s="234"/>
      <c r="Y13" s="234"/>
      <c r="Z13" s="234"/>
      <c r="AA13" s="234"/>
      <c r="AB13" s="234"/>
      <c r="AC13" s="234"/>
      <c r="AD13" s="234"/>
      <c r="AE13" s="234"/>
      <c r="AF13" s="234"/>
      <c r="AG13" s="234"/>
      <c r="AH13" s="234"/>
      <c r="AI13" s="234"/>
      <c r="AJ13" s="234"/>
      <c r="AK13" s="234"/>
      <c r="AL13" s="234"/>
      <c r="AM13" s="237"/>
      <c r="CA13" s="95" t="s">
        <v>71</v>
      </c>
      <c r="CF13" s="40">
        <f t="shared" si="0"/>
        <v>0</v>
      </c>
      <c r="CG13" s="40">
        <v>10</v>
      </c>
      <c r="CH13" s="49" t="s">
        <v>84</v>
      </c>
      <c r="CI13" s="50">
        <v>3000</v>
      </c>
      <c r="CJ13" s="40" t="s">
        <v>30</v>
      </c>
      <c r="CK13" s="40">
        <v>1</v>
      </c>
    </row>
    <row r="14" spans="1:90" ht="24.75" customHeight="1" thickBot="1">
      <c r="A14" s="172" t="s">
        <v>150</v>
      </c>
      <c r="B14" s="173"/>
      <c r="C14" s="173"/>
      <c r="D14" s="173"/>
      <c r="E14" s="173"/>
      <c r="F14" s="173"/>
      <c r="G14" s="173"/>
      <c r="H14" s="173"/>
      <c r="I14" s="173"/>
      <c r="J14" s="173"/>
      <c r="K14" s="173"/>
      <c r="L14" s="173"/>
      <c r="M14" s="173"/>
      <c r="N14" s="173"/>
      <c r="O14" s="173"/>
      <c r="P14" s="173"/>
      <c r="Q14" s="174"/>
      <c r="R14" s="175">
        <v>2300</v>
      </c>
      <c r="S14" s="176"/>
      <c r="T14" s="176"/>
      <c r="U14" s="176"/>
      <c r="V14" s="177"/>
      <c r="W14" s="178" t="s">
        <v>152</v>
      </c>
      <c r="X14" s="179"/>
      <c r="Y14" s="179"/>
      <c r="Z14" s="179"/>
      <c r="AA14" s="179"/>
      <c r="AB14" s="179"/>
      <c r="AC14" s="179"/>
      <c r="AD14" s="179"/>
      <c r="AE14" s="179"/>
      <c r="AF14" s="179"/>
      <c r="AG14" s="179"/>
      <c r="AH14" s="179"/>
      <c r="AI14" s="179"/>
      <c r="AJ14" s="179"/>
      <c r="AK14" s="179"/>
      <c r="AL14" s="179"/>
      <c r="AM14" s="180"/>
      <c r="CF14" s="40">
        <f t="shared" ref="CF14:CF40" si="1">IF($L$6=$CH14,1,0)</f>
        <v>0</v>
      </c>
      <c r="CG14" s="40">
        <v>11</v>
      </c>
      <c r="CH14" s="49" t="s">
        <v>85</v>
      </c>
      <c r="CI14" s="68">
        <v>3000</v>
      </c>
      <c r="CJ14" s="40" t="s">
        <v>30</v>
      </c>
      <c r="CK14" s="40">
        <v>1</v>
      </c>
    </row>
    <row r="15" spans="1:90" ht="24" customHeight="1">
      <c r="A15" s="242"/>
      <c r="B15" s="243"/>
      <c r="C15" s="243"/>
      <c r="D15" s="243"/>
      <c r="E15" s="243"/>
      <c r="F15" s="243"/>
      <c r="G15" s="243"/>
      <c r="H15" s="243"/>
      <c r="I15" s="243"/>
      <c r="J15" s="243"/>
      <c r="K15" s="243"/>
      <c r="L15" s="243"/>
      <c r="M15" s="243"/>
      <c r="N15" s="243"/>
      <c r="O15" s="243"/>
      <c r="P15" s="243"/>
      <c r="Q15" s="244"/>
      <c r="R15" s="245"/>
      <c r="S15" s="246"/>
      <c r="T15" s="246"/>
      <c r="U15" s="246"/>
      <c r="V15" s="247"/>
      <c r="W15" s="248"/>
      <c r="X15" s="249"/>
      <c r="Y15" s="249"/>
      <c r="Z15" s="249"/>
      <c r="AA15" s="249"/>
      <c r="AB15" s="249"/>
      <c r="AC15" s="249"/>
      <c r="AD15" s="249"/>
      <c r="AE15" s="249"/>
      <c r="AF15" s="249"/>
      <c r="AG15" s="249"/>
      <c r="AH15" s="249"/>
      <c r="AI15" s="249"/>
      <c r="AJ15" s="249"/>
      <c r="AK15" s="249"/>
      <c r="AL15" s="249"/>
      <c r="AM15" s="250"/>
      <c r="CA15" s="95">
        <f>IF($CD$4=2,IF(A15=$CC$26,R15,0),0)</f>
        <v>0</v>
      </c>
      <c r="CC15" s="40" t="s">
        <v>58</v>
      </c>
      <c r="CF15" s="40">
        <f t="shared" si="1"/>
        <v>0</v>
      </c>
      <c r="CG15" s="40">
        <v>12</v>
      </c>
      <c r="CH15" s="40" t="s">
        <v>86</v>
      </c>
      <c r="CI15" s="50">
        <v>7000</v>
      </c>
      <c r="CJ15" s="40" t="s">
        <v>30</v>
      </c>
      <c r="CK15" s="40">
        <v>1</v>
      </c>
    </row>
    <row r="16" spans="1:90" ht="24" customHeight="1">
      <c r="A16" s="251"/>
      <c r="B16" s="209"/>
      <c r="C16" s="209"/>
      <c r="D16" s="209"/>
      <c r="E16" s="209"/>
      <c r="F16" s="209"/>
      <c r="G16" s="209"/>
      <c r="H16" s="209"/>
      <c r="I16" s="209"/>
      <c r="J16" s="209"/>
      <c r="K16" s="209"/>
      <c r="L16" s="209"/>
      <c r="M16" s="209"/>
      <c r="N16" s="209"/>
      <c r="O16" s="209"/>
      <c r="P16" s="209"/>
      <c r="Q16" s="210"/>
      <c r="R16" s="252"/>
      <c r="S16" s="253"/>
      <c r="T16" s="253"/>
      <c r="U16" s="253"/>
      <c r="V16" s="254"/>
      <c r="W16" s="255"/>
      <c r="X16" s="256"/>
      <c r="Y16" s="256"/>
      <c r="Z16" s="256"/>
      <c r="AA16" s="256"/>
      <c r="AB16" s="256"/>
      <c r="AC16" s="256"/>
      <c r="AD16" s="256"/>
      <c r="AE16" s="256"/>
      <c r="AF16" s="256"/>
      <c r="AG16" s="256"/>
      <c r="AH16" s="256"/>
      <c r="AI16" s="256"/>
      <c r="AJ16" s="256"/>
      <c r="AK16" s="256"/>
      <c r="AL16" s="256"/>
      <c r="AM16" s="257"/>
      <c r="CA16" s="95">
        <f t="shared" ref="CA16:CA20" si="2">IF($CD$4=2,IF(A16=$CC$26,R16,0),0)</f>
        <v>0</v>
      </c>
      <c r="CC16" s="40" t="s">
        <v>59</v>
      </c>
      <c r="CF16" s="40">
        <f t="shared" si="1"/>
        <v>0</v>
      </c>
      <c r="CG16" s="40">
        <v>13</v>
      </c>
      <c r="CH16" s="40" t="s">
        <v>87</v>
      </c>
      <c r="CI16" s="50">
        <v>7000</v>
      </c>
      <c r="CJ16" s="40" t="s">
        <v>30</v>
      </c>
      <c r="CK16" s="40">
        <v>1</v>
      </c>
    </row>
    <row r="17" spans="1:90" ht="24" customHeight="1">
      <c r="A17" s="251"/>
      <c r="B17" s="209"/>
      <c r="C17" s="209"/>
      <c r="D17" s="209"/>
      <c r="E17" s="209"/>
      <c r="F17" s="209"/>
      <c r="G17" s="209"/>
      <c r="H17" s="209"/>
      <c r="I17" s="209"/>
      <c r="J17" s="209"/>
      <c r="K17" s="209"/>
      <c r="L17" s="209"/>
      <c r="M17" s="209"/>
      <c r="N17" s="209"/>
      <c r="O17" s="209"/>
      <c r="P17" s="209"/>
      <c r="Q17" s="210"/>
      <c r="R17" s="252"/>
      <c r="S17" s="253"/>
      <c r="T17" s="253"/>
      <c r="U17" s="253"/>
      <c r="V17" s="254"/>
      <c r="W17" s="255"/>
      <c r="X17" s="256"/>
      <c r="Y17" s="256"/>
      <c r="Z17" s="256"/>
      <c r="AA17" s="256"/>
      <c r="AB17" s="256"/>
      <c r="AC17" s="256"/>
      <c r="AD17" s="256"/>
      <c r="AE17" s="256"/>
      <c r="AF17" s="256"/>
      <c r="AG17" s="256"/>
      <c r="AH17" s="256"/>
      <c r="AI17" s="256"/>
      <c r="AJ17" s="256"/>
      <c r="AK17" s="256"/>
      <c r="AL17" s="256"/>
      <c r="AM17" s="257"/>
      <c r="CA17" s="95">
        <f t="shared" si="2"/>
        <v>0</v>
      </c>
      <c r="CC17" s="40" t="s">
        <v>69</v>
      </c>
      <c r="CF17" s="40">
        <f t="shared" si="1"/>
        <v>0</v>
      </c>
      <c r="CG17" s="40">
        <v>14</v>
      </c>
      <c r="CH17" s="40" t="s">
        <v>88</v>
      </c>
      <c r="CI17" s="50">
        <v>7000</v>
      </c>
      <c r="CJ17" s="40" t="s">
        <v>30</v>
      </c>
      <c r="CK17" s="40">
        <v>1</v>
      </c>
    </row>
    <row r="18" spans="1:90" ht="24" customHeight="1">
      <c r="A18" s="251"/>
      <c r="B18" s="209"/>
      <c r="C18" s="209"/>
      <c r="D18" s="209"/>
      <c r="E18" s="209"/>
      <c r="F18" s="209"/>
      <c r="G18" s="209"/>
      <c r="H18" s="209"/>
      <c r="I18" s="209"/>
      <c r="J18" s="209"/>
      <c r="K18" s="209"/>
      <c r="L18" s="209"/>
      <c r="M18" s="209"/>
      <c r="N18" s="209"/>
      <c r="O18" s="209"/>
      <c r="P18" s="209"/>
      <c r="Q18" s="210"/>
      <c r="R18" s="252"/>
      <c r="S18" s="253"/>
      <c r="T18" s="253"/>
      <c r="U18" s="253"/>
      <c r="V18" s="254"/>
      <c r="W18" s="255"/>
      <c r="X18" s="256"/>
      <c r="Y18" s="256"/>
      <c r="Z18" s="256"/>
      <c r="AA18" s="256"/>
      <c r="AB18" s="256"/>
      <c r="AC18" s="256"/>
      <c r="AD18" s="256"/>
      <c r="AE18" s="256"/>
      <c r="AF18" s="256"/>
      <c r="AG18" s="256"/>
      <c r="AH18" s="256"/>
      <c r="AI18" s="256"/>
      <c r="AJ18" s="256"/>
      <c r="AK18" s="256"/>
      <c r="AL18" s="256"/>
      <c r="AM18" s="257"/>
      <c r="CA18" s="95">
        <f t="shared" si="2"/>
        <v>0</v>
      </c>
      <c r="CC18" s="40" t="s">
        <v>60</v>
      </c>
      <c r="CF18" s="40">
        <f t="shared" si="1"/>
        <v>0</v>
      </c>
      <c r="CG18" s="40">
        <v>15</v>
      </c>
      <c r="CH18" s="40" t="s">
        <v>89</v>
      </c>
      <c r="CI18" s="50">
        <v>7000</v>
      </c>
      <c r="CJ18" s="40" t="s">
        <v>30</v>
      </c>
      <c r="CK18" s="40">
        <v>2</v>
      </c>
    </row>
    <row r="19" spans="1:90" ht="24" customHeight="1">
      <c r="A19" s="251"/>
      <c r="B19" s="209"/>
      <c r="C19" s="209"/>
      <c r="D19" s="209"/>
      <c r="E19" s="209"/>
      <c r="F19" s="209"/>
      <c r="G19" s="209"/>
      <c r="H19" s="209"/>
      <c r="I19" s="209"/>
      <c r="J19" s="209"/>
      <c r="K19" s="209"/>
      <c r="L19" s="209"/>
      <c r="M19" s="209"/>
      <c r="N19" s="209"/>
      <c r="O19" s="209"/>
      <c r="P19" s="209"/>
      <c r="Q19" s="210"/>
      <c r="R19" s="252"/>
      <c r="S19" s="253"/>
      <c r="T19" s="253"/>
      <c r="U19" s="253"/>
      <c r="V19" s="254"/>
      <c r="W19" s="255"/>
      <c r="X19" s="256"/>
      <c r="Y19" s="256"/>
      <c r="Z19" s="256"/>
      <c r="AA19" s="256"/>
      <c r="AB19" s="256"/>
      <c r="AC19" s="256"/>
      <c r="AD19" s="256"/>
      <c r="AE19" s="256"/>
      <c r="AF19" s="256"/>
      <c r="AG19" s="256"/>
      <c r="AH19" s="256"/>
      <c r="AI19" s="256"/>
      <c r="AJ19" s="256"/>
      <c r="AK19" s="256"/>
      <c r="AL19" s="256"/>
      <c r="AM19" s="257"/>
      <c r="CA19" s="95">
        <f>IF($CD$4=2,IF(A19=$CC$26,R19,0),0)</f>
        <v>0</v>
      </c>
      <c r="CC19" s="40" t="s">
        <v>61</v>
      </c>
      <c r="CF19" s="40">
        <f t="shared" si="1"/>
        <v>0</v>
      </c>
      <c r="CG19" s="40">
        <v>16</v>
      </c>
      <c r="CH19" s="40" t="s">
        <v>90</v>
      </c>
      <c r="CI19" s="50">
        <v>20000</v>
      </c>
      <c r="CJ19" s="40" t="s">
        <v>30</v>
      </c>
      <c r="CK19" s="40">
        <v>2</v>
      </c>
      <c r="CL19" s="88">
        <v>2</v>
      </c>
    </row>
    <row r="20" spans="1:90" ht="24" customHeight="1">
      <c r="A20" s="251"/>
      <c r="B20" s="209"/>
      <c r="C20" s="209"/>
      <c r="D20" s="209"/>
      <c r="E20" s="209"/>
      <c r="F20" s="209"/>
      <c r="G20" s="209"/>
      <c r="H20" s="209"/>
      <c r="I20" s="209"/>
      <c r="J20" s="209"/>
      <c r="K20" s="209"/>
      <c r="L20" s="209"/>
      <c r="M20" s="209"/>
      <c r="N20" s="209"/>
      <c r="O20" s="209"/>
      <c r="P20" s="209"/>
      <c r="Q20" s="210"/>
      <c r="R20" s="252"/>
      <c r="S20" s="253"/>
      <c r="T20" s="253"/>
      <c r="U20" s="253"/>
      <c r="V20" s="254"/>
      <c r="W20" s="255"/>
      <c r="X20" s="256"/>
      <c r="Y20" s="256"/>
      <c r="Z20" s="256"/>
      <c r="AA20" s="256"/>
      <c r="AB20" s="256"/>
      <c r="AC20" s="256"/>
      <c r="AD20" s="256"/>
      <c r="AE20" s="256"/>
      <c r="AF20" s="256"/>
      <c r="AG20" s="256"/>
      <c r="AH20" s="256"/>
      <c r="AI20" s="256"/>
      <c r="AJ20" s="256"/>
      <c r="AK20" s="256"/>
      <c r="AL20" s="256"/>
      <c r="AM20" s="257"/>
      <c r="CA20" s="95">
        <f t="shared" si="2"/>
        <v>0</v>
      </c>
      <c r="CC20" s="40" t="s">
        <v>62</v>
      </c>
      <c r="CF20" s="40">
        <f t="shared" si="1"/>
        <v>0</v>
      </c>
      <c r="CG20" s="40">
        <v>17</v>
      </c>
      <c r="CH20" s="40" t="s">
        <v>91</v>
      </c>
      <c r="CI20" s="50">
        <v>30000</v>
      </c>
      <c r="CJ20" s="40" t="s">
        <v>30</v>
      </c>
      <c r="CK20" s="40">
        <v>2</v>
      </c>
      <c r="CL20" s="88">
        <v>2</v>
      </c>
    </row>
    <row r="21" spans="1:90" ht="24" customHeight="1" thickBot="1">
      <c r="A21" s="258"/>
      <c r="B21" s="259"/>
      <c r="C21" s="259"/>
      <c r="D21" s="259"/>
      <c r="E21" s="259"/>
      <c r="F21" s="259"/>
      <c r="G21" s="259"/>
      <c r="H21" s="259"/>
      <c r="I21" s="259"/>
      <c r="J21" s="259"/>
      <c r="K21" s="259"/>
      <c r="L21" s="259"/>
      <c r="M21" s="259"/>
      <c r="N21" s="259"/>
      <c r="O21" s="259"/>
      <c r="P21" s="259"/>
      <c r="Q21" s="260"/>
      <c r="R21" s="261"/>
      <c r="S21" s="262"/>
      <c r="T21" s="262"/>
      <c r="U21" s="262"/>
      <c r="V21" s="263"/>
      <c r="W21" s="264"/>
      <c r="X21" s="265"/>
      <c r="Y21" s="265"/>
      <c r="Z21" s="265"/>
      <c r="AA21" s="265"/>
      <c r="AB21" s="265"/>
      <c r="AC21" s="265"/>
      <c r="AD21" s="265"/>
      <c r="AE21" s="265"/>
      <c r="AF21" s="265"/>
      <c r="AG21" s="265"/>
      <c r="AH21" s="265"/>
      <c r="AI21" s="265"/>
      <c r="AJ21" s="265"/>
      <c r="AK21" s="265"/>
      <c r="AL21" s="265"/>
      <c r="AM21" s="266"/>
      <c r="AU21" s="34"/>
      <c r="CA21" s="95">
        <f>IF($CD$4=2,IF(A21=$CC$26,R21,0),0)</f>
        <v>0</v>
      </c>
      <c r="CC21" s="40" t="s">
        <v>63</v>
      </c>
      <c r="CF21" s="40">
        <f t="shared" si="1"/>
        <v>0</v>
      </c>
      <c r="CG21" s="40">
        <v>18</v>
      </c>
      <c r="CH21" s="40" t="s">
        <v>92</v>
      </c>
      <c r="CI21" s="50">
        <v>40000</v>
      </c>
      <c r="CJ21" s="40" t="s">
        <v>30</v>
      </c>
      <c r="CK21" s="40">
        <v>2</v>
      </c>
      <c r="CL21" s="88">
        <v>2</v>
      </c>
    </row>
    <row r="22" spans="1:90" ht="22.5" customHeight="1" thickTop="1" thickBot="1">
      <c r="A22" s="267" t="s">
        <v>28</v>
      </c>
      <c r="B22" s="268"/>
      <c r="C22" s="268"/>
      <c r="D22" s="268"/>
      <c r="E22" s="268"/>
      <c r="F22" s="268"/>
      <c r="G22" s="268"/>
      <c r="H22" s="268"/>
      <c r="I22" s="268"/>
      <c r="J22" s="268"/>
      <c r="K22" s="268"/>
      <c r="L22" s="268"/>
      <c r="M22" s="268"/>
      <c r="N22" s="268"/>
      <c r="O22" s="268"/>
      <c r="P22" s="268"/>
      <c r="Q22" s="269"/>
      <c r="R22" s="270">
        <f>SUM(R15:V21)</f>
        <v>0</v>
      </c>
      <c r="S22" s="271"/>
      <c r="T22" s="271"/>
      <c r="U22" s="271"/>
      <c r="V22" s="272"/>
      <c r="W22" s="273"/>
      <c r="X22" s="274"/>
      <c r="Y22" s="274"/>
      <c r="Z22" s="274"/>
      <c r="AA22" s="274"/>
      <c r="AB22" s="274"/>
      <c r="AC22" s="274"/>
      <c r="AD22" s="274"/>
      <c r="AE22" s="274"/>
      <c r="AF22" s="274"/>
      <c r="AG22" s="274"/>
      <c r="AH22" s="274"/>
      <c r="AI22" s="274"/>
      <c r="AJ22" s="274"/>
      <c r="AK22" s="274"/>
      <c r="AL22" s="274"/>
      <c r="AM22" s="275"/>
      <c r="CA22" s="97">
        <f>MIN(ROUNDDOWN(SUM(CA15:CA21),-3),15000)</f>
        <v>0</v>
      </c>
      <c r="CC22" s="40" t="s">
        <v>64</v>
      </c>
      <c r="CF22" s="40">
        <f t="shared" si="1"/>
        <v>0</v>
      </c>
      <c r="CG22" s="40">
        <v>19</v>
      </c>
      <c r="CH22" s="40" t="s">
        <v>93</v>
      </c>
      <c r="CI22" s="50">
        <v>7000</v>
      </c>
      <c r="CJ22" s="40" t="s">
        <v>30</v>
      </c>
      <c r="CK22" s="40">
        <v>2</v>
      </c>
    </row>
    <row r="23" spans="1:90" ht="21.75" customHeight="1" thickBot="1">
      <c r="A23" s="87"/>
      <c r="B23" s="69"/>
      <c r="C23" s="69"/>
      <c r="D23" s="69"/>
      <c r="E23" s="69"/>
      <c r="F23" s="70"/>
      <c r="G23" s="70"/>
      <c r="H23" s="70"/>
      <c r="I23" s="70"/>
      <c r="J23" s="70"/>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CC23" s="40" t="s">
        <v>65</v>
      </c>
      <c r="CF23" s="40">
        <f t="shared" si="1"/>
        <v>0</v>
      </c>
      <c r="CG23" s="40">
        <v>20</v>
      </c>
      <c r="CH23" s="40" t="s">
        <v>94</v>
      </c>
      <c r="CI23" s="50">
        <v>7000</v>
      </c>
      <c r="CJ23" s="40" t="s">
        <v>30</v>
      </c>
      <c r="CK23" s="40">
        <v>2</v>
      </c>
    </row>
    <row r="24" spans="1:90" ht="24.75" customHeight="1" thickBot="1">
      <c r="A24" s="276" t="s">
        <v>35</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8"/>
      <c r="AP24" s="72"/>
      <c r="CC24" s="40" t="s">
        <v>66</v>
      </c>
      <c r="CF24" s="40">
        <f t="shared" si="1"/>
        <v>0</v>
      </c>
      <c r="CG24" s="40">
        <v>21</v>
      </c>
      <c r="CH24" s="40" t="s">
        <v>95</v>
      </c>
      <c r="CI24" s="50">
        <v>7000</v>
      </c>
      <c r="CJ24" s="40" t="s">
        <v>30</v>
      </c>
      <c r="CK24" s="40">
        <v>2</v>
      </c>
    </row>
    <row r="25" spans="1:90" s="47" customFormat="1" ht="30" customHeight="1" thickBot="1">
      <c r="A25" s="115"/>
      <c r="B25" s="279" t="s">
        <v>74</v>
      </c>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80"/>
      <c r="AP25" s="48"/>
      <c r="CA25" s="96"/>
      <c r="CC25" s="40" t="s">
        <v>67</v>
      </c>
      <c r="CF25" s="40">
        <f t="shared" si="1"/>
        <v>0</v>
      </c>
      <c r="CG25" s="49">
        <v>23</v>
      </c>
      <c r="CH25" s="49" t="s">
        <v>96</v>
      </c>
      <c r="CI25" s="68">
        <v>20000</v>
      </c>
      <c r="CJ25" s="49" t="s">
        <v>30</v>
      </c>
      <c r="CK25" s="40">
        <v>2</v>
      </c>
      <c r="CL25" s="88">
        <v>2</v>
      </c>
    </row>
    <row r="26" spans="1:90" s="47" customFormat="1" ht="25.5" customHeight="1" thickBot="1">
      <c r="A26" s="116"/>
      <c r="B26" s="281" t="s">
        <v>112</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2"/>
      <c r="AP26" s="48"/>
      <c r="CA26" s="96"/>
      <c r="CC26" s="40" t="s">
        <v>70</v>
      </c>
      <c r="CF26" s="40">
        <f t="shared" si="1"/>
        <v>0</v>
      </c>
      <c r="CG26" s="40">
        <v>24</v>
      </c>
      <c r="CH26" s="40" t="s">
        <v>97</v>
      </c>
      <c r="CI26" s="50">
        <v>30000</v>
      </c>
      <c r="CJ26" s="40" t="s">
        <v>32</v>
      </c>
      <c r="CK26" s="40">
        <v>2</v>
      </c>
      <c r="CL26" s="88">
        <v>2</v>
      </c>
    </row>
    <row r="27" spans="1:90" ht="25.5" customHeight="1" thickBot="1">
      <c r="A27" s="116"/>
      <c r="B27" s="281" t="s">
        <v>41</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2"/>
      <c r="CC27" s="40" t="s">
        <v>148</v>
      </c>
      <c r="CF27" s="40">
        <f t="shared" si="1"/>
        <v>0</v>
      </c>
      <c r="CG27" s="40">
        <v>25</v>
      </c>
      <c r="CH27" s="40" t="s">
        <v>98</v>
      </c>
      <c r="CI27" s="50">
        <v>40000</v>
      </c>
      <c r="CJ27" s="40" t="s">
        <v>32</v>
      </c>
      <c r="CK27" s="40">
        <v>2</v>
      </c>
      <c r="CL27" s="88">
        <v>2</v>
      </c>
    </row>
    <row r="28" spans="1:90" ht="25.5" customHeight="1" thickBot="1">
      <c r="A28" s="116"/>
      <c r="B28" s="283" t="s">
        <v>36</v>
      </c>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4"/>
      <c r="CF28" s="40">
        <f t="shared" si="1"/>
        <v>0</v>
      </c>
      <c r="CG28" s="40">
        <v>26</v>
      </c>
      <c r="CH28" s="40" t="s">
        <v>99</v>
      </c>
      <c r="CI28" s="50">
        <v>20000</v>
      </c>
      <c r="CJ28" s="40" t="s">
        <v>32</v>
      </c>
      <c r="CK28" s="40">
        <v>2</v>
      </c>
      <c r="CL28" s="88">
        <v>2</v>
      </c>
    </row>
    <row r="29" spans="1:90" ht="18" customHeight="1">
      <c r="A29" s="99" t="str">
        <f>IF(COUNTIF($A$25:$A$28,"○")=4,"",IF(OR(AND(COUNTIF($A$25:$A$28,"○")=0,$AG$5&lt;&gt;""),COUNTIF($A$25:$A$28,"○")=1,COUNTIF($A$25:$A$28,"○")=2,COUNTIF($A$25:$A$28,"○")=3),"誓約事項（水色セル）のすべてに○がない場合、補助金の対象となりません。",""))</f>
        <v/>
      </c>
      <c r="CF29" s="40">
        <f t="shared" si="1"/>
        <v>0</v>
      </c>
      <c r="CG29" s="40">
        <v>27</v>
      </c>
      <c r="CH29" s="40" t="s">
        <v>100</v>
      </c>
      <c r="CI29" s="50">
        <v>30000</v>
      </c>
      <c r="CJ29" s="40" t="s">
        <v>32</v>
      </c>
      <c r="CK29" s="40">
        <v>2</v>
      </c>
      <c r="CL29" s="88">
        <v>2</v>
      </c>
    </row>
    <row r="30" spans="1:90" ht="12" customHeight="1">
      <c r="A30" s="85"/>
      <c r="CF30" s="40">
        <f t="shared" si="1"/>
        <v>0</v>
      </c>
      <c r="CG30" s="40">
        <v>28</v>
      </c>
      <c r="CH30" s="40" t="s">
        <v>101</v>
      </c>
      <c r="CI30" s="50">
        <v>40000</v>
      </c>
      <c r="CJ30" s="40" t="s">
        <v>32</v>
      </c>
      <c r="CK30" s="40">
        <v>2</v>
      </c>
      <c r="CL30" s="88">
        <v>2</v>
      </c>
    </row>
    <row r="31" spans="1:90" ht="24.75" customHeight="1">
      <c r="B31" s="86"/>
      <c r="C31" s="74"/>
      <c r="D31" s="74"/>
      <c r="E31" s="74"/>
      <c r="F31" s="74"/>
      <c r="G31" s="74"/>
      <c r="H31" s="74"/>
      <c r="I31" s="74"/>
      <c r="J31" s="74"/>
      <c r="K31" s="74"/>
      <c r="L31" s="74"/>
      <c r="M31" s="74"/>
      <c r="N31" s="74"/>
      <c r="O31" s="74"/>
      <c r="P31" s="74"/>
      <c r="Q31" s="74"/>
      <c r="R31" s="74"/>
      <c r="S31" s="74"/>
      <c r="T31" s="75"/>
      <c r="U31" s="75"/>
      <c r="V31" s="75"/>
      <c r="W31" s="75"/>
      <c r="X31" s="76"/>
      <c r="Y31" s="76"/>
      <c r="Z31" s="76"/>
      <c r="AA31" s="77"/>
      <c r="AB31" s="77"/>
      <c r="AC31" s="77"/>
      <c r="AD31" s="77"/>
      <c r="AE31" s="77"/>
      <c r="AF31" s="77"/>
      <c r="AG31" s="77"/>
      <c r="AH31" s="77"/>
      <c r="AI31" s="77"/>
      <c r="AJ31" s="77"/>
      <c r="AK31" s="77"/>
      <c r="AL31" s="77"/>
      <c r="AM31" s="77"/>
      <c r="AP31" s="120"/>
      <c r="AQ31" s="73"/>
      <c r="CF31" s="40">
        <f t="shared" si="1"/>
        <v>0</v>
      </c>
      <c r="CG31" s="40">
        <v>30</v>
      </c>
      <c r="CH31" s="40" t="s">
        <v>102</v>
      </c>
      <c r="CI31" s="50">
        <v>3000</v>
      </c>
      <c r="CJ31" s="40" t="s">
        <v>32</v>
      </c>
      <c r="CK31" s="40">
        <v>1</v>
      </c>
    </row>
    <row r="32" spans="1:90" ht="25.5" customHeight="1">
      <c r="A32" s="86"/>
      <c r="CF32" s="40">
        <f t="shared" si="1"/>
        <v>0</v>
      </c>
      <c r="CG32" s="40">
        <v>31</v>
      </c>
      <c r="CH32" s="40" t="s">
        <v>103</v>
      </c>
      <c r="CI32" s="50">
        <v>3000</v>
      </c>
      <c r="CJ32" s="40" t="s">
        <v>32</v>
      </c>
      <c r="CK32" s="40">
        <v>1</v>
      </c>
    </row>
    <row r="33" spans="1:90" ht="15" customHeight="1">
      <c r="A33" s="93"/>
      <c r="B33" s="74"/>
      <c r="C33" s="74"/>
      <c r="D33" s="74"/>
      <c r="E33" s="74"/>
      <c r="F33" s="74"/>
      <c r="G33" s="74"/>
      <c r="H33" s="74"/>
      <c r="I33" s="74"/>
      <c r="J33" s="74"/>
      <c r="K33" s="74"/>
      <c r="L33" s="74"/>
      <c r="M33" s="74"/>
      <c r="N33" s="74"/>
      <c r="O33" s="74"/>
      <c r="P33" s="74"/>
      <c r="Q33" s="74"/>
      <c r="R33" s="74"/>
      <c r="S33" s="74"/>
      <c r="T33" s="75"/>
      <c r="U33" s="75"/>
      <c r="V33" s="75"/>
      <c r="W33" s="75"/>
      <c r="X33" s="76"/>
      <c r="Y33" s="76"/>
      <c r="Z33" s="76"/>
      <c r="AA33" s="77"/>
      <c r="AB33" s="77"/>
      <c r="AC33" s="77"/>
      <c r="AD33" s="77"/>
      <c r="AE33" s="77"/>
      <c r="AF33" s="77"/>
      <c r="AG33" s="77"/>
      <c r="AH33" s="77"/>
      <c r="AI33" s="77"/>
      <c r="AJ33" s="77"/>
      <c r="AK33" s="77"/>
      <c r="AL33" s="77"/>
      <c r="AM33" s="77"/>
      <c r="CF33" s="40">
        <f t="shared" si="1"/>
        <v>0</v>
      </c>
      <c r="CG33" s="40">
        <v>32</v>
      </c>
      <c r="CH33" s="40" t="s">
        <v>104</v>
      </c>
      <c r="CI33" s="50">
        <v>3000</v>
      </c>
      <c r="CJ33" s="40" t="s">
        <v>32</v>
      </c>
      <c r="CK33" s="40">
        <v>1</v>
      </c>
    </row>
    <row r="34" spans="1:90" ht="15" customHeight="1">
      <c r="B34" s="86"/>
      <c r="C34" s="74"/>
      <c r="D34" s="74"/>
      <c r="E34" s="74"/>
      <c r="F34" s="74"/>
      <c r="G34" s="74"/>
      <c r="H34" s="74"/>
      <c r="I34" s="74"/>
      <c r="J34" s="74"/>
      <c r="K34" s="74"/>
      <c r="L34" s="74"/>
      <c r="M34" s="74"/>
      <c r="N34" s="74"/>
      <c r="O34" s="74"/>
      <c r="P34" s="74"/>
      <c r="Q34" s="74"/>
      <c r="R34" s="74"/>
      <c r="S34" s="74"/>
      <c r="T34" s="75"/>
      <c r="U34" s="75"/>
      <c r="V34" s="75"/>
      <c r="W34" s="75"/>
      <c r="X34" s="76"/>
      <c r="Y34" s="76"/>
      <c r="Z34" s="76"/>
      <c r="AA34" s="77"/>
      <c r="AB34" s="77"/>
      <c r="AC34" s="77"/>
      <c r="AD34" s="77"/>
      <c r="AE34" s="77"/>
      <c r="AF34" s="77"/>
      <c r="AG34" s="77"/>
      <c r="AH34" s="77"/>
      <c r="AI34" s="77"/>
      <c r="AJ34" s="77"/>
      <c r="AK34" s="77"/>
      <c r="AL34" s="77"/>
      <c r="AM34" s="77"/>
      <c r="AP34" s="120"/>
      <c r="AQ34" s="78"/>
      <c r="CF34" s="40">
        <f t="shared" si="1"/>
        <v>0</v>
      </c>
      <c r="CG34" s="40">
        <v>33</v>
      </c>
      <c r="CH34" s="40" t="s">
        <v>105</v>
      </c>
      <c r="CI34" s="50">
        <v>3000</v>
      </c>
      <c r="CJ34" s="40" t="s">
        <v>32</v>
      </c>
      <c r="CK34" s="40">
        <v>1</v>
      </c>
    </row>
    <row r="35" spans="1:90" ht="15" customHeight="1">
      <c r="A35" s="86"/>
      <c r="CF35" s="40">
        <f t="shared" si="1"/>
        <v>0</v>
      </c>
      <c r="CG35" s="40">
        <v>34</v>
      </c>
      <c r="CH35" s="40" t="s">
        <v>106</v>
      </c>
      <c r="CI35" s="50">
        <v>3000</v>
      </c>
      <c r="CJ35" s="40" t="s">
        <v>32</v>
      </c>
      <c r="CK35" s="40">
        <v>1</v>
      </c>
    </row>
    <row r="36" spans="1:90" ht="13.5" customHeight="1">
      <c r="A36" s="93"/>
      <c r="B36" s="74"/>
      <c r="C36" s="74"/>
      <c r="D36" s="74"/>
      <c r="E36" s="74"/>
      <c r="F36" s="74"/>
      <c r="G36" s="74"/>
      <c r="H36" s="74"/>
      <c r="I36" s="74"/>
      <c r="J36" s="74"/>
      <c r="K36" s="74"/>
      <c r="L36" s="74"/>
      <c r="M36" s="74"/>
      <c r="N36" s="74"/>
      <c r="O36" s="74"/>
      <c r="P36" s="74"/>
      <c r="Q36" s="74"/>
      <c r="R36" s="74"/>
      <c r="S36" s="74"/>
      <c r="T36" s="75"/>
      <c r="U36" s="75"/>
      <c r="V36" s="75"/>
      <c r="W36" s="75"/>
      <c r="X36" s="76"/>
      <c r="Y36" s="76"/>
      <c r="Z36" s="76"/>
      <c r="AA36" s="77"/>
      <c r="AB36" s="77"/>
      <c r="AC36" s="77"/>
      <c r="AD36" s="77"/>
      <c r="AE36" s="77"/>
      <c r="AF36" s="77"/>
      <c r="AG36" s="77"/>
      <c r="AH36" s="77"/>
      <c r="AI36" s="77"/>
      <c r="AJ36" s="77"/>
      <c r="AK36" s="77"/>
      <c r="AL36" s="77"/>
      <c r="AM36" s="77"/>
      <c r="CF36" s="40">
        <f t="shared" si="1"/>
        <v>0</v>
      </c>
      <c r="CG36" s="40">
        <v>35</v>
      </c>
      <c r="CH36" s="40" t="s">
        <v>107</v>
      </c>
      <c r="CI36" s="50">
        <v>3000</v>
      </c>
      <c r="CJ36" s="40" t="s">
        <v>32</v>
      </c>
      <c r="CK36" s="40">
        <v>1</v>
      </c>
    </row>
    <row r="37" spans="1:90" s="79" customFormat="1" ht="18.75" customHeight="1">
      <c r="AP37" s="80"/>
      <c r="CA37" s="98"/>
      <c r="CC37" s="40"/>
      <c r="CF37" s="40">
        <f t="shared" si="1"/>
        <v>0</v>
      </c>
      <c r="CG37" s="40">
        <v>36</v>
      </c>
      <c r="CH37" s="40" t="s">
        <v>108</v>
      </c>
      <c r="CI37" s="50">
        <v>3000</v>
      </c>
      <c r="CJ37" s="40" t="s">
        <v>32</v>
      </c>
      <c r="CK37" s="40">
        <v>1</v>
      </c>
      <c r="CL37" s="88"/>
    </row>
    <row r="38" spans="1:90" s="79" customFormat="1" ht="18.75" customHeight="1">
      <c r="E38" s="81"/>
      <c r="AP38" s="80"/>
      <c r="CA38" s="98"/>
      <c r="CC38" s="40"/>
      <c r="CF38" s="40">
        <f t="shared" si="1"/>
        <v>0</v>
      </c>
      <c r="CG38" s="40">
        <v>37</v>
      </c>
      <c r="CH38" s="40" t="s">
        <v>109</v>
      </c>
      <c r="CI38" s="50">
        <v>3000</v>
      </c>
      <c r="CJ38" s="40" t="s">
        <v>32</v>
      </c>
      <c r="CK38" s="40">
        <v>1</v>
      </c>
      <c r="CL38" s="88"/>
    </row>
    <row r="39" spans="1:90" s="79" customFormat="1" ht="18.75" customHeight="1">
      <c r="E39" s="81"/>
      <c r="AP39" s="80"/>
      <c r="CA39" s="98"/>
      <c r="CC39" s="40"/>
      <c r="CF39" s="40">
        <f t="shared" si="1"/>
        <v>0</v>
      </c>
      <c r="CG39" s="40">
        <v>38</v>
      </c>
      <c r="CH39" s="40" t="s">
        <v>110</v>
      </c>
      <c r="CI39" s="50">
        <v>3000</v>
      </c>
      <c r="CJ39" s="40" t="s">
        <v>32</v>
      </c>
      <c r="CK39" s="40">
        <v>1</v>
      </c>
      <c r="CL39" s="88"/>
    </row>
    <row r="40" spans="1:90" s="79" customFormat="1" ht="18.75" customHeight="1">
      <c r="E40" s="81"/>
      <c r="AP40" s="80"/>
      <c r="CA40" s="98"/>
      <c r="CC40" s="40"/>
      <c r="CF40" s="40">
        <f t="shared" si="1"/>
        <v>0</v>
      </c>
      <c r="CG40" s="40">
        <v>39</v>
      </c>
      <c r="CH40" s="40" t="s">
        <v>111</v>
      </c>
      <c r="CI40" s="50">
        <v>3000</v>
      </c>
      <c r="CJ40" s="40" t="s">
        <v>32</v>
      </c>
      <c r="CK40" s="40">
        <v>1</v>
      </c>
      <c r="CL40" s="88"/>
    </row>
    <row r="41" spans="1:90" s="79" customFormat="1" ht="18.75" customHeight="1">
      <c r="E41" s="81"/>
      <c r="AP41" s="80"/>
      <c r="CA41" s="98"/>
      <c r="CC41" s="40"/>
    </row>
    <row r="42" spans="1:90" s="79" customFormat="1" ht="18.75" customHeight="1">
      <c r="E42" s="81"/>
      <c r="AP42" s="80"/>
      <c r="CA42" s="98"/>
      <c r="CC42" s="40"/>
      <c r="CL42" s="88"/>
    </row>
    <row r="43" spans="1:90" s="79" customFormat="1" ht="18.75" customHeight="1">
      <c r="E43" s="81"/>
      <c r="AP43" s="80"/>
      <c r="CA43" s="98"/>
      <c r="CC43" s="40"/>
      <c r="CF43" s="40"/>
      <c r="CG43" s="40"/>
      <c r="CH43" s="40"/>
      <c r="CI43" s="50"/>
      <c r="CJ43" s="40"/>
      <c r="CK43" s="40"/>
      <c r="CL43" s="88"/>
    </row>
    <row r="44" spans="1:90" s="79" customFormat="1" ht="18.75" customHeight="1">
      <c r="E44" s="81"/>
      <c r="AP44" s="80"/>
      <c r="CA44" s="98"/>
      <c r="CC44" s="40"/>
      <c r="CF44" s="40"/>
      <c r="CG44" s="40"/>
      <c r="CH44" s="40"/>
      <c r="CI44" s="50"/>
      <c r="CJ44" s="40"/>
      <c r="CK44" s="40"/>
      <c r="CL44" s="88"/>
    </row>
    <row r="45" spans="1:90" s="79" customFormat="1" ht="18.75" customHeight="1">
      <c r="E45" s="81"/>
      <c r="AP45" s="80"/>
      <c r="CA45" s="98"/>
      <c r="CC45" s="40"/>
      <c r="CF45" s="40"/>
      <c r="CG45" s="40"/>
      <c r="CH45" s="40"/>
      <c r="CI45" s="50"/>
      <c r="CJ45" s="40"/>
      <c r="CK45" s="40"/>
      <c r="CL45" s="88"/>
    </row>
    <row r="46" spans="1:90" s="79" customFormat="1" ht="18.75" customHeight="1">
      <c r="E46" s="81"/>
      <c r="AP46" s="80"/>
      <c r="CA46" s="98"/>
      <c r="CC46" s="40"/>
      <c r="CF46" s="40"/>
      <c r="CG46" s="40"/>
      <c r="CH46" s="40"/>
      <c r="CI46" s="50"/>
      <c r="CJ46" s="40"/>
      <c r="CK46" s="40"/>
      <c r="CL46" s="88"/>
    </row>
    <row r="47" spans="1:90" s="79" customFormat="1" ht="18.75" customHeight="1">
      <c r="E47" s="81"/>
      <c r="AP47" s="80"/>
      <c r="CA47" s="98"/>
      <c r="CC47" s="40"/>
      <c r="CF47" s="40"/>
      <c r="CG47" s="40"/>
      <c r="CH47" s="40"/>
      <c r="CI47" s="50"/>
      <c r="CJ47" s="40"/>
      <c r="CK47" s="40"/>
      <c r="CL47" s="88"/>
    </row>
    <row r="48" spans="1:90" s="79" customFormat="1" ht="18.75" customHeight="1">
      <c r="E48" s="81"/>
      <c r="AP48" s="80"/>
      <c r="CA48" s="98"/>
      <c r="CC48" s="40"/>
      <c r="CF48" s="40"/>
      <c r="CG48" s="40"/>
      <c r="CH48" s="40"/>
      <c r="CI48" s="50"/>
      <c r="CJ48" s="40"/>
      <c r="CK48" s="40"/>
      <c r="CL48" s="88"/>
    </row>
    <row r="49" spans="5:90" s="79" customFormat="1" ht="18.75" customHeight="1">
      <c r="E49" s="81"/>
      <c r="AP49" s="80"/>
      <c r="CA49" s="98"/>
      <c r="CC49" s="40"/>
      <c r="CF49" s="40"/>
      <c r="CG49" s="40"/>
      <c r="CH49" s="40"/>
      <c r="CI49" s="50"/>
      <c r="CJ49" s="40"/>
      <c r="CK49" s="40"/>
      <c r="CL49" s="88"/>
    </row>
    <row r="50" spans="5:90" s="79" customFormat="1" ht="18.75" customHeight="1">
      <c r="E50" s="81"/>
      <c r="AP50" s="80"/>
      <c r="CA50" s="98"/>
      <c r="CC50" s="40"/>
      <c r="CF50" s="40"/>
      <c r="CG50" s="40"/>
      <c r="CH50" s="40"/>
      <c r="CI50" s="50"/>
      <c r="CJ50" s="40"/>
      <c r="CK50" s="40"/>
      <c r="CL50" s="88"/>
    </row>
    <row r="51" spans="5:90" s="79" customFormat="1" ht="18.75" customHeight="1">
      <c r="E51" s="81"/>
      <c r="AP51" s="80"/>
      <c r="CA51" s="98"/>
      <c r="CC51" s="40"/>
      <c r="CF51" s="40"/>
      <c r="CG51" s="40"/>
      <c r="CH51" s="40"/>
      <c r="CI51" s="50"/>
      <c r="CJ51" s="40"/>
      <c r="CK51" s="40"/>
      <c r="CL51" s="88"/>
    </row>
    <row r="52" spans="5:90" s="79" customFormat="1" ht="18.75" customHeight="1">
      <c r="E52" s="81"/>
      <c r="AP52" s="80"/>
      <c r="CA52" s="98"/>
      <c r="CC52" s="40"/>
      <c r="CF52" s="40"/>
      <c r="CG52" s="40"/>
      <c r="CH52" s="40"/>
      <c r="CI52" s="50"/>
      <c r="CJ52" s="40"/>
      <c r="CK52" s="40"/>
      <c r="CL52" s="88"/>
    </row>
    <row r="53" spans="5:90" s="79" customFormat="1" ht="18.75" customHeight="1">
      <c r="E53" s="81"/>
      <c r="AP53" s="80"/>
      <c r="CA53" s="98"/>
      <c r="CC53" s="40"/>
      <c r="CF53" s="40"/>
      <c r="CG53" s="40"/>
      <c r="CH53" s="40"/>
      <c r="CI53" s="50"/>
      <c r="CJ53" s="40"/>
      <c r="CK53" s="40"/>
      <c r="CL53" s="88"/>
    </row>
    <row r="54" spans="5:90" s="79" customFormat="1" ht="18.75" customHeight="1">
      <c r="E54" s="81"/>
      <c r="AP54" s="80"/>
      <c r="CA54" s="98"/>
      <c r="CC54" s="40"/>
      <c r="CF54" s="40"/>
      <c r="CG54" s="40"/>
      <c r="CH54" s="40"/>
      <c r="CI54" s="50"/>
      <c r="CJ54" s="40"/>
      <c r="CK54" s="40"/>
      <c r="CL54" s="88"/>
    </row>
    <row r="55" spans="5:90" s="79" customFormat="1" ht="18.75" customHeight="1">
      <c r="E55" s="81"/>
      <c r="AP55" s="80"/>
      <c r="CA55" s="98"/>
      <c r="CC55" s="40"/>
      <c r="CF55" s="40"/>
      <c r="CG55" s="40"/>
      <c r="CH55" s="40"/>
      <c r="CI55" s="50"/>
      <c r="CJ55" s="40"/>
      <c r="CK55" s="40"/>
      <c r="CL55" s="88"/>
    </row>
    <row r="56" spans="5:90" s="79" customFormat="1" ht="18.75" customHeight="1">
      <c r="E56" s="81"/>
      <c r="AP56" s="80"/>
      <c r="CA56" s="98"/>
      <c r="CC56" s="40"/>
      <c r="CF56" s="40"/>
      <c r="CG56" s="40"/>
      <c r="CH56" s="40"/>
      <c r="CI56" s="50"/>
      <c r="CJ56" s="40"/>
      <c r="CK56" s="40"/>
      <c r="CL56" s="88"/>
    </row>
    <row r="57" spans="5:90" s="79" customFormat="1" ht="18.75" customHeight="1">
      <c r="E57" s="81"/>
      <c r="AP57" s="80"/>
      <c r="CA57" s="98"/>
      <c r="CC57" s="40"/>
      <c r="CF57" s="40"/>
      <c r="CG57" s="40"/>
      <c r="CH57" s="40"/>
      <c r="CI57" s="50"/>
      <c r="CJ57" s="40"/>
      <c r="CK57" s="40"/>
      <c r="CL57" s="88"/>
    </row>
    <row r="58" spans="5:90" s="79" customFormat="1" ht="18.75" customHeight="1">
      <c r="E58" s="81"/>
      <c r="AP58" s="80"/>
      <c r="CA58" s="98"/>
      <c r="CC58" s="40"/>
      <c r="CF58" s="40"/>
      <c r="CG58" s="40"/>
      <c r="CH58" s="40"/>
      <c r="CI58" s="50"/>
      <c r="CJ58" s="40"/>
      <c r="CK58" s="40"/>
      <c r="CL58" s="88"/>
    </row>
    <row r="59" spans="5:90" s="79" customFormat="1" ht="18.75" customHeight="1">
      <c r="E59" s="81"/>
      <c r="AP59" s="80"/>
      <c r="CA59" s="98"/>
      <c r="CC59" s="40"/>
      <c r="CF59" s="40"/>
      <c r="CG59" s="40"/>
      <c r="CH59" s="40"/>
      <c r="CI59" s="50"/>
      <c r="CJ59" s="40"/>
      <c r="CK59" s="40"/>
      <c r="CL59" s="88"/>
    </row>
    <row r="60" spans="5:90" s="79" customFormat="1" ht="18.75" customHeight="1">
      <c r="AP60" s="80"/>
      <c r="CA60" s="98"/>
      <c r="CC60" s="40"/>
      <c r="CF60" s="40"/>
      <c r="CG60" s="40"/>
      <c r="CH60" s="40"/>
      <c r="CI60" s="50"/>
      <c r="CJ60" s="40"/>
      <c r="CK60" s="40"/>
      <c r="CL60" s="88"/>
    </row>
    <row r="61" spans="5:90" s="79" customFormat="1" ht="18.75" customHeight="1">
      <c r="E61" s="81"/>
      <c r="AP61" s="80"/>
      <c r="CA61" s="98"/>
      <c r="CC61" s="40"/>
      <c r="CF61" s="40"/>
      <c r="CG61" s="40"/>
      <c r="CH61" s="40"/>
      <c r="CI61" s="50"/>
      <c r="CJ61" s="40"/>
      <c r="CK61" s="40"/>
      <c r="CL61" s="88"/>
    </row>
    <row r="62" spans="5:90" s="79" customFormat="1" ht="18.75" customHeight="1">
      <c r="E62" s="81"/>
      <c r="AP62" s="80"/>
      <c r="CA62" s="98"/>
      <c r="CC62" s="40"/>
      <c r="CF62" s="40"/>
      <c r="CG62" s="40"/>
      <c r="CH62" s="40"/>
      <c r="CI62" s="50"/>
      <c r="CJ62" s="40"/>
      <c r="CK62" s="40"/>
      <c r="CL62" s="88"/>
    </row>
    <row r="63" spans="5:90" s="79" customFormat="1" ht="18.75" customHeight="1">
      <c r="E63" s="81"/>
      <c r="AP63" s="80"/>
      <c r="CA63" s="98"/>
      <c r="CC63" s="40"/>
      <c r="CF63" s="40"/>
      <c r="CG63" s="40"/>
      <c r="CH63" s="40"/>
      <c r="CI63" s="50"/>
      <c r="CJ63" s="40"/>
      <c r="CK63" s="40"/>
      <c r="CL63" s="88"/>
    </row>
    <row r="64" spans="5:90" s="79" customFormat="1" ht="18.75" customHeight="1">
      <c r="E64" s="81"/>
      <c r="AP64" s="80"/>
      <c r="CA64" s="98"/>
      <c r="CC64" s="40"/>
      <c r="CF64" s="40"/>
      <c r="CG64" s="40"/>
      <c r="CH64" s="40"/>
      <c r="CI64" s="50"/>
      <c r="CJ64" s="40"/>
      <c r="CK64" s="40"/>
      <c r="CL64" s="88"/>
    </row>
    <row r="65" spans="5:90" s="79" customFormat="1" ht="18.75" customHeight="1">
      <c r="E65" s="81"/>
      <c r="AP65" s="80"/>
      <c r="CA65" s="98"/>
      <c r="CC65" s="40"/>
      <c r="CF65" s="40"/>
      <c r="CG65" s="40"/>
      <c r="CH65" s="40"/>
      <c r="CI65" s="50"/>
      <c r="CJ65" s="40"/>
      <c r="CK65" s="40"/>
      <c r="CL65" s="88"/>
    </row>
    <row r="66" spans="5:90" s="79" customFormat="1" ht="18.75" customHeight="1">
      <c r="E66" s="81"/>
      <c r="AP66" s="80"/>
      <c r="CA66" s="98"/>
      <c r="CC66" s="40"/>
      <c r="CF66" s="40"/>
      <c r="CG66" s="40"/>
      <c r="CH66" s="40"/>
      <c r="CI66" s="50"/>
      <c r="CJ66" s="40"/>
      <c r="CK66" s="40"/>
      <c r="CL66" s="88"/>
    </row>
    <row r="67" spans="5:90" s="79" customFormat="1" ht="18.75" customHeight="1">
      <c r="E67" s="81"/>
      <c r="AP67" s="80"/>
      <c r="CA67" s="98"/>
      <c r="CC67" s="40"/>
      <c r="CF67" s="40"/>
      <c r="CG67" s="40"/>
      <c r="CH67" s="40"/>
      <c r="CI67" s="50"/>
      <c r="CJ67" s="40"/>
      <c r="CK67" s="40"/>
      <c r="CL67" s="88"/>
    </row>
    <row r="68" spans="5:90" s="79" customFormat="1" ht="18.75" customHeight="1">
      <c r="E68" s="81"/>
      <c r="AP68" s="80"/>
      <c r="CA68" s="98"/>
      <c r="CC68" s="40"/>
      <c r="CF68" s="40"/>
      <c r="CG68" s="40"/>
      <c r="CH68" s="40"/>
      <c r="CI68" s="50"/>
      <c r="CJ68" s="40"/>
      <c r="CK68" s="40"/>
      <c r="CL68" s="88"/>
    </row>
    <row r="69" spans="5:90" s="79" customFormat="1" ht="18.75" customHeight="1">
      <c r="E69" s="81"/>
      <c r="AP69" s="80"/>
      <c r="CA69" s="98"/>
      <c r="CC69" s="40"/>
      <c r="CF69" s="40"/>
      <c r="CG69" s="40"/>
      <c r="CH69" s="40"/>
      <c r="CI69" s="50"/>
      <c r="CJ69" s="40"/>
      <c r="CK69" s="40"/>
      <c r="CL69" s="88"/>
    </row>
    <row r="70" spans="5:90" s="79" customFormat="1" ht="18.75" customHeight="1">
      <c r="E70" s="81"/>
      <c r="AP70" s="80"/>
      <c r="CA70" s="98"/>
      <c r="CC70" s="40"/>
      <c r="CF70" s="40"/>
      <c r="CG70" s="40"/>
      <c r="CH70" s="40"/>
      <c r="CI70" s="50"/>
      <c r="CJ70" s="40"/>
      <c r="CK70" s="40"/>
      <c r="CL70" s="88"/>
    </row>
    <row r="71" spans="5:90" s="79" customFormat="1" ht="18.75" customHeight="1">
      <c r="E71" s="81"/>
      <c r="AP71" s="80"/>
      <c r="CA71" s="98"/>
      <c r="CC71" s="40"/>
      <c r="CF71" s="40"/>
      <c r="CG71" s="40"/>
      <c r="CH71" s="40"/>
      <c r="CI71" s="50"/>
      <c r="CJ71" s="40"/>
      <c r="CK71" s="40"/>
      <c r="CL71" s="88"/>
    </row>
    <row r="72" spans="5:90" s="79" customFormat="1" ht="18.75" customHeight="1">
      <c r="E72" s="81"/>
      <c r="AP72" s="80"/>
      <c r="CA72" s="98"/>
      <c r="CC72" s="40"/>
      <c r="CF72" s="40"/>
      <c r="CG72" s="40"/>
      <c r="CH72" s="40"/>
      <c r="CI72" s="50"/>
      <c r="CJ72" s="40"/>
      <c r="CK72" s="40"/>
      <c r="CL72" s="88"/>
    </row>
    <row r="73" spans="5:90" s="79" customFormat="1" ht="18.75" customHeight="1">
      <c r="E73" s="81"/>
      <c r="AP73" s="80"/>
      <c r="CA73" s="98"/>
      <c r="CC73" s="40"/>
      <c r="CF73" s="40"/>
      <c r="CG73" s="40"/>
      <c r="CH73" s="40"/>
      <c r="CI73" s="50"/>
      <c r="CJ73" s="40"/>
      <c r="CK73" s="40"/>
      <c r="CL73" s="88"/>
    </row>
    <row r="74" spans="5:90" s="79" customFormat="1" ht="18.75" customHeight="1">
      <c r="E74" s="81"/>
      <c r="AP74" s="80"/>
      <c r="CA74" s="98"/>
      <c r="CC74" s="40"/>
      <c r="CF74" s="40"/>
      <c r="CG74" s="40"/>
      <c r="CH74" s="40"/>
      <c r="CI74" s="50"/>
      <c r="CJ74" s="40"/>
      <c r="CK74" s="40"/>
      <c r="CL74" s="88"/>
    </row>
    <row r="75" spans="5:90" s="79" customFormat="1" ht="18.75" customHeight="1">
      <c r="E75" s="81"/>
      <c r="AP75" s="80"/>
      <c r="CA75" s="98"/>
      <c r="CC75" s="40"/>
      <c r="CF75" s="40"/>
      <c r="CG75" s="40"/>
      <c r="CH75" s="40"/>
      <c r="CI75" s="50"/>
      <c r="CJ75" s="40"/>
      <c r="CK75" s="40"/>
      <c r="CL75" s="88"/>
    </row>
    <row r="76" spans="5:90" s="79" customFormat="1" ht="18.75" customHeight="1">
      <c r="E76" s="81"/>
      <c r="AP76" s="80"/>
      <c r="CA76" s="98"/>
      <c r="CC76" s="40"/>
      <c r="CF76" s="40"/>
      <c r="CG76" s="40"/>
      <c r="CH76" s="40"/>
      <c r="CI76" s="50"/>
      <c r="CJ76" s="40"/>
      <c r="CK76" s="40"/>
      <c r="CL76" s="88"/>
    </row>
    <row r="77" spans="5:90" s="79" customFormat="1" ht="18.75" customHeight="1">
      <c r="E77" s="81"/>
      <c r="AP77" s="80"/>
      <c r="CA77" s="98"/>
      <c r="CC77" s="40"/>
      <c r="CF77" s="40"/>
      <c r="CG77" s="40"/>
      <c r="CH77" s="40"/>
      <c r="CI77" s="50"/>
      <c r="CJ77" s="40"/>
      <c r="CK77" s="40"/>
      <c r="CL77" s="88"/>
    </row>
    <row r="78" spans="5:90" s="79" customFormat="1" ht="18.75" customHeight="1">
      <c r="E78" s="81"/>
      <c r="AP78" s="80"/>
      <c r="CA78" s="98"/>
      <c r="CC78" s="40"/>
      <c r="CF78" s="40"/>
      <c r="CG78" s="40"/>
      <c r="CH78" s="40"/>
      <c r="CI78" s="50"/>
      <c r="CJ78" s="40"/>
      <c r="CK78" s="40"/>
      <c r="CL78" s="88"/>
    </row>
    <row r="79" spans="5:90" s="79" customFormat="1" ht="18.75" customHeight="1">
      <c r="E79" s="81"/>
      <c r="AP79" s="80"/>
      <c r="CA79" s="98"/>
      <c r="CC79" s="40"/>
      <c r="CF79" s="40"/>
      <c r="CL79" s="88"/>
    </row>
    <row r="80" spans="5:90" s="79" customFormat="1" ht="18.75" customHeight="1">
      <c r="E80" s="81"/>
      <c r="AP80" s="80"/>
      <c r="CA80" s="98"/>
      <c r="CC80" s="40"/>
      <c r="CF80" s="40"/>
      <c r="CK80" s="40"/>
      <c r="CL80" s="88"/>
    </row>
    <row r="81" spans="2:90" s="79" customFormat="1" ht="18.75" customHeight="1">
      <c r="E81" s="81"/>
      <c r="AP81" s="80"/>
      <c r="CA81" s="98"/>
      <c r="CC81" s="40"/>
      <c r="CF81" s="40"/>
      <c r="CK81" s="40"/>
      <c r="CL81" s="88"/>
    </row>
    <row r="82" spans="2:90" s="79" customFormat="1" ht="18.75" customHeight="1">
      <c r="E82" s="81"/>
      <c r="AP82" s="80"/>
      <c r="CA82" s="98"/>
      <c r="CC82" s="40"/>
      <c r="CF82" s="40"/>
      <c r="CK82" s="40"/>
      <c r="CL82" s="88"/>
    </row>
    <row r="83" spans="2:90" s="79" customFormat="1" ht="18.75" customHeight="1">
      <c r="E83" s="81"/>
      <c r="AP83" s="80"/>
      <c r="CA83" s="98"/>
      <c r="CC83" s="40"/>
      <c r="CF83" s="40"/>
      <c r="CK83" s="40"/>
      <c r="CL83" s="88"/>
    </row>
    <row r="84" spans="2:90" s="79" customFormat="1" ht="18.75" customHeight="1">
      <c r="E84" s="81"/>
      <c r="AP84" s="80"/>
      <c r="CA84" s="98"/>
      <c r="CC84" s="40"/>
      <c r="CF84" s="40"/>
      <c r="CK84" s="40"/>
      <c r="CL84" s="88"/>
    </row>
    <row r="85" spans="2:90" s="79" customFormat="1" ht="18.75" customHeight="1">
      <c r="E85" s="81"/>
      <c r="AP85" s="80"/>
      <c r="CA85" s="98"/>
      <c r="CC85" s="40"/>
      <c r="CF85" s="40"/>
      <c r="CK85" s="40"/>
      <c r="CL85" s="88"/>
    </row>
    <row r="86" spans="2:90" s="79" customFormat="1" ht="18.75" customHeight="1">
      <c r="E86" s="81"/>
      <c r="AP86" s="80"/>
      <c r="CA86" s="98"/>
      <c r="CC86" s="40"/>
      <c r="CF86" s="40"/>
      <c r="CK86" s="40"/>
      <c r="CL86" s="88"/>
    </row>
    <row r="87" spans="2:90" s="79" customFormat="1" ht="18.75" customHeight="1">
      <c r="E87" s="81"/>
      <c r="AP87" s="80"/>
      <c r="CA87" s="98"/>
      <c r="CC87" s="40"/>
      <c r="CF87" s="40"/>
      <c r="CK87" s="40"/>
      <c r="CL87" s="88"/>
    </row>
    <row r="88" spans="2:90" s="79" customFormat="1" ht="18.75" customHeight="1">
      <c r="E88" s="81"/>
      <c r="AP88" s="80"/>
      <c r="CA88" s="98"/>
      <c r="CC88" s="40"/>
      <c r="CF88" s="40"/>
      <c r="CK88" s="40"/>
      <c r="CL88" s="88"/>
    </row>
    <row r="89" spans="2:90" s="79" customFormat="1" ht="18.75" customHeight="1">
      <c r="E89" s="81"/>
      <c r="AP89" s="80"/>
      <c r="CA89" s="98"/>
      <c r="CC89" s="40"/>
      <c r="CF89" s="40"/>
      <c r="CK89" s="40"/>
      <c r="CL89" s="88"/>
    </row>
    <row r="90" spans="2:90" s="79" customFormat="1" ht="18.75" customHeight="1">
      <c r="E90" s="81"/>
      <c r="AP90" s="80"/>
      <c r="CA90" s="98"/>
      <c r="CC90" s="40"/>
      <c r="CF90" s="40"/>
      <c r="CK90" s="40"/>
      <c r="CL90" s="88"/>
    </row>
    <row r="91" spans="2:90" s="79" customFormat="1" ht="18.75" customHeight="1">
      <c r="E91" s="81"/>
      <c r="AP91" s="80"/>
      <c r="CA91" s="98"/>
      <c r="CC91" s="40"/>
      <c r="CF91" s="40"/>
      <c r="CK91" s="40"/>
      <c r="CL91" s="88"/>
    </row>
    <row r="92" spans="2:90" s="79" customFormat="1" ht="18.75" customHeight="1">
      <c r="E92" s="81"/>
      <c r="AP92" s="80"/>
      <c r="CA92" s="98"/>
      <c r="CC92" s="40"/>
      <c r="CF92" s="40"/>
      <c r="CK92" s="40"/>
      <c r="CL92" s="88"/>
    </row>
    <row r="93" spans="2:90" s="79" customFormat="1" ht="18.75" customHeight="1">
      <c r="E93" s="81"/>
      <c r="AP93" s="80"/>
      <c r="CA93" s="98"/>
      <c r="CC93" s="40"/>
      <c r="CF93" s="40"/>
      <c r="CK93" s="40"/>
      <c r="CL93" s="88"/>
    </row>
    <row r="94" spans="2:90" s="79" customFormat="1" ht="18.75" customHeight="1">
      <c r="B94" s="81"/>
      <c r="C94" s="81"/>
      <c r="D94" s="81"/>
      <c r="E94" s="81"/>
      <c r="G94" s="81"/>
      <c r="AP94" s="80"/>
      <c r="CA94" s="98"/>
      <c r="CC94" s="40"/>
      <c r="CF94" s="40"/>
      <c r="CK94" s="40"/>
      <c r="CL94" s="88"/>
    </row>
    <row r="95" spans="2:90" s="79" customFormat="1" ht="18.75" customHeight="1">
      <c r="AP95" s="80"/>
      <c r="CA95" s="98"/>
      <c r="CC95" s="40"/>
      <c r="CF95" s="40"/>
      <c r="CK95" s="40"/>
      <c r="CL95" s="88"/>
    </row>
    <row r="96" spans="2:90" s="79" customFormat="1" ht="18.75" customHeight="1">
      <c r="AP96" s="80"/>
      <c r="CA96" s="98"/>
      <c r="CC96" s="40"/>
      <c r="CF96" s="40"/>
      <c r="CK96" s="40"/>
      <c r="CL96" s="88"/>
    </row>
    <row r="97" spans="42:90" s="79" customFormat="1" ht="18.75" customHeight="1">
      <c r="AP97" s="80"/>
      <c r="CA97" s="98"/>
      <c r="CC97" s="40"/>
      <c r="CF97" s="40"/>
      <c r="CK97" s="40"/>
      <c r="CL97" s="88"/>
    </row>
    <row r="98" spans="42:90" s="79" customFormat="1" ht="18.75" customHeight="1">
      <c r="AP98" s="80"/>
      <c r="CA98" s="98"/>
      <c r="CC98" s="40"/>
      <c r="CF98" s="40"/>
      <c r="CK98" s="40"/>
      <c r="CL98" s="88"/>
    </row>
    <row r="99" spans="42:90" s="79" customFormat="1" ht="18.75" customHeight="1">
      <c r="AP99" s="80"/>
      <c r="CA99" s="98"/>
      <c r="CC99" s="40"/>
      <c r="CF99" s="40"/>
      <c r="CK99" s="40"/>
      <c r="CL99" s="88"/>
    </row>
    <row r="100" spans="42:90" s="79" customFormat="1" ht="18.75" customHeight="1">
      <c r="AP100" s="80"/>
      <c r="CA100" s="98"/>
      <c r="CC100" s="40"/>
      <c r="CF100" s="40"/>
      <c r="CK100" s="40"/>
      <c r="CL100" s="88"/>
    </row>
    <row r="101" spans="42:90" s="79" customFormat="1" ht="18.75" customHeight="1">
      <c r="AP101" s="80"/>
      <c r="CA101" s="98"/>
      <c r="CC101" s="40"/>
      <c r="CF101" s="40"/>
      <c r="CK101" s="40"/>
      <c r="CL101" s="88"/>
    </row>
    <row r="102" spans="42:90" s="79" customFormat="1" ht="18.75" customHeight="1">
      <c r="AP102" s="80"/>
      <c r="CA102" s="98"/>
      <c r="CC102" s="40"/>
      <c r="CF102" s="40"/>
      <c r="CK102" s="40"/>
      <c r="CL102" s="88"/>
    </row>
    <row r="103" spans="42:90" s="79" customFormat="1" ht="18.75" customHeight="1">
      <c r="AP103" s="80"/>
      <c r="CA103" s="98"/>
      <c r="CC103" s="40"/>
      <c r="CF103" s="40"/>
      <c r="CK103" s="40"/>
      <c r="CL103" s="88"/>
    </row>
  </sheetData>
  <sheetProtection password="CC6B" sheet="1" selectLockedCells="1"/>
  <mergeCells count="64">
    <mergeCell ref="B27:AM27"/>
    <mergeCell ref="B28:AM28"/>
    <mergeCell ref="A22:Q22"/>
    <mergeCell ref="R22:V22"/>
    <mergeCell ref="W22:AM22"/>
    <mergeCell ref="A24:AM24"/>
    <mergeCell ref="B25:AM25"/>
    <mergeCell ref="B26:AM26"/>
    <mergeCell ref="A20:Q20"/>
    <mergeCell ref="R20:V20"/>
    <mergeCell ref="W20:AM20"/>
    <mergeCell ref="A21:Q21"/>
    <mergeCell ref="R21:V21"/>
    <mergeCell ref="W21:AM21"/>
    <mergeCell ref="A18:Q18"/>
    <mergeCell ref="R18:V18"/>
    <mergeCell ref="W18:AM18"/>
    <mergeCell ref="A19:Q19"/>
    <mergeCell ref="R19:V19"/>
    <mergeCell ref="W19:AM19"/>
    <mergeCell ref="A16:Q16"/>
    <mergeCell ref="R16:V16"/>
    <mergeCell ref="W16:AM16"/>
    <mergeCell ref="A17:Q17"/>
    <mergeCell ref="R17:V17"/>
    <mergeCell ref="W17:AM17"/>
    <mergeCell ref="A14:Q14"/>
    <mergeCell ref="R14:V14"/>
    <mergeCell ref="W14:AM14"/>
    <mergeCell ref="A15:Q15"/>
    <mergeCell ref="R15:V15"/>
    <mergeCell ref="W15:AM15"/>
    <mergeCell ref="AD12:AE12"/>
    <mergeCell ref="AF12:AH12"/>
    <mergeCell ref="AI12:AK12"/>
    <mergeCell ref="AL12:AM12"/>
    <mergeCell ref="A13:Q13"/>
    <mergeCell ref="R13:V13"/>
    <mergeCell ref="W13:AM13"/>
    <mergeCell ref="M12:P12"/>
    <mergeCell ref="Q12:T12"/>
    <mergeCell ref="U12:V12"/>
    <mergeCell ref="W12:Y12"/>
    <mergeCell ref="Z12:AC12"/>
    <mergeCell ref="AT7:AT8"/>
    <mergeCell ref="L8:AM8"/>
    <mergeCell ref="S9:Y9"/>
    <mergeCell ref="AG9:AM9"/>
    <mergeCell ref="L10:AM10"/>
    <mergeCell ref="AP5:AT5"/>
    <mergeCell ref="L6:AB6"/>
    <mergeCell ref="AC6:AF6"/>
    <mergeCell ref="AG6:AK6"/>
    <mergeCell ref="AL6:AM6"/>
    <mergeCell ref="AP6:AT6"/>
    <mergeCell ref="A2:AM2"/>
    <mergeCell ref="A4:A10"/>
    <mergeCell ref="L4:AF4"/>
    <mergeCell ref="AG4:AM4"/>
    <mergeCell ref="L5:AF5"/>
    <mergeCell ref="AG5:AM5"/>
    <mergeCell ref="B7:K8"/>
    <mergeCell ref="Q7:R7"/>
    <mergeCell ref="T7:V7"/>
  </mergeCells>
  <phoneticPr fontId="6"/>
  <conditionalFormatting sqref="AG6:AK6">
    <cfRule type="expression" dxfId="37" priority="1">
      <formula>$CE$4=2</formula>
    </cfRule>
  </conditionalFormatting>
  <conditionalFormatting sqref="A25">
    <cfRule type="expression" dxfId="36" priority="2">
      <formula>#REF!=2</formula>
    </cfRule>
  </conditionalFormatting>
  <dataValidations count="8">
    <dataValidation type="list" allowBlank="1" showInputMessage="1" showErrorMessage="1" sqref="L6:AB6">
      <formula1>$CH$4:$CH$40</formula1>
    </dataValidation>
    <dataValidation type="list" allowBlank="1" showInputMessage="1" showErrorMessage="1" sqref="X33:Z34 A25:A28 X36:Z36 X31:Z31">
      <formula1>"○"</formula1>
    </dataValidation>
    <dataValidation imeMode="halfAlpha" allowBlank="1" showInputMessage="1" showErrorMessage="1" sqref="AG6 R14:V21"/>
    <dataValidation type="textLength" imeMode="disabled" operator="equal" allowBlank="1" showInputMessage="1" showErrorMessage="1" errorTitle="事業所番号" error="10桁で入力してください。" sqref="AG5:AM5">
      <formula1>10</formula1>
    </dataValidation>
    <dataValidation imeMode="disabled" allowBlank="1" showInputMessage="1" showErrorMessage="1" sqref="Q7:R7 T7:V7 S9:Y9 AG9:AM9"/>
    <dataValidation imeMode="fullKatakana" allowBlank="1" showInputMessage="1" showErrorMessage="1" sqref="L4:AF4"/>
    <dataValidation type="whole" allowBlank="1" showInputMessage="1" showErrorMessage="1" error="所要額が1,000円未満の場合は申請できません。" sqref="Z12">
      <formula1>1000</formula1>
      <formula2>1E+28</formula2>
    </dataValidation>
    <dataValidation type="list" allowBlank="1" showInputMessage="1" showErrorMessage="1" sqref="A15:Q21">
      <formula1>$CC$15:$CC$27</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CL103"/>
  <sheetViews>
    <sheetView showGridLines="0" view="pageBreakPreview" zoomScaleNormal="120" zoomScaleSheetLayoutView="100" workbookViewId="0">
      <selection activeCell="L4" sqref="L4:AF4"/>
    </sheetView>
  </sheetViews>
  <sheetFormatPr defaultColWidth="2.25" defaultRowHeight="15.75"/>
  <cols>
    <col min="1" max="1" width="5.75" style="41" customWidth="1"/>
    <col min="2" max="5" width="3.375" style="41" customWidth="1"/>
    <col min="6" max="7" width="2.375" style="41" bestFit="1" customWidth="1"/>
    <col min="8" max="28" width="2.25" style="41"/>
    <col min="29" max="30" width="2.125" style="41" customWidth="1"/>
    <col min="31" max="32" width="2.625" style="41" customWidth="1"/>
    <col min="33" max="33" width="2.25" style="41"/>
    <col min="34" max="35" width="2.875" style="41" customWidth="1"/>
    <col min="36" max="37" width="2.625" style="41" customWidth="1"/>
    <col min="38" max="39" width="1.375" style="41" customWidth="1"/>
    <col min="40" max="40" width="2.25" style="41"/>
    <col min="41" max="41" width="2.25" style="41" customWidth="1"/>
    <col min="42" max="42" width="2.25" style="117" customWidth="1"/>
    <col min="43" max="47" width="2.25" style="41" customWidth="1"/>
    <col min="48" max="78" width="2.25" style="41"/>
    <col min="79" max="79" width="8.625" style="95" bestFit="1" customWidth="1"/>
    <col min="80" max="80" width="2.875" style="41" customWidth="1"/>
    <col min="81" max="81" width="2.25" style="40" customWidth="1"/>
    <col min="82" max="83" width="5.875" style="41" customWidth="1"/>
    <col min="84" max="84" width="2.5" style="40" customWidth="1"/>
    <col min="85" max="85" width="3.25" style="41" customWidth="1"/>
    <col min="86" max="86" width="41.25" style="41" customWidth="1"/>
    <col min="87" max="87" width="7.5" style="41" customWidth="1"/>
    <col min="88" max="88" width="6.625" style="41" customWidth="1"/>
    <col min="89" max="89" width="2.375" style="40" customWidth="1"/>
    <col min="90" max="90" width="6.375" style="88" customWidth="1"/>
    <col min="91" max="16384" width="2.25" style="41"/>
  </cols>
  <sheetData>
    <row r="1" spans="1:90">
      <c r="A1" s="40" t="s">
        <v>43</v>
      </c>
      <c r="AJ1" s="41" t="s">
        <v>149</v>
      </c>
    </row>
    <row r="2" spans="1:90" ht="36" customHeight="1">
      <c r="A2" s="181" t="str">
        <f>IF(個票3!$CB$4="NG","申請内容に不備/未入力の項目があります！本シートをもう一度ご確認ください！","")</f>
        <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row>
    <row r="3" spans="1:90" ht="20.25" thickBot="1">
      <c r="L3" s="94"/>
      <c r="AM3" s="92" t="str">
        <f>IF($L$5="","",IF($AG$5="","事業所番号を入力してください。↓",""))</f>
        <v/>
      </c>
      <c r="CB3" s="41" t="s">
        <v>68</v>
      </c>
      <c r="CD3" s="41" t="s">
        <v>44</v>
      </c>
      <c r="CE3" s="41" t="s">
        <v>24</v>
      </c>
      <c r="CG3" s="40"/>
      <c r="CH3" s="40"/>
      <c r="CI3" s="42" t="s">
        <v>31</v>
      </c>
      <c r="CJ3" s="40"/>
      <c r="CK3" s="40" t="s">
        <v>44</v>
      </c>
      <c r="CL3" s="88" t="s">
        <v>24</v>
      </c>
    </row>
    <row r="4" spans="1:90" s="47" customFormat="1" ht="18" customHeight="1">
      <c r="A4" s="182" t="s">
        <v>18</v>
      </c>
      <c r="B4" s="43" t="s">
        <v>0</v>
      </c>
      <c r="C4" s="44"/>
      <c r="D4" s="44"/>
      <c r="E4" s="45"/>
      <c r="F4" s="45"/>
      <c r="G4" s="45"/>
      <c r="H4" s="45"/>
      <c r="I4" s="45"/>
      <c r="J4" s="45"/>
      <c r="K4" s="46"/>
      <c r="L4" s="185"/>
      <c r="M4" s="186"/>
      <c r="N4" s="186"/>
      <c r="O4" s="186"/>
      <c r="P4" s="186"/>
      <c r="Q4" s="186"/>
      <c r="R4" s="186"/>
      <c r="S4" s="186"/>
      <c r="T4" s="186"/>
      <c r="U4" s="186"/>
      <c r="V4" s="186"/>
      <c r="W4" s="186"/>
      <c r="X4" s="186"/>
      <c r="Y4" s="186"/>
      <c r="Z4" s="186"/>
      <c r="AA4" s="186"/>
      <c r="AB4" s="186"/>
      <c r="AC4" s="186"/>
      <c r="AD4" s="186"/>
      <c r="AE4" s="186"/>
      <c r="AF4" s="187"/>
      <c r="AG4" s="188" t="s">
        <v>72</v>
      </c>
      <c r="AH4" s="189"/>
      <c r="AI4" s="189"/>
      <c r="AJ4" s="189"/>
      <c r="AK4" s="189"/>
      <c r="AL4" s="189"/>
      <c r="AM4" s="190"/>
      <c r="AP4" s="48"/>
      <c r="CA4" s="96"/>
      <c r="CB4" s="89" t="str">
        <f>IF(AM3&amp;AC7&amp;A29="","","NG")</f>
        <v/>
      </c>
      <c r="CC4" s="40"/>
      <c r="CD4" s="47">
        <f>IFERROR(VLOOKUP($L$6,$CH$4:$CK$40,4,FALSE),0)</f>
        <v>0</v>
      </c>
      <c r="CE4" s="47">
        <f>IFERROR(VLOOKUP($L$6,$CH$4:$CL$40,5,FALSE),0)</f>
        <v>0</v>
      </c>
      <c r="CF4" s="40">
        <f>IF($L$6=$CH4,1,0)</f>
        <v>0</v>
      </c>
      <c r="CG4" s="40">
        <v>1</v>
      </c>
      <c r="CH4" s="49" t="s">
        <v>75</v>
      </c>
      <c r="CI4" s="50">
        <v>20000</v>
      </c>
      <c r="CJ4" s="40" t="s">
        <v>30</v>
      </c>
      <c r="CK4" s="40">
        <v>1</v>
      </c>
      <c r="CL4" s="88">
        <v>2</v>
      </c>
    </row>
    <row r="5" spans="1:90" s="47" customFormat="1" ht="20.25" customHeight="1">
      <c r="A5" s="183"/>
      <c r="B5" s="51" t="s">
        <v>17</v>
      </c>
      <c r="C5" s="52"/>
      <c r="D5" s="52"/>
      <c r="E5" s="53"/>
      <c r="F5" s="53"/>
      <c r="G5" s="53"/>
      <c r="H5" s="53"/>
      <c r="I5" s="53"/>
      <c r="J5" s="53"/>
      <c r="K5" s="54"/>
      <c r="L5" s="191"/>
      <c r="M5" s="192"/>
      <c r="N5" s="192"/>
      <c r="O5" s="192"/>
      <c r="P5" s="192"/>
      <c r="Q5" s="192"/>
      <c r="R5" s="192"/>
      <c r="S5" s="192"/>
      <c r="T5" s="192"/>
      <c r="U5" s="192"/>
      <c r="V5" s="192"/>
      <c r="W5" s="192"/>
      <c r="X5" s="192"/>
      <c r="Y5" s="192"/>
      <c r="Z5" s="192"/>
      <c r="AA5" s="192"/>
      <c r="AB5" s="192"/>
      <c r="AC5" s="192"/>
      <c r="AD5" s="192"/>
      <c r="AE5" s="192"/>
      <c r="AF5" s="193"/>
      <c r="AG5" s="194"/>
      <c r="AH5" s="195"/>
      <c r="AI5" s="195"/>
      <c r="AJ5" s="195"/>
      <c r="AK5" s="195"/>
      <c r="AL5" s="195"/>
      <c r="AM5" s="196"/>
      <c r="AP5" s="207"/>
      <c r="AQ5" s="207"/>
      <c r="AR5" s="207"/>
      <c r="AS5" s="207"/>
      <c r="AT5" s="207"/>
      <c r="CA5" s="96"/>
      <c r="CC5" s="40"/>
      <c r="CF5" s="40">
        <f t="shared" ref="CF5:CF13" si="0">IF($L$6=$CH5,1,0)</f>
        <v>0</v>
      </c>
      <c r="CG5" s="40">
        <v>2</v>
      </c>
      <c r="CH5" s="49" t="s">
        <v>76</v>
      </c>
      <c r="CI5" s="50">
        <v>30000</v>
      </c>
      <c r="CJ5" s="40" t="s">
        <v>30</v>
      </c>
      <c r="CK5" s="40">
        <v>1</v>
      </c>
      <c r="CL5" s="88">
        <v>2</v>
      </c>
    </row>
    <row r="6" spans="1:90" s="47" customFormat="1" ht="26.25" customHeight="1">
      <c r="A6" s="183"/>
      <c r="B6" s="55" t="s">
        <v>27</v>
      </c>
      <c r="C6" s="118"/>
      <c r="D6" s="118"/>
      <c r="E6" s="6"/>
      <c r="F6" s="6"/>
      <c r="G6" s="6"/>
      <c r="H6" s="6"/>
      <c r="I6" s="6"/>
      <c r="J6" s="6"/>
      <c r="K6" s="56"/>
      <c r="L6" s="208"/>
      <c r="M6" s="209"/>
      <c r="N6" s="209"/>
      <c r="O6" s="209"/>
      <c r="P6" s="209"/>
      <c r="Q6" s="209"/>
      <c r="R6" s="209"/>
      <c r="S6" s="209"/>
      <c r="T6" s="209"/>
      <c r="U6" s="209"/>
      <c r="V6" s="209"/>
      <c r="W6" s="209"/>
      <c r="X6" s="209"/>
      <c r="Y6" s="209"/>
      <c r="Z6" s="209"/>
      <c r="AA6" s="209"/>
      <c r="AB6" s="210"/>
      <c r="AC6" s="211" t="s">
        <v>24</v>
      </c>
      <c r="AD6" s="212"/>
      <c r="AE6" s="212"/>
      <c r="AF6" s="213"/>
      <c r="AG6" s="214"/>
      <c r="AH6" s="215"/>
      <c r="AI6" s="215"/>
      <c r="AJ6" s="215"/>
      <c r="AK6" s="216"/>
      <c r="AL6" s="217" t="s">
        <v>73</v>
      </c>
      <c r="AM6" s="218"/>
      <c r="AP6" s="219" t="s">
        <v>37</v>
      </c>
      <c r="AQ6" s="207"/>
      <c r="AR6" s="207"/>
      <c r="AS6" s="207"/>
      <c r="AT6" s="207"/>
      <c r="CA6" s="96"/>
      <c r="CC6" s="40"/>
      <c r="CF6" s="40">
        <f t="shared" si="0"/>
        <v>0</v>
      </c>
      <c r="CG6" s="40">
        <v>3</v>
      </c>
      <c r="CH6" s="49" t="s">
        <v>77</v>
      </c>
      <c r="CI6" s="50">
        <v>40000</v>
      </c>
      <c r="CJ6" s="40" t="s">
        <v>30</v>
      </c>
      <c r="CK6" s="40">
        <v>1</v>
      </c>
      <c r="CL6" s="88">
        <v>2</v>
      </c>
    </row>
    <row r="7" spans="1:90" s="47" customFormat="1" ht="18" customHeight="1">
      <c r="A7" s="183"/>
      <c r="B7" s="197" t="s">
        <v>25</v>
      </c>
      <c r="C7" s="198"/>
      <c r="D7" s="198"/>
      <c r="E7" s="198"/>
      <c r="F7" s="198"/>
      <c r="G7" s="198"/>
      <c r="H7" s="198"/>
      <c r="I7" s="198"/>
      <c r="J7" s="198"/>
      <c r="K7" s="199"/>
      <c r="L7" s="57" t="s">
        <v>5</v>
      </c>
      <c r="M7" s="57"/>
      <c r="N7" s="57"/>
      <c r="O7" s="57"/>
      <c r="P7" s="57"/>
      <c r="Q7" s="203"/>
      <c r="R7" s="203"/>
      <c r="S7" s="57" t="s">
        <v>6</v>
      </c>
      <c r="T7" s="203"/>
      <c r="U7" s="203"/>
      <c r="V7" s="203"/>
      <c r="W7" s="57" t="s">
        <v>7</v>
      </c>
      <c r="X7" s="57"/>
      <c r="Y7" s="57"/>
      <c r="Z7" s="57"/>
      <c r="AA7" s="57"/>
      <c r="AB7" s="57"/>
      <c r="AC7" s="83" t="str">
        <f>IF($CE$4=2,IF($AG$6="","定員を入力してください。",""),"")</f>
        <v/>
      </c>
      <c r="AD7" s="82"/>
      <c r="AE7" s="82"/>
      <c r="AF7" s="82"/>
      <c r="AG7" s="82"/>
      <c r="AH7" s="82"/>
      <c r="AI7" s="82"/>
      <c r="AJ7" s="82"/>
      <c r="AK7" s="82"/>
      <c r="AL7" s="82"/>
      <c r="AM7" s="84"/>
      <c r="AP7" s="118"/>
      <c r="AQ7" s="5"/>
      <c r="AR7" s="5"/>
      <c r="AS7" s="5"/>
      <c r="AT7" s="220"/>
      <c r="CA7" s="96"/>
      <c r="CC7" s="40"/>
      <c r="CF7" s="40">
        <f t="shared" si="0"/>
        <v>0</v>
      </c>
      <c r="CG7" s="40">
        <v>4</v>
      </c>
      <c r="CH7" s="49" t="s">
        <v>78</v>
      </c>
      <c r="CI7" s="50">
        <v>14000</v>
      </c>
      <c r="CJ7" s="40" t="s">
        <v>30</v>
      </c>
      <c r="CK7" s="40">
        <v>1</v>
      </c>
      <c r="CL7" s="88"/>
    </row>
    <row r="8" spans="1:90" s="47" customFormat="1" ht="20.25" customHeight="1">
      <c r="A8" s="183"/>
      <c r="B8" s="200"/>
      <c r="C8" s="201"/>
      <c r="D8" s="201"/>
      <c r="E8" s="201"/>
      <c r="F8" s="201"/>
      <c r="G8" s="201"/>
      <c r="H8" s="201"/>
      <c r="I8" s="201"/>
      <c r="J8" s="201"/>
      <c r="K8" s="202"/>
      <c r="L8" s="221"/>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3"/>
      <c r="AP8" s="118"/>
      <c r="AQ8" s="5"/>
      <c r="AR8" s="5"/>
      <c r="AS8" s="5"/>
      <c r="AT8" s="220"/>
      <c r="CA8" s="96"/>
      <c r="CC8" s="40"/>
      <c r="CF8" s="40">
        <f t="shared" si="0"/>
        <v>0</v>
      </c>
      <c r="CG8" s="40">
        <v>5</v>
      </c>
      <c r="CH8" s="49" t="s">
        <v>79</v>
      </c>
      <c r="CI8" s="50">
        <v>7000</v>
      </c>
      <c r="CJ8" s="40" t="s">
        <v>30</v>
      </c>
      <c r="CK8" s="40">
        <v>1</v>
      </c>
      <c r="CL8" s="88"/>
    </row>
    <row r="9" spans="1:90" s="47" customFormat="1" ht="21" customHeight="1">
      <c r="A9" s="183"/>
      <c r="B9" s="58" t="s">
        <v>8</v>
      </c>
      <c r="C9" s="119"/>
      <c r="D9" s="119"/>
      <c r="E9" s="59"/>
      <c r="F9" s="59"/>
      <c r="G9" s="59"/>
      <c r="H9" s="59"/>
      <c r="I9" s="59"/>
      <c r="J9" s="59"/>
      <c r="K9" s="60"/>
      <c r="L9" s="59" t="s">
        <v>9</v>
      </c>
      <c r="M9" s="59"/>
      <c r="N9" s="59"/>
      <c r="O9" s="59"/>
      <c r="P9" s="59"/>
      <c r="Q9" s="59"/>
      <c r="R9" s="60"/>
      <c r="S9" s="224"/>
      <c r="T9" s="225"/>
      <c r="U9" s="225"/>
      <c r="V9" s="225"/>
      <c r="W9" s="225"/>
      <c r="X9" s="225"/>
      <c r="Y9" s="226"/>
      <c r="Z9" s="61" t="s">
        <v>23</v>
      </c>
      <c r="AA9" s="59"/>
      <c r="AB9" s="59"/>
      <c r="AC9" s="59"/>
      <c r="AD9" s="59"/>
      <c r="AE9" s="59"/>
      <c r="AF9" s="60"/>
      <c r="AG9" s="227"/>
      <c r="AH9" s="228"/>
      <c r="AI9" s="228"/>
      <c r="AJ9" s="228"/>
      <c r="AK9" s="228"/>
      <c r="AL9" s="228"/>
      <c r="AM9" s="229"/>
      <c r="AP9" s="48"/>
      <c r="CA9" s="96"/>
      <c r="CC9" s="40"/>
      <c r="CF9" s="40">
        <f t="shared" si="0"/>
        <v>0</v>
      </c>
      <c r="CG9" s="40">
        <v>6</v>
      </c>
      <c r="CH9" s="49" t="s">
        <v>80</v>
      </c>
      <c r="CI9" s="50">
        <v>7000</v>
      </c>
      <c r="CJ9" s="40" t="s">
        <v>30</v>
      </c>
      <c r="CK9" s="40">
        <v>1</v>
      </c>
      <c r="CL9" s="88"/>
    </row>
    <row r="10" spans="1:90" s="47" customFormat="1" ht="20.25" customHeight="1" thickBot="1">
      <c r="A10" s="184"/>
      <c r="B10" s="62" t="s">
        <v>42</v>
      </c>
      <c r="C10" s="63"/>
      <c r="D10" s="63"/>
      <c r="E10" s="64"/>
      <c r="F10" s="64"/>
      <c r="G10" s="64"/>
      <c r="H10" s="64"/>
      <c r="I10" s="64"/>
      <c r="J10" s="64"/>
      <c r="K10" s="65"/>
      <c r="L10" s="230"/>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2"/>
      <c r="AP10" s="48"/>
      <c r="CA10" s="96"/>
      <c r="CC10" s="40"/>
      <c r="CF10" s="40">
        <f t="shared" si="0"/>
        <v>0</v>
      </c>
      <c r="CG10" s="40">
        <v>7</v>
      </c>
      <c r="CH10" s="49" t="s">
        <v>81</v>
      </c>
      <c r="CI10" s="50">
        <v>7000</v>
      </c>
      <c r="CJ10" s="40" t="s">
        <v>30</v>
      </c>
      <c r="CK10" s="40">
        <v>1</v>
      </c>
      <c r="CL10" s="88"/>
    </row>
    <row r="11" spans="1:90" s="47" customFormat="1" ht="19.5" customHeight="1" thickBot="1">
      <c r="A11" s="5"/>
      <c r="B11" s="5"/>
      <c r="C11" s="5"/>
      <c r="D11" s="5"/>
      <c r="E11" s="5"/>
      <c r="F11" s="5"/>
      <c r="G11" s="5"/>
      <c r="H11" s="5"/>
      <c r="I11" s="66"/>
      <c r="J11" s="5"/>
      <c r="K11" s="6"/>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P11" s="48"/>
      <c r="CA11" s="96"/>
      <c r="CC11" s="40"/>
      <c r="CF11" s="40">
        <f t="shared" si="0"/>
        <v>0</v>
      </c>
      <c r="CG11" s="40">
        <v>8</v>
      </c>
      <c r="CH11" s="49" t="s">
        <v>82</v>
      </c>
      <c r="CI11" s="50">
        <v>7000</v>
      </c>
      <c r="CJ11" s="40" t="s">
        <v>30</v>
      </c>
      <c r="CK11" s="40">
        <v>1</v>
      </c>
      <c r="CL11" s="88"/>
    </row>
    <row r="12" spans="1:90" s="47" customFormat="1" ht="20.25" customHeight="1" thickBot="1">
      <c r="A12" s="67" t="s">
        <v>33</v>
      </c>
      <c r="B12" s="6"/>
      <c r="C12" s="5"/>
      <c r="D12" s="5"/>
      <c r="E12" s="5"/>
      <c r="F12" s="5"/>
      <c r="G12" s="5"/>
      <c r="H12" s="5"/>
      <c r="I12" s="66"/>
      <c r="J12" s="5"/>
      <c r="K12" s="6"/>
      <c r="L12" s="118"/>
      <c r="M12" s="238" t="s">
        <v>26</v>
      </c>
      <c r="N12" s="204"/>
      <c r="O12" s="204"/>
      <c r="P12" s="204"/>
      <c r="Q12" s="239" t="str">
        <f>IFERROR(SUM(IF($L$6="","",VLOOKUP($L$6,$CH$4:$CI$40,2,0)),$CA$22),"")</f>
        <v/>
      </c>
      <c r="R12" s="240"/>
      <c r="S12" s="240"/>
      <c r="T12" s="241"/>
      <c r="U12" s="204" t="s">
        <v>34</v>
      </c>
      <c r="V12" s="204"/>
      <c r="W12" s="204" t="s">
        <v>19</v>
      </c>
      <c r="X12" s="204"/>
      <c r="Y12" s="204"/>
      <c r="Z12" s="205">
        <f>ROUNDDOWN($R$22/1000,0)*1000</f>
        <v>0</v>
      </c>
      <c r="AA12" s="205"/>
      <c r="AB12" s="205"/>
      <c r="AC12" s="205"/>
      <c r="AD12" s="204" t="s">
        <v>34</v>
      </c>
      <c r="AE12" s="204"/>
      <c r="AF12" s="204" t="s">
        <v>15</v>
      </c>
      <c r="AG12" s="204"/>
      <c r="AH12" s="204"/>
      <c r="AI12" s="205" t="str">
        <f>IF($Q$12="","",MIN($Q$12,$Z$12))</f>
        <v/>
      </c>
      <c r="AJ12" s="205"/>
      <c r="AK12" s="205"/>
      <c r="AL12" s="204" t="s">
        <v>34</v>
      </c>
      <c r="AM12" s="206"/>
      <c r="AP12" s="48"/>
      <c r="CA12" s="96"/>
      <c r="CC12" s="40"/>
      <c r="CF12" s="40">
        <f t="shared" si="0"/>
        <v>0</v>
      </c>
      <c r="CG12" s="40">
        <v>9</v>
      </c>
      <c r="CH12" s="49" t="s">
        <v>83</v>
      </c>
      <c r="CI12" s="50">
        <v>7000</v>
      </c>
      <c r="CJ12" s="40" t="s">
        <v>30</v>
      </c>
      <c r="CK12" s="40">
        <v>1</v>
      </c>
      <c r="CL12" s="88"/>
    </row>
    <row r="13" spans="1:90" ht="18" customHeight="1" thickBot="1">
      <c r="A13" s="233" t="s">
        <v>57</v>
      </c>
      <c r="B13" s="234"/>
      <c r="C13" s="234"/>
      <c r="D13" s="234"/>
      <c r="E13" s="234"/>
      <c r="F13" s="234"/>
      <c r="G13" s="234"/>
      <c r="H13" s="234"/>
      <c r="I13" s="234"/>
      <c r="J13" s="234"/>
      <c r="K13" s="234"/>
      <c r="L13" s="234"/>
      <c r="M13" s="234"/>
      <c r="N13" s="234"/>
      <c r="O13" s="234"/>
      <c r="P13" s="234"/>
      <c r="Q13" s="235"/>
      <c r="R13" s="236" t="s">
        <v>20</v>
      </c>
      <c r="S13" s="234"/>
      <c r="T13" s="234"/>
      <c r="U13" s="234"/>
      <c r="V13" s="235"/>
      <c r="W13" s="236" t="s">
        <v>151</v>
      </c>
      <c r="X13" s="234"/>
      <c r="Y13" s="234"/>
      <c r="Z13" s="234"/>
      <c r="AA13" s="234"/>
      <c r="AB13" s="234"/>
      <c r="AC13" s="234"/>
      <c r="AD13" s="234"/>
      <c r="AE13" s="234"/>
      <c r="AF13" s="234"/>
      <c r="AG13" s="234"/>
      <c r="AH13" s="234"/>
      <c r="AI13" s="234"/>
      <c r="AJ13" s="234"/>
      <c r="AK13" s="234"/>
      <c r="AL13" s="234"/>
      <c r="AM13" s="237"/>
      <c r="CA13" s="95" t="s">
        <v>71</v>
      </c>
      <c r="CF13" s="40">
        <f t="shared" si="0"/>
        <v>0</v>
      </c>
      <c r="CG13" s="40">
        <v>10</v>
      </c>
      <c r="CH13" s="49" t="s">
        <v>84</v>
      </c>
      <c r="CI13" s="50">
        <v>3000</v>
      </c>
      <c r="CJ13" s="40" t="s">
        <v>30</v>
      </c>
      <c r="CK13" s="40">
        <v>1</v>
      </c>
    </row>
    <row r="14" spans="1:90" ht="24.75" customHeight="1" thickBot="1">
      <c r="A14" s="172" t="s">
        <v>150</v>
      </c>
      <c r="B14" s="173"/>
      <c r="C14" s="173"/>
      <c r="D14" s="173"/>
      <c r="E14" s="173"/>
      <c r="F14" s="173"/>
      <c r="G14" s="173"/>
      <c r="H14" s="173"/>
      <c r="I14" s="173"/>
      <c r="J14" s="173"/>
      <c r="K14" s="173"/>
      <c r="L14" s="173"/>
      <c r="M14" s="173"/>
      <c r="N14" s="173"/>
      <c r="O14" s="173"/>
      <c r="P14" s="173"/>
      <c r="Q14" s="174"/>
      <c r="R14" s="175">
        <v>2300</v>
      </c>
      <c r="S14" s="176"/>
      <c r="T14" s="176"/>
      <c r="U14" s="176"/>
      <c r="V14" s="177"/>
      <c r="W14" s="178" t="s">
        <v>152</v>
      </c>
      <c r="X14" s="179"/>
      <c r="Y14" s="179"/>
      <c r="Z14" s="179"/>
      <c r="AA14" s="179"/>
      <c r="AB14" s="179"/>
      <c r="AC14" s="179"/>
      <c r="AD14" s="179"/>
      <c r="AE14" s="179"/>
      <c r="AF14" s="179"/>
      <c r="AG14" s="179"/>
      <c r="AH14" s="179"/>
      <c r="AI14" s="179"/>
      <c r="AJ14" s="179"/>
      <c r="AK14" s="179"/>
      <c r="AL14" s="179"/>
      <c r="AM14" s="180"/>
      <c r="CF14" s="40">
        <f t="shared" ref="CF14:CF40" si="1">IF($L$6=$CH14,1,0)</f>
        <v>0</v>
      </c>
      <c r="CG14" s="40">
        <v>11</v>
      </c>
      <c r="CH14" s="49" t="s">
        <v>85</v>
      </c>
      <c r="CI14" s="68">
        <v>3000</v>
      </c>
      <c r="CJ14" s="40" t="s">
        <v>30</v>
      </c>
      <c r="CK14" s="40">
        <v>1</v>
      </c>
    </row>
    <row r="15" spans="1:90" ht="24" customHeight="1">
      <c r="A15" s="242"/>
      <c r="B15" s="243"/>
      <c r="C15" s="243"/>
      <c r="D15" s="243"/>
      <c r="E15" s="243"/>
      <c r="F15" s="243"/>
      <c r="G15" s="243"/>
      <c r="H15" s="243"/>
      <c r="I15" s="243"/>
      <c r="J15" s="243"/>
      <c r="K15" s="243"/>
      <c r="L15" s="243"/>
      <c r="M15" s="243"/>
      <c r="N15" s="243"/>
      <c r="O15" s="243"/>
      <c r="P15" s="243"/>
      <c r="Q15" s="244"/>
      <c r="R15" s="245"/>
      <c r="S15" s="246"/>
      <c r="T15" s="246"/>
      <c r="U15" s="246"/>
      <c r="V15" s="247"/>
      <c r="W15" s="248"/>
      <c r="X15" s="249"/>
      <c r="Y15" s="249"/>
      <c r="Z15" s="249"/>
      <c r="AA15" s="249"/>
      <c r="AB15" s="249"/>
      <c r="AC15" s="249"/>
      <c r="AD15" s="249"/>
      <c r="AE15" s="249"/>
      <c r="AF15" s="249"/>
      <c r="AG15" s="249"/>
      <c r="AH15" s="249"/>
      <c r="AI15" s="249"/>
      <c r="AJ15" s="249"/>
      <c r="AK15" s="249"/>
      <c r="AL15" s="249"/>
      <c r="AM15" s="250"/>
      <c r="CA15" s="95">
        <f>IF($CD$4=2,IF(A15=$CC$26,R15,0),0)</f>
        <v>0</v>
      </c>
      <c r="CC15" s="40" t="s">
        <v>58</v>
      </c>
      <c r="CF15" s="40">
        <f t="shared" si="1"/>
        <v>0</v>
      </c>
      <c r="CG15" s="40">
        <v>12</v>
      </c>
      <c r="CH15" s="40" t="s">
        <v>86</v>
      </c>
      <c r="CI15" s="50">
        <v>7000</v>
      </c>
      <c r="CJ15" s="40" t="s">
        <v>30</v>
      </c>
      <c r="CK15" s="40">
        <v>1</v>
      </c>
    </row>
    <row r="16" spans="1:90" ht="24" customHeight="1">
      <c r="A16" s="251"/>
      <c r="B16" s="209"/>
      <c r="C16" s="209"/>
      <c r="D16" s="209"/>
      <c r="E16" s="209"/>
      <c r="F16" s="209"/>
      <c r="G16" s="209"/>
      <c r="H16" s="209"/>
      <c r="I16" s="209"/>
      <c r="J16" s="209"/>
      <c r="K16" s="209"/>
      <c r="L16" s="209"/>
      <c r="M16" s="209"/>
      <c r="N16" s="209"/>
      <c r="O16" s="209"/>
      <c r="P16" s="209"/>
      <c r="Q16" s="210"/>
      <c r="R16" s="252"/>
      <c r="S16" s="253"/>
      <c r="T16" s="253"/>
      <c r="U16" s="253"/>
      <c r="V16" s="254"/>
      <c r="W16" s="255"/>
      <c r="X16" s="256"/>
      <c r="Y16" s="256"/>
      <c r="Z16" s="256"/>
      <c r="AA16" s="256"/>
      <c r="AB16" s="256"/>
      <c r="AC16" s="256"/>
      <c r="AD16" s="256"/>
      <c r="AE16" s="256"/>
      <c r="AF16" s="256"/>
      <c r="AG16" s="256"/>
      <c r="AH16" s="256"/>
      <c r="AI16" s="256"/>
      <c r="AJ16" s="256"/>
      <c r="AK16" s="256"/>
      <c r="AL16" s="256"/>
      <c r="AM16" s="257"/>
      <c r="CA16" s="95">
        <f t="shared" ref="CA16:CA20" si="2">IF($CD$4=2,IF(A16=$CC$26,R16,0),0)</f>
        <v>0</v>
      </c>
      <c r="CC16" s="40" t="s">
        <v>59</v>
      </c>
      <c r="CF16" s="40">
        <f t="shared" si="1"/>
        <v>0</v>
      </c>
      <c r="CG16" s="40">
        <v>13</v>
      </c>
      <c r="CH16" s="40" t="s">
        <v>87</v>
      </c>
      <c r="CI16" s="50">
        <v>7000</v>
      </c>
      <c r="CJ16" s="40" t="s">
        <v>30</v>
      </c>
      <c r="CK16" s="40">
        <v>1</v>
      </c>
    </row>
    <row r="17" spans="1:90" ht="24" customHeight="1">
      <c r="A17" s="251"/>
      <c r="B17" s="209"/>
      <c r="C17" s="209"/>
      <c r="D17" s="209"/>
      <c r="E17" s="209"/>
      <c r="F17" s="209"/>
      <c r="G17" s="209"/>
      <c r="H17" s="209"/>
      <c r="I17" s="209"/>
      <c r="J17" s="209"/>
      <c r="K17" s="209"/>
      <c r="L17" s="209"/>
      <c r="M17" s="209"/>
      <c r="N17" s="209"/>
      <c r="O17" s="209"/>
      <c r="P17" s="209"/>
      <c r="Q17" s="210"/>
      <c r="R17" s="252"/>
      <c r="S17" s="253"/>
      <c r="T17" s="253"/>
      <c r="U17" s="253"/>
      <c r="V17" s="254"/>
      <c r="W17" s="255"/>
      <c r="X17" s="256"/>
      <c r="Y17" s="256"/>
      <c r="Z17" s="256"/>
      <c r="AA17" s="256"/>
      <c r="AB17" s="256"/>
      <c r="AC17" s="256"/>
      <c r="AD17" s="256"/>
      <c r="AE17" s="256"/>
      <c r="AF17" s="256"/>
      <c r="AG17" s="256"/>
      <c r="AH17" s="256"/>
      <c r="AI17" s="256"/>
      <c r="AJ17" s="256"/>
      <c r="AK17" s="256"/>
      <c r="AL17" s="256"/>
      <c r="AM17" s="257"/>
      <c r="CA17" s="95">
        <f t="shared" si="2"/>
        <v>0</v>
      </c>
      <c r="CC17" s="40" t="s">
        <v>69</v>
      </c>
      <c r="CF17" s="40">
        <f t="shared" si="1"/>
        <v>0</v>
      </c>
      <c r="CG17" s="40">
        <v>14</v>
      </c>
      <c r="CH17" s="40" t="s">
        <v>88</v>
      </c>
      <c r="CI17" s="50">
        <v>7000</v>
      </c>
      <c r="CJ17" s="40" t="s">
        <v>30</v>
      </c>
      <c r="CK17" s="40">
        <v>1</v>
      </c>
    </row>
    <row r="18" spans="1:90" ht="24" customHeight="1">
      <c r="A18" s="251"/>
      <c r="B18" s="209"/>
      <c r="C18" s="209"/>
      <c r="D18" s="209"/>
      <c r="E18" s="209"/>
      <c r="F18" s="209"/>
      <c r="G18" s="209"/>
      <c r="H18" s="209"/>
      <c r="I18" s="209"/>
      <c r="J18" s="209"/>
      <c r="K18" s="209"/>
      <c r="L18" s="209"/>
      <c r="M18" s="209"/>
      <c r="N18" s="209"/>
      <c r="O18" s="209"/>
      <c r="P18" s="209"/>
      <c r="Q18" s="210"/>
      <c r="R18" s="252"/>
      <c r="S18" s="253"/>
      <c r="T18" s="253"/>
      <c r="U18" s="253"/>
      <c r="V18" s="254"/>
      <c r="W18" s="255"/>
      <c r="X18" s="256"/>
      <c r="Y18" s="256"/>
      <c r="Z18" s="256"/>
      <c r="AA18" s="256"/>
      <c r="AB18" s="256"/>
      <c r="AC18" s="256"/>
      <c r="AD18" s="256"/>
      <c r="AE18" s="256"/>
      <c r="AF18" s="256"/>
      <c r="AG18" s="256"/>
      <c r="AH18" s="256"/>
      <c r="AI18" s="256"/>
      <c r="AJ18" s="256"/>
      <c r="AK18" s="256"/>
      <c r="AL18" s="256"/>
      <c r="AM18" s="257"/>
      <c r="CA18" s="95">
        <f t="shared" si="2"/>
        <v>0</v>
      </c>
      <c r="CC18" s="40" t="s">
        <v>60</v>
      </c>
      <c r="CF18" s="40">
        <f t="shared" si="1"/>
        <v>0</v>
      </c>
      <c r="CG18" s="40">
        <v>15</v>
      </c>
      <c r="CH18" s="40" t="s">
        <v>89</v>
      </c>
      <c r="CI18" s="50">
        <v>7000</v>
      </c>
      <c r="CJ18" s="40" t="s">
        <v>30</v>
      </c>
      <c r="CK18" s="40">
        <v>2</v>
      </c>
    </row>
    <row r="19" spans="1:90" ht="24" customHeight="1">
      <c r="A19" s="251"/>
      <c r="B19" s="209"/>
      <c r="C19" s="209"/>
      <c r="D19" s="209"/>
      <c r="E19" s="209"/>
      <c r="F19" s="209"/>
      <c r="G19" s="209"/>
      <c r="H19" s="209"/>
      <c r="I19" s="209"/>
      <c r="J19" s="209"/>
      <c r="K19" s="209"/>
      <c r="L19" s="209"/>
      <c r="M19" s="209"/>
      <c r="N19" s="209"/>
      <c r="O19" s="209"/>
      <c r="P19" s="209"/>
      <c r="Q19" s="210"/>
      <c r="R19" s="252"/>
      <c r="S19" s="253"/>
      <c r="T19" s="253"/>
      <c r="U19" s="253"/>
      <c r="V19" s="254"/>
      <c r="W19" s="255"/>
      <c r="X19" s="256"/>
      <c r="Y19" s="256"/>
      <c r="Z19" s="256"/>
      <c r="AA19" s="256"/>
      <c r="AB19" s="256"/>
      <c r="AC19" s="256"/>
      <c r="AD19" s="256"/>
      <c r="AE19" s="256"/>
      <c r="AF19" s="256"/>
      <c r="AG19" s="256"/>
      <c r="AH19" s="256"/>
      <c r="AI19" s="256"/>
      <c r="AJ19" s="256"/>
      <c r="AK19" s="256"/>
      <c r="AL19" s="256"/>
      <c r="AM19" s="257"/>
      <c r="CA19" s="95">
        <f>IF($CD$4=2,IF(A19=$CC$26,R19,0),0)</f>
        <v>0</v>
      </c>
      <c r="CC19" s="40" t="s">
        <v>61</v>
      </c>
      <c r="CF19" s="40">
        <f t="shared" si="1"/>
        <v>0</v>
      </c>
      <c r="CG19" s="40">
        <v>16</v>
      </c>
      <c r="CH19" s="40" t="s">
        <v>90</v>
      </c>
      <c r="CI19" s="50">
        <v>20000</v>
      </c>
      <c r="CJ19" s="40" t="s">
        <v>30</v>
      </c>
      <c r="CK19" s="40">
        <v>2</v>
      </c>
      <c r="CL19" s="88">
        <v>2</v>
      </c>
    </row>
    <row r="20" spans="1:90" ht="24" customHeight="1">
      <c r="A20" s="251"/>
      <c r="B20" s="209"/>
      <c r="C20" s="209"/>
      <c r="D20" s="209"/>
      <c r="E20" s="209"/>
      <c r="F20" s="209"/>
      <c r="G20" s="209"/>
      <c r="H20" s="209"/>
      <c r="I20" s="209"/>
      <c r="J20" s="209"/>
      <c r="K20" s="209"/>
      <c r="L20" s="209"/>
      <c r="M20" s="209"/>
      <c r="N20" s="209"/>
      <c r="O20" s="209"/>
      <c r="P20" s="209"/>
      <c r="Q20" s="210"/>
      <c r="R20" s="252"/>
      <c r="S20" s="253"/>
      <c r="T20" s="253"/>
      <c r="U20" s="253"/>
      <c r="V20" s="254"/>
      <c r="W20" s="255"/>
      <c r="X20" s="256"/>
      <c r="Y20" s="256"/>
      <c r="Z20" s="256"/>
      <c r="AA20" s="256"/>
      <c r="AB20" s="256"/>
      <c r="AC20" s="256"/>
      <c r="AD20" s="256"/>
      <c r="AE20" s="256"/>
      <c r="AF20" s="256"/>
      <c r="AG20" s="256"/>
      <c r="AH20" s="256"/>
      <c r="AI20" s="256"/>
      <c r="AJ20" s="256"/>
      <c r="AK20" s="256"/>
      <c r="AL20" s="256"/>
      <c r="AM20" s="257"/>
      <c r="CA20" s="95">
        <f t="shared" si="2"/>
        <v>0</v>
      </c>
      <c r="CC20" s="40" t="s">
        <v>62</v>
      </c>
      <c r="CF20" s="40">
        <f t="shared" si="1"/>
        <v>0</v>
      </c>
      <c r="CG20" s="40">
        <v>17</v>
      </c>
      <c r="CH20" s="40" t="s">
        <v>91</v>
      </c>
      <c r="CI20" s="50">
        <v>30000</v>
      </c>
      <c r="CJ20" s="40" t="s">
        <v>30</v>
      </c>
      <c r="CK20" s="40">
        <v>2</v>
      </c>
      <c r="CL20" s="88">
        <v>2</v>
      </c>
    </row>
    <row r="21" spans="1:90" ht="24" customHeight="1" thickBot="1">
      <c r="A21" s="258"/>
      <c r="B21" s="259"/>
      <c r="C21" s="259"/>
      <c r="D21" s="259"/>
      <c r="E21" s="259"/>
      <c r="F21" s="259"/>
      <c r="G21" s="259"/>
      <c r="H21" s="259"/>
      <c r="I21" s="259"/>
      <c r="J21" s="259"/>
      <c r="K21" s="259"/>
      <c r="L21" s="259"/>
      <c r="M21" s="259"/>
      <c r="N21" s="259"/>
      <c r="O21" s="259"/>
      <c r="P21" s="259"/>
      <c r="Q21" s="260"/>
      <c r="R21" s="261"/>
      <c r="S21" s="262"/>
      <c r="T21" s="262"/>
      <c r="U21" s="262"/>
      <c r="V21" s="263"/>
      <c r="W21" s="264"/>
      <c r="X21" s="265"/>
      <c r="Y21" s="265"/>
      <c r="Z21" s="265"/>
      <c r="AA21" s="265"/>
      <c r="AB21" s="265"/>
      <c r="AC21" s="265"/>
      <c r="AD21" s="265"/>
      <c r="AE21" s="265"/>
      <c r="AF21" s="265"/>
      <c r="AG21" s="265"/>
      <c r="AH21" s="265"/>
      <c r="AI21" s="265"/>
      <c r="AJ21" s="265"/>
      <c r="AK21" s="265"/>
      <c r="AL21" s="265"/>
      <c r="AM21" s="266"/>
      <c r="AU21" s="34"/>
      <c r="CA21" s="95">
        <f>IF($CD$4=2,IF(A21=$CC$26,R21,0),0)</f>
        <v>0</v>
      </c>
      <c r="CC21" s="40" t="s">
        <v>63</v>
      </c>
      <c r="CF21" s="40">
        <f t="shared" si="1"/>
        <v>0</v>
      </c>
      <c r="CG21" s="40">
        <v>18</v>
      </c>
      <c r="CH21" s="40" t="s">
        <v>92</v>
      </c>
      <c r="CI21" s="50">
        <v>40000</v>
      </c>
      <c r="CJ21" s="40" t="s">
        <v>30</v>
      </c>
      <c r="CK21" s="40">
        <v>2</v>
      </c>
      <c r="CL21" s="88">
        <v>2</v>
      </c>
    </row>
    <row r="22" spans="1:90" ht="22.5" customHeight="1" thickTop="1" thickBot="1">
      <c r="A22" s="267" t="s">
        <v>28</v>
      </c>
      <c r="B22" s="268"/>
      <c r="C22" s="268"/>
      <c r="D22" s="268"/>
      <c r="E22" s="268"/>
      <c r="F22" s="268"/>
      <c r="G22" s="268"/>
      <c r="H22" s="268"/>
      <c r="I22" s="268"/>
      <c r="J22" s="268"/>
      <c r="K22" s="268"/>
      <c r="L22" s="268"/>
      <c r="M22" s="268"/>
      <c r="N22" s="268"/>
      <c r="O22" s="268"/>
      <c r="P22" s="268"/>
      <c r="Q22" s="269"/>
      <c r="R22" s="270">
        <f>SUM(R15:V21)</f>
        <v>0</v>
      </c>
      <c r="S22" s="271"/>
      <c r="T22" s="271"/>
      <c r="U22" s="271"/>
      <c r="V22" s="272"/>
      <c r="W22" s="273"/>
      <c r="X22" s="274"/>
      <c r="Y22" s="274"/>
      <c r="Z22" s="274"/>
      <c r="AA22" s="274"/>
      <c r="AB22" s="274"/>
      <c r="AC22" s="274"/>
      <c r="AD22" s="274"/>
      <c r="AE22" s="274"/>
      <c r="AF22" s="274"/>
      <c r="AG22" s="274"/>
      <c r="AH22" s="274"/>
      <c r="AI22" s="274"/>
      <c r="AJ22" s="274"/>
      <c r="AK22" s="274"/>
      <c r="AL22" s="274"/>
      <c r="AM22" s="275"/>
      <c r="CA22" s="97">
        <f>MIN(ROUNDDOWN(SUM(CA15:CA21),-3),15000)</f>
        <v>0</v>
      </c>
      <c r="CC22" s="40" t="s">
        <v>64</v>
      </c>
      <c r="CF22" s="40">
        <f t="shared" si="1"/>
        <v>0</v>
      </c>
      <c r="CG22" s="40">
        <v>19</v>
      </c>
      <c r="CH22" s="40" t="s">
        <v>93</v>
      </c>
      <c r="CI22" s="50">
        <v>7000</v>
      </c>
      <c r="CJ22" s="40" t="s">
        <v>30</v>
      </c>
      <c r="CK22" s="40">
        <v>2</v>
      </c>
    </row>
    <row r="23" spans="1:90" ht="21.75" customHeight="1" thickBot="1">
      <c r="A23" s="87"/>
      <c r="B23" s="69"/>
      <c r="C23" s="69"/>
      <c r="D23" s="69"/>
      <c r="E23" s="69"/>
      <c r="F23" s="70"/>
      <c r="G23" s="70"/>
      <c r="H23" s="70"/>
      <c r="I23" s="70"/>
      <c r="J23" s="70"/>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CC23" s="40" t="s">
        <v>65</v>
      </c>
      <c r="CF23" s="40">
        <f t="shared" si="1"/>
        <v>0</v>
      </c>
      <c r="CG23" s="40">
        <v>20</v>
      </c>
      <c r="CH23" s="40" t="s">
        <v>94</v>
      </c>
      <c r="CI23" s="50">
        <v>7000</v>
      </c>
      <c r="CJ23" s="40" t="s">
        <v>30</v>
      </c>
      <c r="CK23" s="40">
        <v>2</v>
      </c>
    </row>
    <row r="24" spans="1:90" ht="24.75" customHeight="1" thickBot="1">
      <c r="A24" s="276" t="s">
        <v>35</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8"/>
      <c r="AP24" s="72"/>
      <c r="CC24" s="40" t="s">
        <v>66</v>
      </c>
      <c r="CF24" s="40">
        <f t="shared" si="1"/>
        <v>0</v>
      </c>
      <c r="CG24" s="40">
        <v>21</v>
      </c>
      <c r="CH24" s="40" t="s">
        <v>95</v>
      </c>
      <c r="CI24" s="50">
        <v>7000</v>
      </c>
      <c r="CJ24" s="40" t="s">
        <v>30</v>
      </c>
      <c r="CK24" s="40">
        <v>2</v>
      </c>
    </row>
    <row r="25" spans="1:90" s="47" customFormat="1" ht="30" customHeight="1" thickBot="1">
      <c r="A25" s="115"/>
      <c r="B25" s="279" t="s">
        <v>74</v>
      </c>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80"/>
      <c r="AP25" s="48"/>
      <c r="CA25" s="96"/>
      <c r="CC25" s="40" t="s">
        <v>67</v>
      </c>
      <c r="CF25" s="40">
        <f t="shared" si="1"/>
        <v>0</v>
      </c>
      <c r="CG25" s="49">
        <v>23</v>
      </c>
      <c r="CH25" s="49" t="s">
        <v>96</v>
      </c>
      <c r="CI25" s="68">
        <v>20000</v>
      </c>
      <c r="CJ25" s="49" t="s">
        <v>30</v>
      </c>
      <c r="CK25" s="40">
        <v>2</v>
      </c>
      <c r="CL25" s="88">
        <v>2</v>
      </c>
    </row>
    <row r="26" spans="1:90" s="47" customFormat="1" ht="25.5" customHeight="1" thickBot="1">
      <c r="A26" s="116"/>
      <c r="B26" s="281" t="s">
        <v>112</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2"/>
      <c r="AP26" s="48"/>
      <c r="CA26" s="96"/>
      <c r="CC26" s="40" t="s">
        <v>70</v>
      </c>
      <c r="CF26" s="40">
        <f t="shared" si="1"/>
        <v>0</v>
      </c>
      <c r="CG26" s="40">
        <v>24</v>
      </c>
      <c r="CH26" s="40" t="s">
        <v>97</v>
      </c>
      <c r="CI26" s="50">
        <v>30000</v>
      </c>
      <c r="CJ26" s="40" t="s">
        <v>32</v>
      </c>
      <c r="CK26" s="40">
        <v>2</v>
      </c>
      <c r="CL26" s="88">
        <v>2</v>
      </c>
    </row>
    <row r="27" spans="1:90" ht="25.5" customHeight="1" thickBot="1">
      <c r="A27" s="116"/>
      <c r="B27" s="281" t="s">
        <v>41</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2"/>
      <c r="CC27" s="40" t="s">
        <v>148</v>
      </c>
      <c r="CF27" s="40">
        <f t="shared" si="1"/>
        <v>0</v>
      </c>
      <c r="CG27" s="40">
        <v>25</v>
      </c>
      <c r="CH27" s="40" t="s">
        <v>98</v>
      </c>
      <c r="CI27" s="50">
        <v>40000</v>
      </c>
      <c r="CJ27" s="40" t="s">
        <v>32</v>
      </c>
      <c r="CK27" s="40">
        <v>2</v>
      </c>
      <c r="CL27" s="88">
        <v>2</v>
      </c>
    </row>
    <row r="28" spans="1:90" ht="25.5" customHeight="1" thickBot="1">
      <c r="A28" s="116"/>
      <c r="B28" s="283" t="s">
        <v>36</v>
      </c>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4"/>
      <c r="CF28" s="40">
        <f t="shared" si="1"/>
        <v>0</v>
      </c>
      <c r="CG28" s="40">
        <v>26</v>
      </c>
      <c r="CH28" s="40" t="s">
        <v>99</v>
      </c>
      <c r="CI28" s="50">
        <v>20000</v>
      </c>
      <c r="CJ28" s="40" t="s">
        <v>32</v>
      </c>
      <c r="CK28" s="40">
        <v>2</v>
      </c>
      <c r="CL28" s="88">
        <v>2</v>
      </c>
    </row>
    <row r="29" spans="1:90" ht="18" customHeight="1">
      <c r="A29" s="99" t="str">
        <f>IF(COUNTIF($A$25:$A$28,"○")=4,"",IF(OR(AND(COUNTIF($A$25:$A$28,"○")=0,$AG$5&lt;&gt;""),COUNTIF($A$25:$A$28,"○")=1,COUNTIF($A$25:$A$28,"○")=2,COUNTIF($A$25:$A$28,"○")=3),"誓約事項（水色セル）のすべてに○がない場合、補助金の対象となりません。",""))</f>
        <v/>
      </c>
      <c r="CF29" s="40">
        <f t="shared" si="1"/>
        <v>0</v>
      </c>
      <c r="CG29" s="40">
        <v>27</v>
      </c>
      <c r="CH29" s="40" t="s">
        <v>100</v>
      </c>
      <c r="CI29" s="50">
        <v>30000</v>
      </c>
      <c r="CJ29" s="40" t="s">
        <v>32</v>
      </c>
      <c r="CK29" s="40">
        <v>2</v>
      </c>
      <c r="CL29" s="88">
        <v>2</v>
      </c>
    </row>
    <row r="30" spans="1:90" ht="12" customHeight="1">
      <c r="A30" s="85"/>
      <c r="CF30" s="40">
        <f t="shared" si="1"/>
        <v>0</v>
      </c>
      <c r="CG30" s="40">
        <v>28</v>
      </c>
      <c r="CH30" s="40" t="s">
        <v>101</v>
      </c>
      <c r="CI30" s="50">
        <v>40000</v>
      </c>
      <c r="CJ30" s="40" t="s">
        <v>32</v>
      </c>
      <c r="CK30" s="40">
        <v>2</v>
      </c>
      <c r="CL30" s="88">
        <v>2</v>
      </c>
    </row>
    <row r="31" spans="1:90" ht="24.75" customHeight="1">
      <c r="B31" s="86"/>
      <c r="C31" s="74"/>
      <c r="D31" s="74"/>
      <c r="E31" s="74"/>
      <c r="F31" s="74"/>
      <c r="G31" s="74"/>
      <c r="H31" s="74"/>
      <c r="I31" s="74"/>
      <c r="J31" s="74"/>
      <c r="K31" s="74"/>
      <c r="L31" s="74"/>
      <c r="M31" s="74"/>
      <c r="N31" s="74"/>
      <c r="O31" s="74"/>
      <c r="P31" s="74"/>
      <c r="Q31" s="74"/>
      <c r="R31" s="74"/>
      <c r="S31" s="74"/>
      <c r="T31" s="75"/>
      <c r="U31" s="75"/>
      <c r="V31" s="75"/>
      <c r="W31" s="75"/>
      <c r="X31" s="76"/>
      <c r="Y31" s="76"/>
      <c r="Z31" s="76"/>
      <c r="AA31" s="77"/>
      <c r="AB31" s="77"/>
      <c r="AC31" s="77"/>
      <c r="AD31" s="77"/>
      <c r="AE31" s="77"/>
      <c r="AF31" s="77"/>
      <c r="AG31" s="77"/>
      <c r="AH31" s="77"/>
      <c r="AI31" s="77"/>
      <c r="AJ31" s="77"/>
      <c r="AK31" s="77"/>
      <c r="AL31" s="77"/>
      <c r="AM31" s="77"/>
      <c r="AP31" s="120"/>
      <c r="AQ31" s="73"/>
      <c r="CF31" s="40">
        <f t="shared" si="1"/>
        <v>0</v>
      </c>
      <c r="CG31" s="40">
        <v>30</v>
      </c>
      <c r="CH31" s="40" t="s">
        <v>102</v>
      </c>
      <c r="CI31" s="50">
        <v>3000</v>
      </c>
      <c r="CJ31" s="40" t="s">
        <v>32</v>
      </c>
      <c r="CK31" s="40">
        <v>1</v>
      </c>
    </row>
    <row r="32" spans="1:90" ht="25.5" customHeight="1">
      <c r="A32" s="86"/>
      <c r="CF32" s="40">
        <f t="shared" si="1"/>
        <v>0</v>
      </c>
      <c r="CG32" s="40">
        <v>31</v>
      </c>
      <c r="CH32" s="40" t="s">
        <v>103</v>
      </c>
      <c r="CI32" s="50">
        <v>3000</v>
      </c>
      <c r="CJ32" s="40" t="s">
        <v>32</v>
      </c>
      <c r="CK32" s="40">
        <v>1</v>
      </c>
    </row>
    <row r="33" spans="1:90" ht="15" customHeight="1">
      <c r="A33" s="93"/>
      <c r="B33" s="74"/>
      <c r="C33" s="74"/>
      <c r="D33" s="74"/>
      <c r="E33" s="74"/>
      <c r="F33" s="74"/>
      <c r="G33" s="74"/>
      <c r="H33" s="74"/>
      <c r="I33" s="74"/>
      <c r="J33" s="74"/>
      <c r="K33" s="74"/>
      <c r="L33" s="74"/>
      <c r="M33" s="74"/>
      <c r="N33" s="74"/>
      <c r="O33" s="74"/>
      <c r="P33" s="74"/>
      <c r="Q33" s="74"/>
      <c r="R33" s="74"/>
      <c r="S33" s="74"/>
      <c r="T33" s="75"/>
      <c r="U33" s="75"/>
      <c r="V33" s="75"/>
      <c r="W33" s="75"/>
      <c r="X33" s="76"/>
      <c r="Y33" s="76"/>
      <c r="Z33" s="76"/>
      <c r="AA33" s="77"/>
      <c r="AB33" s="77"/>
      <c r="AC33" s="77"/>
      <c r="AD33" s="77"/>
      <c r="AE33" s="77"/>
      <c r="AF33" s="77"/>
      <c r="AG33" s="77"/>
      <c r="AH33" s="77"/>
      <c r="AI33" s="77"/>
      <c r="AJ33" s="77"/>
      <c r="AK33" s="77"/>
      <c r="AL33" s="77"/>
      <c r="AM33" s="77"/>
      <c r="CF33" s="40">
        <f t="shared" si="1"/>
        <v>0</v>
      </c>
      <c r="CG33" s="40">
        <v>32</v>
      </c>
      <c r="CH33" s="40" t="s">
        <v>104</v>
      </c>
      <c r="CI33" s="50">
        <v>3000</v>
      </c>
      <c r="CJ33" s="40" t="s">
        <v>32</v>
      </c>
      <c r="CK33" s="40">
        <v>1</v>
      </c>
    </row>
    <row r="34" spans="1:90" ht="15" customHeight="1">
      <c r="B34" s="86"/>
      <c r="C34" s="74"/>
      <c r="D34" s="74"/>
      <c r="E34" s="74"/>
      <c r="F34" s="74"/>
      <c r="G34" s="74"/>
      <c r="H34" s="74"/>
      <c r="I34" s="74"/>
      <c r="J34" s="74"/>
      <c r="K34" s="74"/>
      <c r="L34" s="74"/>
      <c r="M34" s="74"/>
      <c r="N34" s="74"/>
      <c r="O34" s="74"/>
      <c r="P34" s="74"/>
      <c r="Q34" s="74"/>
      <c r="R34" s="74"/>
      <c r="S34" s="74"/>
      <c r="T34" s="75"/>
      <c r="U34" s="75"/>
      <c r="V34" s="75"/>
      <c r="W34" s="75"/>
      <c r="X34" s="76"/>
      <c r="Y34" s="76"/>
      <c r="Z34" s="76"/>
      <c r="AA34" s="77"/>
      <c r="AB34" s="77"/>
      <c r="AC34" s="77"/>
      <c r="AD34" s="77"/>
      <c r="AE34" s="77"/>
      <c r="AF34" s="77"/>
      <c r="AG34" s="77"/>
      <c r="AH34" s="77"/>
      <c r="AI34" s="77"/>
      <c r="AJ34" s="77"/>
      <c r="AK34" s="77"/>
      <c r="AL34" s="77"/>
      <c r="AM34" s="77"/>
      <c r="AP34" s="120"/>
      <c r="AQ34" s="78"/>
      <c r="CF34" s="40">
        <f t="shared" si="1"/>
        <v>0</v>
      </c>
      <c r="CG34" s="40">
        <v>33</v>
      </c>
      <c r="CH34" s="40" t="s">
        <v>105</v>
      </c>
      <c r="CI34" s="50">
        <v>3000</v>
      </c>
      <c r="CJ34" s="40" t="s">
        <v>32</v>
      </c>
      <c r="CK34" s="40">
        <v>1</v>
      </c>
    </row>
    <row r="35" spans="1:90" ht="15" customHeight="1">
      <c r="A35" s="86"/>
      <c r="CF35" s="40">
        <f t="shared" si="1"/>
        <v>0</v>
      </c>
      <c r="CG35" s="40">
        <v>34</v>
      </c>
      <c r="CH35" s="40" t="s">
        <v>106</v>
      </c>
      <c r="CI35" s="50">
        <v>3000</v>
      </c>
      <c r="CJ35" s="40" t="s">
        <v>32</v>
      </c>
      <c r="CK35" s="40">
        <v>1</v>
      </c>
    </row>
    <row r="36" spans="1:90" ht="13.5" customHeight="1">
      <c r="A36" s="93"/>
      <c r="B36" s="74"/>
      <c r="C36" s="74"/>
      <c r="D36" s="74"/>
      <c r="E36" s="74"/>
      <c r="F36" s="74"/>
      <c r="G36" s="74"/>
      <c r="H36" s="74"/>
      <c r="I36" s="74"/>
      <c r="J36" s="74"/>
      <c r="K36" s="74"/>
      <c r="L36" s="74"/>
      <c r="M36" s="74"/>
      <c r="N36" s="74"/>
      <c r="O36" s="74"/>
      <c r="P36" s="74"/>
      <c r="Q36" s="74"/>
      <c r="R36" s="74"/>
      <c r="S36" s="74"/>
      <c r="T36" s="75"/>
      <c r="U36" s="75"/>
      <c r="V36" s="75"/>
      <c r="W36" s="75"/>
      <c r="X36" s="76"/>
      <c r="Y36" s="76"/>
      <c r="Z36" s="76"/>
      <c r="AA36" s="77"/>
      <c r="AB36" s="77"/>
      <c r="AC36" s="77"/>
      <c r="AD36" s="77"/>
      <c r="AE36" s="77"/>
      <c r="AF36" s="77"/>
      <c r="AG36" s="77"/>
      <c r="AH36" s="77"/>
      <c r="AI36" s="77"/>
      <c r="AJ36" s="77"/>
      <c r="AK36" s="77"/>
      <c r="AL36" s="77"/>
      <c r="AM36" s="77"/>
      <c r="CF36" s="40">
        <f t="shared" si="1"/>
        <v>0</v>
      </c>
      <c r="CG36" s="40">
        <v>35</v>
      </c>
      <c r="CH36" s="40" t="s">
        <v>107</v>
      </c>
      <c r="CI36" s="50">
        <v>3000</v>
      </c>
      <c r="CJ36" s="40" t="s">
        <v>32</v>
      </c>
      <c r="CK36" s="40">
        <v>1</v>
      </c>
    </row>
    <row r="37" spans="1:90" s="79" customFormat="1" ht="18.75" customHeight="1">
      <c r="AP37" s="80"/>
      <c r="CA37" s="98"/>
      <c r="CC37" s="40"/>
      <c r="CF37" s="40">
        <f t="shared" si="1"/>
        <v>0</v>
      </c>
      <c r="CG37" s="40">
        <v>36</v>
      </c>
      <c r="CH37" s="40" t="s">
        <v>108</v>
      </c>
      <c r="CI37" s="50">
        <v>3000</v>
      </c>
      <c r="CJ37" s="40" t="s">
        <v>32</v>
      </c>
      <c r="CK37" s="40">
        <v>1</v>
      </c>
      <c r="CL37" s="88"/>
    </row>
    <row r="38" spans="1:90" s="79" customFormat="1" ht="18.75" customHeight="1">
      <c r="E38" s="81"/>
      <c r="AP38" s="80"/>
      <c r="CA38" s="98"/>
      <c r="CC38" s="40"/>
      <c r="CF38" s="40">
        <f t="shared" si="1"/>
        <v>0</v>
      </c>
      <c r="CG38" s="40">
        <v>37</v>
      </c>
      <c r="CH38" s="40" t="s">
        <v>109</v>
      </c>
      <c r="CI38" s="50">
        <v>3000</v>
      </c>
      <c r="CJ38" s="40" t="s">
        <v>32</v>
      </c>
      <c r="CK38" s="40">
        <v>1</v>
      </c>
      <c r="CL38" s="88"/>
    </row>
    <row r="39" spans="1:90" s="79" customFormat="1" ht="18.75" customHeight="1">
      <c r="E39" s="81"/>
      <c r="AP39" s="80"/>
      <c r="CA39" s="98"/>
      <c r="CC39" s="40"/>
      <c r="CF39" s="40">
        <f t="shared" si="1"/>
        <v>0</v>
      </c>
      <c r="CG39" s="40">
        <v>38</v>
      </c>
      <c r="CH39" s="40" t="s">
        <v>110</v>
      </c>
      <c r="CI39" s="50">
        <v>3000</v>
      </c>
      <c r="CJ39" s="40" t="s">
        <v>32</v>
      </c>
      <c r="CK39" s="40">
        <v>1</v>
      </c>
      <c r="CL39" s="88"/>
    </row>
    <row r="40" spans="1:90" s="79" customFormat="1" ht="18.75" customHeight="1">
      <c r="E40" s="81"/>
      <c r="AP40" s="80"/>
      <c r="CA40" s="98"/>
      <c r="CC40" s="40"/>
      <c r="CF40" s="40">
        <f t="shared" si="1"/>
        <v>0</v>
      </c>
      <c r="CG40" s="40">
        <v>39</v>
      </c>
      <c r="CH40" s="40" t="s">
        <v>111</v>
      </c>
      <c r="CI40" s="50">
        <v>3000</v>
      </c>
      <c r="CJ40" s="40" t="s">
        <v>32</v>
      </c>
      <c r="CK40" s="40">
        <v>1</v>
      </c>
      <c r="CL40" s="88"/>
    </row>
    <row r="41" spans="1:90" s="79" customFormat="1" ht="18.75" customHeight="1">
      <c r="E41" s="81"/>
      <c r="AP41" s="80"/>
      <c r="CA41" s="98"/>
      <c r="CC41" s="40"/>
    </row>
    <row r="42" spans="1:90" s="79" customFormat="1" ht="18.75" customHeight="1">
      <c r="E42" s="81"/>
      <c r="AP42" s="80"/>
      <c r="CA42" s="98"/>
      <c r="CC42" s="40"/>
      <c r="CL42" s="88"/>
    </row>
    <row r="43" spans="1:90" s="79" customFormat="1" ht="18.75" customHeight="1">
      <c r="E43" s="81"/>
      <c r="AP43" s="80"/>
      <c r="CA43" s="98"/>
      <c r="CC43" s="40"/>
      <c r="CF43" s="40"/>
      <c r="CG43" s="40"/>
      <c r="CH43" s="40"/>
      <c r="CI43" s="50"/>
      <c r="CJ43" s="40"/>
      <c r="CK43" s="40"/>
      <c r="CL43" s="88"/>
    </row>
    <row r="44" spans="1:90" s="79" customFormat="1" ht="18.75" customHeight="1">
      <c r="E44" s="81"/>
      <c r="AP44" s="80"/>
      <c r="CA44" s="98"/>
      <c r="CC44" s="40"/>
      <c r="CF44" s="40"/>
      <c r="CG44" s="40"/>
      <c r="CH44" s="40"/>
      <c r="CI44" s="50"/>
      <c r="CJ44" s="40"/>
      <c r="CK44" s="40"/>
      <c r="CL44" s="88"/>
    </row>
    <row r="45" spans="1:90" s="79" customFormat="1" ht="18.75" customHeight="1">
      <c r="E45" s="81"/>
      <c r="AP45" s="80"/>
      <c r="CA45" s="98"/>
      <c r="CC45" s="40"/>
      <c r="CF45" s="40"/>
      <c r="CG45" s="40"/>
      <c r="CH45" s="40"/>
      <c r="CI45" s="50"/>
      <c r="CJ45" s="40"/>
      <c r="CK45" s="40"/>
      <c r="CL45" s="88"/>
    </row>
    <row r="46" spans="1:90" s="79" customFormat="1" ht="18.75" customHeight="1">
      <c r="E46" s="81"/>
      <c r="AP46" s="80"/>
      <c r="CA46" s="98"/>
      <c r="CC46" s="40"/>
      <c r="CF46" s="40"/>
      <c r="CG46" s="40"/>
      <c r="CH46" s="40"/>
      <c r="CI46" s="50"/>
      <c r="CJ46" s="40"/>
      <c r="CK46" s="40"/>
      <c r="CL46" s="88"/>
    </row>
    <row r="47" spans="1:90" s="79" customFormat="1" ht="18.75" customHeight="1">
      <c r="E47" s="81"/>
      <c r="AP47" s="80"/>
      <c r="CA47" s="98"/>
      <c r="CC47" s="40"/>
      <c r="CF47" s="40"/>
      <c r="CG47" s="40"/>
      <c r="CH47" s="40"/>
      <c r="CI47" s="50"/>
      <c r="CJ47" s="40"/>
      <c r="CK47" s="40"/>
      <c r="CL47" s="88"/>
    </row>
    <row r="48" spans="1:90" s="79" customFormat="1" ht="18.75" customHeight="1">
      <c r="E48" s="81"/>
      <c r="AP48" s="80"/>
      <c r="CA48" s="98"/>
      <c r="CC48" s="40"/>
      <c r="CF48" s="40"/>
      <c r="CG48" s="40"/>
      <c r="CH48" s="40"/>
      <c r="CI48" s="50"/>
      <c r="CJ48" s="40"/>
      <c r="CK48" s="40"/>
      <c r="CL48" s="88"/>
    </row>
    <row r="49" spans="5:90" s="79" customFormat="1" ht="18.75" customHeight="1">
      <c r="E49" s="81"/>
      <c r="AP49" s="80"/>
      <c r="CA49" s="98"/>
      <c r="CC49" s="40"/>
      <c r="CF49" s="40"/>
      <c r="CG49" s="40"/>
      <c r="CH49" s="40"/>
      <c r="CI49" s="50"/>
      <c r="CJ49" s="40"/>
      <c r="CK49" s="40"/>
      <c r="CL49" s="88"/>
    </row>
    <row r="50" spans="5:90" s="79" customFormat="1" ht="18.75" customHeight="1">
      <c r="E50" s="81"/>
      <c r="AP50" s="80"/>
      <c r="CA50" s="98"/>
      <c r="CC50" s="40"/>
      <c r="CF50" s="40"/>
      <c r="CG50" s="40"/>
      <c r="CH50" s="40"/>
      <c r="CI50" s="50"/>
      <c r="CJ50" s="40"/>
      <c r="CK50" s="40"/>
      <c r="CL50" s="88"/>
    </row>
    <row r="51" spans="5:90" s="79" customFormat="1" ht="18.75" customHeight="1">
      <c r="E51" s="81"/>
      <c r="AP51" s="80"/>
      <c r="CA51" s="98"/>
      <c r="CC51" s="40"/>
      <c r="CF51" s="40"/>
      <c r="CG51" s="40"/>
      <c r="CH51" s="40"/>
      <c r="CI51" s="50"/>
      <c r="CJ51" s="40"/>
      <c r="CK51" s="40"/>
      <c r="CL51" s="88"/>
    </row>
    <row r="52" spans="5:90" s="79" customFormat="1" ht="18.75" customHeight="1">
      <c r="E52" s="81"/>
      <c r="AP52" s="80"/>
      <c r="CA52" s="98"/>
      <c r="CC52" s="40"/>
      <c r="CF52" s="40"/>
      <c r="CG52" s="40"/>
      <c r="CH52" s="40"/>
      <c r="CI52" s="50"/>
      <c r="CJ52" s="40"/>
      <c r="CK52" s="40"/>
      <c r="CL52" s="88"/>
    </row>
    <row r="53" spans="5:90" s="79" customFormat="1" ht="18.75" customHeight="1">
      <c r="E53" s="81"/>
      <c r="AP53" s="80"/>
      <c r="CA53" s="98"/>
      <c r="CC53" s="40"/>
      <c r="CF53" s="40"/>
      <c r="CG53" s="40"/>
      <c r="CH53" s="40"/>
      <c r="CI53" s="50"/>
      <c r="CJ53" s="40"/>
      <c r="CK53" s="40"/>
      <c r="CL53" s="88"/>
    </row>
    <row r="54" spans="5:90" s="79" customFormat="1" ht="18.75" customHeight="1">
      <c r="E54" s="81"/>
      <c r="AP54" s="80"/>
      <c r="CA54" s="98"/>
      <c r="CC54" s="40"/>
      <c r="CF54" s="40"/>
      <c r="CG54" s="40"/>
      <c r="CH54" s="40"/>
      <c r="CI54" s="50"/>
      <c r="CJ54" s="40"/>
      <c r="CK54" s="40"/>
      <c r="CL54" s="88"/>
    </row>
    <row r="55" spans="5:90" s="79" customFormat="1" ht="18.75" customHeight="1">
      <c r="E55" s="81"/>
      <c r="AP55" s="80"/>
      <c r="CA55" s="98"/>
      <c r="CC55" s="40"/>
      <c r="CF55" s="40"/>
      <c r="CG55" s="40"/>
      <c r="CH55" s="40"/>
      <c r="CI55" s="50"/>
      <c r="CJ55" s="40"/>
      <c r="CK55" s="40"/>
      <c r="CL55" s="88"/>
    </row>
    <row r="56" spans="5:90" s="79" customFormat="1" ht="18.75" customHeight="1">
      <c r="E56" s="81"/>
      <c r="AP56" s="80"/>
      <c r="CA56" s="98"/>
      <c r="CC56" s="40"/>
      <c r="CF56" s="40"/>
      <c r="CG56" s="40"/>
      <c r="CH56" s="40"/>
      <c r="CI56" s="50"/>
      <c r="CJ56" s="40"/>
      <c r="CK56" s="40"/>
      <c r="CL56" s="88"/>
    </row>
    <row r="57" spans="5:90" s="79" customFormat="1" ht="18.75" customHeight="1">
      <c r="E57" s="81"/>
      <c r="AP57" s="80"/>
      <c r="CA57" s="98"/>
      <c r="CC57" s="40"/>
      <c r="CF57" s="40"/>
      <c r="CG57" s="40"/>
      <c r="CH57" s="40"/>
      <c r="CI57" s="50"/>
      <c r="CJ57" s="40"/>
      <c r="CK57" s="40"/>
      <c r="CL57" s="88"/>
    </row>
    <row r="58" spans="5:90" s="79" customFormat="1" ht="18.75" customHeight="1">
      <c r="E58" s="81"/>
      <c r="AP58" s="80"/>
      <c r="CA58" s="98"/>
      <c r="CC58" s="40"/>
      <c r="CF58" s="40"/>
      <c r="CG58" s="40"/>
      <c r="CH58" s="40"/>
      <c r="CI58" s="50"/>
      <c r="CJ58" s="40"/>
      <c r="CK58" s="40"/>
      <c r="CL58" s="88"/>
    </row>
    <row r="59" spans="5:90" s="79" customFormat="1" ht="18.75" customHeight="1">
      <c r="E59" s="81"/>
      <c r="AP59" s="80"/>
      <c r="CA59" s="98"/>
      <c r="CC59" s="40"/>
      <c r="CF59" s="40"/>
      <c r="CG59" s="40"/>
      <c r="CH59" s="40"/>
      <c r="CI59" s="50"/>
      <c r="CJ59" s="40"/>
      <c r="CK59" s="40"/>
      <c r="CL59" s="88"/>
    </row>
    <row r="60" spans="5:90" s="79" customFormat="1" ht="18.75" customHeight="1">
      <c r="AP60" s="80"/>
      <c r="CA60" s="98"/>
      <c r="CC60" s="40"/>
      <c r="CF60" s="40"/>
      <c r="CG60" s="40"/>
      <c r="CH60" s="40"/>
      <c r="CI60" s="50"/>
      <c r="CJ60" s="40"/>
      <c r="CK60" s="40"/>
      <c r="CL60" s="88"/>
    </row>
    <row r="61" spans="5:90" s="79" customFormat="1" ht="18.75" customHeight="1">
      <c r="E61" s="81"/>
      <c r="AP61" s="80"/>
      <c r="CA61" s="98"/>
      <c r="CC61" s="40"/>
      <c r="CF61" s="40"/>
      <c r="CG61" s="40"/>
      <c r="CH61" s="40"/>
      <c r="CI61" s="50"/>
      <c r="CJ61" s="40"/>
      <c r="CK61" s="40"/>
      <c r="CL61" s="88"/>
    </row>
    <row r="62" spans="5:90" s="79" customFormat="1" ht="18.75" customHeight="1">
      <c r="E62" s="81"/>
      <c r="AP62" s="80"/>
      <c r="CA62" s="98"/>
      <c r="CC62" s="40"/>
      <c r="CF62" s="40"/>
      <c r="CG62" s="40"/>
      <c r="CH62" s="40"/>
      <c r="CI62" s="50"/>
      <c r="CJ62" s="40"/>
      <c r="CK62" s="40"/>
      <c r="CL62" s="88"/>
    </row>
    <row r="63" spans="5:90" s="79" customFormat="1" ht="18.75" customHeight="1">
      <c r="E63" s="81"/>
      <c r="AP63" s="80"/>
      <c r="CA63" s="98"/>
      <c r="CC63" s="40"/>
      <c r="CF63" s="40"/>
      <c r="CG63" s="40"/>
      <c r="CH63" s="40"/>
      <c r="CI63" s="50"/>
      <c r="CJ63" s="40"/>
      <c r="CK63" s="40"/>
      <c r="CL63" s="88"/>
    </row>
    <row r="64" spans="5:90" s="79" customFormat="1" ht="18.75" customHeight="1">
      <c r="E64" s="81"/>
      <c r="AP64" s="80"/>
      <c r="CA64" s="98"/>
      <c r="CC64" s="40"/>
      <c r="CF64" s="40"/>
      <c r="CG64" s="40"/>
      <c r="CH64" s="40"/>
      <c r="CI64" s="50"/>
      <c r="CJ64" s="40"/>
      <c r="CK64" s="40"/>
      <c r="CL64" s="88"/>
    </row>
    <row r="65" spans="5:90" s="79" customFormat="1" ht="18.75" customHeight="1">
      <c r="E65" s="81"/>
      <c r="AP65" s="80"/>
      <c r="CA65" s="98"/>
      <c r="CC65" s="40"/>
      <c r="CF65" s="40"/>
      <c r="CG65" s="40"/>
      <c r="CH65" s="40"/>
      <c r="CI65" s="50"/>
      <c r="CJ65" s="40"/>
      <c r="CK65" s="40"/>
      <c r="CL65" s="88"/>
    </row>
    <row r="66" spans="5:90" s="79" customFormat="1" ht="18.75" customHeight="1">
      <c r="E66" s="81"/>
      <c r="AP66" s="80"/>
      <c r="CA66" s="98"/>
      <c r="CC66" s="40"/>
      <c r="CF66" s="40"/>
      <c r="CG66" s="40"/>
      <c r="CH66" s="40"/>
      <c r="CI66" s="50"/>
      <c r="CJ66" s="40"/>
      <c r="CK66" s="40"/>
      <c r="CL66" s="88"/>
    </row>
    <row r="67" spans="5:90" s="79" customFormat="1" ht="18.75" customHeight="1">
      <c r="E67" s="81"/>
      <c r="AP67" s="80"/>
      <c r="CA67" s="98"/>
      <c r="CC67" s="40"/>
      <c r="CF67" s="40"/>
      <c r="CG67" s="40"/>
      <c r="CH67" s="40"/>
      <c r="CI67" s="50"/>
      <c r="CJ67" s="40"/>
      <c r="CK67" s="40"/>
      <c r="CL67" s="88"/>
    </row>
    <row r="68" spans="5:90" s="79" customFormat="1" ht="18.75" customHeight="1">
      <c r="E68" s="81"/>
      <c r="AP68" s="80"/>
      <c r="CA68" s="98"/>
      <c r="CC68" s="40"/>
      <c r="CF68" s="40"/>
      <c r="CG68" s="40"/>
      <c r="CH68" s="40"/>
      <c r="CI68" s="50"/>
      <c r="CJ68" s="40"/>
      <c r="CK68" s="40"/>
      <c r="CL68" s="88"/>
    </row>
    <row r="69" spans="5:90" s="79" customFormat="1" ht="18.75" customHeight="1">
      <c r="E69" s="81"/>
      <c r="AP69" s="80"/>
      <c r="CA69" s="98"/>
      <c r="CC69" s="40"/>
      <c r="CF69" s="40"/>
      <c r="CG69" s="40"/>
      <c r="CH69" s="40"/>
      <c r="CI69" s="50"/>
      <c r="CJ69" s="40"/>
      <c r="CK69" s="40"/>
      <c r="CL69" s="88"/>
    </row>
    <row r="70" spans="5:90" s="79" customFormat="1" ht="18.75" customHeight="1">
      <c r="E70" s="81"/>
      <c r="AP70" s="80"/>
      <c r="CA70" s="98"/>
      <c r="CC70" s="40"/>
      <c r="CF70" s="40"/>
      <c r="CG70" s="40"/>
      <c r="CH70" s="40"/>
      <c r="CI70" s="50"/>
      <c r="CJ70" s="40"/>
      <c r="CK70" s="40"/>
      <c r="CL70" s="88"/>
    </row>
    <row r="71" spans="5:90" s="79" customFormat="1" ht="18.75" customHeight="1">
      <c r="E71" s="81"/>
      <c r="AP71" s="80"/>
      <c r="CA71" s="98"/>
      <c r="CC71" s="40"/>
      <c r="CF71" s="40"/>
      <c r="CG71" s="40"/>
      <c r="CH71" s="40"/>
      <c r="CI71" s="50"/>
      <c r="CJ71" s="40"/>
      <c r="CK71" s="40"/>
      <c r="CL71" s="88"/>
    </row>
    <row r="72" spans="5:90" s="79" customFormat="1" ht="18.75" customHeight="1">
      <c r="E72" s="81"/>
      <c r="AP72" s="80"/>
      <c r="CA72" s="98"/>
      <c r="CC72" s="40"/>
      <c r="CF72" s="40"/>
      <c r="CG72" s="40"/>
      <c r="CH72" s="40"/>
      <c r="CI72" s="50"/>
      <c r="CJ72" s="40"/>
      <c r="CK72" s="40"/>
      <c r="CL72" s="88"/>
    </row>
    <row r="73" spans="5:90" s="79" customFormat="1" ht="18.75" customHeight="1">
      <c r="E73" s="81"/>
      <c r="AP73" s="80"/>
      <c r="CA73" s="98"/>
      <c r="CC73" s="40"/>
      <c r="CF73" s="40"/>
      <c r="CG73" s="40"/>
      <c r="CH73" s="40"/>
      <c r="CI73" s="50"/>
      <c r="CJ73" s="40"/>
      <c r="CK73" s="40"/>
      <c r="CL73" s="88"/>
    </row>
    <row r="74" spans="5:90" s="79" customFormat="1" ht="18.75" customHeight="1">
      <c r="E74" s="81"/>
      <c r="AP74" s="80"/>
      <c r="CA74" s="98"/>
      <c r="CC74" s="40"/>
      <c r="CF74" s="40"/>
      <c r="CG74" s="40"/>
      <c r="CH74" s="40"/>
      <c r="CI74" s="50"/>
      <c r="CJ74" s="40"/>
      <c r="CK74" s="40"/>
      <c r="CL74" s="88"/>
    </row>
    <row r="75" spans="5:90" s="79" customFormat="1" ht="18.75" customHeight="1">
      <c r="E75" s="81"/>
      <c r="AP75" s="80"/>
      <c r="CA75" s="98"/>
      <c r="CC75" s="40"/>
      <c r="CF75" s="40"/>
      <c r="CG75" s="40"/>
      <c r="CH75" s="40"/>
      <c r="CI75" s="50"/>
      <c r="CJ75" s="40"/>
      <c r="CK75" s="40"/>
      <c r="CL75" s="88"/>
    </row>
    <row r="76" spans="5:90" s="79" customFormat="1" ht="18.75" customHeight="1">
      <c r="E76" s="81"/>
      <c r="AP76" s="80"/>
      <c r="CA76" s="98"/>
      <c r="CC76" s="40"/>
      <c r="CF76" s="40"/>
      <c r="CG76" s="40"/>
      <c r="CH76" s="40"/>
      <c r="CI76" s="50"/>
      <c r="CJ76" s="40"/>
      <c r="CK76" s="40"/>
      <c r="CL76" s="88"/>
    </row>
    <row r="77" spans="5:90" s="79" customFormat="1" ht="18.75" customHeight="1">
      <c r="E77" s="81"/>
      <c r="AP77" s="80"/>
      <c r="CA77" s="98"/>
      <c r="CC77" s="40"/>
      <c r="CF77" s="40"/>
      <c r="CG77" s="40"/>
      <c r="CH77" s="40"/>
      <c r="CI77" s="50"/>
      <c r="CJ77" s="40"/>
      <c r="CK77" s="40"/>
      <c r="CL77" s="88"/>
    </row>
    <row r="78" spans="5:90" s="79" customFormat="1" ht="18.75" customHeight="1">
      <c r="E78" s="81"/>
      <c r="AP78" s="80"/>
      <c r="CA78" s="98"/>
      <c r="CC78" s="40"/>
      <c r="CF78" s="40"/>
      <c r="CG78" s="40"/>
      <c r="CH78" s="40"/>
      <c r="CI78" s="50"/>
      <c r="CJ78" s="40"/>
      <c r="CK78" s="40"/>
      <c r="CL78" s="88"/>
    </row>
    <row r="79" spans="5:90" s="79" customFormat="1" ht="18.75" customHeight="1">
      <c r="E79" s="81"/>
      <c r="AP79" s="80"/>
      <c r="CA79" s="98"/>
      <c r="CC79" s="40"/>
      <c r="CF79" s="40"/>
      <c r="CL79" s="88"/>
    </row>
    <row r="80" spans="5:90" s="79" customFormat="1" ht="18.75" customHeight="1">
      <c r="E80" s="81"/>
      <c r="AP80" s="80"/>
      <c r="CA80" s="98"/>
      <c r="CC80" s="40"/>
      <c r="CF80" s="40"/>
      <c r="CK80" s="40"/>
      <c r="CL80" s="88"/>
    </row>
    <row r="81" spans="2:90" s="79" customFormat="1" ht="18.75" customHeight="1">
      <c r="E81" s="81"/>
      <c r="AP81" s="80"/>
      <c r="CA81" s="98"/>
      <c r="CC81" s="40"/>
      <c r="CF81" s="40"/>
      <c r="CK81" s="40"/>
      <c r="CL81" s="88"/>
    </row>
    <row r="82" spans="2:90" s="79" customFormat="1" ht="18.75" customHeight="1">
      <c r="E82" s="81"/>
      <c r="AP82" s="80"/>
      <c r="CA82" s="98"/>
      <c r="CC82" s="40"/>
      <c r="CF82" s="40"/>
      <c r="CK82" s="40"/>
      <c r="CL82" s="88"/>
    </row>
    <row r="83" spans="2:90" s="79" customFormat="1" ht="18.75" customHeight="1">
      <c r="E83" s="81"/>
      <c r="AP83" s="80"/>
      <c r="CA83" s="98"/>
      <c r="CC83" s="40"/>
      <c r="CF83" s="40"/>
      <c r="CK83" s="40"/>
      <c r="CL83" s="88"/>
    </row>
    <row r="84" spans="2:90" s="79" customFormat="1" ht="18.75" customHeight="1">
      <c r="E84" s="81"/>
      <c r="AP84" s="80"/>
      <c r="CA84" s="98"/>
      <c r="CC84" s="40"/>
      <c r="CF84" s="40"/>
      <c r="CK84" s="40"/>
      <c r="CL84" s="88"/>
    </row>
    <row r="85" spans="2:90" s="79" customFormat="1" ht="18.75" customHeight="1">
      <c r="E85" s="81"/>
      <c r="AP85" s="80"/>
      <c r="CA85" s="98"/>
      <c r="CC85" s="40"/>
      <c r="CF85" s="40"/>
      <c r="CK85" s="40"/>
      <c r="CL85" s="88"/>
    </row>
    <row r="86" spans="2:90" s="79" customFormat="1" ht="18.75" customHeight="1">
      <c r="E86" s="81"/>
      <c r="AP86" s="80"/>
      <c r="CA86" s="98"/>
      <c r="CC86" s="40"/>
      <c r="CF86" s="40"/>
      <c r="CK86" s="40"/>
      <c r="CL86" s="88"/>
    </row>
    <row r="87" spans="2:90" s="79" customFormat="1" ht="18.75" customHeight="1">
      <c r="E87" s="81"/>
      <c r="AP87" s="80"/>
      <c r="CA87" s="98"/>
      <c r="CC87" s="40"/>
      <c r="CF87" s="40"/>
      <c r="CK87" s="40"/>
      <c r="CL87" s="88"/>
    </row>
    <row r="88" spans="2:90" s="79" customFormat="1" ht="18.75" customHeight="1">
      <c r="E88" s="81"/>
      <c r="AP88" s="80"/>
      <c r="CA88" s="98"/>
      <c r="CC88" s="40"/>
      <c r="CF88" s="40"/>
      <c r="CK88" s="40"/>
      <c r="CL88" s="88"/>
    </row>
    <row r="89" spans="2:90" s="79" customFormat="1" ht="18.75" customHeight="1">
      <c r="E89" s="81"/>
      <c r="AP89" s="80"/>
      <c r="CA89" s="98"/>
      <c r="CC89" s="40"/>
      <c r="CF89" s="40"/>
      <c r="CK89" s="40"/>
      <c r="CL89" s="88"/>
    </row>
    <row r="90" spans="2:90" s="79" customFormat="1" ht="18.75" customHeight="1">
      <c r="E90" s="81"/>
      <c r="AP90" s="80"/>
      <c r="CA90" s="98"/>
      <c r="CC90" s="40"/>
      <c r="CF90" s="40"/>
      <c r="CK90" s="40"/>
      <c r="CL90" s="88"/>
    </row>
    <row r="91" spans="2:90" s="79" customFormat="1" ht="18.75" customHeight="1">
      <c r="E91" s="81"/>
      <c r="AP91" s="80"/>
      <c r="CA91" s="98"/>
      <c r="CC91" s="40"/>
      <c r="CF91" s="40"/>
      <c r="CK91" s="40"/>
      <c r="CL91" s="88"/>
    </row>
    <row r="92" spans="2:90" s="79" customFormat="1" ht="18.75" customHeight="1">
      <c r="E92" s="81"/>
      <c r="AP92" s="80"/>
      <c r="CA92" s="98"/>
      <c r="CC92" s="40"/>
      <c r="CF92" s="40"/>
      <c r="CK92" s="40"/>
      <c r="CL92" s="88"/>
    </row>
    <row r="93" spans="2:90" s="79" customFormat="1" ht="18.75" customHeight="1">
      <c r="E93" s="81"/>
      <c r="AP93" s="80"/>
      <c r="CA93" s="98"/>
      <c r="CC93" s="40"/>
      <c r="CF93" s="40"/>
      <c r="CK93" s="40"/>
      <c r="CL93" s="88"/>
    </row>
    <row r="94" spans="2:90" s="79" customFormat="1" ht="18.75" customHeight="1">
      <c r="B94" s="81"/>
      <c r="C94" s="81"/>
      <c r="D94" s="81"/>
      <c r="E94" s="81"/>
      <c r="G94" s="81"/>
      <c r="AP94" s="80"/>
      <c r="CA94" s="98"/>
      <c r="CC94" s="40"/>
      <c r="CF94" s="40"/>
      <c r="CK94" s="40"/>
      <c r="CL94" s="88"/>
    </row>
    <row r="95" spans="2:90" s="79" customFormat="1" ht="18.75" customHeight="1">
      <c r="AP95" s="80"/>
      <c r="CA95" s="98"/>
      <c r="CC95" s="40"/>
      <c r="CF95" s="40"/>
      <c r="CK95" s="40"/>
      <c r="CL95" s="88"/>
    </row>
    <row r="96" spans="2:90" s="79" customFormat="1" ht="18.75" customHeight="1">
      <c r="AP96" s="80"/>
      <c r="CA96" s="98"/>
      <c r="CC96" s="40"/>
      <c r="CF96" s="40"/>
      <c r="CK96" s="40"/>
      <c r="CL96" s="88"/>
    </row>
    <row r="97" spans="42:90" s="79" customFormat="1" ht="18.75" customHeight="1">
      <c r="AP97" s="80"/>
      <c r="CA97" s="98"/>
      <c r="CC97" s="40"/>
      <c r="CF97" s="40"/>
      <c r="CK97" s="40"/>
      <c r="CL97" s="88"/>
    </row>
    <row r="98" spans="42:90" s="79" customFormat="1" ht="18.75" customHeight="1">
      <c r="AP98" s="80"/>
      <c r="CA98" s="98"/>
      <c r="CC98" s="40"/>
      <c r="CF98" s="40"/>
      <c r="CK98" s="40"/>
      <c r="CL98" s="88"/>
    </row>
    <row r="99" spans="42:90" s="79" customFormat="1" ht="18.75" customHeight="1">
      <c r="AP99" s="80"/>
      <c r="CA99" s="98"/>
      <c r="CC99" s="40"/>
      <c r="CF99" s="40"/>
      <c r="CK99" s="40"/>
      <c r="CL99" s="88"/>
    </row>
    <row r="100" spans="42:90" s="79" customFormat="1" ht="18.75" customHeight="1">
      <c r="AP100" s="80"/>
      <c r="CA100" s="98"/>
      <c r="CC100" s="40"/>
      <c r="CF100" s="40"/>
      <c r="CK100" s="40"/>
      <c r="CL100" s="88"/>
    </row>
    <row r="101" spans="42:90" s="79" customFormat="1" ht="18.75" customHeight="1">
      <c r="AP101" s="80"/>
      <c r="CA101" s="98"/>
      <c r="CC101" s="40"/>
      <c r="CF101" s="40"/>
      <c r="CK101" s="40"/>
      <c r="CL101" s="88"/>
    </row>
    <row r="102" spans="42:90" s="79" customFormat="1" ht="18.75" customHeight="1">
      <c r="AP102" s="80"/>
      <c r="CA102" s="98"/>
      <c r="CC102" s="40"/>
      <c r="CF102" s="40"/>
      <c r="CK102" s="40"/>
      <c r="CL102" s="88"/>
    </row>
    <row r="103" spans="42:90" s="79" customFormat="1" ht="18.75" customHeight="1">
      <c r="AP103" s="80"/>
      <c r="CA103" s="98"/>
      <c r="CC103" s="40"/>
      <c r="CF103" s="40"/>
      <c r="CK103" s="40"/>
      <c r="CL103" s="88"/>
    </row>
  </sheetData>
  <sheetProtection password="CC6B" sheet="1" selectLockedCells="1"/>
  <mergeCells count="64">
    <mergeCell ref="B27:AM27"/>
    <mergeCell ref="B28:AM28"/>
    <mergeCell ref="A22:Q22"/>
    <mergeCell ref="R22:V22"/>
    <mergeCell ref="W22:AM22"/>
    <mergeCell ref="A24:AM24"/>
    <mergeCell ref="B25:AM25"/>
    <mergeCell ref="B26:AM26"/>
    <mergeCell ref="A20:Q20"/>
    <mergeCell ref="R20:V20"/>
    <mergeCell ref="W20:AM20"/>
    <mergeCell ref="A21:Q21"/>
    <mergeCell ref="R21:V21"/>
    <mergeCell ref="W21:AM21"/>
    <mergeCell ref="A18:Q18"/>
    <mergeCell ref="R18:V18"/>
    <mergeCell ref="W18:AM18"/>
    <mergeCell ref="A19:Q19"/>
    <mergeCell ref="R19:V19"/>
    <mergeCell ref="W19:AM19"/>
    <mergeCell ref="A16:Q16"/>
    <mergeCell ref="R16:V16"/>
    <mergeCell ref="W16:AM16"/>
    <mergeCell ref="A17:Q17"/>
    <mergeCell ref="R17:V17"/>
    <mergeCell ref="W17:AM17"/>
    <mergeCell ref="A14:Q14"/>
    <mergeCell ref="R14:V14"/>
    <mergeCell ref="W14:AM14"/>
    <mergeCell ref="A15:Q15"/>
    <mergeCell ref="R15:V15"/>
    <mergeCell ref="W15:AM15"/>
    <mergeCell ref="AD12:AE12"/>
    <mergeCell ref="AF12:AH12"/>
    <mergeCell ref="AI12:AK12"/>
    <mergeCell ref="AL12:AM12"/>
    <mergeCell ref="A13:Q13"/>
    <mergeCell ref="R13:V13"/>
    <mergeCell ref="W13:AM13"/>
    <mergeCell ref="M12:P12"/>
    <mergeCell ref="Q12:T12"/>
    <mergeCell ref="U12:V12"/>
    <mergeCell ref="W12:Y12"/>
    <mergeCell ref="Z12:AC12"/>
    <mergeCell ref="AT7:AT8"/>
    <mergeCell ref="L8:AM8"/>
    <mergeCell ref="S9:Y9"/>
    <mergeCell ref="AG9:AM9"/>
    <mergeCell ref="L10:AM10"/>
    <mergeCell ref="AP5:AT5"/>
    <mergeCell ref="L6:AB6"/>
    <mergeCell ref="AC6:AF6"/>
    <mergeCell ref="AG6:AK6"/>
    <mergeCell ref="AL6:AM6"/>
    <mergeCell ref="AP6:AT6"/>
    <mergeCell ref="A2:AM2"/>
    <mergeCell ref="A4:A10"/>
    <mergeCell ref="L4:AF4"/>
    <mergeCell ref="AG4:AM4"/>
    <mergeCell ref="L5:AF5"/>
    <mergeCell ref="AG5:AM5"/>
    <mergeCell ref="B7:K8"/>
    <mergeCell ref="Q7:R7"/>
    <mergeCell ref="T7:V7"/>
  </mergeCells>
  <phoneticPr fontId="6"/>
  <conditionalFormatting sqref="AG6:AK6">
    <cfRule type="expression" dxfId="35" priority="1">
      <formula>$CE$4=2</formula>
    </cfRule>
  </conditionalFormatting>
  <conditionalFormatting sqref="A25">
    <cfRule type="expression" dxfId="34" priority="2">
      <formula>#REF!=2</formula>
    </cfRule>
  </conditionalFormatting>
  <dataValidations count="8">
    <dataValidation type="list" allowBlank="1" showInputMessage="1" showErrorMessage="1" sqref="A15:Q21">
      <formula1>$CC$15:$CC$27</formula1>
    </dataValidation>
    <dataValidation type="whole" allowBlank="1" showInputMessage="1" showErrorMessage="1" error="所要額が1,000円未満の場合は申請できません。" sqref="Z12">
      <formula1>1000</formula1>
      <formula2>1E+28</formula2>
    </dataValidation>
    <dataValidation imeMode="fullKatakana" allowBlank="1" showInputMessage="1" showErrorMessage="1" sqref="L4:AF4"/>
    <dataValidation imeMode="disabled" allowBlank="1" showInputMessage="1" showErrorMessage="1" sqref="Q7:R7 T7:V7 S9:Y9 AG9:AM9"/>
    <dataValidation type="textLength" imeMode="disabled" operator="equal" allowBlank="1" showInputMessage="1" showErrorMessage="1" errorTitle="事業所番号" error="10桁で入力してください。" sqref="AG5:AM5">
      <formula1>10</formula1>
    </dataValidation>
    <dataValidation imeMode="halfAlpha" allowBlank="1" showInputMessage="1" showErrorMessage="1" sqref="AG6 R14:V21"/>
    <dataValidation type="list" allowBlank="1" showInputMessage="1" showErrorMessage="1" sqref="X33:Z34 A25:A28 X36:Z36 X31:Z31">
      <formula1>"○"</formula1>
    </dataValidation>
    <dataValidation type="list" allowBlank="1" showInputMessage="1" showErrorMessage="1" sqref="L6:AB6">
      <formula1>$CH$4:$CH$40</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CL103"/>
  <sheetViews>
    <sheetView showGridLines="0" view="pageBreakPreview" zoomScaleNormal="120" zoomScaleSheetLayoutView="100" workbookViewId="0">
      <selection activeCell="L4" sqref="L4:AF4"/>
    </sheetView>
  </sheetViews>
  <sheetFormatPr defaultColWidth="2.25" defaultRowHeight="15.75"/>
  <cols>
    <col min="1" max="1" width="5.75" style="41" customWidth="1"/>
    <col min="2" max="5" width="3.375" style="41" customWidth="1"/>
    <col min="6" max="7" width="2.375" style="41" bestFit="1" customWidth="1"/>
    <col min="8" max="28" width="2.25" style="41"/>
    <col min="29" max="30" width="2.125" style="41" customWidth="1"/>
    <col min="31" max="32" width="2.625" style="41" customWidth="1"/>
    <col min="33" max="33" width="2.25" style="41"/>
    <col min="34" max="35" width="2.875" style="41" customWidth="1"/>
    <col min="36" max="37" width="2.625" style="41" customWidth="1"/>
    <col min="38" max="39" width="1.375" style="41" customWidth="1"/>
    <col min="40" max="40" width="2.25" style="41"/>
    <col min="41" max="41" width="2.25" style="41" customWidth="1"/>
    <col min="42" max="42" width="2.25" style="117" customWidth="1"/>
    <col min="43" max="47" width="2.25" style="41" customWidth="1"/>
    <col min="48" max="78" width="2.25" style="41"/>
    <col min="79" max="79" width="8.625" style="95" bestFit="1" customWidth="1"/>
    <col min="80" max="80" width="2.875" style="41" customWidth="1"/>
    <col min="81" max="81" width="2.25" style="40" customWidth="1"/>
    <col min="82" max="83" width="5.875" style="41" customWidth="1"/>
    <col min="84" max="84" width="2.5" style="40" customWidth="1"/>
    <col min="85" max="85" width="3.25" style="41" customWidth="1"/>
    <col min="86" max="86" width="41.25" style="41" customWidth="1"/>
    <col min="87" max="87" width="7.5" style="41" customWidth="1"/>
    <col min="88" max="88" width="6.625" style="41" customWidth="1"/>
    <col min="89" max="89" width="2.375" style="40" customWidth="1"/>
    <col min="90" max="90" width="6.375" style="88" customWidth="1"/>
    <col min="91" max="16384" width="2.25" style="41"/>
  </cols>
  <sheetData>
    <row r="1" spans="1:90">
      <c r="A1" s="40" t="s">
        <v>43</v>
      </c>
      <c r="AJ1" s="41" t="s">
        <v>149</v>
      </c>
    </row>
    <row r="2" spans="1:90" ht="36" customHeight="1">
      <c r="A2" s="181" t="str">
        <f>IF(個票4!$CB$4="NG","申請内容に不備/未入力の項目があります！本シートをもう一度ご確認ください！","")</f>
        <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row>
    <row r="3" spans="1:90" ht="20.25" thickBot="1">
      <c r="L3" s="94"/>
      <c r="AM3" s="92" t="str">
        <f>IF($L$5="","",IF($AG$5="","事業所番号を入力してください。↓",""))</f>
        <v/>
      </c>
      <c r="CB3" s="41" t="s">
        <v>68</v>
      </c>
      <c r="CD3" s="41" t="s">
        <v>44</v>
      </c>
      <c r="CE3" s="41" t="s">
        <v>24</v>
      </c>
      <c r="CG3" s="40"/>
      <c r="CH3" s="40"/>
      <c r="CI3" s="42" t="s">
        <v>31</v>
      </c>
      <c r="CJ3" s="40"/>
      <c r="CK3" s="40" t="s">
        <v>44</v>
      </c>
      <c r="CL3" s="88" t="s">
        <v>24</v>
      </c>
    </row>
    <row r="4" spans="1:90" s="47" customFormat="1" ht="18" customHeight="1">
      <c r="A4" s="182" t="s">
        <v>18</v>
      </c>
      <c r="B4" s="43" t="s">
        <v>0</v>
      </c>
      <c r="C4" s="44"/>
      <c r="D4" s="44"/>
      <c r="E4" s="45"/>
      <c r="F4" s="45"/>
      <c r="G4" s="45"/>
      <c r="H4" s="45"/>
      <c r="I4" s="45"/>
      <c r="J4" s="45"/>
      <c r="K4" s="46"/>
      <c r="L4" s="185"/>
      <c r="M4" s="186"/>
      <c r="N4" s="186"/>
      <c r="O4" s="186"/>
      <c r="P4" s="186"/>
      <c r="Q4" s="186"/>
      <c r="R4" s="186"/>
      <c r="S4" s="186"/>
      <c r="T4" s="186"/>
      <c r="U4" s="186"/>
      <c r="V4" s="186"/>
      <c r="W4" s="186"/>
      <c r="X4" s="186"/>
      <c r="Y4" s="186"/>
      <c r="Z4" s="186"/>
      <c r="AA4" s="186"/>
      <c r="AB4" s="186"/>
      <c r="AC4" s="186"/>
      <c r="AD4" s="186"/>
      <c r="AE4" s="186"/>
      <c r="AF4" s="187"/>
      <c r="AG4" s="188" t="s">
        <v>72</v>
      </c>
      <c r="AH4" s="189"/>
      <c r="AI4" s="189"/>
      <c r="AJ4" s="189"/>
      <c r="AK4" s="189"/>
      <c r="AL4" s="189"/>
      <c r="AM4" s="190"/>
      <c r="AP4" s="48"/>
      <c r="CA4" s="96"/>
      <c r="CB4" s="89" t="str">
        <f>IF(AM3&amp;AC7&amp;A29="","","NG")</f>
        <v/>
      </c>
      <c r="CC4" s="40"/>
      <c r="CD4" s="47">
        <f>IFERROR(VLOOKUP($L$6,$CH$4:$CK$40,4,FALSE),0)</f>
        <v>0</v>
      </c>
      <c r="CE4" s="47">
        <f>IFERROR(VLOOKUP($L$6,$CH$4:$CL$40,5,FALSE),0)</f>
        <v>0</v>
      </c>
      <c r="CF4" s="40">
        <f>IF($L$6=$CH4,1,0)</f>
        <v>0</v>
      </c>
      <c r="CG4" s="40">
        <v>1</v>
      </c>
      <c r="CH4" s="49" t="s">
        <v>75</v>
      </c>
      <c r="CI4" s="50">
        <v>20000</v>
      </c>
      <c r="CJ4" s="40" t="s">
        <v>30</v>
      </c>
      <c r="CK4" s="40">
        <v>1</v>
      </c>
      <c r="CL4" s="88">
        <v>2</v>
      </c>
    </row>
    <row r="5" spans="1:90" s="47" customFormat="1" ht="20.25" customHeight="1">
      <c r="A5" s="183"/>
      <c r="B5" s="51" t="s">
        <v>17</v>
      </c>
      <c r="C5" s="52"/>
      <c r="D5" s="52"/>
      <c r="E5" s="53"/>
      <c r="F5" s="53"/>
      <c r="G5" s="53"/>
      <c r="H5" s="53"/>
      <c r="I5" s="53"/>
      <c r="J5" s="53"/>
      <c r="K5" s="54"/>
      <c r="L5" s="191"/>
      <c r="M5" s="192"/>
      <c r="N5" s="192"/>
      <c r="O5" s="192"/>
      <c r="P5" s="192"/>
      <c r="Q5" s="192"/>
      <c r="R5" s="192"/>
      <c r="S5" s="192"/>
      <c r="T5" s="192"/>
      <c r="U5" s="192"/>
      <c r="V5" s="192"/>
      <c r="W5" s="192"/>
      <c r="X5" s="192"/>
      <c r="Y5" s="192"/>
      <c r="Z5" s="192"/>
      <c r="AA5" s="192"/>
      <c r="AB5" s="192"/>
      <c r="AC5" s="192"/>
      <c r="AD5" s="192"/>
      <c r="AE5" s="192"/>
      <c r="AF5" s="193"/>
      <c r="AG5" s="194"/>
      <c r="AH5" s="195"/>
      <c r="AI5" s="195"/>
      <c r="AJ5" s="195"/>
      <c r="AK5" s="195"/>
      <c r="AL5" s="195"/>
      <c r="AM5" s="196"/>
      <c r="AP5" s="207"/>
      <c r="AQ5" s="207"/>
      <c r="AR5" s="207"/>
      <c r="AS5" s="207"/>
      <c r="AT5" s="207"/>
      <c r="CA5" s="96"/>
      <c r="CC5" s="40"/>
      <c r="CF5" s="40">
        <f t="shared" ref="CF5:CF13" si="0">IF($L$6=$CH5,1,0)</f>
        <v>0</v>
      </c>
      <c r="CG5" s="40">
        <v>2</v>
      </c>
      <c r="CH5" s="49" t="s">
        <v>76</v>
      </c>
      <c r="CI5" s="50">
        <v>30000</v>
      </c>
      <c r="CJ5" s="40" t="s">
        <v>30</v>
      </c>
      <c r="CK5" s="40">
        <v>1</v>
      </c>
      <c r="CL5" s="88">
        <v>2</v>
      </c>
    </row>
    <row r="6" spans="1:90" s="47" customFormat="1" ht="26.25" customHeight="1">
      <c r="A6" s="183"/>
      <c r="B6" s="55" t="s">
        <v>27</v>
      </c>
      <c r="C6" s="118"/>
      <c r="D6" s="118"/>
      <c r="E6" s="6"/>
      <c r="F6" s="6"/>
      <c r="G6" s="6"/>
      <c r="H6" s="6"/>
      <c r="I6" s="6"/>
      <c r="J6" s="6"/>
      <c r="K6" s="56"/>
      <c r="L6" s="208"/>
      <c r="M6" s="209"/>
      <c r="N6" s="209"/>
      <c r="O6" s="209"/>
      <c r="P6" s="209"/>
      <c r="Q6" s="209"/>
      <c r="R6" s="209"/>
      <c r="S6" s="209"/>
      <c r="T6" s="209"/>
      <c r="U6" s="209"/>
      <c r="V6" s="209"/>
      <c r="W6" s="209"/>
      <c r="X6" s="209"/>
      <c r="Y6" s="209"/>
      <c r="Z6" s="209"/>
      <c r="AA6" s="209"/>
      <c r="AB6" s="210"/>
      <c r="AC6" s="211" t="s">
        <v>24</v>
      </c>
      <c r="AD6" s="212"/>
      <c r="AE6" s="212"/>
      <c r="AF6" s="213"/>
      <c r="AG6" s="214"/>
      <c r="AH6" s="215"/>
      <c r="AI6" s="215"/>
      <c r="AJ6" s="215"/>
      <c r="AK6" s="216"/>
      <c r="AL6" s="217" t="s">
        <v>73</v>
      </c>
      <c r="AM6" s="218"/>
      <c r="AP6" s="219" t="s">
        <v>37</v>
      </c>
      <c r="AQ6" s="207"/>
      <c r="AR6" s="207"/>
      <c r="AS6" s="207"/>
      <c r="AT6" s="207"/>
      <c r="CA6" s="96"/>
      <c r="CC6" s="40"/>
      <c r="CF6" s="40">
        <f t="shared" si="0"/>
        <v>0</v>
      </c>
      <c r="CG6" s="40">
        <v>3</v>
      </c>
      <c r="CH6" s="49" t="s">
        <v>77</v>
      </c>
      <c r="CI6" s="50">
        <v>40000</v>
      </c>
      <c r="CJ6" s="40" t="s">
        <v>30</v>
      </c>
      <c r="CK6" s="40">
        <v>1</v>
      </c>
      <c r="CL6" s="88">
        <v>2</v>
      </c>
    </row>
    <row r="7" spans="1:90" s="47" customFormat="1" ht="18" customHeight="1">
      <c r="A7" s="183"/>
      <c r="B7" s="197" t="s">
        <v>25</v>
      </c>
      <c r="C7" s="198"/>
      <c r="D7" s="198"/>
      <c r="E7" s="198"/>
      <c r="F7" s="198"/>
      <c r="G7" s="198"/>
      <c r="H7" s="198"/>
      <c r="I7" s="198"/>
      <c r="J7" s="198"/>
      <c r="K7" s="199"/>
      <c r="L7" s="57" t="s">
        <v>5</v>
      </c>
      <c r="M7" s="57"/>
      <c r="N7" s="57"/>
      <c r="O7" s="57"/>
      <c r="P7" s="57"/>
      <c r="Q7" s="203"/>
      <c r="R7" s="203"/>
      <c r="S7" s="57" t="s">
        <v>6</v>
      </c>
      <c r="T7" s="203"/>
      <c r="U7" s="203"/>
      <c r="V7" s="203"/>
      <c r="W7" s="57" t="s">
        <v>7</v>
      </c>
      <c r="X7" s="57"/>
      <c r="Y7" s="57"/>
      <c r="Z7" s="57"/>
      <c r="AA7" s="57"/>
      <c r="AB7" s="57"/>
      <c r="AC7" s="83" t="str">
        <f>IF($CE$4=2,IF($AG$6="","定員を入力してください。",""),"")</f>
        <v/>
      </c>
      <c r="AD7" s="82"/>
      <c r="AE7" s="82"/>
      <c r="AF7" s="82"/>
      <c r="AG7" s="82"/>
      <c r="AH7" s="82"/>
      <c r="AI7" s="82"/>
      <c r="AJ7" s="82"/>
      <c r="AK7" s="82"/>
      <c r="AL7" s="82"/>
      <c r="AM7" s="84"/>
      <c r="AP7" s="118"/>
      <c r="AQ7" s="5"/>
      <c r="AR7" s="5"/>
      <c r="AS7" s="5"/>
      <c r="AT7" s="220"/>
      <c r="CA7" s="96"/>
      <c r="CC7" s="40"/>
      <c r="CF7" s="40">
        <f t="shared" si="0"/>
        <v>0</v>
      </c>
      <c r="CG7" s="40">
        <v>4</v>
      </c>
      <c r="CH7" s="49" t="s">
        <v>78</v>
      </c>
      <c r="CI7" s="50">
        <v>14000</v>
      </c>
      <c r="CJ7" s="40" t="s">
        <v>30</v>
      </c>
      <c r="CK7" s="40">
        <v>1</v>
      </c>
      <c r="CL7" s="88"/>
    </row>
    <row r="8" spans="1:90" s="47" customFormat="1" ht="20.25" customHeight="1">
      <c r="A8" s="183"/>
      <c r="B8" s="200"/>
      <c r="C8" s="201"/>
      <c r="D8" s="201"/>
      <c r="E8" s="201"/>
      <c r="F8" s="201"/>
      <c r="G8" s="201"/>
      <c r="H8" s="201"/>
      <c r="I8" s="201"/>
      <c r="J8" s="201"/>
      <c r="K8" s="202"/>
      <c r="L8" s="221"/>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3"/>
      <c r="AP8" s="118"/>
      <c r="AQ8" s="5"/>
      <c r="AR8" s="5"/>
      <c r="AS8" s="5"/>
      <c r="AT8" s="220"/>
      <c r="CA8" s="96"/>
      <c r="CC8" s="40"/>
      <c r="CF8" s="40">
        <f t="shared" si="0"/>
        <v>0</v>
      </c>
      <c r="CG8" s="40">
        <v>5</v>
      </c>
      <c r="CH8" s="49" t="s">
        <v>79</v>
      </c>
      <c r="CI8" s="50">
        <v>7000</v>
      </c>
      <c r="CJ8" s="40" t="s">
        <v>30</v>
      </c>
      <c r="CK8" s="40">
        <v>1</v>
      </c>
      <c r="CL8" s="88"/>
    </row>
    <row r="9" spans="1:90" s="47" customFormat="1" ht="21" customHeight="1">
      <c r="A9" s="183"/>
      <c r="B9" s="58" t="s">
        <v>8</v>
      </c>
      <c r="C9" s="119"/>
      <c r="D9" s="119"/>
      <c r="E9" s="59"/>
      <c r="F9" s="59"/>
      <c r="G9" s="59"/>
      <c r="H9" s="59"/>
      <c r="I9" s="59"/>
      <c r="J9" s="59"/>
      <c r="K9" s="60"/>
      <c r="L9" s="59" t="s">
        <v>9</v>
      </c>
      <c r="M9" s="59"/>
      <c r="N9" s="59"/>
      <c r="O9" s="59"/>
      <c r="P9" s="59"/>
      <c r="Q9" s="59"/>
      <c r="R9" s="60"/>
      <c r="S9" s="224"/>
      <c r="T9" s="225"/>
      <c r="U9" s="225"/>
      <c r="V9" s="225"/>
      <c r="W9" s="225"/>
      <c r="X9" s="225"/>
      <c r="Y9" s="226"/>
      <c r="Z9" s="61" t="s">
        <v>23</v>
      </c>
      <c r="AA9" s="59"/>
      <c r="AB9" s="59"/>
      <c r="AC9" s="59"/>
      <c r="AD9" s="59"/>
      <c r="AE9" s="59"/>
      <c r="AF9" s="60"/>
      <c r="AG9" s="227"/>
      <c r="AH9" s="228"/>
      <c r="AI9" s="228"/>
      <c r="AJ9" s="228"/>
      <c r="AK9" s="228"/>
      <c r="AL9" s="228"/>
      <c r="AM9" s="229"/>
      <c r="AP9" s="48"/>
      <c r="CA9" s="96"/>
      <c r="CC9" s="40"/>
      <c r="CF9" s="40">
        <f t="shared" si="0"/>
        <v>0</v>
      </c>
      <c r="CG9" s="40">
        <v>6</v>
      </c>
      <c r="CH9" s="49" t="s">
        <v>80</v>
      </c>
      <c r="CI9" s="50">
        <v>7000</v>
      </c>
      <c r="CJ9" s="40" t="s">
        <v>30</v>
      </c>
      <c r="CK9" s="40">
        <v>1</v>
      </c>
      <c r="CL9" s="88"/>
    </row>
    <row r="10" spans="1:90" s="47" customFormat="1" ht="20.25" customHeight="1" thickBot="1">
      <c r="A10" s="184"/>
      <c r="B10" s="62" t="s">
        <v>42</v>
      </c>
      <c r="C10" s="63"/>
      <c r="D10" s="63"/>
      <c r="E10" s="64"/>
      <c r="F10" s="64"/>
      <c r="G10" s="64"/>
      <c r="H10" s="64"/>
      <c r="I10" s="64"/>
      <c r="J10" s="64"/>
      <c r="K10" s="65"/>
      <c r="L10" s="230"/>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2"/>
      <c r="AP10" s="48"/>
      <c r="CA10" s="96"/>
      <c r="CC10" s="40"/>
      <c r="CF10" s="40">
        <f t="shared" si="0"/>
        <v>0</v>
      </c>
      <c r="CG10" s="40">
        <v>7</v>
      </c>
      <c r="CH10" s="49" t="s">
        <v>81</v>
      </c>
      <c r="CI10" s="50">
        <v>7000</v>
      </c>
      <c r="CJ10" s="40" t="s">
        <v>30</v>
      </c>
      <c r="CK10" s="40">
        <v>1</v>
      </c>
      <c r="CL10" s="88"/>
    </row>
    <row r="11" spans="1:90" s="47" customFormat="1" ht="19.5" customHeight="1" thickBot="1">
      <c r="A11" s="5"/>
      <c r="B11" s="5"/>
      <c r="C11" s="5"/>
      <c r="D11" s="5"/>
      <c r="E11" s="5"/>
      <c r="F11" s="5"/>
      <c r="G11" s="5"/>
      <c r="H11" s="5"/>
      <c r="I11" s="66"/>
      <c r="J11" s="5"/>
      <c r="K11" s="6"/>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P11" s="48"/>
      <c r="CA11" s="96"/>
      <c r="CC11" s="40"/>
      <c r="CF11" s="40">
        <f t="shared" si="0"/>
        <v>0</v>
      </c>
      <c r="CG11" s="40">
        <v>8</v>
      </c>
      <c r="CH11" s="49" t="s">
        <v>82</v>
      </c>
      <c r="CI11" s="50">
        <v>7000</v>
      </c>
      <c r="CJ11" s="40" t="s">
        <v>30</v>
      </c>
      <c r="CK11" s="40">
        <v>1</v>
      </c>
      <c r="CL11" s="88"/>
    </row>
    <row r="12" spans="1:90" s="47" customFormat="1" ht="20.25" customHeight="1" thickBot="1">
      <c r="A12" s="67" t="s">
        <v>33</v>
      </c>
      <c r="B12" s="6"/>
      <c r="C12" s="5"/>
      <c r="D12" s="5"/>
      <c r="E12" s="5"/>
      <c r="F12" s="5"/>
      <c r="G12" s="5"/>
      <c r="H12" s="5"/>
      <c r="I12" s="66"/>
      <c r="J12" s="5"/>
      <c r="K12" s="6"/>
      <c r="L12" s="118"/>
      <c r="M12" s="238" t="s">
        <v>26</v>
      </c>
      <c r="N12" s="204"/>
      <c r="O12" s="204"/>
      <c r="P12" s="204"/>
      <c r="Q12" s="239" t="str">
        <f>IFERROR(SUM(IF($L$6="","",VLOOKUP($L$6,$CH$4:$CI$40,2,0)),$CA$22),"")</f>
        <v/>
      </c>
      <c r="R12" s="240"/>
      <c r="S12" s="240"/>
      <c r="T12" s="241"/>
      <c r="U12" s="204" t="s">
        <v>34</v>
      </c>
      <c r="V12" s="204"/>
      <c r="W12" s="204" t="s">
        <v>19</v>
      </c>
      <c r="X12" s="204"/>
      <c r="Y12" s="204"/>
      <c r="Z12" s="205">
        <f>ROUNDDOWN($R$22/1000,0)*1000</f>
        <v>0</v>
      </c>
      <c r="AA12" s="205"/>
      <c r="AB12" s="205"/>
      <c r="AC12" s="205"/>
      <c r="AD12" s="204" t="s">
        <v>34</v>
      </c>
      <c r="AE12" s="204"/>
      <c r="AF12" s="204" t="s">
        <v>15</v>
      </c>
      <c r="AG12" s="204"/>
      <c r="AH12" s="204"/>
      <c r="AI12" s="205" t="str">
        <f>IF($Q$12="","",MIN($Q$12,$Z$12))</f>
        <v/>
      </c>
      <c r="AJ12" s="205"/>
      <c r="AK12" s="205"/>
      <c r="AL12" s="204" t="s">
        <v>34</v>
      </c>
      <c r="AM12" s="206"/>
      <c r="AP12" s="48"/>
      <c r="CA12" s="96"/>
      <c r="CC12" s="40"/>
      <c r="CF12" s="40">
        <f t="shared" si="0"/>
        <v>0</v>
      </c>
      <c r="CG12" s="40">
        <v>9</v>
      </c>
      <c r="CH12" s="49" t="s">
        <v>83</v>
      </c>
      <c r="CI12" s="50">
        <v>7000</v>
      </c>
      <c r="CJ12" s="40" t="s">
        <v>30</v>
      </c>
      <c r="CK12" s="40">
        <v>1</v>
      </c>
      <c r="CL12" s="88"/>
    </row>
    <row r="13" spans="1:90" ht="18" customHeight="1" thickBot="1">
      <c r="A13" s="233" t="s">
        <v>57</v>
      </c>
      <c r="B13" s="234"/>
      <c r="C13" s="234"/>
      <c r="D13" s="234"/>
      <c r="E13" s="234"/>
      <c r="F13" s="234"/>
      <c r="G13" s="234"/>
      <c r="H13" s="234"/>
      <c r="I13" s="234"/>
      <c r="J13" s="234"/>
      <c r="K13" s="234"/>
      <c r="L13" s="234"/>
      <c r="M13" s="234"/>
      <c r="N13" s="234"/>
      <c r="O13" s="234"/>
      <c r="P13" s="234"/>
      <c r="Q13" s="235"/>
      <c r="R13" s="236" t="s">
        <v>20</v>
      </c>
      <c r="S13" s="234"/>
      <c r="T13" s="234"/>
      <c r="U13" s="234"/>
      <c r="V13" s="235"/>
      <c r="W13" s="236" t="s">
        <v>151</v>
      </c>
      <c r="X13" s="234"/>
      <c r="Y13" s="234"/>
      <c r="Z13" s="234"/>
      <c r="AA13" s="234"/>
      <c r="AB13" s="234"/>
      <c r="AC13" s="234"/>
      <c r="AD13" s="234"/>
      <c r="AE13" s="234"/>
      <c r="AF13" s="234"/>
      <c r="AG13" s="234"/>
      <c r="AH13" s="234"/>
      <c r="AI13" s="234"/>
      <c r="AJ13" s="234"/>
      <c r="AK13" s="234"/>
      <c r="AL13" s="234"/>
      <c r="AM13" s="237"/>
      <c r="CA13" s="95" t="s">
        <v>71</v>
      </c>
      <c r="CF13" s="40">
        <f t="shared" si="0"/>
        <v>0</v>
      </c>
      <c r="CG13" s="40">
        <v>10</v>
      </c>
      <c r="CH13" s="49" t="s">
        <v>84</v>
      </c>
      <c r="CI13" s="50">
        <v>3000</v>
      </c>
      <c r="CJ13" s="40" t="s">
        <v>30</v>
      </c>
      <c r="CK13" s="40">
        <v>1</v>
      </c>
    </row>
    <row r="14" spans="1:90" ht="24.75" customHeight="1" thickBot="1">
      <c r="A14" s="172" t="s">
        <v>150</v>
      </c>
      <c r="B14" s="173"/>
      <c r="C14" s="173"/>
      <c r="D14" s="173"/>
      <c r="E14" s="173"/>
      <c r="F14" s="173"/>
      <c r="G14" s="173"/>
      <c r="H14" s="173"/>
      <c r="I14" s="173"/>
      <c r="J14" s="173"/>
      <c r="K14" s="173"/>
      <c r="L14" s="173"/>
      <c r="M14" s="173"/>
      <c r="N14" s="173"/>
      <c r="O14" s="173"/>
      <c r="P14" s="173"/>
      <c r="Q14" s="174"/>
      <c r="R14" s="175">
        <v>2300</v>
      </c>
      <c r="S14" s="176"/>
      <c r="T14" s="176"/>
      <c r="U14" s="176"/>
      <c r="V14" s="177"/>
      <c r="W14" s="178" t="s">
        <v>152</v>
      </c>
      <c r="X14" s="179"/>
      <c r="Y14" s="179"/>
      <c r="Z14" s="179"/>
      <c r="AA14" s="179"/>
      <c r="AB14" s="179"/>
      <c r="AC14" s="179"/>
      <c r="AD14" s="179"/>
      <c r="AE14" s="179"/>
      <c r="AF14" s="179"/>
      <c r="AG14" s="179"/>
      <c r="AH14" s="179"/>
      <c r="AI14" s="179"/>
      <c r="AJ14" s="179"/>
      <c r="AK14" s="179"/>
      <c r="AL14" s="179"/>
      <c r="AM14" s="180"/>
      <c r="CF14" s="40">
        <f t="shared" ref="CF14:CF40" si="1">IF($L$6=$CH14,1,0)</f>
        <v>0</v>
      </c>
      <c r="CG14" s="40">
        <v>11</v>
      </c>
      <c r="CH14" s="49" t="s">
        <v>85</v>
      </c>
      <c r="CI14" s="68">
        <v>3000</v>
      </c>
      <c r="CJ14" s="40" t="s">
        <v>30</v>
      </c>
      <c r="CK14" s="40">
        <v>1</v>
      </c>
    </row>
    <row r="15" spans="1:90" ht="24" customHeight="1">
      <c r="A15" s="242"/>
      <c r="B15" s="243"/>
      <c r="C15" s="243"/>
      <c r="D15" s="243"/>
      <c r="E15" s="243"/>
      <c r="F15" s="243"/>
      <c r="G15" s="243"/>
      <c r="H15" s="243"/>
      <c r="I15" s="243"/>
      <c r="J15" s="243"/>
      <c r="K15" s="243"/>
      <c r="L15" s="243"/>
      <c r="M15" s="243"/>
      <c r="N15" s="243"/>
      <c r="O15" s="243"/>
      <c r="P15" s="243"/>
      <c r="Q15" s="244"/>
      <c r="R15" s="245"/>
      <c r="S15" s="246"/>
      <c r="T15" s="246"/>
      <c r="U15" s="246"/>
      <c r="V15" s="247"/>
      <c r="W15" s="248"/>
      <c r="X15" s="249"/>
      <c r="Y15" s="249"/>
      <c r="Z15" s="249"/>
      <c r="AA15" s="249"/>
      <c r="AB15" s="249"/>
      <c r="AC15" s="249"/>
      <c r="AD15" s="249"/>
      <c r="AE15" s="249"/>
      <c r="AF15" s="249"/>
      <c r="AG15" s="249"/>
      <c r="AH15" s="249"/>
      <c r="AI15" s="249"/>
      <c r="AJ15" s="249"/>
      <c r="AK15" s="249"/>
      <c r="AL15" s="249"/>
      <c r="AM15" s="250"/>
      <c r="CA15" s="95">
        <f>IF($CD$4=2,IF(A15=$CC$26,R15,0),0)</f>
        <v>0</v>
      </c>
      <c r="CC15" s="40" t="s">
        <v>58</v>
      </c>
      <c r="CF15" s="40">
        <f t="shared" si="1"/>
        <v>0</v>
      </c>
      <c r="CG15" s="40">
        <v>12</v>
      </c>
      <c r="CH15" s="40" t="s">
        <v>86</v>
      </c>
      <c r="CI15" s="50">
        <v>7000</v>
      </c>
      <c r="CJ15" s="40" t="s">
        <v>30</v>
      </c>
      <c r="CK15" s="40">
        <v>1</v>
      </c>
    </row>
    <row r="16" spans="1:90" ht="24" customHeight="1">
      <c r="A16" s="251"/>
      <c r="B16" s="209"/>
      <c r="C16" s="209"/>
      <c r="D16" s="209"/>
      <c r="E16" s="209"/>
      <c r="F16" s="209"/>
      <c r="G16" s="209"/>
      <c r="H16" s="209"/>
      <c r="I16" s="209"/>
      <c r="J16" s="209"/>
      <c r="K16" s="209"/>
      <c r="L16" s="209"/>
      <c r="M16" s="209"/>
      <c r="N16" s="209"/>
      <c r="O16" s="209"/>
      <c r="P16" s="209"/>
      <c r="Q16" s="210"/>
      <c r="R16" s="252"/>
      <c r="S16" s="253"/>
      <c r="T16" s="253"/>
      <c r="U16" s="253"/>
      <c r="V16" s="254"/>
      <c r="W16" s="255"/>
      <c r="X16" s="256"/>
      <c r="Y16" s="256"/>
      <c r="Z16" s="256"/>
      <c r="AA16" s="256"/>
      <c r="AB16" s="256"/>
      <c r="AC16" s="256"/>
      <c r="AD16" s="256"/>
      <c r="AE16" s="256"/>
      <c r="AF16" s="256"/>
      <c r="AG16" s="256"/>
      <c r="AH16" s="256"/>
      <c r="AI16" s="256"/>
      <c r="AJ16" s="256"/>
      <c r="AK16" s="256"/>
      <c r="AL16" s="256"/>
      <c r="AM16" s="257"/>
      <c r="CA16" s="95">
        <f t="shared" ref="CA16:CA20" si="2">IF($CD$4=2,IF(A16=$CC$26,R16,0),0)</f>
        <v>0</v>
      </c>
      <c r="CC16" s="40" t="s">
        <v>59</v>
      </c>
      <c r="CF16" s="40">
        <f t="shared" si="1"/>
        <v>0</v>
      </c>
      <c r="CG16" s="40">
        <v>13</v>
      </c>
      <c r="CH16" s="40" t="s">
        <v>87</v>
      </c>
      <c r="CI16" s="50">
        <v>7000</v>
      </c>
      <c r="CJ16" s="40" t="s">
        <v>30</v>
      </c>
      <c r="CK16" s="40">
        <v>1</v>
      </c>
    </row>
    <row r="17" spans="1:90" ht="24" customHeight="1">
      <c r="A17" s="251"/>
      <c r="B17" s="209"/>
      <c r="C17" s="209"/>
      <c r="D17" s="209"/>
      <c r="E17" s="209"/>
      <c r="F17" s="209"/>
      <c r="G17" s="209"/>
      <c r="H17" s="209"/>
      <c r="I17" s="209"/>
      <c r="J17" s="209"/>
      <c r="K17" s="209"/>
      <c r="L17" s="209"/>
      <c r="M17" s="209"/>
      <c r="N17" s="209"/>
      <c r="O17" s="209"/>
      <c r="P17" s="209"/>
      <c r="Q17" s="210"/>
      <c r="R17" s="252"/>
      <c r="S17" s="253"/>
      <c r="T17" s="253"/>
      <c r="U17" s="253"/>
      <c r="V17" s="254"/>
      <c r="W17" s="255"/>
      <c r="X17" s="256"/>
      <c r="Y17" s="256"/>
      <c r="Z17" s="256"/>
      <c r="AA17" s="256"/>
      <c r="AB17" s="256"/>
      <c r="AC17" s="256"/>
      <c r="AD17" s="256"/>
      <c r="AE17" s="256"/>
      <c r="AF17" s="256"/>
      <c r="AG17" s="256"/>
      <c r="AH17" s="256"/>
      <c r="AI17" s="256"/>
      <c r="AJ17" s="256"/>
      <c r="AK17" s="256"/>
      <c r="AL17" s="256"/>
      <c r="AM17" s="257"/>
      <c r="CA17" s="95">
        <f t="shared" si="2"/>
        <v>0</v>
      </c>
      <c r="CC17" s="40" t="s">
        <v>69</v>
      </c>
      <c r="CF17" s="40">
        <f t="shared" si="1"/>
        <v>0</v>
      </c>
      <c r="CG17" s="40">
        <v>14</v>
      </c>
      <c r="CH17" s="40" t="s">
        <v>88</v>
      </c>
      <c r="CI17" s="50">
        <v>7000</v>
      </c>
      <c r="CJ17" s="40" t="s">
        <v>30</v>
      </c>
      <c r="CK17" s="40">
        <v>1</v>
      </c>
    </row>
    <row r="18" spans="1:90" ht="24" customHeight="1">
      <c r="A18" s="251"/>
      <c r="B18" s="209"/>
      <c r="C18" s="209"/>
      <c r="D18" s="209"/>
      <c r="E18" s="209"/>
      <c r="F18" s="209"/>
      <c r="G18" s="209"/>
      <c r="H18" s="209"/>
      <c r="I18" s="209"/>
      <c r="J18" s="209"/>
      <c r="K18" s="209"/>
      <c r="L18" s="209"/>
      <c r="M18" s="209"/>
      <c r="N18" s="209"/>
      <c r="O18" s="209"/>
      <c r="P18" s="209"/>
      <c r="Q18" s="210"/>
      <c r="R18" s="252"/>
      <c r="S18" s="253"/>
      <c r="T18" s="253"/>
      <c r="U18" s="253"/>
      <c r="V18" s="254"/>
      <c r="W18" s="255"/>
      <c r="X18" s="256"/>
      <c r="Y18" s="256"/>
      <c r="Z18" s="256"/>
      <c r="AA18" s="256"/>
      <c r="AB18" s="256"/>
      <c r="AC18" s="256"/>
      <c r="AD18" s="256"/>
      <c r="AE18" s="256"/>
      <c r="AF18" s="256"/>
      <c r="AG18" s="256"/>
      <c r="AH18" s="256"/>
      <c r="AI18" s="256"/>
      <c r="AJ18" s="256"/>
      <c r="AK18" s="256"/>
      <c r="AL18" s="256"/>
      <c r="AM18" s="257"/>
      <c r="CA18" s="95">
        <f t="shared" si="2"/>
        <v>0</v>
      </c>
      <c r="CC18" s="40" t="s">
        <v>60</v>
      </c>
      <c r="CF18" s="40">
        <f t="shared" si="1"/>
        <v>0</v>
      </c>
      <c r="CG18" s="40">
        <v>15</v>
      </c>
      <c r="CH18" s="40" t="s">
        <v>89</v>
      </c>
      <c r="CI18" s="50">
        <v>7000</v>
      </c>
      <c r="CJ18" s="40" t="s">
        <v>30</v>
      </c>
      <c r="CK18" s="40">
        <v>2</v>
      </c>
    </row>
    <row r="19" spans="1:90" ht="24" customHeight="1">
      <c r="A19" s="251"/>
      <c r="B19" s="209"/>
      <c r="C19" s="209"/>
      <c r="D19" s="209"/>
      <c r="E19" s="209"/>
      <c r="F19" s="209"/>
      <c r="G19" s="209"/>
      <c r="H19" s="209"/>
      <c r="I19" s="209"/>
      <c r="J19" s="209"/>
      <c r="K19" s="209"/>
      <c r="L19" s="209"/>
      <c r="M19" s="209"/>
      <c r="N19" s="209"/>
      <c r="O19" s="209"/>
      <c r="P19" s="209"/>
      <c r="Q19" s="210"/>
      <c r="R19" s="252"/>
      <c r="S19" s="253"/>
      <c r="T19" s="253"/>
      <c r="U19" s="253"/>
      <c r="V19" s="254"/>
      <c r="W19" s="255"/>
      <c r="X19" s="256"/>
      <c r="Y19" s="256"/>
      <c r="Z19" s="256"/>
      <c r="AA19" s="256"/>
      <c r="AB19" s="256"/>
      <c r="AC19" s="256"/>
      <c r="AD19" s="256"/>
      <c r="AE19" s="256"/>
      <c r="AF19" s="256"/>
      <c r="AG19" s="256"/>
      <c r="AH19" s="256"/>
      <c r="AI19" s="256"/>
      <c r="AJ19" s="256"/>
      <c r="AK19" s="256"/>
      <c r="AL19" s="256"/>
      <c r="AM19" s="257"/>
      <c r="CA19" s="95">
        <f>IF($CD$4=2,IF(A19=$CC$26,R19,0),0)</f>
        <v>0</v>
      </c>
      <c r="CC19" s="40" t="s">
        <v>61</v>
      </c>
      <c r="CF19" s="40">
        <f t="shared" si="1"/>
        <v>0</v>
      </c>
      <c r="CG19" s="40">
        <v>16</v>
      </c>
      <c r="CH19" s="40" t="s">
        <v>90</v>
      </c>
      <c r="CI19" s="50">
        <v>20000</v>
      </c>
      <c r="CJ19" s="40" t="s">
        <v>30</v>
      </c>
      <c r="CK19" s="40">
        <v>2</v>
      </c>
      <c r="CL19" s="88">
        <v>2</v>
      </c>
    </row>
    <row r="20" spans="1:90" ht="24" customHeight="1">
      <c r="A20" s="251"/>
      <c r="B20" s="209"/>
      <c r="C20" s="209"/>
      <c r="D20" s="209"/>
      <c r="E20" s="209"/>
      <c r="F20" s="209"/>
      <c r="G20" s="209"/>
      <c r="H20" s="209"/>
      <c r="I20" s="209"/>
      <c r="J20" s="209"/>
      <c r="K20" s="209"/>
      <c r="L20" s="209"/>
      <c r="M20" s="209"/>
      <c r="N20" s="209"/>
      <c r="O20" s="209"/>
      <c r="P20" s="209"/>
      <c r="Q20" s="210"/>
      <c r="R20" s="252"/>
      <c r="S20" s="253"/>
      <c r="T20" s="253"/>
      <c r="U20" s="253"/>
      <c r="V20" s="254"/>
      <c r="W20" s="255"/>
      <c r="X20" s="256"/>
      <c r="Y20" s="256"/>
      <c r="Z20" s="256"/>
      <c r="AA20" s="256"/>
      <c r="AB20" s="256"/>
      <c r="AC20" s="256"/>
      <c r="AD20" s="256"/>
      <c r="AE20" s="256"/>
      <c r="AF20" s="256"/>
      <c r="AG20" s="256"/>
      <c r="AH20" s="256"/>
      <c r="AI20" s="256"/>
      <c r="AJ20" s="256"/>
      <c r="AK20" s="256"/>
      <c r="AL20" s="256"/>
      <c r="AM20" s="257"/>
      <c r="CA20" s="95">
        <f t="shared" si="2"/>
        <v>0</v>
      </c>
      <c r="CC20" s="40" t="s">
        <v>62</v>
      </c>
      <c r="CF20" s="40">
        <f t="shared" si="1"/>
        <v>0</v>
      </c>
      <c r="CG20" s="40">
        <v>17</v>
      </c>
      <c r="CH20" s="40" t="s">
        <v>91</v>
      </c>
      <c r="CI20" s="50">
        <v>30000</v>
      </c>
      <c r="CJ20" s="40" t="s">
        <v>30</v>
      </c>
      <c r="CK20" s="40">
        <v>2</v>
      </c>
      <c r="CL20" s="88">
        <v>2</v>
      </c>
    </row>
    <row r="21" spans="1:90" ht="24" customHeight="1" thickBot="1">
      <c r="A21" s="258"/>
      <c r="B21" s="259"/>
      <c r="C21" s="259"/>
      <c r="D21" s="259"/>
      <c r="E21" s="259"/>
      <c r="F21" s="259"/>
      <c r="G21" s="259"/>
      <c r="H21" s="259"/>
      <c r="I21" s="259"/>
      <c r="J21" s="259"/>
      <c r="K21" s="259"/>
      <c r="L21" s="259"/>
      <c r="M21" s="259"/>
      <c r="N21" s="259"/>
      <c r="O21" s="259"/>
      <c r="P21" s="259"/>
      <c r="Q21" s="260"/>
      <c r="R21" s="261"/>
      <c r="S21" s="262"/>
      <c r="T21" s="262"/>
      <c r="U21" s="262"/>
      <c r="V21" s="263"/>
      <c r="W21" s="264"/>
      <c r="X21" s="265"/>
      <c r="Y21" s="265"/>
      <c r="Z21" s="265"/>
      <c r="AA21" s="265"/>
      <c r="AB21" s="265"/>
      <c r="AC21" s="265"/>
      <c r="AD21" s="265"/>
      <c r="AE21" s="265"/>
      <c r="AF21" s="265"/>
      <c r="AG21" s="265"/>
      <c r="AH21" s="265"/>
      <c r="AI21" s="265"/>
      <c r="AJ21" s="265"/>
      <c r="AK21" s="265"/>
      <c r="AL21" s="265"/>
      <c r="AM21" s="266"/>
      <c r="AU21" s="34"/>
      <c r="CA21" s="95">
        <f>IF($CD$4=2,IF(A21=$CC$26,R21,0),0)</f>
        <v>0</v>
      </c>
      <c r="CC21" s="40" t="s">
        <v>63</v>
      </c>
      <c r="CF21" s="40">
        <f t="shared" si="1"/>
        <v>0</v>
      </c>
      <c r="CG21" s="40">
        <v>18</v>
      </c>
      <c r="CH21" s="40" t="s">
        <v>92</v>
      </c>
      <c r="CI21" s="50">
        <v>40000</v>
      </c>
      <c r="CJ21" s="40" t="s">
        <v>30</v>
      </c>
      <c r="CK21" s="40">
        <v>2</v>
      </c>
      <c r="CL21" s="88">
        <v>2</v>
      </c>
    </row>
    <row r="22" spans="1:90" ht="22.5" customHeight="1" thickTop="1" thickBot="1">
      <c r="A22" s="267" t="s">
        <v>28</v>
      </c>
      <c r="B22" s="268"/>
      <c r="C22" s="268"/>
      <c r="D22" s="268"/>
      <c r="E22" s="268"/>
      <c r="F22" s="268"/>
      <c r="G22" s="268"/>
      <c r="H22" s="268"/>
      <c r="I22" s="268"/>
      <c r="J22" s="268"/>
      <c r="K22" s="268"/>
      <c r="L22" s="268"/>
      <c r="M22" s="268"/>
      <c r="N22" s="268"/>
      <c r="O22" s="268"/>
      <c r="P22" s="268"/>
      <c r="Q22" s="269"/>
      <c r="R22" s="270">
        <f>SUM(R15:V21)</f>
        <v>0</v>
      </c>
      <c r="S22" s="271"/>
      <c r="T22" s="271"/>
      <c r="U22" s="271"/>
      <c r="V22" s="272"/>
      <c r="W22" s="273"/>
      <c r="X22" s="274"/>
      <c r="Y22" s="274"/>
      <c r="Z22" s="274"/>
      <c r="AA22" s="274"/>
      <c r="AB22" s="274"/>
      <c r="AC22" s="274"/>
      <c r="AD22" s="274"/>
      <c r="AE22" s="274"/>
      <c r="AF22" s="274"/>
      <c r="AG22" s="274"/>
      <c r="AH22" s="274"/>
      <c r="AI22" s="274"/>
      <c r="AJ22" s="274"/>
      <c r="AK22" s="274"/>
      <c r="AL22" s="274"/>
      <c r="AM22" s="275"/>
      <c r="CA22" s="97">
        <f>MIN(ROUNDDOWN(SUM(CA15:CA21),-3),15000)</f>
        <v>0</v>
      </c>
      <c r="CC22" s="40" t="s">
        <v>64</v>
      </c>
      <c r="CF22" s="40">
        <f t="shared" si="1"/>
        <v>0</v>
      </c>
      <c r="CG22" s="40">
        <v>19</v>
      </c>
      <c r="CH22" s="40" t="s">
        <v>93</v>
      </c>
      <c r="CI22" s="50">
        <v>7000</v>
      </c>
      <c r="CJ22" s="40" t="s">
        <v>30</v>
      </c>
      <c r="CK22" s="40">
        <v>2</v>
      </c>
    </row>
    <row r="23" spans="1:90" ht="21.75" customHeight="1" thickBot="1">
      <c r="A23" s="87"/>
      <c r="B23" s="69"/>
      <c r="C23" s="69"/>
      <c r="D23" s="69"/>
      <c r="E23" s="69"/>
      <c r="F23" s="70"/>
      <c r="G23" s="70"/>
      <c r="H23" s="70"/>
      <c r="I23" s="70"/>
      <c r="J23" s="70"/>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CC23" s="40" t="s">
        <v>65</v>
      </c>
      <c r="CF23" s="40">
        <f t="shared" si="1"/>
        <v>0</v>
      </c>
      <c r="CG23" s="40">
        <v>20</v>
      </c>
      <c r="CH23" s="40" t="s">
        <v>94</v>
      </c>
      <c r="CI23" s="50">
        <v>7000</v>
      </c>
      <c r="CJ23" s="40" t="s">
        <v>30</v>
      </c>
      <c r="CK23" s="40">
        <v>2</v>
      </c>
    </row>
    <row r="24" spans="1:90" ht="24.75" customHeight="1" thickBot="1">
      <c r="A24" s="276" t="s">
        <v>35</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8"/>
      <c r="AP24" s="72"/>
      <c r="CC24" s="40" t="s">
        <v>66</v>
      </c>
      <c r="CF24" s="40">
        <f t="shared" si="1"/>
        <v>0</v>
      </c>
      <c r="CG24" s="40">
        <v>21</v>
      </c>
      <c r="CH24" s="40" t="s">
        <v>95</v>
      </c>
      <c r="CI24" s="50">
        <v>7000</v>
      </c>
      <c r="CJ24" s="40" t="s">
        <v>30</v>
      </c>
      <c r="CK24" s="40">
        <v>2</v>
      </c>
    </row>
    <row r="25" spans="1:90" s="47" customFormat="1" ht="30" customHeight="1" thickBot="1">
      <c r="A25" s="115"/>
      <c r="B25" s="279" t="s">
        <v>74</v>
      </c>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80"/>
      <c r="AP25" s="48"/>
      <c r="CA25" s="96"/>
      <c r="CC25" s="40" t="s">
        <v>67</v>
      </c>
      <c r="CF25" s="40">
        <f t="shared" si="1"/>
        <v>0</v>
      </c>
      <c r="CG25" s="49">
        <v>23</v>
      </c>
      <c r="CH25" s="49" t="s">
        <v>96</v>
      </c>
      <c r="CI25" s="68">
        <v>20000</v>
      </c>
      <c r="CJ25" s="49" t="s">
        <v>30</v>
      </c>
      <c r="CK25" s="40">
        <v>2</v>
      </c>
      <c r="CL25" s="88">
        <v>2</v>
      </c>
    </row>
    <row r="26" spans="1:90" s="47" customFormat="1" ht="25.5" customHeight="1" thickBot="1">
      <c r="A26" s="116"/>
      <c r="B26" s="281" t="s">
        <v>112</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2"/>
      <c r="AP26" s="48"/>
      <c r="CA26" s="96"/>
      <c r="CC26" s="40" t="s">
        <v>70</v>
      </c>
      <c r="CF26" s="40">
        <f t="shared" si="1"/>
        <v>0</v>
      </c>
      <c r="CG26" s="40">
        <v>24</v>
      </c>
      <c r="CH26" s="40" t="s">
        <v>97</v>
      </c>
      <c r="CI26" s="50">
        <v>30000</v>
      </c>
      <c r="CJ26" s="40" t="s">
        <v>32</v>
      </c>
      <c r="CK26" s="40">
        <v>2</v>
      </c>
      <c r="CL26" s="88">
        <v>2</v>
      </c>
    </row>
    <row r="27" spans="1:90" ht="25.5" customHeight="1" thickBot="1">
      <c r="A27" s="116"/>
      <c r="B27" s="281" t="s">
        <v>41</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2"/>
      <c r="CC27" s="40" t="s">
        <v>148</v>
      </c>
      <c r="CF27" s="40">
        <f t="shared" si="1"/>
        <v>0</v>
      </c>
      <c r="CG27" s="40">
        <v>25</v>
      </c>
      <c r="CH27" s="40" t="s">
        <v>98</v>
      </c>
      <c r="CI27" s="50">
        <v>40000</v>
      </c>
      <c r="CJ27" s="40" t="s">
        <v>32</v>
      </c>
      <c r="CK27" s="40">
        <v>2</v>
      </c>
      <c r="CL27" s="88">
        <v>2</v>
      </c>
    </row>
    <row r="28" spans="1:90" ht="25.5" customHeight="1" thickBot="1">
      <c r="A28" s="116"/>
      <c r="B28" s="283" t="s">
        <v>36</v>
      </c>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4"/>
      <c r="CF28" s="40">
        <f t="shared" si="1"/>
        <v>0</v>
      </c>
      <c r="CG28" s="40">
        <v>26</v>
      </c>
      <c r="CH28" s="40" t="s">
        <v>99</v>
      </c>
      <c r="CI28" s="50">
        <v>20000</v>
      </c>
      <c r="CJ28" s="40" t="s">
        <v>32</v>
      </c>
      <c r="CK28" s="40">
        <v>2</v>
      </c>
      <c r="CL28" s="88">
        <v>2</v>
      </c>
    </row>
    <row r="29" spans="1:90" ht="18" customHeight="1">
      <c r="A29" s="99" t="str">
        <f>IF(COUNTIF($A$25:$A$28,"○")=4,"",IF(OR(AND(COUNTIF($A$25:$A$28,"○")=0,$AG$5&lt;&gt;""),COUNTIF($A$25:$A$28,"○")=1,COUNTIF($A$25:$A$28,"○")=2,COUNTIF($A$25:$A$28,"○")=3),"誓約事項（水色セル）のすべてに○がない場合、補助金の対象となりません。",""))</f>
        <v/>
      </c>
      <c r="CF29" s="40">
        <f t="shared" si="1"/>
        <v>0</v>
      </c>
      <c r="CG29" s="40">
        <v>27</v>
      </c>
      <c r="CH29" s="40" t="s">
        <v>100</v>
      </c>
      <c r="CI29" s="50">
        <v>30000</v>
      </c>
      <c r="CJ29" s="40" t="s">
        <v>32</v>
      </c>
      <c r="CK29" s="40">
        <v>2</v>
      </c>
      <c r="CL29" s="88">
        <v>2</v>
      </c>
    </row>
    <row r="30" spans="1:90" ht="12" customHeight="1">
      <c r="A30" s="85"/>
      <c r="CF30" s="40">
        <f t="shared" si="1"/>
        <v>0</v>
      </c>
      <c r="CG30" s="40">
        <v>28</v>
      </c>
      <c r="CH30" s="40" t="s">
        <v>101</v>
      </c>
      <c r="CI30" s="50">
        <v>40000</v>
      </c>
      <c r="CJ30" s="40" t="s">
        <v>32</v>
      </c>
      <c r="CK30" s="40">
        <v>2</v>
      </c>
      <c r="CL30" s="88">
        <v>2</v>
      </c>
    </row>
    <row r="31" spans="1:90" ht="24.75" customHeight="1">
      <c r="B31" s="86"/>
      <c r="C31" s="74"/>
      <c r="D31" s="74"/>
      <c r="E31" s="74"/>
      <c r="F31" s="74"/>
      <c r="G31" s="74"/>
      <c r="H31" s="74"/>
      <c r="I31" s="74"/>
      <c r="J31" s="74"/>
      <c r="K31" s="74"/>
      <c r="L31" s="74"/>
      <c r="M31" s="74"/>
      <c r="N31" s="74"/>
      <c r="O31" s="74"/>
      <c r="P31" s="74"/>
      <c r="Q31" s="74"/>
      <c r="R31" s="74"/>
      <c r="S31" s="74"/>
      <c r="T31" s="75"/>
      <c r="U31" s="75"/>
      <c r="V31" s="75"/>
      <c r="W31" s="75"/>
      <c r="X31" s="76"/>
      <c r="Y31" s="76"/>
      <c r="Z31" s="76"/>
      <c r="AA31" s="77"/>
      <c r="AB31" s="77"/>
      <c r="AC31" s="77"/>
      <c r="AD31" s="77"/>
      <c r="AE31" s="77"/>
      <c r="AF31" s="77"/>
      <c r="AG31" s="77"/>
      <c r="AH31" s="77"/>
      <c r="AI31" s="77"/>
      <c r="AJ31" s="77"/>
      <c r="AK31" s="77"/>
      <c r="AL31" s="77"/>
      <c r="AM31" s="77"/>
      <c r="AP31" s="120"/>
      <c r="AQ31" s="73"/>
      <c r="CF31" s="40">
        <f t="shared" si="1"/>
        <v>0</v>
      </c>
      <c r="CG31" s="40">
        <v>30</v>
      </c>
      <c r="CH31" s="40" t="s">
        <v>102</v>
      </c>
      <c r="CI31" s="50">
        <v>3000</v>
      </c>
      <c r="CJ31" s="40" t="s">
        <v>32</v>
      </c>
      <c r="CK31" s="40">
        <v>1</v>
      </c>
    </row>
    <row r="32" spans="1:90" ht="25.5" customHeight="1">
      <c r="A32" s="86"/>
      <c r="CF32" s="40">
        <f t="shared" si="1"/>
        <v>0</v>
      </c>
      <c r="CG32" s="40">
        <v>31</v>
      </c>
      <c r="CH32" s="40" t="s">
        <v>103</v>
      </c>
      <c r="CI32" s="50">
        <v>3000</v>
      </c>
      <c r="CJ32" s="40" t="s">
        <v>32</v>
      </c>
      <c r="CK32" s="40">
        <v>1</v>
      </c>
    </row>
    <row r="33" spans="1:90" ht="15" customHeight="1">
      <c r="A33" s="93"/>
      <c r="B33" s="74"/>
      <c r="C33" s="74"/>
      <c r="D33" s="74"/>
      <c r="E33" s="74"/>
      <c r="F33" s="74"/>
      <c r="G33" s="74"/>
      <c r="H33" s="74"/>
      <c r="I33" s="74"/>
      <c r="J33" s="74"/>
      <c r="K33" s="74"/>
      <c r="L33" s="74"/>
      <c r="M33" s="74"/>
      <c r="N33" s="74"/>
      <c r="O33" s="74"/>
      <c r="P33" s="74"/>
      <c r="Q33" s="74"/>
      <c r="R33" s="74"/>
      <c r="S33" s="74"/>
      <c r="T33" s="75"/>
      <c r="U33" s="75"/>
      <c r="V33" s="75"/>
      <c r="W33" s="75"/>
      <c r="X33" s="76"/>
      <c r="Y33" s="76"/>
      <c r="Z33" s="76"/>
      <c r="AA33" s="77"/>
      <c r="AB33" s="77"/>
      <c r="AC33" s="77"/>
      <c r="AD33" s="77"/>
      <c r="AE33" s="77"/>
      <c r="AF33" s="77"/>
      <c r="AG33" s="77"/>
      <c r="AH33" s="77"/>
      <c r="AI33" s="77"/>
      <c r="AJ33" s="77"/>
      <c r="AK33" s="77"/>
      <c r="AL33" s="77"/>
      <c r="AM33" s="77"/>
      <c r="CF33" s="40">
        <f t="shared" si="1"/>
        <v>0</v>
      </c>
      <c r="CG33" s="40">
        <v>32</v>
      </c>
      <c r="CH33" s="40" t="s">
        <v>104</v>
      </c>
      <c r="CI33" s="50">
        <v>3000</v>
      </c>
      <c r="CJ33" s="40" t="s">
        <v>32</v>
      </c>
      <c r="CK33" s="40">
        <v>1</v>
      </c>
    </row>
    <row r="34" spans="1:90" ht="15" customHeight="1">
      <c r="B34" s="86"/>
      <c r="C34" s="74"/>
      <c r="D34" s="74"/>
      <c r="E34" s="74"/>
      <c r="F34" s="74"/>
      <c r="G34" s="74"/>
      <c r="H34" s="74"/>
      <c r="I34" s="74"/>
      <c r="J34" s="74"/>
      <c r="K34" s="74"/>
      <c r="L34" s="74"/>
      <c r="M34" s="74"/>
      <c r="N34" s="74"/>
      <c r="O34" s="74"/>
      <c r="P34" s="74"/>
      <c r="Q34" s="74"/>
      <c r="R34" s="74"/>
      <c r="S34" s="74"/>
      <c r="T34" s="75"/>
      <c r="U34" s="75"/>
      <c r="V34" s="75"/>
      <c r="W34" s="75"/>
      <c r="X34" s="76"/>
      <c r="Y34" s="76"/>
      <c r="Z34" s="76"/>
      <c r="AA34" s="77"/>
      <c r="AB34" s="77"/>
      <c r="AC34" s="77"/>
      <c r="AD34" s="77"/>
      <c r="AE34" s="77"/>
      <c r="AF34" s="77"/>
      <c r="AG34" s="77"/>
      <c r="AH34" s="77"/>
      <c r="AI34" s="77"/>
      <c r="AJ34" s="77"/>
      <c r="AK34" s="77"/>
      <c r="AL34" s="77"/>
      <c r="AM34" s="77"/>
      <c r="AP34" s="120"/>
      <c r="AQ34" s="78"/>
      <c r="CF34" s="40">
        <f t="shared" si="1"/>
        <v>0</v>
      </c>
      <c r="CG34" s="40">
        <v>33</v>
      </c>
      <c r="CH34" s="40" t="s">
        <v>105</v>
      </c>
      <c r="CI34" s="50">
        <v>3000</v>
      </c>
      <c r="CJ34" s="40" t="s">
        <v>32</v>
      </c>
      <c r="CK34" s="40">
        <v>1</v>
      </c>
    </row>
    <row r="35" spans="1:90" ht="15" customHeight="1">
      <c r="A35" s="86"/>
      <c r="CF35" s="40">
        <f t="shared" si="1"/>
        <v>0</v>
      </c>
      <c r="CG35" s="40">
        <v>34</v>
      </c>
      <c r="CH35" s="40" t="s">
        <v>106</v>
      </c>
      <c r="CI35" s="50">
        <v>3000</v>
      </c>
      <c r="CJ35" s="40" t="s">
        <v>32</v>
      </c>
      <c r="CK35" s="40">
        <v>1</v>
      </c>
    </row>
    <row r="36" spans="1:90" ht="13.5" customHeight="1">
      <c r="A36" s="93"/>
      <c r="B36" s="74"/>
      <c r="C36" s="74"/>
      <c r="D36" s="74"/>
      <c r="E36" s="74"/>
      <c r="F36" s="74"/>
      <c r="G36" s="74"/>
      <c r="H36" s="74"/>
      <c r="I36" s="74"/>
      <c r="J36" s="74"/>
      <c r="K36" s="74"/>
      <c r="L36" s="74"/>
      <c r="M36" s="74"/>
      <c r="N36" s="74"/>
      <c r="O36" s="74"/>
      <c r="P36" s="74"/>
      <c r="Q36" s="74"/>
      <c r="R36" s="74"/>
      <c r="S36" s="74"/>
      <c r="T36" s="75"/>
      <c r="U36" s="75"/>
      <c r="V36" s="75"/>
      <c r="W36" s="75"/>
      <c r="X36" s="76"/>
      <c r="Y36" s="76"/>
      <c r="Z36" s="76"/>
      <c r="AA36" s="77"/>
      <c r="AB36" s="77"/>
      <c r="AC36" s="77"/>
      <c r="AD36" s="77"/>
      <c r="AE36" s="77"/>
      <c r="AF36" s="77"/>
      <c r="AG36" s="77"/>
      <c r="AH36" s="77"/>
      <c r="AI36" s="77"/>
      <c r="AJ36" s="77"/>
      <c r="AK36" s="77"/>
      <c r="AL36" s="77"/>
      <c r="AM36" s="77"/>
      <c r="CF36" s="40">
        <f t="shared" si="1"/>
        <v>0</v>
      </c>
      <c r="CG36" s="40">
        <v>35</v>
      </c>
      <c r="CH36" s="40" t="s">
        <v>107</v>
      </c>
      <c r="CI36" s="50">
        <v>3000</v>
      </c>
      <c r="CJ36" s="40" t="s">
        <v>32</v>
      </c>
      <c r="CK36" s="40">
        <v>1</v>
      </c>
    </row>
    <row r="37" spans="1:90" s="79" customFormat="1" ht="18.75" customHeight="1">
      <c r="AP37" s="80"/>
      <c r="CA37" s="98"/>
      <c r="CC37" s="40"/>
      <c r="CF37" s="40">
        <f t="shared" si="1"/>
        <v>0</v>
      </c>
      <c r="CG37" s="40">
        <v>36</v>
      </c>
      <c r="CH37" s="40" t="s">
        <v>108</v>
      </c>
      <c r="CI37" s="50">
        <v>3000</v>
      </c>
      <c r="CJ37" s="40" t="s">
        <v>32</v>
      </c>
      <c r="CK37" s="40">
        <v>1</v>
      </c>
      <c r="CL37" s="88"/>
    </row>
    <row r="38" spans="1:90" s="79" customFormat="1" ht="18.75" customHeight="1">
      <c r="E38" s="81"/>
      <c r="AP38" s="80"/>
      <c r="CA38" s="98"/>
      <c r="CC38" s="40"/>
      <c r="CF38" s="40">
        <f t="shared" si="1"/>
        <v>0</v>
      </c>
      <c r="CG38" s="40">
        <v>37</v>
      </c>
      <c r="CH38" s="40" t="s">
        <v>109</v>
      </c>
      <c r="CI38" s="50">
        <v>3000</v>
      </c>
      <c r="CJ38" s="40" t="s">
        <v>32</v>
      </c>
      <c r="CK38" s="40">
        <v>1</v>
      </c>
      <c r="CL38" s="88"/>
    </row>
    <row r="39" spans="1:90" s="79" customFormat="1" ht="18.75" customHeight="1">
      <c r="E39" s="81"/>
      <c r="AP39" s="80"/>
      <c r="CA39" s="98"/>
      <c r="CC39" s="40"/>
      <c r="CF39" s="40">
        <f t="shared" si="1"/>
        <v>0</v>
      </c>
      <c r="CG39" s="40">
        <v>38</v>
      </c>
      <c r="CH39" s="40" t="s">
        <v>110</v>
      </c>
      <c r="CI39" s="50">
        <v>3000</v>
      </c>
      <c r="CJ39" s="40" t="s">
        <v>32</v>
      </c>
      <c r="CK39" s="40">
        <v>1</v>
      </c>
      <c r="CL39" s="88"/>
    </row>
    <row r="40" spans="1:90" s="79" customFormat="1" ht="18.75" customHeight="1">
      <c r="E40" s="81"/>
      <c r="AP40" s="80"/>
      <c r="CA40" s="98"/>
      <c r="CC40" s="40"/>
      <c r="CF40" s="40">
        <f t="shared" si="1"/>
        <v>0</v>
      </c>
      <c r="CG40" s="40">
        <v>39</v>
      </c>
      <c r="CH40" s="40" t="s">
        <v>111</v>
      </c>
      <c r="CI40" s="50">
        <v>3000</v>
      </c>
      <c r="CJ40" s="40" t="s">
        <v>32</v>
      </c>
      <c r="CK40" s="40">
        <v>1</v>
      </c>
      <c r="CL40" s="88"/>
    </row>
    <row r="41" spans="1:90" s="79" customFormat="1" ht="18.75" customHeight="1">
      <c r="E41" s="81"/>
      <c r="AP41" s="80"/>
      <c r="CA41" s="98"/>
      <c r="CC41" s="40"/>
    </row>
    <row r="42" spans="1:90" s="79" customFormat="1" ht="18.75" customHeight="1">
      <c r="E42" s="81"/>
      <c r="AP42" s="80"/>
      <c r="CA42" s="98"/>
      <c r="CC42" s="40"/>
      <c r="CL42" s="88"/>
    </row>
    <row r="43" spans="1:90" s="79" customFormat="1" ht="18.75" customHeight="1">
      <c r="E43" s="81"/>
      <c r="AP43" s="80"/>
      <c r="CA43" s="98"/>
      <c r="CC43" s="40"/>
      <c r="CF43" s="40"/>
      <c r="CG43" s="40"/>
      <c r="CH43" s="40"/>
      <c r="CI43" s="50"/>
      <c r="CJ43" s="40"/>
      <c r="CK43" s="40"/>
      <c r="CL43" s="88"/>
    </row>
    <row r="44" spans="1:90" s="79" customFormat="1" ht="18.75" customHeight="1">
      <c r="E44" s="81"/>
      <c r="AP44" s="80"/>
      <c r="CA44" s="98"/>
      <c r="CC44" s="40"/>
      <c r="CF44" s="40"/>
      <c r="CG44" s="40"/>
      <c r="CH44" s="40"/>
      <c r="CI44" s="50"/>
      <c r="CJ44" s="40"/>
      <c r="CK44" s="40"/>
      <c r="CL44" s="88"/>
    </row>
    <row r="45" spans="1:90" s="79" customFormat="1" ht="18.75" customHeight="1">
      <c r="E45" s="81"/>
      <c r="AP45" s="80"/>
      <c r="CA45" s="98"/>
      <c r="CC45" s="40"/>
      <c r="CF45" s="40"/>
      <c r="CG45" s="40"/>
      <c r="CH45" s="40"/>
      <c r="CI45" s="50"/>
      <c r="CJ45" s="40"/>
      <c r="CK45" s="40"/>
      <c r="CL45" s="88"/>
    </row>
    <row r="46" spans="1:90" s="79" customFormat="1" ht="18.75" customHeight="1">
      <c r="E46" s="81"/>
      <c r="AP46" s="80"/>
      <c r="CA46" s="98"/>
      <c r="CC46" s="40"/>
      <c r="CF46" s="40"/>
      <c r="CG46" s="40"/>
      <c r="CH46" s="40"/>
      <c r="CI46" s="50"/>
      <c r="CJ46" s="40"/>
      <c r="CK46" s="40"/>
      <c r="CL46" s="88"/>
    </row>
    <row r="47" spans="1:90" s="79" customFormat="1" ht="18.75" customHeight="1">
      <c r="E47" s="81"/>
      <c r="AP47" s="80"/>
      <c r="CA47" s="98"/>
      <c r="CC47" s="40"/>
      <c r="CF47" s="40"/>
      <c r="CG47" s="40"/>
      <c r="CH47" s="40"/>
      <c r="CI47" s="50"/>
      <c r="CJ47" s="40"/>
      <c r="CK47" s="40"/>
      <c r="CL47" s="88"/>
    </row>
    <row r="48" spans="1:90" s="79" customFormat="1" ht="18.75" customHeight="1">
      <c r="E48" s="81"/>
      <c r="AP48" s="80"/>
      <c r="CA48" s="98"/>
      <c r="CC48" s="40"/>
      <c r="CF48" s="40"/>
      <c r="CG48" s="40"/>
      <c r="CH48" s="40"/>
      <c r="CI48" s="50"/>
      <c r="CJ48" s="40"/>
      <c r="CK48" s="40"/>
      <c r="CL48" s="88"/>
    </row>
    <row r="49" spans="5:90" s="79" customFormat="1" ht="18.75" customHeight="1">
      <c r="E49" s="81"/>
      <c r="AP49" s="80"/>
      <c r="CA49" s="98"/>
      <c r="CC49" s="40"/>
      <c r="CF49" s="40"/>
      <c r="CG49" s="40"/>
      <c r="CH49" s="40"/>
      <c r="CI49" s="50"/>
      <c r="CJ49" s="40"/>
      <c r="CK49" s="40"/>
      <c r="CL49" s="88"/>
    </row>
    <row r="50" spans="5:90" s="79" customFormat="1" ht="18.75" customHeight="1">
      <c r="E50" s="81"/>
      <c r="AP50" s="80"/>
      <c r="CA50" s="98"/>
      <c r="CC50" s="40"/>
      <c r="CF50" s="40"/>
      <c r="CG50" s="40"/>
      <c r="CH50" s="40"/>
      <c r="CI50" s="50"/>
      <c r="CJ50" s="40"/>
      <c r="CK50" s="40"/>
      <c r="CL50" s="88"/>
    </row>
    <row r="51" spans="5:90" s="79" customFormat="1" ht="18.75" customHeight="1">
      <c r="E51" s="81"/>
      <c r="AP51" s="80"/>
      <c r="CA51" s="98"/>
      <c r="CC51" s="40"/>
      <c r="CF51" s="40"/>
      <c r="CG51" s="40"/>
      <c r="CH51" s="40"/>
      <c r="CI51" s="50"/>
      <c r="CJ51" s="40"/>
      <c r="CK51" s="40"/>
      <c r="CL51" s="88"/>
    </row>
    <row r="52" spans="5:90" s="79" customFormat="1" ht="18.75" customHeight="1">
      <c r="E52" s="81"/>
      <c r="AP52" s="80"/>
      <c r="CA52" s="98"/>
      <c r="CC52" s="40"/>
      <c r="CF52" s="40"/>
      <c r="CG52" s="40"/>
      <c r="CH52" s="40"/>
      <c r="CI52" s="50"/>
      <c r="CJ52" s="40"/>
      <c r="CK52" s="40"/>
      <c r="CL52" s="88"/>
    </row>
    <row r="53" spans="5:90" s="79" customFormat="1" ht="18.75" customHeight="1">
      <c r="E53" s="81"/>
      <c r="AP53" s="80"/>
      <c r="CA53" s="98"/>
      <c r="CC53" s="40"/>
      <c r="CF53" s="40"/>
      <c r="CG53" s="40"/>
      <c r="CH53" s="40"/>
      <c r="CI53" s="50"/>
      <c r="CJ53" s="40"/>
      <c r="CK53" s="40"/>
      <c r="CL53" s="88"/>
    </row>
    <row r="54" spans="5:90" s="79" customFormat="1" ht="18.75" customHeight="1">
      <c r="E54" s="81"/>
      <c r="AP54" s="80"/>
      <c r="CA54" s="98"/>
      <c r="CC54" s="40"/>
      <c r="CF54" s="40"/>
      <c r="CG54" s="40"/>
      <c r="CH54" s="40"/>
      <c r="CI54" s="50"/>
      <c r="CJ54" s="40"/>
      <c r="CK54" s="40"/>
      <c r="CL54" s="88"/>
    </row>
    <row r="55" spans="5:90" s="79" customFormat="1" ht="18.75" customHeight="1">
      <c r="E55" s="81"/>
      <c r="AP55" s="80"/>
      <c r="CA55" s="98"/>
      <c r="CC55" s="40"/>
      <c r="CF55" s="40"/>
      <c r="CG55" s="40"/>
      <c r="CH55" s="40"/>
      <c r="CI55" s="50"/>
      <c r="CJ55" s="40"/>
      <c r="CK55" s="40"/>
      <c r="CL55" s="88"/>
    </row>
    <row r="56" spans="5:90" s="79" customFormat="1" ht="18.75" customHeight="1">
      <c r="E56" s="81"/>
      <c r="AP56" s="80"/>
      <c r="CA56" s="98"/>
      <c r="CC56" s="40"/>
      <c r="CF56" s="40"/>
      <c r="CG56" s="40"/>
      <c r="CH56" s="40"/>
      <c r="CI56" s="50"/>
      <c r="CJ56" s="40"/>
      <c r="CK56" s="40"/>
      <c r="CL56" s="88"/>
    </row>
    <row r="57" spans="5:90" s="79" customFormat="1" ht="18.75" customHeight="1">
      <c r="E57" s="81"/>
      <c r="AP57" s="80"/>
      <c r="CA57" s="98"/>
      <c r="CC57" s="40"/>
      <c r="CF57" s="40"/>
      <c r="CG57" s="40"/>
      <c r="CH57" s="40"/>
      <c r="CI57" s="50"/>
      <c r="CJ57" s="40"/>
      <c r="CK57" s="40"/>
      <c r="CL57" s="88"/>
    </row>
    <row r="58" spans="5:90" s="79" customFormat="1" ht="18.75" customHeight="1">
      <c r="E58" s="81"/>
      <c r="AP58" s="80"/>
      <c r="CA58" s="98"/>
      <c r="CC58" s="40"/>
      <c r="CF58" s="40"/>
      <c r="CG58" s="40"/>
      <c r="CH58" s="40"/>
      <c r="CI58" s="50"/>
      <c r="CJ58" s="40"/>
      <c r="CK58" s="40"/>
      <c r="CL58" s="88"/>
    </row>
    <row r="59" spans="5:90" s="79" customFormat="1" ht="18.75" customHeight="1">
      <c r="E59" s="81"/>
      <c r="AP59" s="80"/>
      <c r="CA59" s="98"/>
      <c r="CC59" s="40"/>
      <c r="CF59" s="40"/>
      <c r="CG59" s="40"/>
      <c r="CH59" s="40"/>
      <c r="CI59" s="50"/>
      <c r="CJ59" s="40"/>
      <c r="CK59" s="40"/>
      <c r="CL59" s="88"/>
    </row>
    <row r="60" spans="5:90" s="79" customFormat="1" ht="18.75" customHeight="1">
      <c r="AP60" s="80"/>
      <c r="CA60" s="98"/>
      <c r="CC60" s="40"/>
      <c r="CF60" s="40"/>
      <c r="CG60" s="40"/>
      <c r="CH60" s="40"/>
      <c r="CI60" s="50"/>
      <c r="CJ60" s="40"/>
      <c r="CK60" s="40"/>
      <c r="CL60" s="88"/>
    </row>
    <row r="61" spans="5:90" s="79" customFormat="1" ht="18.75" customHeight="1">
      <c r="E61" s="81"/>
      <c r="AP61" s="80"/>
      <c r="CA61" s="98"/>
      <c r="CC61" s="40"/>
      <c r="CF61" s="40"/>
      <c r="CG61" s="40"/>
      <c r="CH61" s="40"/>
      <c r="CI61" s="50"/>
      <c r="CJ61" s="40"/>
      <c r="CK61" s="40"/>
      <c r="CL61" s="88"/>
    </row>
    <row r="62" spans="5:90" s="79" customFormat="1" ht="18.75" customHeight="1">
      <c r="E62" s="81"/>
      <c r="AP62" s="80"/>
      <c r="CA62" s="98"/>
      <c r="CC62" s="40"/>
      <c r="CF62" s="40"/>
      <c r="CG62" s="40"/>
      <c r="CH62" s="40"/>
      <c r="CI62" s="50"/>
      <c r="CJ62" s="40"/>
      <c r="CK62" s="40"/>
      <c r="CL62" s="88"/>
    </row>
    <row r="63" spans="5:90" s="79" customFormat="1" ht="18.75" customHeight="1">
      <c r="E63" s="81"/>
      <c r="AP63" s="80"/>
      <c r="CA63" s="98"/>
      <c r="CC63" s="40"/>
      <c r="CF63" s="40"/>
      <c r="CG63" s="40"/>
      <c r="CH63" s="40"/>
      <c r="CI63" s="50"/>
      <c r="CJ63" s="40"/>
      <c r="CK63" s="40"/>
      <c r="CL63" s="88"/>
    </row>
    <row r="64" spans="5:90" s="79" customFormat="1" ht="18.75" customHeight="1">
      <c r="E64" s="81"/>
      <c r="AP64" s="80"/>
      <c r="CA64" s="98"/>
      <c r="CC64" s="40"/>
      <c r="CF64" s="40"/>
      <c r="CG64" s="40"/>
      <c r="CH64" s="40"/>
      <c r="CI64" s="50"/>
      <c r="CJ64" s="40"/>
      <c r="CK64" s="40"/>
      <c r="CL64" s="88"/>
    </row>
    <row r="65" spans="5:90" s="79" customFormat="1" ht="18.75" customHeight="1">
      <c r="E65" s="81"/>
      <c r="AP65" s="80"/>
      <c r="CA65" s="98"/>
      <c r="CC65" s="40"/>
      <c r="CF65" s="40"/>
      <c r="CG65" s="40"/>
      <c r="CH65" s="40"/>
      <c r="CI65" s="50"/>
      <c r="CJ65" s="40"/>
      <c r="CK65" s="40"/>
      <c r="CL65" s="88"/>
    </row>
    <row r="66" spans="5:90" s="79" customFormat="1" ht="18.75" customHeight="1">
      <c r="E66" s="81"/>
      <c r="AP66" s="80"/>
      <c r="CA66" s="98"/>
      <c r="CC66" s="40"/>
      <c r="CF66" s="40"/>
      <c r="CG66" s="40"/>
      <c r="CH66" s="40"/>
      <c r="CI66" s="50"/>
      <c r="CJ66" s="40"/>
      <c r="CK66" s="40"/>
      <c r="CL66" s="88"/>
    </row>
    <row r="67" spans="5:90" s="79" customFormat="1" ht="18.75" customHeight="1">
      <c r="E67" s="81"/>
      <c r="AP67" s="80"/>
      <c r="CA67" s="98"/>
      <c r="CC67" s="40"/>
      <c r="CF67" s="40"/>
      <c r="CG67" s="40"/>
      <c r="CH67" s="40"/>
      <c r="CI67" s="50"/>
      <c r="CJ67" s="40"/>
      <c r="CK67" s="40"/>
      <c r="CL67" s="88"/>
    </row>
    <row r="68" spans="5:90" s="79" customFormat="1" ht="18.75" customHeight="1">
      <c r="E68" s="81"/>
      <c r="AP68" s="80"/>
      <c r="CA68" s="98"/>
      <c r="CC68" s="40"/>
      <c r="CF68" s="40"/>
      <c r="CG68" s="40"/>
      <c r="CH68" s="40"/>
      <c r="CI68" s="50"/>
      <c r="CJ68" s="40"/>
      <c r="CK68" s="40"/>
      <c r="CL68" s="88"/>
    </row>
    <row r="69" spans="5:90" s="79" customFormat="1" ht="18.75" customHeight="1">
      <c r="E69" s="81"/>
      <c r="AP69" s="80"/>
      <c r="CA69" s="98"/>
      <c r="CC69" s="40"/>
      <c r="CF69" s="40"/>
      <c r="CG69" s="40"/>
      <c r="CH69" s="40"/>
      <c r="CI69" s="50"/>
      <c r="CJ69" s="40"/>
      <c r="CK69" s="40"/>
      <c r="CL69" s="88"/>
    </row>
    <row r="70" spans="5:90" s="79" customFormat="1" ht="18.75" customHeight="1">
      <c r="E70" s="81"/>
      <c r="AP70" s="80"/>
      <c r="CA70" s="98"/>
      <c r="CC70" s="40"/>
      <c r="CF70" s="40"/>
      <c r="CG70" s="40"/>
      <c r="CH70" s="40"/>
      <c r="CI70" s="50"/>
      <c r="CJ70" s="40"/>
      <c r="CK70" s="40"/>
      <c r="CL70" s="88"/>
    </row>
    <row r="71" spans="5:90" s="79" customFormat="1" ht="18.75" customHeight="1">
      <c r="E71" s="81"/>
      <c r="AP71" s="80"/>
      <c r="CA71" s="98"/>
      <c r="CC71" s="40"/>
      <c r="CF71" s="40"/>
      <c r="CG71" s="40"/>
      <c r="CH71" s="40"/>
      <c r="CI71" s="50"/>
      <c r="CJ71" s="40"/>
      <c r="CK71" s="40"/>
      <c r="CL71" s="88"/>
    </row>
    <row r="72" spans="5:90" s="79" customFormat="1" ht="18.75" customHeight="1">
      <c r="E72" s="81"/>
      <c r="AP72" s="80"/>
      <c r="CA72" s="98"/>
      <c r="CC72" s="40"/>
      <c r="CF72" s="40"/>
      <c r="CG72" s="40"/>
      <c r="CH72" s="40"/>
      <c r="CI72" s="50"/>
      <c r="CJ72" s="40"/>
      <c r="CK72" s="40"/>
      <c r="CL72" s="88"/>
    </row>
    <row r="73" spans="5:90" s="79" customFormat="1" ht="18.75" customHeight="1">
      <c r="E73" s="81"/>
      <c r="AP73" s="80"/>
      <c r="CA73" s="98"/>
      <c r="CC73" s="40"/>
      <c r="CF73" s="40"/>
      <c r="CG73" s="40"/>
      <c r="CH73" s="40"/>
      <c r="CI73" s="50"/>
      <c r="CJ73" s="40"/>
      <c r="CK73" s="40"/>
      <c r="CL73" s="88"/>
    </row>
    <row r="74" spans="5:90" s="79" customFormat="1" ht="18.75" customHeight="1">
      <c r="E74" s="81"/>
      <c r="AP74" s="80"/>
      <c r="CA74" s="98"/>
      <c r="CC74" s="40"/>
      <c r="CF74" s="40"/>
      <c r="CG74" s="40"/>
      <c r="CH74" s="40"/>
      <c r="CI74" s="50"/>
      <c r="CJ74" s="40"/>
      <c r="CK74" s="40"/>
      <c r="CL74" s="88"/>
    </row>
    <row r="75" spans="5:90" s="79" customFormat="1" ht="18.75" customHeight="1">
      <c r="E75" s="81"/>
      <c r="AP75" s="80"/>
      <c r="CA75" s="98"/>
      <c r="CC75" s="40"/>
      <c r="CF75" s="40"/>
      <c r="CG75" s="40"/>
      <c r="CH75" s="40"/>
      <c r="CI75" s="50"/>
      <c r="CJ75" s="40"/>
      <c r="CK75" s="40"/>
      <c r="CL75" s="88"/>
    </row>
    <row r="76" spans="5:90" s="79" customFormat="1" ht="18.75" customHeight="1">
      <c r="E76" s="81"/>
      <c r="AP76" s="80"/>
      <c r="CA76" s="98"/>
      <c r="CC76" s="40"/>
      <c r="CF76" s="40"/>
      <c r="CG76" s="40"/>
      <c r="CH76" s="40"/>
      <c r="CI76" s="50"/>
      <c r="CJ76" s="40"/>
      <c r="CK76" s="40"/>
      <c r="CL76" s="88"/>
    </row>
    <row r="77" spans="5:90" s="79" customFormat="1" ht="18.75" customHeight="1">
      <c r="E77" s="81"/>
      <c r="AP77" s="80"/>
      <c r="CA77" s="98"/>
      <c r="CC77" s="40"/>
      <c r="CF77" s="40"/>
      <c r="CG77" s="40"/>
      <c r="CH77" s="40"/>
      <c r="CI77" s="50"/>
      <c r="CJ77" s="40"/>
      <c r="CK77" s="40"/>
      <c r="CL77" s="88"/>
    </row>
    <row r="78" spans="5:90" s="79" customFormat="1" ht="18.75" customHeight="1">
      <c r="E78" s="81"/>
      <c r="AP78" s="80"/>
      <c r="CA78" s="98"/>
      <c r="CC78" s="40"/>
      <c r="CF78" s="40"/>
      <c r="CG78" s="40"/>
      <c r="CH78" s="40"/>
      <c r="CI78" s="50"/>
      <c r="CJ78" s="40"/>
      <c r="CK78" s="40"/>
      <c r="CL78" s="88"/>
    </row>
    <row r="79" spans="5:90" s="79" customFormat="1" ht="18.75" customHeight="1">
      <c r="E79" s="81"/>
      <c r="AP79" s="80"/>
      <c r="CA79" s="98"/>
      <c r="CC79" s="40"/>
      <c r="CF79" s="40"/>
      <c r="CL79" s="88"/>
    </row>
    <row r="80" spans="5:90" s="79" customFormat="1" ht="18.75" customHeight="1">
      <c r="E80" s="81"/>
      <c r="AP80" s="80"/>
      <c r="CA80" s="98"/>
      <c r="CC80" s="40"/>
      <c r="CF80" s="40"/>
      <c r="CK80" s="40"/>
      <c r="CL80" s="88"/>
    </row>
    <row r="81" spans="2:90" s="79" customFormat="1" ht="18.75" customHeight="1">
      <c r="E81" s="81"/>
      <c r="AP81" s="80"/>
      <c r="CA81" s="98"/>
      <c r="CC81" s="40"/>
      <c r="CF81" s="40"/>
      <c r="CK81" s="40"/>
      <c r="CL81" s="88"/>
    </row>
    <row r="82" spans="2:90" s="79" customFormat="1" ht="18.75" customHeight="1">
      <c r="E82" s="81"/>
      <c r="AP82" s="80"/>
      <c r="CA82" s="98"/>
      <c r="CC82" s="40"/>
      <c r="CF82" s="40"/>
      <c r="CK82" s="40"/>
      <c r="CL82" s="88"/>
    </row>
    <row r="83" spans="2:90" s="79" customFormat="1" ht="18.75" customHeight="1">
      <c r="E83" s="81"/>
      <c r="AP83" s="80"/>
      <c r="CA83" s="98"/>
      <c r="CC83" s="40"/>
      <c r="CF83" s="40"/>
      <c r="CK83" s="40"/>
      <c r="CL83" s="88"/>
    </row>
    <row r="84" spans="2:90" s="79" customFormat="1" ht="18.75" customHeight="1">
      <c r="E84" s="81"/>
      <c r="AP84" s="80"/>
      <c r="CA84" s="98"/>
      <c r="CC84" s="40"/>
      <c r="CF84" s="40"/>
      <c r="CK84" s="40"/>
      <c r="CL84" s="88"/>
    </row>
    <row r="85" spans="2:90" s="79" customFormat="1" ht="18.75" customHeight="1">
      <c r="E85" s="81"/>
      <c r="AP85" s="80"/>
      <c r="CA85" s="98"/>
      <c r="CC85" s="40"/>
      <c r="CF85" s="40"/>
      <c r="CK85" s="40"/>
      <c r="CL85" s="88"/>
    </row>
    <row r="86" spans="2:90" s="79" customFormat="1" ht="18.75" customHeight="1">
      <c r="E86" s="81"/>
      <c r="AP86" s="80"/>
      <c r="CA86" s="98"/>
      <c r="CC86" s="40"/>
      <c r="CF86" s="40"/>
      <c r="CK86" s="40"/>
      <c r="CL86" s="88"/>
    </row>
    <row r="87" spans="2:90" s="79" customFormat="1" ht="18.75" customHeight="1">
      <c r="E87" s="81"/>
      <c r="AP87" s="80"/>
      <c r="CA87" s="98"/>
      <c r="CC87" s="40"/>
      <c r="CF87" s="40"/>
      <c r="CK87" s="40"/>
      <c r="CL87" s="88"/>
    </row>
    <row r="88" spans="2:90" s="79" customFormat="1" ht="18.75" customHeight="1">
      <c r="E88" s="81"/>
      <c r="AP88" s="80"/>
      <c r="CA88" s="98"/>
      <c r="CC88" s="40"/>
      <c r="CF88" s="40"/>
      <c r="CK88" s="40"/>
      <c r="CL88" s="88"/>
    </row>
    <row r="89" spans="2:90" s="79" customFormat="1" ht="18.75" customHeight="1">
      <c r="E89" s="81"/>
      <c r="AP89" s="80"/>
      <c r="CA89" s="98"/>
      <c r="CC89" s="40"/>
      <c r="CF89" s="40"/>
      <c r="CK89" s="40"/>
      <c r="CL89" s="88"/>
    </row>
    <row r="90" spans="2:90" s="79" customFormat="1" ht="18.75" customHeight="1">
      <c r="E90" s="81"/>
      <c r="AP90" s="80"/>
      <c r="CA90" s="98"/>
      <c r="CC90" s="40"/>
      <c r="CF90" s="40"/>
      <c r="CK90" s="40"/>
      <c r="CL90" s="88"/>
    </row>
    <row r="91" spans="2:90" s="79" customFormat="1" ht="18.75" customHeight="1">
      <c r="E91" s="81"/>
      <c r="AP91" s="80"/>
      <c r="CA91" s="98"/>
      <c r="CC91" s="40"/>
      <c r="CF91" s="40"/>
      <c r="CK91" s="40"/>
      <c r="CL91" s="88"/>
    </row>
    <row r="92" spans="2:90" s="79" customFormat="1" ht="18.75" customHeight="1">
      <c r="E92" s="81"/>
      <c r="AP92" s="80"/>
      <c r="CA92" s="98"/>
      <c r="CC92" s="40"/>
      <c r="CF92" s="40"/>
      <c r="CK92" s="40"/>
      <c r="CL92" s="88"/>
    </row>
    <row r="93" spans="2:90" s="79" customFormat="1" ht="18.75" customHeight="1">
      <c r="E93" s="81"/>
      <c r="AP93" s="80"/>
      <c r="CA93" s="98"/>
      <c r="CC93" s="40"/>
      <c r="CF93" s="40"/>
      <c r="CK93" s="40"/>
      <c r="CL93" s="88"/>
    </row>
    <row r="94" spans="2:90" s="79" customFormat="1" ht="18.75" customHeight="1">
      <c r="B94" s="81"/>
      <c r="C94" s="81"/>
      <c r="D94" s="81"/>
      <c r="E94" s="81"/>
      <c r="G94" s="81"/>
      <c r="AP94" s="80"/>
      <c r="CA94" s="98"/>
      <c r="CC94" s="40"/>
      <c r="CF94" s="40"/>
      <c r="CK94" s="40"/>
      <c r="CL94" s="88"/>
    </row>
    <row r="95" spans="2:90" s="79" customFormat="1" ht="18.75" customHeight="1">
      <c r="AP95" s="80"/>
      <c r="CA95" s="98"/>
      <c r="CC95" s="40"/>
      <c r="CF95" s="40"/>
      <c r="CK95" s="40"/>
      <c r="CL95" s="88"/>
    </row>
    <row r="96" spans="2:90" s="79" customFormat="1" ht="18.75" customHeight="1">
      <c r="AP96" s="80"/>
      <c r="CA96" s="98"/>
      <c r="CC96" s="40"/>
      <c r="CF96" s="40"/>
      <c r="CK96" s="40"/>
      <c r="CL96" s="88"/>
    </row>
    <row r="97" spans="42:90" s="79" customFormat="1" ht="18.75" customHeight="1">
      <c r="AP97" s="80"/>
      <c r="CA97" s="98"/>
      <c r="CC97" s="40"/>
      <c r="CF97" s="40"/>
      <c r="CK97" s="40"/>
      <c r="CL97" s="88"/>
    </row>
    <row r="98" spans="42:90" s="79" customFormat="1" ht="18.75" customHeight="1">
      <c r="AP98" s="80"/>
      <c r="CA98" s="98"/>
      <c r="CC98" s="40"/>
      <c r="CF98" s="40"/>
      <c r="CK98" s="40"/>
      <c r="CL98" s="88"/>
    </row>
    <row r="99" spans="42:90" s="79" customFormat="1" ht="18.75" customHeight="1">
      <c r="AP99" s="80"/>
      <c r="CA99" s="98"/>
      <c r="CC99" s="40"/>
      <c r="CF99" s="40"/>
      <c r="CK99" s="40"/>
      <c r="CL99" s="88"/>
    </row>
    <row r="100" spans="42:90" s="79" customFormat="1" ht="18.75" customHeight="1">
      <c r="AP100" s="80"/>
      <c r="CA100" s="98"/>
      <c r="CC100" s="40"/>
      <c r="CF100" s="40"/>
      <c r="CK100" s="40"/>
      <c r="CL100" s="88"/>
    </row>
    <row r="101" spans="42:90" s="79" customFormat="1" ht="18.75" customHeight="1">
      <c r="AP101" s="80"/>
      <c r="CA101" s="98"/>
      <c r="CC101" s="40"/>
      <c r="CF101" s="40"/>
      <c r="CK101" s="40"/>
      <c r="CL101" s="88"/>
    </row>
    <row r="102" spans="42:90" s="79" customFormat="1" ht="18.75" customHeight="1">
      <c r="AP102" s="80"/>
      <c r="CA102" s="98"/>
      <c r="CC102" s="40"/>
      <c r="CF102" s="40"/>
      <c r="CK102" s="40"/>
      <c r="CL102" s="88"/>
    </row>
    <row r="103" spans="42:90" s="79" customFormat="1" ht="18.75" customHeight="1">
      <c r="AP103" s="80"/>
      <c r="CA103" s="98"/>
      <c r="CC103" s="40"/>
      <c r="CF103" s="40"/>
      <c r="CK103" s="40"/>
      <c r="CL103" s="88"/>
    </row>
  </sheetData>
  <sheetProtection password="CC6B" sheet="1" selectLockedCells="1"/>
  <mergeCells count="64">
    <mergeCell ref="B27:AM27"/>
    <mergeCell ref="B28:AM28"/>
    <mergeCell ref="A22:Q22"/>
    <mergeCell ref="R22:V22"/>
    <mergeCell ref="W22:AM22"/>
    <mergeCell ref="A24:AM24"/>
    <mergeCell ref="B25:AM25"/>
    <mergeCell ref="B26:AM26"/>
    <mergeCell ref="A20:Q20"/>
    <mergeCell ref="R20:V20"/>
    <mergeCell ref="W20:AM20"/>
    <mergeCell ref="A21:Q21"/>
    <mergeCell ref="R21:V21"/>
    <mergeCell ref="W21:AM21"/>
    <mergeCell ref="A18:Q18"/>
    <mergeCell ref="R18:V18"/>
    <mergeCell ref="W18:AM18"/>
    <mergeCell ref="A19:Q19"/>
    <mergeCell ref="R19:V19"/>
    <mergeCell ref="W19:AM19"/>
    <mergeCell ref="A16:Q16"/>
    <mergeCell ref="R16:V16"/>
    <mergeCell ref="W16:AM16"/>
    <mergeCell ref="A17:Q17"/>
    <mergeCell ref="R17:V17"/>
    <mergeCell ref="W17:AM17"/>
    <mergeCell ref="A14:Q14"/>
    <mergeCell ref="R14:V14"/>
    <mergeCell ref="W14:AM14"/>
    <mergeCell ref="A15:Q15"/>
    <mergeCell ref="R15:V15"/>
    <mergeCell ref="W15:AM15"/>
    <mergeCell ref="AD12:AE12"/>
    <mergeCell ref="AF12:AH12"/>
    <mergeCell ref="AI12:AK12"/>
    <mergeCell ref="AL12:AM12"/>
    <mergeCell ref="A13:Q13"/>
    <mergeCell ref="R13:V13"/>
    <mergeCell ref="W13:AM13"/>
    <mergeCell ref="M12:P12"/>
    <mergeCell ref="Q12:T12"/>
    <mergeCell ref="U12:V12"/>
    <mergeCell ref="W12:Y12"/>
    <mergeCell ref="Z12:AC12"/>
    <mergeCell ref="AT7:AT8"/>
    <mergeCell ref="L8:AM8"/>
    <mergeCell ref="S9:Y9"/>
    <mergeCell ref="AG9:AM9"/>
    <mergeCell ref="L10:AM10"/>
    <mergeCell ref="AP5:AT5"/>
    <mergeCell ref="L6:AB6"/>
    <mergeCell ref="AC6:AF6"/>
    <mergeCell ref="AG6:AK6"/>
    <mergeCell ref="AL6:AM6"/>
    <mergeCell ref="AP6:AT6"/>
    <mergeCell ref="A2:AM2"/>
    <mergeCell ref="A4:A10"/>
    <mergeCell ref="L4:AF4"/>
    <mergeCell ref="AG4:AM4"/>
    <mergeCell ref="L5:AF5"/>
    <mergeCell ref="AG5:AM5"/>
    <mergeCell ref="B7:K8"/>
    <mergeCell ref="Q7:R7"/>
    <mergeCell ref="T7:V7"/>
  </mergeCells>
  <phoneticPr fontId="6"/>
  <conditionalFormatting sqref="AG6:AK6">
    <cfRule type="expression" dxfId="33" priority="1">
      <formula>$CE$4=2</formula>
    </cfRule>
  </conditionalFormatting>
  <conditionalFormatting sqref="A25">
    <cfRule type="expression" dxfId="32" priority="2">
      <formula>#REF!=2</formula>
    </cfRule>
  </conditionalFormatting>
  <dataValidations count="8">
    <dataValidation type="list" allowBlank="1" showInputMessage="1" showErrorMessage="1" sqref="A15:Q21">
      <formula1>$CC$15:$CC$27</formula1>
    </dataValidation>
    <dataValidation type="whole" allowBlank="1" showInputMessage="1" showErrorMessage="1" error="所要額が1,000円未満の場合は申請できません。" sqref="Z12">
      <formula1>1000</formula1>
      <formula2>1E+28</formula2>
    </dataValidation>
    <dataValidation imeMode="fullKatakana" allowBlank="1" showInputMessage="1" showErrorMessage="1" sqref="L4:AF4"/>
    <dataValidation imeMode="disabled" allowBlank="1" showInputMessage="1" showErrorMessage="1" sqref="Q7:R7 T7:V7 S9:Y9 AG9:AM9"/>
    <dataValidation type="textLength" imeMode="disabled" operator="equal" allowBlank="1" showInputMessage="1" showErrorMessage="1" errorTitle="事業所番号" error="10桁で入力してください。" sqref="AG5:AM5">
      <formula1>10</formula1>
    </dataValidation>
    <dataValidation imeMode="halfAlpha" allowBlank="1" showInputMessage="1" showErrorMessage="1" sqref="AG6 R14:V21"/>
    <dataValidation type="list" allowBlank="1" showInputMessage="1" showErrorMessage="1" sqref="X33:Z34 A25:A28 X36:Z36 X31:Z31">
      <formula1>"○"</formula1>
    </dataValidation>
    <dataValidation type="list" allowBlank="1" showInputMessage="1" showErrorMessage="1" sqref="L6:AB6">
      <formula1>$CH$4:$CH$40</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CL103"/>
  <sheetViews>
    <sheetView showGridLines="0" view="pageBreakPreview" zoomScaleNormal="120" zoomScaleSheetLayoutView="100" workbookViewId="0">
      <selection activeCell="L4" sqref="L4:AF4"/>
    </sheetView>
  </sheetViews>
  <sheetFormatPr defaultColWidth="2.25" defaultRowHeight="15.75"/>
  <cols>
    <col min="1" max="1" width="5.75" style="41" customWidth="1"/>
    <col min="2" max="5" width="3.375" style="41" customWidth="1"/>
    <col min="6" max="7" width="2.375" style="41" bestFit="1" customWidth="1"/>
    <col min="8" max="28" width="2.25" style="41"/>
    <col min="29" max="30" width="2.125" style="41" customWidth="1"/>
    <col min="31" max="32" width="2.625" style="41" customWidth="1"/>
    <col min="33" max="33" width="2.25" style="41"/>
    <col min="34" max="35" width="2.875" style="41" customWidth="1"/>
    <col min="36" max="37" width="2.625" style="41" customWidth="1"/>
    <col min="38" max="39" width="1.375" style="41" customWidth="1"/>
    <col min="40" max="40" width="2.25" style="41"/>
    <col min="41" max="41" width="2.25" style="41" customWidth="1"/>
    <col min="42" max="42" width="2.25" style="117" customWidth="1"/>
    <col min="43" max="47" width="2.25" style="41" customWidth="1"/>
    <col min="48" max="78" width="2.25" style="41"/>
    <col min="79" max="79" width="8.625" style="95" bestFit="1" customWidth="1"/>
    <col min="80" max="80" width="2.875" style="41" customWidth="1"/>
    <col min="81" max="81" width="2.25" style="40" customWidth="1"/>
    <col min="82" max="83" width="5.875" style="41" customWidth="1"/>
    <col min="84" max="84" width="2.5" style="40" customWidth="1"/>
    <col min="85" max="85" width="3.25" style="41" customWidth="1"/>
    <col min="86" max="86" width="41.25" style="41" customWidth="1"/>
    <col min="87" max="87" width="7.5" style="41" customWidth="1"/>
    <col min="88" max="88" width="6.625" style="41" customWidth="1"/>
    <col min="89" max="89" width="2.375" style="40" customWidth="1"/>
    <col min="90" max="90" width="6.375" style="88" customWidth="1"/>
    <col min="91" max="16384" width="2.25" style="41"/>
  </cols>
  <sheetData>
    <row r="1" spans="1:90">
      <c r="A1" s="40" t="s">
        <v>43</v>
      </c>
      <c r="AJ1" s="41" t="s">
        <v>149</v>
      </c>
    </row>
    <row r="2" spans="1:90" ht="36" customHeight="1">
      <c r="A2" s="181" t="str">
        <f>IF(個票5!$CB$4="NG","申請内容に不備/未入力の項目があります！本シートをもう一度ご確認ください！","")</f>
        <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row>
    <row r="3" spans="1:90" ht="20.25" thickBot="1">
      <c r="L3" s="94"/>
      <c r="AM3" s="92" t="str">
        <f>IF($L$5="","",IF($AG$5="","事業所番号を入力してください。↓",""))</f>
        <v/>
      </c>
      <c r="CB3" s="41" t="s">
        <v>68</v>
      </c>
      <c r="CD3" s="41" t="s">
        <v>44</v>
      </c>
      <c r="CE3" s="41" t="s">
        <v>24</v>
      </c>
      <c r="CG3" s="40"/>
      <c r="CH3" s="40"/>
      <c r="CI3" s="42" t="s">
        <v>31</v>
      </c>
      <c r="CJ3" s="40"/>
      <c r="CK3" s="40" t="s">
        <v>44</v>
      </c>
      <c r="CL3" s="88" t="s">
        <v>24</v>
      </c>
    </row>
    <row r="4" spans="1:90" s="47" customFormat="1" ht="18" customHeight="1">
      <c r="A4" s="182" t="s">
        <v>18</v>
      </c>
      <c r="B4" s="43" t="s">
        <v>0</v>
      </c>
      <c r="C4" s="44"/>
      <c r="D4" s="44"/>
      <c r="E4" s="45"/>
      <c r="F4" s="45"/>
      <c r="G4" s="45"/>
      <c r="H4" s="45"/>
      <c r="I4" s="45"/>
      <c r="J4" s="45"/>
      <c r="K4" s="46"/>
      <c r="L4" s="185"/>
      <c r="M4" s="186"/>
      <c r="N4" s="186"/>
      <c r="O4" s="186"/>
      <c r="P4" s="186"/>
      <c r="Q4" s="186"/>
      <c r="R4" s="186"/>
      <c r="S4" s="186"/>
      <c r="T4" s="186"/>
      <c r="U4" s="186"/>
      <c r="V4" s="186"/>
      <c r="W4" s="186"/>
      <c r="X4" s="186"/>
      <c r="Y4" s="186"/>
      <c r="Z4" s="186"/>
      <c r="AA4" s="186"/>
      <c r="AB4" s="186"/>
      <c r="AC4" s="186"/>
      <c r="AD4" s="186"/>
      <c r="AE4" s="186"/>
      <c r="AF4" s="187"/>
      <c r="AG4" s="188" t="s">
        <v>72</v>
      </c>
      <c r="AH4" s="189"/>
      <c r="AI4" s="189"/>
      <c r="AJ4" s="189"/>
      <c r="AK4" s="189"/>
      <c r="AL4" s="189"/>
      <c r="AM4" s="190"/>
      <c r="AP4" s="48"/>
      <c r="CA4" s="96"/>
      <c r="CB4" s="89" t="str">
        <f>IF(AM3&amp;AC7&amp;A29="","","NG")</f>
        <v/>
      </c>
      <c r="CC4" s="40"/>
      <c r="CD4" s="47">
        <f>IFERROR(VLOOKUP($L$6,$CH$4:$CK$40,4,FALSE),0)</f>
        <v>0</v>
      </c>
      <c r="CE4" s="47">
        <f>IFERROR(VLOOKUP($L$6,$CH$4:$CL$40,5,FALSE),0)</f>
        <v>0</v>
      </c>
      <c r="CF4" s="40">
        <f>IF($L$6=$CH4,1,0)</f>
        <v>0</v>
      </c>
      <c r="CG4" s="40">
        <v>1</v>
      </c>
      <c r="CH4" s="49" t="s">
        <v>75</v>
      </c>
      <c r="CI4" s="50">
        <v>20000</v>
      </c>
      <c r="CJ4" s="40" t="s">
        <v>30</v>
      </c>
      <c r="CK4" s="40">
        <v>1</v>
      </c>
      <c r="CL4" s="88">
        <v>2</v>
      </c>
    </row>
    <row r="5" spans="1:90" s="47" customFormat="1" ht="20.25" customHeight="1">
      <c r="A5" s="183"/>
      <c r="B5" s="51" t="s">
        <v>17</v>
      </c>
      <c r="C5" s="52"/>
      <c r="D5" s="52"/>
      <c r="E5" s="53"/>
      <c r="F5" s="53"/>
      <c r="G5" s="53"/>
      <c r="H5" s="53"/>
      <c r="I5" s="53"/>
      <c r="J5" s="53"/>
      <c r="K5" s="54"/>
      <c r="L5" s="191"/>
      <c r="M5" s="192"/>
      <c r="N5" s="192"/>
      <c r="O5" s="192"/>
      <c r="P5" s="192"/>
      <c r="Q5" s="192"/>
      <c r="R5" s="192"/>
      <c r="S5" s="192"/>
      <c r="T5" s="192"/>
      <c r="U5" s="192"/>
      <c r="V5" s="192"/>
      <c r="W5" s="192"/>
      <c r="X5" s="192"/>
      <c r="Y5" s="192"/>
      <c r="Z5" s="192"/>
      <c r="AA5" s="192"/>
      <c r="AB5" s="192"/>
      <c r="AC5" s="192"/>
      <c r="AD5" s="192"/>
      <c r="AE5" s="192"/>
      <c r="AF5" s="193"/>
      <c r="AG5" s="194"/>
      <c r="AH5" s="195"/>
      <c r="AI5" s="195"/>
      <c r="AJ5" s="195"/>
      <c r="AK5" s="195"/>
      <c r="AL5" s="195"/>
      <c r="AM5" s="196"/>
      <c r="AP5" s="207"/>
      <c r="AQ5" s="207"/>
      <c r="AR5" s="207"/>
      <c r="AS5" s="207"/>
      <c r="AT5" s="207"/>
      <c r="CA5" s="96"/>
      <c r="CC5" s="40"/>
      <c r="CF5" s="40">
        <f t="shared" ref="CF5:CF13" si="0">IF($L$6=$CH5,1,0)</f>
        <v>0</v>
      </c>
      <c r="CG5" s="40">
        <v>2</v>
      </c>
      <c r="CH5" s="49" t="s">
        <v>76</v>
      </c>
      <c r="CI5" s="50">
        <v>30000</v>
      </c>
      <c r="CJ5" s="40" t="s">
        <v>30</v>
      </c>
      <c r="CK5" s="40">
        <v>1</v>
      </c>
      <c r="CL5" s="88">
        <v>2</v>
      </c>
    </row>
    <row r="6" spans="1:90" s="47" customFormat="1" ht="26.25" customHeight="1">
      <c r="A6" s="183"/>
      <c r="B6" s="55" t="s">
        <v>27</v>
      </c>
      <c r="C6" s="118"/>
      <c r="D6" s="118"/>
      <c r="E6" s="6"/>
      <c r="F6" s="6"/>
      <c r="G6" s="6"/>
      <c r="H6" s="6"/>
      <c r="I6" s="6"/>
      <c r="J6" s="6"/>
      <c r="K6" s="56"/>
      <c r="L6" s="208"/>
      <c r="M6" s="209"/>
      <c r="N6" s="209"/>
      <c r="O6" s="209"/>
      <c r="P6" s="209"/>
      <c r="Q6" s="209"/>
      <c r="R6" s="209"/>
      <c r="S6" s="209"/>
      <c r="T6" s="209"/>
      <c r="U6" s="209"/>
      <c r="V6" s="209"/>
      <c r="W6" s="209"/>
      <c r="X6" s="209"/>
      <c r="Y6" s="209"/>
      <c r="Z6" s="209"/>
      <c r="AA6" s="209"/>
      <c r="AB6" s="210"/>
      <c r="AC6" s="211" t="s">
        <v>24</v>
      </c>
      <c r="AD6" s="212"/>
      <c r="AE6" s="212"/>
      <c r="AF6" s="213"/>
      <c r="AG6" s="214"/>
      <c r="AH6" s="215"/>
      <c r="AI6" s="215"/>
      <c r="AJ6" s="215"/>
      <c r="AK6" s="216"/>
      <c r="AL6" s="217" t="s">
        <v>73</v>
      </c>
      <c r="AM6" s="218"/>
      <c r="AP6" s="219" t="s">
        <v>37</v>
      </c>
      <c r="AQ6" s="207"/>
      <c r="AR6" s="207"/>
      <c r="AS6" s="207"/>
      <c r="AT6" s="207"/>
      <c r="CA6" s="96"/>
      <c r="CC6" s="40"/>
      <c r="CF6" s="40">
        <f t="shared" si="0"/>
        <v>0</v>
      </c>
      <c r="CG6" s="40">
        <v>3</v>
      </c>
      <c r="CH6" s="49" t="s">
        <v>77</v>
      </c>
      <c r="CI6" s="50">
        <v>40000</v>
      </c>
      <c r="CJ6" s="40" t="s">
        <v>30</v>
      </c>
      <c r="CK6" s="40">
        <v>1</v>
      </c>
      <c r="CL6" s="88">
        <v>2</v>
      </c>
    </row>
    <row r="7" spans="1:90" s="47" customFormat="1" ht="18" customHeight="1">
      <c r="A7" s="183"/>
      <c r="B7" s="197" t="s">
        <v>25</v>
      </c>
      <c r="C7" s="198"/>
      <c r="D7" s="198"/>
      <c r="E7" s="198"/>
      <c r="F7" s="198"/>
      <c r="G7" s="198"/>
      <c r="H7" s="198"/>
      <c r="I7" s="198"/>
      <c r="J7" s="198"/>
      <c r="K7" s="199"/>
      <c r="L7" s="57" t="s">
        <v>5</v>
      </c>
      <c r="M7" s="57"/>
      <c r="N7" s="57"/>
      <c r="O7" s="57"/>
      <c r="P7" s="57"/>
      <c r="Q7" s="203"/>
      <c r="R7" s="203"/>
      <c r="S7" s="57" t="s">
        <v>6</v>
      </c>
      <c r="T7" s="203"/>
      <c r="U7" s="203"/>
      <c r="V7" s="203"/>
      <c r="W7" s="57" t="s">
        <v>7</v>
      </c>
      <c r="X7" s="57"/>
      <c r="Y7" s="57"/>
      <c r="Z7" s="57"/>
      <c r="AA7" s="57"/>
      <c r="AB7" s="57"/>
      <c r="AC7" s="83" t="str">
        <f>IF($CE$4=2,IF($AG$6="","定員を入力してください。",""),"")</f>
        <v/>
      </c>
      <c r="AD7" s="82"/>
      <c r="AE7" s="82"/>
      <c r="AF7" s="82"/>
      <c r="AG7" s="82"/>
      <c r="AH7" s="82"/>
      <c r="AI7" s="82"/>
      <c r="AJ7" s="82"/>
      <c r="AK7" s="82"/>
      <c r="AL7" s="82"/>
      <c r="AM7" s="84"/>
      <c r="AP7" s="118"/>
      <c r="AQ7" s="5"/>
      <c r="AR7" s="5"/>
      <c r="AS7" s="5"/>
      <c r="AT7" s="220"/>
      <c r="CA7" s="96"/>
      <c r="CC7" s="40"/>
      <c r="CF7" s="40">
        <f t="shared" si="0"/>
        <v>0</v>
      </c>
      <c r="CG7" s="40">
        <v>4</v>
      </c>
      <c r="CH7" s="49" t="s">
        <v>78</v>
      </c>
      <c r="CI7" s="50">
        <v>14000</v>
      </c>
      <c r="CJ7" s="40" t="s">
        <v>30</v>
      </c>
      <c r="CK7" s="40">
        <v>1</v>
      </c>
      <c r="CL7" s="88"/>
    </row>
    <row r="8" spans="1:90" s="47" customFormat="1" ht="20.25" customHeight="1">
      <c r="A8" s="183"/>
      <c r="B8" s="200"/>
      <c r="C8" s="201"/>
      <c r="D8" s="201"/>
      <c r="E8" s="201"/>
      <c r="F8" s="201"/>
      <c r="G8" s="201"/>
      <c r="H8" s="201"/>
      <c r="I8" s="201"/>
      <c r="J8" s="201"/>
      <c r="K8" s="202"/>
      <c r="L8" s="221"/>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3"/>
      <c r="AP8" s="118"/>
      <c r="AQ8" s="5"/>
      <c r="AR8" s="5"/>
      <c r="AS8" s="5"/>
      <c r="AT8" s="220"/>
      <c r="CA8" s="96"/>
      <c r="CC8" s="40"/>
      <c r="CF8" s="40">
        <f t="shared" si="0"/>
        <v>0</v>
      </c>
      <c r="CG8" s="40">
        <v>5</v>
      </c>
      <c r="CH8" s="49" t="s">
        <v>79</v>
      </c>
      <c r="CI8" s="50">
        <v>7000</v>
      </c>
      <c r="CJ8" s="40" t="s">
        <v>30</v>
      </c>
      <c r="CK8" s="40">
        <v>1</v>
      </c>
      <c r="CL8" s="88"/>
    </row>
    <row r="9" spans="1:90" s="47" customFormat="1" ht="21" customHeight="1">
      <c r="A9" s="183"/>
      <c r="B9" s="58" t="s">
        <v>8</v>
      </c>
      <c r="C9" s="119"/>
      <c r="D9" s="119"/>
      <c r="E9" s="59"/>
      <c r="F9" s="59"/>
      <c r="G9" s="59"/>
      <c r="H9" s="59"/>
      <c r="I9" s="59"/>
      <c r="J9" s="59"/>
      <c r="K9" s="60"/>
      <c r="L9" s="59" t="s">
        <v>9</v>
      </c>
      <c r="M9" s="59"/>
      <c r="N9" s="59"/>
      <c r="O9" s="59"/>
      <c r="P9" s="59"/>
      <c r="Q9" s="59"/>
      <c r="R9" s="60"/>
      <c r="S9" s="224"/>
      <c r="T9" s="225"/>
      <c r="U9" s="225"/>
      <c r="V9" s="225"/>
      <c r="W9" s="225"/>
      <c r="X9" s="225"/>
      <c r="Y9" s="226"/>
      <c r="Z9" s="61" t="s">
        <v>23</v>
      </c>
      <c r="AA9" s="59"/>
      <c r="AB9" s="59"/>
      <c r="AC9" s="59"/>
      <c r="AD9" s="59"/>
      <c r="AE9" s="59"/>
      <c r="AF9" s="60"/>
      <c r="AG9" s="227"/>
      <c r="AH9" s="228"/>
      <c r="AI9" s="228"/>
      <c r="AJ9" s="228"/>
      <c r="AK9" s="228"/>
      <c r="AL9" s="228"/>
      <c r="AM9" s="229"/>
      <c r="AP9" s="48"/>
      <c r="CA9" s="96"/>
      <c r="CC9" s="40"/>
      <c r="CF9" s="40">
        <f t="shared" si="0"/>
        <v>0</v>
      </c>
      <c r="CG9" s="40">
        <v>6</v>
      </c>
      <c r="CH9" s="49" t="s">
        <v>80</v>
      </c>
      <c r="CI9" s="50">
        <v>7000</v>
      </c>
      <c r="CJ9" s="40" t="s">
        <v>30</v>
      </c>
      <c r="CK9" s="40">
        <v>1</v>
      </c>
      <c r="CL9" s="88"/>
    </row>
    <row r="10" spans="1:90" s="47" customFormat="1" ht="20.25" customHeight="1" thickBot="1">
      <c r="A10" s="184"/>
      <c r="B10" s="62" t="s">
        <v>42</v>
      </c>
      <c r="C10" s="63"/>
      <c r="D10" s="63"/>
      <c r="E10" s="64"/>
      <c r="F10" s="64"/>
      <c r="G10" s="64"/>
      <c r="H10" s="64"/>
      <c r="I10" s="64"/>
      <c r="J10" s="64"/>
      <c r="K10" s="65"/>
      <c r="L10" s="230"/>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2"/>
      <c r="AP10" s="48"/>
      <c r="CA10" s="96"/>
      <c r="CC10" s="40"/>
      <c r="CF10" s="40">
        <f t="shared" si="0"/>
        <v>0</v>
      </c>
      <c r="CG10" s="40">
        <v>7</v>
      </c>
      <c r="CH10" s="49" t="s">
        <v>81</v>
      </c>
      <c r="CI10" s="50">
        <v>7000</v>
      </c>
      <c r="CJ10" s="40" t="s">
        <v>30</v>
      </c>
      <c r="CK10" s="40">
        <v>1</v>
      </c>
      <c r="CL10" s="88"/>
    </row>
    <row r="11" spans="1:90" s="47" customFormat="1" ht="19.5" customHeight="1" thickBot="1">
      <c r="A11" s="5"/>
      <c r="B11" s="5"/>
      <c r="C11" s="5"/>
      <c r="D11" s="5"/>
      <c r="E11" s="5"/>
      <c r="F11" s="5"/>
      <c r="G11" s="5"/>
      <c r="H11" s="5"/>
      <c r="I11" s="66"/>
      <c r="J11" s="5"/>
      <c r="K11" s="6"/>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P11" s="48"/>
      <c r="CA11" s="96"/>
      <c r="CC11" s="40"/>
      <c r="CF11" s="40">
        <f t="shared" si="0"/>
        <v>0</v>
      </c>
      <c r="CG11" s="40">
        <v>8</v>
      </c>
      <c r="CH11" s="49" t="s">
        <v>82</v>
      </c>
      <c r="CI11" s="50">
        <v>7000</v>
      </c>
      <c r="CJ11" s="40" t="s">
        <v>30</v>
      </c>
      <c r="CK11" s="40">
        <v>1</v>
      </c>
      <c r="CL11" s="88"/>
    </row>
    <row r="12" spans="1:90" s="47" customFormat="1" ht="20.25" customHeight="1" thickBot="1">
      <c r="A12" s="67" t="s">
        <v>33</v>
      </c>
      <c r="B12" s="6"/>
      <c r="C12" s="5"/>
      <c r="D12" s="5"/>
      <c r="E12" s="5"/>
      <c r="F12" s="5"/>
      <c r="G12" s="5"/>
      <c r="H12" s="5"/>
      <c r="I12" s="66"/>
      <c r="J12" s="5"/>
      <c r="K12" s="6"/>
      <c r="L12" s="118"/>
      <c r="M12" s="238" t="s">
        <v>26</v>
      </c>
      <c r="N12" s="204"/>
      <c r="O12" s="204"/>
      <c r="P12" s="204"/>
      <c r="Q12" s="239" t="str">
        <f>IFERROR(SUM(IF($L$6="","",VLOOKUP($L$6,$CH$4:$CI$40,2,0)),$CA$22),"")</f>
        <v/>
      </c>
      <c r="R12" s="240"/>
      <c r="S12" s="240"/>
      <c r="T12" s="241"/>
      <c r="U12" s="204" t="s">
        <v>34</v>
      </c>
      <c r="V12" s="204"/>
      <c r="W12" s="204" t="s">
        <v>19</v>
      </c>
      <c r="X12" s="204"/>
      <c r="Y12" s="204"/>
      <c r="Z12" s="205">
        <f>ROUNDDOWN($R$22/1000,0)*1000</f>
        <v>0</v>
      </c>
      <c r="AA12" s="205"/>
      <c r="AB12" s="205"/>
      <c r="AC12" s="205"/>
      <c r="AD12" s="204" t="s">
        <v>34</v>
      </c>
      <c r="AE12" s="204"/>
      <c r="AF12" s="204" t="s">
        <v>15</v>
      </c>
      <c r="AG12" s="204"/>
      <c r="AH12" s="204"/>
      <c r="AI12" s="205" t="str">
        <f>IF($Q$12="","",MIN($Q$12,$Z$12))</f>
        <v/>
      </c>
      <c r="AJ12" s="205"/>
      <c r="AK12" s="205"/>
      <c r="AL12" s="204" t="s">
        <v>34</v>
      </c>
      <c r="AM12" s="206"/>
      <c r="AP12" s="48"/>
      <c r="CA12" s="96"/>
      <c r="CC12" s="40"/>
      <c r="CF12" s="40">
        <f t="shared" si="0"/>
        <v>0</v>
      </c>
      <c r="CG12" s="40">
        <v>9</v>
      </c>
      <c r="CH12" s="49" t="s">
        <v>83</v>
      </c>
      <c r="CI12" s="50">
        <v>7000</v>
      </c>
      <c r="CJ12" s="40" t="s">
        <v>30</v>
      </c>
      <c r="CK12" s="40">
        <v>1</v>
      </c>
      <c r="CL12" s="88"/>
    </row>
    <row r="13" spans="1:90" ht="18" customHeight="1" thickBot="1">
      <c r="A13" s="233" t="s">
        <v>57</v>
      </c>
      <c r="B13" s="234"/>
      <c r="C13" s="234"/>
      <c r="D13" s="234"/>
      <c r="E13" s="234"/>
      <c r="F13" s="234"/>
      <c r="G13" s="234"/>
      <c r="H13" s="234"/>
      <c r="I13" s="234"/>
      <c r="J13" s="234"/>
      <c r="K13" s="234"/>
      <c r="L13" s="234"/>
      <c r="M13" s="234"/>
      <c r="N13" s="234"/>
      <c r="O13" s="234"/>
      <c r="P13" s="234"/>
      <c r="Q13" s="235"/>
      <c r="R13" s="236" t="s">
        <v>20</v>
      </c>
      <c r="S13" s="234"/>
      <c r="T13" s="234"/>
      <c r="U13" s="234"/>
      <c r="V13" s="235"/>
      <c r="W13" s="236" t="s">
        <v>151</v>
      </c>
      <c r="X13" s="234"/>
      <c r="Y13" s="234"/>
      <c r="Z13" s="234"/>
      <c r="AA13" s="234"/>
      <c r="AB13" s="234"/>
      <c r="AC13" s="234"/>
      <c r="AD13" s="234"/>
      <c r="AE13" s="234"/>
      <c r="AF13" s="234"/>
      <c r="AG13" s="234"/>
      <c r="AH13" s="234"/>
      <c r="AI13" s="234"/>
      <c r="AJ13" s="234"/>
      <c r="AK13" s="234"/>
      <c r="AL13" s="234"/>
      <c r="AM13" s="237"/>
      <c r="CA13" s="95" t="s">
        <v>71</v>
      </c>
      <c r="CF13" s="40">
        <f t="shared" si="0"/>
        <v>0</v>
      </c>
      <c r="CG13" s="40">
        <v>10</v>
      </c>
      <c r="CH13" s="49" t="s">
        <v>84</v>
      </c>
      <c r="CI13" s="50">
        <v>3000</v>
      </c>
      <c r="CJ13" s="40" t="s">
        <v>30</v>
      </c>
      <c r="CK13" s="40">
        <v>1</v>
      </c>
    </row>
    <row r="14" spans="1:90" ht="24.75" customHeight="1" thickBot="1">
      <c r="A14" s="172" t="s">
        <v>150</v>
      </c>
      <c r="B14" s="173"/>
      <c r="C14" s="173"/>
      <c r="D14" s="173"/>
      <c r="E14" s="173"/>
      <c r="F14" s="173"/>
      <c r="G14" s="173"/>
      <c r="H14" s="173"/>
      <c r="I14" s="173"/>
      <c r="J14" s="173"/>
      <c r="K14" s="173"/>
      <c r="L14" s="173"/>
      <c r="M14" s="173"/>
      <c r="N14" s="173"/>
      <c r="O14" s="173"/>
      <c r="P14" s="173"/>
      <c r="Q14" s="174"/>
      <c r="R14" s="175">
        <v>2300</v>
      </c>
      <c r="S14" s="176"/>
      <c r="T14" s="176"/>
      <c r="U14" s="176"/>
      <c r="V14" s="177"/>
      <c r="W14" s="178" t="s">
        <v>152</v>
      </c>
      <c r="X14" s="179"/>
      <c r="Y14" s="179"/>
      <c r="Z14" s="179"/>
      <c r="AA14" s="179"/>
      <c r="AB14" s="179"/>
      <c r="AC14" s="179"/>
      <c r="AD14" s="179"/>
      <c r="AE14" s="179"/>
      <c r="AF14" s="179"/>
      <c r="AG14" s="179"/>
      <c r="AH14" s="179"/>
      <c r="AI14" s="179"/>
      <c r="AJ14" s="179"/>
      <c r="AK14" s="179"/>
      <c r="AL14" s="179"/>
      <c r="AM14" s="180"/>
      <c r="CF14" s="40">
        <f t="shared" ref="CF14:CF40" si="1">IF($L$6=$CH14,1,0)</f>
        <v>0</v>
      </c>
      <c r="CG14" s="40">
        <v>11</v>
      </c>
      <c r="CH14" s="49" t="s">
        <v>85</v>
      </c>
      <c r="CI14" s="68">
        <v>3000</v>
      </c>
      <c r="CJ14" s="40" t="s">
        <v>30</v>
      </c>
      <c r="CK14" s="40">
        <v>1</v>
      </c>
    </row>
    <row r="15" spans="1:90" ht="24" customHeight="1">
      <c r="A15" s="242"/>
      <c r="B15" s="243"/>
      <c r="C15" s="243"/>
      <c r="D15" s="243"/>
      <c r="E15" s="243"/>
      <c r="F15" s="243"/>
      <c r="G15" s="243"/>
      <c r="H15" s="243"/>
      <c r="I15" s="243"/>
      <c r="J15" s="243"/>
      <c r="K15" s="243"/>
      <c r="L15" s="243"/>
      <c r="M15" s="243"/>
      <c r="N15" s="243"/>
      <c r="O15" s="243"/>
      <c r="P15" s="243"/>
      <c r="Q15" s="244"/>
      <c r="R15" s="245"/>
      <c r="S15" s="246"/>
      <c r="T15" s="246"/>
      <c r="U15" s="246"/>
      <c r="V15" s="247"/>
      <c r="W15" s="248"/>
      <c r="X15" s="249"/>
      <c r="Y15" s="249"/>
      <c r="Z15" s="249"/>
      <c r="AA15" s="249"/>
      <c r="AB15" s="249"/>
      <c r="AC15" s="249"/>
      <c r="AD15" s="249"/>
      <c r="AE15" s="249"/>
      <c r="AF15" s="249"/>
      <c r="AG15" s="249"/>
      <c r="AH15" s="249"/>
      <c r="AI15" s="249"/>
      <c r="AJ15" s="249"/>
      <c r="AK15" s="249"/>
      <c r="AL15" s="249"/>
      <c r="AM15" s="250"/>
      <c r="CA15" s="95">
        <f>IF($CD$4=2,IF(A15=$CC$26,R15,0),0)</f>
        <v>0</v>
      </c>
      <c r="CC15" s="40" t="s">
        <v>58</v>
      </c>
      <c r="CF15" s="40">
        <f t="shared" si="1"/>
        <v>0</v>
      </c>
      <c r="CG15" s="40">
        <v>12</v>
      </c>
      <c r="CH15" s="40" t="s">
        <v>86</v>
      </c>
      <c r="CI15" s="50">
        <v>7000</v>
      </c>
      <c r="CJ15" s="40" t="s">
        <v>30</v>
      </c>
      <c r="CK15" s="40">
        <v>1</v>
      </c>
    </row>
    <row r="16" spans="1:90" ht="24" customHeight="1">
      <c r="A16" s="251"/>
      <c r="B16" s="209"/>
      <c r="C16" s="209"/>
      <c r="D16" s="209"/>
      <c r="E16" s="209"/>
      <c r="F16" s="209"/>
      <c r="G16" s="209"/>
      <c r="H16" s="209"/>
      <c r="I16" s="209"/>
      <c r="J16" s="209"/>
      <c r="K16" s="209"/>
      <c r="L16" s="209"/>
      <c r="M16" s="209"/>
      <c r="N16" s="209"/>
      <c r="O16" s="209"/>
      <c r="P16" s="209"/>
      <c r="Q16" s="210"/>
      <c r="R16" s="252"/>
      <c r="S16" s="253"/>
      <c r="T16" s="253"/>
      <c r="U16" s="253"/>
      <c r="V16" s="254"/>
      <c r="W16" s="255"/>
      <c r="X16" s="256"/>
      <c r="Y16" s="256"/>
      <c r="Z16" s="256"/>
      <c r="AA16" s="256"/>
      <c r="AB16" s="256"/>
      <c r="AC16" s="256"/>
      <c r="AD16" s="256"/>
      <c r="AE16" s="256"/>
      <c r="AF16" s="256"/>
      <c r="AG16" s="256"/>
      <c r="AH16" s="256"/>
      <c r="AI16" s="256"/>
      <c r="AJ16" s="256"/>
      <c r="AK16" s="256"/>
      <c r="AL16" s="256"/>
      <c r="AM16" s="257"/>
      <c r="CA16" s="95">
        <f t="shared" ref="CA16:CA20" si="2">IF($CD$4=2,IF(A16=$CC$26,R16,0),0)</f>
        <v>0</v>
      </c>
      <c r="CC16" s="40" t="s">
        <v>59</v>
      </c>
      <c r="CF16" s="40">
        <f t="shared" si="1"/>
        <v>0</v>
      </c>
      <c r="CG16" s="40">
        <v>13</v>
      </c>
      <c r="CH16" s="40" t="s">
        <v>87</v>
      </c>
      <c r="CI16" s="50">
        <v>7000</v>
      </c>
      <c r="CJ16" s="40" t="s">
        <v>30</v>
      </c>
      <c r="CK16" s="40">
        <v>1</v>
      </c>
    </row>
    <row r="17" spans="1:90" ht="24" customHeight="1">
      <c r="A17" s="251"/>
      <c r="B17" s="209"/>
      <c r="C17" s="209"/>
      <c r="D17" s="209"/>
      <c r="E17" s="209"/>
      <c r="F17" s="209"/>
      <c r="G17" s="209"/>
      <c r="H17" s="209"/>
      <c r="I17" s="209"/>
      <c r="J17" s="209"/>
      <c r="K17" s="209"/>
      <c r="L17" s="209"/>
      <c r="M17" s="209"/>
      <c r="N17" s="209"/>
      <c r="O17" s="209"/>
      <c r="P17" s="209"/>
      <c r="Q17" s="210"/>
      <c r="R17" s="252"/>
      <c r="S17" s="253"/>
      <c r="T17" s="253"/>
      <c r="U17" s="253"/>
      <c r="V17" s="254"/>
      <c r="W17" s="255"/>
      <c r="X17" s="256"/>
      <c r="Y17" s="256"/>
      <c r="Z17" s="256"/>
      <c r="AA17" s="256"/>
      <c r="AB17" s="256"/>
      <c r="AC17" s="256"/>
      <c r="AD17" s="256"/>
      <c r="AE17" s="256"/>
      <c r="AF17" s="256"/>
      <c r="AG17" s="256"/>
      <c r="AH17" s="256"/>
      <c r="AI17" s="256"/>
      <c r="AJ17" s="256"/>
      <c r="AK17" s="256"/>
      <c r="AL17" s="256"/>
      <c r="AM17" s="257"/>
      <c r="CA17" s="95">
        <f t="shared" si="2"/>
        <v>0</v>
      </c>
      <c r="CC17" s="40" t="s">
        <v>69</v>
      </c>
      <c r="CF17" s="40">
        <f t="shared" si="1"/>
        <v>0</v>
      </c>
      <c r="CG17" s="40">
        <v>14</v>
      </c>
      <c r="CH17" s="40" t="s">
        <v>88</v>
      </c>
      <c r="CI17" s="50">
        <v>7000</v>
      </c>
      <c r="CJ17" s="40" t="s">
        <v>30</v>
      </c>
      <c r="CK17" s="40">
        <v>1</v>
      </c>
    </row>
    <row r="18" spans="1:90" ht="24" customHeight="1">
      <c r="A18" s="251"/>
      <c r="B18" s="209"/>
      <c r="C18" s="209"/>
      <c r="D18" s="209"/>
      <c r="E18" s="209"/>
      <c r="F18" s="209"/>
      <c r="G18" s="209"/>
      <c r="H18" s="209"/>
      <c r="I18" s="209"/>
      <c r="J18" s="209"/>
      <c r="K18" s="209"/>
      <c r="L18" s="209"/>
      <c r="M18" s="209"/>
      <c r="N18" s="209"/>
      <c r="O18" s="209"/>
      <c r="P18" s="209"/>
      <c r="Q18" s="210"/>
      <c r="R18" s="252"/>
      <c r="S18" s="253"/>
      <c r="T18" s="253"/>
      <c r="U18" s="253"/>
      <c r="V18" s="254"/>
      <c r="W18" s="255"/>
      <c r="X18" s="256"/>
      <c r="Y18" s="256"/>
      <c r="Z18" s="256"/>
      <c r="AA18" s="256"/>
      <c r="AB18" s="256"/>
      <c r="AC18" s="256"/>
      <c r="AD18" s="256"/>
      <c r="AE18" s="256"/>
      <c r="AF18" s="256"/>
      <c r="AG18" s="256"/>
      <c r="AH18" s="256"/>
      <c r="AI18" s="256"/>
      <c r="AJ18" s="256"/>
      <c r="AK18" s="256"/>
      <c r="AL18" s="256"/>
      <c r="AM18" s="257"/>
      <c r="CA18" s="95">
        <f t="shared" si="2"/>
        <v>0</v>
      </c>
      <c r="CC18" s="40" t="s">
        <v>60</v>
      </c>
      <c r="CF18" s="40">
        <f t="shared" si="1"/>
        <v>0</v>
      </c>
      <c r="CG18" s="40">
        <v>15</v>
      </c>
      <c r="CH18" s="40" t="s">
        <v>89</v>
      </c>
      <c r="CI18" s="50">
        <v>7000</v>
      </c>
      <c r="CJ18" s="40" t="s">
        <v>30</v>
      </c>
      <c r="CK18" s="40">
        <v>2</v>
      </c>
    </row>
    <row r="19" spans="1:90" ht="24" customHeight="1">
      <c r="A19" s="251"/>
      <c r="B19" s="209"/>
      <c r="C19" s="209"/>
      <c r="D19" s="209"/>
      <c r="E19" s="209"/>
      <c r="F19" s="209"/>
      <c r="G19" s="209"/>
      <c r="H19" s="209"/>
      <c r="I19" s="209"/>
      <c r="J19" s="209"/>
      <c r="K19" s="209"/>
      <c r="L19" s="209"/>
      <c r="M19" s="209"/>
      <c r="N19" s="209"/>
      <c r="O19" s="209"/>
      <c r="P19" s="209"/>
      <c r="Q19" s="210"/>
      <c r="R19" s="252"/>
      <c r="S19" s="253"/>
      <c r="T19" s="253"/>
      <c r="U19" s="253"/>
      <c r="V19" s="254"/>
      <c r="W19" s="255"/>
      <c r="X19" s="256"/>
      <c r="Y19" s="256"/>
      <c r="Z19" s="256"/>
      <c r="AA19" s="256"/>
      <c r="AB19" s="256"/>
      <c r="AC19" s="256"/>
      <c r="AD19" s="256"/>
      <c r="AE19" s="256"/>
      <c r="AF19" s="256"/>
      <c r="AG19" s="256"/>
      <c r="AH19" s="256"/>
      <c r="AI19" s="256"/>
      <c r="AJ19" s="256"/>
      <c r="AK19" s="256"/>
      <c r="AL19" s="256"/>
      <c r="AM19" s="257"/>
      <c r="CA19" s="95">
        <f>IF($CD$4=2,IF(A19=$CC$26,R19,0),0)</f>
        <v>0</v>
      </c>
      <c r="CC19" s="40" t="s">
        <v>61</v>
      </c>
      <c r="CF19" s="40">
        <f t="shared" si="1"/>
        <v>0</v>
      </c>
      <c r="CG19" s="40">
        <v>16</v>
      </c>
      <c r="CH19" s="40" t="s">
        <v>90</v>
      </c>
      <c r="CI19" s="50">
        <v>20000</v>
      </c>
      <c r="CJ19" s="40" t="s">
        <v>30</v>
      </c>
      <c r="CK19" s="40">
        <v>2</v>
      </c>
      <c r="CL19" s="88">
        <v>2</v>
      </c>
    </row>
    <row r="20" spans="1:90" ht="24" customHeight="1">
      <c r="A20" s="251"/>
      <c r="B20" s="209"/>
      <c r="C20" s="209"/>
      <c r="D20" s="209"/>
      <c r="E20" s="209"/>
      <c r="F20" s="209"/>
      <c r="G20" s="209"/>
      <c r="H20" s="209"/>
      <c r="I20" s="209"/>
      <c r="J20" s="209"/>
      <c r="K20" s="209"/>
      <c r="L20" s="209"/>
      <c r="M20" s="209"/>
      <c r="N20" s="209"/>
      <c r="O20" s="209"/>
      <c r="P20" s="209"/>
      <c r="Q20" s="210"/>
      <c r="R20" s="252"/>
      <c r="S20" s="253"/>
      <c r="T20" s="253"/>
      <c r="U20" s="253"/>
      <c r="V20" s="254"/>
      <c r="W20" s="255"/>
      <c r="X20" s="256"/>
      <c r="Y20" s="256"/>
      <c r="Z20" s="256"/>
      <c r="AA20" s="256"/>
      <c r="AB20" s="256"/>
      <c r="AC20" s="256"/>
      <c r="AD20" s="256"/>
      <c r="AE20" s="256"/>
      <c r="AF20" s="256"/>
      <c r="AG20" s="256"/>
      <c r="AH20" s="256"/>
      <c r="AI20" s="256"/>
      <c r="AJ20" s="256"/>
      <c r="AK20" s="256"/>
      <c r="AL20" s="256"/>
      <c r="AM20" s="257"/>
      <c r="CA20" s="95">
        <f t="shared" si="2"/>
        <v>0</v>
      </c>
      <c r="CC20" s="40" t="s">
        <v>62</v>
      </c>
      <c r="CF20" s="40">
        <f t="shared" si="1"/>
        <v>0</v>
      </c>
      <c r="CG20" s="40">
        <v>17</v>
      </c>
      <c r="CH20" s="40" t="s">
        <v>91</v>
      </c>
      <c r="CI20" s="50">
        <v>30000</v>
      </c>
      <c r="CJ20" s="40" t="s">
        <v>30</v>
      </c>
      <c r="CK20" s="40">
        <v>2</v>
      </c>
      <c r="CL20" s="88">
        <v>2</v>
      </c>
    </row>
    <row r="21" spans="1:90" ht="24" customHeight="1" thickBot="1">
      <c r="A21" s="258"/>
      <c r="B21" s="259"/>
      <c r="C21" s="259"/>
      <c r="D21" s="259"/>
      <c r="E21" s="259"/>
      <c r="F21" s="259"/>
      <c r="G21" s="259"/>
      <c r="H21" s="259"/>
      <c r="I21" s="259"/>
      <c r="J21" s="259"/>
      <c r="K21" s="259"/>
      <c r="L21" s="259"/>
      <c r="M21" s="259"/>
      <c r="N21" s="259"/>
      <c r="O21" s="259"/>
      <c r="P21" s="259"/>
      <c r="Q21" s="260"/>
      <c r="R21" s="261"/>
      <c r="S21" s="262"/>
      <c r="T21" s="262"/>
      <c r="U21" s="262"/>
      <c r="V21" s="263"/>
      <c r="W21" s="264"/>
      <c r="X21" s="265"/>
      <c r="Y21" s="265"/>
      <c r="Z21" s="265"/>
      <c r="AA21" s="265"/>
      <c r="AB21" s="265"/>
      <c r="AC21" s="265"/>
      <c r="AD21" s="265"/>
      <c r="AE21" s="265"/>
      <c r="AF21" s="265"/>
      <c r="AG21" s="265"/>
      <c r="AH21" s="265"/>
      <c r="AI21" s="265"/>
      <c r="AJ21" s="265"/>
      <c r="AK21" s="265"/>
      <c r="AL21" s="265"/>
      <c r="AM21" s="266"/>
      <c r="AU21" s="34"/>
      <c r="CA21" s="95">
        <f>IF($CD$4=2,IF(A21=$CC$26,R21,0),0)</f>
        <v>0</v>
      </c>
      <c r="CC21" s="40" t="s">
        <v>63</v>
      </c>
      <c r="CF21" s="40">
        <f t="shared" si="1"/>
        <v>0</v>
      </c>
      <c r="CG21" s="40">
        <v>18</v>
      </c>
      <c r="CH21" s="40" t="s">
        <v>92</v>
      </c>
      <c r="CI21" s="50">
        <v>40000</v>
      </c>
      <c r="CJ21" s="40" t="s">
        <v>30</v>
      </c>
      <c r="CK21" s="40">
        <v>2</v>
      </c>
      <c r="CL21" s="88">
        <v>2</v>
      </c>
    </row>
    <row r="22" spans="1:90" ht="22.5" customHeight="1" thickTop="1" thickBot="1">
      <c r="A22" s="267" t="s">
        <v>28</v>
      </c>
      <c r="B22" s="268"/>
      <c r="C22" s="268"/>
      <c r="D22" s="268"/>
      <c r="E22" s="268"/>
      <c r="F22" s="268"/>
      <c r="G22" s="268"/>
      <c r="H22" s="268"/>
      <c r="I22" s="268"/>
      <c r="J22" s="268"/>
      <c r="K22" s="268"/>
      <c r="L22" s="268"/>
      <c r="M22" s="268"/>
      <c r="N22" s="268"/>
      <c r="O22" s="268"/>
      <c r="P22" s="268"/>
      <c r="Q22" s="269"/>
      <c r="R22" s="270">
        <f>SUM(R15:V21)</f>
        <v>0</v>
      </c>
      <c r="S22" s="271"/>
      <c r="T22" s="271"/>
      <c r="U22" s="271"/>
      <c r="V22" s="272"/>
      <c r="W22" s="273"/>
      <c r="X22" s="274"/>
      <c r="Y22" s="274"/>
      <c r="Z22" s="274"/>
      <c r="AA22" s="274"/>
      <c r="AB22" s="274"/>
      <c r="AC22" s="274"/>
      <c r="AD22" s="274"/>
      <c r="AE22" s="274"/>
      <c r="AF22" s="274"/>
      <c r="AG22" s="274"/>
      <c r="AH22" s="274"/>
      <c r="AI22" s="274"/>
      <c r="AJ22" s="274"/>
      <c r="AK22" s="274"/>
      <c r="AL22" s="274"/>
      <c r="AM22" s="275"/>
      <c r="CA22" s="97">
        <f>MIN(ROUNDDOWN(SUM(CA15:CA21),-3),15000)</f>
        <v>0</v>
      </c>
      <c r="CC22" s="40" t="s">
        <v>64</v>
      </c>
      <c r="CF22" s="40">
        <f t="shared" si="1"/>
        <v>0</v>
      </c>
      <c r="CG22" s="40">
        <v>19</v>
      </c>
      <c r="CH22" s="40" t="s">
        <v>93</v>
      </c>
      <c r="CI22" s="50">
        <v>7000</v>
      </c>
      <c r="CJ22" s="40" t="s">
        <v>30</v>
      </c>
      <c r="CK22" s="40">
        <v>2</v>
      </c>
    </row>
    <row r="23" spans="1:90" ht="21.75" customHeight="1" thickBot="1">
      <c r="A23" s="87"/>
      <c r="B23" s="69"/>
      <c r="C23" s="69"/>
      <c r="D23" s="69"/>
      <c r="E23" s="69"/>
      <c r="F23" s="70"/>
      <c r="G23" s="70"/>
      <c r="H23" s="70"/>
      <c r="I23" s="70"/>
      <c r="J23" s="70"/>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CC23" s="40" t="s">
        <v>65</v>
      </c>
      <c r="CF23" s="40">
        <f t="shared" si="1"/>
        <v>0</v>
      </c>
      <c r="CG23" s="40">
        <v>20</v>
      </c>
      <c r="CH23" s="40" t="s">
        <v>94</v>
      </c>
      <c r="CI23" s="50">
        <v>7000</v>
      </c>
      <c r="CJ23" s="40" t="s">
        <v>30</v>
      </c>
      <c r="CK23" s="40">
        <v>2</v>
      </c>
    </row>
    <row r="24" spans="1:90" ht="24.75" customHeight="1" thickBot="1">
      <c r="A24" s="276" t="s">
        <v>35</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8"/>
      <c r="AP24" s="72"/>
      <c r="CC24" s="40" t="s">
        <v>66</v>
      </c>
      <c r="CF24" s="40">
        <f t="shared" si="1"/>
        <v>0</v>
      </c>
      <c r="CG24" s="40">
        <v>21</v>
      </c>
      <c r="CH24" s="40" t="s">
        <v>95</v>
      </c>
      <c r="CI24" s="50">
        <v>7000</v>
      </c>
      <c r="CJ24" s="40" t="s">
        <v>30</v>
      </c>
      <c r="CK24" s="40">
        <v>2</v>
      </c>
    </row>
    <row r="25" spans="1:90" s="47" customFormat="1" ht="30" customHeight="1" thickBot="1">
      <c r="A25" s="115"/>
      <c r="B25" s="279" t="s">
        <v>74</v>
      </c>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80"/>
      <c r="AP25" s="48"/>
      <c r="CA25" s="96"/>
      <c r="CC25" s="40" t="s">
        <v>67</v>
      </c>
      <c r="CF25" s="40">
        <f t="shared" si="1"/>
        <v>0</v>
      </c>
      <c r="CG25" s="49">
        <v>23</v>
      </c>
      <c r="CH25" s="49" t="s">
        <v>96</v>
      </c>
      <c r="CI25" s="68">
        <v>20000</v>
      </c>
      <c r="CJ25" s="49" t="s">
        <v>30</v>
      </c>
      <c r="CK25" s="40">
        <v>2</v>
      </c>
      <c r="CL25" s="88">
        <v>2</v>
      </c>
    </row>
    <row r="26" spans="1:90" s="47" customFormat="1" ht="25.5" customHeight="1" thickBot="1">
      <c r="A26" s="116"/>
      <c r="B26" s="281" t="s">
        <v>112</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2"/>
      <c r="AP26" s="48"/>
      <c r="CA26" s="96"/>
      <c r="CC26" s="40" t="s">
        <v>70</v>
      </c>
      <c r="CF26" s="40">
        <f t="shared" si="1"/>
        <v>0</v>
      </c>
      <c r="CG26" s="40">
        <v>24</v>
      </c>
      <c r="CH26" s="40" t="s">
        <v>97</v>
      </c>
      <c r="CI26" s="50">
        <v>30000</v>
      </c>
      <c r="CJ26" s="40" t="s">
        <v>32</v>
      </c>
      <c r="CK26" s="40">
        <v>2</v>
      </c>
      <c r="CL26" s="88">
        <v>2</v>
      </c>
    </row>
    <row r="27" spans="1:90" ht="25.5" customHeight="1" thickBot="1">
      <c r="A27" s="116"/>
      <c r="B27" s="281" t="s">
        <v>41</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2"/>
      <c r="CC27" s="40" t="s">
        <v>148</v>
      </c>
      <c r="CF27" s="40">
        <f t="shared" si="1"/>
        <v>0</v>
      </c>
      <c r="CG27" s="40">
        <v>25</v>
      </c>
      <c r="CH27" s="40" t="s">
        <v>98</v>
      </c>
      <c r="CI27" s="50">
        <v>40000</v>
      </c>
      <c r="CJ27" s="40" t="s">
        <v>32</v>
      </c>
      <c r="CK27" s="40">
        <v>2</v>
      </c>
      <c r="CL27" s="88">
        <v>2</v>
      </c>
    </row>
    <row r="28" spans="1:90" ht="25.5" customHeight="1" thickBot="1">
      <c r="A28" s="116"/>
      <c r="B28" s="283" t="s">
        <v>36</v>
      </c>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4"/>
      <c r="CF28" s="40">
        <f t="shared" si="1"/>
        <v>0</v>
      </c>
      <c r="CG28" s="40">
        <v>26</v>
      </c>
      <c r="CH28" s="40" t="s">
        <v>99</v>
      </c>
      <c r="CI28" s="50">
        <v>20000</v>
      </c>
      <c r="CJ28" s="40" t="s">
        <v>32</v>
      </c>
      <c r="CK28" s="40">
        <v>2</v>
      </c>
      <c r="CL28" s="88">
        <v>2</v>
      </c>
    </row>
    <row r="29" spans="1:90" ht="18" customHeight="1">
      <c r="A29" s="99" t="str">
        <f>IF(COUNTIF($A$25:$A$28,"○")=4,"",IF(OR(AND(COUNTIF($A$25:$A$28,"○")=0,$AG$5&lt;&gt;""),COUNTIF($A$25:$A$28,"○")=1,COUNTIF($A$25:$A$28,"○")=2,COUNTIF($A$25:$A$28,"○")=3),"誓約事項（水色セル）のすべてに○がない場合、補助金の対象となりません。",""))</f>
        <v/>
      </c>
      <c r="CF29" s="40">
        <f t="shared" si="1"/>
        <v>0</v>
      </c>
      <c r="CG29" s="40">
        <v>27</v>
      </c>
      <c r="CH29" s="40" t="s">
        <v>100</v>
      </c>
      <c r="CI29" s="50">
        <v>30000</v>
      </c>
      <c r="CJ29" s="40" t="s">
        <v>32</v>
      </c>
      <c r="CK29" s="40">
        <v>2</v>
      </c>
      <c r="CL29" s="88">
        <v>2</v>
      </c>
    </row>
    <row r="30" spans="1:90" ht="12" customHeight="1">
      <c r="A30" s="85"/>
      <c r="CF30" s="40">
        <f t="shared" si="1"/>
        <v>0</v>
      </c>
      <c r="CG30" s="40">
        <v>28</v>
      </c>
      <c r="CH30" s="40" t="s">
        <v>101</v>
      </c>
      <c r="CI30" s="50">
        <v>40000</v>
      </c>
      <c r="CJ30" s="40" t="s">
        <v>32</v>
      </c>
      <c r="CK30" s="40">
        <v>2</v>
      </c>
      <c r="CL30" s="88">
        <v>2</v>
      </c>
    </row>
    <row r="31" spans="1:90" ht="24.75" customHeight="1">
      <c r="B31" s="86"/>
      <c r="C31" s="74"/>
      <c r="D31" s="74"/>
      <c r="E31" s="74"/>
      <c r="F31" s="74"/>
      <c r="G31" s="74"/>
      <c r="H31" s="74"/>
      <c r="I31" s="74"/>
      <c r="J31" s="74"/>
      <c r="K31" s="74"/>
      <c r="L31" s="74"/>
      <c r="M31" s="74"/>
      <c r="N31" s="74"/>
      <c r="O31" s="74"/>
      <c r="P31" s="74"/>
      <c r="Q31" s="74"/>
      <c r="R31" s="74"/>
      <c r="S31" s="74"/>
      <c r="T31" s="75"/>
      <c r="U31" s="75"/>
      <c r="V31" s="75"/>
      <c r="W31" s="75"/>
      <c r="X31" s="76"/>
      <c r="Y31" s="76"/>
      <c r="Z31" s="76"/>
      <c r="AA31" s="77"/>
      <c r="AB31" s="77"/>
      <c r="AC31" s="77"/>
      <c r="AD31" s="77"/>
      <c r="AE31" s="77"/>
      <c r="AF31" s="77"/>
      <c r="AG31" s="77"/>
      <c r="AH31" s="77"/>
      <c r="AI31" s="77"/>
      <c r="AJ31" s="77"/>
      <c r="AK31" s="77"/>
      <c r="AL31" s="77"/>
      <c r="AM31" s="77"/>
      <c r="AP31" s="120"/>
      <c r="AQ31" s="73"/>
      <c r="CF31" s="40">
        <f t="shared" si="1"/>
        <v>0</v>
      </c>
      <c r="CG31" s="40">
        <v>30</v>
      </c>
      <c r="CH31" s="40" t="s">
        <v>102</v>
      </c>
      <c r="CI31" s="50">
        <v>3000</v>
      </c>
      <c r="CJ31" s="40" t="s">
        <v>32</v>
      </c>
      <c r="CK31" s="40">
        <v>1</v>
      </c>
    </row>
    <row r="32" spans="1:90" ht="25.5" customHeight="1">
      <c r="A32" s="86"/>
      <c r="CF32" s="40">
        <f t="shared" si="1"/>
        <v>0</v>
      </c>
      <c r="CG32" s="40">
        <v>31</v>
      </c>
      <c r="CH32" s="40" t="s">
        <v>103</v>
      </c>
      <c r="CI32" s="50">
        <v>3000</v>
      </c>
      <c r="CJ32" s="40" t="s">
        <v>32</v>
      </c>
      <c r="CK32" s="40">
        <v>1</v>
      </c>
    </row>
    <row r="33" spans="1:90" ht="15" customHeight="1">
      <c r="A33" s="93"/>
      <c r="B33" s="74"/>
      <c r="C33" s="74"/>
      <c r="D33" s="74"/>
      <c r="E33" s="74"/>
      <c r="F33" s="74"/>
      <c r="G33" s="74"/>
      <c r="H33" s="74"/>
      <c r="I33" s="74"/>
      <c r="J33" s="74"/>
      <c r="K33" s="74"/>
      <c r="L33" s="74"/>
      <c r="M33" s="74"/>
      <c r="N33" s="74"/>
      <c r="O33" s="74"/>
      <c r="P33" s="74"/>
      <c r="Q33" s="74"/>
      <c r="R33" s="74"/>
      <c r="S33" s="74"/>
      <c r="T33" s="75"/>
      <c r="U33" s="75"/>
      <c r="V33" s="75"/>
      <c r="W33" s="75"/>
      <c r="X33" s="76"/>
      <c r="Y33" s="76"/>
      <c r="Z33" s="76"/>
      <c r="AA33" s="77"/>
      <c r="AB33" s="77"/>
      <c r="AC33" s="77"/>
      <c r="AD33" s="77"/>
      <c r="AE33" s="77"/>
      <c r="AF33" s="77"/>
      <c r="AG33" s="77"/>
      <c r="AH33" s="77"/>
      <c r="AI33" s="77"/>
      <c r="AJ33" s="77"/>
      <c r="AK33" s="77"/>
      <c r="AL33" s="77"/>
      <c r="AM33" s="77"/>
      <c r="CF33" s="40">
        <f t="shared" si="1"/>
        <v>0</v>
      </c>
      <c r="CG33" s="40">
        <v>32</v>
      </c>
      <c r="CH33" s="40" t="s">
        <v>104</v>
      </c>
      <c r="CI33" s="50">
        <v>3000</v>
      </c>
      <c r="CJ33" s="40" t="s">
        <v>32</v>
      </c>
      <c r="CK33" s="40">
        <v>1</v>
      </c>
    </row>
    <row r="34" spans="1:90" ht="15" customHeight="1">
      <c r="B34" s="86"/>
      <c r="C34" s="74"/>
      <c r="D34" s="74"/>
      <c r="E34" s="74"/>
      <c r="F34" s="74"/>
      <c r="G34" s="74"/>
      <c r="H34" s="74"/>
      <c r="I34" s="74"/>
      <c r="J34" s="74"/>
      <c r="K34" s="74"/>
      <c r="L34" s="74"/>
      <c r="M34" s="74"/>
      <c r="N34" s="74"/>
      <c r="O34" s="74"/>
      <c r="P34" s="74"/>
      <c r="Q34" s="74"/>
      <c r="R34" s="74"/>
      <c r="S34" s="74"/>
      <c r="T34" s="75"/>
      <c r="U34" s="75"/>
      <c r="V34" s="75"/>
      <c r="W34" s="75"/>
      <c r="X34" s="76"/>
      <c r="Y34" s="76"/>
      <c r="Z34" s="76"/>
      <c r="AA34" s="77"/>
      <c r="AB34" s="77"/>
      <c r="AC34" s="77"/>
      <c r="AD34" s="77"/>
      <c r="AE34" s="77"/>
      <c r="AF34" s="77"/>
      <c r="AG34" s="77"/>
      <c r="AH34" s="77"/>
      <c r="AI34" s="77"/>
      <c r="AJ34" s="77"/>
      <c r="AK34" s="77"/>
      <c r="AL34" s="77"/>
      <c r="AM34" s="77"/>
      <c r="AP34" s="120"/>
      <c r="AQ34" s="78"/>
      <c r="CF34" s="40">
        <f t="shared" si="1"/>
        <v>0</v>
      </c>
      <c r="CG34" s="40">
        <v>33</v>
      </c>
      <c r="CH34" s="40" t="s">
        <v>105</v>
      </c>
      <c r="CI34" s="50">
        <v>3000</v>
      </c>
      <c r="CJ34" s="40" t="s">
        <v>32</v>
      </c>
      <c r="CK34" s="40">
        <v>1</v>
      </c>
    </row>
    <row r="35" spans="1:90" ht="15" customHeight="1">
      <c r="A35" s="86"/>
      <c r="CF35" s="40">
        <f t="shared" si="1"/>
        <v>0</v>
      </c>
      <c r="CG35" s="40">
        <v>34</v>
      </c>
      <c r="CH35" s="40" t="s">
        <v>106</v>
      </c>
      <c r="CI35" s="50">
        <v>3000</v>
      </c>
      <c r="CJ35" s="40" t="s">
        <v>32</v>
      </c>
      <c r="CK35" s="40">
        <v>1</v>
      </c>
    </row>
    <row r="36" spans="1:90" ht="13.5" customHeight="1">
      <c r="A36" s="93"/>
      <c r="B36" s="74"/>
      <c r="C36" s="74"/>
      <c r="D36" s="74"/>
      <c r="E36" s="74"/>
      <c r="F36" s="74"/>
      <c r="G36" s="74"/>
      <c r="H36" s="74"/>
      <c r="I36" s="74"/>
      <c r="J36" s="74"/>
      <c r="K36" s="74"/>
      <c r="L36" s="74"/>
      <c r="M36" s="74"/>
      <c r="N36" s="74"/>
      <c r="O36" s="74"/>
      <c r="P36" s="74"/>
      <c r="Q36" s="74"/>
      <c r="R36" s="74"/>
      <c r="S36" s="74"/>
      <c r="T36" s="75"/>
      <c r="U36" s="75"/>
      <c r="V36" s="75"/>
      <c r="W36" s="75"/>
      <c r="X36" s="76"/>
      <c r="Y36" s="76"/>
      <c r="Z36" s="76"/>
      <c r="AA36" s="77"/>
      <c r="AB36" s="77"/>
      <c r="AC36" s="77"/>
      <c r="AD36" s="77"/>
      <c r="AE36" s="77"/>
      <c r="AF36" s="77"/>
      <c r="AG36" s="77"/>
      <c r="AH36" s="77"/>
      <c r="AI36" s="77"/>
      <c r="AJ36" s="77"/>
      <c r="AK36" s="77"/>
      <c r="AL36" s="77"/>
      <c r="AM36" s="77"/>
      <c r="CF36" s="40">
        <f t="shared" si="1"/>
        <v>0</v>
      </c>
      <c r="CG36" s="40">
        <v>35</v>
      </c>
      <c r="CH36" s="40" t="s">
        <v>107</v>
      </c>
      <c r="CI36" s="50">
        <v>3000</v>
      </c>
      <c r="CJ36" s="40" t="s">
        <v>32</v>
      </c>
      <c r="CK36" s="40">
        <v>1</v>
      </c>
    </row>
    <row r="37" spans="1:90" s="79" customFormat="1" ht="18.75" customHeight="1">
      <c r="AP37" s="80"/>
      <c r="CA37" s="98"/>
      <c r="CC37" s="40"/>
      <c r="CF37" s="40">
        <f t="shared" si="1"/>
        <v>0</v>
      </c>
      <c r="CG37" s="40">
        <v>36</v>
      </c>
      <c r="CH37" s="40" t="s">
        <v>108</v>
      </c>
      <c r="CI37" s="50">
        <v>3000</v>
      </c>
      <c r="CJ37" s="40" t="s">
        <v>32</v>
      </c>
      <c r="CK37" s="40">
        <v>1</v>
      </c>
      <c r="CL37" s="88"/>
    </row>
    <row r="38" spans="1:90" s="79" customFormat="1" ht="18.75" customHeight="1">
      <c r="E38" s="81"/>
      <c r="AP38" s="80"/>
      <c r="CA38" s="98"/>
      <c r="CC38" s="40"/>
      <c r="CF38" s="40">
        <f t="shared" si="1"/>
        <v>0</v>
      </c>
      <c r="CG38" s="40">
        <v>37</v>
      </c>
      <c r="CH38" s="40" t="s">
        <v>109</v>
      </c>
      <c r="CI38" s="50">
        <v>3000</v>
      </c>
      <c r="CJ38" s="40" t="s">
        <v>32</v>
      </c>
      <c r="CK38" s="40">
        <v>1</v>
      </c>
      <c r="CL38" s="88"/>
    </row>
    <row r="39" spans="1:90" s="79" customFormat="1" ht="18.75" customHeight="1">
      <c r="E39" s="81"/>
      <c r="AP39" s="80"/>
      <c r="CA39" s="98"/>
      <c r="CC39" s="40"/>
      <c r="CF39" s="40">
        <f t="shared" si="1"/>
        <v>0</v>
      </c>
      <c r="CG39" s="40">
        <v>38</v>
      </c>
      <c r="CH39" s="40" t="s">
        <v>110</v>
      </c>
      <c r="CI39" s="50">
        <v>3000</v>
      </c>
      <c r="CJ39" s="40" t="s">
        <v>32</v>
      </c>
      <c r="CK39" s="40">
        <v>1</v>
      </c>
      <c r="CL39" s="88"/>
    </row>
    <row r="40" spans="1:90" s="79" customFormat="1" ht="18.75" customHeight="1">
      <c r="E40" s="81"/>
      <c r="AP40" s="80"/>
      <c r="CA40" s="98"/>
      <c r="CC40" s="40"/>
      <c r="CF40" s="40">
        <f t="shared" si="1"/>
        <v>0</v>
      </c>
      <c r="CG40" s="40">
        <v>39</v>
      </c>
      <c r="CH40" s="40" t="s">
        <v>111</v>
      </c>
      <c r="CI40" s="50">
        <v>3000</v>
      </c>
      <c r="CJ40" s="40" t="s">
        <v>32</v>
      </c>
      <c r="CK40" s="40">
        <v>1</v>
      </c>
      <c r="CL40" s="88"/>
    </row>
    <row r="41" spans="1:90" s="79" customFormat="1" ht="18.75" customHeight="1">
      <c r="E41" s="81"/>
      <c r="AP41" s="80"/>
      <c r="CA41" s="98"/>
      <c r="CC41" s="40"/>
    </row>
    <row r="42" spans="1:90" s="79" customFormat="1" ht="18.75" customHeight="1">
      <c r="E42" s="81"/>
      <c r="AP42" s="80"/>
      <c r="CA42" s="98"/>
      <c r="CC42" s="40"/>
      <c r="CL42" s="88"/>
    </row>
    <row r="43" spans="1:90" s="79" customFormat="1" ht="18.75" customHeight="1">
      <c r="E43" s="81"/>
      <c r="AP43" s="80"/>
      <c r="CA43" s="98"/>
      <c r="CC43" s="40"/>
      <c r="CF43" s="40"/>
      <c r="CG43" s="40"/>
      <c r="CH43" s="40"/>
      <c r="CI43" s="50"/>
      <c r="CJ43" s="40"/>
      <c r="CK43" s="40"/>
      <c r="CL43" s="88"/>
    </row>
    <row r="44" spans="1:90" s="79" customFormat="1" ht="18.75" customHeight="1">
      <c r="E44" s="81"/>
      <c r="AP44" s="80"/>
      <c r="CA44" s="98"/>
      <c r="CC44" s="40"/>
      <c r="CF44" s="40"/>
      <c r="CG44" s="40"/>
      <c r="CH44" s="40"/>
      <c r="CI44" s="50"/>
      <c r="CJ44" s="40"/>
      <c r="CK44" s="40"/>
      <c r="CL44" s="88"/>
    </row>
    <row r="45" spans="1:90" s="79" customFormat="1" ht="18.75" customHeight="1">
      <c r="E45" s="81"/>
      <c r="AP45" s="80"/>
      <c r="CA45" s="98"/>
      <c r="CC45" s="40"/>
      <c r="CF45" s="40"/>
      <c r="CG45" s="40"/>
      <c r="CH45" s="40"/>
      <c r="CI45" s="50"/>
      <c r="CJ45" s="40"/>
      <c r="CK45" s="40"/>
      <c r="CL45" s="88"/>
    </row>
    <row r="46" spans="1:90" s="79" customFormat="1" ht="18.75" customHeight="1">
      <c r="E46" s="81"/>
      <c r="AP46" s="80"/>
      <c r="CA46" s="98"/>
      <c r="CC46" s="40"/>
      <c r="CF46" s="40"/>
      <c r="CG46" s="40"/>
      <c r="CH46" s="40"/>
      <c r="CI46" s="50"/>
      <c r="CJ46" s="40"/>
      <c r="CK46" s="40"/>
      <c r="CL46" s="88"/>
    </row>
    <row r="47" spans="1:90" s="79" customFormat="1" ht="18.75" customHeight="1">
      <c r="E47" s="81"/>
      <c r="AP47" s="80"/>
      <c r="CA47" s="98"/>
      <c r="CC47" s="40"/>
      <c r="CF47" s="40"/>
      <c r="CG47" s="40"/>
      <c r="CH47" s="40"/>
      <c r="CI47" s="50"/>
      <c r="CJ47" s="40"/>
      <c r="CK47" s="40"/>
      <c r="CL47" s="88"/>
    </row>
    <row r="48" spans="1:90" s="79" customFormat="1" ht="18.75" customHeight="1">
      <c r="E48" s="81"/>
      <c r="AP48" s="80"/>
      <c r="CA48" s="98"/>
      <c r="CC48" s="40"/>
      <c r="CF48" s="40"/>
      <c r="CG48" s="40"/>
      <c r="CH48" s="40"/>
      <c r="CI48" s="50"/>
      <c r="CJ48" s="40"/>
      <c r="CK48" s="40"/>
      <c r="CL48" s="88"/>
    </row>
    <row r="49" spans="5:90" s="79" customFormat="1" ht="18.75" customHeight="1">
      <c r="E49" s="81"/>
      <c r="AP49" s="80"/>
      <c r="CA49" s="98"/>
      <c r="CC49" s="40"/>
      <c r="CF49" s="40"/>
      <c r="CG49" s="40"/>
      <c r="CH49" s="40"/>
      <c r="CI49" s="50"/>
      <c r="CJ49" s="40"/>
      <c r="CK49" s="40"/>
      <c r="CL49" s="88"/>
    </row>
    <row r="50" spans="5:90" s="79" customFormat="1" ht="18.75" customHeight="1">
      <c r="E50" s="81"/>
      <c r="AP50" s="80"/>
      <c r="CA50" s="98"/>
      <c r="CC50" s="40"/>
      <c r="CF50" s="40"/>
      <c r="CG50" s="40"/>
      <c r="CH50" s="40"/>
      <c r="CI50" s="50"/>
      <c r="CJ50" s="40"/>
      <c r="CK50" s="40"/>
      <c r="CL50" s="88"/>
    </row>
    <row r="51" spans="5:90" s="79" customFormat="1" ht="18.75" customHeight="1">
      <c r="E51" s="81"/>
      <c r="AP51" s="80"/>
      <c r="CA51" s="98"/>
      <c r="CC51" s="40"/>
      <c r="CF51" s="40"/>
      <c r="CG51" s="40"/>
      <c r="CH51" s="40"/>
      <c r="CI51" s="50"/>
      <c r="CJ51" s="40"/>
      <c r="CK51" s="40"/>
      <c r="CL51" s="88"/>
    </row>
    <row r="52" spans="5:90" s="79" customFormat="1" ht="18.75" customHeight="1">
      <c r="E52" s="81"/>
      <c r="AP52" s="80"/>
      <c r="CA52" s="98"/>
      <c r="CC52" s="40"/>
      <c r="CF52" s="40"/>
      <c r="CG52" s="40"/>
      <c r="CH52" s="40"/>
      <c r="CI52" s="50"/>
      <c r="CJ52" s="40"/>
      <c r="CK52" s="40"/>
      <c r="CL52" s="88"/>
    </row>
    <row r="53" spans="5:90" s="79" customFormat="1" ht="18.75" customHeight="1">
      <c r="E53" s="81"/>
      <c r="AP53" s="80"/>
      <c r="CA53" s="98"/>
      <c r="CC53" s="40"/>
      <c r="CF53" s="40"/>
      <c r="CG53" s="40"/>
      <c r="CH53" s="40"/>
      <c r="CI53" s="50"/>
      <c r="CJ53" s="40"/>
      <c r="CK53" s="40"/>
      <c r="CL53" s="88"/>
    </row>
    <row r="54" spans="5:90" s="79" customFormat="1" ht="18.75" customHeight="1">
      <c r="E54" s="81"/>
      <c r="AP54" s="80"/>
      <c r="CA54" s="98"/>
      <c r="CC54" s="40"/>
      <c r="CF54" s="40"/>
      <c r="CG54" s="40"/>
      <c r="CH54" s="40"/>
      <c r="CI54" s="50"/>
      <c r="CJ54" s="40"/>
      <c r="CK54" s="40"/>
      <c r="CL54" s="88"/>
    </row>
    <row r="55" spans="5:90" s="79" customFormat="1" ht="18.75" customHeight="1">
      <c r="E55" s="81"/>
      <c r="AP55" s="80"/>
      <c r="CA55" s="98"/>
      <c r="CC55" s="40"/>
      <c r="CF55" s="40"/>
      <c r="CG55" s="40"/>
      <c r="CH55" s="40"/>
      <c r="CI55" s="50"/>
      <c r="CJ55" s="40"/>
      <c r="CK55" s="40"/>
      <c r="CL55" s="88"/>
    </row>
    <row r="56" spans="5:90" s="79" customFormat="1" ht="18.75" customHeight="1">
      <c r="E56" s="81"/>
      <c r="AP56" s="80"/>
      <c r="CA56" s="98"/>
      <c r="CC56" s="40"/>
      <c r="CF56" s="40"/>
      <c r="CG56" s="40"/>
      <c r="CH56" s="40"/>
      <c r="CI56" s="50"/>
      <c r="CJ56" s="40"/>
      <c r="CK56" s="40"/>
      <c r="CL56" s="88"/>
    </row>
    <row r="57" spans="5:90" s="79" customFormat="1" ht="18.75" customHeight="1">
      <c r="E57" s="81"/>
      <c r="AP57" s="80"/>
      <c r="CA57" s="98"/>
      <c r="CC57" s="40"/>
      <c r="CF57" s="40"/>
      <c r="CG57" s="40"/>
      <c r="CH57" s="40"/>
      <c r="CI57" s="50"/>
      <c r="CJ57" s="40"/>
      <c r="CK57" s="40"/>
      <c r="CL57" s="88"/>
    </row>
    <row r="58" spans="5:90" s="79" customFormat="1" ht="18.75" customHeight="1">
      <c r="E58" s="81"/>
      <c r="AP58" s="80"/>
      <c r="CA58" s="98"/>
      <c r="CC58" s="40"/>
      <c r="CF58" s="40"/>
      <c r="CG58" s="40"/>
      <c r="CH58" s="40"/>
      <c r="CI58" s="50"/>
      <c r="CJ58" s="40"/>
      <c r="CK58" s="40"/>
      <c r="CL58" s="88"/>
    </row>
    <row r="59" spans="5:90" s="79" customFormat="1" ht="18.75" customHeight="1">
      <c r="E59" s="81"/>
      <c r="AP59" s="80"/>
      <c r="CA59" s="98"/>
      <c r="CC59" s="40"/>
      <c r="CF59" s="40"/>
      <c r="CG59" s="40"/>
      <c r="CH59" s="40"/>
      <c r="CI59" s="50"/>
      <c r="CJ59" s="40"/>
      <c r="CK59" s="40"/>
      <c r="CL59" s="88"/>
    </row>
    <row r="60" spans="5:90" s="79" customFormat="1" ht="18.75" customHeight="1">
      <c r="AP60" s="80"/>
      <c r="CA60" s="98"/>
      <c r="CC60" s="40"/>
      <c r="CF60" s="40"/>
      <c r="CG60" s="40"/>
      <c r="CH60" s="40"/>
      <c r="CI60" s="50"/>
      <c r="CJ60" s="40"/>
      <c r="CK60" s="40"/>
      <c r="CL60" s="88"/>
    </row>
    <row r="61" spans="5:90" s="79" customFormat="1" ht="18.75" customHeight="1">
      <c r="E61" s="81"/>
      <c r="AP61" s="80"/>
      <c r="CA61" s="98"/>
      <c r="CC61" s="40"/>
      <c r="CF61" s="40"/>
      <c r="CG61" s="40"/>
      <c r="CH61" s="40"/>
      <c r="CI61" s="50"/>
      <c r="CJ61" s="40"/>
      <c r="CK61" s="40"/>
      <c r="CL61" s="88"/>
    </row>
    <row r="62" spans="5:90" s="79" customFormat="1" ht="18.75" customHeight="1">
      <c r="E62" s="81"/>
      <c r="AP62" s="80"/>
      <c r="CA62" s="98"/>
      <c r="CC62" s="40"/>
      <c r="CF62" s="40"/>
      <c r="CG62" s="40"/>
      <c r="CH62" s="40"/>
      <c r="CI62" s="50"/>
      <c r="CJ62" s="40"/>
      <c r="CK62" s="40"/>
      <c r="CL62" s="88"/>
    </row>
    <row r="63" spans="5:90" s="79" customFormat="1" ht="18.75" customHeight="1">
      <c r="E63" s="81"/>
      <c r="AP63" s="80"/>
      <c r="CA63" s="98"/>
      <c r="CC63" s="40"/>
      <c r="CF63" s="40"/>
      <c r="CG63" s="40"/>
      <c r="CH63" s="40"/>
      <c r="CI63" s="50"/>
      <c r="CJ63" s="40"/>
      <c r="CK63" s="40"/>
      <c r="CL63" s="88"/>
    </row>
    <row r="64" spans="5:90" s="79" customFormat="1" ht="18.75" customHeight="1">
      <c r="E64" s="81"/>
      <c r="AP64" s="80"/>
      <c r="CA64" s="98"/>
      <c r="CC64" s="40"/>
      <c r="CF64" s="40"/>
      <c r="CG64" s="40"/>
      <c r="CH64" s="40"/>
      <c r="CI64" s="50"/>
      <c r="CJ64" s="40"/>
      <c r="CK64" s="40"/>
      <c r="CL64" s="88"/>
    </row>
    <row r="65" spans="5:90" s="79" customFormat="1" ht="18.75" customHeight="1">
      <c r="E65" s="81"/>
      <c r="AP65" s="80"/>
      <c r="CA65" s="98"/>
      <c r="CC65" s="40"/>
      <c r="CF65" s="40"/>
      <c r="CG65" s="40"/>
      <c r="CH65" s="40"/>
      <c r="CI65" s="50"/>
      <c r="CJ65" s="40"/>
      <c r="CK65" s="40"/>
      <c r="CL65" s="88"/>
    </row>
    <row r="66" spans="5:90" s="79" customFormat="1" ht="18.75" customHeight="1">
      <c r="E66" s="81"/>
      <c r="AP66" s="80"/>
      <c r="CA66" s="98"/>
      <c r="CC66" s="40"/>
      <c r="CF66" s="40"/>
      <c r="CG66" s="40"/>
      <c r="CH66" s="40"/>
      <c r="CI66" s="50"/>
      <c r="CJ66" s="40"/>
      <c r="CK66" s="40"/>
      <c r="CL66" s="88"/>
    </row>
    <row r="67" spans="5:90" s="79" customFormat="1" ht="18.75" customHeight="1">
      <c r="E67" s="81"/>
      <c r="AP67" s="80"/>
      <c r="CA67" s="98"/>
      <c r="CC67" s="40"/>
      <c r="CF67" s="40"/>
      <c r="CG67" s="40"/>
      <c r="CH67" s="40"/>
      <c r="CI67" s="50"/>
      <c r="CJ67" s="40"/>
      <c r="CK67" s="40"/>
      <c r="CL67" s="88"/>
    </row>
    <row r="68" spans="5:90" s="79" customFormat="1" ht="18.75" customHeight="1">
      <c r="E68" s="81"/>
      <c r="AP68" s="80"/>
      <c r="CA68" s="98"/>
      <c r="CC68" s="40"/>
      <c r="CF68" s="40"/>
      <c r="CG68" s="40"/>
      <c r="CH68" s="40"/>
      <c r="CI68" s="50"/>
      <c r="CJ68" s="40"/>
      <c r="CK68" s="40"/>
      <c r="CL68" s="88"/>
    </row>
    <row r="69" spans="5:90" s="79" customFormat="1" ht="18.75" customHeight="1">
      <c r="E69" s="81"/>
      <c r="AP69" s="80"/>
      <c r="CA69" s="98"/>
      <c r="CC69" s="40"/>
      <c r="CF69" s="40"/>
      <c r="CG69" s="40"/>
      <c r="CH69" s="40"/>
      <c r="CI69" s="50"/>
      <c r="CJ69" s="40"/>
      <c r="CK69" s="40"/>
      <c r="CL69" s="88"/>
    </row>
    <row r="70" spans="5:90" s="79" customFormat="1" ht="18.75" customHeight="1">
      <c r="E70" s="81"/>
      <c r="AP70" s="80"/>
      <c r="CA70" s="98"/>
      <c r="CC70" s="40"/>
      <c r="CF70" s="40"/>
      <c r="CG70" s="40"/>
      <c r="CH70" s="40"/>
      <c r="CI70" s="50"/>
      <c r="CJ70" s="40"/>
      <c r="CK70" s="40"/>
      <c r="CL70" s="88"/>
    </row>
    <row r="71" spans="5:90" s="79" customFormat="1" ht="18.75" customHeight="1">
      <c r="E71" s="81"/>
      <c r="AP71" s="80"/>
      <c r="CA71" s="98"/>
      <c r="CC71" s="40"/>
      <c r="CF71" s="40"/>
      <c r="CG71" s="40"/>
      <c r="CH71" s="40"/>
      <c r="CI71" s="50"/>
      <c r="CJ71" s="40"/>
      <c r="CK71" s="40"/>
      <c r="CL71" s="88"/>
    </row>
    <row r="72" spans="5:90" s="79" customFormat="1" ht="18.75" customHeight="1">
      <c r="E72" s="81"/>
      <c r="AP72" s="80"/>
      <c r="CA72" s="98"/>
      <c r="CC72" s="40"/>
      <c r="CF72" s="40"/>
      <c r="CG72" s="40"/>
      <c r="CH72" s="40"/>
      <c r="CI72" s="50"/>
      <c r="CJ72" s="40"/>
      <c r="CK72" s="40"/>
      <c r="CL72" s="88"/>
    </row>
    <row r="73" spans="5:90" s="79" customFormat="1" ht="18.75" customHeight="1">
      <c r="E73" s="81"/>
      <c r="AP73" s="80"/>
      <c r="CA73" s="98"/>
      <c r="CC73" s="40"/>
      <c r="CF73" s="40"/>
      <c r="CG73" s="40"/>
      <c r="CH73" s="40"/>
      <c r="CI73" s="50"/>
      <c r="CJ73" s="40"/>
      <c r="CK73" s="40"/>
      <c r="CL73" s="88"/>
    </row>
    <row r="74" spans="5:90" s="79" customFormat="1" ht="18.75" customHeight="1">
      <c r="E74" s="81"/>
      <c r="AP74" s="80"/>
      <c r="CA74" s="98"/>
      <c r="CC74" s="40"/>
      <c r="CF74" s="40"/>
      <c r="CG74" s="40"/>
      <c r="CH74" s="40"/>
      <c r="CI74" s="50"/>
      <c r="CJ74" s="40"/>
      <c r="CK74" s="40"/>
      <c r="CL74" s="88"/>
    </row>
    <row r="75" spans="5:90" s="79" customFormat="1" ht="18.75" customHeight="1">
      <c r="E75" s="81"/>
      <c r="AP75" s="80"/>
      <c r="CA75" s="98"/>
      <c r="CC75" s="40"/>
      <c r="CF75" s="40"/>
      <c r="CG75" s="40"/>
      <c r="CH75" s="40"/>
      <c r="CI75" s="50"/>
      <c r="CJ75" s="40"/>
      <c r="CK75" s="40"/>
      <c r="CL75" s="88"/>
    </row>
    <row r="76" spans="5:90" s="79" customFormat="1" ht="18.75" customHeight="1">
      <c r="E76" s="81"/>
      <c r="AP76" s="80"/>
      <c r="CA76" s="98"/>
      <c r="CC76" s="40"/>
      <c r="CF76" s="40"/>
      <c r="CG76" s="40"/>
      <c r="CH76" s="40"/>
      <c r="CI76" s="50"/>
      <c r="CJ76" s="40"/>
      <c r="CK76" s="40"/>
      <c r="CL76" s="88"/>
    </row>
    <row r="77" spans="5:90" s="79" customFormat="1" ht="18.75" customHeight="1">
      <c r="E77" s="81"/>
      <c r="AP77" s="80"/>
      <c r="CA77" s="98"/>
      <c r="CC77" s="40"/>
      <c r="CF77" s="40"/>
      <c r="CG77" s="40"/>
      <c r="CH77" s="40"/>
      <c r="CI77" s="50"/>
      <c r="CJ77" s="40"/>
      <c r="CK77" s="40"/>
      <c r="CL77" s="88"/>
    </row>
    <row r="78" spans="5:90" s="79" customFormat="1" ht="18.75" customHeight="1">
      <c r="E78" s="81"/>
      <c r="AP78" s="80"/>
      <c r="CA78" s="98"/>
      <c r="CC78" s="40"/>
      <c r="CF78" s="40"/>
      <c r="CG78" s="40"/>
      <c r="CH78" s="40"/>
      <c r="CI78" s="50"/>
      <c r="CJ78" s="40"/>
      <c r="CK78" s="40"/>
      <c r="CL78" s="88"/>
    </row>
    <row r="79" spans="5:90" s="79" customFormat="1" ht="18.75" customHeight="1">
      <c r="E79" s="81"/>
      <c r="AP79" s="80"/>
      <c r="CA79" s="98"/>
      <c r="CC79" s="40"/>
      <c r="CF79" s="40"/>
      <c r="CL79" s="88"/>
    </row>
    <row r="80" spans="5:90" s="79" customFormat="1" ht="18.75" customHeight="1">
      <c r="E80" s="81"/>
      <c r="AP80" s="80"/>
      <c r="CA80" s="98"/>
      <c r="CC80" s="40"/>
      <c r="CF80" s="40"/>
      <c r="CK80" s="40"/>
      <c r="CL80" s="88"/>
    </row>
    <row r="81" spans="2:90" s="79" customFormat="1" ht="18.75" customHeight="1">
      <c r="E81" s="81"/>
      <c r="AP81" s="80"/>
      <c r="CA81" s="98"/>
      <c r="CC81" s="40"/>
      <c r="CF81" s="40"/>
      <c r="CK81" s="40"/>
      <c r="CL81" s="88"/>
    </row>
    <row r="82" spans="2:90" s="79" customFormat="1" ht="18.75" customHeight="1">
      <c r="E82" s="81"/>
      <c r="AP82" s="80"/>
      <c r="CA82" s="98"/>
      <c r="CC82" s="40"/>
      <c r="CF82" s="40"/>
      <c r="CK82" s="40"/>
      <c r="CL82" s="88"/>
    </row>
    <row r="83" spans="2:90" s="79" customFormat="1" ht="18.75" customHeight="1">
      <c r="E83" s="81"/>
      <c r="AP83" s="80"/>
      <c r="CA83" s="98"/>
      <c r="CC83" s="40"/>
      <c r="CF83" s="40"/>
      <c r="CK83" s="40"/>
      <c r="CL83" s="88"/>
    </row>
    <row r="84" spans="2:90" s="79" customFormat="1" ht="18.75" customHeight="1">
      <c r="E84" s="81"/>
      <c r="AP84" s="80"/>
      <c r="CA84" s="98"/>
      <c r="CC84" s="40"/>
      <c r="CF84" s="40"/>
      <c r="CK84" s="40"/>
      <c r="CL84" s="88"/>
    </row>
    <row r="85" spans="2:90" s="79" customFormat="1" ht="18.75" customHeight="1">
      <c r="E85" s="81"/>
      <c r="AP85" s="80"/>
      <c r="CA85" s="98"/>
      <c r="CC85" s="40"/>
      <c r="CF85" s="40"/>
      <c r="CK85" s="40"/>
      <c r="CL85" s="88"/>
    </row>
    <row r="86" spans="2:90" s="79" customFormat="1" ht="18.75" customHeight="1">
      <c r="E86" s="81"/>
      <c r="AP86" s="80"/>
      <c r="CA86" s="98"/>
      <c r="CC86" s="40"/>
      <c r="CF86" s="40"/>
      <c r="CK86" s="40"/>
      <c r="CL86" s="88"/>
    </row>
    <row r="87" spans="2:90" s="79" customFormat="1" ht="18.75" customHeight="1">
      <c r="E87" s="81"/>
      <c r="AP87" s="80"/>
      <c r="CA87" s="98"/>
      <c r="CC87" s="40"/>
      <c r="CF87" s="40"/>
      <c r="CK87" s="40"/>
      <c r="CL87" s="88"/>
    </row>
    <row r="88" spans="2:90" s="79" customFormat="1" ht="18.75" customHeight="1">
      <c r="E88" s="81"/>
      <c r="AP88" s="80"/>
      <c r="CA88" s="98"/>
      <c r="CC88" s="40"/>
      <c r="CF88" s="40"/>
      <c r="CK88" s="40"/>
      <c r="CL88" s="88"/>
    </row>
    <row r="89" spans="2:90" s="79" customFormat="1" ht="18.75" customHeight="1">
      <c r="E89" s="81"/>
      <c r="AP89" s="80"/>
      <c r="CA89" s="98"/>
      <c r="CC89" s="40"/>
      <c r="CF89" s="40"/>
      <c r="CK89" s="40"/>
      <c r="CL89" s="88"/>
    </row>
    <row r="90" spans="2:90" s="79" customFormat="1" ht="18.75" customHeight="1">
      <c r="E90" s="81"/>
      <c r="AP90" s="80"/>
      <c r="CA90" s="98"/>
      <c r="CC90" s="40"/>
      <c r="CF90" s="40"/>
      <c r="CK90" s="40"/>
      <c r="CL90" s="88"/>
    </row>
    <row r="91" spans="2:90" s="79" customFormat="1" ht="18.75" customHeight="1">
      <c r="E91" s="81"/>
      <c r="AP91" s="80"/>
      <c r="CA91" s="98"/>
      <c r="CC91" s="40"/>
      <c r="CF91" s="40"/>
      <c r="CK91" s="40"/>
      <c r="CL91" s="88"/>
    </row>
    <row r="92" spans="2:90" s="79" customFormat="1" ht="18.75" customHeight="1">
      <c r="E92" s="81"/>
      <c r="AP92" s="80"/>
      <c r="CA92" s="98"/>
      <c r="CC92" s="40"/>
      <c r="CF92" s="40"/>
      <c r="CK92" s="40"/>
      <c r="CL92" s="88"/>
    </row>
    <row r="93" spans="2:90" s="79" customFormat="1" ht="18.75" customHeight="1">
      <c r="E93" s="81"/>
      <c r="AP93" s="80"/>
      <c r="CA93" s="98"/>
      <c r="CC93" s="40"/>
      <c r="CF93" s="40"/>
      <c r="CK93" s="40"/>
      <c r="CL93" s="88"/>
    </row>
    <row r="94" spans="2:90" s="79" customFormat="1" ht="18.75" customHeight="1">
      <c r="B94" s="81"/>
      <c r="C94" s="81"/>
      <c r="D94" s="81"/>
      <c r="E94" s="81"/>
      <c r="G94" s="81"/>
      <c r="AP94" s="80"/>
      <c r="CA94" s="98"/>
      <c r="CC94" s="40"/>
      <c r="CF94" s="40"/>
      <c r="CK94" s="40"/>
      <c r="CL94" s="88"/>
    </row>
    <row r="95" spans="2:90" s="79" customFormat="1" ht="18.75" customHeight="1">
      <c r="AP95" s="80"/>
      <c r="CA95" s="98"/>
      <c r="CC95" s="40"/>
      <c r="CF95" s="40"/>
      <c r="CK95" s="40"/>
      <c r="CL95" s="88"/>
    </row>
    <row r="96" spans="2:90" s="79" customFormat="1" ht="18.75" customHeight="1">
      <c r="AP96" s="80"/>
      <c r="CA96" s="98"/>
      <c r="CC96" s="40"/>
      <c r="CF96" s="40"/>
      <c r="CK96" s="40"/>
      <c r="CL96" s="88"/>
    </row>
    <row r="97" spans="42:90" s="79" customFormat="1" ht="18.75" customHeight="1">
      <c r="AP97" s="80"/>
      <c r="CA97" s="98"/>
      <c r="CC97" s="40"/>
      <c r="CF97" s="40"/>
      <c r="CK97" s="40"/>
      <c r="CL97" s="88"/>
    </row>
    <row r="98" spans="42:90" s="79" customFormat="1" ht="18.75" customHeight="1">
      <c r="AP98" s="80"/>
      <c r="CA98" s="98"/>
      <c r="CC98" s="40"/>
      <c r="CF98" s="40"/>
      <c r="CK98" s="40"/>
      <c r="CL98" s="88"/>
    </row>
    <row r="99" spans="42:90" s="79" customFormat="1" ht="18.75" customHeight="1">
      <c r="AP99" s="80"/>
      <c r="CA99" s="98"/>
      <c r="CC99" s="40"/>
      <c r="CF99" s="40"/>
      <c r="CK99" s="40"/>
      <c r="CL99" s="88"/>
    </row>
    <row r="100" spans="42:90" s="79" customFormat="1" ht="18.75" customHeight="1">
      <c r="AP100" s="80"/>
      <c r="CA100" s="98"/>
      <c r="CC100" s="40"/>
      <c r="CF100" s="40"/>
      <c r="CK100" s="40"/>
      <c r="CL100" s="88"/>
    </row>
    <row r="101" spans="42:90" s="79" customFormat="1" ht="18.75" customHeight="1">
      <c r="AP101" s="80"/>
      <c r="CA101" s="98"/>
      <c r="CC101" s="40"/>
      <c r="CF101" s="40"/>
      <c r="CK101" s="40"/>
      <c r="CL101" s="88"/>
    </row>
    <row r="102" spans="42:90" s="79" customFormat="1" ht="18.75" customHeight="1">
      <c r="AP102" s="80"/>
      <c r="CA102" s="98"/>
      <c r="CC102" s="40"/>
      <c r="CF102" s="40"/>
      <c r="CK102" s="40"/>
      <c r="CL102" s="88"/>
    </row>
    <row r="103" spans="42:90" s="79" customFormat="1" ht="18.75" customHeight="1">
      <c r="AP103" s="80"/>
      <c r="CA103" s="98"/>
      <c r="CC103" s="40"/>
      <c r="CF103" s="40"/>
      <c r="CK103" s="40"/>
      <c r="CL103" s="88"/>
    </row>
  </sheetData>
  <sheetProtection password="CC6B" sheet="1" selectLockedCells="1"/>
  <mergeCells count="64">
    <mergeCell ref="B27:AM27"/>
    <mergeCell ref="B28:AM28"/>
    <mergeCell ref="A22:Q22"/>
    <mergeCell ref="R22:V22"/>
    <mergeCell ref="W22:AM22"/>
    <mergeCell ref="A24:AM24"/>
    <mergeCell ref="B25:AM25"/>
    <mergeCell ref="B26:AM26"/>
    <mergeCell ref="A20:Q20"/>
    <mergeCell ref="R20:V20"/>
    <mergeCell ref="W20:AM20"/>
    <mergeCell ref="A21:Q21"/>
    <mergeCell ref="R21:V21"/>
    <mergeCell ref="W21:AM21"/>
    <mergeCell ref="A18:Q18"/>
    <mergeCell ref="R18:V18"/>
    <mergeCell ref="W18:AM18"/>
    <mergeCell ref="A19:Q19"/>
    <mergeCell ref="R19:V19"/>
    <mergeCell ref="W19:AM19"/>
    <mergeCell ref="A16:Q16"/>
    <mergeCell ref="R16:V16"/>
    <mergeCell ref="W16:AM16"/>
    <mergeCell ref="A17:Q17"/>
    <mergeCell ref="R17:V17"/>
    <mergeCell ref="W17:AM17"/>
    <mergeCell ref="A14:Q14"/>
    <mergeCell ref="R14:V14"/>
    <mergeCell ref="W14:AM14"/>
    <mergeCell ref="A15:Q15"/>
    <mergeCell ref="R15:V15"/>
    <mergeCell ref="W15:AM15"/>
    <mergeCell ref="AD12:AE12"/>
    <mergeCell ref="AF12:AH12"/>
    <mergeCell ref="AI12:AK12"/>
    <mergeCell ref="AL12:AM12"/>
    <mergeCell ref="A13:Q13"/>
    <mergeCell ref="R13:V13"/>
    <mergeCell ref="W13:AM13"/>
    <mergeCell ref="M12:P12"/>
    <mergeCell ref="Q12:T12"/>
    <mergeCell ref="U12:V12"/>
    <mergeCell ref="W12:Y12"/>
    <mergeCell ref="Z12:AC12"/>
    <mergeCell ref="AT7:AT8"/>
    <mergeCell ref="L8:AM8"/>
    <mergeCell ref="S9:Y9"/>
    <mergeCell ref="AG9:AM9"/>
    <mergeCell ref="L10:AM10"/>
    <mergeCell ref="AP5:AT5"/>
    <mergeCell ref="L6:AB6"/>
    <mergeCell ref="AC6:AF6"/>
    <mergeCell ref="AG6:AK6"/>
    <mergeCell ref="AL6:AM6"/>
    <mergeCell ref="AP6:AT6"/>
    <mergeCell ref="A2:AM2"/>
    <mergeCell ref="A4:A10"/>
    <mergeCell ref="L4:AF4"/>
    <mergeCell ref="AG4:AM4"/>
    <mergeCell ref="L5:AF5"/>
    <mergeCell ref="AG5:AM5"/>
    <mergeCell ref="B7:K8"/>
    <mergeCell ref="Q7:R7"/>
    <mergeCell ref="T7:V7"/>
  </mergeCells>
  <phoneticPr fontId="6"/>
  <conditionalFormatting sqref="AG6:AK6">
    <cfRule type="expression" dxfId="31" priority="1">
      <formula>$CE$4=2</formula>
    </cfRule>
  </conditionalFormatting>
  <conditionalFormatting sqref="A25">
    <cfRule type="expression" dxfId="30" priority="2">
      <formula>#REF!=2</formula>
    </cfRule>
  </conditionalFormatting>
  <dataValidations count="8">
    <dataValidation type="list" allowBlank="1" showInputMessage="1" showErrorMessage="1" sqref="L6:AB6">
      <formula1>$CH$4:$CH$40</formula1>
    </dataValidation>
    <dataValidation type="list" allowBlank="1" showInputMessage="1" showErrorMessage="1" sqref="X33:Z34 A25:A28 X36:Z36 X31:Z31">
      <formula1>"○"</formula1>
    </dataValidation>
    <dataValidation imeMode="halfAlpha" allowBlank="1" showInputMessage="1" showErrorMessage="1" sqref="AG6 R14:V21"/>
    <dataValidation type="textLength" imeMode="disabled" operator="equal" allowBlank="1" showInputMessage="1" showErrorMessage="1" errorTitle="事業所番号" error="10桁で入力してください。" sqref="AG5:AM5">
      <formula1>10</formula1>
    </dataValidation>
    <dataValidation imeMode="disabled" allowBlank="1" showInputMessage="1" showErrorMessage="1" sqref="Q7:R7 T7:V7 S9:Y9 AG9:AM9"/>
    <dataValidation imeMode="fullKatakana" allowBlank="1" showInputMessage="1" showErrorMessage="1" sqref="L4:AF4"/>
    <dataValidation type="whole" allowBlank="1" showInputMessage="1" showErrorMessage="1" error="所要額が1,000円未満の場合は申請できません。" sqref="Z12">
      <formula1>1000</formula1>
      <formula2>1E+28</formula2>
    </dataValidation>
    <dataValidation type="list" allowBlank="1" showInputMessage="1" showErrorMessage="1" sqref="A15:Q21">
      <formula1>$CC$15:$CC$27</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CL103"/>
  <sheetViews>
    <sheetView showGridLines="0" view="pageBreakPreview" zoomScaleNormal="120" zoomScaleSheetLayoutView="100" workbookViewId="0">
      <selection activeCell="L4" sqref="L4:AF4"/>
    </sheetView>
  </sheetViews>
  <sheetFormatPr defaultColWidth="2.25" defaultRowHeight="15.75"/>
  <cols>
    <col min="1" max="1" width="5.75" style="41" customWidth="1"/>
    <col min="2" max="5" width="3.375" style="41" customWidth="1"/>
    <col min="6" max="7" width="2.375" style="41" bestFit="1" customWidth="1"/>
    <col min="8" max="28" width="2.25" style="41"/>
    <col min="29" max="30" width="2.125" style="41" customWidth="1"/>
    <col min="31" max="32" width="2.625" style="41" customWidth="1"/>
    <col min="33" max="33" width="2.25" style="41"/>
    <col min="34" max="35" width="2.875" style="41" customWidth="1"/>
    <col min="36" max="37" width="2.625" style="41" customWidth="1"/>
    <col min="38" max="39" width="1.375" style="41" customWidth="1"/>
    <col min="40" max="40" width="2.25" style="41"/>
    <col min="41" max="41" width="2.25" style="41" customWidth="1"/>
    <col min="42" max="42" width="2.25" style="117" customWidth="1"/>
    <col min="43" max="47" width="2.25" style="41" customWidth="1"/>
    <col min="48" max="78" width="2.25" style="41"/>
    <col min="79" max="79" width="8.625" style="95" bestFit="1" customWidth="1"/>
    <col min="80" max="80" width="2.875" style="41" customWidth="1"/>
    <col min="81" max="81" width="2.25" style="40" customWidth="1"/>
    <col min="82" max="83" width="5.875" style="41" customWidth="1"/>
    <col min="84" max="84" width="2.5" style="40" customWidth="1"/>
    <col min="85" max="85" width="3.25" style="41" customWidth="1"/>
    <col min="86" max="86" width="41.25" style="41" customWidth="1"/>
    <col min="87" max="87" width="7.5" style="41" customWidth="1"/>
    <col min="88" max="88" width="6.625" style="41" customWidth="1"/>
    <col min="89" max="89" width="2.375" style="40" customWidth="1"/>
    <col min="90" max="90" width="6.375" style="88" customWidth="1"/>
    <col min="91" max="16384" width="2.25" style="41"/>
  </cols>
  <sheetData>
    <row r="1" spans="1:90">
      <c r="A1" s="40" t="s">
        <v>43</v>
      </c>
      <c r="AJ1" s="41" t="s">
        <v>149</v>
      </c>
    </row>
    <row r="2" spans="1:90" ht="36" customHeight="1">
      <c r="A2" s="181" t="str">
        <f>IF(個票6!$CB$4="NG","申請内容に不備/未入力の項目があります！本シートをもう一度ご確認ください！","")</f>
        <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row>
    <row r="3" spans="1:90" ht="20.25" thickBot="1">
      <c r="L3" s="94"/>
      <c r="AM3" s="92" t="str">
        <f>IF($L$5="","",IF($AG$5="","事業所番号を入力してください。↓",""))</f>
        <v/>
      </c>
      <c r="CB3" s="41" t="s">
        <v>68</v>
      </c>
      <c r="CD3" s="41" t="s">
        <v>44</v>
      </c>
      <c r="CE3" s="41" t="s">
        <v>24</v>
      </c>
      <c r="CG3" s="40"/>
      <c r="CH3" s="40"/>
      <c r="CI3" s="42" t="s">
        <v>31</v>
      </c>
      <c r="CJ3" s="40"/>
      <c r="CK3" s="40" t="s">
        <v>44</v>
      </c>
      <c r="CL3" s="88" t="s">
        <v>24</v>
      </c>
    </row>
    <row r="4" spans="1:90" s="47" customFormat="1" ht="18" customHeight="1">
      <c r="A4" s="182" t="s">
        <v>18</v>
      </c>
      <c r="B4" s="43" t="s">
        <v>0</v>
      </c>
      <c r="C4" s="44"/>
      <c r="D4" s="44"/>
      <c r="E4" s="45"/>
      <c r="F4" s="45"/>
      <c r="G4" s="45"/>
      <c r="H4" s="45"/>
      <c r="I4" s="45"/>
      <c r="J4" s="45"/>
      <c r="K4" s="46"/>
      <c r="L4" s="185"/>
      <c r="M4" s="186"/>
      <c r="N4" s="186"/>
      <c r="O4" s="186"/>
      <c r="P4" s="186"/>
      <c r="Q4" s="186"/>
      <c r="R4" s="186"/>
      <c r="S4" s="186"/>
      <c r="T4" s="186"/>
      <c r="U4" s="186"/>
      <c r="V4" s="186"/>
      <c r="W4" s="186"/>
      <c r="X4" s="186"/>
      <c r="Y4" s="186"/>
      <c r="Z4" s="186"/>
      <c r="AA4" s="186"/>
      <c r="AB4" s="186"/>
      <c r="AC4" s="186"/>
      <c r="AD4" s="186"/>
      <c r="AE4" s="186"/>
      <c r="AF4" s="187"/>
      <c r="AG4" s="188" t="s">
        <v>72</v>
      </c>
      <c r="AH4" s="189"/>
      <c r="AI4" s="189"/>
      <c r="AJ4" s="189"/>
      <c r="AK4" s="189"/>
      <c r="AL4" s="189"/>
      <c r="AM4" s="190"/>
      <c r="AP4" s="48"/>
      <c r="CA4" s="96"/>
      <c r="CB4" s="89" t="str">
        <f>IF(AM3&amp;AC7&amp;A29="","","NG")</f>
        <v/>
      </c>
      <c r="CC4" s="40"/>
      <c r="CD4" s="47">
        <f>IFERROR(VLOOKUP($L$6,$CH$4:$CK$40,4,FALSE),0)</f>
        <v>0</v>
      </c>
      <c r="CE4" s="47">
        <f>IFERROR(VLOOKUP($L$6,$CH$4:$CL$40,5,FALSE),0)</f>
        <v>0</v>
      </c>
      <c r="CF4" s="40">
        <f>IF($L$6=$CH4,1,0)</f>
        <v>0</v>
      </c>
      <c r="CG4" s="40">
        <v>1</v>
      </c>
      <c r="CH4" s="49" t="s">
        <v>75</v>
      </c>
      <c r="CI4" s="50">
        <v>20000</v>
      </c>
      <c r="CJ4" s="40" t="s">
        <v>30</v>
      </c>
      <c r="CK4" s="40">
        <v>1</v>
      </c>
      <c r="CL4" s="88">
        <v>2</v>
      </c>
    </row>
    <row r="5" spans="1:90" s="47" customFormat="1" ht="20.25" customHeight="1">
      <c r="A5" s="183"/>
      <c r="B5" s="51" t="s">
        <v>17</v>
      </c>
      <c r="C5" s="52"/>
      <c r="D5" s="52"/>
      <c r="E5" s="53"/>
      <c r="F5" s="53"/>
      <c r="G5" s="53"/>
      <c r="H5" s="53"/>
      <c r="I5" s="53"/>
      <c r="J5" s="53"/>
      <c r="K5" s="54"/>
      <c r="L5" s="191"/>
      <c r="M5" s="192"/>
      <c r="N5" s="192"/>
      <c r="O5" s="192"/>
      <c r="P5" s="192"/>
      <c r="Q5" s="192"/>
      <c r="R5" s="192"/>
      <c r="S5" s="192"/>
      <c r="T5" s="192"/>
      <c r="U5" s="192"/>
      <c r="V5" s="192"/>
      <c r="W5" s="192"/>
      <c r="X5" s="192"/>
      <c r="Y5" s="192"/>
      <c r="Z5" s="192"/>
      <c r="AA5" s="192"/>
      <c r="AB5" s="192"/>
      <c r="AC5" s="192"/>
      <c r="AD5" s="192"/>
      <c r="AE5" s="192"/>
      <c r="AF5" s="193"/>
      <c r="AG5" s="194"/>
      <c r="AH5" s="195"/>
      <c r="AI5" s="195"/>
      <c r="AJ5" s="195"/>
      <c r="AK5" s="195"/>
      <c r="AL5" s="195"/>
      <c r="AM5" s="196"/>
      <c r="AP5" s="207"/>
      <c r="AQ5" s="207"/>
      <c r="AR5" s="207"/>
      <c r="AS5" s="207"/>
      <c r="AT5" s="207"/>
      <c r="CA5" s="96"/>
      <c r="CC5" s="40"/>
      <c r="CF5" s="40">
        <f t="shared" ref="CF5:CF13" si="0">IF($L$6=$CH5,1,0)</f>
        <v>0</v>
      </c>
      <c r="CG5" s="40">
        <v>2</v>
      </c>
      <c r="CH5" s="49" t="s">
        <v>76</v>
      </c>
      <c r="CI5" s="50">
        <v>30000</v>
      </c>
      <c r="CJ5" s="40" t="s">
        <v>30</v>
      </c>
      <c r="CK5" s="40">
        <v>1</v>
      </c>
      <c r="CL5" s="88">
        <v>2</v>
      </c>
    </row>
    <row r="6" spans="1:90" s="47" customFormat="1" ht="26.25" customHeight="1">
      <c r="A6" s="183"/>
      <c r="B6" s="55" t="s">
        <v>27</v>
      </c>
      <c r="C6" s="118"/>
      <c r="D6" s="118"/>
      <c r="E6" s="6"/>
      <c r="F6" s="6"/>
      <c r="G6" s="6"/>
      <c r="H6" s="6"/>
      <c r="I6" s="6"/>
      <c r="J6" s="6"/>
      <c r="K6" s="56"/>
      <c r="L6" s="208"/>
      <c r="M6" s="209"/>
      <c r="N6" s="209"/>
      <c r="O6" s="209"/>
      <c r="P6" s="209"/>
      <c r="Q6" s="209"/>
      <c r="R6" s="209"/>
      <c r="S6" s="209"/>
      <c r="T6" s="209"/>
      <c r="U6" s="209"/>
      <c r="V6" s="209"/>
      <c r="W6" s="209"/>
      <c r="X6" s="209"/>
      <c r="Y6" s="209"/>
      <c r="Z6" s="209"/>
      <c r="AA6" s="209"/>
      <c r="AB6" s="210"/>
      <c r="AC6" s="211" t="s">
        <v>24</v>
      </c>
      <c r="AD6" s="212"/>
      <c r="AE6" s="212"/>
      <c r="AF6" s="213"/>
      <c r="AG6" s="214"/>
      <c r="AH6" s="215"/>
      <c r="AI6" s="215"/>
      <c r="AJ6" s="215"/>
      <c r="AK6" s="216"/>
      <c r="AL6" s="217" t="s">
        <v>73</v>
      </c>
      <c r="AM6" s="218"/>
      <c r="AP6" s="219" t="s">
        <v>37</v>
      </c>
      <c r="AQ6" s="207"/>
      <c r="AR6" s="207"/>
      <c r="AS6" s="207"/>
      <c r="AT6" s="207"/>
      <c r="CA6" s="96"/>
      <c r="CC6" s="40"/>
      <c r="CF6" s="40">
        <f t="shared" si="0"/>
        <v>0</v>
      </c>
      <c r="CG6" s="40">
        <v>3</v>
      </c>
      <c r="CH6" s="49" t="s">
        <v>77</v>
      </c>
      <c r="CI6" s="50">
        <v>40000</v>
      </c>
      <c r="CJ6" s="40" t="s">
        <v>30</v>
      </c>
      <c r="CK6" s="40">
        <v>1</v>
      </c>
      <c r="CL6" s="88">
        <v>2</v>
      </c>
    </row>
    <row r="7" spans="1:90" s="47" customFormat="1" ht="18" customHeight="1">
      <c r="A7" s="183"/>
      <c r="B7" s="197" t="s">
        <v>25</v>
      </c>
      <c r="C7" s="198"/>
      <c r="D7" s="198"/>
      <c r="E7" s="198"/>
      <c r="F7" s="198"/>
      <c r="G7" s="198"/>
      <c r="H7" s="198"/>
      <c r="I7" s="198"/>
      <c r="J7" s="198"/>
      <c r="K7" s="199"/>
      <c r="L7" s="57" t="s">
        <v>5</v>
      </c>
      <c r="M7" s="57"/>
      <c r="N7" s="57"/>
      <c r="O7" s="57"/>
      <c r="P7" s="57"/>
      <c r="Q7" s="203"/>
      <c r="R7" s="203"/>
      <c r="S7" s="57" t="s">
        <v>6</v>
      </c>
      <c r="T7" s="203"/>
      <c r="U7" s="203"/>
      <c r="V7" s="203"/>
      <c r="W7" s="57" t="s">
        <v>7</v>
      </c>
      <c r="X7" s="57"/>
      <c r="Y7" s="57"/>
      <c r="Z7" s="57"/>
      <c r="AA7" s="57"/>
      <c r="AB7" s="57"/>
      <c r="AC7" s="83" t="str">
        <f>IF($CE$4=2,IF($AG$6="","定員を入力してください。",""),"")</f>
        <v/>
      </c>
      <c r="AD7" s="82"/>
      <c r="AE7" s="82"/>
      <c r="AF7" s="82"/>
      <c r="AG7" s="82"/>
      <c r="AH7" s="82"/>
      <c r="AI7" s="82"/>
      <c r="AJ7" s="82"/>
      <c r="AK7" s="82"/>
      <c r="AL7" s="82"/>
      <c r="AM7" s="84"/>
      <c r="AP7" s="118"/>
      <c r="AQ7" s="5"/>
      <c r="AR7" s="5"/>
      <c r="AS7" s="5"/>
      <c r="AT7" s="220"/>
      <c r="CA7" s="96"/>
      <c r="CC7" s="40"/>
      <c r="CF7" s="40">
        <f t="shared" si="0"/>
        <v>0</v>
      </c>
      <c r="CG7" s="40">
        <v>4</v>
      </c>
      <c r="CH7" s="49" t="s">
        <v>78</v>
      </c>
      <c r="CI7" s="50">
        <v>14000</v>
      </c>
      <c r="CJ7" s="40" t="s">
        <v>30</v>
      </c>
      <c r="CK7" s="40">
        <v>1</v>
      </c>
      <c r="CL7" s="88"/>
    </row>
    <row r="8" spans="1:90" s="47" customFormat="1" ht="20.25" customHeight="1">
      <c r="A8" s="183"/>
      <c r="B8" s="200"/>
      <c r="C8" s="201"/>
      <c r="D8" s="201"/>
      <c r="E8" s="201"/>
      <c r="F8" s="201"/>
      <c r="G8" s="201"/>
      <c r="H8" s="201"/>
      <c r="I8" s="201"/>
      <c r="J8" s="201"/>
      <c r="K8" s="202"/>
      <c r="L8" s="221"/>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3"/>
      <c r="AP8" s="118"/>
      <c r="AQ8" s="5"/>
      <c r="AR8" s="5"/>
      <c r="AS8" s="5"/>
      <c r="AT8" s="220"/>
      <c r="CA8" s="96"/>
      <c r="CC8" s="40"/>
      <c r="CF8" s="40">
        <f t="shared" si="0"/>
        <v>0</v>
      </c>
      <c r="CG8" s="40">
        <v>5</v>
      </c>
      <c r="CH8" s="49" t="s">
        <v>79</v>
      </c>
      <c r="CI8" s="50">
        <v>7000</v>
      </c>
      <c r="CJ8" s="40" t="s">
        <v>30</v>
      </c>
      <c r="CK8" s="40">
        <v>1</v>
      </c>
      <c r="CL8" s="88"/>
    </row>
    <row r="9" spans="1:90" s="47" customFormat="1" ht="21" customHeight="1">
      <c r="A9" s="183"/>
      <c r="B9" s="58" t="s">
        <v>8</v>
      </c>
      <c r="C9" s="119"/>
      <c r="D9" s="119"/>
      <c r="E9" s="59"/>
      <c r="F9" s="59"/>
      <c r="G9" s="59"/>
      <c r="H9" s="59"/>
      <c r="I9" s="59"/>
      <c r="J9" s="59"/>
      <c r="K9" s="60"/>
      <c r="L9" s="59" t="s">
        <v>9</v>
      </c>
      <c r="M9" s="59"/>
      <c r="N9" s="59"/>
      <c r="O9" s="59"/>
      <c r="P9" s="59"/>
      <c r="Q9" s="59"/>
      <c r="R9" s="60"/>
      <c r="S9" s="224"/>
      <c r="T9" s="225"/>
      <c r="U9" s="225"/>
      <c r="V9" s="225"/>
      <c r="W9" s="225"/>
      <c r="X9" s="225"/>
      <c r="Y9" s="226"/>
      <c r="Z9" s="61" t="s">
        <v>23</v>
      </c>
      <c r="AA9" s="59"/>
      <c r="AB9" s="59"/>
      <c r="AC9" s="59"/>
      <c r="AD9" s="59"/>
      <c r="AE9" s="59"/>
      <c r="AF9" s="60"/>
      <c r="AG9" s="227"/>
      <c r="AH9" s="228"/>
      <c r="AI9" s="228"/>
      <c r="AJ9" s="228"/>
      <c r="AK9" s="228"/>
      <c r="AL9" s="228"/>
      <c r="AM9" s="229"/>
      <c r="AP9" s="48"/>
      <c r="CA9" s="96"/>
      <c r="CC9" s="40"/>
      <c r="CF9" s="40">
        <f t="shared" si="0"/>
        <v>0</v>
      </c>
      <c r="CG9" s="40">
        <v>6</v>
      </c>
      <c r="CH9" s="49" t="s">
        <v>80</v>
      </c>
      <c r="CI9" s="50">
        <v>7000</v>
      </c>
      <c r="CJ9" s="40" t="s">
        <v>30</v>
      </c>
      <c r="CK9" s="40">
        <v>1</v>
      </c>
      <c r="CL9" s="88"/>
    </row>
    <row r="10" spans="1:90" s="47" customFormat="1" ht="20.25" customHeight="1" thickBot="1">
      <c r="A10" s="184"/>
      <c r="B10" s="62" t="s">
        <v>42</v>
      </c>
      <c r="C10" s="63"/>
      <c r="D10" s="63"/>
      <c r="E10" s="64"/>
      <c r="F10" s="64"/>
      <c r="G10" s="64"/>
      <c r="H10" s="64"/>
      <c r="I10" s="64"/>
      <c r="J10" s="64"/>
      <c r="K10" s="65"/>
      <c r="L10" s="230"/>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2"/>
      <c r="AP10" s="48"/>
      <c r="CA10" s="96"/>
      <c r="CC10" s="40"/>
      <c r="CF10" s="40">
        <f t="shared" si="0"/>
        <v>0</v>
      </c>
      <c r="CG10" s="40">
        <v>7</v>
      </c>
      <c r="CH10" s="49" t="s">
        <v>81</v>
      </c>
      <c r="CI10" s="50">
        <v>7000</v>
      </c>
      <c r="CJ10" s="40" t="s">
        <v>30</v>
      </c>
      <c r="CK10" s="40">
        <v>1</v>
      </c>
      <c r="CL10" s="88"/>
    </row>
    <row r="11" spans="1:90" s="47" customFormat="1" ht="19.5" customHeight="1" thickBot="1">
      <c r="A11" s="5"/>
      <c r="B11" s="5"/>
      <c r="C11" s="5"/>
      <c r="D11" s="5"/>
      <c r="E11" s="5"/>
      <c r="F11" s="5"/>
      <c r="G11" s="5"/>
      <c r="H11" s="5"/>
      <c r="I11" s="66"/>
      <c r="J11" s="5"/>
      <c r="K11" s="6"/>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P11" s="48"/>
      <c r="CA11" s="96"/>
      <c r="CC11" s="40"/>
      <c r="CF11" s="40">
        <f t="shared" si="0"/>
        <v>0</v>
      </c>
      <c r="CG11" s="40">
        <v>8</v>
      </c>
      <c r="CH11" s="49" t="s">
        <v>82</v>
      </c>
      <c r="CI11" s="50">
        <v>7000</v>
      </c>
      <c r="CJ11" s="40" t="s">
        <v>30</v>
      </c>
      <c r="CK11" s="40">
        <v>1</v>
      </c>
      <c r="CL11" s="88"/>
    </row>
    <row r="12" spans="1:90" s="47" customFormat="1" ht="20.25" customHeight="1" thickBot="1">
      <c r="A12" s="67" t="s">
        <v>33</v>
      </c>
      <c r="B12" s="6"/>
      <c r="C12" s="5"/>
      <c r="D12" s="5"/>
      <c r="E12" s="5"/>
      <c r="F12" s="5"/>
      <c r="G12" s="5"/>
      <c r="H12" s="5"/>
      <c r="I12" s="66"/>
      <c r="J12" s="5"/>
      <c r="K12" s="6"/>
      <c r="L12" s="118"/>
      <c r="M12" s="238" t="s">
        <v>26</v>
      </c>
      <c r="N12" s="204"/>
      <c r="O12" s="204"/>
      <c r="P12" s="204"/>
      <c r="Q12" s="239" t="str">
        <f>IFERROR(SUM(IF($L$6="","",VLOOKUP($L$6,$CH$4:$CI$40,2,0)),$CA$22),"")</f>
        <v/>
      </c>
      <c r="R12" s="240"/>
      <c r="S12" s="240"/>
      <c r="T12" s="241"/>
      <c r="U12" s="204" t="s">
        <v>34</v>
      </c>
      <c r="V12" s="204"/>
      <c r="W12" s="204" t="s">
        <v>19</v>
      </c>
      <c r="X12" s="204"/>
      <c r="Y12" s="204"/>
      <c r="Z12" s="205">
        <f>ROUNDDOWN($R$22/1000,0)*1000</f>
        <v>0</v>
      </c>
      <c r="AA12" s="205"/>
      <c r="AB12" s="205"/>
      <c r="AC12" s="205"/>
      <c r="AD12" s="204" t="s">
        <v>34</v>
      </c>
      <c r="AE12" s="204"/>
      <c r="AF12" s="204" t="s">
        <v>15</v>
      </c>
      <c r="AG12" s="204"/>
      <c r="AH12" s="204"/>
      <c r="AI12" s="205" t="str">
        <f>IF($Q$12="","",MIN($Q$12,$Z$12))</f>
        <v/>
      </c>
      <c r="AJ12" s="205"/>
      <c r="AK12" s="205"/>
      <c r="AL12" s="204" t="s">
        <v>34</v>
      </c>
      <c r="AM12" s="206"/>
      <c r="AP12" s="48"/>
      <c r="CA12" s="96"/>
      <c r="CC12" s="40"/>
      <c r="CF12" s="40">
        <f t="shared" si="0"/>
        <v>0</v>
      </c>
      <c r="CG12" s="40">
        <v>9</v>
      </c>
      <c r="CH12" s="49" t="s">
        <v>83</v>
      </c>
      <c r="CI12" s="50">
        <v>7000</v>
      </c>
      <c r="CJ12" s="40" t="s">
        <v>30</v>
      </c>
      <c r="CK12" s="40">
        <v>1</v>
      </c>
      <c r="CL12" s="88"/>
    </row>
    <row r="13" spans="1:90" ht="18" customHeight="1" thickBot="1">
      <c r="A13" s="233" t="s">
        <v>57</v>
      </c>
      <c r="B13" s="234"/>
      <c r="C13" s="234"/>
      <c r="D13" s="234"/>
      <c r="E13" s="234"/>
      <c r="F13" s="234"/>
      <c r="G13" s="234"/>
      <c r="H13" s="234"/>
      <c r="I13" s="234"/>
      <c r="J13" s="234"/>
      <c r="K13" s="234"/>
      <c r="L13" s="234"/>
      <c r="M13" s="234"/>
      <c r="N13" s="234"/>
      <c r="O13" s="234"/>
      <c r="P13" s="234"/>
      <c r="Q13" s="235"/>
      <c r="R13" s="236" t="s">
        <v>20</v>
      </c>
      <c r="S13" s="234"/>
      <c r="T13" s="234"/>
      <c r="U13" s="234"/>
      <c r="V13" s="235"/>
      <c r="W13" s="236" t="s">
        <v>151</v>
      </c>
      <c r="X13" s="234"/>
      <c r="Y13" s="234"/>
      <c r="Z13" s="234"/>
      <c r="AA13" s="234"/>
      <c r="AB13" s="234"/>
      <c r="AC13" s="234"/>
      <c r="AD13" s="234"/>
      <c r="AE13" s="234"/>
      <c r="AF13" s="234"/>
      <c r="AG13" s="234"/>
      <c r="AH13" s="234"/>
      <c r="AI13" s="234"/>
      <c r="AJ13" s="234"/>
      <c r="AK13" s="234"/>
      <c r="AL13" s="234"/>
      <c r="AM13" s="237"/>
      <c r="CA13" s="95" t="s">
        <v>71</v>
      </c>
      <c r="CF13" s="40">
        <f t="shared" si="0"/>
        <v>0</v>
      </c>
      <c r="CG13" s="40">
        <v>10</v>
      </c>
      <c r="CH13" s="49" t="s">
        <v>84</v>
      </c>
      <c r="CI13" s="50">
        <v>3000</v>
      </c>
      <c r="CJ13" s="40" t="s">
        <v>30</v>
      </c>
      <c r="CK13" s="40">
        <v>1</v>
      </c>
    </row>
    <row r="14" spans="1:90" ht="24.75" customHeight="1" thickBot="1">
      <c r="A14" s="172" t="s">
        <v>150</v>
      </c>
      <c r="B14" s="173"/>
      <c r="C14" s="173"/>
      <c r="D14" s="173"/>
      <c r="E14" s="173"/>
      <c r="F14" s="173"/>
      <c r="G14" s="173"/>
      <c r="H14" s="173"/>
      <c r="I14" s="173"/>
      <c r="J14" s="173"/>
      <c r="K14" s="173"/>
      <c r="L14" s="173"/>
      <c r="M14" s="173"/>
      <c r="N14" s="173"/>
      <c r="O14" s="173"/>
      <c r="P14" s="173"/>
      <c r="Q14" s="174"/>
      <c r="R14" s="175">
        <v>2300</v>
      </c>
      <c r="S14" s="176"/>
      <c r="T14" s="176"/>
      <c r="U14" s="176"/>
      <c r="V14" s="177"/>
      <c r="W14" s="178" t="s">
        <v>152</v>
      </c>
      <c r="X14" s="179"/>
      <c r="Y14" s="179"/>
      <c r="Z14" s="179"/>
      <c r="AA14" s="179"/>
      <c r="AB14" s="179"/>
      <c r="AC14" s="179"/>
      <c r="AD14" s="179"/>
      <c r="AE14" s="179"/>
      <c r="AF14" s="179"/>
      <c r="AG14" s="179"/>
      <c r="AH14" s="179"/>
      <c r="AI14" s="179"/>
      <c r="AJ14" s="179"/>
      <c r="AK14" s="179"/>
      <c r="AL14" s="179"/>
      <c r="AM14" s="180"/>
      <c r="CF14" s="40">
        <f t="shared" ref="CF14:CF40" si="1">IF($L$6=$CH14,1,0)</f>
        <v>0</v>
      </c>
      <c r="CG14" s="40">
        <v>11</v>
      </c>
      <c r="CH14" s="49" t="s">
        <v>85</v>
      </c>
      <c r="CI14" s="68">
        <v>3000</v>
      </c>
      <c r="CJ14" s="40" t="s">
        <v>30</v>
      </c>
      <c r="CK14" s="40">
        <v>1</v>
      </c>
    </row>
    <row r="15" spans="1:90" ht="24" customHeight="1">
      <c r="A15" s="242"/>
      <c r="B15" s="243"/>
      <c r="C15" s="243"/>
      <c r="D15" s="243"/>
      <c r="E15" s="243"/>
      <c r="F15" s="243"/>
      <c r="G15" s="243"/>
      <c r="H15" s="243"/>
      <c r="I15" s="243"/>
      <c r="J15" s="243"/>
      <c r="K15" s="243"/>
      <c r="L15" s="243"/>
      <c r="M15" s="243"/>
      <c r="N15" s="243"/>
      <c r="O15" s="243"/>
      <c r="P15" s="243"/>
      <c r="Q15" s="244"/>
      <c r="R15" s="245"/>
      <c r="S15" s="246"/>
      <c r="T15" s="246"/>
      <c r="U15" s="246"/>
      <c r="V15" s="247"/>
      <c r="W15" s="248"/>
      <c r="X15" s="249"/>
      <c r="Y15" s="249"/>
      <c r="Z15" s="249"/>
      <c r="AA15" s="249"/>
      <c r="AB15" s="249"/>
      <c r="AC15" s="249"/>
      <c r="AD15" s="249"/>
      <c r="AE15" s="249"/>
      <c r="AF15" s="249"/>
      <c r="AG15" s="249"/>
      <c r="AH15" s="249"/>
      <c r="AI15" s="249"/>
      <c r="AJ15" s="249"/>
      <c r="AK15" s="249"/>
      <c r="AL15" s="249"/>
      <c r="AM15" s="250"/>
      <c r="CA15" s="95">
        <f>IF($CD$4=2,IF(A15=$CC$26,R15,0),0)</f>
        <v>0</v>
      </c>
      <c r="CC15" s="40" t="s">
        <v>58</v>
      </c>
      <c r="CF15" s="40">
        <f t="shared" si="1"/>
        <v>0</v>
      </c>
      <c r="CG15" s="40">
        <v>12</v>
      </c>
      <c r="CH15" s="40" t="s">
        <v>86</v>
      </c>
      <c r="CI15" s="50">
        <v>7000</v>
      </c>
      <c r="CJ15" s="40" t="s">
        <v>30</v>
      </c>
      <c r="CK15" s="40">
        <v>1</v>
      </c>
    </row>
    <row r="16" spans="1:90" ht="24" customHeight="1">
      <c r="A16" s="251"/>
      <c r="B16" s="209"/>
      <c r="C16" s="209"/>
      <c r="D16" s="209"/>
      <c r="E16" s="209"/>
      <c r="F16" s="209"/>
      <c r="G16" s="209"/>
      <c r="H16" s="209"/>
      <c r="I16" s="209"/>
      <c r="J16" s="209"/>
      <c r="K16" s="209"/>
      <c r="L16" s="209"/>
      <c r="M16" s="209"/>
      <c r="N16" s="209"/>
      <c r="O16" s="209"/>
      <c r="P16" s="209"/>
      <c r="Q16" s="210"/>
      <c r="R16" s="252"/>
      <c r="S16" s="253"/>
      <c r="T16" s="253"/>
      <c r="U16" s="253"/>
      <c r="V16" s="254"/>
      <c r="W16" s="255"/>
      <c r="X16" s="256"/>
      <c r="Y16" s="256"/>
      <c r="Z16" s="256"/>
      <c r="AA16" s="256"/>
      <c r="AB16" s="256"/>
      <c r="AC16" s="256"/>
      <c r="AD16" s="256"/>
      <c r="AE16" s="256"/>
      <c r="AF16" s="256"/>
      <c r="AG16" s="256"/>
      <c r="AH16" s="256"/>
      <c r="AI16" s="256"/>
      <c r="AJ16" s="256"/>
      <c r="AK16" s="256"/>
      <c r="AL16" s="256"/>
      <c r="AM16" s="257"/>
      <c r="CA16" s="95">
        <f t="shared" ref="CA16:CA20" si="2">IF($CD$4=2,IF(A16=$CC$26,R16,0),0)</f>
        <v>0</v>
      </c>
      <c r="CC16" s="40" t="s">
        <v>59</v>
      </c>
      <c r="CF16" s="40">
        <f t="shared" si="1"/>
        <v>0</v>
      </c>
      <c r="CG16" s="40">
        <v>13</v>
      </c>
      <c r="CH16" s="40" t="s">
        <v>87</v>
      </c>
      <c r="CI16" s="50">
        <v>7000</v>
      </c>
      <c r="CJ16" s="40" t="s">
        <v>30</v>
      </c>
      <c r="CK16" s="40">
        <v>1</v>
      </c>
    </row>
    <row r="17" spans="1:90" ht="24" customHeight="1">
      <c r="A17" s="251"/>
      <c r="B17" s="209"/>
      <c r="C17" s="209"/>
      <c r="D17" s="209"/>
      <c r="E17" s="209"/>
      <c r="F17" s="209"/>
      <c r="G17" s="209"/>
      <c r="H17" s="209"/>
      <c r="I17" s="209"/>
      <c r="J17" s="209"/>
      <c r="K17" s="209"/>
      <c r="L17" s="209"/>
      <c r="M17" s="209"/>
      <c r="N17" s="209"/>
      <c r="O17" s="209"/>
      <c r="P17" s="209"/>
      <c r="Q17" s="210"/>
      <c r="R17" s="252"/>
      <c r="S17" s="253"/>
      <c r="T17" s="253"/>
      <c r="U17" s="253"/>
      <c r="V17" s="254"/>
      <c r="W17" s="255"/>
      <c r="X17" s="256"/>
      <c r="Y17" s="256"/>
      <c r="Z17" s="256"/>
      <c r="AA17" s="256"/>
      <c r="AB17" s="256"/>
      <c r="AC17" s="256"/>
      <c r="AD17" s="256"/>
      <c r="AE17" s="256"/>
      <c r="AF17" s="256"/>
      <c r="AG17" s="256"/>
      <c r="AH17" s="256"/>
      <c r="AI17" s="256"/>
      <c r="AJ17" s="256"/>
      <c r="AK17" s="256"/>
      <c r="AL17" s="256"/>
      <c r="AM17" s="257"/>
      <c r="CA17" s="95">
        <f t="shared" si="2"/>
        <v>0</v>
      </c>
      <c r="CC17" s="40" t="s">
        <v>69</v>
      </c>
      <c r="CF17" s="40">
        <f t="shared" si="1"/>
        <v>0</v>
      </c>
      <c r="CG17" s="40">
        <v>14</v>
      </c>
      <c r="CH17" s="40" t="s">
        <v>88</v>
      </c>
      <c r="CI17" s="50">
        <v>7000</v>
      </c>
      <c r="CJ17" s="40" t="s">
        <v>30</v>
      </c>
      <c r="CK17" s="40">
        <v>1</v>
      </c>
    </row>
    <row r="18" spans="1:90" ht="24" customHeight="1">
      <c r="A18" s="251"/>
      <c r="B18" s="209"/>
      <c r="C18" s="209"/>
      <c r="D18" s="209"/>
      <c r="E18" s="209"/>
      <c r="F18" s="209"/>
      <c r="G18" s="209"/>
      <c r="H18" s="209"/>
      <c r="I18" s="209"/>
      <c r="J18" s="209"/>
      <c r="K18" s="209"/>
      <c r="L18" s="209"/>
      <c r="M18" s="209"/>
      <c r="N18" s="209"/>
      <c r="O18" s="209"/>
      <c r="P18" s="209"/>
      <c r="Q18" s="210"/>
      <c r="R18" s="252"/>
      <c r="S18" s="253"/>
      <c r="T18" s="253"/>
      <c r="U18" s="253"/>
      <c r="V18" s="254"/>
      <c r="W18" s="255"/>
      <c r="X18" s="256"/>
      <c r="Y18" s="256"/>
      <c r="Z18" s="256"/>
      <c r="AA18" s="256"/>
      <c r="AB18" s="256"/>
      <c r="AC18" s="256"/>
      <c r="AD18" s="256"/>
      <c r="AE18" s="256"/>
      <c r="AF18" s="256"/>
      <c r="AG18" s="256"/>
      <c r="AH18" s="256"/>
      <c r="AI18" s="256"/>
      <c r="AJ18" s="256"/>
      <c r="AK18" s="256"/>
      <c r="AL18" s="256"/>
      <c r="AM18" s="257"/>
      <c r="CA18" s="95">
        <f t="shared" si="2"/>
        <v>0</v>
      </c>
      <c r="CC18" s="40" t="s">
        <v>60</v>
      </c>
      <c r="CF18" s="40">
        <f t="shared" si="1"/>
        <v>0</v>
      </c>
      <c r="CG18" s="40">
        <v>15</v>
      </c>
      <c r="CH18" s="40" t="s">
        <v>89</v>
      </c>
      <c r="CI18" s="50">
        <v>7000</v>
      </c>
      <c r="CJ18" s="40" t="s">
        <v>30</v>
      </c>
      <c r="CK18" s="40">
        <v>2</v>
      </c>
    </row>
    <row r="19" spans="1:90" ht="24" customHeight="1">
      <c r="A19" s="251"/>
      <c r="B19" s="209"/>
      <c r="C19" s="209"/>
      <c r="D19" s="209"/>
      <c r="E19" s="209"/>
      <c r="F19" s="209"/>
      <c r="G19" s="209"/>
      <c r="H19" s="209"/>
      <c r="I19" s="209"/>
      <c r="J19" s="209"/>
      <c r="K19" s="209"/>
      <c r="L19" s="209"/>
      <c r="M19" s="209"/>
      <c r="N19" s="209"/>
      <c r="O19" s="209"/>
      <c r="P19" s="209"/>
      <c r="Q19" s="210"/>
      <c r="R19" s="252"/>
      <c r="S19" s="253"/>
      <c r="T19" s="253"/>
      <c r="U19" s="253"/>
      <c r="V19" s="254"/>
      <c r="W19" s="255"/>
      <c r="X19" s="256"/>
      <c r="Y19" s="256"/>
      <c r="Z19" s="256"/>
      <c r="AA19" s="256"/>
      <c r="AB19" s="256"/>
      <c r="AC19" s="256"/>
      <c r="AD19" s="256"/>
      <c r="AE19" s="256"/>
      <c r="AF19" s="256"/>
      <c r="AG19" s="256"/>
      <c r="AH19" s="256"/>
      <c r="AI19" s="256"/>
      <c r="AJ19" s="256"/>
      <c r="AK19" s="256"/>
      <c r="AL19" s="256"/>
      <c r="AM19" s="257"/>
      <c r="CA19" s="95">
        <f>IF($CD$4=2,IF(A19=$CC$26,R19,0),0)</f>
        <v>0</v>
      </c>
      <c r="CC19" s="40" t="s">
        <v>61</v>
      </c>
      <c r="CF19" s="40">
        <f t="shared" si="1"/>
        <v>0</v>
      </c>
      <c r="CG19" s="40">
        <v>16</v>
      </c>
      <c r="CH19" s="40" t="s">
        <v>90</v>
      </c>
      <c r="CI19" s="50">
        <v>20000</v>
      </c>
      <c r="CJ19" s="40" t="s">
        <v>30</v>
      </c>
      <c r="CK19" s="40">
        <v>2</v>
      </c>
      <c r="CL19" s="88">
        <v>2</v>
      </c>
    </row>
    <row r="20" spans="1:90" ht="24" customHeight="1">
      <c r="A20" s="251"/>
      <c r="B20" s="209"/>
      <c r="C20" s="209"/>
      <c r="D20" s="209"/>
      <c r="E20" s="209"/>
      <c r="F20" s="209"/>
      <c r="G20" s="209"/>
      <c r="H20" s="209"/>
      <c r="I20" s="209"/>
      <c r="J20" s="209"/>
      <c r="K20" s="209"/>
      <c r="L20" s="209"/>
      <c r="M20" s="209"/>
      <c r="N20" s="209"/>
      <c r="O20" s="209"/>
      <c r="P20" s="209"/>
      <c r="Q20" s="210"/>
      <c r="R20" s="252"/>
      <c r="S20" s="253"/>
      <c r="T20" s="253"/>
      <c r="U20" s="253"/>
      <c r="V20" s="254"/>
      <c r="W20" s="255"/>
      <c r="X20" s="256"/>
      <c r="Y20" s="256"/>
      <c r="Z20" s="256"/>
      <c r="AA20" s="256"/>
      <c r="AB20" s="256"/>
      <c r="AC20" s="256"/>
      <c r="AD20" s="256"/>
      <c r="AE20" s="256"/>
      <c r="AF20" s="256"/>
      <c r="AG20" s="256"/>
      <c r="AH20" s="256"/>
      <c r="AI20" s="256"/>
      <c r="AJ20" s="256"/>
      <c r="AK20" s="256"/>
      <c r="AL20" s="256"/>
      <c r="AM20" s="257"/>
      <c r="CA20" s="95">
        <f t="shared" si="2"/>
        <v>0</v>
      </c>
      <c r="CC20" s="40" t="s">
        <v>62</v>
      </c>
      <c r="CF20" s="40">
        <f t="shared" si="1"/>
        <v>0</v>
      </c>
      <c r="CG20" s="40">
        <v>17</v>
      </c>
      <c r="CH20" s="40" t="s">
        <v>91</v>
      </c>
      <c r="CI20" s="50">
        <v>30000</v>
      </c>
      <c r="CJ20" s="40" t="s">
        <v>30</v>
      </c>
      <c r="CK20" s="40">
        <v>2</v>
      </c>
      <c r="CL20" s="88">
        <v>2</v>
      </c>
    </row>
    <row r="21" spans="1:90" ht="24" customHeight="1" thickBot="1">
      <c r="A21" s="258"/>
      <c r="B21" s="259"/>
      <c r="C21" s="259"/>
      <c r="D21" s="259"/>
      <c r="E21" s="259"/>
      <c r="F21" s="259"/>
      <c r="G21" s="259"/>
      <c r="H21" s="259"/>
      <c r="I21" s="259"/>
      <c r="J21" s="259"/>
      <c r="K21" s="259"/>
      <c r="L21" s="259"/>
      <c r="M21" s="259"/>
      <c r="N21" s="259"/>
      <c r="O21" s="259"/>
      <c r="P21" s="259"/>
      <c r="Q21" s="260"/>
      <c r="R21" s="261"/>
      <c r="S21" s="262"/>
      <c r="T21" s="262"/>
      <c r="U21" s="262"/>
      <c r="V21" s="263"/>
      <c r="W21" s="264"/>
      <c r="X21" s="265"/>
      <c r="Y21" s="265"/>
      <c r="Z21" s="265"/>
      <c r="AA21" s="265"/>
      <c r="AB21" s="265"/>
      <c r="AC21" s="265"/>
      <c r="AD21" s="265"/>
      <c r="AE21" s="265"/>
      <c r="AF21" s="265"/>
      <c r="AG21" s="265"/>
      <c r="AH21" s="265"/>
      <c r="AI21" s="265"/>
      <c r="AJ21" s="265"/>
      <c r="AK21" s="265"/>
      <c r="AL21" s="265"/>
      <c r="AM21" s="266"/>
      <c r="AU21" s="34"/>
      <c r="CA21" s="95">
        <f>IF($CD$4=2,IF(A21=$CC$26,R21,0),0)</f>
        <v>0</v>
      </c>
      <c r="CC21" s="40" t="s">
        <v>63</v>
      </c>
      <c r="CF21" s="40">
        <f t="shared" si="1"/>
        <v>0</v>
      </c>
      <c r="CG21" s="40">
        <v>18</v>
      </c>
      <c r="CH21" s="40" t="s">
        <v>92</v>
      </c>
      <c r="CI21" s="50">
        <v>40000</v>
      </c>
      <c r="CJ21" s="40" t="s">
        <v>30</v>
      </c>
      <c r="CK21" s="40">
        <v>2</v>
      </c>
      <c r="CL21" s="88">
        <v>2</v>
      </c>
    </row>
    <row r="22" spans="1:90" ht="22.5" customHeight="1" thickTop="1" thickBot="1">
      <c r="A22" s="267" t="s">
        <v>28</v>
      </c>
      <c r="B22" s="268"/>
      <c r="C22" s="268"/>
      <c r="D22" s="268"/>
      <c r="E22" s="268"/>
      <c r="F22" s="268"/>
      <c r="G22" s="268"/>
      <c r="H22" s="268"/>
      <c r="I22" s="268"/>
      <c r="J22" s="268"/>
      <c r="K22" s="268"/>
      <c r="L22" s="268"/>
      <c r="M22" s="268"/>
      <c r="N22" s="268"/>
      <c r="O22" s="268"/>
      <c r="P22" s="268"/>
      <c r="Q22" s="269"/>
      <c r="R22" s="270">
        <f>SUM(R15:V21)</f>
        <v>0</v>
      </c>
      <c r="S22" s="271"/>
      <c r="T22" s="271"/>
      <c r="U22" s="271"/>
      <c r="V22" s="272"/>
      <c r="W22" s="273"/>
      <c r="X22" s="274"/>
      <c r="Y22" s="274"/>
      <c r="Z22" s="274"/>
      <c r="AA22" s="274"/>
      <c r="AB22" s="274"/>
      <c r="AC22" s="274"/>
      <c r="AD22" s="274"/>
      <c r="AE22" s="274"/>
      <c r="AF22" s="274"/>
      <c r="AG22" s="274"/>
      <c r="AH22" s="274"/>
      <c r="AI22" s="274"/>
      <c r="AJ22" s="274"/>
      <c r="AK22" s="274"/>
      <c r="AL22" s="274"/>
      <c r="AM22" s="275"/>
      <c r="CA22" s="97">
        <f>MIN(ROUNDDOWN(SUM(CA15:CA21),-3),15000)</f>
        <v>0</v>
      </c>
      <c r="CC22" s="40" t="s">
        <v>64</v>
      </c>
      <c r="CF22" s="40">
        <f t="shared" si="1"/>
        <v>0</v>
      </c>
      <c r="CG22" s="40">
        <v>19</v>
      </c>
      <c r="CH22" s="40" t="s">
        <v>93</v>
      </c>
      <c r="CI22" s="50">
        <v>7000</v>
      </c>
      <c r="CJ22" s="40" t="s">
        <v>30</v>
      </c>
      <c r="CK22" s="40">
        <v>2</v>
      </c>
    </row>
    <row r="23" spans="1:90" ht="21.75" customHeight="1" thickBot="1">
      <c r="A23" s="87"/>
      <c r="B23" s="69"/>
      <c r="C23" s="69"/>
      <c r="D23" s="69"/>
      <c r="E23" s="69"/>
      <c r="F23" s="70"/>
      <c r="G23" s="70"/>
      <c r="H23" s="70"/>
      <c r="I23" s="70"/>
      <c r="J23" s="70"/>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CC23" s="40" t="s">
        <v>65</v>
      </c>
      <c r="CF23" s="40">
        <f t="shared" si="1"/>
        <v>0</v>
      </c>
      <c r="CG23" s="40">
        <v>20</v>
      </c>
      <c r="CH23" s="40" t="s">
        <v>94</v>
      </c>
      <c r="CI23" s="50">
        <v>7000</v>
      </c>
      <c r="CJ23" s="40" t="s">
        <v>30</v>
      </c>
      <c r="CK23" s="40">
        <v>2</v>
      </c>
    </row>
    <row r="24" spans="1:90" ht="24.75" customHeight="1" thickBot="1">
      <c r="A24" s="276" t="s">
        <v>35</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8"/>
      <c r="AP24" s="72"/>
      <c r="CC24" s="40" t="s">
        <v>66</v>
      </c>
      <c r="CF24" s="40">
        <f t="shared" si="1"/>
        <v>0</v>
      </c>
      <c r="CG24" s="40">
        <v>21</v>
      </c>
      <c r="CH24" s="40" t="s">
        <v>95</v>
      </c>
      <c r="CI24" s="50">
        <v>7000</v>
      </c>
      <c r="CJ24" s="40" t="s">
        <v>30</v>
      </c>
      <c r="CK24" s="40">
        <v>2</v>
      </c>
    </row>
    <row r="25" spans="1:90" s="47" customFormat="1" ht="30" customHeight="1" thickBot="1">
      <c r="A25" s="115"/>
      <c r="B25" s="279" t="s">
        <v>74</v>
      </c>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80"/>
      <c r="AP25" s="48"/>
      <c r="CA25" s="96"/>
      <c r="CC25" s="40" t="s">
        <v>67</v>
      </c>
      <c r="CF25" s="40">
        <f t="shared" si="1"/>
        <v>0</v>
      </c>
      <c r="CG25" s="49">
        <v>23</v>
      </c>
      <c r="CH25" s="49" t="s">
        <v>96</v>
      </c>
      <c r="CI25" s="68">
        <v>20000</v>
      </c>
      <c r="CJ25" s="49" t="s">
        <v>30</v>
      </c>
      <c r="CK25" s="40">
        <v>2</v>
      </c>
      <c r="CL25" s="88">
        <v>2</v>
      </c>
    </row>
    <row r="26" spans="1:90" s="47" customFormat="1" ht="25.5" customHeight="1" thickBot="1">
      <c r="A26" s="116"/>
      <c r="B26" s="281" t="s">
        <v>112</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2"/>
      <c r="AP26" s="48"/>
      <c r="CA26" s="96"/>
      <c r="CC26" s="40" t="s">
        <v>70</v>
      </c>
      <c r="CF26" s="40">
        <f t="shared" si="1"/>
        <v>0</v>
      </c>
      <c r="CG26" s="40">
        <v>24</v>
      </c>
      <c r="CH26" s="40" t="s">
        <v>97</v>
      </c>
      <c r="CI26" s="50">
        <v>30000</v>
      </c>
      <c r="CJ26" s="40" t="s">
        <v>32</v>
      </c>
      <c r="CK26" s="40">
        <v>2</v>
      </c>
      <c r="CL26" s="88">
        <v>2</v>
      </c>
    </row>
    <row r="27" spans="1:90" ht="25.5" customHeight="1" thickBot="1">
      <c r="A27" s="116"/>
      <c r="B27" s="281" t="s">
        <v>41</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2"/>
      <c r="CC27" s="40" t="s">
        <v>148</v>
      </c>
      <c r="CF27" s="40">
        <f t="shared" si="1"/>
        <v>0</v>
      </c>
      <c r="CG27" s="40">
        <v>25</v>
      </c>
      <c r="CH27" s="40" t="s">
        <v>98</v>
      </c>
      <c r="CI27" s="50">
        <v>40000</v>
      </c>
      <c r="CJ27" s="40" t="s">
        <v>32</v>
      </c>
      <c r="CK27" s="40">
        <v>2</v>
      </c>
      <c r="CL27" s="88">
        <v>2</v>
      </c>
    </row>
    <row r="28" spans="1:90" ht="25.5" customHeight="1" thickBot="1">
      <c r="A28" s="116"/>
      <c r="B28" s="283" t="s">
        <v>36</v>
      </c>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4"/>
      <c r="CF28" s="40">
        <f t="shared" si="1"/>
        <v>0</v>
      </c>
      <c r="CG28" s="40">
        <v>26</v>
      </c>
      <c r="CH28" s="40" t="s">
        <v>99</v>
      </c>
      <c r="CI28" s="50">
        <v>20000</v>
      </c>
      <c r="CJ28" s="40" t="s">
        <v>32</v>
      </c>
      <c r="CK28" s="40">
        <v>2</v>
      </c>
      <c r="CL28" s="88">
        <v>2</v>
      </c>
    </row>
    <row r="29" spans="1:90" ht="18" customHeight="1">
      <c r="A29" s="99" t="str">
        <f>IF(COUNTIF($A$25:$A$28,"○")=4,"",IF(OR(AND(COUNTIF($A$25:$A$28,"○")=0,$AG$5&lt;&gt;""),COUNTIF($A$25:$A$28,"○")=1,COUNTIF($A$25:$A$28,"○")=2,COUNTIF($A$25:$A$28,"○")=3),"誓約事項（水色セル）のすべてに○がない場合、補助金の対象となりません。",""))</f>
        <v/>
      </c>
      <c r="CF29" s="40">
        <f t="shared" si="1"/>
        <v>0</v>
      </c>
      <c r="CG29" s="40">
        <v>27</v>
      </c>
      <c r="CH29" s="40" t="s">
        <v>100</v>
      </c>
      <c r="CI29" s="50">
        <v>30000</v>
      </c>
      <c r="CJ29" s="40" t="s">
        <v>32</v>
      </c>
      <c r="CK29" s="40">
        <v>2</v>
      </c>
      <c r="CL29" s="88">
        <v>2</v>
      </c>
    </row>
    <row r="30" spans="1:90" ht="12" customHeight="1">
      <c r="A30" s="85"/>
      <c r="CF30" s="40">
        <f t="shared" si="1"/>
        <v>0</v>
      </c>
      <c r="CG30" s="40">
        <v>28</v>
      </c>
      <c r="CH30" s="40" t="s">
        <v>101</v>
      </c>
      <c r="CI30" s="50">
        <v>40000</v>
      </c>
      <c r="CJ30" s="40" t="s">
        <v>32</v>
      </c>
      <c r="CK30" s="40">
        <v>2</v>
      </c>
      <c r="CL30" s="88">
        <v>2</v>
      </c>
    </row>
    <row r="31" spans="1:90" ht="24.75" customHeight="1">
      <c r="B31" s="86"/>
      <c r="C31" s="74"/>
      <c r="D31" s="74"/>
      <c r="E31" s="74"/>
      <c r="F31" s="74"/>
      <c r="G31" s="74"/>
      <c r="H31" s="74"/>
      <c r="I31" s="74"/>
      <c r="J31" s="74"/>
      <c r="K31" s="74"/>
      <c r="L31" s="74"/>
      <c r="M31" s="74"/>
      <c r="N31" s="74"/>
      <c r="O31" s="74"/>
      <c r="P31" s="74"/>
      <c r="Q31" s="74"/>
      <c r="R31" s="74"/>
      <c r="S31" s="74"/>
      <c r="T31" s="75"/>
      <c r="U31" s="75"/>
      <c r="V31" s="75"/>
      <c r="W31" s="75"/>
      <c r="X31" s="76"/>
      <c r="Y31" s="76"/>
      <c r="Z31" s="76"/>
      <c r="AA31" s="77"/>
      <c r="AB31" s="77"/>
      <c r="AC31" s="77"/>
      <c r="AD31" s="77"/>
      <c r="AE31" s="77"/>
      <c r="AF31" s="77"/>
      <c r="AG31" s="77"/>
      <c r="AH31" s="77"/>
      <c r="AI31" s="77"/>
      <c r="AJ31" s="77"/>
      <c r="AK31" s="77"/>
      <c r="AL31" s="77"/>
      <c r="AM31" s="77"/>
      <c r="AP31" s="120"/>
      <c r="AQ31" s="73"/>
      <c r="CF31" s="40">
        <f t="shared" si="1"/>
        <v>0</v>
      </c>
      <c r="CG31" s="40">
        <v>30</v>
      </c>
      <c r="CH31" s="40" t="s">
        <v>102</v>
      </c>
      <c r="CI31" s="50">
        <v>3000</v>
      </c>
      <c r="CJ31" s="40" t="s">
        <v>32</v>
      </c>
      <c r="CK31" s="40">
        <v>1</v>
      </c>
    </row>
    <row r="32" spans="1:90" ht="25.5" customHeight="1">
      <c r="A32" s="86"/>
      <c r="CF32" s="40">
        <f t="shared" si="1"/>
        <v>0</v>
      </c>
      <c r="CG32" s="40">
        <v>31</v>
      </c>
      <c r="CH32" s="40" t="s">
        <v>103</v>
      </c>
      <c r="CI32" s="50">
        <v>3000</v>
      </c>
      <c r="CJ32" s="40" t="s">
        <v>32</v>
      </c>
      <c r="CK32" s="40">
        <v>1</v>
      </c>
    </row>
    <row r="33" spans="1:90" ht="15" customHeight="1">
      <c r="A33" s="93"/>
      <c r="B33" s="74"/>
      <c r="C33" s="74"/>
      <c r="D33" s="74"/>
      <c r="E33" s="74"/>
      <c r="F33" s="74"/>
      <c r="G33" s="74"/>
      <c r="H33" s="74"/>
      <c r="I33" s="74"/>
      <c r="J33" s="74"/>
      <c r="K33" s="74"/>
      <c r="L33" s="74"/>
      <c r="M33" s="74"/>
      <c r="N33" s="74"/>
      <c r="O33" s="74"/>
      <c r="P33" s="74"/>
      <c r="Q33" s="74"/>
      <c r="R33" s="74"/>
      <c r="S33" s="74"/>
      <c r="T33" s="75"/>
      <c r="U33" s="75"/>
      <c r="V33" s="75"/>
      <c r="W33" s="75"/>
      <c r="X33" s="76"/>
      <c r="Y33" s="76"/>
      <c r="Z33" s="76"/>
      <c r="AA33" s="77"/>
      <c r="AB33" s="77"/>
      <c r="AC33" s="77"/>
      <c r="AD33" s="77"/>
      <c r="AE33" s="77"/>
      <c r="AF33" s="77"/>
      <c r="AG33" s="77"/>
      <c r="AH33" s="77"/>
      <c r="AI33" s="77"/>
      <c r="AJ33" s="77"/>
      <c r="AK33" s="77"/>
      <c r="AL33" s="77"/>
      <c r="AM33" s="77"/>
      <c r="CF33" s="40">
        <f t="shared" si="1"/>
        <v>0</v>
      </c>
      <c r="CG33" s="40">
        <v>32</v>
      </c>
      <c r="CH33" s="40" t="s">
        <v>104</v>
      </c>
      <c r="CI33" s="50">
        <v>3000</v>
      </c>
      <c r="CJ33" s="40" t="s">
        <v>32</v>
      </c>
      <c r="CK33" s="40">
        <v>1</v>
      </c>
    </row>
    <row r="34" spans="1:90" ht="15" customHeight="1">
      <c r="B34" s="86"/>
      <c r="C34" s="74"/>
      <c r="D34" s="74"/>
      <c r="E34" s="74"/>
      <c r="F34" s="74"/>
      <c r="G34" s="74"/>
      <c r="H34" s="74"/>
      <c r="I34" s="74"/>
      <c r="J34" s="74"/>
      <c r="K34" s="74"/>
      <c r="L34" s="74"/>
      <c r="M34" s="74"/>
      <c r="N34" s="74"/>
      <c r="O34" s="74"/>
      <c r="P34" s="74"/>
      <c r="Q34" s="74"/>
      <c r="R34" s="74"/>
      <c r="S34" s="74"/>
      <c r="T34" s="75"/>
      <c r="U34" s="75"/>
      <c r="V34" s="75"/>
      <c r="W34" s="75"/>
      <c r="X34" s="76"/>
      <c r="Y34" s="76"/>
      <c r="Z34" s="76"/>
      <c r="AA34" s="77"/>
      <c r="AB34" s="77"/>
      <c r="AC34" s="77"/>
      <c r="AD34" s="77"/>
      <c r="AE34" s="77"/>
      <c r="AF34" s="77"/>
      <c r="AG34" s="77"/>
      <c r="AH34" s="77"/>
      <c r="AI34" s="77"/>
      <c r="AJ34" s="77"/>
      <c r="AK34" s="77"/>
      <c r="AL34" s="77"/>
      <c r="AM34" s="77"/>
      <c r="AP34" s="120"/>
      <c r="AQ34" s="78"/>
      <c r="CF34" s="40">
        <f t="shared" si="1"/>
        <v>0</v>
      </c>
      <c r="CG34" s="40">
        <v>33</v>
      </c>
      <c r="CH34" s="40" t="s">
        <v>105</v>
      </c>
      <c r="CI34" s="50">
        <v>3000</v>
      </c>
      <c r="CJ34" s="40" t="s">
        <v>32</v>
      </c>
      <c r="CK34" s="40">
        <v>1</v>
      </c>
    </row>
    <row r="35" spans="1:90" ht="15" customHeight="1">
      <c r="A35" s="86"/>
      <c r="CF35" s="40">
        <f t="shared" si="1"/>
        <v>0</v>
      </c>
      <c r="CG35" s="40">
        <v>34</v>
      </c>
      <c r="CH35" s="40" t="s">
        <v>106</v>
      </c>
      <c r="CI35" s="50">
        <v>3000</v>
      </c>
      <c r="CJ35" s="40" t="s">
        <v>32</v>
      </c>
      <c r="CK35" s="40">
        <v>1</v>
      </c>
    </row>
    <row r="36" spans="1:90" ht="13.5" customHeight="1">
      <c r="A36" s="93"/>
      <c r="B36" s="74"/>
      <c r="C36" s="74"/>
      <c r="D36" s="74"/>
      <c r="E36" s="74"/>
      <c r="F36" s="74"/>
      <c r="G36" s="74"/>
      <c r="H36" s="74"/>
      <c r="I36" s="74"/>
      <c r="J36" s="74"/>
      <c r="K36" s="74"/>
      <c r="L36" s="74"/>
      <c r="M36" s="74"/>
      <c r="N36" s="74"/>
      <c r="O36" s="74"/>
      <c r="P36" s="74"/>
      <c r="Q36" s="74"/>
      <c r="R36" s="74"/>
      <c r="S36" s="74"/>
      <c r="T36" s="75"/>
      <c r="U36" s="75"/>
      <c r="V36" s="75"/>
      <c r="W36" s="75"/>
      <c r="X36" s="76"/>
      <c r="Y36" s="76"/>
      <c r="Z36" s="76"/>
      <c r="AA36" s="77"/>
      <c r="AB36" s="77"/>
      <c r="AC36" s="77"/>
      <c r="AD36" s="77"/>
      <c r="AE36" s="77"/>
      <c r="AF36" s="77"/>
      <c r="AG36" s="77"/>
      <c r="AH36" s="77"/>
      <c r="AI36" s="77"/>
      <c r="AJ36" s="77"/>
      <c r="AK36" s="77"/>
      <c r="AL36" s="77"/>
      <c r="AM36" s="77"/>
      <c r="CF36" s="40">
        <f t="shared" si="1"/>
        <v>0</v>
      </c>
      <c r="CG36" s="40">
        <v>35</v>
      </c>
      <c r="CH36" s="40" t="s">
        <v>107</v>
      </c>
      <c r="CI36" s="50">
        <v>3000</v>
      </c>
      <c r="CJ36" s="40" t="s">
        <v>32</v>
      </c>
      <c r="CK36" s="40">
        <v>1</v>
      </c>
    </row>
    <row r="37" spans="1:90" s="79" customFormat="1" ht="18.75" customHeight="1">
      <c r="AP37" s="80"/>
      <c r="CA37" s="98"/>
      <c r="CC37" s="40"/>
      <c r="CF37" s="40">
        <f t="shared" si="1"/>
        <v>0</v>
      </c>
      <c r="CG37" s="40">
        <v>36</v>
      </c>
      <c r="CH37" s="40" t="s">
        <v>108</v>
      </c>
      <c r="CI37" s="50">
        <v>3000</v>
      </c>
      <c r="CJ37" s="40" t="s">
        <v>32</v>
      </c>
      <c r="CK37" s="40">
        <v>1</v>
      </c>
      <c r="CL37" s="88"/>
    </row>
    <row r="38" spans="1:90" s="79" customFormat="1" ht="18.75" customHeight="1">
      <c r="E38" s="81"/>
      <c r="AP38" s="80"/>
      <c r="CA38" s="98"/>
      <c r="CC38" s="40"/>
      <c r="CF38" s="40">
        <f t="shared" si="1"/>
        <v>0</v>
      </c>
      <c r="CG38" s="40">
        <v>37</v>
      </c>
      <c r="CH38" s="40" t="s">
        <v>109</v>
      </c>
      <c r="CI38" s="50">
        <v>3000</v>
      </c>
      <c r="CJ38" s="40" t="s">
        <v>32</v>
      </c>
      <c r="CK38" s="40">
        <v>1</v>
      </c>
      <c r="CL38" s="88"/>
    </row>
    <row r="39" spans="1:90" s="79" customFormat="1" ht="18.75" customHeight="1">
      <c r="E39" s="81"/>
      <c r="AP39" s="80"/>
      <c r="CA39" s="98"/>
      <c r="CC39" s="40"/>
      <c r="CF39" s="40">
        <f t="shared" si="1"/>
        <v>0</v>
      </c>
      <c r="CG39" s="40">
        <v>38</v>
      </c>
      <c r="CH39" s="40" t="s">
        <v>110</v>
      </c>
      <c r="CI39" s="50">
        <v>3000</v>
      </c>
      <c r="CJ39" s="40" t="s">
        <v>32</v>
      </c>
      <c r="CK39" s="40">
        <v>1</v>
      </c>
      <c r="CL39" s="88"/>
    </row>
    <row r="40" spans="1:90" s="79" customFormat="1" ht="18.75" customHeight="1">
      <c r="E40" s="81"/>
      <c r="AP40" s="80"/>
      <c r="CA40" s="98"/>
      <c r="CC40" s="40"/>
      <c r="CF40" s="40">
        <f t="shared" si="1"/>
        <v>0</v>
      </c>
      <c r="CG40" s="40">
        <v>39</v>
      </c>
      <c r="CH40" s="40" t="s">
        <v>111</v>
      </c>
      <c r="CI40" s="50">
        <v>3000</v>
      </c>
      <c r="CJ40" s="40" t="s">
        <v>32</v>
      </c>
      <c r="CK40" s="40">
        <v>1</v>
      </c>
      <c r="CL40" s="88"/>
    </row>
    <row r="41" spans="1:90" s="79" customFormat="1" ht="18.75" customHeight="1">
      <c r="E41" s="81"/>
      <c r="AP41" s="80"/>
      <c r="CA41" s="98"/>
      <c r="CC41" s="40"/>
    </row>
    <row r="42" spans="1:90" s="79" customFormat="1" ht="18.75" customHeight="1">
      <c r="E42" s="81"/>
      <c r="AP42" s="80"/>
      <c r="CA42" s="98"/>
      <c r="CC42" s="40"/>
      <c r="CL42" s="88"/>
    </row>
    <row r="43" spans="1:90" s="79" customFormat="1" ht="18.75" customHeight="1">
      <c r="E43" s="81"/>
      <c r="AP43" s="80"/>
      <c r="CA43" s="98"/>
      <c r="CC43" s="40"/>
      <c r="CF43" s="40"/>
      <c r="CG43" s="40"/>
      <c r="CH43" s="40"/>
      <c r="CI43" s="50"/>
      <c r="CJ43" s="40"/>
      <c r="CK43" s="40"/>
      <c r="CL43" s="88"/>
    </row>
    <row r="44" spans="1:90" s="79" customFormat="1" ht="18.75" customHeight="1">
      <c r="E44" s="81"/>
      <c r="AP44" s="80"/>
      <c r="CA44" s="98"/>
      <c r="CC44" s="40"/>
      <c r="CF44" s="40"/>
      <c r="CG44" s="40"/>
      <c r="CH44" s="40"/>
      <c r="CI44" s="50"/>
      <c r="CJ44" s="40"/>
      <c r="CK44" s="40"/>
      <c r="CL44" s="88"/>
    </row>
    <row r="45" spans="1:90" s="79" customFormat="1" ht="18.75" customHeight="1">
      <c r="E45" s="81"/>
      <c r="AP45" s="80"/>
      <c r="CA45" s="98"/>
      <c r="CC45" s="40"/>
      <c r="CF45" s="40"/>
      <c r="CG45" s="40"/>
      <c r="CH45" s="40"/>
      <c r="CI45" s="50"/>
      <c r="CJ45" s="40"/>
      <c r="CK45" s="40"/>
      <c r="CL45" s="88"/>
    </row>
    <row r="46" spans="1:90" s="79" customFormat="1" ht="18.75" customHeight="1">
      <c r="E46" s="81"/>
      <c r="AP46" s="80"/>
      <c r="CA46" s="98"/>
      <c r="CC46" s="40"/>
      <c r="CF46" s="40"/>
      <c r="CG46" s="40"/>
      <c r="CH46" s="40"/>
      <c r="CI46" s="50"/>
      <c r="CJ46" s="40"/>
      <c r="CK46" s="40"/>
      <c r="CL46" s="88"/>
    </row>
    <row r="47" spans="1:90" s="79" customFormat="1" ht="18.75" customHeight="1">
      <c r="E47" s="81"/>
      <c r="AP47" s="80"/>
      <c r="CA47" s="98"/>
      <c r="CC47" s="40"/>
      <c r="CF47" s="40"/>
      <c r="CG47" s="40"/>
      <c r="CH47" s="40"/>
      <c r="CI47" s="50"/>
      <c r="CJ47" s="40"/>
      <c r="CK47" s="40"/>
      <c r="CL47" s="88"/>
    </row>
    <row r="48" spans="1:90" s="79" customFormat="1" ht="18.75" customHeight="1">
      <c r="E48" s="81"/>
      <c r="AP48" s="80"/>
      <c r="CA48" s="98"/>
      <c r="CC48" s="40"/>
      <c r="CF48" s="40"/>
      <c r="CG48" s="40"/>
      <c r="CH48" s="40"/>
      <c r="CI48" s="50"/>
      <c r="CJ48" s="40"/>
      <c r="CK48" s="40"/>
      <c r="CL48" s="88"/>
    </row>
    <row r="49" spans="5:90" s="79" customFormat="1" ht="18.75" customHeight="1">
      <c r="E49" s="81"/>
      <c r="AP49" s="80"/>
      <c r="CA49" s="98"/>
      <c r="CC49" s="40"/>
      <c r="CF49" s="40"/>
      <c r="CG49" s="40"/>
      <c r="CH49" s="40"/>
      <c r="CI49" s="50"/>
      <c r="CJ49" s="40"/>
      <c r="CK49" s="40"/>
      <c r="CL49" s="88"/>
    </row>
    <row r="50" spans="5:90" s="79" customFormat="1" ht="18.75" customHeight="1">
      <c r="E50" s="81"/>
      <c r="AP50" s="80"/>
      <c r="CA50" s="98"/>
      <c r="CC50" s="40"/>
      <c r="CF50" s="40"/>
      <c r="CG50" s="40"/>
      <c r="CH50" s="40"/>
      <c r="CI50" s="50"/>
      <c r="CJ50" s="40"/>
      <c r="CK50" s="40"/>
      <c r="CL50" s="88"/>
    </row>
    <row r="51" spans="5:90" s="79" customFormat="1" ht="18.75" customHeight="1">
      <c r="E51" s="81"/>
      <c r="AP51" s="80"/>
      <c r="CA51" s="98"/>
      <c r="CC51" s="40"/>
      <c r="CF51" s="40"/>
      <c r="CG51" s="40"/>
      <c r="CH51" s="40"/>
      <c r="CI51" s="50"/>
      <c r="CJ51" s="40"/>
      <c r="CK51" s="40"/>
      <c r="CL51" s="88"/>
    </row>
    <row r="52" spans="5:90" s="79" customFormat="1" ht="18.75" customHeight="1">
      <c r="E52" s="81"/>
      <c r="AP52" s="80"/>
      <c r="CA52" s="98"/>
      <c r="CC52" s="40"/>
      <c r="CF52" s="40"/>
      <c r="CG52" s="40"/>
      <c r="CH52" s="40"/>
      <c r="CI52" s="50"/>
      <c r="CJ52" s="40"/>
      <c r="CK52" s="40"/>
      <c r="CL52" s="88"/>
    </row>
    <row r="53" spans="5:90" s="79" customFormat="1" ht="18.75" customHeight="1">
      <c r="E53" s="81"/>
      <c r="AP53" s="80"/>
      <c r="CA53" s="98"/>
      <c r="CC53" s="40"/>
      <c r="CF53" s="40"/>
      <c r="CG53" s="40"/>
      <c r="CH53" s="40"/>
      <c r="CI53" s="50"/>
      <c r="CJ53" s="40"/>
      <c r="CK53" s="40"/>
      <c r="CL53" s="88"/>
    </row>
    <row r="54" spans="5:90" s="79" customFormat="1" ht="18.75" customHeight="1">
      <c r="E54" s="81"/>
      <c r="AP54" s="80"/>
      <c r="CA54" s="98"/>
      <c r="CC54" s="40"/>
      <c r="CF54" s="40"/>
      <c r="CG54" s="40"/>
      <c r="CH54" s="40"/>
      <c r="CI54" s="50"/>
      <c r="CJ54" s="40"/>
      <c r="CK54" s="40"/>
      <c r="CL54" s="88"/>
    </row>
    <row r="55" spans="5:90" s="79" customFormat="1" ht="18.75" customHeight="1">
      <c r="E55" s="81"/>
      <c r="AP55" s="80"/>
      <c r="CA55" s="98"/>
      <c r="CC55" s="40"/>
      <c r="CF55" s="40"/>
      <c r="CG55" s="40"/>
      <c r="CH55" s="40"/>
      <c r="CI55" s="50"/>
      <c r="CJ55" s="40"/>
      <c r="CK55" s="40"/>
      <c r="CL55" s="88"/>
    </row>
    <row r="56" spans="5:90" s="79" customFormat="1" ht="18.75" customHeight="1">
      <c r="E56" s="81"/>
      <c r="AP56" s="80"/>
      <c r="CA56" s="98"/>
      <c r="CC56" s="40"/>
      <c r="CF56" s="40"/>
      <c r="CG56" s="40"/>
      <c r="CH56" s="40"/>
      <c r="CI56" s="50"/>
      <c r="CJ56" s="40"/>
      <c r="CK56" s="40"/>
      <c r="CL56" s="88"/>
    </row>
    <row r="57" spans="5:90" s="79" customFormat="1" ht="18.75" customHeight="1">
      <c r="E57" s="81"/>
      <c r="AP57" s="80"/>
      <c r="CA57" s="98"/>
      <c r="CC57" s="40"/>
      <c r="CF57" s="40"/>
      <c r="CG57" s="40"/>
      <c r="CH57" s="40"/>
      <c r="CI57" s="50"/>
      <c r="CJ57" s="40"/>
      <c r="CK57" s="40"/>
      <c r="CL57" s="88"/>
    </row>
    <row r="58" spans="5:90" s="79" customFormat="1" ht="18.75" customHeight="1">
      <c r="E58" s="81"/>
      <c r="AP58" s="80"/>
      <c r="CA58" s="98"/>
      <c r="CC58" s="40"/>
      <c r="CF58" s="40"/>
      <c r="CG58" s="40"/>
      <c r="CH58" s="40"/>
      <c r="CI58" s="50"/>
      <c r="CJ58" s="40"/>
      <c r="CK58" s="40"/>
      <c r="CL58" s="88"/>
    </row>
    <row r="59" spans="5:90" s="79" customFormat="1" ht="18.75" customHeight="1">
      <c r="E59" s="81"/>
      <c r="AP59" s="80"/>
      <c r="CA59" s="98"/>
      <c r="CC59" s="40"/>
      <c r="CF59" s="40"/>
      <c r="CG59" s="40"/>
      <c r="CH59" s="40"/>
      <c r="CI59" s="50"/>
      <c r="CJ59" s="40"/>
      <c r="CK59" s="40"/>
      <c r="CL59" s="88"/>
    </row>
    <row r="60" spans="5:90" s="79" customFormat="1" ht="18.75" customHeight="1">
      <c r="AP60" s="80"/>
      <c r="CA60" s="98"/>
      <c r="CC60" s="40"/>
      <c r="CF60" s="40"/>
      <c r="CG60" s="40"/>
      <c r="CH60" s="40"/>
      <c r="CI60" s="50"/>
      <c r="CJ60" s="40"/>
      <c r="CK60" s="40"/>
      <c r="CL60" s="88"/>
    </row>
    <row r="61" spans="5:90" s="79" customFormat="1" ht="18.75" customHeight="1">
      <c r="E61" s="81"/>
      <c r="AP61" s="80"/>
      <c r="CA61" s="98"/>
      <c r="CC61" s="40"/>
      <c r="CF61" s="40"/>
      <c r="CG61" s="40"/>
      <c r="CH61" s="40"/>
      <c r="CI61" s="50"/>
      <c r="CJ61" s="40"/>
      <c r="CK61" s="40"/>
      <c r="CL61" s="88"/>
    </row>
    <row r="62" spans="5:90" s="79" customFormat="1" ht="18.75" customHeight="1">
      <c r="E62" s="81"/>
      <c r="AP62" s="80"/>
      <c r="CA62" s="98"/>
      <c r="CC62" s="40"/>
      <c r="CF62" s="40"/>
      <c r="CG62" s="40"/>
      <c r="CH62" s="40"/>
      <c r="CI62" s="50"/>
      <c r="CJ62" s="40"/>
      <c r="CK62" s="40"/>
      <c r="CL62" s="88"/>
    </row>
    <row r="63" spans="5:90" s="79" customFormat="1" ht="18.75" customHeight="1">
      <c r="E63" s="81"/>
      <c r="AP63" s="80"/>
      <c r="CA63" s="98"/>
      <c r="CC63" s="40"/>
      <c r="CF63" s="40"/>
      <c r="CG63" s="40"/>
      <c r="CH63" s="40"/>
      <c r="CI63" s="50"/>
      <c r="CJ63" s="40"/>
      <c r="CK63" s="40"/>
      <c r="CL63" s="88"/>
    </row>
    <row r="64" spans="5:90" s="79" customFormat="1" ht="18.75" customHeight="1">
      <c r="E64" s="81"/>
      <c r="AP64" s="80"/>
      <c r="CA64" s="98"/>
      <c r="CC64" s="40"/>
      <c r="CF64" s="40"/>
      <c r="CG64" s="40"/>
      <c r="CH64" s="40"/>
      <c r="CI64" s="50"/>
      <c r="CJ64" s="40"/>
      <c r="CK64" s="40"/>
      <c r="CL64" s="88"/>
    </row>
    <row r="65" spans="5:90" s="79" customFormat="1" ht="18.75" customHeight="1">
      <c r="E65" s="81"/>
      <c r="AP65" s="80"/>
      <c r="CA65" s="98"/>
      <c r="CC65" s="40"/>
      <c r="CF65" s="40"/>
      <c r="CG65" s="40"/>
      <c r="CH65" s="40"/>
      <c r="CI65" s="50"/>
      <c r="CJ65" s="40"/>
      <c r="CK65" s="40"/>
      <c r="CL65" s="88"/>
    </row>
    <row r="66" spans="5:90" s="79" customFormat="1" ht="18.75" customHeight="1">
      <c r="E66" s="81"/>
      <c r="AP66" s="80"/>
      <c r="CA66" s="98"/>
      <c r="CC66" s="40"/>
      <c r="CF66" s="40"/>
      <c r="CG66" s="40"/>
      <c r="CH66" s="40"/>
      <c r="CI66" s="50"/>
      <c r="CJ66" s="40"/>
      <c r="CK66" s="40"/>
      <c r="CL66" s="88"/>
    </row>
    <row r="67" spans="5:90" s="79" customFormat="1" ht="18.75" customHeight="1">
      <c r="E67" s="81"/>
      <c r="AP67" s="80"/>
      <c r="CA67" s="98"/>
      <c r="CC67" s="40"/>
      <c r="CF67" s="40"/>
      <c r="CG67" s="40"/>
      <c r="CH67" s="40"/>
      <c r="CI67" s="50"/>
      <c r="CJ67" s="40"/>
      <c r="CK67" s="40"/>
      <c r="CL67" s="88"/>
    </row>
    <row r="68" spans="5:90" s="79" customFormat="1" ht="18.75" customHeight="1">
      <c r="E68" s="81"/>
      <c r="AP68" s="80"/>
      <c r="CA68" s="98"/>
      <c r="CC68" s="40"/>
      <c r="CF68" s="40"/>
      <c r="CG68" s="40"/>
      <c r="CH68" s="40"/>
      <c r="CI68" s="50"/>
      <c r="CJ68" s="40"/>
      <c r="CK68" s="40"/>
      <c r="CL68" s="88"/>
    </row>
    <row r="69" spans="5:90" s="79" customFormat="1" ht="18.75" customHeight="1">
      <c r="E69" s="81"/>
      <c r="AP69" s="80"/>
      <c r="CA69" s="98"/>
      <c r="CC69" s="40"/>
      <c r="CF69" s="40"/>
      <c r="CG69" s="40"/>
      <c r="CH69" s="40"/>
      <c r="CI69" s="50"/>
      <c r="CJ69" s="40"/>
      <c r="CK69" s="40"/>
      <c r="CL69" s="88"/>
    </row>
    <row r="70" spans="5:90" s="79" customFormat="1" ht="18.75" customHeight="1">
      <c r="E70" s="81"/>
      <c r="AP70" s="80"/>
      <c r="CA70" s="98"/>
      <c r="CC70" s="40"/>
      <c r="CF70" s="40"/>
      <c r="CG70" s="40"/>
      <c r="CH70" s="40"/>
      <c r="CI70" s="50"/>
      <c r="CJ70" s="40"/>
      <c r="CK70" s="40"/>
      <c r="CL70" s="88"/>
    </row>
    <row r="71" spans="5:90" s="79" customFormat="1" ht="18.75" customHeight="1">
      <c r="E71" s="81"/>
      <c r="AP71" s="80"/>
      <c r="CA71" s="98"/>
      <c r="CC71" s="40"/>
      <c r="CF71" s="40"/>
      <c r="CG71" s="40"/>
      <c r="CH71" s="40"/>
      <c r="CI71" s="50"/>
      <c r="CJ71" s="40"/>
      <c r="CK71" s="40"/>
      <c r="CL71" s="88"/>
    </row>
    <row r="72" spans="5:90" s="79" customFormat="1" ht="18.75" customHeight="1">
      <c r="E72" s="81"/>
      <c r="AP72" s="80"/>
      <c r="CA72" s="98"/>
      <c r="CC72" s="40"/>
      <c r="CF72" s="40"/>
      <c r="CG72" s="40"/>
      <c r="CH72" s="40"/>
      <c r="CI72" s="50"/>
      <c r="CJ72" s="40"/>
      <c r="CK72" s="40"/>
      <c r="CL72" s="88"/>
    </row>
    <row r="73" spans="5:90" s="79" customFormat="1" ht="18.75" customHeight="1">
      <c r="E73" s="81"/>
      <c r="AP73" s="80"/>
      <c r="CA73" s="98"/>
      <c r="CC73" s="40"/>
      <c r="CF73" s="40"/>
      <c r="CG73" s="40"/>
      <c r="CH73" s="40"/>
      <c r="CI73" s="50"/>
      <c r="CJ73" s="40"/>
      <c r="CK73" s="40"/>
      <c r="CL73" s="88"/>
    </row>
    <row r="74" spans="5:90" s="79" customFormat="1" ht="18.75" customHeight="1">
      <c r="E74" s="81"/>
      <c r="AP74" s="80"/>
      <c r="CA74" s="98"/>
      <c r="CC74" s="40"/>
      <c r="CF74" s="40"/>
      <c r="CG74" s="40"/>
      <c r="CH74" s="40"/>
      <c r="CI74" s="50"/>
      <c r="CJ74" s="40"/>
      <c r="CK74" s="40"/>
      <c r="CL74" s="88"/>
    </row>
    <row r="75" spans="5:90" s="79" customFormat="1" ht="18.75" customHeight="1">
      <c r="E75" s="81"/>
      <c r="AP75" s="80"/>
      <c r="CA75" s="98"/>
      <c r="CC75" s="40"/>
      <c r="CF75" s="40"/>
      <c r="CG75" s="40"/>
      <c r="CH75" s="40"/>
      <c r="CI75" s="50"/>
      <c r="CJ75" s="40"/>
      <c r="CK75" s="40"/>
      <c r="CL75" s="88"/>
    </row>
    <row r="76" spans="5:90" s="79" customFormat="1" ht="18.75" customHeight="1">
      <c r="E76" s="81"/>
      <c r="AP76" s="80"/>
      <c r="CA76" s="98"/>
      <c r="CC76" s="40"/>
      <c r="CF76" s="40"/>
      <c r="CG76" s="40"/>
      <c r="CH76" s="40"/>
      <c r="CI76" s="50"/>
      <c r="CJ76" s="40"/>
      <c r="CK76" s="40"/>
      <c r="CL76" s="88"/>
    </row>
    <row r="77" spans="5:90" s="79" customFormat="1" ht="18.75" customHeight="1">
      <c r="E77" s="81"/>
      <c r="AP77" s="80"/>
      <c r="CA77" s="98"/>
      <c r="CC77" s="40"/>
      <c r="CF77" s="40"/>
      <c r="CG77" s="40"/>
      <c r="CH77" s="40"/>
      <c r="CI77" s="50"/>
      <c r="CJ77" s="40"/>
      <c r="CK77" s="40"/>
      <c r="CL77" s="88"/>
    </row>
    <row r="78" spans="5:90" s="79" customFormat="1" ht="18.75" customHeight="1">
      <c r="E78" s="81"/>
      <c r="AP78" s="80"/>
      <c r="CA78" s="98"/>
      <c r="CC78" s="40"/>
      <c r="CF78" s="40"/>
      <c r="CG78" s="40"/>
      <c r="CH78" s="40"/>
      <c r="CI78" s="50"/>
      <c r="CJ78" s="40"/>
      <c r="CK78" s="40"/>
      <c r="CL78" s="88"/>
    </row>
    <row r="79" spans="5:90" s="79" customFormat="1" ht="18.75" customHeight="1">
      <c r="E79" s="81"/>
      <c r="AP79" s="80"/>
      <c r="CA79" s="98"/>
      <c r="CC79" s="40"/>
      <c r="CF79" s="40"/>
      <c r="CL79" s="88"/>
    </row>
    <row r="80" spans="5:90" s="79" customFormat="1" ht="18.75" customHeight="1">
      <c r="E80" s="81"/>
      <c r="AP80" s="80"/>
      <c r="CA80" s="98"/>
      <c r="CC80" s="40"/>
      <c r="CF80" s="40"/>
      <c r="CK80" s="40"/>
      <c r="CL80" s="88"/>
    </row>
    <row r="81" spans="2:90" s="79" customFormat="1" ht="18.75" customHeight="1">
      <c r="E81" s="81"/>
      <c r="AP81" s="80"/>
      <c r="CA81" s="98"/>
      <c r="CC81" s="40"/>
      <c r="CF81" s="40"/>
      <c r="CK81" s="40"/>
      <c r="CL81" s="88"/>
    </row>
    <row r="82" spans="2:90" s="79" customFormat="1" ht="18.75" customHeight="1">
      <c r="E82" s="81"/>
      <c r="AP82" s="80"/>
      <c r="CA82" s="98"/>
      <c r="CC82" s="40"/>
      <c r="CF82" s="40"/>
      <c r="CK82" s="40"/>
      <c r="CL82" s="88"/>
    </row>
    <row r="83" spans="2:90" s="79" customFormat="1" ht="18.75" customHeight="1">
      <c r="E83" s="81"/>
      <c r="AP83" s="80"/>
      <c r="CA83" s="98"/>
      <c r="CC83" s="40"/>
      <c r="CF83" s="40"/>
      <c r="CK83" s="40"/>
      <c r="CL83" s="88"/>
    </row>
    <row r="84" spans="2:90" s="79" customFormat="1" ht="18.75" customHeight="1">
      <c r="E84" s="81"/>
      <c r="AP84" s="80"/>
      <c r="CA84" s="98"/>
      <c r="CC84" s="40"/>
      <c r="CF84" s="40"/>
      <c r="CK84" s="40"/>
      <c r="CL84" s="88"/>
    </row>
    <row r="85" spans="2:90" s="79" customFormat="1" ht="18.75" customHeight="1">
      <c r="E85" s="81"/>
      <c r="AP85" s="80"/>
      <c r="CA85" s="98"/>
      <c r="CC85" s="40"/>
      <c r="CF85" s="40"/>
      <c r="CK85" s="40"/>
      <c r="CL85" s="88"/>
    </row>
    <row r="86" spans="2:90" s="79" customFormat="1" ht="18.75" customHeight="1">
      <c r="E86" s="81"/>
      <c r="AP86" s="80"/>
      <c r="CA86" s="98"/>
      <c r="CC86" s="40"/>
      <c r="CF86" s="40"/>
      <c r="CK86" s="40"/>
      <c r="CL86" s="88"/>
    </row>
    <row r="87" spans="2:90" s="79" customFormat="1" ht="18.75" customHeight="1">
      <c r="E87" s="81"/>
      <c r="AP87" s="80"/>
      <c r="CA87" s="98"/>
      <c r="CC87" s="40"/>
      <c r="CF87" s="40"/>
      <c r="CK87" s="40"/>
      <c r="CL87" s="88"/>
    </row>
    <row r="88" spans="2:90" s="79" customFormat="1" ht="18.75" customHeight="1">
      <c r="E88" s="81"/>
      <c r="AP88" s="80"/>
      <c r="CA88" s="98"/>
      <c r="CC88" s="40"/>
      <c r="CF88" s="40"/>
      <c r="CK88" s="40"/>
      <c r="CL88" s="88"/>
    </row>
    <row r="89" spans="2:90" s="79" customFormat="1" ht="18.75" customHeight="1">
      <c r="E89" s="81"/>
      <c r="AP89" s="80"/>
      <c r="CA89" s="98"/>
      <c r="CC89" s="40"/>
      <c r="CF89" s="40"/>
      <c r="CK89" s="40"/>
      <c r="CL89" s="88"/>
    </row>
    <row r="90" spans="2:90" s="79" customFormat="1" ht="18.75" customHeight="1">
      <c r="E90" s="81"/>
      <c r="AP90" s="80"/>
      <c r="CA90" s="98"/>
      <c r="CC90" s="40"/>
      <c r="CF90" s="40"/>
      <c r="CK90" s="40"/>
      <c r="CL90" s="88"/>
    </row>
    <row r="91" spans="2:90" s="79" customFormat="1" ht="18.75" customHeight="1">
      <c r="E91" s="81"/>
      <c r="AP91" s="80"/>
      <c r="CA91" s="98"/>
      <c r="CC91" s="40"/>
      <c r="CF91" s="40"/>
      <c r="CK91" s="40"/>
      <c r="CL91" s="88"/>
    </row>
    <row r="92" spans="2:90" s="79" customFormat="1" ht="18.75" customHeight="1">
      <c r="E92" s="81"/>
      <c r="AP92" s="80"/>
      <c r="CA92" s="98"/>
      <c r="CC92" s="40"/>
      <c r="CF92" s="40"/>
      <c r="CK92" s="40"/>
      <c r="CL92" s="88"/>
    </row>
    <row r="93" spans="2:90" s="79" customFormat="1" ht="18.75" customHeight="1">
      <c r="E93" s="81"/>
      <c r="AP93" s="80"/>
      <c r="CA93" s="98"/>
      <c r="CC93" s="40"/>
      <c r="CF93" s="40"/>
      <c r="CK93" s="40"/>
      <c r="CL93" s="88"/>
    </row>
    <row r="94" spans="2:90" s="79" customFormat="1" ht="18.75" customHeight="1">
      <c r="B94" s="81"/>
      <c r="C94" s="81"/>
      <c r="D94" s="81"/>
      <c r="E94" s="81"/>
      <c r="G94" s="81"/>
      <c r="AP94" s="80"/>
      <c r="CA94" s="98"/>
      <c r="CC94" s="40"/>
      <c r="CF94" s="40"/>
      <c r="CK94" s="40"/>
      <c r="CL94" s="88"/>
    </row>
    <row r="95" spans="2:90" s="79" customFormat="1" ht="18.75" customHeight="1">
      <c r="AP95" s="80"/>
      <c r="CA95" s="98"/>
      <c r="CC95" s="40"/>
      <c r="CF95" s="40"/>
      <c r="CK95" s="40"/>
      <c r="CL95" s="88"/>
    </row>
    <row r="96" spans="2:90" s="79" customFormat="1" ht="18.75" customHeight="1">
      <c r="AP96" s="80"/>
      <c r="CA96" s="98"/>
      <c r="CC96" s="40"/>
      <c r="CF96" s="40"/>
      <c r="CK96" s="40"/>
      <c r="CL96" s="88"/>
    </row>
    <row r="97" spans="42:90" s="79" customFormat="1" ht="18.75" customHeight="1">
      <c r="AP97" s="80"/>
      <c r="CA97" s="98"/>
      <c r="CC97" s="40"/>
      <c r="CF97" s="40"/>
      <c r="CK97" s="40"/>
      <c r="CL97" s="88"/>
    </row>
    <row r="98" spans="42:90" s="79" customFormat="1" ht="18.75" customHeight="1">
      <c r="AP98" s="80"/>
      <c r="CA98" s="98"/>
      <c r="CC98" s="40"/>
      <c r="CF98" s="40"/>
      <c r="CK98" s="40"/>
      <c r="CL98" s="88"/>
    </row>
    <row r="99" spans="42:90" s="79" customFormat="1" ht="18.75" customHeight="1">
      <c r="AP99" s="80"/>
      <c r="CA99" s="98"/>
      <c r="CC99" s="40"/>
      <c r="CF99" s="40"/>
      <c r="CK99" s="40"/>
      <c r="CL99" s="88"/>
    </row>
    <row r="100" spans="42:90" s="79" customFormat="1" ht="18.75" customHeight="1">
      <c r="AP100" s="80"/>
      <c r="CA100" s="98"/>
      <c r="CC100" s="40"/>
      <c r="CF100" s="40"/>
      <c r="CK100" s="40"/>
      <c r="CL100" s="88"/>
    </row>
    <row r="101" spans="42:90" s="79" customFormat="1" ht="18.75" customHeight="1">
      <c r="AP101" s="80"/>
      <c r="CA101" s="98"/>
      <c r="CC101" s="40"/>
      <c r="CF101" s="40"/>
      <c r="CK101" s="40"/>
      <c r="CL101" s="88"/>
    </row>
    <row r="102" spans="42:90" s="79" customFormat="1" ht="18.75" customHeight="1">
      <c r="AP102" s="80"/>
      <c r="CA102" s="98"/>
      <c r="CC102" s="40"/>
      <c r="CF102" s="40"/>
      <c r="CK102" s="40"/>
      <c r="CL102" s="88"/>
    </row>
    <row r="103" spans="42:90" s="79" customFormat="1" ht="18.75" customHeight="1">
      <c r="AP103" s="80"/>
      <c r="CA103" s="98"/>
      <c r="CC103" s="40"/>
      <c r="CF103" s="40"/>
      <c r="CK103" s="40"/>
      <c r="CL103" s="88"/>
    </row>
  </sheetData>
  <sheetProtection password="CC6B" sheet="1" selectLockedCells="1"/>
  <mergeCells count="64">
    <mergeCell ref="B27:AM27"/>
    <mergeCell ref="B28:AM28"/>
    <mergeCell ref="A22:Q22"/>
    <mergeCell ref="R22:V22"/>
    <mergeCell ref="W22:AM22"/>
    <mergeCell ref="A24:AM24"/>
    <mergeCell ref="B25:AM25"/>
    <mergeCell ref="B26:AM26"/>
    <mergeCell ref="A20:Q20"/>
    <mergeCell ref="R20:V20"/>
    <mergeCell ref="W20:AM20"/>
    <mergeCell ref="A21:Q21"/>
    <mergeCell ref="R21:V21"/>
    <mergeCell ref="W21:AM21"/>
    <mergeCell ref="A18:Q18"/>
    <mergeCell ref="R18:V18"/>
    <mergeCell ref="W18:AM18"/>
    <mergeCell ref="A19:Q19"/>
    <mergeCell ref="R19:V19"/>
    <mergeCell ref="W19:AM19"/>
    <mergeCell ref="A16:Q16"/>
    <mergeCell ref="R16:V16"/>
    <mergeCell ref="W16:AM16"/>
    <mergeCell ref="A17:Q17"/>
    <mergeCell ref="R17:V17"/>
    <mergeCell ref="W17:AM17"/>
    <mergeCell ref="A14:Q14"/>
    <mergeCell ref="R14:V14"/>
    <mergeCell ref="W14:AM14"/>
    <mergeCell ref="A15:Q15"/>
    <mergeCell ref="R15:V15"/>
    <mergeCell ref="W15:AM15"/>
    <mergeCell ref="AD12:AE12"/>
    <mergeCell ref="AF12:AH12"/>
    <mergeCell ref="AI12:AK12"/>
    <mergeCell ref="AL12:AM12"/>
    <mergeCell ref="A13:Q13"/>
    <mergeCell ref="R13:V13"/>
    <mergeCell ref="W13:AM13"/>
    <mergeCell ref="M12:P12"/>
    <mergeCell ref="Q12:T12"/>
    <mergeCell ref="U12:V12"/>
    <mergeCell ref="W12:Y12"/>
    <mergeCell ref="Z12:AC12"/>
    <mergeCell ref="AT7:AT8"/>
    <mergeCell ref="L8:AM8"/>
    <mergeCell ref="S9:Y9"/>
    <mergeCell ref="AG9:AM9"/>
    <mergeCell ref="L10:AM10"/>
    <mergeCell ref="AP5:AT5"/>
    <mergeCell ref="L6:AB6"/>
    <mergeCell ref="AC6:AF6"/>
    <mergeCell ref="AG6:AK6"/>
    <mergeCell ref="AL6:AM6"/>
    <mergeCell ref="AP6:AT6"/>
    <mergeCell ref="A2:AM2"/>
    <mergeCell ref="A4:A10"/>
    <mergeCell ref="L4:AF4"/>
    <mergeCell ref="AG4:AM4"/>
    <mergeCell ref="L5:AF5"/>
    <mergeCell ref="AG5:AM5"/>
    <mergeCell ref="B7:K8"/>
    <mergeCell ref="Q7:R7"/>
    <mergeCell ref="T7:V7"/>
  </mergeCells>
  <phoneticPr fontId="6"/>
  <conditionalFormatting sqref="AG6:AK6">
    <cfRule type="expression" dxfId="29" priority="1">
      <formula>$CE$4=2</formula>
    </cfRule>
  </conditionalFormatting>
  <conditionalFormatting sqref="A25">
    <cfRule type="expression" dxfId="28" priority="2">
      <formula>#REF!=2</formula>
    </cfRule>
  </conditionalFormatting>
  <dataValidations count="8">
    <dataValidation type="list" allowBlank="1" showInputMessage="1" showErrorMessage="1" sqref="A15:Q21">
      <formula1>$CC$15:$CC$27</formula1>
    </dataValidation>
    <dataValidation type="whole" allowBlank="1" showInputMessage="1" showErrorMessage="1" error="所要額が1,000円未満の場合は申請できません。" sqref="Z12">
      <formula1>1000</formula1>
      <formula2>1E+28</formula2>
    </dataValidation>
    <dataValidation imeMode="fullKatakana" allowBlank="1" showInputMessage="1" showErrorMessage="1" sqref="L4:AF4"/>
    <dataValidation imeMode="disabled" allowBlank="1" showInputMessage="1" showErrorMessage="1" sqref="Q7:R7 T7:V7 S9:Y9 AG9:AM9"/>
    <dataValidation type="textLength" imeMode="disabled" operator="equal" allowBlank="1" showInputMessage="1" showErrorMessage="1" errorTitle="事業所番号" error="10桁で入力してください。" sqref="AG5:AM5">
      <formula1>10</formula1>
    </dataValidation>
    <dataValidation imeMode="halfAlpha" allowBlank="1" showInputMessage="1" showErrorMessage="1" sqref="AG6 R14:V21"/>
    <dataValidation type="list" allowBlank="1" showInputMessage="1" showErrorMessage="1" sqref="X33:Z34 A25:A28 X36:Z36 X31:Z31">
      <formula1>"○"</formula1>
    </dataValidation>
    <dataValidation type="list" allowBlank="1" showInputMessage="1" showErrorMessage="1" sqref="L6:AB6">
      <formula1>$CH$4:$CH$40</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CL103"/>
  <sheetViews>
    <sheetView showGridLines="0" view="pageBreakPreview" zoomScaleNormal="120" zoomScaleSheetLayoutView="100" workbookViewId="0">
      <selection activeCell="L4" sqref="L4:AF4"/>
    </sheetView>
  </sheetViews>
  <sheetFormatPr defaultColWidth="2.25" defaultRowHeight="15.75"/>
  <cols>
    <col min="1" max="1" width="5.75" style="41" customWidth="1"/>
    <col min="2" max="5" width="3.375" style="41" customWidth="1"/>
    <col min="6" max="7" width="2.375" style="41" bestFit="1" customWidth="1"/>
    <col min="8" max="28" width="2.25" style="41"/>
    <col min="29" max="30" width="2.125" style="41" customWidth="1"/>
    <col min="31" max="32" width="2.625" style="41" customWidth="1"/>
    <col min="33" max="33" width="2.25" style="41"/>
    <col min="34" max="35" width="2.875" style="41" customWidth="1"/>
    <col min="36" max="37" width="2.625" style="41" customWidth="1"/>
    <col min="38" max="39" width="1.375" style="41" customWidth="1"/>
    <col min="40" max="40" width="2.25" style="41"/>
    <col min="41" max="41" width="2.25" style="41" customWidth="1"/>
    <col min="42" max="42" width="2.25" style="117" customWidth="1"/>
    <col min="43" max="47" width="2.25" style="41" customWidth="1"/>
    <col min="48" max="78" width="2.25" style="41"/>
    <col min="79" max="79" width="8.625" style="95" bestFit="1" customWidth="1"/>
    <col min="80" max="80" width="2.875" style="41" customWidth="1"/>
    <col min="81" max="81" width="2.25" style="40" customWidth="1"/>
    <col min="82" max="83" width="5.875" style="41" customWidth="1"/>
    <col min="84" max="84" width="2.5" style="40" customWidth="1"/>
    <col min="85" max="85" width="3.25" style="41" customWidth="1"/>
    <col min="86" max="86" width="41.25" style="41" customWidth="1"/>
    <col min="87" max="87" width="7.5" style="41" customWidth="1"/>
    <col min="88" max="88" width="6.625" style="41" customWidth="1"/>
    <col min="89" max="89" width="2.375" style="40" customWidth="1"/>
    <col min="90" max="90" width="6.375" style="88" customWidth="1"/>
    <col min="91" max="16384" width="2.25" style="41"/>
  </cols>
  <sheetData>
    <row r="1" spans="1:90">
      <c r="A1" s="40" t="s">
        <v>43</v>
      </c>
      <c r="AJ1" s="41" t="s">
        <v>149</v>
      </c>
    </row>
    <row r="2" spans="1:90" ht="36" customHeight="1">
      <c r="A2" s="181" t="str">
        <f>IF(個票7!$CB$4="NG","申請内容に不備/未入力の項目があります！本シートをもう一度ご確認ください！","")</f>
        <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row>
    <row r="3" spans="1:90" ht="20.25" thickBot="1">
      <c r="L3" s="94"/>
      <c r="AM3" s="92" t="str">
        <f>IF($L$5="","",IF($AG$5="","事業所番号を入力してください。↓",""))</f>
        <v/>
      </c>
      <c r="CB3" s="41" t="s">
        <v>68</v>
      </c>
      <c r="CD3" s="41" t="s">
        <v>44</v>
      </c>
      <c r="CE3" s="41" t="s">
        <v>24</v>
      </c>
      <c r="CG3" s="40"/>
      <c r="CH3" s="40"/>
      <c r="CI3" s="42" t="s">
        <v>31</v>
      </c>
      <c r="CJ3" s="40"/>
      <c r="CK3" s="40" t="s">
        <v>44</v>
      </c>
      <c r="CL3" s="88" t="s">
        <v>24</v>
      </c>
    </row>
    <row r="4" spans="1:90" s="47" customFormat="1" ht="18" customHeight="1">
      <c r="A4" s="182" t="s">
        <v>18</v>
      </c>
      <c r="B4" s="43" t="s">
        <v>0</v>
      </c>
      <c r="C4" s="44"/>
      <c r="D4" s="44"/>
      <c r="E4" s="45"/>
      <c r="F4" s="45"/>
      <c r="G4" s="45"/>
      <c r="H4" s="45"/>
      <c r="I4" s="45"/>
      <c r="J4" s="45"/>
      <c r="K4" s="46"/>
      <c r="L4" s="185"/>
      <c r="M4" s="186"/>
      <c r="N4" s="186"/>
      <c r="O4" s="186"/>
      <c r="P4" s="186"/>
      <c r="Q4" s="186"/>
      <c r="R4" s="186"/>
      <c r="S4" s="186"/>
      <c r="T4" s="186"/>
      <c r="U4" s="186"/>
      <c r="V4" s="186"/>
      <c r="W4" s="186"/>
      <c r="X4" s="186"/>
      <c r="Y4" s="186"/>
      <c r="Z4" s="186"/>
      <c r="AA4" s="186"/>
      <c r="AB4" s="186"/>
      <c r="AC4" s="186"/>
      <c r="AD4" s="186"/>
      <c r="AE4" s="186"/>
      <c r="AF4" s="187"/>
      <c r="AG4" s="188" t="s">
        <v>72</v>
      </c>
      <c r="AH4" s="189"/>
      <c r="AI4" s="189"/>
      <c r="AJ4" s="189"/>
      <c r="AK4" s="189"/>
      <c r="AL4" s="189"/>
      <c r="AM4" s="190"/>
      <c r="AP4" s="48"/>
      <c r="CA4" s="96"/>
      <c r="CB4" s="89" t="str">
        <f>IF(AM3&amp;AC7&amp;A29="","","NG")</f>
        <v/>
      </c>
      <c r="CC4" s="40"/>
      <c r="CD4" s="47">
        <f>IFERROR(VLOOKUP($L$6,$CH$4:$CK$40,4,FALSE),0)</f>
        <v>0</v>
      </c>
      <c r="CE4" s="47">
        <f>IFERROR(VLOOKUP($L$6,$CH$4:$CL$40,5,FALSE),0)</f>
        <v>0</v>
      </c>
      <c r="CF4" s="40">
        <f>IF($L$6=$CH4,1,0)</f>
        <v>0</v>
      </c>
      <c r="CG4" s="40">
        <v>1</v>
      </c>
      <c r="CH4" s="49" t="s">
        <v>75</v>
      </c>
      <c r="CI4" s="50">
        <v>20000</v>
      </c>
      <c r="CJ4" s="40" t="s">
        <v>30</v>
      </c>
      <c r="CK4" s="40">
        <v>1</v>
      </c>
      <c r="CL4" s="88">
        <v>2</v>
      </c>
    </row>
    <row r="5" spans="1:90" s="47" customFormat="1" ht="20.25" customHeight="1">
      <c r="A5" s="183"/>
      <c r="B5" s="51" t="s">
        <v>17</v>
      </c>
      <c r="C5" s="52"/>
      <c r="D5" s="52"/>
      <c r="E5" s="53"/>
      <c r="F5" s="53"/>
      <c r="G5" s="53"/>
      <c r="H5" s="53"/>
      <c r="I5" s="53"/>
      <c r="J5" s="53"/>
      <c r="K5" s="54"/>
      <c r="L5" s="191"/>
      <c r="M5" s="192"/>
      <c r="N5" s="192"/>
      <c r="O5" s="192"/>
      <c r="P5" s="192"/>
      <c r="Q5" s="192"/>
      <c r="R5" s="192"/>
      <c r="S5" s="192"/>
      <c r="T5" s="192"/>
      <c r="U5" s="192"/>
      <c r="V5" s="192"/>
      <c r="W5" s="192"/>
      <c r="X5" s="192"/>
      <c r="Y5" s="192"/>
      <c r="Z5" s="192"/>
      <c r="AA5" s="192"/>
      <c r="AB5" s="192"/>
      <c r="AC5" s="192"/>
      <c r="AD5" s="192"/>
      <c r="AE5" s="192"/>
      <c r="AF5" s="193"/>
      <c r="AG5" s="194"/>
      <c r="AH5" s="195"/>
      <c r="AI5" s="195"/>
      <c r="AJ5" s="195"/>
      <c r="AK5" s="195"/>
      <c r="AL5" s="195"/>
      <c r="AM5" s="196"/>
      <c r="AP5" s="207"/>
      <c r="AQ5" s="207"/>
      <c r="AR5" s="207"/>
      <c r="AS5" s="207"/>
      <c r="AT5" s="207"/>
      <c r="CA5" s="96"/>
      <c r="CC5" s="40"/>
      <c r="CF5" s="40">
        <f t="shared" ref="CF5:CF13" si="0">IF($L$6=$CH5,1,0)</f>
        <v>0</v>
      </c>
      <c r="CG5" s="40">
        <v>2</v>
      </c>
      <c r="CH5" s="49" t="s">
        <v>76</v>
      </c>
      <c r="CI5" s="50">
        <v>30000</v>
      </c>
      <c r="CJ5" s="40" t="s">
        <v>30</v>
      </c>
      <c r="CK5" s="40">
        <v>1</v>
      </c>
      <c r="CL5" s="88">
        <v>2</v>
      </c>
    </row>
    <row r="6" spans="1:90" s="47" customFormat="1" ht="26.25" customHeight="1">
      <c r="A6" s="183"/>
      <c r="B6" s="55" t="s">
        <v>27</v>
      </c>
      <c r="C6" s="118"/>
      <c r="D6" s="118"/>
      <c r="E6" s="6"/>
      <c r="F6" s="6"/>
      <c r="G6" s="6"/>
      <c r="H6" s="6"/>
      <c r="I6" s="6"/>
      <c r="J6" s="6"/>
      <c r="K6" s="56"/>
      <c r="L6" s="208"/>
      <c r="M6" s="209"/>
      <c r="N6" s="209"/>
      <c r="O6" s="209"/>
      <c r="P6" s="209"/>
      <c r="Q6" s="209"/>
      <c r="R6" s="209"/>
      <c r="S6" s="209"/>
      <c r="T6" s="209"/>
      <c r="U6" s="209"/>
      <c r="V6" s="209"/>
      <c r="W6" s="209"/>
      <c r="X6" s="209"/>
      <c r="Y6" s="209"/>
      <c r="Z6" s="209"/>
      <c r="AA6" s="209"/>
      <c r="AB6" s="210"/>
      <c r="AC6" s="211" t="s">
        <v>24</v>
      </c>
      <c r="AD6" s="212"/>
      <c r="AE6" s="212"/>
      <c r="AF6" s="213"/>
      <c r="AG6" s="214"/>
      <c r="AH6" s="215"/>
      <c r="AI6" s="215"/>
      <c r="AJ6" s="215"/>
      <c r="AK6" s="216"/>
      <c r="AL6" s="217" t="s">
        <v>73</v>
      </c>
      <c r="AM6" s="218"/>
      <c r="AP6" s="219" t="s">
        <v>37</v>
      </c>
      <c r="AQ6" s="207"/>
      <c r="AR6" s="207"/>
      <c r="AS6" s="207"/>
      <c r="AT6" s="207"/>
      <c r="CA6" s="96"/>
      <c r="CC6" s="40"/>
      <c r="CF6" s="40">
        <f t="shared" si="0"/>
        <v>0</v>
      </c>
      <c r="CG6" s="40">
        <v>3</v>
      </c>
      <c r="CH6" s="49" t="s">
        <v>77</v>
      </c>
      <c r="CI6" s="50">
        <v>40000</v>
      </c>
      <c r="CJ6" s="40" t="s">
        <v>30</v>
      </c>
      <c r="CK6" s="40">
        <v>1</v>
      </c>
      <c r="CL6" s="88">
        <v>2</v>
      </c>
    </row>
    <row r="7" spans="1:90" s="47" customFormat="1" ht="18" customHeight="1">
      <c r="A7" s="183"/>
      <c r="B7" s="197" t="s">
        <v>25</v>
      </c>
      <c r="C7" s="198"/>
      <c r="D7" s="198"/>
      <c r="E7" s="198"/>
      <c r="F7" s="198"/>
      <c r="G7" s="198"/>
      <c r="H7" s="198"/>
      <c r="I7" s="198"/>
      <c r="J7" s="198"/>
      <c r="K7" s="199"/>
      <c r="L7" s="57" t="s">
        <v>5</v>
      </c>
      <c r="M7" s="57"/>
      <c r="N7" s="57"/>
      <c r="O7" s="57"/>
      <c r="P7" s="57"/>
      <c r="Q7" s="203"/>
      <c r="R7" s="203"/>
      <c r="S7" s="57" t="s">
        <v>6</v>
      </c>
      <c r="T7" s="203"/>
      <c r="U7" s="203"/>
      <c r="V7" s="203"/>
      <c r="W7" s="57" t="s">
        <v>7</v>
      </c>
      <c r="X7" s="57"/>
      <c r="Y7" s="57"/>
      <c r="Z7" s="57"/>
      <c r="AA7" s="57"/>
      <c r="AB7" s="57"/>
      <c r="AC7" s="83" t="str">
        <f>IF($CE$4=2,IF($AG$6="","定員を入力してください。",""),"")</f>
        <v/>
      </c>
      <c r="AD7" s="82"/>
      <c r="AE7" s="82"/>
      <c r="AF7" s="82"/>
      <c r="AG7" s="82"/>
      <c r="AH7" s="82"/>
      <c r="AI7" s="82"/>
      <c r="AJ7" s="82"/>
      <c r="AK7" s="82"/>
      <c r="AL7" s="82"/>
      <c r="AM7" s="84"/>
      <c r="AP7" s="118"/>
      <c r="AQ7" s="5"/>
      <c r="AR7" s="5"/>
      <c r="AS7" s="5"/>
      <c r="AT7" s="220"/>
      <c r="CA7" s="96"/>
      <c r="CC7" s="40"/>
      <c r="CF7" s="40">
        <f t="shared" si="0"/>
        <v>0</v>
      </c>
      <c r="CG7" s="40">
        <v>4</v>
      </c>
      <c r="CH7" s="49" t="s">
        <v>78</v>
      </c>
      <c r="CI7" s="50">
        <v>14000</v>
      </c>
      <c r="CJ7" s="40" t="s">
        <v>30</v>
      </c>
      <c r="CK7" s="40">
        <v>1</v>
      </c>
      <c r="CL7" s="88"/>
    </row>
    <row r="8" spans="1:90" s="47" customFormat="1" ht="20.25" customHeight="1">
      <c r="A8" s="183"/>
      <c r="B8" s="200"/>
      <c r="C8" s="201"/>
      <c r="D8" s="201"/>
      <c r="E8" s="201"/>
      <c r="F8" s="201"/>
      <c r="G8" s="201"/>
      <c r="H8" s="201"/>
      <c r="I8" s="201"/>
      <c r="J8" s="201"/>
      <c r="K8" s="202"/>
      <c r="L8" s="221"/>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3"/>
      <c r="AP8" s="118"/>
      <c r="AQ8" s="5"/>
      <c r="AR8" s="5"/>
      <c r="AS8" s="5"/>
      <c r="AT8" s="220"/>
      <c r="CA8" s="96"/>
      <c r="CC8" s="40"/>
      <c r="CF8" s="40">
        <f t="shared" si="0"/>
        <v>0</v>
      </c>
      <c r="CG8" s="40">
        <v>5</v>
      </c>
      <c r="CH8" s="49" t="s">
        <v>79</v>
      </c>
      <c r="CI8" s="50">
        <v>7000</v>
      </c>
      <c r="CJ8" s="40" t="s">
        <v>30</v>
      </c>
      <c r="CK8" s="40">
        <v>1</v>
      </c>
      <c r="CL8" s="88"/>
    </row>
    <row r="9" spans="1:90" s="47" customFormat="1" ht="21" customHeight="1">
      <c r="A9" s="183"/>
      <c r="B9" s="58" t="s">
        <v>8</v>
      </c>
      <c r="C9" s="119"/>
      <c r="D9" s="119"/>
      <c r="E9" s="59"/>
      <c r="F9" s="59"/>
      <c r="G9" s="59"/>
      <c r="H9" s="59"/>
      <c r="I9" s="59"/>
      <c r="J9" s="59"/>
      <c r="K9" s="60"/>
      <c r="L9" s="59" t="s">
        <v>9</v>
      </c>
      <c r="M9" s="59"/>
      <c r="N9" s="59"/>
      <c r="O9" s="59"/>
      <c r="P9" s="59"/>
      <c r="Q9" s="59"/>
      <c r="R9" s="60"/>
      <c r="S9" s="224"/>
      <c r="T9" s="225"/>
      <c r="U9" s="225"/>
      <c r="V9" s="225"/>
      <c r="W9" s="225"/>
      <c r="X9" s="225"/>
      <c r="Y9" s="226"/>
      <c r="Z9" s="61" t="s">
        <v>23</v>
      </c>
      <c r="AA9" s="59"/>
      <c r="AB9" s="59"/>
      <c r="AC9" s="59"/>
      <c r="AD9" s="59"/>
      <c r="AE9" s="59"/>
      <c r="AF9" s="60"/>
      <c r="AG9" s="227"/>
      <c r="AH9" s="228"/>
      <c r="AI9" s="228"/>
      <c r="AJ9" s="228"/>
      <c r="AK9" s="228"/>
      <c r="AL9" s="228"/>
      <c r="AM9" s="229"/>
      <c r="AP9" s="48"/>
      <c r="CA9" s="96"/>
      <c r="CC9" s="40"/>
      <c r="CF9" s="40">
        <f t="shared" si="0"/>
        <v>0</v>
      </c>
      <c r="CG9" s="40">
        <v>6</v>
      </c>
      <c r="CH9" s="49" t="s">
        <v>80</v>
      </c>
      <c r="CI9" s="50">
        <v>7000</v>
      </c>
      <c r="CJ9" s="40" t="s">
        <v>30</v>
      </c>
      <c r="CK9" s="40">
        <v>1</v>
      </c>
      <c r="CL9" s="88"/>
    </row>
    <row r="10" spans="1:90" s="47" customFormat="1" ht="20.25" customHeight="1" thickBot="1">
      <c r="A10" s="184"/>
      <c r="B10" s="62" t="s">
        <v>42</v>
      </c>
      <c r="C10" s="63"/>
      <c r="D10" s="63"/>
      <c r="E10" s="64"/>
      <c r="F10" s="64"/>
      <c r="G10" s="64"/>
      <c r="H10" s="64"/>
      <c r="I10" s="64"/>
      <c r="J10" s="64"/>
      <c r="K10" s="65"/>
      <c r="L10" s="230"/>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2"/>
      <c r="AP10" s="48"/>
      <c r="CA10" s="96"/>
      <c r="CC10" s="40"/>
      <c r="CF10" s="40">
        <f t="shared" si="0"/>
        <v>0</v>
      </c>
      <c r="CG10" s="40">
        <v>7</v>
      </c>
      <c r="CH10" s="49" t="s">
        <v>81</v>
      </c>
      <c r="CI10" s="50">
        <v>7000</v>
      </c>
      <c r="CJ10" s="40" t="s">
        <v>30</v>
      </c>
      <c r="CK10" s="40">
        <v>1</v>
      </c>
      <c r="CL10" s="88"/>
    </row>
    <row r="11" spans="1:90" s="47" customFormat="1" ht="19.5" customHeight="1" thickBot="1">
      <c r="A11" s="5"/>
      <c r="B11" s="5"/>
      <c r="C11" s="5"/>
      <c r="D11" s="5"/>
      <c r="E11" s="5"/>
      <c r="F11" s="5"/>
      <c r="G11" s="5"/>
      <c r="H11" s="5"/>
      <c r="I11" s="66"/>
      <c r="J11" s="5"/>
      <c r="K11" s="6"/>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P11" s="48"/>
      <c r="CA11" s="96"/>
      <c r="CC11" s="40"/>
      <c r="CF11" s="40">
        <f t="shared" si="0"/>
        <v>0</v>
      </c>
      <c r="CG11" s="40">
        <v>8</v>
      </c>
      <c r="CH11" s="49" t="s">
        <v>82</v>
      </c>
      <c r="CI11" s="50">
        <v>7000</v>
      </c>
      <c r="CJ11" s="40" t="s">
        <v>30</v>
      </c>
      <c r="CK11" s="40">
        <v>1</v>
      </c>
      <c r="CL11" s="88"/>
    </row>
    <row r="12" spans="1:90" s="47" customFormat="1" ht="20.25" customHeight="1" thickBot="1">
      <c r="A12" s="67" t="s">
        <v>33</v>
      </c>
      <c r="B12" s="6"/>
      <c r="C12" s="5"/>
      <c r="D12" s="5"/>
      <c r="E12" s="5"/>
      <c r="F12" s="5"/>
      <c r="G12" s="5"/>
      <c r="H12" s="5"/>
      <c r="I12" s="66"/>
      <c r="J12" s="5"/>
      <c r="K12" s="6"/>
      <c r="L12" s="118"/>
      <c r="M12" s="238" t="s">
        <v>26</v>
      </c>
      <c r="N12" s="204"/>
      <c r="O12" s="204"/>
      <c r="P12" s="204"/>
      <c r="Q12" s="239" t="str">
        <f>IFERROR(SUM(IF($L$6="","",VLOOKUP($L$6,$CH$4:$CI$40,2,0)),$CA$22),"")</f>
        <v/>
      </c>
      <c r="R12" s="240"/>
      <c r="S12" s="240"/>
      <c r="T12" s="241"/>
      <c r="U12" s="204" t="s">
        <v>34</v>
      </c>
      <c r="V12" s="204"/>
      <c r="W12" s="204" t="s">
        <v>19</v>
      </c>
      <c r="X12" s="204"/>
      <c r="Y12" s="204"/>
      <c r="Z12" s="205">
        <f>ROUNDDOWN($R$22/1000,0)*1000</f>
        <v>0</v>
      </c>
      <c r="AA12" s="205"/>
      <c r="AB12" s="205"/>
      <c r="AC12" s="205"/>
      <c r="AD12" s="204" t="s">
        <v>34</v>
      </c>
      <c r="AE12" s="204"/>
      <c r="AF12" s="204" t="s">
        <v>15</v>
      </c>
      <c r="AG12" s="204"/>
      <c r="AH12" s="204"/>
      <c r="AI12" s="205" t="str">
        <f>IF($Q$12="","",MIN($Q$12,$Z$12))</f>
        <v/>
      </c>
      <c r="AJ12" s="205"/>
      <c r="AK12" s="205"/>
      <c r="AL12" s="204" t="s">
        <v>34</v>
      </c>
      <c r="AM12" s="206"/>
      <c r="AP12" s="48"/>
      <c r="CA12" s="96"/>
      <c r="CC12" s="40"/>
      <c r="CF12" s="40">
        <f t="shared" si="0"/>
        <v>0</v>
      </c>
      <c r="CG12" s="40">
        <v>9</v>
      </c>
      <c r="CH12" s="49" t="s">
        <v>83</v>
      </c>
      <c r="CI12" s="50">
        <v>7000</v>
      </c>
      <c r="CJ12" s="40" t="s">
        <v>30</v>
      </c>
      <c r="CK12" s="40">
        <v>1</v>
      </c>
      <c r="CL12" s="88"/>
    </row>
    <row r="13" spans="1:90" ht="18" customHeight="1" thickBot="1">
      <c r="A13" s="233" t="s">
        <v>57</v>
      </c>
      <c r="B13" s="234"/>
      <c r="C13" s="234"/>
      <c r="D13" s="234"/>
      <c r="E13" s="234"/>
      <c r="F13" s="234"/>
      <c r="G13" s="234"/>
      <c r="H13" s="234"/>
      <c r="I13" s="234"/>
      <c r="J13" s="234"/>
      <c r="K13" s="234"/>
      <c r="L13" s="234"/>
      <c r="M13" s="234"/>
      <c r="N13" s="234"/>
      <c r="O13" s="234"/>
      <c r="P13" s="234"/>
      <c r="Q13" s="235"/>
      <c r="R13" s="236" t="s">
        <v>20</v>
      </c>
      <c r="S13" s="234"/>
      <c r="T13" s="234"/>
      <c r="U13" s="234"/>
      <c r="V13" s="235"/>
      <c r="W13" s="236" t="s">
        <v>151</v>
      </c>
      <c r="X13" s="234"/>
      <c r="Y13" s="234"/>
      <c r="Z13" s="234"/>
      <c r="AA13" s="234"/>
      <c r="AB13" s="234"/>
      <c r="AC13" s="234"/>
      <c r="AD13" s="234"/>
      <c r="AE13" s="234"/>
      <c r="AF13" s="234"/>
      <c r="AG13" s="234"/>
      <c r="AH13" s="234"/>
      <c r="AI13" s="234"/>
      <c r="AJ13" s="234"/>
      <c r="AK13" s="234"/>
      <c r="AL13" s="234"/>
      <c r="AM13" s="237"/>
      <c r="CA13" s="95" t="s">
        <v>71</v>
      </c>
      <c r="CF13" s="40">
        <f t="shared" si="0"/>
        <v>0</v>
      </c>
      <c r="CG13" s="40">
        <v>10</v>
      </c>
      <c r="CH13" s="49" t="s">
        <v>84</v>
      </c>
      <c r="CI13" s="50">
        <v>3000</v>
      </c>
      <c r="CJ13" s="40" t="s">
        <v>30</v>
      </c>
      <c r="CK13" s="40">
        <v>1</v>
      </c>
    </row>
    <row r="14" spans="1:90" ht="24.75" customHeight="1" thickBot="1">
      <c r="A14" s="172" t="s">
        <v>150</v>
      </c>
      <c r="B14" s="173"/>
      <c r="C14" s="173"/>
      <c r="D14" s="173"/>
      <c r="E14" s="173"/>
      <c r="F14" s="173"/>
      <c r="G14" s="173"/>
      <c r="H14" s="173"/>
      <c r="I14" s="173"/>
      <c r="J14" s="173"/>
      <c r="K14" s="173"/>
      <c r="L14" s="173"/>
      <c r="M14" s="173"/>
      <c r="N14" s="173"/>
      <c r="O14" s="173"/>
      <c r="P14" s="173"/>
      <c r="Q14" s="174"/>
      <c r="R14" s="175">
        <v>2300</v>
      </c>
      <c r="S14" s="176"/>
      <c r="T14" s="176"/>
      <c r="U14" s="176"/>
      <c r="V14" s="177"/>
      <c r="W14" s="178" t="s">
        <v>152</v>
      </c>
      <c r="X14" s="179"/>
      <c r="Y14" s="179"/>
      <c r="Z14" s="179"/>
      <c r="AA14" s="179"/>
      <c r="AB14" s="179"/>
      <c r="AC14" s="179"/>
      <c r="AD14" s="179"/>
      <c r="AE14" s="179"/>
      <c r="AF14" s="179"/>
      <c r="AG14" s="179"/>
      <c r="AH14" s="179"/>
      <c r="AI14" s="179"/>
      <c r="AJ14" s="179"/>
      <c r="AK14" s="179"/>
      <c r="AL14" s="179"/>
      <c r="AM14" s="180"/>
      <c r="CF14" s="40">
        <f t="shared" ref="CF14:CF40" si="1">IF($L$6=$CH14,1,0)</f>
        <v>0</v>
      </c>
      <c r="CG14" s="40">
        <v>11</v>
      </c>
      <c r="CH14" s="49" t="s">
        <v>85</v>
      </c>
      <c r="CI14" s="68">
        <v>3000</v>
      </c>
      <c r="CJ14" s="40" t="s">
        <v>30</v>
      </c>
      <c r="CK14" s="40">
        <v>1</v>
      </c>
    </row>
    <row r="15" spans="1:90" ht="24" customHeight="1">
      <c r="A15" s="242"/>
      <c r="B15" s="243"/>
      <c r="C15" s="243"/>
      <c r="D15" s="243"/>
      <c r="E15" s="243"/>
      <c r="F15" s="243"/>
      <c r="G15" s="243"/>
      <c r="H15" s="243"/>
      <c r="I15" s="243"/>
      <c r="J15" s="243"/>
      <c r="K15" s="243"/>
      <c r="L15" s="243"/>
      <c r="M15" s="243"/>
      <c r="N15" s="243"/>
      <c r="O15" s="243"/>
      <c r="P15" s="243"/>
      <c r="Q15" s="244"/>
      <c r="R15" s="245"/>
      <c r="S15" s="246"/>
      <c r="T15" s="246"/>
      <c r="U15" s="246"/>
      <c r="V15" s="247"/>
      <c r="W15" s="248"/>
      <c r="X15" s="249"/>
      <c r="Y15" s="249"/>
      <c r="Z15" s="249"/>
      <c r="AA15" s="249"/>
      <c r="AB15" s="249"/>
      <c r="AC15" s="249"/>
      <c r="AD15" s="249"/>
      <c r="AE15" s="249"/>
      <c r="AF15" s="249"/>
      <c r="AG15" s="249"/>
      <c r="AH15" s="249"/>
      <c r="AI15" s="249"/>
      <c r="AJ15" s="249"/>
      <c r="AK15" s="249"/>
      <c r="AL15" s="249"/>
      <c r="AM15" s="250"/>
      <c r="CA15" s="95">
        <f>IF($CD$4=2,IF(A15=$CC$26,R15,0),0)</f>
        <v>0</v>
      </c>
      <c r="CC15" s="40" t="s">
        <v>58</v>
      </c>
      <c r="CF15" s="40">
        <f t="shared" si="1"/>
        <v>0</v>
      </c>
      <c r="CG15" s="40">
        <v>12</v>
      </c>
      <c r="CH15" s="40" t="s">
        <v>86</v>
      </c>
      <c r="CI15" s="50">
        <v>7000</v>
      </c>
      <c r="CJ15" s="40" t="s">
        <v>30</v>
      </c>
      <c r="CK15" s="40">
        <v>1</v>
      </c>
    </row>
    <row r="16" spans="1:90" ht="24" customHeight="1">
      <c r="A16" s="251"/>
      <c r="B16" s="209"/>
      <c r="C16" s="209"/>
      <c r="D16" s="209"/>
      <c r="E16" s="209"/>
      <c r="F16" s="209"/>
      <c r="G16" s="209"/>
      <c r="H16" s="209"/>
      <c r="I16" s="209"/>
      <c r="J16" s="209"/>
      <c r="K16" s="209"/>
      <c r="L16" s="209"/>
      <c r="M16" s="209"/>
      <c r="N16" s="209"/>
      <c r="O16" s="209"/>
      <c r="P16" s="209"/>
      <c r="Q16" s="210"/>
      <c r="R16" s="252"/>
      <c r="S16" s="253"/>
      <c r="T16" s="253"/>
      <c r="U16" s="253"/>
      <c r="V16" s="254"/>
      <c r="W16" s="255"/>
      <c r="X16" s="256"/>
      <c r="Y16" s="256"/>
      <c r="Z16" s="256"/>
      <c r="AA16" s="256"/>
      <c r="AB16" s="256"/>
      <c r="AC16" s="256"/>
      <c r="AD16" s="256"/>
      <c r="AE16" s="256"/>
      <c r="AF16" s="256"/>
      <c r="AG16" s="256"/>
      <c r="AH16" s="256"/>
      <c r="AI16" s="256"/>
      <c r="AJ16" s="256"/>
      <c r="AK16" s="256"/>
      <c r="AL16" s="256"/>
      <c r="AM16" s="257"/>
      <c r="CA16" s="95">
        <f t="shared" ref="CA16:CA20" si="2">IF($CD$4=2,IF(A16=$CC$26,R16,0),0)</f>
        <v>0</v>
      </c>
      <c r="CC16" s="40" t="s">
        <v>59</v>
      </c>
      <c r="CF16" s="40">
        <f t="shared" si="1"/>
        <v>0</v>
      </c>
      <c r="CG16" s="40">
        <v>13</v>
      </c>
      <c r="CH16" s="40" t="s">
        <v>87</v>
      </c>
      <c r="CI16" s="50">
        <v>7000</v>
      </c>
      <c r="CJ16" s="40" t="s">
        <v>30</v>
      </c>
      <c r="CK16" s="40">
        <v>1</v>
      </c>
    </row>
    <row r="17" spans="1:90" ht="24" customHeight="1">
      <c r="A17" s="251"/>
      <c r="B17" s="209"/>
      <c r="C17" s="209"/>
      <c r="D17" s="209"/>
      <c r="E17" s="209"/>
      <c r="F17" s="209"/>
      <c r="G17" s="209"/>
      <c r="H17" s="209"/>
      <c r="I17" s="209"/>
      <c r="J17" s="209"/>
      <c r="K17" s="209"/>
      <c r="L17" s="209"/>
      <c r="M17" s="209"/>
      <c r="N17" s="209"/>
      <c r="O17" s="209"/>
      <c r="P17" s="209"/>
      <c r="Q17" s="210"/>
      <c r="R17" s="252"/>
      <c r="S17" s="253"/>
      <c r="T17" s="253"/>
      <c r="U17" s="253"/>
      <c r="V17" s="254"/>
      <c r="W17" s="255"/>
      <c r="X17" s="256"/>
      <c r="Y17" s="256"/>
      <c r="Z17" s="256"/>
      <c r="AA17" s="256"/>
      <c r="AB17" s="256"/>
      <c r="AC17" s="256"/>
      <c r="AD17" s="256"/>
      <c r="AE17" s="256"/>
      <c r="AF17" s="256"/>
      <c r="AG17" s="256"/>
      <c r="AH17" s="256"/>
      <c r="AI17" s="256"/>
      <c r="AJ17" s="256"/>
      <c r="AK17" s="256"/>
      <c r="AL17" s="256"/>
      <c r="AM17" s="257"/>
      <c r="CA17" s="95">
        <f t="shared" si="2"/>
        <v>0</v>
      </c>
      <c r="CC17" s="40" t="s">
        <v>69</v>
      </c>
      <c r="CF17" s="40">
        <f t="shared" si="1"/>
        <v>0</v>
      </c>
      <c r="CG17" s="40">
        <v>14</v>
      </c>
      <c r="CH17" s="40" t="s">
        <v>88</v>
      </c>
      <c r="CI17" s="50">
        <v>7000</v>
      </c>
      <c r="CJ17" s="40" t="s">
        <v>30</v>
      </c>
      <c r="CK17" s="40">
        <v>1</v>
      </c>
    </row>
    <row r="18" spans="1:90" ht="24" customHeight="1">
      <c r="A18" s="251"/>
      <c r="B18" s="209"/>
      <c r="C18" s="209"/>
      <c r="D18" s="209"/>
      <c r="E18" s="209"/>
      <c r="F18" s="209"/>
      <c r="G18" s="209"/>
      <c r="H18" s="209"/>
      <c r="I18" s="209"/>
      <c r="J18" s="209"/>
      <c r="K18" s="209"/>
      <c r="L18" s="209"/>
      <c r="M18" s="209"/>
      <c r="N18" s="209"/>
      <c r="O18" s="209"/>
      <c r="P18" s="209"/>
      <c r="Q18" s="210"/>
      <c r="R18" s="252"/>
      <c r="S18" s="253"/>
      <c r="T18" s="253"/>
      <c r="U18" s="253"/>
      <c r="V18" s="254"/>
      <c r="W18" s="255"/>
      <c r="X18" s="256"/>
      <c r="Y18" s="256"/>
      <c r="Z18" s="256"/>
      <c r="AA18" s="256"/>
      <c r="AB18" s="256"/>
      <c r="AC18" s="256"/>
      <c r="AD18" s="256"/>
      <c r="AE18" s="256"/>
      <c r="AF18" s="256"/>
      <c r="AG18" s="256"/>
      <c r="AH18" s="256"/>
      <c r="AI18" s="256"/>
      <c r="AJ18" s="256"/>
      <c r="AK18" s="256"/>
      <c r="AL18" s="256"/>
      <c r="AM18" s="257"/>
      <c r="CA18" s="95">
        <f t="shared" si="2"/>
        <v>0</v>
      </c>
      <c r="CC18" s="40" t="s">
        <v>60</v>
      </c>
      <c r="CF18" s="40">
        <f t="shared" si="1"/>
        <v>0</v>
      </c>
      <c r="CG18" s="40">
        <v>15</v>
      </c>
      <c r="CH18" s="40" t="s">
        <v>89</v>
      </c>
      <c r="CI18" s="50">
        <v>7000</v>
      </c>
      <c r="CJ18" s="40" t="s">
        <v>30</v>
      </c>
      <c r="CK18" s="40">
        <v>2</v>
      </c>
    </row>
    <row r="19" spans="1:90" ht="24" customHeight="1">
      <c r="A19" s="251"/>
      <c r="B19" s="209"/>
      <c r="C19" s="209"/>
      <c r="D19" s="209"/>
      <c r="E19" s="209"/>
      <c r="F19" s="209"/>
      <c r="G19" s="209"/>
      <c r="H19" s="209"/>
      <c r="I19" s="209"/>
      <c r="J19" s="209"/>
      <c r="K19" s="209"/>
      <c r="L19" s="209"/>
      <c r="M19" s="209"/>
      <c r="N19" s="209"/>
      <c r="O19" s="209"/>
      <c r="P19" s="209"/>
      <c r="Q19" s="210"/>
      <c r="R19" s="252"/>
      <c r="S19" s="253"/>
      <c r="T19" s="253"/>
      <c r="U19" s="253"/>
      <c r="V19" s="254"/>
      <c r="W19" s="255"/>
      <c r="X19" s="256"/>
      <c r="Y19" s="256"/>
      <c r="Z19" s="256"/>
      <c r="AA19" s="256"/>
      <c r="AB19" s="256"/>
      <c r="AC19" s="256"/>
      <c r="AD19" s="256"/>
      <c r="AE19" s="256"/>
      <c r="AF19" s="256"/>
      <c r="AG19" s="256"/>
      <c r="AH19" s="256"/>
      <c r="AI19" s="256"/>
      <c r="AJ19" s="256"/>
      <c r="AK19" s="256"/>
      <c r="AL19" s="256"/>
      <c r="AM19" s="257"/>
      <c r="CA19" s="95">
        <f>IF($CD$4=2,IF(A19=$CC$26,R19,0),0)</f>
        <v>0</v>
      </c>
      <c r="CC19" s="40" t="s">
        <v>61</v>
      </c>
      <c r="CF19" s="40">
        <f t="shared" si="1"/>
        <v>0</v>
      </c>
      <c r="CG19" s="40">
        <v>16</v>
      </c>
      <c r="CH19" s="40" t="s">
        <v>90</v>
      </c>
      <c r="CI19" s="50">
        <v>20000</v>
      </c>
      <c r="CJ19" s="40" t="s">
        <v>30</v>
      </c>
      <c r="CK19" s="40">
        <v>2</v>
      </c>
      <c r="CL19" s="88">
        <v>2</v>
      </c>
    </row>
    <row r="20" spans="1:90" ht="24" customHeight="1">
      <c r="A20" s="251"/>
      <c r="B20" s="209"/>
      <c r="C20" s="209"/>
      <c r="D20" s="209"/>
      <c r="E20" s="209"/>
      <c r="F20" s="209"/>
      <c r="G20" s="209"/>
      <c r="H20" s="209"/>
      <c r="I20" s="209"/>
      <c r="J20" s="209"/>
      <c r="K20" s="209"/>
      <c r="L20" s="209"/>
      <c r="M20" s="209"/>
      <c r="N20" s="209"/>
      <c r="O20" s="209"/>
      <c r="P20" s="209"/>
      <c r="Q20" s="210"/>
      <c r="R20" s="252"/>
      <c r="S20" s="253"/>
      <c r="T20" s="253"/>
      <c r="U20" s="253"/>
      <c r="V20" s="254"/>
      <c r="W20" s="255"/>
      <c r="X20" s="256"/>
      <c r="Y20" s="256"/>
      <c r="Z20" s="256"/>
      <c r="AA20" s="256"/>
      <c r="AB20" s="256"/>
      <c r="AC20" s="256"/>
      <c r="AD20" s="256"/>
      <c r="AE20" s="256"/>
      <c r="AF20" s="256"/>
      <c r="AG20" s="256"/>
      <c r="AH20" s="256"/>
      <c r="AI20" s="256"/>
      <c r="AJ20" s="256"/>
      <c r="AK20" s="256"/>
      <c r="AL20" s="256"/>
      <c r="AM20" s="257"/>
      <c r="CA20" s="95">
        <f t="shared" si="2"/>
        <v>0</v>
      </c>
      <c r="CC20" s="40" t="s">
        <v>62</v>
      </c>
      <c r="CF20" s="40">
        <f t="shared" si="1"/>
        <v>0</v>
      </c>
      <c r="CG20" s="40">
        <v>17</v>
      </c>
      <c r="CH20" s="40" t="s">
        <v>91</v>
      </c>
      <c r="CI20" s="50">
        <v>30000</v>
      </c>
      <c r="CJ20" s="40" t="s">
        <v>30</v>
      </c>
      <c r="CK20" s="40">
        <v>2</v>
      </c>
      <c r="CL20" s="88">
        <v>2</v>
      </c>
    </row>
    <row r="21" spans="1:90" ht="24" customHeight="1" thickBot="1">
      <c r="A21" s="258"/>
      <c r="B21" s="259"/>
      <c r="C21" s="259"/>
      <c r="D21" s="259"/>
      <c r="E21" s="259"/>
      <c r="F21" s="259"/>
      <c r="G21" s="259"/>
      <c r="H21" s="259"/>
      <c r="I21" s="259"/>
      <c r="J21" s="259"/>
      <c r="K21" s="259"/>
      <c r="L21" s="259"/>
      <c r="M21" s="259"/>
      <c r="N21" s="259"/>
      <c r="O21" s="259"/>
      <c r="P21" s="259"/>
      <c r="Q21" s="260"/>
      <c r="R21" s="261"/>
      <c r="S21" s="262"/>
      <c r="T21" s="262"/>
      <c r="U21" s="262"/>
      <c r="V21" s="263"/>
      <c r="W21" s="264"/>
      <c r="X21" s="265"/>
      <c r="Y21" s="265"/>
      <c r="Z21" s="265"/>
      <c r="AA21" s="265"/>
      <c r="AB21" s="265"/>
      <c r="AC21" s="265"/>
      <c r="AD21" s="265"/>
      <c r="AE21" s="265"/>
      <c r="AF21" s="265"/>
      <c r="AG21" s="265"/>
      <c r="AH21" s="265"/>
      <c r="AI21" s="265"/>
      <c r="AJ21" s="265"/>
      <c r="AK21" s="265"/>
      <c r="AL21" s="265"/>
      <c r="AM21" s="266"/>
      <c r="AU21" s="34"/>
      <c r="CA21" s="95">
        <f>IF($CD$4=2,IF(A21=$CC$26,R21,0),0)</f>
        <v>0</v>
      </c>
      <c r="CC21" s="40" t="s">
        <v>63</v>
      </c>
      <c r="CF21" s="40">
        <f t="shared" si="1"/>
        <v>0</v>
      </c>
      <c r="CG21" s="40">
        <v>18</v>
      </c>
      <c r="CH21" s="40" t="s">
        <v>92</v>
      </c>
      <c r="CI21" s="50">
        <v>40000</v>
      </c>
      <c r="CJ21" s="40" t="s">
        <v>30</v>
      </c>
      <c r="CK21" s="40">
        <v>2</v>
      </c>
      <c r="CL21" s="88">
        <v>2</v>
      </c>
    </row>
    <row r="22" spans="1:90" ht="22.5" customHeight="1" thickTop="1" thickBot="1">
      <c r="A22" s="267" t="s">
        <v>28</v>
      </c>
      <c r="B22" s="268"/>
      <c r="C22" s="268"/>
      <c r="D22" s="268"/>
      <c r="E22" s="268"/>
      <c r="F22" s="268"/>
      <c r="G22" s="268"/>
      <c r="H22" s="268"/>
      <c r="I22" s="268"/>
      <c r="J22" s="268"/>
      <c r="K22" s="268"/>
      <c r="L22" s="268"/>
      <c r="M22" s="268"/>
      <c r="N22" s="268"/>
      <c r="O22" s="268"/>
      <c r="P22" s="268"/>
      <c r="Q22" s="269"/>
      <c r="R22" s="270">
        <f>SUM(R15:V21)</f>
        <v>0</v>
      </c>
      <c r="S22" s="271"/>
      <c r="T22" s="271"/>
      <c r="U22" s="271"/>
      <c r="V22" s="272"/>
      <c r="W22" s="273"/>
      <c r="X22" s="274"/>
      <c r="Y22" s="274"/>
      <c r="Z22" s="274"/>
      <c r="AA22" s="274"/>
      <c r="AB22" s="274"/>
      <c r="AC22" s="274"/>
      <c r="AD22" s="274"/>
      <c r="AE22" s="274"/>
      <c r="AF22" s="274"/>
      <c r="AG22" s="274"/>
      <c r="AH22" s="274"/>
      <c r="AI22" s="274"/>
      <c r="AJ22" s="274"/>
      <c r="AK22" s="274"/>
      <c r="AL22" s="274"/>
      <c r="AM22" s="275"/>
      <c r="CA22" s="97">
        <f>MIN(ROUNDDOWN(SUM(CA15:CA21),-3),15000)</f>
        <v>0</v>
      </c>
      <c r="CC22" s="40" t="s">
        <v>64</v>
      </c>
      <c r="CF22" s="40">
        <f t="shared" si="1"/>
        <v>0</v>
      </c>
      <c r="CG22" s="40">
        <v>19</v>
      </c>
      <c r="CH22" s="40" t="s">
        <v>93</v>
      </c>
      <c r="CI22" s="50">
        <v>7000</v>
      </c>
      <c r="CJ22" s="40" t="s">
        <v>30</v>
      </c>
      <c r="CK22" s="40">
        <v>2</v>
      </c>
    </row>
    <row r="23" spans="1:90" ht="21.75" customHeight="1" thickBot="1">
      <c r="A23" s="87"/>
      <c r="B23" s="69"/>
      <c r="C23" s="69"/>
      <c r="D23" s="69"/>
      <c r="E23" s="69"/>
      <c r="F23" s="70"/>
      <c r="G23" s="70"/>
      <c r="H23" s="70"/>
      <c r="I23" s="70"/>
      <c r="J23" s="70"/>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CC23" s="40" t="s">
        <v>65</v>
      </c>
      <c r="CF23" s="40">
        <f t="shared" si="1"/>
        <v>0</v>
      </c>
      <c r="CG23" s="40">
        <v>20</v>
      </c>
      <c r="CH23" s="40" t="s">
        <v>94</v>
      </c>
      <c r="CI23" s="50">
        <v>7000</v>
      </c>
      <c r="CJ23" s="40" t="s">
        <v>30</v>
      </c>
      <c r="CK23" s="40">
        <v>2</v>
      </c>
    </row>
    <row r="24" spans="1:90" ht="24.75" customHeight="1" thickBot="1">
      <c r="A24" s="276" t="s">
        <v>35</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8"/>
      <c r="AP24" s="72"/>
      <c r="CC24" s="40" t="s">
        <v>66</v>
      </c>
      <c r="CF24" s="40">
        <f t="shared" si="1"/>
        <v>0</v>
      </c>
      <c r="CG24" s="40">
        <v>21</v>
      </c>
      <c r="CH24" s="40" t="s">
        <v>95</v>
      </c>
      <c r="CI24" s="50">
        <v>7000</v>
      </c>
      <c r="CJ24" s="40" t="s">
        <v>30</v>
      </c>
      <c r="CK24" s="40">
        <v>2</v>
      </c>
    </row>
    <row r="25" spans="1:90" s="47" customFormat="1" ht="30" customHeight="1" thickBot="1">
      <c r="A25" s="115"/>
      <c r="B25" s="279" t="s">
        <v>74</v>
      </c>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80"/>
      <c r="AP25" s="48"/>
      <c r="CA25" s="96"/>
      <c r="CC25" s="40" t="s">
        <v>67</v>
      </c>
      <c r="CF25" s="40">
        <f t="shared" si="1"/>
        <v>0</v>
      </c>
      <c r="CG25" s="49">
        <v>23</v>
      </c>
      <c r="CH25" s="49" t="s">
        <v>96</v>
      </c>
      <c r="CI25" s="68">
        <v>20000</v>
      </c>
      <c r="CJ25" s="49" t="s">
        <v>30</v>
      </c>
      <c r="CK25" s="40">
        <v>2</v>
      </c>
      <c r="CL25" s="88">
        <v>2</v>
      </c>
    </row>
    <row r="26" spans="1:90" s="47" customFormat="1" ht="25.5" customHeight="1" thickBot="1">
      <c r="A26" s="116"/>
      <c r="B26" s="281" t="s">
        <v>112</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2"/>
      <c r="AP26" s="48"/>
      <c r="CA26" s="96"/>
      <c r="CC26" s="40" t="s">
        <v>70</v>
      </c>
      <c r="CF26" s="40">
        <f t="shared" si="1"/>
        <v>0</v>
      </c>
      <c r="CG26" s="40">
        <v>24</v>
      </c>
      <c r="CH26" s="40" t="s">
        <v>97</v>
      </c>
      <c r="CI26" s="50">
        <v>30000</v>
      </c>
      <c r="CJ26" s="40" t="s">
        <v>32</v>
      </c>
      <c r="CK26" s="40">
        <v>2</v>
      </c>
      <c r="CL26" s="88">
        <v>2</v>
      </c>
    </row>
    <row r="27" spans="1:90" ht="25.5" customHeight="1" thickBot="1">
      <c r="A27" s="116"/>
      <c r="B27" s="281" t="s">
        <v>41</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2"/>
      <c r="CC27" s="40" t="s">
        <v>148</v>
      </c>
      <c r="CF27" s="40">
        <f t="shared" si="1"/>
        <v>0</v>
      </c>
      <c r="CG27" s="40">
        <v>25</v>
      </c>
      <c r="CH27" s="40" t="s">
        <v>98</v>
      </c>
      <c r="CI27" s="50">
        <v>40000</v>
      </c>
      <c r="CJ27" s="40" t="s">
        <v>32</v>
      </c>
      <c r="CK27" s="40">
        <v>2</v>
      </c>
      <c r="CL27" s="88">
        <v>2</v>
      </c>
    </row>
    <row r="28" spans="1:90" ht="25.5" customHeight="1" thickBot="1">
      <c r="A28" s="116"/>
      <c r="B28" s="283" t="s">
        <v>36</v>
      </c>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4"/>
      <c r="CF28" s="40">
        <f t="shared" si="1"/>
        <v>0</v>
      </c>
      <c r="CG28" s="40">
        <v>26</v>
      </c>
      <c r="CH28" s="40" t="s">
        <v>99</v>
      </c>
      <c r="CI28" s="50">
        <v>20000</v>
      </c>
      <c r="CJ28" s="40" t="s">
        <v>32</v>
      </c>
      <c r="CK28" s="40">
        <v>2</v>
      </c>
      <c r="CL28" s="88">
        <v>2</v>
      </c>
    </row>
    <row r="29" spans="1:90" ht="18" customHeight="1">
      <c r="A29" s="99" t="str">
        <f>IF(COUNTIF($A$25:$A$28,"○")=4,"",IF(OR(AND(COUNTIF($A$25:$A$28,"○")=0,$AG$5&lt;&gt;""),COUNTIF($A$25:$A$28,"○")=1,COUNTIF($A$25:$A$28,"○")=2,COUNTIF($A$25:$A$28,"○")=3),"誓約事項（水色セル）のすべてに○がない場合、補助金の対象となりません。",""))</f>
        <v/>
      </c>
      <c r="CF29" s="40">
        <f t="shared" si="1"/>
        <v>0</v>
      </c>
      <c r="CG29" s="40">
        <v>27</v>
      </c>
      <c r="CH29" s="40" t="s">
        <v>100</v>
      </c>
      <c r="CI29" s="50">
        <v>30000</v>
      </c>
      <c r="CJ29" s="40" t="s">
        <v>32</v>
      </c>
      <c r="CK29" s="40">
        <v>2</v>
      </c>
      <c r="CL29" s="88">
        <v>2</v>
      </c>
    </row>
    <row r="30" spans="1:90" ht="12" customHeight="1">
      <c r="A30" s="85"/>
      <c r="CF30" s="40">
        <f t="shared" si="1"/>
        <v>0</v>
      </c>
      <c r="CG30" s="40">
        <v>28</v>
      </c>
      <c r="CH30" s="40" t="s">
        <v>101</v>
      </c>
      <c r="CI30" s="50">
        <v>40000</v>
      </c>
      <c r="CJ30" s="40" t="s">
        <v>32</v>
      </c>
      <c r="CK30" s="40">
        <v>2</v>
      </c>
      <c r="CL30" s="88">
        <v>2</v>
      </c>
    </row>
    <row r="31" spans="1:90" ht="24.75" customHeight="1">
      <c r="B31" s="86"/>
      <c r="C31" s="74"/>
      <c r="D31" s="74"/>
      <c r="E31" s="74"/>
      <c r="F31" s="74"/>
      <c r="G31" s="74"/>
      <c r="H31" s="74"/>
      <c r="I31" s="74"/>
      <c r="J31" s="74"/>
      <c r="K31" s="74"/>
      <c r="L31" s="74"/>
      <c r="M31" s="74"/>
      <c r="N31" s="74"/>
      <c r="O31" s="74"/>
      <c r="P31" s="74"/>
      <c r="Q31" s="74"/>
      <c r="R31" s="74"/>
      <c r="S31" s="74"/>
      <c r="T31" s="75"/>
      <c r="U31" s="75"/>
      <c r="V31" s="75"/>
      <c r="W31" s="75"/>
      <c r="X31" s="76"/>
      <c r="Y31" s="76"/>
      <c r="Z31" s="76"/>
      <c r="AA31" s="77"/>
      <c r="AB31" s="77"/>
      <c r="AC31" s="77"/>
      <c r="AD31" s="77"/>
      <c r="AE31" s="77"/>
      <c r="AF31" s="77"/>
      <c r="AG31" s="77"/>
      <c r="AH31" s="77"/>
      <c r="AI31" s="77"/>
      <c r="AJ31" s="77"/>
      <c r="AK31" s="77"/>
      <c r="AL31" s="77"/>
      <c r="AM31" s="77"/>
      <c r="AP31" s="120"/>
      <c r="AQ31" s="73"/>
      <c r="CF31" s="40">
        <f t="shared" si="1"/>
        <v>0</v>
      </c>
      <c r="CG31" s="40">
        <v>30</v>
      </c>
      <c r="CH31" s="40" t="s">
        <v>102</v>
      </c>
      <c r="CI31" s="50">
        <v>3000</v>
      </c>
      <c r="CJ31" s="40" t="s">
        <v>32</v>
      </c>
      <c r="CK31" s="40">
        <v>1</v>
      </c>
    </row>
    <row r="32" spans="1:90" ht="25.5" customHeight="1">
      <c r="A32" s="86"/>
      <c r="CF32" s="40">
        <f t="shared" si="1"/>
        <v>0</v>
      </c>
      <c r="CG32" s="40">
        <v>31</v>
      </c>
      <c r="CH32" s="40" t="s">
        <v>103</v>
      </c>
      <c r="CI32" s="50">
        <v>3000</v>
      </c>
      <c r="CJ32" s="40" t="s">
        <v>32</v>
      </c>
      <c r="CK32" s="40">
        <v>1</v>
      </c>
    </row>
    <row r="33" spans="1:90" ht="15" customHeight="1">
      <c r="A33" s="93"/>
      <c r="B33" s="74"/>
      <c r="C33" s="74"/>
      <c r="D33" s="74"/>
      <c r="E33" s="74"/>
      <c r="F33" s="74"/>
      <c r="G33" s="74"/>
      <c r="H33" s="74"/>
      <c r="I33" s="74"/>
      <c r="J33" s="74"/>
      <c r="K33" s="74"/>
      <c r="L33" s="74"/>
      <c r="M33" s="74"/>
      <c r="N33" s="74"/>
      <c r="O33" s="74"/>
      <c r="P33" s="74"/>
      <c r="Q33" s="74"/>
      <c r="R33" s="74"/>
      <c r="S33" s="74"/>
      <c r="T33" s="75"/>
      <c r="U33" s="75"/>
      <c r="V33" s="75"/>
      <c r="W33" s="75"/>
      <c r="X33" s="76"/>
      <c r="Y33" s="76"/>
      <c r="Z33" s="76"/>
      <c r="AA33" s="77"/>
      <c r="AB33" s="77"/>
      <c r="AC33" s="77"/>
      <c r="AD33" s="77"/>
      <c r="AE33" s="77"/>
      <c r="AF33" s="77"/>
      <c r="AG33" s="77"/>
      <c r="AH33" s="77"/>
      <c r="AI33" s="77"/>
      <c r="AJ33" s="77"/>
      <c r="AK33" s="77"/>
      <c r="AL33" s="77"/>
      <c r="AM33" s="77"/>
      <c r="CF33" s="40">
        <f t="shared" si="1"/>
        <v>0</v>
      </c>
      <c r="CG33" s="40">
        <v>32</v>
      </c>
      <c r="CH33" s="40" t="s">
        <v>104</v>
      </c>
      <c r="CI33" s="50">
        <v>3000</v>
      </c>
      <c r="CJ33" s="40" t="s">
        <v>32</v>
      </c>
      <c r="CK33" s="40">
        <v>1</v>
      </c>
    </row>
    <row r="34" spans="1:90" ht="15" customHeight="1">
      <c r="B34" s="86"/>
      <c r="C34" s="74"/>
      <c r="D34" s="74"/>
      <c r="E34" s="74"/>
      <c r="F34" s="74"/>
      <c r="G34" s="74"/>
      <c r="H34" s="74"/>
      <c r="I34" s="74"/>
      <c r="J34" s="74"/>
      <c r="K34" s="74"/>
      <c r="L34" s="74"/>
      <c r="M34" s="74"/>
      <c r="N34" s="74"/>
      <c r="O34" s="74"/>
      <c r="P34" s="74"/>
      <c r="Q34" s="74"/>
      <c r="R34" s="74"/>
      <c r="S34" s="74"/>
      <c r="T34" s="75"/>
      <c r="U34" s="75"/>
      <c r="V34" s="75"/>
      <c r="W34" s="75"/>
      <c r="X34" s="76"/>
      <c r="Y34" s="76"/>
      <c r="Z34" s="76"/>
      <c r="AA34" s="77"/>
      <c r="AB34" s="77"/>
      <c r="AC34" s="77"/>
      <c r="AD34" s="77"/>
      <c r="AE34" s="77"/>
      <c r="AF34" s="77"/>
      <c r="AG34" s="77"/>
      <c r="AH34" s="77"/>
      <c r="AI34" s="77"/>
      <c r="AJ34" s="77"/>
      <c r="AK34" s="77"/>
      <c r="AL34" s="77"/>
      <c r="AM34" s="77"/>
      <c r="AP34" s="120"/>
      <c r="AQ34" s="78"/>
      <c r="CF34" s="40">
        <f t="shared" si="1"/>
        <v>0</v>
      </c>
      <c r="CG34" s="40">
        <v>33</v>
      </c>
      <c r="CH34" s="40" t="s">
        <v>105</v>
      </c>
      <c r="CI34" s="50">
        <v>3000</v>
      </c>
      <c r="CJ34" s="40" t="s">
        <v>32</v>
      </c>
      <c r="CK34" s="40">
        <v>1</v>
      </c>
    </row>
    <row r="35" spans="1:90" ht="15" customHeight="1">
      <c r="A35" s="86"/>
      <c r="CF35" s="40">
        <f t="shared" si="1"/>
        <v>0</v>
      </c>
      <c r="CG35" s="40">
        <v>34</v>
      </c>
      <c r="CH35" s="40" t="s">
        <v>106</v>
      </c>
      <c r="CI35" s="50">
        <v>3000</v>
      </c>
      <c r="CJ35" s="40" t="s">
        <v>32</v>
      </c>
      <c r="CK35" s="40">
        <v>1</v>
      </c>
    </row>
    <row r="36" spans="1:90" ht="13.5" customHeight="1">
      <c r="A36" s="93"/>
      <c r="B36" s="74"/>
      <c r="C36" s="74"/>
      <c r="D36" s="74"/>
      <c r="E36" s="74"/>
      <c r="F36" s="74"/>
      <c r="G36" s="74"/>
      <c r="H36" s="74"/>
      <c r="I36" s="74"/>
      <c r="J36" s="74"/>
      <c r="K36" s="74"/>
      <c r="L36" s="74"/>
      <c r="M36" s="74"/>
      <c r="N36" s="74"/>
      <c r="O36" s="74"/>
      <c r="P36" s="74"/>
      <c r="Q36" s="74"/>
      <c r="R36" s="74"/>
      <c r="S36" s="74"/>
      <c r="T36" s="75"/>
      <c r="U36" s="75"/>
      <c r="V36" s="75"/>
      <c r="W36" s="75"/>
      <c r="X36" s="76"/>
      <c r="Y36" s="76"/>
      <c r="Z36" s="76"/>
      <c r="AA36" s="77"/>
      <c r="AB36" s="77"/>
      <c r="AC36" s="77"/>
      <c r="AD36" s="77"/>
      <c r="AE36" s="77"/>
      <c r="AF36" s="77"/>
      <c r="AG36" s="77"/>
      <c r="AH36" s="77"/>
      <c r="AI36" s="77"/>
      <c r="AJ36" s="77"/>
      <c r="AK36" s="77"/>
      <c r="AL36" s="77"/>
      <c r="AM36" s="77"/>
      <c r="CF36" s="40">
        <f t="shared" si="1"/>
        <v>0</v>
      </c>
      <c r="CG36" s="40">
        <v>35</v>
      </c>
      <c r="CH36" s="40" t="s">
        <v>107</v>
      </c>
      <c r="CI36" s="50">
        <v>3000</v>
      </c>
      <c r="CJ36" s="40" t="s">
        <v>32</v>
      </c>
      <c r="CK36" s="40">
        <v>1</v>
      </c>
    </row>
    <row r="37" spans="1:90" s="79" customFormat="1" ht="18.75" customHeight="1">
      <c r="AP37" s="80"/>
      <c r="CA37" s="98"/>
      <c r="CC37" s="40"/>
      <c r="CF37" s="40">
        <f t="shared" si="1"/>
        <v>0</v>
      </c>
      <c r="CG37" s="40">
        <v>36</v>
      </c>
      <c r="CH37" s="40" t="s">
        <v>108</v>
      </c>
      <c r="CI37" s="50">
        <v>3000</v>
      </c>
      <c r="CJ37" s="40" t="s">
        <v>32</v>
      </c>
      <c r="CK37" s="40">
        <v>1</v>
      </c>
      <c r="CL37" s="88"/>
    </row>
    <row r="38" spans="1:90" s="79" customFormat="1" ht="18.75" customHeight="1">
      <c r="E38" s="81"/>
      <c r="AP38" s="80"/>
      <c r="CA38" s="98"/>
      <c r="CC38" s="40"/>
      <c r="CF38" s="40">
        <f t="shared" si="1"/>
        <v>0</v>
      </c>
      <c r="CG38" s="40">
        <v>37</v>
      </c>
      <c r="CH38" s="40" t="s">
        <v>109</v>
      </c>
      <c r="CI38" s="50">
        <v>3000</v>
      </c>
      <c r="CJ38" s="40" t="s">
        <v>32</v>
      </c>
      <c r="CK38" s="40">
        <v>1</v>
      </c>
      <c r="CL38" s="88"/>
    </row>
    <row r="39" spans="1:90" s="79" customFormat="1" ht="18.75" customHeight="1">
      <c r="E39" s="81"/>
      <c r="AP39" s="80"/>
      <c r="CA39" s="98"/>
      <c r="CC39" s="40"/>
      <c r="CF39" s="40">
        <f t="shared" si="1"/>
        <v>0</v>
      </c>
      <c r="CG39" s="40">
        <v>38</v>
      </c>
      <c r="CH39" s="40" t="s">
        <v>110</v>
      </c>
      <c r="CI39" s="50">
        <v>3000</v>
      </c>
      <c r="CJ39" s="40" t="s">
        <v>32</v>
      </c>
      <c r="CK39" s="40">
        <v>1</v>
      </c>
      <c r="CL39" s="88"/>
    </row>
    <row r="40" spans="1:90" s="79" customFormat="1" ht="18.75" customHeight="1">
      <c r="E40" s="81"/>
      <c r="AP40" s="80"/>
      <c r="CA40" s="98"/>
      <c r="CC40" s="40"/>
      <c r="CF40" s="40">
        <f t="shared" si="1"/>
        <v>0</v>
      </c>
      <c r="CG40" s="40">
        <v>39</v>
      </c>
      <c r="CH40" s="40" t="s">
        <v>111</v>
      </c>
      <c r="CI40" s="50">
        <v>3000</v>
      </c>
      <c r="CJ40" s="40" t="s">
        <v>32</v>
      </c>
      <c r="CK40" s="40">
        <v>1</v>
      </c>
      <c r="CL40" s="88"/>
    </row>
    <row r="41" spans="1:90" s="79" customFormat="1" ht="18.75" customHeight="1">
      <c r="E41" s="81"/>
      <c r="AP41" s="80"/>
      <c r="CA41" s="98"/>
      <c r="CC41" s="40"/>
    </row>
    <row r="42" spans="1:90" s="79" customFormat="1" ht="18.75" customHeight="1">
      <c r="E42" s="81"/>
      <c r="AP42" s="80"/>
      <c r="CA42" s="98"/>
      <c r="CC42" s="40"/>
      <c r="CL42" s="88"/>
    </row>
    <row r="43" spans="1:90" s="79" customFormat="1" ht="18.75" customHeight="1">
      <c r="E43" s="81"/>
      <c r="AP43" s="80"/>
      <c r="CA43" s="98"/>
      <c r="CC43" s="40"/>
      <c r="CF43" s="40"/>
      <c r="CG43" s="40"/>
      <c r="CH43" s="40"/>
      <c r="CI43" s="50"/>
      <c r="CJ43" s="40"/>
      <c r="CK43" s="40"/>
      <c r="CL43" s="88"/>
    </row>
    <row r="44" spans="1:90" s="79" customFormat="1" ht="18.75" customHeight="1">
      <c r="E44" s="81"/>
      <c r="AP44" s="80"/>
      <c r="CA44" s="98"/>
      <c r="CC44" s="40"/>
      <c r="CF44" s="40"/>
      <c r="CG44" s="40"/>
      <c r="CH44" s="40"/>
      <c r="CI44" s="50"/>
      <c r="CJ44" s="40"/>
      <c r="CK44" s="40"/>
      <c r="CL44" s="88"/>
    </row>
    <row r="45" spans="1:90" s="79" customFormat="1" ht="18.75" customHeight="1">
      <c r="E45" s="81"/>
      <c r="AP45" s="80"/>
      <c r="CA45" s="98"/>
      <c r="CC45" s="40"/>
      <c r="CF45" s="40"/>
      <c r="CG45" s="40"/>
      <c r="CH45" s="40"/>
      <c r="CI45" s="50"/>
      <c r="CJ45" s="40"/>
      <c r="CK45" s="40"/>
      <c r="CL45" s="88"/>
    </row>
    <row r="46" spans="1:90" s="79" customFormat="1" ht="18.75" customHeight="1">
      <c r="E46" s="81"/>
      <c r="AP46" s="80"/>
      <c r="CA46" s="98"/>
      <c r="CC46" s="40"/>
      <c r="CF46" s="40"/>
      <c r="CG46" s="40"/>
      <c r="CH46" s="40"/>
      <c r="CI46" s="50"/>
      <c r="CJ46" s="40"/>
      <c r="CK46" s="40"/>
      <c r="CL46" s="88"/>
    </row>
    <row r="47" spans="1:90" s="79" customFormat="1" ht="18.75" customHeight="1">
      <c r="E47" s="81"/>
      <c r="AP47" s="80"/>
      <c r="CA47" s="98"/>
      <c r="CC47" s="40"/>
      <c r="CF47" s="40"/>
      <c r="CG47" s="40"/>
      <c r="CH47" s="40"/>
      <c r="CI47" s="50"/>
      <c r="CJ47" s="40"/>
      <c r="CK47" s="40"/>
      <c r="CL47" s="88"/>
    </row>
    <row r="48" spans="1:90" s="79" customFormat="1" ht="18.75" customHeight="1">
      <c r="E48" s="81"/>
      <c r="AP48" s="80"/>
      <c r="CA48" s="98"/>
      <c r="CC48" s="40"/>
      <c r="CF48" s="40"/>
      <c r="CG48" s="40"/>
      <c r="CH48" s="40"/>
      <c r="CI48" s="50"/>
      <c r="CJ48" s="40"/>
      <c r="CK48" s="40"/>
      <c r="CL48" s="88"/>
    </row>
    <row r="49" spans="5:90" s="79" customFormat="1" ht="18.75" customHeight="1">
      <c r="E49" s="81"/>
      <c r="AP49" s="80"/>
      <c r="CA49" s="98"/>
      <c r="CC49" s="40"/>
      <c r="CF49" s="40"/>
      <c r="CG49" s="40"/>
      <c r="CH49" s="40"/>
      <c r="CI49" s="50"/>
      <c r="CJ49" s="40"/>
      <c r="CK49" s="40"/>
      <c r="CL49" s="88"/>
    </row>
    <row r="50" spans="5:90" s="79" customFormat="1" ht="18.75" customHeight="1">
      <c r="E50" s="81"/>
      <c r="AP50" s="80"/>
      <c r="CA50" s="98"/>
      <c r="CC50" s="40"/>
      <c r="CF50" s="40"/>
      <c r="CG50" s="40"/>
      <c r="CH50" s="40"/>
      <c r="CI50" s="50"/>
      <c r="CJ50" s="40"/>
      <c r="CK50" s="40"/>
      <c r="CL50" s="88"/>
    </row>
    <row r="51" spans="5:90" s="79" customFormat="1" ht="18.75" customHeight="1">
      <c r="E51" s="81"/>
      <c r="AP51" s="80"/>
      <c r="CA51" s="98"/>
      <c r="CC51" s="40"/>
      <c r="CF51" s="40"/>
      <c r="CG51" s="40"/>
      <c r="CH51" s="40"/>
      <c r="CI51" s="50"/>
      <c r="CJ51" s="40"/>
      <c r="CK51" s="40"/>
      <c r="CL51" s="88"/>
    </row>
    <row r="52" spans="5:90" s="79" customFormat="1" ht="18.75" customHeight="1">
      <c r="E52" s="81"/>
      <c r="AP52" s="80"/>
      <c r="CA52" s="98"/>
      <c r="CC52" s="40"/>
      <c r="CF52" s="40"/>
      <c r="CG52" s="40"/>
      <c r="CH52" s="40"/>
      <c r="CI52" s="50"/>
      <c r="CJ52" s="40"/>
      <c r="CK52" s="40"/>
      <c r="CL52" s="88"/>
    </row>
    <row r="53" spans="5:90" s="79" customFormat="1" ht="18.75" customHeight="1">
      <c r="E53" s="81"/>
      <c r="AP53" s="80"/>
      <c r="CA53" s="98"/>
      <c r="CC53" s="40"/>
      <c r="CF53" s="40"/>
      <c r="CG53" s="40"/>
      <c r="CH53" s="40"/>
      <c r="CI53" s="50"/>
      <c r="CJ53" s="40"/>
      <c r="CK53" s="40"/>
      <c r="CL53" s="88"/>
    </row>
    <row r="54" spans="5:90" s="79" customFormat="1" ht="18.75" customHeight="1">
      <c r="E54" s="81"/>
      <c r="AP54" s="80"/>
      <c r="CA54" s="98"/>
      <c r="CC54" s="40"/>
      <c r="CF54" s="40"/>
      <c r="CG54" s="40"/>
      <c r="CH54" s="40"/>
      <c r="CI54" s="50"/>
      <c r="CJ54" s="40"/>
      <c r="CK54" s="40"/>
      <c r="CL54" s="88"/>
    </row>
    <row r="55" spans="5:90" s="79" customFormat="1" ht="18.75" customHeight="1">
      <c r="E55" s="81"/>
      <c r="AP55" s="80"/>
      <c r="CA55" s="98"/>
      <c r="CC55" s="40"/>
      <c r="CF55" s="40"/>
      <c r="CG55" s="40"/>
      <c r="CH55" s="40"/>
      <c r="CI55" s="50"/>
      <c r="CJ55" s="40"/>
      <c r="CK55" s="40"/>
      <c r="CL55" s="88"/>
    </row>
    <row r="56" spans="5:90" s="79" customFormat="1" ht="18.75" customHeight="1">
      <c r="E56" s="81"/>
      <c r="AP56" s="80"/>
      <c r="CA56" s="98"/>
      <c r="CC56" s="40"/>
      <c r="CF56" s="40"/>
      <c r="CG56" s="40"/>
      <c r="CH56" s="40"/>
      <c r="CI56" s="50"/>
      <c r="CJ56" s="40"/>
      <c r="CK56" s="40"/>
      <c r="CL56" s="88"/>
    </row>
    <row r="57" spans="5:90" s="79" customFormat="1" ht="18.75" customHeight="1">
      <c r="E57" s="81"/>
      <c r="AP57" s="80"/>
      <c r="CA57" s="98"/>
      <c r="CC57" s="40"/>
      <c r="CF57" s="40"/>
      <c r="CG57" s="40"/>
      <c r="CH57" s="40"/>
      <c r="CI57" s="50"/>
      <c r="CJ57" s="40"/>
      <c r="CK57" s="40"/>
      <c r="CL57" s="88"/>
    </row>
    <row r="58" spans="5:90" s="79" customFormat="1" ht="18.75" customHeight="1">
      <c r="E58" s="81"/>
      <c r="AP58" s="80"/>
      <c r="CA58" s="98"/>
      <c r="CC58" s="40"/>
      <c r="CF58" s="40"/>
      <c r="CG58" s="40"/>
      <c r="CH58" s="40"/>
      <c r="CI58" s="50"/>
      <c r="CJ58" s="40"/>
      <c r="CK58" s="40"/>
      <c r="CL58" s="88"/>
    </row>
    <row r="59" spans="5:90" s="79" customFormat="1" ht="18.75" customHeight="1">
      <c r="E59" s="81"/>
      <c r="AP59" s="80"/>
      <c r="CA59" s="98"/>
      <c r="CC59" s="40"/>
      <c r="CF59" s="40"/>
      <c r="CG59" s="40"/>
      <c r="CH59" s="40"/>
      <c r="CI59" s="50"/>
      <c r="CJ59" s="40"/>
      <c r="CK59" s="40"/>
      <c r="CL59" s="88"/>
    </row>
    <row r="60" spans="5:90" s="79" customFormat="1" ht="18.75" customHeight="1">
      <c r="AP60" s="80"/>
      <c r="CA60" s="98"/>
      <c r="CC60" s="40"/>
      <c r="CF60" s="40"/>
      <c r="CG60" s="40"/>
      <c r="CH60" s="40"/>
      <c r="CI60" s="50"/>
      <c r="CJ60" s="40"/>
      <c r="CK60" s="40"/>
      <c r="CL60" s="88"/>
    </row>
    <row r="61" spans="5:90" s="79" customFormat="1" ht="18.75" customHeight="1">
      <c r="E61" s="81"/>
      <c r="AP61" s="80"/>
      <c r="CA61" s="98"/>
      <c r="CC61" s="40"/>
      <c r="CF61" s="40"/>
      <c r="CG61" s="40"/>
      <c r="CH61" s="40"/>
      <c r="CI61" s="50"/>
      <c r="CJ61" s="40"/>
      <c r="CK61" s="40"/>
      <c r="CL61" s="88"/>
    </row>
    <row r="62" spans="5:90" s="79" customFormat="1" ht="18.75" customHeight="1">
      <c r="E62" s="81"/>
      <c r="AP62" s="80"/>
      <c r="CA62" s="98"/>
      <c r="CC62" s="40"/>
      <c r="CF62" s="40"/>
      <c r="CG62" s="40"/>
      <c r="CH62" s="40"/>
      <c r="CI62" s="50"/>
      <c r="CJ62" s="40"/>
      <c r="CK62" s="40"/>
      <c r="CL62" s="88"/>
    </row>
    <row r="63" spans="5:90" s="79" customFormat="1" ht="18.75" customHeight="1">
      <c r="E63" s="81"/>
      <c r="AP63" s="80"/>
      <c r="CA63" s="98"/>
      <c r="CC63" s="40"/>
      <c r="CF63" s="40"/>
      <c r="CG63" s="40"/>
      <c r="CH63" s="40"/>
      <c r="CI63" s="50"/>
      <c r="CJ63" s="40"/>
      <c r="CK63" s="40"/>
      <c r="CL63" s="88"/>
    </row>
    <row r="64" spans="5:90" s="79" customFormat="1" ht="18.75" customHeight="1">
      <c r="E64" s="81"/>
      <c r="AP64" s="80"/>
      <c r="CA64" s="98"/>
      <c r="CC64" s="40"/>
      <c r="CF64" s="40"/>
      <c r="CG64" s="40"/>
      <c r="CH64" s="40"/>
      <c r="CI64" s="50"/>
      <c r="CJ64" s="40"/>
      <c r="CK64" s="40"/>
      <c r="CL64" s="88"/>
    </row>
    <row r="65" spans="5:90" s="79" customFormat="1" ht="18.75" customHeight="1">
      <c r="E65" s="81"/>
      <c r="AP65" s="80"/>
      <c r="CA65" s="98"/>
      <c r="CC65" s="40"/>
      <c r="CF65" s="40"/>
      <c r="CG65" s="40"/>
      <c r="CH65" s="40"/>
      <c r="CI65" s="50"/>
      <c r="CJ65" s="40"/>
      <c r="CK65" s="40"/>
      <c r="CL65" s="88"/>
    </row>
    <row r="66" spans="5:90" s="79" customFormat="1" ht="18.75" customHeight="1">
      <c r="E66" s="81"/>
      <c r="AP66" s="80"/>
      <c r="CA66" s="98"/>
      <c r="CC66" s="40"/>
      <c r="CF66" s="40"/>
      <c r="CG66" s="40"/>
      <c r="CH66" s="40"/>
      <c r="CI66" s="50"/>
      <c r="CJ66" s="40"/>
      <c r="CK66" s="40"/>
      <c r="CL66" s="88"/>
    </row>
    <row r="67" spans="5:90" s="79" customFormat="1" ht="18.75" customHeight="1">
      <c r="E67" s="81"/>
      <c r="AP67" s="80"/>
      <c r="CA67" s="98"/>
      <c r="CC67" s="40"/>
      <c r="CF67" s="40"/>
      <c r="CG67" s="40"/>
      <c r="CH67" s="40"/>
      <c r="CI67" s="50"/>
      <c r="CJ67" s="40"/>
      <c r="CK67" s="40"/>
      <c r="CL67" s="88"/>
    </row>
    <row r="68" spans="5:90" s="79" customFormat="1" ht="18.75" customHeight="1">
      <c r="E68" s="81"/>
      <c r="AP68" s="80"/>
      <c r="CA68" s="98"/>
      <c r="CC68" s="40"/>
      <c r="CF68" s="40"/>
      <c r="CG68" s="40"/>
      <c r="CH68" s="40"/>
      <c r="CI68" s="50"/>
      <c r="CJ68" s="40"/>
      <c r="CK68" s="40"/>
      <c r="CL68" s="88"/>
    </row>
    <row r="69" spans="5:90" s="79" customFormat="1" ht="18.75" customHeight="1">
      <c r="E69" s="81"/>
      <c r="AP69" s="80"/>
      <c r="CA69" s="98"/>
      <c r="CC69" s="40"/>
      <c r="CF69" s="40"/>
      <c r="CG69" s="40"/>
      <c r="CH69" s="40"/>
      <c r="CI69" s="50"/>
      <c r="CJ69" s="40"/>
      <c r="CK69" s="40"/>
      <c r="CL69" s="88"/>
    </row>
    <row r="70" spans="5:90" s="79" customFormat="1" ht="18.75" customHeight="1">
      <c r="E70" s="81"/>
      <c r="AP70" s="80"/>
      <c r="CA70" s="98"/>
      <c r="CC70" s="40"/>
      <c r="CF70" s="40"/>
      <c r="CG70" s="40"/>
      <c r="CH70" s="40"/>
      <c r="CI70" s="50"/>
      <c r="CJ70" s="40"/>
      <c r="CK70" s="40"/>
      <c r="CL70" s="88"/>
    </row>
    <row r="71" spans="5:90" s="79" customFormat="1" ht="18.75" customHeight="1">
      <c r="E71" s="81"/>
      <c r="AP71" s="80"/>
      <c r="CA71" s="98"/>
      <c r="CC71" s="40"/>
      <c r="CF71" s="40"/>
      <c r="CG71" s="40"/>
      <c r="CH71" s="40"/>
      <c r="CI71" s="50"/>
      <c r="CJ71" s="40"/>
      <c r="CK71" s="40"/>
      <c r="CL71" s="88"/>
    </row>
    <row r="72" spans="5:90" s="79" customFormat="1" ht="18.75" customHeight="1">
      <c r="E72" s="81"/>
      <c r="AP72" s="80"/>
      <c r="CA72" s="98"/>
      <c r="CC72" s="40"/>
      <c r="CF72" s="40"/>
      <c r="CG72" s="40"/>
      <c r="CH72" s="40"/>
      <c r="CI72" s="50"/>
      <c r="CJ72" s="40"/>
      <c r="CK72" s="40"/>
      <c r="CL72" s="88"/>
    </row>
    <row r="73" spans="5:90" s="79" customFormat="1" ht="18.75" customHeight="1">
      <c r="E73" s="81"/>
      <c r="AP73" s="80"/>
      <c r="CA73" s="98"/>
      <c r="CC73" s="40"/>
      <c r="CF73" s="40"/>
      <c r="CG73" s="40"/>
      <c r="CH73" s="40"/>
      <c r="CI73" s="50"/>
      <c r="CJ73" s="40"/>
      <c r="CK73" s="40"/>
      <c r="CL73" s="88"/>
    </row>
    <row r="74" spans="5:90" s="79" customFormat="1" ht="18.75" customHeight="1">
      <c r="E74" s="81"/>
      <c r="AP74" s="80"/>
      <c r="CA74" s="98"/>
      <c r="CC74" s="40"/>
      <c r="CF74" s="40"/>
      <c r="CG74" s="40"/>
      <c r="CH74" s="40"/>
      <c r="CI74" s="50"/>
      <c r="CJ74" s="40"/>
      <c r="CK74" s="40"/>
      <c r="CL74" s="88"/>
    </row>
    <row r="75" spans="5:90" s="79" customFormat="1" ht="18.75" customHeight="1">
      <c r="E75" s="81"/>
      <c r="AP75" s="80"/>
      <c r="CA75" s="98"/>
      <c r="CC75" s="40"/>
      <c r="CF75" s="40"/>
      <c r="CG75" s="40"/>
      <c r="CH75" s="40"/>
      <c r="CI75" s="50"/>
      <c r="CJ75" s="40"/>
      <c r="CK75" s="40"/>
      <c r="CL75" s="88"/>
    </row>
    <row r="76" spans="5:90" s="79" customFormat="1" ht="18.75" customHeight="1">
      <c r="E76" s="81"/>
      <c r="AP76" s="80"/>
      <c r="CA76" s="98"/>
      <c r="CC76" s="40"/>
      <c r="CF76" s="40"/>
      <c r="CG76" s="40"/>
      <c r="CH76" s="40"/>
      <c r="CI76" s="50"/>
      <c r="CJ76" s="40"/>
      <c r="CK76" s="40"/>
      <c r="CL76" s="88"/>
    </row>
    <row r="77" spans="5:90" s="79" customFormat="1" ht="18.75" customHeight="1">
      <c r="E77" s="81"/>
      <c r="AP77" s="80"/>
      <c r="CA77" s="98"/>
      <c r="CC77" s="40"/>
      <c r="CF77" s="40"/>
      <c r="CG77" s="40"/>
      <c r="CH77" s="40"/>
      <c r="CI77" s="50"/>
      <c r="CJ77" s="40"/>
      <c r="CK77" s="40"/>
      <c r="CL77" s="88"/>
    </row>
    <row r="78" spans="5:90" s="79" customFormat="1" ht="18.75" customHeight="1">
      <c r="E78" s="81"/>
      <c r="AP78" s="80"/>
      <c r="CA78" s="98"/>
      <c r="CC78" s="40"/>
      <c r="CF78" s="40"/>
      <c r="CG78" s="40"/>
      <c r="CH78" s="40"/>
      <c r="CI78" s="50"/>
      <c r="CJ78" s="40"/>
      <c r="CK78" s="40"/>
      <c r="CL78" s="88"/>
    </row>
    <row r="79" spans="5:90" s="79" customFormat="1" ht="18.75" customHeight="1">
      <c r="E79" s="81"/>
      <c r="AP79" s="80"/>
      <c r="CA79" s="98"/>
      <c r="CC79" s="40"/>
      <c r="CF79" s="40"/>
      <c r="CL79" s="88"/>
    </row>
    <row r="80" spans="5:90" s="79" customFormat="1" ht="18.75" customHeight="1">
      <c r="E80" s="81"/>
      <c r="AP80" s="80"/>
      <c r="CA80" s="98"/>
      <c r="CC80" s="40"/>
      <c r="CF80" s="40"/>
      <c r="CK80" s="40"/>
      <c r="CL80" s="88"/>
    </row>
    <row r="81" spans="2:90" s="79" customFormat="1" ht="18.75" customHeight="1">
      <c r="E81" s="81"/>
      <c r="AP81" s="80"/>
      <c r="CA81" s="98"/>
      <c r="CC81" s="40"/>
      <c r="CF81" s="40"/>
      <c r="CK81" s="40"/>
      <c r="CL81" s="88"/>
    </row>
    <row r="82" spans="2:90" s="79" customFormat="1" ht="18.75" customHeight="1">
      <c r="E82" s="81"/>
      <c r="AP82" s="80"/>
      <c r="CA82" s="98"/>
      <c r="CC82" s="40"/>
      <c r="CF82" s="40"/>
      <c r="CK82" s="40"/>
      <c r="CL82" s="88"/>
    </row>
    <row r="83" spans="2:90" s="79" customFormat="1" ht="18.75" customHeight="1">
      <c r="E83" s="81"/>
      <c r="AP83" s="80"/>
      <c r="CA83" s="98"/>
      <c r="CC83" s="40"/>
      <c r="CF83" s="40"/>
      <c r="CK83" s="40"/>
      <c r="CL83" s="88"/>
    </row>
    <row r="84" spans="2:90" s="79" customFormat="1" ht="18.75" customHeight="1">
      <c r="E84" s="81"/>
      <c r="AP84" s="80"/>
      <c r="CA84" s="98"/>
      <c r="CC84" s="40"/>
      <c r="CF84" s="40"/>
      <c r="CK84" s="40"/>
      <c r="CL84" s="88"/>
    </row>
    <row r="85" spans="2:90" s="79" customFormat="1" ht="18.75" customHeight="1">
      <c r="E85" s="81"/>
      <c r="AP85" s="80"/>
      <c r="CA85" s="98"/>
      <c r="CC85" s="40"/>
      <c r="CF85" s="40"/>
      <c r="CK85" s="40"/>
      <c r="CL85" s="88"/>
    </row>
    <row r="86" spans="2:90" s="79" customFormat="1" ht="18.75" customHeight="1">
      <c r="E86" s="81"/>
      <c r="AP86" s="80"/>
      <c r="CA86" s="98"/>
      <c r="CC86" s="40"/>
      <c r="CF86" s="40"/>
      <c r="CK86" s="40"/>
      <c r="CL86" s="88"/>
    </row>
    <row r="87" spans="2:90" s="79" customFormat="1" ht="18.75" customHeight="1">
      <c r="E87" s="81"/>
      <c r="AP87" s="80"/>
      <c r="CA87" s="98"/>
      <c r="CC87" s="40"/>
      <c r="CF87" s="40"/>
      <c r="CK87" s="40"/>
      <c r="CL87" s="88"/>
    </row>
    <row r="88" spans="2:90" s="79" customFormat="1" ht="18.75" customHeight="1">
      <c r="E88" s="81"/>
      <c r="AP88" s="80"/>
      <c r="CA88" s="98"/>
      <c r="CC88" s="40"/>
      <c r="CF88" s="40"/>
      <c r="CK88" s="40"/>
      <c r="CL88" s="88"/>
    </row>
    <row r="89" spans="2:90" s="79" customFormat="1" ht="18.75" customHeight="1">
      <c r="E89" s="81"/>
      <c r="AP89" s="80"/>
      <c r="CA89" s="98"/>
      <c r="CC89" s="40"/>
      <c r="CF89" s="40"/>
      <c r="CK89" s="40"/>
      <c r="CL89" s="88"/>
    </row>
    <row r="90" spans="2:90" s="79" customFormat="1" ht="18.75" customHeight="1">
      <c r="E90" s="81"/>
      <c r="AP90" s="80"/>
      <c r="CA90" s="98"/>
      <c r="CC90" s="40"/>
      <c r="CF90" s="40"/>
      <c r="CK90" s="40"/>
      <c r="CL90" s="88"/>
    </row>
    <row r="91" spans="2:90" s="79" customFormat="1" ht="18.75" customHeight="1">
      <c r="E91" s="81"/>
      <c r="AP91" s="80"/>
      <c r="CA91" s="98"/>
      <c r="CC91" s="40"/>
      <c r="CF91" s="40"/>
      <c r="CK91" s="40"/>
      <c r="CL91" s="88"/>
    </row>
    <row r="92" spans="2:90" s="79" customFormat="1" ht="18.75" customHeight="1">
      <c r="E92" s="81"/>
      <c r="AP92" s="80"/>
      <c r="CA92" s="98"/>
      <c r="CC92" s="40"/>
      <c r="CF92" s="40"/>
      <c r="CK92" s="40"/>
      <c r="CL92" s="88"/>
    </row>
    <row r="93" spans="2:90" s="79" customFormat="1" ht="18.75" customHeight="1">
      <c r="E93" s="81"/>
      <c r="AP93" s="80"/>
      <c r="CA93" s="98"/>
      <c r="CC93" s="40"/>
      <c r="CF93" s="40"/>
      <c r="CK93" s="40"/>
      <c r="CL93" s="88"/>
    </row>
    <row r="94" spans="2:90" s="79" customFormat="1" ht="18.75" customHeight="1">
      <c r="B94" s="81"/>
      <c r="C94" s="81"/>
      <c r="D94" s="81"/>
      <c r="E94" s="81"/>
      <c r="G94" s="81"/>
      <c r="AP94" s="80"/>
      <c r="CA94" s="98"/>
      <c r="CC94" s="40"/>
      <c r="CF94" s="40"/>
      <c r="CK94" s="40"/>
      <c r="CL94" s="88"/>
    </row>
    <row r="95" spans="2:90" s="79" customFormat="1" ht="18.75" customHeight="1">
      <c r="AP95" s="80"/>
      <c r="CA95" s="98"/>
      <c r="CC95" s="40"/>
      <c r="CF95" s="40"/>
      <c r="CK95" s="40"/>
      <c r="CL95" s="88"/>
    </row>
    <row r="96" spans="2:90" s="79" customFormat="1" ht="18.75" customHeight="1">
      <c r="AP96" s="80"/>
      <c r="CA96" s="98"/>
      <c r="CC96" s="40"/>
      <c r="CF96" s="40"/>
      <c r="CK96" s="40"/>
      <c r="CL96" s="88"/>
    </row>
    <row r="97" spans="42:90" s="79" customFormat="1" ht="18.75" customHeight="1">
      <c r="AP97" s="80"/>
      <c r="CA97" s="98"/>
      <c r="CC97" s="40"/>
      <c r="CF97" s="40"/>
      <c r="CK97" s="40"/>
      <c r="CL97" s="88"/>
    </row>
    <row r="98" spans="42:90" s="79" customFormat="1" ht="18.75" customHeight="1">
      <c r="AP98" s="80"/>
      <c r="CA98" s="98"/>
      <c r="CC98" s="40"/>
      <c r="CF98" s="40"/>
      <c r="CK98" s="40"/>
      <c r="CL98" s="88"/>
    </row>
    <row r="99" spans="42:90" s="79" customFormat="1" ht="18.75" customHeight="1">
      <c r="AP99" s="80"/>
      <c r="CA99" s="98"/>
      <c r="CC99" s="40"/>
      <c r="CF99" s="40"/>
      <c r="CK99" s="40"/>
      <c r="CL99" s="88"/>
    </row>
    <row r="100" spans="42:90" s="79" customFormat="1" ht="18.75" customHeight="1">
      <c r="AP100" s="80"/>
      <c r="CA100" s="98"/>
      <c r="CC100" s="40"/>
      <c r="CF100" s="40"/>
      <c r="CK100" s="40"/>
      <c r="CL100" s="88"/>
    </row>
    <row r="101" spans="42:90" s="79" customFormat="1" ht="18.75" customHeight="1">
      <c r="AP101" s="80"/>
      <c r="CA101" s="98"/>
      <c r="CC101" s="40"/>
      <c r="CF101" s="40"/>
      <c r="CK101" s="40"/>
      <c r="CL101" s="88"/>
    </row>
    <row r="102" spans="42:90" s="79" customFormat="1" ht="18.75" customHeight="1">
      <c r="AP102" s="80"/>
      <c r="CA102" s="98"/>
      <c r="CC102" s="40"/>
      <c r="CF102" s="40"/>
      <c r="CK102" s="40"/>
      <c r="CL102" s="88"/>
    </row>
    <row r="103" spans="42:90" s="79" customFormat="1" ht="18.75" customHeight="1">
      <c r="AP103" s="80"/>
      <c r="CA103" s="98"/>
      <c r="CC103" s="40"/>
      <c r="CF103" s="40"/>
      <c r="CK103" s="40"/>
      <c r="CL103" s="88"/>
    </row>
  </sheetData>
  <sheetProtection password="CC6B" sheet="1" selectLockedCells="1"/>
  <mergeCells count="64">
    <mergeCell ref="B27:AM27"/>
    <mergeCell ref="B28:AM28"/>
    <mergeCell ref="A22:Q22"/>
    <mergeCell ref="R22:V22"/>
    <mergeCell ref="W22:AM22"/>
    <mergeCell ref="A24:AM24"/>
    <mergeCell ref="B25:AM25"/>
    <mergeCell ref="B26:AM26"/>
    <mergeCell ref="A20:Q20"/>
    <mergeCell ref="R20:V20"/>
    <mergeCell ref="W20:AM20"/>
    <mergeCell ref="A21:Q21"/>
    <mergeCell ref="R21:V21"/>
    <mergeCell ref="W21:AM21"/>
    <mergeCell ref="A18:Q18"/>
    <mergeCell ref="R18:V18"/>
    <mergeCell ref="W18:AM18"/>
    <mergeCell ref="A19:Q19"/>
    <mergeCell ref="R19:V19"/>
    <mergeCell ref="W19:AM19"/>
    <mergeCell ref="A16:Q16"/>
    <mergeCell ref="R16:V16"/>
    <mergeCell ref="W16:AM16"/>
    <mergeCell ref="A17:Q17"/>
    <mergeCell ref="R17:V17"/>
    <mergeCell ref="W17:AM17"/>
    <mergeCell ref="A14:Q14"/>
    <mergeCell ref="R14:V14"/>
    <mergeCell ref="W14:AM14"/>
    <mergeCell ref="A15:Q15"/>
    <mergeCell ref="R15:V15"/>
    <mergeCell ref="W15:AM15"/>
    <mergeCell ref="AD12:AE12"/>
    <mergeCell ref="AF12:AH12"/>
    <mergeCell ref="AI12:AK12"/>
    <mergeCell ref="AL12:AM12"/>
    <mergeCell ref="A13:Q13"/>
    <mergeCell ref="R13:V13"/>
    <mergeCell ref="W13:AM13"/>
    <mergeCell ref="M12:P12"/>
    <mergeCell ref="Q12:T12"/>
    <mergeCell ref="U12:V12"/>
    <mergeCell ref="W12:Y12"/>
    <mergeCell ref="Z12:AC12"/>
    <mergeCell ref="AT7:AT8"/>
    <mergeCell ref="L8:AM8"/>
    <mergeCell ref="S9:Y9"/>
    <mergeCell ref="AG9:AM9"/>
    <mergeCell ref="L10:AM10"/>
    <mergeCell ref="AP5:AT5"/>
    <mergeCell ref="L6:AB6"/>
    <mergeCell ref="AC6:AF6"/>
    <mergeCell ref="AG6:AK6"/>
    <mergeCell ref="AL6:AM6"/>
    <mergeCell ref="AP6:AT6"/>
    <mergeCell ref="A2:AM2"/>
    <mergeCell ref="A4:A10"/>
    <mergeCell ref="L4:AF4"/>
    <mergeCell ref="AG4:AM4"/>
    <mergeCell ref="L5:AF5"/>
    <mergeCell ref="AG5:AM5"/>
    <mergeCell ref="B7:K8"/>
    <mergeCell ref="Q7:R7"/>
    <mergeCell ref="T7:V7"/>
  </mergeCells>
  <phoneticPr fontId="6"/>
  <conditionalFormatting sqref="AG6:AK6">
    <cfRule type="expression" dxfId="27" priority="1">
      <formula>$CE$4=2</formula>
    </cfRule>
  </conditionalFormatting>
  <conditionalFormatting sqref="A25">
    <cfRule type="expression" dxfId="26" priority="2">
      <formula>#REF!=2</formula>
    </cfRule>
  </conditionalFormatting>
  <dataValidations count="8">
    <dataValidation type="list" allowBlank="1" showInputMessage="1" showErrorMessage="1" sqref="L6:AB6">
      <formula1>$CH$4:$CH$40</formula1>
    </dataValidation>
    <dataValidation type="list" allowBlank="1" showInputMessage="1" showErrorMessage="1" sqref="X33:Z34 A25:A28 X36:Z36 X31:Z31">
      <formula1>"○"</formula1>
    </dataValidation>
    <dataValidation imeMode="halfAlpha" allowBlank="1" showInputMessage="1" showErrorMessage="1" sqref="AG6 R14:V21"/>
    <dataValidation type="textLength" imeMode="disabled" operator="equal" allowBlank="1" showInputMessage="1" showErrorMessage="1" errorTitle="事業所番号" error="10桁で入力してください。" sqref="AG5:AM5">
      <formula1>10</formula1>
    </dataValidation>
    <dataValidation imeMode="disabled" allowBlank="1" showInputMessage="1" showErrorMessage="1" sqref="Q7:R7 T7:V7 S9:Y9 AG9:AM9"/>
    <dataValidation imeMode="fullKatakana" allowBlank="1" showInputMessage="1" showErrorMessage="1" sqref="L4:AF4"/>
    <dataValidation type="whole" allowBlank="1" showInputMessage="1" showErrorMessage="1" error="所要額が1,000円未満の場合は申請できません。" sqref="Z12">
      <formula1>1000</formula1>
      <formula2>1E+28</formula2>
    </dataValidation>
    <dataValidation type="list" allowBlank="1" showInputMessage="1" showErrorMessage="1" sqref="A15:Q21">
      <formula1>$CC$15:$CC$27</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CL103"/>
  <sheetViews>
    <sheetView showGridLines="0" view="pageBreakPreview" zoomScaleNormal="120" zoomScaleSheetLayoutView="100" workbookViewId="0">
      <selection activeCell="L4" sqref="L4:AF4"/>
    </sheetView>
  </sheetViews>
  <sheetFormatPr defaultColWidth="2.25" defaultRowHeight="15.75"/>
  <cols>
    <col min="1" max="1" width="5.75" style="41" customWidth="1"/>
    <col min="2" max="5" width="3.375" style="41" customWidth="1"/>
    <col min="6" max="7" width="2.375" style="41" bestFit="1" customWidth="1"/>
    <col min="8" max="28" width="2.25" style="41"/>
    <col min="29" max="30" width="2.125" style="41" customWidth="1"/>
    <col min="31" max="32" width="2.625" style="41" customWidth="1"/>
    <col min="33" max="33" width="2.25" style="41"/>
    <col min="34" max="35" width="2.875" style="41" customWidth="1"/>
    <col min="36" max="37" width="2.625" style="41" customWidth="1"/>
    <col min="38" max="39" width="1.375" style="41" customWidth="1"/>
    <col min="40" max="40" width="2.25" style="41"/>
    <col min="41" max="41" width="2.25" style="41" customWidth="1"/>
    <col min="42" max="42" width="2.25" style="117" customWidth="1"/>
    <col min="43" max="47" width="2.25" style="41" customWidth="1"/>
    <col min="48" max="78" width="2.25" style="41"/>
    <col min="79" max="79" width="8.625" style="95" bestFit="1" customWidth="1"/>
    <col min="80" max="80" width="2.875" style="41" customWidth="1"/>
    <col min="81" max="81" width="2.25" style="40" customWidth="1"/>
    <col min="82" max="83" width="5.875" style="41" customWidth="1"/>
    <col min="84" max="84" width="2.5" style="40" customWidth="1"/>
    <col min="85" max="85" width="3.25" style="41" customWidth="1"/>
    <col min="86" max="86" width="41.25" style="41" customWidth="1"/>
    <col min="87" max="87" width="7.5" style="41" customWidth="1"/>
    <col min="88" max="88" width="6.625" style="41" customWidth="1"/>
    <col min="89" max="89" width="2.375" style="40" customWidth="1"/>
    <col min="90" max="90" width="6.375" style="88" customWidth="1"/>
    <col min="91" max="16384" width="2.25" style="41"/>
  </cols>
  <sheetData>
    <row r="1" spans="1:90">
      <c r="A1" s="40" t="s">
        <v>43</v>
      </c>
      <c r="AJ1" s="41" t="s">
        <v>149</v>
      </c>
    </row>
    <row r="2" spans="1:90" ht="36" customHeight="1">
      <c r="A2" s="181" t="str">
        <f>IF(個票8!$CB$4="NG","申請内容に不備/未入力の項目があります！本シートをもう一度ご確認ください！","")</f>
        <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row>
    <row r="3" spans="1:90" ht="20.25" thickBot="1">
      <c r="L3" s="94"/>
      <c r="AM3" s="92" t="str">
        <f>IF($L$5="","",IF($AG$5="","事業所番号を入力してください。↓",""))</f>
        <v/>
      </c>
      <c r="CB3" s="41" t="s">
        <v>68</v>
      </c>
      <c r="CD3" s="41" t="s">
        <v>44</v>
      </c>
      <c r="CE3" s="41" t="s">
        <v>24</v>
      </c>
      <c r="CG3" s="40"/>
      <c r="CH3" s="40"/>
      <c r="CI3" s="42" t="s">
        <v>31</v>
      </c>
      <c r="CJ3" s="40"/>
      <c r="CK3" s="40" t="s">
        <v>44</v>
      </c>
      <c r="CL3" s="88" t="s">
        <v>24</v>
      </c>
    </row>
    <row r="4" spans="1:90" s="47" customFormat="1" ht="18" customHeight="1">
      <c r="A4" s="182" t="s">
        <v>18</v>
      </c>
      <c r="B4" s="43" t="s">
        <v>0</v>
      </c>
      <c r="C4" s="44"/>
      <c r="D4" s="44"/>
      <c r="E4" s="45"/>
      <c r="F4" s="45"/>
      <c r="G4" s="45"/>
      <c r="H4" s="45"/>
      <c r="I4" s="45"/>
      <c r="J4" s="45"/>
      <c r="K4" s="46"/>
      <c r="L4" s="185"/>
      <c r="M4" s="186"/>
      <c r="N4" s="186"/>
      <c r="O4" s="186"/>
      <c r="P4" s="186"/>
      <c r="Q4" s="186"/>
      <c r="R4" s="186"/>
      <c r="S4" s="186"/>
      <c r="T4" s="186"/>
      <c r="U4" s="186"/>
      <c r="V4" s="186"/>
      <c r="W4" s="186"/>
      <c r="X4" s="186"/>
      <c r="Y4" s="186"/>
      <c r="Z4" s="186"/>
      <c r="AA4" s="186"/>
      <c r="AB4" s="186"/>
      <c r="AC4" s="186"/>
      <c r="AD4" s="186"/>
      <c r="AE4" s="186"/>
      <c r="AF4" s="187"/>
      <c r="AG4" s="188" t="s">
        <v>72</v>
      </c>
      <c r="AH4" s="189"/>
      <c r="AI4" s="189"/>
      <c r="AJ4" s="189"/>
      <c r="AK4" s="189"/>
      <c r="AL4" s="189"/>
      <c r="AM4" s="190"/>
      <c r="AP4" s="48"/>
      <c r="CA4" s="96"/>
      <c r="CB4" s="89" t="str">
        <f>IF(AM3&amp;AC7&amp;A29="","","NG")</f>
        <v/>
      </c>
      <c r="CC4" s="40"/>
      <c r="CD4" s="47">
        <f>IFERROR(VLOOKUP($L$6,$CH$4:$CK$40,4,FALSE),0)</f>
        <v>0</v>
      </c>
      <c r="CE4" s="47">
        <f>IFERROR(VLOOKUP($L$6,$CH$4:$CL$40,5,FALSE),0)</f>
        <v>0</v>
      </c>
      <c r="CF4" s="40">
        <f>IF($L$6=$CH4,1,0)</f>
        <v>0</v>
      </c>
      <c r="CG4" s="40">
        <v>1</v>
      </c>
      <c r="CH4" s="49" t="s">
        <v>75</v>
      </c>
      <c r="CI4" s="50">
        <v>20000</v>
      </c>
      <c r="CJ4" s="40" t="s">
        <v>30</v>
      </c>
      <c r="CK4" s="40">
        <v>1</v>
      </c>
      <c r="CL4" s="88">
        <v>2</v>
      </c>
    </row>
    <row r="5" spans="1:90" s="47" customFormat="1" ht="20.25" customHeight="1">
      <c r="A5" s="183"/>
      <c r="B5" s="51" t="s">
        <v>17</v>
      </c>
      <c r="C5" s="52"/>
      <c r="D5" s="52"/>
      <c r="E5" s="53"/>
      <c r="F5" s="53"/>
      <c r="G5" s="53"/>
      <c r="H5" s="53"/>
      <c r="I5" s="53"/>
      <c r="J5" s="53"/>
      <c r="K5" s="54"/>
      <c r="L5" s="191"/>
      <c r="M5" s="192"/>
      <c r="N5" s="192"/>
      <c r="O5" s="192"/>
      <c r="P5" s="192"/>
      <c r="Q5" s="192"/>
      <c r="R5" s="192"/>
      <c r="S5" s="192"/>
      <c r="T5" s="192"/>
      <c r="U5" s="192"/>
      <c r="V5" s="192"/>
      <c r="W5" s="192"/>
      <c r="X5" s="192"/>
      <c r="Y5" s="192"/>
      <c r="Z5" s="192"/>
      <c r="AA5" s="192"/>
      <c r="AB5" s="192"/>
      <c r="AC5" s="192"/>
      <c r="AD5" s="192"/>
      <c r="AE5" s="192"/>
      <c r="AF5" s="193"/>
      <c r="AG5" s="194"/>
      <c r="AH5" s="195"/>
      <c r="AI5" s="195"/>
      <c r="AJ5" s="195"/>
      <c r="AK5" s="195"/>
      <c r="AL5" s="195"/>
      <c r="AM5" s="196"/>
      <c r="AP5" s="207"/>
      <c r="AQ5" s="207"/>
      <c r="AR5" s="207"/>
      <c r="AS5" s="207"/>
      <c r="AT5" s="207"/>
      <c r="CA5" s="96"/>
      <c r="CC5" s="40"/>
      <c r="CF5" s="40">
        <f t="shared" ref="CF5:CF13" si="0">IF($L$6=$CH5,1,0)</f>
        <v>0</v>
      </c>
      <c r="CG5" s="40">
        <v>2</v>
      </c>
      <c r="CH5" s="49" t="s">
        <v>76</v>
      </c>
      <c r="CI5" s="50">
        <v>30000</v>
      </c>
      <c r="CJ5" s="40" t="s">
        <v>30</v>
      </c>
      <c r="CK5" s="40">
        <v>1</v>
      </c>
      <c r="CL5" s="88">
        <v>2</v>
      </c>
    </row>
    <row r="6" spans="1:90" s="47" customFormat="1" ht="26.25" customHeight="1">
      <c r="A6" s="183"/>
      <c r="B6" s="55" t="s">
        <v>27</v>
      </c>
      <c r="C6" s="118"/>
      <c r="D6" s="118"/>
      <c r="E6" s="6"/>
      <c r="F6" s="6"/>
      <c r="G6" s="6"/>
      <c r="H6" s="6"/>
      <c r="I6" s="6"/>
      <c r="J6" s="6"/>
      <c r="K6" s="56"/>
      <c r="L6" s="208"/>
      <c r="M6" s="209"/>
      <c r="N6" s="209"/>
      <c r="O6" s="209"/>
      <c r="P6" s="209"/>
      <c r="Q6" s="209"/>
      <c r="R6" s="209"/>
      <c r="S6" s="209"/>
      <c r="T6" s="209"/>
      <c r="U6" s="209"/>
      <c r="V6" s="209"/>
      <c r="W6" s="209"/>
      <c r="X6" s="209"/>
      <c r="Y6" s="209"/>
      <c r="Z6" s="209"/>
      <c r="AA6" s="209"/>
      <c r="AB6" s="210"/>
      <c r="AC6" s="211" t="s">
        <v>24</v>
      </c>
      <c r="AD6" s="212"/>
      <c r="AE6" s="212"/>
      <c r="AF6" s="213"/>
      <c r="AG6" s="214"/>
      <c r="AH6" s="215"/>
      <c r="AI6" s="215"/>
      <c r="AJ6" s="215"/>
      <c r="AK6" s="216"/>
      <c r="AL6" s="217" t="s">
        <v>73</v>
      </c>
      <c r="AM6" s="218"/>
      <c r="AP6" s="219" t="s">
        <v>37</v>
      </c>
      <c r="AQ6" s="207"/>
      <c r="AR6" s="207"/>
      <c r="AS6" s="207"/>
      <c r="AT6" s="207"/>
      <c r="CA6" s="96"/>
      <c r="CC6" s="40"/>
      <c r="CF6" s="40">
        <f t="shared" si="0"/>
        <v>0</v>
      </c>
      <c r="CG6" s="40">
        <v>3</v>
      </c>
      <c r="CH6" s="49" t="s">
        <v>77</v>
      </c>
      <c r="CI6" s="50">
        <v>40000</v>
      </c>
      <c r="CJ6" s="40" t="s">
        <v>30</v>
      </c>
      <c r="CK6" s="40">
        <v>1</v>
      </c>
      <c r="CL6" s="88">
        <v>2</v>
      </c>
    </row>
    <row r="7" spans="1:90" s="47" customFormat="1" ht="18" customHeight="1">
      <c r="A7" s="183"/>
      <c r="B7" s="197" t="s">
        <v>25</v>
      </c>
      <c r="C7" s="198"/>
      <c r="D7" s="198"/>
      <c r="E7" s="198"/>
      <c r="F7" s="198"/>
      <c r="G7" s="198"/>
      <c r="H7" s="198"/>
      <c r="I7" s="198"/>
      <c r="J7" s="198"/>
      <c r="K7" s="199"/>
      <c r="L7" s="57" t="s">
        <v>5</v>
      </c>
      <c r="M7" s="57"/>
      <c r="N7" s="57"/>
      <c r="O7" s="57"/>
      <c r="P7" s="57"/>
      <c r="Q7" s="203"/>
      <c r="R7" s="203"/>
      <c r="S7" s="57" t="s">
        <v>6</v>
      </c>
      <c r="T7" s="203"/>
      <c r="U7" s="203"/>
      <c r="V7" s="203"/>
      <c r="W7" s="57" t="s">
        <v>7</v>
      </c>
      <c r="X7" s="57"/>
      <c r="Y7" s="57"/>
      <c r="Z7" s="57"/>
      <c r="AA7" s="57"/>
      <c r="AB7" s="57"/>
      <c r="AC7" s="83" t="str">
        <f>IF($CE$4=2,IF($AG$6="","定員を入力してください。",""),"")</f>
        <v/>
      </c>
      <c r="AD7" s="82"/>
      <c r="AE7" s="82"/>
      <c r="AF7" s="82"/>
      <c r="AG7" s="82"/>
      <c r="AH7" s="82"/>
      <c r="AI7" s="82"/>
      <c r="AJ7" s="82"/>
      <c r="AK7" s="82"/>
      <c r="AL7" s="82"/>
      <c r="AM7" s="84"/>
      <c r="AP7" s="118"/>
      <c r="AQ7" s="5"/>
      <c r="AR7" s="5"/>
      <c r="AS7" s="5"/>
      <c r="AT7" s="220"/>
      <c r="CA7" s="96"/>
      <c r="CC7" s="40"/>
      <c r="CF7" s="40">
        <f t="shared" si="0"/>
        <v>0</v>
      </c>
      <c r="CG7" s="40">
        <v>4</v>
      </c>
      <c r="CH7" s="49" t="s">
        <v>78</v>
      </c>
      <c r="CI7" s="50">
        <v>14000</v>
      </c>
      <c r="CJ7" s="40" t="s">
        <v>30</v>
      </c>
      <c r="CK7" s="40">
        <v>1</v>
      </c>
      <c r="CL7" s="88"/>
    </row>
    <row r="8" spans="1:90" s="47" customFormat="1" ht="20.25" customHeight="1">
      <c r="A8" s="183"/>
      <c r="B8" s="200"/>
      <c r="C8" s="201"/>
      <c r="D8" s="201"/>
      <c r="E8" s="201"/>
      <c r="F8" s="201"/>
      <c r="G8" s="201"/>
      <c r="H8" s="201"/>
      <c r="I8" s="201"/>
      <c r="J8" s="201"/>
      <c r="K8" s="202"/>
      <c r="L8" s="221"/>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3"/>
      <c r="AP8" s="118"/>
      <c r="AQ8" s="5"/>
      <c r="AR8" s="5"/>
      <c r="AS8" s="5"/>
      <c r="AT8" s="220"/>
      <c r="CA8" s="96"/>
      <c r="CC8" s="40"/>
      <c r="CF8" s="40">
        <f t="shared" si="0"/>
        <v>0</v>
      </c>
      <c r="CG8" s="40">
        <v>5</v>
      </c>
      <c r="CH8" s="49" t="s">
        <v>79</v>
      </c>
      <c r="CI8" s="50">
        <v>7000</v>
      </c>
      <c r="CJ8" s="40" t="s">
        <v>30</v>
      </c>
      <c r="CK8" s="40">
        <v>1</v>
      </c>
      <c r="CL8" s="88"/>
    </row>
    <row r="9" spans="1:90" s="47" customFormat="1" ht="21" customHeight="1">
      <c r="A9" s="183"/>
      <c r="B9" s="58" t="s">
        <v>8</v>
      </c>
      <c r="C9" s="119"/>
      <c r="D9" s="119"/>
      <c r="E9" s="59"/>
      <c r="F9" s="59"/>
      <c r="G9" s="59"/>
      <c r="H9" s="59"/>
      <c r="I9" s="59"/>
      <c r="J9" s="59"/>
      <c r="K9" s="60"/>
      <c r="L9" s="59" t="s">
        <v>9</v>
      </c>
      <c r="M9" s="59"/>
      <c r="N9" s="59"/>
      <c r="O9" s="59"/>
      <c r="P9" s="59"/>
      <c r="Q9" s="59"/>
      <c r="R9" s="60"/>
      <c r="S9" s="224"/>
      <c r="T9" s="225"/>
      <c r="U9" s="225"/>
      <c r="V9" s="225"/>
      <c r="W9" s="225"/>
      <c r="X9" s="225"/>
      <c r="Y9" s="226"/>
      <c r="Z9" s="61" t="s">
        <v>23</v>
      </c>
      <c r="AA9" s="59"/>
      <c r="AB9" s="59"/>
      <c r="AC9" s="59"/>
      <c r="AD9" s="59"/>
      <c r="AE9" s="59"/>
      <c r="AF9" s="60"/>
      <c r="AG9" s="227"/>
      <c r="AH9" s="228"/>
      <c r="AI9" s="228"/>
      <c r="AJ9" s="228"/>
      <c r="AK9" s="228"/>
      <c r="AL9" s="228"/>
      <c r="AM9" s="229"/>
      <c r="AP9" s="48"/>
      <c r="CA9" s="96"/>
      <c r="CC9" s="40"/>
      <c r="CF9" s="40">
        <f t="shared" si="0"/>
        <v>0</v>
      </c>
      <c r="CG9" s="40">
        <v>6</v>
      </c>
      <c r="CH9" s="49" t="s">
        <v>80</v>
      </c>
      <c r="CI9" s="50">
        <v>7000</v>
      </c>
      <c r="CJ9" s="40" t="s">
        <v>30</v>
      </c>
      <c r="CK9" s="40">
        <v>1</v>
      </c>
      <c r="CL9" s="88"/>
    </row>
    <row r="10" spans="1:90" s="47" customFormat="1" ht="20.25" customHeight="1" thickBot="1">
      <c r="A10" s="184"/>
      <c r="B10" s="62" t="s">
        <v>42</v>
      </c>
      <c r="C10" s="63"/>
      <c r="D10" s="63"/>
      <c r="E10" s="64"/>
      <c r="F10" s="64"/>
      <c r="G10" s="64"/>
      <c r="H10" s="64"/>
      <c r="I10" s="64"/>
      <c r="J10" s="64"/>
      <c r="K10" s="65"/>
      <c r="L10" s="230"/>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2"/>
      <c r="AP10" s="48"/>
      <c r="CA10" s="96"/>
      <c r="CC10" s="40"/>
      <c r="CF10" s="40">
        <f t="shared" si="0"/>
        <v>0</v>
      </c>
      <c r="CG10" s="40">
        <v>7</v>
      </c>
      <c r="CH10" s="49" t="s">
        <v>81</v>
      </c>
      <c r="CI10" s="50">
        <v>7000</v>
      </c>
      <c r="CJ10" s="40" t="s">
        <v>30</v>
      </c>
      <c r="CK10" s="40">
        <v>1</v>
      </c>
      <c r="CL10" s="88"/>
    </row>
    <row r="11" spans="1:90" s="47" customFormat="1" ht="19.5" customHeight="1" thickBot="1">
      <c r="A11" s="5"/>
      <c r="B11" s="5"/>
      <c r="C11" s="5"/>
      <c r="D11" s="5"/>
      <c r="E11" s="5"/>
      <c r="F11" s="5"/>
      <c r="G11" s="5"/>
      <c r="H11" s="5"/>
      <c r="I11" s="66"/>
      <c r="J11" s="5"/>
      <c r="K11" s="6"/>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P11" s="48"/>
      <c r="CA11" s="96"/>
      <c r="CC11" s="40"/>
      <c r="CF11" s="40">
        <f t="shared" si="0"/>
        <v>0</v>
      </c>
      <c r="CG11" s="40">
        <v>8</v>
      </c>
      <c r="CH11" s="49" t="s">
        <v>82</v>
      </c>
      <c r="CI11" s="50">
        <v>7000</v>
      </c>
      <c r="CJ11" s="40" t="s">
        <v>30</v>
      </c>
      <c r="CK11" s="40">
        <v>1</v>
      </c>
      <c r="CL11" s="88"/>
    </row>
    <row r="12" spans="1:90" s="47" customFormat="1" ht="20.25" customHeight="1" thickBot="1">
      <c r="A12" s="67" t="s">
        <v>33</v>
      </c>
      <c r="B12" s="6"/>
      <c r="C12" s="5"/>
      <c r="D12" s="5"/>
      <c r="E12" s="5"/>
      <c r="F12" s="5"/>
      <c r="G12" s="5"/>
      <c r="H12" s="5"/>
      <c r="I12" s="66"/>
      <c r="J12" s="5"/>
      <c r="K12" s="6"/>
      <c r="L12" s="118"/>
      <c r="M12" s="238" t="s">
        <v>26</v>
      </c>
      <c r="N12" s="204"/>
      <c r="O12" s="204"/>
      <c r="P12" s="204"/>
      <c r="Q12" s="239" t="str">
        <f>IFERROR(SUM(IF($L$6="","",VLOOKUP($L$6,$CH$4:$CI$40,2,0)),$CA$22),"")</f>
        <v/>
      </c>
      <c r="R12" s="240"/>
      <c r="S12" s="240"/>
      <c r="T12" s="241"/>
      <c r="U12" s="204" t="s">
        <v>34</v>
      </c>
      <c r="V12" s="204"/>
      <c r="W12" s="204" t="s">
        <v>19</v>
      </c>
      <c r="X12" s="204"/>
      <c r="Y12" s="204"/>
      <c r="Z12" s="205">
        <f>ROUNDDOWN($R$22/1000,0)*1000</f>
        <v>0</v>
      </c>
      <c r="AA12" s="205"/>
      <c r="AB12" s="205"/>
      <c r="AC12" s="205"/>
      <c r="AD12" s="204" t="s">
        <v>34</v>
      </c>
      <c r="AE12" s="204"/>
      <c r="AF12" s="204" t="s">
        <v>15</v>
      </c>
      <c r="AG12" s="204"/>
      <c r="AH12" s="204"/>
      <c r="AI12" s="205" t="str">
        <f>IF($Q$12="","",MIN($Q$12,$Z$12))</f>
        <v/>
      </c>
      <c r="AJ12" s="205"/>
      <c r="AK12" s="205"/>
      <c r="AL12" s="204" t="s">
        <v>34</v>
      </c>
      <c r="AM12" s="206"/>
      <c r="AP12" s="48"/>
      <c r="CA12" s="96"/>
      <c r="CC12" s="40"/>
      <c r="CF12" s="40">
        <f t="shared" si="0"/>
        <v>0</v>
      </c>
      <c r="CG12" s="40">
        <v>9</v>
      </c>
      <c r="CH12" s="49" t="s">
        <v>83</v>
      </c>
      <c r="CI12" s="50">
        <v>7000</v>
      </c>
      <c r="CJ12" s="40" t="s">
        <v>30</v>
      </c>
      <c r="CK12" s="40">
        <v>1</v>
      </c>
      <c r="CL12" s="88"/>
    </row>
    <row r="13" spans="1:90" ht="18" customHeight="1" thickBot="1">
      <c r="A13" s="233" t="s">
        <v>57</v>
      </c>
      <c r="B13" s="234"/>
      <c r="C13" s="234"/>
      <c r="D13" s="234"/>
      <c r="E13" s="234"/>
      <c r="F13" s="234"/>
      <c r="G13" s="234"/>
      <c r="H13" s="234"/>
      <c r="I13" s="234"/>
      <c r="J13" s="234"/>
      <c r="K13" s="234"/>
      <c r="L13" s="234"/>
      <c r="M13" s="234"/>
      <c r="N13" s="234"/>
      <c r="O13" s="234"/>
      <c r="P13" s="234"/>
      <c r="Q13" s="235"/>
      <c r="R13" s="236" t="s">
        <v>20</v>
      </c>
      <c r="S13" s="234"/>
      <c r="T13" s="234"/>
      <c r="U13" s="234"/>
      <c r="V13" s="235"/>
      <c r="W13" s="236" t="s">
        <v>151</v>
      </c>
      <c r="X13" s="234"/>
      <c r="Y13" s="234"/>
      <c r="Z13" s="234"/>
      <c r="AA13" s="234"/>
      <c r="AB13" s="234"/>
      <c r="AC13" s="234"/>
      <c r="AD13" s="234"/>
      <c r="AE13" s="234"/>
      <c r="AF13" s="234"/>
      <c r="AG13" s="234"/>
      <c r="AH13" s="234"/>
      <c r="AI13" s="234"/>
      <c r="AJ13" s="234"/>
      <c r="AK13" s="234"/>
      <c r="AL13" s="234"/>
      <c r="AM13" s="237"/>
      <c r="CA13" s="95" t="s">
        <v>71</v>
      </c>
      <c r="CF13" s="40">
        <f t="shared" si="0"/>
        <v>0</v>
      </c>
      <c r="CG13" s="40">
        <v>10</v>
      </c>
      <c r="CH13" s="49" t="s">
        <v>84</v>
      </c>
      <c r="CI13" s="50">
        <v>3000</v>
      </c>
      <c r="CJ13" s="40" t="s">
        <v>30</v>
      </c>
      <c r="CK13" s="40">
        <v>1</v>
      </c>
    </row>
    <row r="14" spans="1:90" ht="24.75" customHeight="1" thickBot="1">
      <c r="A14" s="172" t="s">
        <v>150</v>
      </c>
      <c r="B14" s="173"/>
      <c r="C14" s="173"/>
      <c r="D14" s="173"/>
      <c r="E14" s="173"/>
      <c r="F14" s="173"/>
      <c r="G14" s="173"/>
      <c r="H14" s="173"/>
      <c r="I14" s="173"/>
      <c r="J14" s="173"/>
      <c r="K14" s="173"/>
      <c r="L14" s="173"/>
      <c r="M14" s="173"/>
      <c r="N14" s="173"/>
      <c r="O14" s="173"/>
      <c r="P14" s="173"/>
      <c r="Q14" s="174"/>
      <c r="R14" s="175">
        <v>2300</v>
      </c>
      <c r="S14" s="176"/>
      <c r="T14" s="176"/>
      <c r="U14" s="176"/>
      <c r="V14" s="177"/>
      <c r="W14" s="178" t="s">
        <v>152</v>
      </c>
      <c r="X14" s="179"/>
      <c r="Y14" s="179"/>
      <c r="Z14" s="179"/>
      <c r="AA14" s="179"/>
      <c r="AB14" s="179"/>
      <c r="AC14" s="179"/>
      <c r="AD14" s="179"/>
      <c r="AE14" s="179"/>
      <c r="AF14" s="179"/>
      <c r="AG14" s="179"/>
      <c r="AH14" s="179"/>
      <c r="AI14" s="179"/>
      <c r="AJ14" s="179"/>
      <c r="AK14" s="179"/>
      <c r="AL14" s="179"/>
      <c r="AM14" s="180"/>
      <c r="CF14" s="40">
        <f t="shared" ref="CF14:CF40" si="1">IF($L$6=$CH14,1,0)</f>
        <v>0</v>
      </c>
      <c r="CG14" s="40">
        <v>11</v>
      </c>
      <c r="CH14" s="49" t="s">
        <v>85</v>
      </c>
      <c r="CI14" s="68">
        <v>3000</v>
      </c>
      <c r="CJ14" s="40" t="s">
        <v>30</v>
      </c>
      <c r="CK14" s="40">
        <v>1</v>
      </c>
    </row>
    <row r="15" spans="1:90" ht="24" customHeight="1">
      <c r="A15" s="242"/>
      <c r="B15" s="243"/>
      <c r="C15" s="243"/>
      <c r="D15" s="243"/>
      <c r="E15" s="243"/>
      <c r="F15" s="243"/>
      <c r="G15" s="243"/>
      <c r="H15" s="243"/>
      <c r="I15" s="243"/>
      <c r="J15" s="243"/>
      <c r="K15" s="243"/>
      <c r="L15" s="243"/>
      <c r="M15" s="243"/>
      <c r="N15" s="243"/>
      <c r="O15" s="243"/>
      <c r="P15" s="243"/>
      <c r="Q15" s="244"/>
      <c r="R15" s="245"/>
      <c r="S15" s="246"/>
      <c r="T15" s="246"/>
      <c r="U15" s="246"/>
      <c r="V15" s="247"/>
      <c r="W15" s="248"/>
      <c r="X15" s="249"/>
      <c r="Y15" s="249"/>
      <c r="Z15" s="249"/>
      <c r="AA15" s="249"/>
      <c r="AB15" s="249"/>
      <c r="AC15" s="249"/>
      <c r="AD15" s="249"/>
      <c r="AE15" s="249"/>
      <c r="AF15" s="249"/>
      <c r="AG15" s="249"/>
      <c r="AH15" s="249"/>
      <c r="AI15" s="249"/>
      <c r="AJ15" s="249"/>
      <c r="AK15" s="249"/>
      <c r="AL15" s="249"/>
      <c r="AM15" s="250"/>
      <c r="CA15" s="95">
        <f>IF($CD$4=2,IF(A15=$CC$26,R15,0),0)</f>
        <v>0</v>
      </c>
      <c r="CC15" s="40" t="s">
        <v>58</v>
      </c>
      <c r="CF15" s="40">
        <f t="shared" si="1"/>
        <v>0</v>
      </c>
      <c r="CG15" s="40">
        <v>12</v>
      </c>
      <c r="CH15" s="40" t="s">
        <v>86</v>
      </c>
      <c r="CI15" s="50">
        <v>7000</v>
      </c>
      <c r="CJ15" s="40" t="s">
        <v>30</v>
      </c>
      <c r="CK15" s="40">
        <v>1</v>
      </c>
    </row>
    <row r="16" spans="1:90" ht="24" customHeight="1">
      <c r="A16" s="251"/>
      <c r="B16" s="209"/>
      <c r="C16" s="209"/>
      <c r="D16" s="209"/>
      <c r="E16" s="209"/>
      <c r="F16" s="209"/>
      <c r="G16" s="209"/>
      <c r="H16" s="209"/>
      <c r="I16" s="209"/>
      <c r="J16" s="209"/>
      <c r="K16" s="209"/>
      <c r="L16" s="209"/>
      <c r="M16" s="209"/>
      <c r="N16" s="209"/>
      <c r="O16" s="209"/>
      <c r="P16" s="209"/>
      <c r="Q16" s="210"/>
      <c r="R16" s="252"/>
      <c r="S16" s="253"/>
      <c r="T16" s="253"/>
      <c r="U16" s="253"/>
      <c r="V16" s="254"/>
      <c r="W16" s="255"/>
      <c r="X16" s="256"/>
      <c r="Y16" s="256"/>
      <c r="Z16" s="256"/>
      <c r="AA16" s="256"/>
      <c r="AB16" s="256"/>
      <c r="AC16" s="256"/>
      <c r="AD16" s="256"/>
      <c r="AE16" s="256"/>
      <c r="AF16" s="256"/>
      <c r="AG16" s="256"/>
      <c r="AH16" s="256"/>
      <c r="AI16" s="256"/>
      <c r="AJ16" s="256"/>
      <c r="AK16" s="256"/>
      <c r="AL16" s="256"/>
      <c r="AM16" s="257"/>
      <c r="CA16" s="95">
        <f t="shared" ref="CA16:CA20" si="2">IF($CD$4=2,IF(A16=$CC$26,R16,0),0)</f>
        <v>0</v>
      </c>
      <c r="CC16" s="40" t="s">
        <v>59</v>
      </c>
      <c r="CF16" s="40">
        <f t="shared" si="1"/>
        <v>0</v>
      </c>
      <c r="CG16" s="40">
        <v>13</v>
      </c>
      <c r="CH16" s="40" t="s">
        <v>87</v>
      </c>
      <c r="CI16" s="50">
        <v>7000</v>
      </c>
      <c r="CJ16" s="40" t="s">
        <v>30</v>
      </c>
      <c r="CK16" s="40">
        <v>1</v>
      </c>
    </row>
    <row r="17" spans="1:90" ht="24" customHeight="1">
      <c r="A17" s="251"/>
      <c r="B17" s="209"/>
      <c r="C17" s="209"/>
      <c r="D17" s="209"/>
      <c r="E17" s="209"/>
      <c r="F17" s="209"/>
      <c r="G17" s="209"/>
      <c r="H17" s="209"/>
      <c r="I17" s="209"/>
      <c r="J17" s="209"/>
      <c r="K17" s="209"/>
      <c r="L17" s="209"/>
      <c r="M17" s="209"/>
      <c r="N17" s="209"/>
      <c r="O17" s="209"/>
      <c r="P17" s="209"/>
      <c r="Q17" s="210"/>
      <c r="R17" s="252"/>
      <c r="S17" s="253"/>
      <c r="T17" s="253"/>
      <c r="U17" s="253"/>
      <c r="V17" s="254"/>
      <c r="W17" s="255"/>
      <c r="X17" s="256"/>
      <c r="Y17" s="256"/>
      <c r="Z17" s="256"/>
      <c r="AA17" s="256"/>
      <c r="AB17" s="256"/>
      <c r="AC17" s="256"/>
      <c r="AD17" s="256"/>
      <c r="AE17" s="256"/>
      <c r="AF17" s="256"/>
      <c r="AG17" s="256"/>
      <c r="AH17" s="256"/>
      <c r="AI17" s="256"/>
      <c r="AJ17" s="256"/>
      <c r="AK17" s="256"/>
      <c r="AL17" s="256"/>
      <c r="AM17" s="257"/>
      <c r="CA17" s="95">
        <f t="shared" si="2"/>
        <v>0</v>
      </c>
      <c r="CC17" s="40" t="s">
        <v>69</v>
      </c>
      <c r="CF17" s="40">
        <f t="shared" si="1"/>
        <v>0</v>
      </c>
      <c r="CG17" s="40">
        <v>14</v>
      </c>
      <c r="CH17" s="40" t="s">
        <v>88</v>
      </c>
      <c r="CI17" s="50">
        <v>7000</v>
      </c>
      <c r="CJ17" s="40" t="s">
        <v>30</v>
      </c>
      <c r="CK17" s="40">
        <v>1</v>
      </c>
    </row>
    <row r="18" spans="1:90" ht="24" customHeight="1">
      <c r="A18" s="251"/>
      <c r="B18" s="209"/>
      <c r="C18" s="209"/>
      <c r="D18" s="209"/>
      <c r="E18" s="209"/>
      <c r="F18" s="209"/>
      <c r="G18" s="209"/>
      <c r="H18" s="209"/>
      <c r="I18" s="209"/>
      <c r="J18" s="209"/>
      <c r="K18" s="209"/>
      <c r="L18" s="209"/>
      <c r="M18" s="209"/>
      <c r="N18" s="209"/>
      <c r="O18" s="209"/>
      <c r="P18" s="209"/>
      <c r="Q18" s="210"/>
      <c r="R18" s="252"/>
      <c r="S18" s="253"/>
      <c r="T18" s="253"/>
      <c r="U18" s="253"/>
      <c r="V18" s="254"/>
      <c r="W18" s="255"/>
      <c r="X18" s="256"/>
      <c r="Y18" s="256"/>
      <c r="Z18" s="256"/>
      <c r="AA18" s="256"/>
      <c r="AB18" s="256"/>
      <c r="AC18" s="256"/>
      <c r="AD18" s="256"/>
      <c r="AE18" s="256"/>
      <c r="AF18" s="256"/>
      <c r="AG18" s="256"/>
      <c r="AH18" s="256"/>
      <c r="AI18" s="256"/>
      <c r="AJ18" s="256"/>
      <c r="AK18" s="256"/>
      <c r="AL18" s="256"/>
      <c r="AM18" s="257"/>
      <c r="CA18" s="95">
        <f t="shared" si="2"/>
        <v>0</v>
      </c>
      <c r="CC18" s="40" t="s">
        <v>60</v>
      </c>
      <c r="CF18" s="40">
        <f t="shared" si="1"/>
        <v>0</v>
      </c>
      <c r="CG18" s="40">
        <v>15</v>
      </c>
      <c r="CH18" s="40" t="s">
        <v>89</v>
      </c>
      <c r="CI18" s="50">
        <v>7000</v>
      </c>
      <c r="CJ18" s="40" t="s">
        <v>30</v>
      </c>
      <c r="CK18" s="40">
        <v>2</v>
      </c>
    </row>
    <row r="19" spans="1:90" ht="24" customHeight="1">
      <c r="A19" s="251"/>
      <c r="B19" s="209"/>
      <c r="C19" s="209"/>
      <c r="D19" s="209"/>
      <c r="E19" s="209"/>
      <c r="F19" s="209"/>
      <c r="G19" s="209"/>
      <c r="H19" s="209"/>
      <c r="I19" s="209"/>
      <c r="J19" s="209"/>
      <c r="K19" s="209"/>
      <c r="L19" s="209"/>
      <c r="M19" s="209"/>
      <c r="N19" s="209"/>
      <c r="O19" s="209"/>
      <c r="P19" s="209"/>
      <c r="Q19" s="210"/>
      <c r="R19" s="252"/>
      <c r="S19" s="253"/>
      <c r="T19" s="253"/>
      <c r="U19" s="253"/>
      <c r="V19" s="254"/>
      <c r="W19" s="255"/>
      <c r="X19" s="256"/>
      <c r="Y19" s="256"/>
      <c r="Z19" s="256"/>
      <c r="AA19" s="256"/>
      <c r="AB19" s="256"/>
      <c r="AC19" s="256"/>
      <c r="AD19" s="256"/>
      <c r="AE19" s="256"/>
      <c r="AF19" s="256"/>
      <c r="AG19" s="256"/>
      <c r="AH19" s="256"/>
      <c r="AI19" s="256"/>
      <c r="AJ19" s="256"/>
      <c r="AK19" s="256"/>
      <c r="AL19" s="256"/>
      <c r="AM19" s="257"/>
      <c r="CA19" s="95">
        <f>IF($CD$4=2,IF(A19=$CC$26,R19,0),0)</f>
        <v>0</v>
      </c>
      <c r="CC19" s="40" t="s">
        <v>61</v>
      </c>
      <c r="CF19" s="40">
        <f t="shared" si="1"/>
        <v>0</v>
      </c>
      <c r="CG19" s="40">
        <v>16</v>
      </c>
      <c r="CH19" s="40" t="s">
        <v>90</v>
      </c>
      <c r="CI19" s="50">
        <v>20000</v>
      </c>
      <c r="CJ19" s="40" t="s">
        <v>30</v>
      </c>
      <c r="CK19" s="40">
        <v>2</v>
      </c>
      <c r="CL19" s="88">
        <v>2</v>
      </c>
    </row>
    <row r="20" spans="1:90" ht="24" customHeight="1">
      <c r="A20" s="251"/>
      <c r="B20" s="209"/>
      <c r="C20" s="209"/>
      <c r="D20" s="209"/>
      <c r="E20" s="209"/>
      <c r="F20" s="209"/>
      <c r="G20" s="209"/>
      <c r="H20" s="209"/>
      <c r="I20" s="209"/>
      <c r="J20" s="209"/>
      <c r="K20" s="209"/>
      <c r="L20" s="209"/>
      <c r="M20" s="209"/>
      <c r="N20" s="209"/>
      <c r="O20" s="209"/>
      <c r="P20" s="209"/>
      <c r="Q20" s="210"/>
      <c r="R20" s="252"/>
      <c r="S20" s="253"/>
      <c r="T20" s="253"/>
      <c r="U20" s="253"/>
      <c r="V20" s="254"/>
      <c r="W20" s="255"/>
      <c r="X20" s="256"/>
      <c r="Y20" s="256"/>
      <c r="Z20" s="256"/>
      <c r="AA20" s="256"/>
      <c r="AB20" s="256"/>
      <c r="AC20" s="256"/>
      <c r="AD20" s="256"/>
      <c r="AE20" s="256"/>
      <c r="AF20" s="256"/>
      <c r="AG20" s="256"/>
      <c r="AH20" s="256"/>
      <c r="AI20" s="256"/>
      <c r="AJ20" s="256"/>
      <c r="AK20" s="256"/>
      <c r="AL20" s="256"/>
      <c r="AM20" s="257"/>
      <c r="CA20" s="95">
        <f t="shared" si="2"/>
        <v>0</v>
      </c>
      <c r="CC20" s="40" t="s">
        <v>62</v>
      </c>
      <c r="CF20" s="40">
        <f t="shared" si="1"/>
        <v>0</v>
      </c>
      <c r="CG20" s="40">
        <v>17</v>
      </c>
      <c r="CH20" s="40" t="s">
        <v>91</v>
      </c>
      <c r="CI20" s="50">
        <v>30000</v>
      </c>
      <c r="CJ20" s="40" t="s">
        <v>30</v>
      </c>
      <c r="CK20" s="40">
        <v>2</v>
      </c>
      <c r="CL20" s="88">
        <v>2</v>
      </c>
    </row>
    <row r="21" spans="1:90" ht="24" customHeight="1" thickBot="1">
      <c r="A21" s="258"/>
      <c r="B21" s="259"/>
      <c r="C21" s="259"/>
      <c r="D21" s="259"/>
      <c r="E21" s="259"/>
      <c r="F21" s="259"/>
      <c r="G21" s="259"/>
      <c r="H21" s="259"/>
      <c r="I21" s="259"/>
      <c r="J21" s="259"/>
      <c r="K21" s="259"/>
      <c r="L21" s="259"/>
      <c r="M21" s="259"/>
      <c r="N21" s="259"/>
      <c r="O21" s="259"/>
      <c r="P21" s="259"/>
      <c r="Q21" s="260"/>
      <c r="R21" s="261"/>
      <c r="S21" s="262"/>
      <c r="T21" s="262"/>
      <c r="U21" s="262"/>
      <c r="V21" s="263"/>
      <c r="W21" s="264"/>
      <c r="X21" s="265"/>
      <c r="Y21" s="265"/>
      <c r="Z21" s="265"/>
      <c r="AA21" s="265"/>
      <c r="AB21" s="265"/>
      <c r="AC21" s="265"/>
      <c r="AD21" s="265"/>
      <c r="AE21" s="265"/>
      <c r="AF21" s="265"/>
      <c r="AG21" s="265"/>
      <c r="AH21" s="265"/>
      <c r="AI21" s="265"/>
      <c r="AJ21" s="265"/>
      <c r="AK21" s="265"/>
      <c r="AL21" s="265"/>
      <c r="AM21" s="266"/>
      <c r="AU21" s="34"/>
      <c r="CA21" s="95">
        <f>IF($CD$4=2,IF(A21=$CC$26,R21,0),0)</f>
        <v>0</v>
      </c>
      <c r="CC21" s="40" t="s">
        <v>63</v>
      </c>
      <c r="CF21" s="40">
        <f t="shared" si="1"/>
        <v>0</v>
      </c>
      <c r="CG21" s="40">
        <v>18</v>
      </c>
      <c r="CH21" s="40" t="s">
        <v>92</v>
      </c>
      <c r="CI21" s="50">
        <v>40000</v>
      </c>
      <c r="CJ21" s="40" t="s">
        <v>30</v>
      </c>
      <c r="CK21" s="40">
        <v>2</v>
      </c>
      <c r="CL21" s="88">
        <v>2</v>
      </c>
    </row>
    <row r="22" spans="1:90" ht="22.5" customHeight="1" thickTop="1" thickBot="1">
      <c r="A22" s="267" t="s">
        <v>28</v>
      </c>
      <c r="B22" s="268"/>
      <c r="C22" s="268"/>
      <c r="D22" s="268"/>
      <c r="E22" s="268"/>
      <c r="F22" s="268"/>
      <c r="G22" s="268"/>
      <c r="H22" s="268"/>
      <c r="I22" s="268"/>
      <c r="J22" s="268"/>
      <c r="K22" s="268"/>
      <c r="L22" s="268"/>
      <c r="M22" s="268"/>
      <c r="N22" s="268"/>
      <c r="O22" s="268"/>
      <c r="P22" s="268"/>
      <c r="Q22" s="269"/>
      <c r="R22" s="270">
        <f>SUM(R15:V21)</f>
        <v>0</v>
      </c>
      <c r="S22" s="271"/>
      <c r="T22" s="271"/>
      <c r="U22" s="271"/>
      <c r="V22" s="272"/>
      <c r="W22" s="273"/>
      <c r="X22" s="274"/>
      <c r="Y22" s="274"/>
      <c r="Z22" s="274"/>
      <c r="AA22" s="274"/>
      <c r="AB22" s="274"/>
      <c r="AC22" s="274"/>
      <c r="AD22" s="274"/>
      <c r="AE22" s="274"/>
      <c r="AF22" s="274"/>
      <c r="AG22" s="274"/>
      <c r="AH22" s="274"/>
      <c r="AI22" s="274"/>
      <c r="AJ22" s="274"/>
      <c r="AK22" s="274"/>
      <c r="AL22" s="274"/>
      <c r="AM22" s="275"/>
      <c r="CA22" s="97">
        <f>MIN(ROUNDDOWN(SUM(CA15:CA21),-3),15000)</f>
        <v>0</v>
      </c>
      <c r="CC22" s="40" t="s">
        <v>64</v>
      </c>
      <c r="CF22" s="40">
        <f t="shared" si="1"/>
        <v>0</v>
      </c>
      <c r="CG22" s="40">
        <v>19</v>
      </c>
      <c r="CH22" s="40" t="s">
        <v>93</v>
      </c>
      <c r="CI22" s="50">
        <v>7000</v>
      </c>
      <c r="CJ22" s="40" t="s">
        <v>30</v>
      </c>
      <c r="CK22" s="40">
        <v>2</v>
      </c>
    </row>
    <row r="23" spans="1:90" ht="21.75" customHeight="1" thickBot="1">
      <c r="A23" s="87"/>
      <c r="B23" s="69"/>
      <c r="C23" s="69"/>
      <c r="D23" s="69"/>
      <c r="E23" s="69"/>
      <c r="F23" s="70"/>
      <c r="G23" s="70"/>
      <c r="H23" s="70"/>
      <c r="I23" s="70"/>
      <c r="J23" s="70"/>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CC23" s="40" t="s">
        <v>65</v>
      </c>
      <c r="CF23" s="40">
        <f t="shared" si="1"/>
        <v>0</v>
      </c>
      <c r="CG23" s="40">
        <v>20</v>
      </c>
      <c r="CH23" s="40" t="s">
        <v>94</v>
      </c>
      <c r="CI23" s="50">
        <v>7000</v>
      </c>
      <c r="CJ23" s="40" t="s">
        <v>30</v>
      </c>
      <c r="CK23" s="40">
        <v>2</v>
      </c>
    </row>
    <row r="24" spans="1:90" ht="24.75" customHeight="1" thickBot="1">
      <c r="A24" s="276" t="s">
        <v>35</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8"/>
      <c r="AP24" s="72"/>
      <c r="CC24" s="40" t="s">
        <v>66</v>
      </c>
      <c r="CF24" s="40">
        <f t="shared" si="1"/>
        <v>0</v>
      </c>
      <c r="CG24" s="40">
        <v>21</v>
      </c>
      <c r="CH24" s="40" t="s">
        <v>95</v>
      </c>
      <c r="CI24" s="50">
        <v>7000</v>
      </c>
      <c r="CJ24" s="40" t="s">
        <v>30</v>
      </c>
      <c r="CK24" s="40">
        <v>2</v>
      </c>
    </row>
    <row r="25" spans="1:90" s="47" customFormat="1" ht="30" customHeight="1" thickBot="1">
      <c r="A25" s="115"/>
      <c r="B25" s="279" t="s">
        <v>74</v>
      </c>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80"/>
      <c r="AP25" s="48"/>
      <c r="CA25" s="96"/>
      <c r="CC25" s="40" t="s">
        <v>67</v>
      </c>
      <c r="CF25" s="40">
        <f t="shared" si="1"/>
        <v>0</v>
      </c>
      <c r="CG25" s="49">
        <v>23</v>
      </c>
      <c r="CH25" s="49" t="s">
        <v>96</v>
      </c>
      <c r="CI25" s="68">
        <v>20000</v>
      </c>
      <c r="CJ25" s="49" t="s">
        <v>30</v>
      </c>
      <c r="CK25" s="40">
        <v>2</v>
      </c>
      <c r="CL25" s="88">
        <v>2</v>
      </c>
    </row>
    <row r="26" spans="1:90" s="47" customFormat="1" ht="25.5" customHeight="1" thickBot="1">
      <c r="A26" s="116"/>
      <c r="B26" s="281" t="s">
        <v>112</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2"/>
      <c r="AP26" s="48"/>
      <c r="CA26" s="96"/>
      <c r="CC26" s="40" t="s">
        <v>70</v>
      </c>
      <c r="CF26" s="40">
        <f t="shared" si="1"/>
        <v>0</v>
      </c>
      <c r="CG26" s="40">
        <v>24</v>
      </c>
      <c r="CH26" s="40" t="s">
        <v>97</v>
      </c>
      <c r="CI26" s="50">
        <v>30000</v>
      </c>
      <c r="CJ26" s="40" t="s">
        <v>32</v>
      </c>
      <c r="CK26" s="40">
        <v>2</v>
      </c>
      <c r="CL26" s="88">
        <v>2</v>
      </c>
    </row>
    <row r="27" spans="1:90" ht="25.5" customHeight="1" thickBot="1">
      <c r="A27" s="116"/>
      <c r="B27" s="281" t="s">
        <v>41</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2"/>
      <c r="CC27" s="40" t="s">
        <v>148</v>
      </c>
      <c r="CF27" s="40">
        <f t="shared" si="1"/>
        <v>0</v>
      </c>
      <c r="CG27" s="40">
        <v>25</v>
      </c>
      <c r="CH27" s="40" t="s">
        <v>98</v>
      </c>
      <c r="CI27" s="50">
        <v>40000</v>
      </c>
      <c r="CJ27" s="40" t="s">
        <v>32</v>
      </c>
      <c r="CK27" s="40">
        <v>2</v>
      </c>
      <c r="CL27" s="88">
        <v>2</v>
      </c>
    </row>
    <row r="28" spans="1:90" ht="25.5" customHeight="1" thickBot="1">
      <c r="A28" s="116"/>
      <c r="B28" s="283" t="s">
        <v>36</v>
      </c>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4"/>
      <c r="CF28" s="40">
        <f t="shared" si="1"/>
        <v>0</v>
      </c>
      <c r="CG28" s="40">
        <v>26</v>
      </c>
      <c r="CH28" s="40" t="s">
        <v>99</v>
      </c>
      <c r="CI28" s="50">
        <v>20000</v>
      </c>
      <c r="CJ28" s="40" t="s">
        <v>32</v>
      </c>
      <c r="CK28" s="40">
        <v>2</v>
      </c>
      <c r="CL28" s="88">
        <v>2</v>
      </c>
    </row>
    <row r="29" spans="1:90" ht="18" customHeight="1">
      <c r="A29" s="99" t="str">
        <f>IF(COUNTIF($A$25:$A$28,"○")=4,"",IF(OR(AND(COUNTIF($A$25:$A$28,"○")=0,$AG$5&lt;&gt;""),COUNTIF($A$25:$A$28,"○")=1,COUNTIF($A$25:$A$28,"○")=2,COUNTIF($A$25:$A$28,"○")=3),"誓約事項（水色セル）のすべてに○がない場合、補助金の対象となりません。",""))</f>
        <v/>
      </c>
      <c r="CF29" s="40">
        <f t="shared" si="1"/>
        <v>0</v>
      </c>
      <c r="CG29" s="40">
        <v>27</v>
      </c>
      <c r="CH29" s="40" t="s">
        <v>100</v>
      </c>
      <c r="CI29" s="50">
        <v>30000</v>
      </c>
      <c r="CJ29" s="40" t="s">
        <v>32</v>
      </c>
      <c r="CK29" s="40">
        <v>2</v>
      </c>
      <c r="CL29" s="88">
        <v>2</v>
      </c>
    </row>
    <row r="30" spans="1:90" ht="12" customHeight="1">
      <c r="A30" s="85"/>
      <c r="CF30" s="40">
        <f t="shared" si="1"/>
        <v>0</v>
      </c>
      <c r="CG30" s="40">
        <v>28</v>
      </c>
      <c r="CH30" s="40" t="s">
        <v>101</v>
      </c>
      <c r="CI30" s="50">
        <v>40000</v>
      </c>
      <c r="CJ30" s="40" t="s">
        <v>32</v>
      </c>
      <c r="CK30" s="40">
        <v>2</v>
      </c>
      <c r="CL30" s="88">
        <v>2</v>
      </c>
    </row>
    <row r="31" spans="1:90" ht="24.75" customHeight="1">
      <c r="B31" s="86"/>
      <c r="C31" s="74"/>
      <c r="D31" s="74"/>
      <c r="E31" s="74"/>
      <c r="F31" s="74"/>
      <c r="G31" s="74"/>
      <c r="H31" s="74"/>
      <c r="I31" s="74"/>
      <c r="J31" s="74"/>
      <c r="K31" s="74"/>
      <c r="L31" s="74"/>
      <c r="M31" s="74"/>
      <c r="N31" s="74"/>
      <c r="O31" s="74"/>
      <c r="P31" s="74"/>
      <c r="Q31" s="74"/>
      <c r="R31" s="74"/>
      <c r="S31" s="74"/>
      <c r="T31" s="75"/>
      <c r="U31" s="75"/>
      <c r="V31" s="75"/>
      <c r="W31" s="75"/>
      <c r="X31" s="76"/>
      <c r="Y31" s="76"/>
      <c r="Z31" s="76"/>
      <c r="AA31" s="77"/>
      <c r="AB31" s="77"/>
      <c r="AC31" s="77"/>
      <c r="AD31" s="77"/>
      <c r="AE31" s="77"/>
      <c r="AF31" s="77"/>
      <c r="AG31" s="77"/>
      <c r="AH31" s="77"/>
      <c r="AI31" s="77"/>
      <c r="AJ31" s="77"/>
      <c r="AK31" s="77"/>
      <c r="AL31" s="77"/>
      <c r="AM31" s="77"/>
      <c r="AP31" s="120"/>
      <c r="AQ31" s="73"/>
      <c r="CF31" s="40">
        <f t="shared" si="1"/>
        <v>0</v>
      </c>
      <c r="CG31" s="40">
        <v>30</v>
      </c>
      <c r="CH31" s="40" t="s">
        <v>102</v>
      </c>
      <c r="CI31" s="50">
        <v>3000</v>
      </c>
      <c r="CJ31" s="40" t="s">
        <v>32</v>
      </c>
      <c r="CK31" s="40">
        <v>1</v>
      </c>
    </row>
    <row r="32" spans="1:90" ht="25.5" customHeight="1">
      <c r="A32" s="86"/>
      <c r="CF32" s="40">
        <f t="shared" si="1"/>
        <v>0</v>
      </c>
      <c r="CG32" s="40">
        <v>31</v>
      </c>
      <c r="CH32" s="40" t="s">
        <v>103</v>
      </c>
      <c r="CI32" s="50">
        <v>3000</v>
      </c>
      <c r="CJ32" s="40" t="s">
        <v>32</v>
      </c>
      <c r="CK32" s="40">
        <v>1</v>
      </c>
    </row>
    <row r="33" spans="1:90" ht="15" customHeight="1">
      <c r="A33" s="93"/>
      <c r="B33" s="74"/>
      <c r="C33" s="74"/>
      <c r="D33" s="74"/>
      <c r="E33" s="74"/>
      <c r="F33" s="74"/>
      <c r="G33" s="74"/>
      <c r="H33" s="74"/>
      <c r="I33" s="74"/>
      <c r="J33" s="74"/>
      <c r="K33" s="74"/>
      <c r="L33" s="74"/>
      <c r="M33" s="74"/>
      <c r="N33" s="74"/>
      <c r="O33" s="74"/>
      <c r="P33" s="74"/>
      <c r="Q33" s="74"/>
      <c r="R33" s="74"/>
      <c r="S33" s="74"/>
      <c r="T33" s="75"/>
      <c r="U33" s="75"/>
      <c r="V33" s="75"/>
      <c r="W33" s="75"/>
      <c r="X33" s="76"/>
      <c r="Y33" s="76"/>
      <c r="Z33" s="76"/>
      <c r="AA33" s="77"/>
      <c r="AB33" s="77"/>
      <c r="AC33" s="77"/>
      <c r="AD33" s="77"/>
      <c r="AE33" s="77"/>
      <c r="AF33" s="77"/>
      <c r="AG33" s="77"/>
      <c r="AH33" s="77"/>
      <c r="AI33" s="77"/>
      <c r="AJ33" s="77"/>
      <c r="AK33" s="77"/>
      <c r="AL33" s="77"/>
      <c r="AM33" s="77"/>
      <c r="CF33" s="40">
        <f t="shared" si="1"/>
        <v>0</v>
      </c>
      <c r="CG33" s="40">
        <v>32</v>
      </c>
      <c r="CH33" s="40" t="s">
        <v>104</v>
      </c>
      <c r="CI33" s="50">
        <v>3000</v>
      </c>
      <c r="CJ33" s="40" t="s">
        <v>32</v>
      </c>
      <c r="CK33" s="40">
        <v>1</v>
      </c>
    </row>
    <row r="34" spans="1:90" ht="15" customHeight="1">
      <c r="B34" s="86"/>
      <c r="C34" s="74"/>
      <c r="D34" s="74"/>
      <c r="E34" s="74"/>
      <c r="F34" s="74"/>
      <c r="G34" s="74"/>
      <c r="H34" s="74"/>
      <c r="I34" s="74"/>
      <c r="J34" s="74"/>
      <c r="K34" s="74"/>
      <c r="L34" s="74"/>
      <c r="M34" s="74"/>
      <c r="N34" s="74"/>
      <c r="O34" s="74"/>
      <c r="P34" s="74"/>
      <c r="Q34" s="74"/>
      <c r="R34" s="74"/>
      <c r="S34" s="74"/>
      <c r="T34" s="75"/>
      <c r="U34" s="75"/>
      <c r="V34" s="75"/>
      <c r="W34" s="75"/>
      <c r="X34" s="76"/>
      <c r="Y34" s="76"/>
      <c r="Z34" s="76"/>
      <c r="AA34" s="77"/>
      <c r="AB34" s="77"/>
      <c r="AC34" s="77"/>
      <c r="AD34" s="77"/>
      <c r="AE34" s="77"/>
      <c r="AF34" s="77"/>
      <c r="AG34" s="77"/>
      <c r="AH34" s="77"/>
      <c r="AI34" s="77"/>
      <c r="AJ34" s="77"/>
      <c r="AK34" s="77"/>
      <c r="AL34" s="77"/>
      <c r="AM34" s="77"/>
      <c r="AP34" s="120"/>
      <c r="AQ34" s="78"/>
      <c r="CF34" s="40">
        <f t="shared" si="1"/>
        <v>0</v>
      </c>
      <c r="CG34" s="40">
        <v>33</v>
      </c>
      <c r="CH34" s="40" t="s">
        <v>105</v>
      </c>
      <c r="CI34" s="50">
        <v>3000</v>
      </c>
      <c r="CJ34" s="40" t="s">
        <v>32</v>
      </c>
      <c r="CK34" s="40">
        <v>1</v>
      </c>
    </row>
    <row r="35" spans="1:90" ht="15" customHeight="1">
      <c r="A35" s="86"/>
      <c r="CF35" s="40">
        <f t="shared" si="1"/>
        <v>0</v>
      </c>
      <c r="CG35" s="40">
        <v>34</v>
      </c>
      <c r="CH35" s="40" t="s">
        <v>106</v>
      </c>
      <c r="CI35" s="50">
        <v>3000</v>
      </c>
      <c r="CJ35" s="40" t="s">
        <v>32</v>
      </c>
      <c r="CK35" s="40">
        <v>1</v>
      </c>
    </row>
    <row r="36" spans="1:90" ht="13.5" customHeight="1">
      <c r="A36" s="93"/>
      <c r="B36" s="74"/>
      <c r="C36" s="74"/>
      <c r="D36" s="74"/>
      <c r="E36" s="74"/>
      <c r="F36" s="74"/>
      <c r="G36" s="74"/>
      <c r="H36" s="74"/>
      <c r="I36" s="74"/>
      <c r="J36" s="74"/>
      <c r="K36" s="74"/>
      <c r="L36" s="74"/>
      <c r="M36" s="74"/>
      <c r="N36" s="74"/>
      <c r="O36" s="74"/>
      <c r="P36" s="74"/>
      <c r="Q36" s="74"/>
      <c r="R36" s="74"/>
      <c r="S36" s="74"/>
      <c r="T36" s="75"/>
      <c r="U36" s="75"/>
      <c r="V36" s="75"/>
      <c r="W36" s="75"/>
      <c r="X36" s="76"/>
      <c r="Y36" s="76"/>
      <c r="Z36" s="76"/>
      <c r="AA36" s="77"/>
      <c r="AB36" s="77"/>
      <c r="AC36" s="77"/>
      <c r="AD36" s="77"/>
      <c r="AE36" s="77"/>
      <c r="AF36" s="77"/>
      <c r="AG36" s="77"/>
      <c r="AH36" s="77"/>
      <c r="AI36" s="77"/>
      <c r="AJ36" s="77"/>
      <c r="AK36" s="77"/>
      <c r="AL36" s="77"/>
      <c r="AM36" s="77"/>
      <c r="CF36" s="40">
        <f t="shared" si="1"/>
        <v>0</v>
      </c>
      <c r="CG36" s="40">
        <v>35</v>
      </c>
      <c r="CH36" s="40" t="s">
        <v>107</v>
      </c>
      <c r="CI36" s="50">
        <v>3000</v>
      </c>
      <c r="CJ36" s="40" t="s">
        <v>32</v>
      </c>
      <c r="CK36" s="40">
        <v>1</v>
      </c>
    </row>
    <row r="37" spans="1:90" s="79" customFormat="1" ht="18.75" customHeight="1">
      <c r="AP37" s="80"/>
      <c r="CA37" s="98"/>
      <c r="CC37" s="40"/>
      <c r="CF37" s="40">
        <f t="shared" si="1"/>
        <v>0</v>
      </c>
      <c r="CG37" s="40">
        <v>36</v>
      </c>
      <c r="CH37" s="40" t="s">
        <v>108</v>
      </c>
      <c r="CI37" s="50">
        <v>3000</v>
      </c>
      <c r="CJ37" s="40" t="s">
        <v>32</v>
      </c>
      <c r="CK37" s="40">
        <v>1</v>
      </c>
      <c r="CL37" s="88"/>
    </row>
    <row r="38" spans="1:90" s="79" customFormat="1" ht="18.75" customHeight="1">
      <c r="E38" s="81"/>
      <c r="AP38" s="80"/>
      <c r="CA38" s="98"/>
      <c r="CC38" s="40"/>
      <c r="CF38" s="40">
        <f t="shared" si="1"/>
        <v>0</v>
      </c>
      <c r="CG38" s="40">
        <v>37</v>
      </c>
      <c r="CH38" s="40" t="s">
        <v>109</v>
      </c>
      <c r="CI38" s="50">
        <v>3000</v>
      </c>
      <c r="CJ38" s="40" t="s">
        <v>32</v>
      </c>
      <c r="CK38" s="40">
        <v>1</v>
      </c>
      <c r="CL38" s="88"/>
    </row>
    <row r="39" spans="1:90" s="79" customFormat="1" ht="18.75" customHeight="1">
      <c r="E39" s="81"/>
      <c r="AP39" s="80"/>
      <c r="CA39" s="98"/>
      <c r="CC39" s="40"/>
      <c r="CF39" s="40">
        <f t="shared" si="1"/>
        <v>0</v>
      </c>
      <c r="CG39" s="40">
        <v>38</v>
      </c>
      <c r="CH39" s="40" t="s">
        <v>110</v>
      </c>
      <c r="CI39" s="50">
        <v>3000</v>
      </c>
      <c r="CJ39" s="40" t="s">
        <v>32</v>
      </c>
      <c r="CK39" s="40">
        <v>1</v>
      </c>
      <c r="CL39" s="88"/>
    </row>
    <row r="40" spans="1:90" s="79" customFormat="1" ht="18.75" customHeight="1">
      <c r="E40" s="81"/>
      <c r="AP40" s="80"/>
      <c r="CA40" s="98"/>
      <c r="CC40" s="40"/>
      <c r="CF40" s="40">
        <f t="shared" si="1"/>
        <v>0</v>
      </c>
      <c r="CG40" s="40">
        <v>39</v>
      </c>
      <c r="CH40" s="40" t="s">
        <v>111</v>
      </c>
      <c r="CI40" s="50">
        <v>3000</v>
      </c>
      <c r="CJ40" s="40" t="s">
        <v>32</v>
      </c>
      <c r="CK40" s="40">
        <v>1</v>
      </c>
      <c r="CL40" s="88"/>
    </row>
    <row r="41" spans="1:90" s="79" customFormat="1" ht="18.75" customHeight="1">
      <c r="E41" s="81"/>
      <c r="AP41" s="80"/>
      <c r="CA41" s="98"/>
      <c r="CC41" s="40"/>
    </row>
    <row r="42" spans="1:90" s="79" customFormat="1" ht="18.75" customHeight="1">
      <c r="E42" s="81"/>
      <c r="AP42" s="80"/>
      <c r="CA42" s="98"/>
      <c r="CC42" s="40"/>
      <c r="CL42" s="88"/>
    </row>
    <row r="43" spans="1:90" s="79" customFormat="1" ht="18.75" customHeight="1">
      <c r="E43" s="81"/>
      <c r="AP43" s="80"/>
      <c r="CA43" s="98"/>
      <c r="CC43" s="40"/>
      <c r="CF43" s="40"/>
      <c r="CG43" s="40"/>
      <c r="CH43" s="40"/>
      <c r="CI43" s="50"/>
      <c r="CJ43" s="40"/>
      <c r="CK43" s="40"/>
      <c r="CL43" s="88"/>
    </row>
    <row r="44" spans="1:90" s="79" customFormat="1" ht="18.75" customHeight="1">
      <c r="E44" s="81"/>
      <c r="AP44" s="80"/>
      <c r="CA44" s="98"/>
      <c r="CC44" s="40"/>
      <c r="CF44" s="40"/>
      <c r="CG44" s="40"/>
      <c r="CH44" s="40"/>
      <c r="CI44" s="50"/>
      <c r="CJ44" s="40"/>
      <c r="CK44" s="40"/>
      <c r="CL44" s="88"/>
    </row>
    <row r="45" spans="1:90" s="79" customFormat="1" ht="18.75" customHeight="1">
      <c r="E45" s="81"/>
      <c r="AP45" s="80"/>
      <c r="CA45" s="98"/>
      <c r="CC45" s="40"/>
      <c r="CF45" s="40"/>
      <c r="CG45" s="40"/>
      <c r="CH45" s="40"/>
      <c r="CI45" s="50"/>
      <c r="CJ45" s="40"/>
      <c r="CK45" s="40"/>
      <c r="CL45" s="88"/>
    </row>
    <row r="46" spans="1:90" s="79" customFormat="1" ht="18.75" customHeight="1">
      <c r="E46" s="81"/>
      <c r="AP46" s="80"/>
      <c r="CA46" s="98"/>
      <c r="CC46" s="40"/>
      <c r="CF46" s="40"/>
      <c r="CG46" s="40"/>
      <c r="CH46" s="40"/>
      <c r="CI46" s="50"/>
      <c r="CJ46" s="40"/>
      <c r="CK46" s="40"/>
      <c r="CL46" s="88"/>
    </row>
    <row r="47" spans="1:90" s="79" customFormat="1" ht="18.75" customHeight="1">
      <c r="E47" s="81"/>
      <c r="AP47" s="80"/>
      <c r="CA47" s="98"/>
      <c r="CC47" s="40"/>
      <c r="CF47" s="40"/>
      <c r="CG47" s="40"/>
      <c r="CH47" s="40"/>
      <c r="CI47" s="50"/>
      <c r="CJ47" s="40"/>
      <c r="CK47" s="40"/>
      <c r="CL47" s="88"/>
    </row>
    <row r="48" spans="1:90" s="79" customFormat="1" ht="18.75" customHeight="1">
      <c r="E48" s="81"/>
      <c r="AP48" s="80"/>
      <c r="CA48" s="98"/>
      <c r="CC48" s="40"/>
      <c r="CF48" s="40"/>
      <c r="CG48" s="40"/>
      <c r="CH48" s="40"/>
      <c r="CI48" s="50"/>
      <c r="CJ48" s="40"/>
      <c r="CK48" s="40"/>
      <c r="CL48" s="88"/>
    </row>
    <row r="49" spans="5:90" s="79" customFormat="1" ht="18.75" customHeight="1">
      <c r="E49" s="81"/>
      <c r="AP49" s="80"/>
      <c r="CA49" s="98"/>
      <c r="CC49" s="40"/>
      <c r="CF49" s="40"/>
      <c r="CG49" s="40"/>
      <c r="CH49" s="40"/>
      <c r="CI49" s="50"/>
      <c r="CJ49" s="40"/>
      <c r="CK49" s="40"/>
      <c r="CL49" s="88"/>
    </row>
    <row r="50" spans="5:90" s="79" customFormat="1" ht="18.75" customHeight="1">
      <c r="E50" s="81"/>
      <c r="AP50" s="80"/>
      <c r="CA50" s="98"/>
      <c r="CC50" s="40"/>
      <c r="CF50" s="40"/>
      <c r="CG50" s="40"/>
      <c r="CH50" s="40"/>
      <c r="CI50" s="50"/>
      <c r="CJ50" s="40"/>
      <c r="CK50" s="40"/>
      <c r="CL50" s="88"/>
    </row>
    <row r="51" spans="5:90" s="79" customFormat="1" ht="18.75" customHeight="1">
      <c r="E51" s="81"/>
      <c r="AP51" s="80"/>
      <c r="CA51" s="98"/>
      <c r="CC51" s="40"/>
      <c r="CF51" s="40"/>
      <c r="CG51" s="40"/>
      <c r="CH51" s="40"/>
      <c r="CI51" s="50"/>
      <c r="CJ51" s="40"/>
      <c r="CK51" s="40"/>
      <c r="CL51" s="88"/>
    </row>
    <row r="52" spans="5:90" s="79" customFormat="1" ht="18.75" customHeight="1">
      <c r="E52" s="81"/>
      <c r="AP52" s="80"/>
      <c r="CA52" s="98"/>
      <c r="CC52" s="40"/>
      <c r="CF52" s="40"/>
      <c r="CG52" s="40"/>
      <c r="CH52" s="40"/>
      <c r="CI52" s="50"/>
      <c r="CJ52" s="40"/>
      <c r="CK52" s="40"/>
      <c r="CL52" s="88"/>
    </row>
    <row r="53" spans="5:90" s="79" customFormat="1" ht="18.75" customHeight="1">
      <c r="E53" s="81"/>
      <c r="AP53" s="80"/>
      <c r="CA53" s="98"/>
      <c r="CC53" s="40"/>
      <c r="CF53" s="40"/>
      <c r="CG53" s="40"/>
      <c r="CH53" s="40"/>
      <c r="CI53" s="50"/>
      <c r="CJ53" s="40"/>
      <c r="CK53" s="40"/>
      <c r="CL53" s="88"/>
    </row>
    <row r="54" spans="5:90" s="79" customFormat="1" ht="18.75" customHeight="1">
      <c r="E54" s="81"/>
      <c r="AP54" s="80"/>
      <c r="CA54" s="98"/>
      <c r="CC54" s="40"/>
      <c r="CF54" s="40"/>
      <c r="CG54" s="40"/>
      <c r="CH54" s="40"/>
      <c r="CI54" s="50"/>
      <c r="CJ54" s="40"/>
      <c r="CK54" s="40"/>
      <c r="CL54" s="88"/>
    </row>
    <row r="55" spans="5:90" s="79" customFormat="1" ht="18.75" customHeight="1">
      <c r="E55" s="81"/>
      <c r="AP55" s="80"/>
      <c r="CA55" s="98"/>
      <c r="CC55" s="40"/>
      <c r="CF55" s="40"/>
      <c r="CG55" s="40"/>
      <c r="CH55" s="40"/>
      <c r="CI55" s="50"/>
      <c r="CJ55" s="40"/>
      <c r="CK55" s="40"/>
      <c r="CL55" s="88"/>
    </row>
    <row r="56" spans="5:90" s="79" customFormat="1" ht="18.75" customHeight="1">
      <c r="E56" s="81"/>
      <c r="AP56" s="80"/>
      <c r="CA56" s="98"/>
      <c r="CC56" s="40"/>
      <c r="CF56" s="40"/>
      <c r="CG56" s="40"/>
      <c r="CH56" s="40"/>
      <c r="CI56" s="50"/>
      <c r="CJ56" s="40"/>
      <c r="CK56" s="40"/>
      <c r="CL56" s="88"/>
    </row>
    <row r="57" spans="5:90" s="79" customFormat="1" ht="18.75" customHeight="1">
      <c r="E57" s="81"/>
      <c r="AP57" s="80"/>
      <c r="CA57" s="98"/>
      <c r="CC57" s="40"/>
      <c r="CF57" s="40"/>
      <c r="CG57" s="40"/>
      <c r="CH57" s="40"/>
      <c r="CI57" s="50"/>
      <c r="CJ57" s="40"/>
      <c r="CK57" s="40"/>
      <c r="CL57" s="88"/>
    </row>
    <row r="58" spans="5:90" s="79" customFormat="1" ht="18.75" customHeight="1">
      <c r="E58" s="81"/>
      <c r="AP58" s="80"/>
      <c r="CA58" s="98"/>
      <c r="CC58" s="40"/>
      <c r="CF58" s="40"/>
      <c r="CG58" s="40"/>
      <c r="CH58" s="40"/>
      <c r="CI58" s="50"/>
      <c r="CJ58" s="40"/>
      <c r="CK58" s="40"/>
      <c r="CL58" s="88"/>
    </row>
    <row r="59" spans="5:90" s="79" customFormat="1" ht="18.75" customHeight="1">
      <c r="E59" s="81"/>
      <c r="AP59" s="80"/>
      <c r="CA59" s="98"/>
      <c r="CC59" s="40"/>
      <c r="CF59" s="40"/>
      <c r="CG59" s="40"/>
      <c r="CH59" s="40"/>
      <c r="CI59" s="50"/>
      <c r="CJ59" s="40"/>
      <c r="CK59" s="40"/>
      <c r="CL59" s="88"/>
    </row>
    <row r="60" spans="5:90" s="79" customFormat="1" ht="18.75" customHeight="1">
      <c r="AP60" s="80"/>
      <c r="CA60" s="98"/>
      <c r="CC60" s="40"/>
      <c r="CF60" s="40"/>
      <c r="CG60" s="40"/>
      <c r="CH60" s="40"/>
      <c r="CI60" s="50"/>
      <c r="CJ60" s="40"/>
      <c r="CK60" s="40"/>
      <c r="CL60" s="88"/>
    </row>
    <row r="61" spans="5:90" s="79" customFormat="1" ht="18.75" customHeight="1">
      <c r="E61" s="81"/>
      <c r="AP61" s="80"/>
      <c r="CA61" s="98"/>
      <c r="CC61" s="40"/>
      <c r="CF61" s="40"/>
      <c r="CG61" s="40"/>
      <c r="CH61" s="40"/>
      <c r="CI61" s="50"/>
      <c r="CJ61" s="40"/>
      <c r="CK61" s="40"/>
      <c r="CL61" s="88"/>
    </row>
    <row r="62" spans="5:90" s="79" customFormat="1" ht="18.75" customHeight="1">
      <c r="E62" s="81"/>
      <c r="AP62" s="80"/>
      <c r="CA62" s="98"/>
      <c r="CC62" s="40"/>
      <c r="CF62" s="40"/>
      <c r="CG62" s="40"/>
      <c r="CH62" s="40"/>
      <c r="CI62" s="50"/>
      <c r="CJ62" s="40"/>
      <c r="CK62" s="40"/>
      <c r="CL62" s="88"/>
    </row>
    <row r="63" spans="5:90" s="79" customFormat="1" ht="18.75" customHeight="1">
      <c r="E63" s="81"/>
      <c r="AP63" s="80"/>
      <c r="CA63" s="98"/>
      <c r="CC63" s="40"/>
      <c r="CF63" s="40"/>
      <c r="CG63" s="40"/>
      <c r="CH63" s="40"/>
      <c r="CI63" s="50"/>
      <c r="CJ63" s="40"/>
      <c r="CK63" s="40"/>
      <c r="CL63" s="88"/>
    </row>
    <row r="64" spans="5:90" s="79" customFormat="1" ht="18.75" customHeight="1">
      <c r="E64" s="81"/>
      <c r="AP64" s="80"/>
      <c r="CA64" s="98"/>
      <c r="CC64" s="40"/>
      <c r="CF64" s="40"/>
      <c r="CG64" s="40"/>
      <c r="CH64" s="40"/>
      <c r="CI64" s="50"/>
      <c r="CJ64" s="40"/>
      <c r="CK64" s="40"/>
      <c r="CL64" s="88"/>
    </row>
    <row r="65" spans="5:90" s="79" customFormat="1" ht="18.75" customHeight="1">
      <c r="E65" s="81"/>
      <c r="AP65" s="80"/>
      <c r="CA65" s="98"/>
      <c r="CC65" s="40"/>
      <c r="CF65" s="40"/>
      <c r="CG65" s="40"/>
      <c r="CH65" s="40"/>
      <c r="CI65" s="50"/>
      <c r="CJ65" s="40"/>
      <c r="CK65" s="40"/>
      <c r="CL65" s="88"/>
    </row>
    <row r="66" spans="5:90" s="79" customFormat="1" ht="18.75" customHeight="1">
      <c r="E66" s="81"/>
      <c r="AP66" s="80"/>
      <c r="CA66" s="98"/>
      <c r="CC66" s="40"/>
      <c r="CF66" s="40"/>
      <c r="CG66" s="40"/>
      <c r="CH66" s="40"/>
      <c r="CI66" s="50"/>
      <c r="CJ66" s="40"/>
      <c r="CK66" s="40"/>
      <c r="CL66" s="88"/>
    </row>
    <row r="67" spans="5:90" s="79" customFormat="1" ht="18.75" customHeight="1">
      <c r="E67" s="81"/>
      <c r="AP67" s="80"/>
      <c r="CA67" s="98"/>
      <c r="CC67" s="40"/>
      <c r="CF67" s="40"/>
      <c r="CG67" s="40"/>
      <c r="CH67" s="40"/>
      <c r="CI67" s="50"/>
      <c r="CJ67" s="40"/>
      <c r="CK67" s="40"/>
      <c r="CL67" s="88"/>
    </row>
    <row r="68" spans="5:90" s="79" customFormat="1" ht="18.75" customHeight="1">
      <c r="E68" s="81"/>
      <c r="AP68" s="80"/>
      <c r="CA68" s="98"/>
      <c r="CC68" s="40"/>
      <c r="CF68" s="40"/>
      <c r="CG68" s="40"/>
      <c r="CH68" s="40"/>
      <c r="CI68" s="50"/>
      <c r="CJ68" s="40"/>
      <c r="CK68" s="40"/>
      <c r="CL68" s="88"/>
    </row>
    <row r="69" spans="5:90" s="79" customFormat="1" ht="18.75" customHeight="1">
      <c r="E69" s="81"/>
      <c r="AP69" s="80"/>
      <c r="CA69" s="98"/>
      <c r="CC69" s="40"/>
      <c r="CF69" s="40"/>
      <c r="CG69" s="40"/>
      <c r="CH69" s="40"/>
      <c r="CI69" s="50"/>
      <c r="CJ69" s="40"/>
      <c r="CK69" s="40"/>
      <c r="CL69" s="88"/>
    </row>
    <row r="70" spans="5:90" s="79" customFormat="1" ht="18.75" customHeight="1">
      <c r="E70" s="81"/>
      <c r="AP70" s="80"/>
      <c r="CA70" s="98"/>
      <c r="CC70" s="40"/>
      <c r="CF70" s="40"/>
      <c r="CG70" s="40"/>
      <c r="CH70" s="40"/>
      <c r="CI70" s="50"/>
      <c r="CJ70" s="40"/>
      <c r="CK70" s="40"/>
      <c r="CL70" s="88"/>
    </row>
    <row r="71" spans="5:90" s="79" customFormat="1" ht="18.75" customHeight="1">
      <c r="E71" s="81"/>
      <c r="AP71" s="80"/>
      <c r="CA71" s="98"/>
      <c r="CC71" s="40"/>
      <c r="CF71" s="40"/>
      <c r="CG71" s="40"/>
      <c r="CH71" s="40"/>
      <c r="CI71" s="50"/>
      <c r="CJ71" s="40"/>
      <c r="CK71" s="40"/>
      <c r="CL71" s="88"/>
    </row>
    <row r="72" spans="5:90" s="79" customFormat="1" ht="18.75" customHeight="1">
      <c r="E72" s="81"/>
      <c r="AP72" s="80"/>
      <c r="CA72" s="98"/>
      <c r="CC72" s="40"/>
      <c r="CF72" s="40"/>
      <c r="CG72" s="40"/>
      <c r="CH72" s="40"/>
      <c r="CI72" s="50"/>
      <c r="CJ72" s="40"/>
      <c r="CK72" s="40"/>
      <c r="CL72" s="88"/>
    </row>
    <row r="73" spans="5:90" s="79" customFormat="1" ht="18.75" customHeight="1">
      <c r="E73" s="81"/>
      <c r="AP73" s="80"/>
      <c r="CA73" s="98"/>
      <c r="CC73" s="40"/>
      <c r="CF73" s="40"/>
      <c r="CG73" s="40"/>
      <c r="CH73" s="40"/>
      <c r="CI73" s="50"/>
      <c r="CJ73" s="40"/>
      <c r="CK73" s="40"/>
      <c r="CL73" s="88"/>
    </row>
    <row r="74" spans="5:90" s="79" customFormat="1" ht="18.75" customHeight="1">
      <c r="E74" s="81"/>
      <c r="AP74" s="80"/>
      <c r="CA74" s="98"/>
      <c r="CC74" s="40"/>
      <c r="CF74" s="40"/>
      <c r="CG74" s="40"/>
      <c r="CH74" s="40"/>
      <c r="CI74" s="50"/>
      <c r="CJ74" s="40"/>
      <c r="CK74" s="40"/>
      <c r="CL74" s="88"/>
    </row>
    <row r="75" spans="5:90" s="79" customFormat="1" ht="18.75" customHeight="1">
      <c r="E75" s="81"/>
      <c r="AP75" s="80"/>
      <c r="CA75" s="98"/>
      <c r="CC75" s="40"/>
      <c r="CF75" s="40"/>
      <c r="CG75" s="40"/>
      <c r="CH75" s="40"/>
      <c r="CI75" s="50"/>
      <c r="CJ75" s="40"/>
      <c r="CK75" s="40"/>
      <c r="CL75" s="88"/>
    </row>
    <row r="76" spans="5:90" s="79" customFormat="1" ht="18.75" customHeight="1">
      <c r="E76" s="81"/>
      <c r="AP76" s="80"/>
      <c r="CA76" s="98"/>
      <c r="CC76" s="40"/>
      <c r="CF76" s="40"/>
      <c r="CG76" s="40"/>
      <c r="CH76" s="40"/>
      <c r="CI76" s="50"/>
      <c r="CJ76" s="40"/>
      <c r="CK76" s="40"/>
      <c r="CL76" s="88"/>
    </row>
    <row r="77" spans="5:90" s="79" customFormat="1" ht="18.75" customHeight="1">
      <c r="E77" s="81"/>
      <c r="AP77" s="80"/>
      <c r="CA77" s="98"/>
      <c r="CC77" s="40"/>
      <c r="CF77" s="40"/>
      <c r="CG77" s="40"/>
      <c r="CH77" s="40"/>
      <c r="CI77" s="50"/>
      <c r="CJ77" s="40"/>
      <c r="CK77" s="40"/>
      <c r="CL77" s="88"/>
    </row>
    <row r="78" spans="5:90" s="79" customFormat="1" ht="18.75" customHeight="1">
      <c r="E78" s="81"/>
      <c r="AP78" s="80"/>
      <c r="CA78" s="98"/>
      <c r="CC78" s="40"/>
      <c r="CF78" s="40"/>
      <c r="CG78" s="40"/>
      <c r="CH78" s="40"/>
      <c r="CI78" s="50"/>
      <c r="CJ78" s="40"/>
      <c r="CK78" s="40"/>
      <c r="CL78" s="88"/>
    </row>
    <row r="79" spans="5:90" s="79" customFormat="1" ht="18.75" customHeight="1">
      <c r="E79" s="81"/>
      <c r="AP79" s="80"/>
      <c r="CA79" s="98"/>
      <c r="CC79" s="40"/>
      <c r="CF79" s="40"/>
      <c r="CL79" s="88"/>
    </row>
    <row r="80" spans="5:90" s="79" customFormat="1" ht="18.75" customHeight="1">
      <c r="E80" s="81"/>
      <c r="AP80" s="80"/>
      <c r="CA80" s="98"/>
      <c r="CC80" s="40"/>
      <c r="CF80" s="40"/>
      <c r="CK80" s="40"/>
      <c r="CL80" s="88"/>
    </row>
    <row r="81" spans="2:90" s="79" customFormat="1" ht="18.75" customHeight="1">
      <c r="E81" s="81"/>
      <c r="AP81" s="80"/>
      <c r="CA81" s="98"/>
      <c r="CC81" s="40"/>
      <c r="CF81" s="40"/>
      <c r="CK81" s="40"/>
      <c r="CL81" s="88"/>
    </row>
    <row r="82" spans="2:90" s="79" customFormat="1" ht="18.75" customHeight="1">
      <c r="E82" s="81"/>
      <c r="AP82" s="80"/>
      <c r="CA82" s="98"/>
      <c r="CC82" s="40"/>
      <c r="CF82" s="40"/>
      <c r="CK82" s="40"/>
      <c r="CL82" s="88"/>
    </row>
    <row r="83" spans="2:90" s="79" customFormat="1" ht="18.75" customHeight="1">
      <c r="E83" s="81"/>
      <c r="AP83" s="80"/>
      <c r="CA83" s="98"/>
      <c r="CC83" s="40"/>
      <c r="CF83" s="40"/>
      <c r="CK83" s="40"/>
      <c r="CL83" s="88"/>
    </row>
    <row r="84" spans="2:90" s="79" customFormat="1" ht="18.75" customHeight="1">
      <c r="E84" s="81"/>
      <c r="AP84" s="80"/>
      <c r="CA84" s="98"/>
      <c r="CC84" s="40"/>
      <c r="CF84" s="40"/>
      <c r="CK84" s="40"/>
      <c r="CL84" s="88"/>
    </row>
    <row r="85" spans="2:90" s="79" customFormat="1" ht="18.75" customHeight="1">
      <c r="E85" s="81"/>
      <c r="AP85" s="80"/>
      <c r="CA85" s="98"/>
      <c r="CC85" s="40"/>
      <c r="CF85" s="40"/>
      <c r="CK85" s="40"/>
      <c r="CL85" s="88"/>
    </row>
    <row r="86" spans="2:90" s="79" customFormat="1" ht="18.75" customHeight="1">
      <c r="E86" s="81"/>
      <c r="AP86" s="80"/>
      <c r="CA86" s="98"/>
      <c r="CC86" s="40"/>
      <c r="CF86" s="40"/>
      <c r="CK86" s="40"/>
      <c r="CL86" s="88"/>
    </row>
    <row r="87" spans="2:90" s="79" customFormat="1" ht="18.75" customHeight="1">
      <c r="E87" s="81"/>
      <c r="AP87" s="80"/>
      <c r="CA87" s="98"/>
      <c r="CC87" s="40"/>
      <c r="CF87" s="40"/>
      <c r="CK87" s="40"/>
      <c r="CL87" s="88"/>
    </row>
    <row r="88" spans="2:90" s="79" customFormat="1" ht="18.75" customHeight="1">
      <c r="E88" s="81"/>
      <c r="AP88" s="80"/>
      <c r="CA88" s="98"/>
      <c r="CC88" s="40"/>
      <c r="CF88" s="40"/>
      <c r="CK88" s="40"/>
      <c r="CL88" s="88"/>
    </row>
    <row r="89" spans="2:90" s="79" customFormat="1" ht="18.75" customHeight="1">
      <c r="E89" s="81"/>
      <c r="AP89" s="80"/>
      <c r="CA89" s="98"/>
      <c r="CC89" s="40"/>
      <c r="CF89" s="40"/>
      <c r="CK89" s="40"/>
      <c r="CL89" s="88"/>
    </row>
    <row r="90" spans="2:90" s="79" customFormat="1" ht="18.75" customHeight="1">
      <c r="E90" s="81"/>
      <c r="AP90" s="80"/>
      <c r="CA90" s="98"/>
      <c r="CC90" s="40"/>
      <c r="CF90" s="40"/>
      <c r="CK90" s="40"/>
      <c r="CL90" s="88"/>
    </row>
    <row r="91" spans="2:90" s="79" customFormat="1" ht="18.75" customHeight="1">
      <c r="E91" s="81"/>
      <c r="AP91" s="80"/>
      <c r="CA91" s="98"/>
      <c r="CC91" s="40"/>
      <c r="CF91" s="40"/>
      <c r="CK91" s="40"/>
      <c r="CL91" s="88"/>
    </row>
    <row r="92" spans="2:90" s="79" customFormat="1" ht="18.75" customHeight="1">
      <c r="E92" s="81"/>
      <c r="AP92" s="80"/>
      <c r="CA92" s="98"/>
      <c r="CC92" s="40"/>
      <c r="CF92" s="40"/>
      <c r="CK92" s="40"/>
      <c r="CL92" s="88"/>
    </row>
    <row r="93" spans="2:90" s="79" customFormat="1" ht="18.75" customHeight="1">
      <c r="E93" s="81"/>
      <c r="AP93" s="80"/>
      <c r="CA93" s="98"/>
      <c r="CC93" s="40"/>
      <c r="CF93" s="40"/>
      <c r="CK93" s="40"/>
      <c r="CL93" s="88"/>
    </row>
    <row r="94" spans="2:90" s="79" customFormat="1" ht="18.75" customHeight="1">
      <c r="B94" s="81"/>
      <c r="C94" s="81"/>
      <c r="D94" s="81"/>
      <c r="E94" s="81"/>
      <c r="G94" s="81"/>
      <c r="AP94" s="80"/>
      <c r="CA94" s="98"/>
      <c r="CC94" s="40"/>
      <c r="CF94" s="40"/>
      <c r="CK94" s="40"/>
      <c r="CL94" s="88"/>
    </row>
    <row r="95" spans="2:90" s="79" customFormat="1" ht="18.75" customHeight="1">
      <c r="AP95" s="80"/>
      <c r="CA95" s="98"/>
      <c r="CC95" s="40"/>
      <c r="CF95" s="40"/>
      <c r="CK95" s="40"/>
      <c r="CL95" s="88"/>
    </row>
    <row r="96" spans="2:90" s="79" customFormat="1" ht="18.75" customHeight="1">
      <c r="AP96" s="80"/>
      <c r="CA96" s="98"/>
      <c r="CC96" s="40"/>
      <c r="CF96" s="40"/>
      <c r="CK96" s="40"/>
      <c r="CL96" s="88"/>
    </row>
    <row r="97" spans="42:90" s="79" customFormat="1" ht="18.75" customHeight="1">
      <c r="AP97" s="80"/>
      <c r="CA97" s="98"/>
      <c r="CC97" s="40"/>
      <c r="CF97" s="40"/>
      <c r="CK97" s="40"/>
      <c r="CL97" s="88"/>
    </row>
    <row r="98" spans="42:90" s="79" customFormat="1" ht="18.75" customHeight="1">
      <c r="AP98" s="80"/>
      <c r="CA98" s="98"/>
      <c r="CC98" s="40"/>
      <c r="CF98" s="40"/>
      <c r="CK98" s="40"/>
      <c r="CL98" s="88"/>
    </row>
    <row r="99" spans="42:90" s="79" customFormat="1" ht="18.75" customHeight="1">
      <c r="AP99" s="80"/>
      <c r="CA99" s="98"/>
      <c r="CC99" s="40"/>
      <c r="CF99" s="40"/>
      <c r="CK99" s="40"/>
      <c r="CL99" s="88"/>
    </row>
    <row r="100" spans="42:90" s="79" customFormat="1" ht="18.75" customHeight="1">
      <c r="AP100" s="80"/>
      <c r="CA100" s="98"/>
      <c r="CC100" s="40"/>
      <c r="CF100" s="40"/>
      <c r="CK100" s="40"/>
      <c r="CL100" s="88"/>
    </row>
    <row r="101" spans="42:90" s="79" customFormat="1" ht="18.75" customHeight="1">
      <c r="AP101" s="80"/>
      <c r="CA101" s="98"/>
      <c r="CC101" s="40"/>
      <c r="CF101" s="40"/>
      <c r="CK101" s="40"/>
      <c r="CL101" s="88"/>
    </row>
    <row r="102" spans="42:90" s="79" customFormat="1" ht="18.75" customHeight="1">
      <c r="AP102" s="80"/>
      <c r="CA102" s="98"/>
      <c r="CC102" s="40"/>
      <c r="CF102" s="40"/>
      <c r="CK102" s="40"/>
      <c r="CL102" s="88"/>
    </row>
    <row r="103" spans="42:90" s="79" customFormat="1" ht="18.75" customHeight="1">
      <c r="AP103" s="80"/>
      <c r="CA103" s="98"/>
      <c r="CC103" s="40"/>
      <c r="CF103" s="40"/>
      <c r="CK103" s="40"/>
      <c r="CL103" s="88"/>
    </row>
  </sheetData>
  <sheetProtection password="CC6B" sheet="1" selectLockedCells="1"/>
  <mergeCells count="64">
    <mergeCell ref="B27:AM27"/>
    <mergeCell ref="B28:AM28"/>
    <mergeCell ref="A22:Q22"/>
    <mergeCell ref="R22:V22"/>
    <mergeCell ref="W22:AM22"/>
    <mergeCell ref="A24:AM24"/>
    <mergeCell ref="B25:AM25"/>
    <mergeCell ref="B26:AM26"/>
    <mergeCell ref="A20:Q20"/>
    <mergeCell ref="R20:V20"/>
    <mergeCell ref="W20:AM20"/>
    <mergeCell ref="A21:Q21"/>
    <mergeCell ref="R21:V21"/>
    <mergeCell ref="W21:AM21"/>
    <mergeCell ref="A18:Q18"/>
    <mergeCell ref="R18:V18"/>
    <mergeCell ref="W18:AM18"/>
    <mergeCell ref="A19:Q19"/>
    <mergeCell ref="R19:V19"/>
    <mergeCell ref="W19:AM19"/>
    <mergeCell ref="A16:Q16"/>
    <mergeCell ref="R16:V16"/>
    <mergeCell ref="W16:AM16"/>
    <mergeCell ref="A17:Q17"/>
    <mergeCell ref="R17:V17"/>
    <mergeCell ref="W17:AM17"/>
    <mergeCell ref="A14:Q14"/>
    <mergeCell ref="R14:V14"/>
    <mergeCell ref="W14:AM14"/>
    <mergeCell ref="A15:Q15"/>
    <mergeCell ref="R15:V15"/>
    <mergeCell ref="W15:AM15"/>
    <mergeCell ref="AD12:AE12"/>
    <mergeCell ref="AF12:AH12"/>
    <mergeCell ref="AI12:AK12"/>
    <mergeCell ref="AL12:AM12"/>
    <mergeCell ref="A13:Q13"/>
    <mergeCell ref="R13:V13"/>
    <mergeCell ref="W13:AM13"/>
    <mergeCell ref="M12:P12"/>
    <mergeCell ref="Q12:T12"/>
    <mergeCell ref="U12:V12"/>
    <mergeCell ref="W12:Y12"/>
    <mergeCell ref="Z12:AC12"/>
    <mergeCell ref="AT7:AT8"/>
    <mergeCell ref="L8:AM8"/>
    <mergeCell ref="S9:Y9"/>
    <mergeCell ref="AG9:AM9"/>
    <mergeCell ref="L10:AM10"/>
    <mergeCell ref="AP5:AT5"/>
    <mergeCell ref="L6:AB6"/>
    <mergeCell ref="AC6:AF6"/>
    <mergeCell ref="AG6:AK6"/>
    <mergeCell ref="AL6:AM6"/>
    <mergeCell ref="AP6:AT6"/>
    <mergeCell ref="A2:AM2"/>
    <mergeCell ref="A4:A10"/>
    <mergeCell ref="L4:AF4"/>
    <mergeCell ref="AG4:AM4"/>
    <mergeCell ref="L5:AF5"/>
    <mergeCell ref="AG5:AM5"/>
    <mergeCell ref="B7:K8"/>
    <mergeCell ref="Q7:R7"/>
    <mergeCell ref="T7:V7"/>
  </mergeCells>
  <phoneticPr fontId="6"/>
  <conditionalFormatting sqref="AG6:AK6">
    <cfRule type="expression" dxfId="25" priority="1">
      <formula>$CE$4=2</formula>
    </cfRule>
  </conditionalFormatting>
  <conditionalFormatting sqref="A25">
    <cfRule type="expression" dxfId="24" priority="2">
      <formula>#REF!=2</formula>
    </cfRule>
  </conditionalFormatting>
  <dataValidations count="8">
    <dataValidation type="list" allowBlank="1" showInputMessage="1" showErrorMessage="1" sqref="L6:AB6">
      <formula1>$CH$4:$CH$40</formula1>
    </dataValidation>
    <dataValidation type="list" allowBlank="1" showInputMessage="1" showErrorMessage="1" sqref="X33:Z34 A25:A28 X36:Z36 X31:Z31">
      <formula1>"○"</formula1>
    </dataValidation>
    <dataValidation imeMode="halfAlpha" allowBlank="1" showInputMessage="1" showErrorMessage="1" sqref="AG6 R14:V21"/>
    <dataValidation type="textLength" imeMode="disabled" operator="equal" allowBlank="1" showInputMessage="1" showErrorMessage="1" errorTitle="事業所番号" error="10桁で入力してください。" sqref="AG5:AM5">
      <formula1>10</formula1>
    </dataValidation>
    <dataValidation imeMode="disabled" allowBlank="1" showInputMessage="1" showErrorMessage="1" sqref="Q7:R7 T7:V7 S9:Y9 AG9:AM9"/>
    <dataValidation imeMode="fullKatakana" allowBlank="1" showInputMessage="1" showErrorMessage="1" sqref="L4:AF4"/>
    <dataValidation type="whole" allowBlank="1" showInputMessage="1" showErrorMessage="1" error="所要額が1,000円未満の場合は申請できません。" sqref="Z12">
      <formula1>1000</formula1>
      <formula2>1E+28</formula2>
    </dataValidation>
    <dataValidation type="list" allowBlank="1" showInputMessage="1" showErrorMessage="1" sqref="A15:Q21">
      <formula1>$CC$15:$CC$27</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CL103"/>
  <sheetViews>
    <sheetView showGridLines="0" view="pageBreakPreview" zoomScaleNormal="120" zoomScaleSheetLayoutView="100" workbookViewId="0">
      <selection activeCell="L4" sqref="L4:AF4"/>
    </sheetView>
  </sheetViews>
  <sheetFormatPr defaultColWidth="2.25" defaultRowHeight="15.75"/>
  <cols>
    <col min="1" max="1" width="5.75" style="41" customWidth="1"/>
    <col min="2" max="5" width="3.375" style="41" customWidth="1"/>
    <col min="6" max="7" width="2.375" style="41" bestFit="1" customWidth="1"/>
    <col min="8" max="28" width="2.25" style="41"/>
    <col min="29" max="30" width="2.125" style="41" customWidth="1"/>
    <col min="31" max="32" width="2.625" style="41" customWidth="1"/>
    <col min="33" max="33" width="2.25" style="41"/>
    <col min="34" max="35" width="2.875" style="41" customWidth="1"/>
    <col min="36" max="37" width="2.625" style="41" customWidth="1"/>
    <col min="38" max="39" width="1.375" style="41" customWidth="1"/>
    <col min="40" max="40" width="2.25" style="41"/>
    <col min="41" max="41" width="2.25" style="41" customWidth="1"/>
    <col min="42" max="42" width="2.25" style="117" customWidth="1"/>
    <col min="43" max="47" width="2.25" style="41" customWidth="1"/>
    <col min="48" max="78" width="2.25" style="41"/>
    <col min="79" max="79" width="8.625" style="95" bestFit="1" customWidth="1"/>
    <col min="80" max="80" width="2.875" style="41" customWidth="1"/>
    <col min="81" max="81" width="2.25" style="40" customWidth="1"/>
    <col min="82" max="83" width="5.875" style="41" customWidth="1"/>
    <col min="84" max="84" width="2.5" style="40" customWidth="1"/>
    <col min="85" max="85" width="3.25" style="41" customWidth="1"/>
    <col min="86" max="86" width="41.25" style="41" customWidth="1"/>
    <col min="87" max="87" width="7.5" style="41" customWidth="1"/>
    <col min="88" max="88" width="6.625" style="41" customWidth="1"/>
    <col min="89" max="89" width="2.375" style="40" customWidth="1"/>
    <col min="90" max="90" width="6.375" style="88" customWidth="1"/>
    <col min="91" max="16384" width="2.25" style="41"/>
  </cols>
  <sheetData>
    <row r="1" spans="1:90">
      <c r="A1" s="40" t="s">
        <v>43</v>
      </c>
      <c r="AJ1" s="41" t="s">
        <v>149</v>
      </c>
    </row>
    <row r="2" spans="1:90" ht="36" customHeight="1">
      <c r="A2" s="181" t="str">
        <f>IF(個票9!$CB$4="NG","申請内容に不備/未入力の項目があります！本シートをもう一度ご確認ください！","")</f>
        <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row>
    <row r="3" spans="1:90" ht="20.25" thickBot="1">
      <c r="L3" s="94"/>
      <c r="AM3" s="92" t="str">
        <f>IF($L$5="","",IF($AG$5="","事業所番号を入力してください。↓",""))</f>
        <v/>
      </c>
      <c r="CB3" s="41" t="s">
        <v>68</v>
      </c>
      <c r="CD3" s="41" t="s">
        <v>44</v>
      </c>
      <c r="CE3" s="41" t="s">
        <v>24</v>
      </c>
      <c r="CG3" s="40"/>
      <c r="CH3" s="40"/>
      <c r="CI3" s="42" t="s">
        <v>31</v>
      </c>
      <c r="CJ3" s="40"/>
      <c r="CK3" s="40" t="s">
        <v>44</v>
      </c>
      <c r="CL3" s="88" t="s">
        <v>24</v>
      </c>
    </row>
    <row r="4" spans="1:90" s="47" customFormat="1" ht="18" customHeight="1">
      <c r="A4" s="182" t="s">
        <v>18</v>
      </c>
      <c r="B4" s="43" t="s">
        <v>0</v>
      </c>
      <c r="C4" s="44"/>
      <c r="D4" s="44"/>
      <c r="E4" s="45"/>
      <c r="F4" s="45"/>
      <c r="G4" s="45"/>
      <c r="H4" s="45"/>
      <c r="I4" s="45"/>
      <c r="J4" s="45"/>
      <c r="K4" s="46"/>
      <c r="L4" s="185"/>
      <c r="M4" s="186"/>
      <c r="N4" s="186"/>
      <c r="O4" s="186"/>
      <c r="P4" s="186"/>
      <c r="Q4" s="186"/>
      <c r="R4" s="186"/>
      <c r="S4" s="186"/>
      <c r="T4" s="186"/>
      <c r="U4" s="186"/>
      <c r="V4" s="186"/>
      <c r="W4" s="186"/>
      <c r="X4" s="186"/>
      <c r="Y4" s="186"/>
      <c r="Z4" s="186"/>
      <c r="AA4" s="186"/>
      <c r="AB4" s="186"/>
      <c r="AC4" s="186"/>
      <c r="AD4" s="186"/>
      <c r="AE4" s="186"/>
      <c r="AF4" s="187"/>
      <c r="AG4" s="188" t="s">
        <v>72</v>
      </c>
      <c r="AH4" s="189"/>
      <c r="AI4" s="189"/>
      <c r="AJ4" s="189"/>
      <c r="AK4" s="189"/>
      <c r="AL4" s="189"/>
      <c r="AM4" s="190"/>
      <c r="AP4" s="48"/>
      <c r="CA4" s="96"/>
      <c r="CB4" s="89" t="str">
        <f>IF(AM3&amp;AC7&amp;A29="","","NG")</f>
        <v/>
      </c>
      <c r="CC4" s="40"/>
      <c r="CD4" s="47">
        <f>IFERROR(VLOOKUP($L$6,$CH$4:$CK$40,4,FALSE),0)</f>
        <v>0</v>
      </c>
      <c r="CE4" s="47">
        <f>IFERROR(VLOOKUP($L$6,$CH$4:$CL$40,5,FALSE),0)</f>
        <v>0</v>
      </c>
      <c r="CF4" s="40">
        <f>IF($L$6=$CH4,1,0)</f>
        <v>0</v>
      </c>
      <c r="CG4" s="40">
        <v>1</v>
      </c>
      <c r="CH4" s="49" t="s">
        <v>75</v>
      </c>
      <c r="CI4" s="50">
        <v>20000</v>
      </c>
      <c r="CJ4" s="40" t="s">
        <v>30</v>
      </c>
      <c r="CK4" s="40">
        <v>1</v>
      </c>
      <c r="CL4" s="88">
        <v>2</v>
      </c>
    </row>
    <row r="5" spans="1:90" s="47" customFormat="1" ht="20.25" customHeight="1">
      <c r="A5" s="183"/>
      <c r="B5" s="51" t="s">
        <v>17</v>
      </c>
      <c r="C5" s="52"/>
      <c r="D5" s="52"/>
      <c r="E5" s="53"/>
      <c r="F5" s="53"/>
      <c r="G5" s="53"/>
      <c r="H5" s="53"/>
      <c r="I5" s="53"/>
      <c r="J5" s="53"/>
      <c r="K5" s="54"/>
      <c r="L5" s="191"/>
      <c r="M5" s="192"/>
      <c r="N5" s="192"/>
      <c r="O5" s="192"/>
      <c r="P5" s="192"/>
      <c r="Q5" s="192"/>
      <c r="R5" s="192"/>
      <c r="S5" s="192"/>
      <c r="T5" s="192"/>
      <c r="U5" s="192"/>
      <c r="V5" s="192"/>
      <c r="W5" s="192"/>
      <c r="X5" s="192"/>
      <c r="Y5" s="192"/>
      <c r="Z5" s="192"/>
      <c r="AA5" s="192"/>
      <c r="AB5" s="192"/>
      <c r="AC5" s="192"/>
      <c r="AD5" s="192"/>
      <c r="AE5" s="192"/>
      <c r="AF5" s="193"/>
      <c r="AG5" s="194"/>
      <c r="AH5" s="195"/>
      <c r="AI5" s="195"/>
      <c r="AJ5" s="195"/>
      <c r="AK5" s="195"/>
      <c r="AL5" s="195"/>
      <c r="AM5" s="196"/>
      <c r="AP5" s="207"/>
      <c r="AQ5" s="207"/>
      <c r="AR5" s="207"/>
      <c r="AS5" s="207"/>
      <c r="AT5" s="207"/>
      <c r="CA5" s="96"/>
      <c r="CC5" s="40"/>
      <c r="CF5" s="40">
        <f t="shared" ref="CF5:CF13" si="0">IF($L$6=$CH5,1,0)</f>
        <v>0</v>
      </c>
      <c r="CG5" s="40">
        <v>2</v>
      </c>
      <c r="CH5" s="49" t="s">
        <v>76</v>
      </c>
      <c r="CI5" s="50">
        <v>30000</v>
      </c>
      <c r="CJ5" s="40" t="s">
        <v>30</v>
      </c>
      <c r="CK5" s="40">
        <v>1</v>
      </c>
      <c r="CL5" s="88">
        <v>2</v>
      </c>
    </row>
    <row r="6" spans="1:90" s="47" customFormat="1" ht="26.25" customHeight="1">
      <c r="A6" s="183"/>
      <c r="B6" s="55" t="s">
        <v>27</v>
      </c>
      <c r="C6" s="118"/>
      <c r="D6" s="118"/>
      <c r="E6" s="6"/>
      <c r="F6" s="6"/>
      <c r="G6" s="6"/>
      <c r="H6" s="6"/>
      <c r="I6" s="6"/>
      <c r="J6" s="6"/>
      <c r="K6" s="56"/>
      <c r="L6" s="208"/>
      <c r="M6" s="209"/>
      <c r="N6" s="209"/>
      <c r="O6" s="209"/>
      <c r="P6" s="209"/>
      <c r="Q6" s="209"/>
      <c r="R6" s="209"/>
      <c r="S6" s="209"/>
      <c r="T6" s="209"/>
      <c r="U6" s="209"/>
      <c r="V6" s="209"/>
      <c r="W6" s="209"/>
      <c r="X6" s="209"/>
      <c r="Y6" s="209"/>
      <c r="Z6" s="209"/>
      <c r="AA6" s="209"/>
      <c r="AB6" s="210"/>
      <c r="AC6" s="211" t="s">
        <v>24</v>
      </c>
      <c r="AD6" s="212"/>
      <c r="AE6" s="212"/>
      <c r="AF6" s="213"/>
      <c r="AG6" s="214"/>
      <c r="AH6" s="215"/>
      <c r="AI6" s="215"/>
      <c r="AJ6" s="215"/>
      <c r="AK6" s="216"/>
      <c r="AL6" s="217" t="s">
        <v>73</v>
      </c>
      <c r="AM6" s="218"/>
      <c r="AP6" s="219" t="s">
        <v>37</v>
      </c>
      <c r="AQ6" s="207"/>
      <c r="AR6" s="207"/>
      <c r="AS6" s="207"/>
      <c r="AT6" s="207"/>
      <c r="CA6" s="96"/>
      <c r="CC6" s="40"/>
      <c r="CF6" s="40">
        <f t="shared" si="0"/>
        <v>0</v>
      </c>
      <c r="CG6" s="40">
        <v>3</v>
      </c>
      <c r="CH6" s="49" t="s">
        <v>77</v>
      </c>
      <c r="CI6" s="50">
        <v>40000</v>
      </c>
      <c r="CJ6" s="40" t="s">
        <v>30</v>
      </c>
      <c r="CK6" s="40">
        <v>1</v>
      </c>
      <c r="CL6" s="88">
        <v>2</v>
      </c>
    </row>
    <row r="7" spans="1:90" s="47" customFormat="1" ht="18" customHeight="1">
      <c r="A7" s="183"/>
      <c r="B7" s="197" t="s">
        <v>25</v>
      </c>
      <c r="C7" s="198"/>
      <c r="D7" s="198"/>
      <c r="E7" s="198"/>
      <c r="F7" s="198"/>
      <c r="G7" s="198"/>
      <c r="H7" s="198"/>
      <c r="I7" s="198"/>
      <c r="J7" s="198"/>
      <c r="K7" s="199"/>
      <c r="L7" s="57" t="s">
        <v>5</v>
      </c>
      <c r="M7" s="57"/>
      <c r="N7" s="57"/>
      <c r="O7" s="57"/>
      <c r="P7" s="57"/>
      <c r="Q7" s="203"/>
      <c r="R7" s="203"/>
      <c r="S7" s="57" t="s">
        <v>6</v>
      </c>
      <c r="T7" s="203"/>
      <c r="U7" s="203"/>
      <c r="V7" s="203"/>
      <c r="W7" s="57" t="s">
        <v>7</v>
      </c>
      <c r="X7" s="57"/>
      <c r="Y7" s="57"/>
      <c r="Z7" s="57"/>
      <c r="AA7" s="57"/>
      <c r="AB7" s="57"/>
      <c r="AC7" s="83" t="str">
        <f>IF($CE$4=2,IF($AG$6="","定員を入力してください。",""),"")</f>
        <v/>
      </c>
      <c r="AD7" s="82"/>
      <c r="AE7" s="82"/>
      <c r="AF7" s="82"/>
      <c r="AG7" s="82"/>
      <c r="AH7" s="82"/>
      <c r="AI7" s="82"/>
      <c r="AJ7" s="82"/>
      <c r="AK7" s="82"/>
      <c r="AL7" s="82"/>
      <c r="AM7" s="84"/>
      <c r="AP7" s="118"/>
      <c r="AQ7" s="5"/>
      <c r="AR7" s="5"/>
      <c r="AS7" s="5"/>
      <c r="AT7" s="220"/>
      <c r="CA7" s="96"/>
      <c r="CC7" s="40"/>
      <c r="CF7" s="40">
        <f t="shared" si="0"/>
        <v>0</v>
      </c>
      <c r="CG7" s="40">
        <v>4</v>
      </c>
      <c r="CH7" s="49" t="s">
        <v>78</v>
      </c>
      <c r="CI7" s="50">
        <v>14000</v>
      </c>
      <c r="CJ7" s="40" t="s">
        <v>30</v>
      </c>
      <c r="CK7" s="40">
        <v>1</v>
      </c>
      <c r="CL7" s="88"/>
    </row>
    <row r="8" spans="1:90" s="47" customFormat="1" ht="20.25" customHeight="1">
      <c r="A8" s="183"/>
      <c r="B8" s="200"/>
      <c r="C8" s="201"/>
      <c r="D8" s="201"/>
      <c r="E8" s="201"/>
      <c r="F8" s="201"/>
      <c r="G8" s="201"/>
      <c r="H8" s="201"/>
      <c r="I8" s="201"/>
      <c r="J8" s="201"/>
      <c r="K8" s="202"/>
      <c r="L8" s="221"/>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3"/>
      <c r="AP8" s="118"/>
      <c r="AQ8" s="5"/>
      <c r="AR8" s="5"/>
      <c r="AS8" s="5"/>
      <c r="AT8" s="220"/>
      <c r="CA8" s="96"/>
      <c r="CC8" s="40"/>
      <c r="CF8" s="40">
        <f t="shared" si="0"/>
        <v>0</v>
      </c>
      <c r="CG8" s="40">
        <v>5</v>
      </c>
      <c r="CH8" s="49" t="s">
        <v>79</v>
      </c>
      <c r="CI8" s="50">
        <v>7000</v>
      </c>
      <c r="CJ8" s="40" t="s">
        <v>30</v>
      </c>
      <c r="CK8" s="40">
        <v>1</v>
      </c>
      <c r="CL8" s="88"/>
    </row>
    <row r="9" spans="1:90" s="47" customFormat="1" ht="21" customHeight="1">
      <c r="A9" s="183"/>
      <c r="B9" s="58" t="s">
        <v>8</v>
      </c>
      <c r="C9" s="119"/>
      <c r="D9" s="119"/>
      <c r="E9" s="59"/>
      <c r="F9" s="59"/>
      <c r="G9" s="59"/>
      <c r="H9" s="59"/>
      <c r="I9" s="59"/>
      <c r="J9" s="59"/>
      <c r="K9" s="60"/>
      <c r="L9" s="59" t="s">
        <v>9</v>
      </c>
      <c r="M9" s="59"/>
      <c r="N9" s="59"/>
      <c r="O9" s="59"/>
      <c r="P9" s="59"/>
      <c r="Q9" s="59"/>
      <c r="R9" s="60"/>
      <c r="S9" s="224"/>
      <c r="T9" s="225"/>
      <c r="U9" s="225"/>
      <c r="V9" s="225"/>
      <c r="W9" s="225"/>
      <c r="X9" s="225"/>
      <c r="Y9" s="226"/>
      <c r="Z9" s="61" t="s">
        <v>23</v>
      </c>
      <c r="AA9" s="59"/>
      <c r="AB9" s="59"/>
      <c r="AC9" s="59"/>
      <c r="AD9" s="59"/>
      <c r="AE9" s="59"/>
      <c r="AF9" s="60"/>
      <c r="AG9" s="227"/>
      <c r="AH9" s="228"/>
      <c r="AI9" s="228"/>
      <c r="AJ9" s="228"/>
      <c r="AK9" s="228"/>
      <c r="AL9" s="228"/>
      <c r="AM9" s="229"/>
      <c r="AP9" s="48"/>
      <c r="CA9" s="96"/>
      <c r="CC9" s="40"/>
      <c r="CF9" s="40">
        <f t="shared" si="0"/>
        <v>0</v>
      </c>
      <c r="CG9" s="40">
        <v>6</v>
      </c>
      <c r="CH9" s="49" t="s">
        <v>80</v>
      </c>
      <c r="CI9" s="50">
        <v>7000</v>
      </c>
      <c r="CJ9" s="40" t="s">
        <v>30</v>
      </c>
      <c r="CK9" s="40">
        <v>1</v>
      </c>
      <c r="CL9" s="88"/>
    </row>
    <row r="10" spans="1:90" s="47" customFormat="1" ht="20.25" customHeight="1" thickBot="1">
      <c r="A10" s="184"/>
      <c r="B10" s="62" t="s">
        <v>42</v>
      </c>
      <c r="C10" s="63"/>
      <c r="D10" s="63"/>
      <c r="E10" s="64"/>
      <c r="F10" s="64"/>
      <c r="G10" s="64"/>
      <c r="H10" s="64"/>
      <c r="I10" s="64"/>
      <c r="J10" s="64"/>
      <c r="K10" s="65"/>
      <c r="L10" s="230"/>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2"/>
      <c r="AP10" s="48"/>
      <c r="CA10" s="96"/>
      <c r="CC10" s="40"/>
      <c r="CF10" s="40">
        <f t="shared" si="0"/>
        <v>0</v>
      </c>
      <c r="CG10" s="40">
        <v>7</v>
      </c>
      <c r="CH10" s="49" t="s">
        <v>81</v>
      </c>
      <c r="CI10" s="50">
        <v>7000</v>
      </c>
      <c r="CJ10" s="40" t="s">
        <v>30</v>
      </c>
      <c r="CK10" s="40">
        <v>1</v>
      </c>
      <c r="CL10" s="88"/>
    </row>
    <row r="11" spans="1:90" s="47" customFormat="1" ht="19.5" customHeight="1" thickBot="1">
      <c r="A11" s="5"/>
      <c r="B11" s="5"/>
      <c r="C11" s="5"/>
      <c r="D11" s="5"/>
      <c r="E11" s="5"/>
      <c r="F11" s="5"/>
      <c r="G11" s="5"/>
      <c r="H11" s="5"/>
      <c r="I11" s="66"/>
      <c r="J11" s="5"/>
      <c r="K11" s="6"/>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P11" s="48"/>
      <c r="CA11" s="96"/>
      <c r="CC11" s="40"/>
      <c r="CF11" s="40">
        <f t="shared" si="0"/>
        <v>0</v>
      </c>
      <c r="CG11" s="40">
        <v>8</v>
      </c>
      <c r="CH11" s="49" t="s">
        <v>82</v>
      </c>
      <c r="CI11" s="50">
        <v>7000</v>
      </c>
      <c r="CJ11" s="40" t="s">
        <v>30</v>
      </c>
      <c r="CK11" s="40">
        <v>1</v>
      </c>
      <c r="CL11" s="88"/>
    </row>
    <row r="12" spans="1:90" s="47" customFormat="1" ht="20.25" customHeight="1" thickBot="1">
      <c r="A12" s="67" t="s">
        <v>33</v>
      </c>
      <c r="B12" s="6"/>
      <c r="C12" s="5"/>
      <c r="D12" s="5"/>
      <c r="E12" s="5"/>
      <c r="F12" s="5"/>
      <c r="G12" s="5"/>
      <c r="H12" s="5"/>
      <c r="I12" s="66"/>
      <c r="J12" s="5"/>
      <c r="K12" s="6"/>
      <c r="L12" s="118"/>
      <c r="M12" s="238" t="s">
        <v>26</v>
      </c>
      <c r="N12" s="204"/>
      <c r="O12" s="204"/>
      <c r="P12" s="204"/>
      <c r="Q12" s="239" t="str">
        <f>IFERROR(SUM(IF($L$6="","",VLOOKUP($L$6,$CH$4:$CI$40,2,0)),$CA$22),"")</f>
        <v/>
      </c>
      <c r="R12" s="240"/>
      <c r="S12" s="240"/>
      <c r="T12" s="241"/>
      <c r="U12" s="204" t="s">
        <v>34</v>
      </c>
      <c r="V12" s="204"/>
      <c r="W12" s="204" t="s">
        <v>19</v>
      </c>
      <c r="X12" s="204"/>
      <c r="Y12" s="204"/>
      <c r="Z12" s="205">
        <f>ROUNDDOWN($R$22/1000,0)*1000</f>
        <v>0</v>
      </c>
      <c r="AA12" s="205"/>
      <c r="AB12" s="205"/>
      <c r="AC12" s="205"/>
      <c r="AD12" s="204" t="s">
        <v>34</v>
      </c>
      <c r="AE12" s="204"/>
      <c r="AF12" s="204" t="s">
        <v>15</v>
      </c>
      <c r="AG12" s="204"/>
      <c r="AH12" s="204"/>
      <c r="AI12" s="205" t="str">
        <f>IF($Q$12="","",MIN($Q$12,$Z$12))</f>
        <v/>
      </c>
      <c r="AJ12" s="205"/>
      <c r="AK12" s="205"/>
      <c r="AL12" s="204" t="s">
        <v>34</v>
      </c>
      <c r="AM12" s="206"/>
      <c r="AP12" s="48"/>
      <c r="CA12" s="96"/>
      <c r="CC12" s="40"/>
      <c r="CF12" s="40">
        <f t="shared" si="0"/>
        <v>0</v>
      </c>
      <c r="CG12" s="40">
        <v>9</v>
      </c>
      <c r="CH12" s="49" t="s">
        <v>83</v>
      </c>
      <c r="CI12" s="50">
        <v>7000</v>
      </c>
      <c r="CJ12" s="40" t="s">
        <v>30</v>
      </c>
      <c r="CK12" s="40">
        <v>1</v>
      </c>
      <c r="CL12" s="88"/>
    </row>
    <row r="13" spans="1:90" ht="18" customHeight="1" thickBot="1">
      <c r="A13" s="233" t="s">
        <v>57</v>
      </c>
      <c r="B13" s="234"/>
      <c r="C13" s="234"/>
      <c r="D13" s="234"/>
      <c r="E13" s="234"/>
      <c r="F13" s="234"/>
      <c r="G13" s="234"/>
      <c r="H13" s="234"/>
      <c r="I13" s="234"/>
      <c r="J13" s="234"/>
      <c r="K13" s="234"/>
      <c r="L13" s="234"/>
      <c r="M13" s="234"/>
      <c r="N13" s="234"/>
      <c r="O13" s="234"/>
      <c r="P13" s="234"/>
      <c r="Q13" s="235"/>
      <c r="R13" s="236" t="s">
        <v>20</v>
      </c>
      <c r="S13" s="234"/>
      <c r="T13" s="234"/>
      <c r="U13" s="234"/>
      <c r="V13" s="235"/>
      <c r="W13" s="236" t="s">
        <v>151</v>
      </c>
      <c r="X13" s="234"/>
      <c r="Y13" s="234"/>
      <c r="Z13" s="234"/>
      <c r="AA13" s="234"/>
      <c r="AB13" s="234"/>
      <c r="AC13" s="234"/>
      <c r="AD13" s="234"/>
      <c r="AE13" s="234"/>
      <c r="AF13" s="234"/>
      <c r="AG13" s="234"/>
      <c r="AH13" s="234"/>
      <c r="AI13" s="234"/>
      <c r="AJ13" s="234"/>
      <c r="AK13" s="234"/>
      <c r="AL13" s="234"/>
      <c r="AM13" s="237"/>
      <c r="CA13" s="95" t="s">
        <v>71</v>
      </c>
      <c r="CF13" s="40">
        <f t="shared" si="0"/>
        <v>0</v>
      </c>
      <c r="CG13" s="40">
        <v>10</v>
      </c>
      <c r="CH13" s="49" t="s">
        <v>84</v>
      </c>
      <c r="CI13" s="50">
        <v>3000</v>
      </c>
      <c r="CJ13" s="40" t="s">
        <v>30</v>
      </c>
      <c r="CK13" s="40">
        <v>1</v>
      </c>
    </row>
    <row r="14" spans="1:90" ht="24.75" customHeight="1" thickBot="1">
      <c r="A14" s="172" t="s">
        <v>150</v>
      </c>
      <c r="B14" s="173"/>
      <c r="C14" s="173"/>
      <c r="D14" s="173"/>
      <c r="E14" s="173"/>
      <c r="F14" s="173"/>
      <c r="G14" s="173"/>
      <c r="H14" s="173"/>
      <c r="I14" s="173"/>
      <c r="J14" s="173"/>
      <c r="K14" s="173"/>
      <c r="L14" s="173"/>
      <c r="M14" s="173"/>
      <c r="N14" s="173"/>
      <c r="O14" s="173"/>
      <c r="P14" s="173"/>
      <c r="Q14" s="174"/>
      <c r="R14" s="175">
        <v>2300</v>
      </c>
      <c r="S14" s="176"/>
      <c r="T14" s="176"/>
      <c r="U14" s="176"/>
      <c r="V14" s="177"/>
      <c r="W14" s="178" t="s">
        <v>152</v>
      </c>
      <c r="X14" s="179"/>
      <c r="Y14" s="179"/>
      <c r="Z14" s="179"/>
      <c r="AA14" s="179"/>
      <c r="AB14" s="179"/>
      <c r="AC14" s="179"/>
      <c r="AD14" s="179"/>
      <c r="AE14" s="179"/>
      <c r="AF14" s="179"/>
      <c r="AG14" s="179"/>
      <c r="AH14" s="179"/>
      <c r="AI14" s="179"/>
      <c r="AJ14" s="179"/>
      <c r="AK14" s="179"/>
      <c r="AL14" s="179"/>
      <c r="AM14" s="180"/>
      <c r="CF14" s="40">
        <f t="shared" ref="CF14:CF40" si="1">IF($L$6=$CH14,1,0)</f>
        <v>0</v>
      </c>
      <c r="CG14" s="40">
        <v>11</v>
      </c>
      <c r="CH14" s="49" t="s">
        <v>85</v>
      </c>
      <c r="CI14" s="68">
        <v>3000</v>
      </c>
      <c r="CJ14" s="40" t="s">
        <v>30</v>
      </c>
      <c r="CK14" s="40">
        <v>1</v>
      </c>
    </row>
    <row r="15" spans="1:90" ht="24" customHeight="1">
      <c r="A15" s="242"/>
      <c r="B15" s="243"/>
      <c r="C15" s="243"/>
      <c r="D15" s="243"/>
      <c r="E15" s="243"/>
      <c r="F15" s="243"/>
      <c r="G15" s="243"/>
      <c r="H15" s="243"/>
      <c r="I15" s="243"/>
      <c r="J15" s="243"/>
      <c r="K15" s="243"/>
      <c r="L15" s="243"/>
      <c r="M15" s="243"/>
      <c r="N15" s="243"/>
      <c r="O15" s="243"/>
      <c r="P15" s="243"/>
      <c r="Q15" s="244"/>
      <c r="R15" s="245"/>
      <c r="S15" s="246"/>
      <c r="T15" s="246"/>
      <c r="U15" s="246"/>
      <c r="V15" s="247"/>
      <c r="W15" s="248"/>
      <c r="X15" s="249"/>
      <c r="Y15" s="249"/>
      <c r="Z15" s="249"/>
      <c r="AA15" s="249"/>
      <c r="AB15" s="249"/>
      <c r="AC15" s="249"/>
      <c r="AD15" s="249"/>
      <c r="AE15" s="249"/>
      <c r="AF15" s="249"/>
      <c r="AG15" s="249"/>
      <c r="AH15" s="249"/>
      <c r="AI15" s="249"/>
      <c r="AJ15" s="249"/>
      <c r="AK15" s="249"/>
      <c r="AL15" s="249"/>
      <c r="AM15" s="250"/>
      <c r="CA15" s="95">
        <f>IF($CD$4=2,IF(A15=$CC$26,R15,0),0)</f>
        <v>0</v>
      </c>
      <c r="CC15" s="40" t="s">
        <v>58</v>
      </c>
      <c r="CF15" s="40">
        <f t="shared" si="1"/>
        <v>0</v>
      </c>
      <c r="CG15" s="40">
        <v>12</v>
      </c>
      <c r="CH15" s="40" t="s">
        <v>86</v>
      </c>
      <c r="CI15" s="50">
        <v>7000</v>
      </c>
      <c r="CJ15" s="40" t="s">
        <v>30</v>
      </c>
      <c r="CK15" s="40">
        <v>1</v>
      </c>
    </row>
    <row r="16" spans="1:90" ht="24" customHeight="1">
      <c r="A16" s="251"/>
      <c r="B16" s="209"/>
      <c r="C16" s="209"/>
      <c r="D16" s="209"/>
      <c r="E16" s="209"/>
      <c r="F16" s="209"/>
      <c r="G16" s="209"/>
      <c r="H16" s="209"/>
      <c r="I16" s="209"/>
      <c r="J16" s="209"/>
      <c r="K16" s="209"/>
      <c r="L16" s="209"/>
      <c r="M16" s="209"/>
      <c r="N16" s="209"/>
      <c r="O16" s="209"/>
      <c r="P16" s="209"/>
      <c r="Q16" s="210"/>
      <c r="R16" s="252"/>
      <c r="S16" s="253"/>
      <c r="T16" s="253"/>
      <c r="U16" s="253"/>
      <c r="V16" s="254"/>
      <c r="W16" s="255"/>
      <c r="X16" s="256"/>
      <c r="Y16" s="256"/>
      <c r="Z16" s="256"/>
      <c r="AA16" s="256"/>
      <c r="AB16" s="256"/>
      <c r="AC16" s="256"/>
      <c r="AD16" s="256"/>
      <c r="AE16" s="256"/>
      <c r="AF16" s="256"/>
      <c r="AG16" s="256"/>
      <c r="AH16" s="256"/>
      <c r="AI16" s="256"/>
      <c r="AJ16" s="256"/>
      <c r="AK16" s="256"/>
      <c r="AL16" s="256"/>
      <c r="AM16" s="257"/>
      <c r="CA16" s="95">
        <f t="shared" ref="CA16:CA20" si="2">IF($CD$4=2,IF(A16=$CC$26,R16,0),0)</f>
        <v>0</v>
      </c>
      <c r="CC16" s="40" t="s">
        <v>59</v>
      </c>
      <c r="CF16" s="40">
        <f t="shared" si="1"/>
        <v>0</v>
      </c>
      <c r="CG16" s="40">
        <v>13</v>
      </c>
      <c r="CH16" s="40" t="s">
        <v>87</v>
      </c>
      <c r="CI16" s="50">
        <v>7000</v>
      </c>
      <c r="CJ16" s="40" t="s">
        <v>30</v>
      </c>
      <c r="CK16" s="40">
        <v>1</v>
      </c>
    </row>
    <row r="17" spans="1:90" ht="24" customHeight="1">
      <c r="A17" s="251"/>
      <c r="B17" s="209"/>
      <c r="C17" s="209"/>
      <c r="D17" s="209"/>
      <c r="E17" s="209"/>
      <c r="F17" s="209"/>
      <c r="G17" s="209"/>
      <c r="H17" s="209"/>
      <c r="I17" s="209"/>
      <c r="J17" s="209"/>
      <c r="K17" s="209"/>
      <c r="L17" s="209"/>
      <c r="M17" s="209"/>
      <c r="N17" s="209"/>
      <c r="O17" s="209"/>
      <c r="P17" s="209"/>
      <c r="Q17" s="210"/>
      <c r="R17" s="252"/>
      <c r="S17" s="253"/>
      <c r="T17" s="253"/>
      <c r="U17" s="253"/>
      <c r="V17" s="254"/>
      <c r="W17" s="255"/>
      <c r="X17" s="256"/>
      <c r="Y17" s="256"/>
      <c r="Z17" s="256"/>
      <c r="AA17" s="256"/>
      <c r="AB17" s="256"/>
      <c r="AC17" s="256"/>
      <c r="AD17" s="256"/>
      <c r="AE17" s="256"/>
      <c r="AF17" s="256"/>
      <c r="AG17" s="256"/>
      <c r="AH17" s="256"/>
      <c r="AI17" s="256"/>
      <c r="AJ17" s="256"/>
      <c r="AK17" s="256"/>
      <c r="AL17" s="256"/>
      <c r="AM17" s="257"/>
      <c r="CA17" s="95">
        <f t="shared" si="2"/>
        <v>0</v>
      </c>
      <c r="CC17" s="40" t="s">
        <v>69</v>
      </c>
      <c r="CF17" s="40">
        <f t="shared" si="1"/>
        <v>0</v>
      </c>
      <c r="CG17" s="40">
        <v>14</v>
      </c>
      <c r="CH17" s="40" t="s">
        <v>88</v>
      </c>
      <c r="CI17" s="50">
        <v>7000</v>
      </c>
      <c r="CJ17" s="40" t="s">
        <v>30</v>
      </c>
      <c r="CK17" s="40">
        <v>1</v>
      </c>
    </row>
    <row r="18" spans="1:90" ht="24" customHeight="1">
      <c r="A18" s="251"/>
      <c r="B18" s="209"/>
      <c r="C18" s="209"/>
      <c r="D18" s="209"/>
      <c r="E18" s="209"/>
      <c r="F18" s="209"/>
      <c r="G18" s="209"/>
      <c r="H18" s="209"/>
      <c r="I18" s="209"/>
      <c r="J18" s="209"/>
      <c r="K18" s="209"/>
      <c r="L18" s="209"/>
      <c r="M18" s="209"/>
      <c r="N18" s="209"/>
      <c r="O18" s="209"/>
      <c r="P18" s="209"/>
      <c r="Q18" s="210"/>
      <c r="R18" s="252"/>
      <c r="S18" s="253"/>
      <c r="T18" s="253"/>
      <c r="U18" s="253"/>
      <c r="V18" s="254"/>
      <c r="W18" s="255"/>
      <c r="X18" s="256"/>
      <c r="Y18" s="256"/>
      <c r="Z18" s="256"/>
      <c r="AA18" s="256"/>
      <c r="AB18" s="256"/>
      <c r="AC18" s="256"/>
      <c r="AD18" s="256"/>
      <c r="AE18" s="256"/>
      <c r="AF18" s="256"/>
      <c r="AG18" s="256"/>
      <c r="AH18" s="256"/>
      <c r="AI18" s="256"/>
      <c r="AJ18" s="256"/>
      <c r="AK18" s="256"/>
      <c r="AL18" s="256"/>
      <c r="AM18" s="257"/>
      <c r="CA18" s="95">
        <f t="shared" si="2"/>
        <v>0</v>
      </c>
      <c r="CC18" s="40" t="s">
        <v>60</v>
      </c>
      <c r="CF18" s="40">
        <f t="shared" si="1"/>
        <v>0</v>
      </c>
      <c r="CG18" s="40">
        <v>15</v>
      </c>
      <c r="CH18" s="40" t="s">
        <v>89</v>
      </c>
      <c r="CI18" s="50">
        <v>7000</v>
      </c>
      <c r="CJ18" s="40" t="s">
        <v>30</v>
      </c>
      <c r="CK18" s="40">
        <v>2</v>
      </c>
    </row>
    <row r="19" spans="1:90" ht="24" customHeight="1">
      <c r="A19" s="251"/>
      <c r="B19" s="209"/>
      <c r="C19" s="209"/>
      <c r="D19" s="209"/>
      <c r="E19" s="209"/>
      <c r="F19" s="209"/>
      <c r="G19" s="209"/>
      <c r="H19" s="209"/>
      <c r="I19" s="209"/>
      <c r="J19" s="209"/>
      <c r="K19" s="209"/>
      <c r="L19" s="209"/>
      <c r="M19" s="209"/>
      <c r="N19" s="209"/>
      <c r="O19" s="209"/>
      <c r="P19" s="209"/>
      <c r="Q19" s="210"/>
      <c r="R19" s="252"/>
      <c r="S19" s="253"/>
      <c r="T19" s="253"/>
      <c r="U19" s="253"/>
      <c r="V19" s="254"/>
      <c r="W19" s="255"/>
      <c r="X19" s="256"/>
      <c r="Y19" s="256"/>
      <c r="Z19" s="256"/>
      <c r="AA19" s="256"/>
      <c r="AB19" s="256"/>
      <c r="AC19" s="256"/>
      <c r="AD19" s="256"/>
      <c r="AE19" s="256"/>
      <c r="AF19" s="256"/>
      <c r="AG19" s="256"/>
      <c r="AH19" s="256"/>
      <c r="AI19" s="256"/>
      <c r="AJ19" s="256"/>
      <c r="AK19" s="256"/>
      <c r="AL19" s="256"/>
      <c r="AM19" s="257"/>
      <c r="CA19" s="95">
        <f>IF($CD$4=2,IF(A19=$CC$26,R19,0),0)</f>
        <v>0</v>
      </c>
      <c r="CC19" s="40" t="s">
        <v>61</v>
      </c>
      <c r="CF19" s="40">
        <f t="shared" si="1"/>
        <v>0</v>
      </c>
      <c r="CG19" s="40">
        <v>16</v>
      </c>
      <c r="CH19" s="40" t="s">
        <v>90</v>
      </c>
      <c r="CI19" s="50">
        <v>20000</v>
      </c>
      <c r="CJ19" s="40" t="s">
        <v>30</v>
      </c>
      <c r="CK19" s="40">
        <v>2</v>
      </c>
      <c r="CL19" s="88">
        <v>2</v>
      </c>
    </row>
    <row r="20" spans="1:90" ht="24" customHeight="1">
      <c r="A20" s="251"/>
      <c r="B20" s="209"/>
      <c r="C20" s="209"/>
      <c r="D20" s="209"/>
      <c r="E20" s="209"/>
      <c r="F20" s="209"/>
      <c r="G20" s="209"/>
      <c r="H20" s="209"/>
      <c r="I20" s="209"/>
      <c r="J20" s="209"/>
      <c r="K20" s="209"/>
      <c r="L20" s="209"/>
      <c r="M20" s="209"/>
      <c r="N20" s="209"/>
      <c r="O20" s="209"/>
      <c r="P20" s="209"/>
      <c r="Q20" s="210"/>
      <c r="R20" s="252"/>
      <c r="S20" s="253"/>
      <c r="T20" s="253"/>
      <c r="U20" s="253"/>
      <c r="V20" s="254"/>
      <c r="W20" s="255"/>
      <c r="X20" s="256"/>
      <c r="Y20" s="256"/>
      <c r="Z20" s="256"/>
      <c r="AA20" s="256"/>
      <c r="AB20" s="256"/>
      <c r="AC20" s="256"/>
      <c r="AD20" s="256"/>
      <c r="AE20" s="256"/>
      <c r="AF20" s="256"/>
      <c r="AG20" s="256"/>
      <c r="AH20" s="256"/>
      <c r="AI20" s="256"/>
      <c r="AJ20" s="256"/>
      <c r="AK20" s="256"/>
      <c r="AL20" s="256"/>
      <c r="AM20" s="257"/>
      <c r="CA20" s="95">
        <f t="shared" si="2"/>
        <v>0</v>
      </c>
      <c r="CC20" s="40" t="s">
        <v>62</v>
      </c>
      <c r="CF20" s="40">
        <f t="shared" si="1"/>
        <v>0</v>
      </c>
      <c r="CG20" s="40">
        <v>17</v>
      </c>
      <c r="CH20" s="40" t="s">
        <v>91</v>
      </c>
      <c r="CI20" s="50">
        <v>30000</v>
      </c>
      <c r="CJ20" s="40" t="s">
        <v>30</v>
      </c>
      <c r="CK20" s="40">
        <v>2</v>
      </c>
      <c r="CL20" s="88">
        <v>2</v>
      </c>
    </row>
    <row r="21" spans="1:90" ht="24" customHeight="1" thickBot="1">
      <c r="A21" s="258"/>
      <c r="B21" s="259"/>
      <c r="C21" s="259"/>
      <c r="D21" s="259"/>
      <c r="E21" s="259"/>
      <c r="F21" s="259"/>
      <c r="G21" s="259"/>
      <c r="H21" s="259"/>
      <c r="I21" s="259"/>
      <c r="J21" s="259"/>
      <c r="K21" s="259"/>
      <c r="L21" s="259"/>
      <c r="M21" s="259"/>
      <c r="N21" s="259"/>
      <c r="O21" s="259"/>
      <c r="P21" s="259"/>
      <c r="Q21" s="260"/>
      <c r="R21" s="261"/>
      <c r="S21" s="262"/>
      <c r="T21" s="262"/>
      <c r="U21" s="262"/>
      <c r="V21" s="263"/>
      <c r="W21" s="264"/>
      <c r="X21" s="265"/>
      <c r="Y21" s="265"/>
      <c r="Z21" s="265"/>
      <c r="AA21" s="265"/>
      <c r="AB21" s="265"/>
      <c r="AC21" s="265"/>
      <c r="AD21" s="265"/>
      <c r="AE21" s="265"/>
      <c r="AF21" s="265"/>
      <c r="AG21" s="265"/>
      <c r="AH21" s="265"/>
      <c r="AI21" s="265"/>
      <c r="AJ21" s="265"/>
      <c r="AK21" s="265"/>
      <c r="AL21" s="265"/>
      <c r="AM21" s="266"/>
      <c r="AU21" s="34"/>
      <c r="CA21" s="95">
        <f>IF($CD$4=2,IF(A21=$CC$26,R21,0),0)</f>
        <v>0</v>
      </c>
      <c r="CC21" s="40" t="s">
        <v>63</v>
      </c>
      <c r="CF21" s="40">
        <f t="shared" si="1"/>
        <v>0</v>
      </c>
      <c r="CG21" s="40">
        <v>18</v>
      </c>
      <c r="CH21" s="40" t="s">
        <v>92</v>
      </c>
      <c r="CI21" s="50">
        <v>40000</v>
      </c>
      <c r="CJ21" s="40" t="s">
        <v>30</v>
      </c>
      <c r="CK21" s="40">
        <v>2</v>
      </c>
      <c r="CL21" s="88">
        <v>2</v>
      </c>
    </row>
    <row r="22" spans="1:90" ht="22.5" customHeight="1" thickTop="1" thickBot="1">
      <c r="A22" s="267" t="s">
        <v>28</v>
      </c>
      <c r="B22" s="268"/>
      <c r="C22" s="268"/>
      <c r="D22" s="268"/>
      <c r="E22" s="268"/>
      <c r="F22" s="268"/>
      <c r="G22" s="268"/>
      <c r="H22" s="268"/>
      <c r="I22" s="268"/>
      <c r="J22" s="268"/>
      <c r="K22" s="268"/>
      <c r="L22" s="268"/>
      <c r="M22" s="268"/>
      <c r="N22" s="268"/>
      <c r="O22" s="268"/>
      <c r="P22" s="268"/>
      <c r="Q22" s="269"/>
      <c r="R22" s="270">
        <f>SUM(R15:V21)</f>
        <v>0</v>
      </c>
      <c r="S22" s="271"/>
      <c r="T22" s="271"/>
      <c r="U22" s="271"/>
      <c r="V22" s="272"/>
      <c r="W22" s="273"/>
      <c r="X22" s="274"/>
      <c r="Y22" s="274"/>
      <c r="Z22" s="274"/>
      <c r="AA22" s="274"/>
      <c r="AB22" s="274"/>
      <c r="AC22" s="274"/>
      <c r="AD22" s="274"/>
      <c r="AE22" s="274"/>
      <c r="AF22" s="274"/>
      <c r="AG22" s="274"/>
      <c r="AH22" s="274"/>
      <c r="AI22" s="274"/>
      <c r="AJ22" s="274"/>
      <c r="AK22" s="274"/>
      <c r="AL22" s="274"/>
      <c r="AM22" s="275"/>
      <c r="CA22" s="97">
        <f>MIN(ROUNDDOWN(SUM(CA15:CA21),-3),15000)</f>
        <v>0</v>
      </c>
      <c r="CC22" s="40" t="s">
        <v>64</v>
      </c>
      <c r="CF22" s="40">
        <f t="shared" si="1"/>
        <v>0</v>
      </c>
      <c r="CG22" s="40">
        <v>19</v>
      </c>
      <c r="CH22" s="40" t="s">
        <v>93</v>
      </c>
      <c r="CI22" s="50">
        <v>7000</v>
      </c>
      <c r="CJ22" s="40" t="s">
        <v>30</v>
      </c>
      <c r="CK22" s="40">
        <v>2</v>
      </c>
    </row>
    <row r="23" spans="1:90" ht="21.75" customHeight="1" thickBot="1">
      <c r="A23" s="87"/>
      <c r="B23" s="69"/>
      <c r="C23" s="69"/>
      <c r="D23" s="69"/>
      <c r="E23" s="69"/>
      <c r="F23" s="70"/>
      <c r="G23" s="70"/>
      <c r="H23" s="70"/>
      <c r="I23" s="70"/>
      <c r="J23" s="70"/>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CC23" s="40" t="s">
        <v>65</v>
      </c>
      <c r="CF23" s="40">
        <f t="shared" si="1"/>
        <v>0</v>
      </c>
      <c r="CG23" s="40">
        <v>20</v>
      </c>
      <c r="CH23" s="40" t="s">
        <v>94</v>
      </c>
      <c r="CI23" s="50">
        <v>7000</v>
      </c>
      <c r="CJ23" s="40" t="s">
        <v>30</v>
      </c>
      <c r="CK23" s="40">
        <v>2</v>
      </c>
    </row>
    <row r="24" spans="1:90" ht="24.75" customHeight="1" thickBot="1">
      <c r="A24" s="276" t="s">
        <v>35</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8"/>
      <c r="AP24" s="72"/>
      <c r="CC24" s="40" t="s">
        <v>66</v>
      </c>
      <c r="CF24" s="40">
        <f t="shared" si="1"/>
        <v>0</v>
      </c>
      <c r="CG24" s="40">
        <v>21</v>
      </c>
      <c r="CH24" s="40" t="s">
        <v>95</v>
      </c>
      <c r="CI24" s="50">
        <v>7000</v>
      </c>
      <c r="CJ24" s="40" t="s">
        <v>30</v>
      </c>
      <c r="CK24" s="40">
        <v>2</v>
      </c>
    </row>
    <row r="25" spans="1:90" s="47" customFormat="1" ht="30" customHeight="1" thickBot="1">
      <c r="A25" s="115"/>
      <c r="B25" s="279" t="s">
        <v>74</v>
      </c>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80"/>
      <c r="AP25" s="48"/>
      <c r="CA25" s="96"/>
      <c r="CC25" s="40" t="s">
        <v>67</v>
      </c>
      <c r="CF25" s="40">
        <f t="shared" si="1"/>
        <v>0</v>
      </c>
      <c r="CG25" s="49">
        <v>23</v>
      </c>
      <c r="CH25" s="49" t="s">
        <v>96</v>
      </c>
      <c r="CI25" s="68">
        <v>20000</v>
      </c>
      <c r="CJ25" s="49" t="s">
        <v>30</v>
      </c>
      <c r="CK25" s="40">
        <v>2</v>
      </c>
      <c r="CL25" s="88">
        <v>2</v>
      </c>
    </row>
    <row r="26" spans="1:90" s="47" customFormat="1" ht="25.5" customHeight="1" thickBot="1">
      <c r="A26" s="116"/>
      <c r="B26" s="281" t="s">
        <v>112</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2"/>
      <c r="AP26" s="48"/>
      <c r="CA26" s="96"/>
      <c r="CC26" s="40" t="s">
        <v>70</v>
      </c>
      <c r="CF26" s="40">
        <f t="shared" si="1"/>
        <v>0</v>
      </c>
      <c r="CG26" s="40">
        <v>24</v>
      </c>
      <c r="CH26" s="40" t="s">
        <v>97</v>
      </c>
      <c r="CI26" s="50">
        <v>30000</v>
      </c>
      <c r="CJ26" s="40" t="s">
        <v>32</v>
      </c>
      <c r="CK26" s="40">
        <v>2</v>
      </c>
      <c r="CL26" s="88">
        <v>2</v>
      </c>
    </row>
    <row r="27" spans="1:90" ht="25.5" customHeight="1" thickBot="1">
      <c r="A27" s="116"/>
      <c r="B27" s="281" t="s">
        <v>41</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2"/>
      <c r="CC27" s="40" t="s">
        <v>148</v>
      </c>
      <c r="CF27" s="40">
        <f t="shared" si="1"/>
        <v>0</v>
      </c>
      <c r="CG27" s="40">
        <v>25</v>
      </c>
      <c r="CH27" s="40" t="s">
        <v>98</v>
      </c>
      <c r="CI27" s="50">
        <v>40000</v>
      </c>
      <c r="CJ27" s="40" t="s">
        <v>32</v>
      </c>
      <c r="CK27" s="40">
        <v>2</v>
      </c>
      <c r="CL27" s="88">
        <v>2</v>
      </c>
    </row>
    <row r="28" spans="1:90" ht="25.5" customHeight="1" thickBot="1">
      <c r="A28" s="116"/>
      <c r="B28" s="283" t="s">
        <v>36</v>
      </c>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4"/>
      <c r="CF28" s="40">
        <f t="shared" si="1"/>
        <v>0</v>
      </c>
      <c r="CG28" s="40">
        <v>26</v>
      </c>
      <c r="CH28" s="40" t="s">
        <v>99</v>
      </c>
      <c r="CI28" s="50">
        <v>20000</v>
      </c>
      <c r="CJ28" s="40" t="s">
        <v>32</v>
      </c>
      <c r="CK28" s="40">
        <v>2</v>
      </c>
      <c r="CL28" s="88">
        <v>2</v>
      </c>
    </row>
    <row r="29" spans="1:90" ht="18" customHeight="1">
      <c r="A29" s="99" t="str">
        <f>IF(COUNTIF($A$25:$A$28,"○")=4,"",IF(OR(AND(COUNTIF($A$25:$A$28,"○")=0,$AG$5&lt;&gt;""),COUNTIF($A$25:$A$28,"○")=1,COUNTIF($A$25:$A$28,"○")=2,COUNTIF($A$25:$A$28,"○")=3),"誓約事項（水色セル）のすべてに○がない場合、補助金の対象となりません。",""))</f>
        <v/>
      </c>
      <c r="CF29" s="40">
        <f t="shared" si="1"/>
        <v>0</v>
      </c>
      <c r="CG29" s="40">
        <v>27</v>
      </c>
      <c r="CH29" s="40" t="s">
        <v>100</v>
      </c>
      <c r="CI29" s="50">
        <v>30000</v>
      </c>
      <c r="CJ29" s="40" t="s">
        <v>32</v>
      </c>
      <c r="CK29" s="40">
        <v>2</v>
      </c>
      <c r="CL29" s="88">
        <v>2</v>
      </c>
    </row>
    <row r="30" spans="1:90" ht="12" customHeight="1">
      <c r="A30" s="85"/>
      <c r="CF30" s="40">
        <f t="shared" si="1"/>
        <v>0</v>
      </c>
      <c r="CG30" s="40">
        <v>28</v>
      </c>
      <c r="CH30" s="40" t="s">
        <v>101</v>
      </c>
      <c r="CI30" s="50">
        <v>40000</v>
      </c>
      <c r="CJ30" s="40" t="s">
        <v>32</v>
      </c>
      <c r="CK30" s="40">
        <v>2</v>
      </c>
      <c r="CL30" s="88">
        <v>2</v>
      </c>
    </row>
    <row r="31" spans="1:90" ht="24.75" customHeight="1">
      <c r="B31" s="86"/>
      <c r="C31" s="74"/>
      <c r="D31" s="74"/>
      <c r="E31" s="74"/>
      <c r="F31" s="74"/>
      <c r="G31" s="74"/>
      <c r="H31" s="74"/>
      <c r="I31" s="74"/>
      <c r="J31" s="74"/>
      <c r="K31" s="74"/>
      <c r="L31" s="74"/>
      <c r="M31" s="74"/>
      <c r="N31" s="74"/>
      <c r="O31" s="74"/>
      <c r="P31" s="74"/>
      <c r="Q31" s="74"/>
      <c r="R31" s="74"/>
      <c r="S31" s="74"/>
      <c r="T31" s="75"/>
      <c r="U31" s="75"/>
      <c r="V31" s="75"/>
      <c r="W31" s="75"/>
      <c r="X31" s="76"/>
      <c r="Y31" s="76"/>
      <c r="Z31" s="76"/>
      <c r="AA31" s="77"/>
      <c r="AB31" s="77"/>
      <c r="AC31" s="77"/>
      <c r="AD31" s="77"/>
      <c r="AE31" s="77"/>
      <c r="AF31" s="77"/>
      <c r="AG31" s="77"/>
      <c r="AH31" s="77"/>
      <c r="AI31" s="77"/>
      <c r="AJ31" s="77"/>
      <c r="AK31" s="77"/>
      <c r="AL31" s="77"/>
      <c r="AM31" s="77"/>
      <c r="AP31" s="120"/>
      <c r="AQ31" s="73"/>
      <c r="CF31" s="40">
        <f t="shared" si="1"/>
        <v>0</v>
      </c>
      <c r="CG31" s="40">
        <v>30</v>
      </c>
      <c r="CH31" s="40" t="s">
        <v>102</v>
      </c>
      <c r="CI31" s="50">
        <v>3000</v>
      </c>
      <c r="CJ31" s="40" t="s">
        <v>32</v>
      </c>
      <c r="CK31" s="40">
        <v>1</v>
      </c>
    </row>
    <row r="32" spans="1:90" ht="25.5" customHeight="1">
      <c r="A32" s="86"/>
      <c r="CF32" s="40">
        <f t="shared" si="1"/>
        <v>0</v>
      </c>
      <c r="CG32" s="40">
        <v>31</v>
      </c>
      <c r="CH32" s="40" t="s">
        <v>103</v>
      </c>
      <c r="CI32" s="50">
        <v>3000</v>
      </c>
      <c r="CJ32" s="40" t="s">
        <v>32</v>
      </c>
      <c r="CK32" s="40">
        <v>1</v>
      </c>
    </row>
    <row r="33" spans="1:90" ht="15" customHeight="1">
      <c r="A33" s="93"/>
      <c r="B33" s="74"/>
      <c r="C33" s="74"/>
      <c r="D33" s="74"/>
      <c r="E33" s="74"/>
      <c r="F33" s="74"/>
      <c r="G33" s="74"/>
      <c r="H33" s="74"/>
      <c r="I33" s="74"/>
      <c r="J33" s="74"/>
      <c r="K33" s="74"/>
      <c r="L33" s="74"/>
      <c r="M33" s="74"/>
      <c r="N33" s="74"/>
      <c r="O33" s="74"/>
      <c r="P33" s="74"/>
      <c r="Q33" s="74"/>
      <c r="R33" s="74"/>
      <c r="S33" s="74"/>
      <c r="T33" s="75"/>
      <c r="U33" s="75"/>
      <c r="V33" s="75"/>
      <c r="W33" s="75"/>
      <c r="X33" s="76"/>
      <c r="Y33" s="76"/>
      <c r="Z33" s="76"/>
      <c r="AA33" s="77"/>
      <c r="AB33" s="77"/>
      <c r="AC33" s="77"/>
      <c r="AD33" s="77"/>
      <c r="AE33" s="77"/>
      <c r="AF33" s="77"/>
      <c r="AG33" s="77"/>
      <c r="AH33" s="77"/>
      <c r="AI33" s="77"/>
      <c r="AJ33" s="77"/>
      <c r="AK33" s="77"/>
      <c r="AL33" s="77"/>
      <c r="AM33" s="77"/>
      <c r="CF33" s="40">
        <f t="shared" si="1"/>
        <v>0</v>
      </c>
      <c r="CG33" s="40">
        <v>32</v>
      </c>
      <c r="CH33" s="40" t="s">
        <v>104</v>
      </c>
      <c r="CI33" s="50">
        <v>3000</v>
      </c>
      <c r="CJ33" s="40" t="s">
        <v>32</v>
      </c>
      <c r="CK33" s="40">
        <v>1</v>
      </c>
    </row>
    <row r="34" spans="1:90" ht="15" customHeight="1">
      <c r="B34" s="86"/>
      <c r="C34" s="74"/>
      <c r="D34" s="74"/>
      <c r="E34" s="74"/>
      <c r="F34" s="74"/>
      <c r="G34" s="74"/>
      <c r="H34" s="74"/>
      <c r="I34" s="74"/>
      <c r="J34" s="74"/>
      <c r="K34" s="74"/>
      <c r="L34" s="74"/>
      <c r="M34" s="74"/>
      <c r="N34" s="74"/>
      <c r="O34" s="74"/>
      <c r="P34" s="74"/>
      <c r="Q34" s="74"/>
      <c r="R34" s="74"/>
      <c r="S34" s="74"/>
      <c r="T34" s="75"/>
      <c r="U34" s="75"/>
      <c r="V34" s="75"/>
      <c r="W34" s="75"/>
      <c r="X34" s="76"/>
      <c r="Y34" s="76"/>
      <c r="Z34" s="76"/>
      <c r="AA34" s="77"/>
      <c r="AB34" s="77"/>
      <c r="AC34" s="77"/>
      <c r="AD34" s="77"/>
      <c r="AE34" s="77"/>
      <c r="AF34" s="77"/>
      <c r="AG34" s="77"/>
      <c r="AH34" s="77"/>
      <c r="AI34" s="77"/>
      <c r="AJ34" s="77"/>
      <c r="AK34" s="77"/>
      <c r="AL34" s="77"/>
      <c r="AM34" s="77"/>
      <c r="AP34" s="120"/>
      <c r="AQ34" s="78"/>
      <c r="CF34" s="40">
        <f t="shared" si="1"/>
        <v>0</v>
      </c>
      <c r="CG34" s="40">
        <v>33</v>
      </c>
      <c r="CH34" s="40" t="s">
        <v>105</v>
      </c>
      <c r="CI34" s="50">
        <v>3000</v>
      </c>
      <c r="CJ34" s="40" t="s">
        <v>32</v>
      </c>
      <c r="CK34" s="40">
        <v>1</v>
      </c>
    </row>
    <row r="35" spans="1:90" ht="15" customHeight="1">
      <c r="A35" s="86"/>
      <c r="CF35" s="40">
        <f t="shared" si="1"/>
        <v>0</v>
      </c>
      <c r="CG35" s="40">
        <v>34</v>
      </c>
      <c r="CH35" s="40" t="s">
        <v>106</v>
      </c>
      <c r="CI35" s="50">
        <v>3000</v>
      </c>
      <c r="CJ35" s="40" t="s">
        <v>32</v>
      </c>
      <c r="CK35" s="40">
        <v>1</v>
      </c>
    </row>
    <row r="36" spans="1:90" ht="13.5" customHeight="1">
      <c r="A36" s="93"/>
      <c r="B36" s="74"/>
      <c r="C36" s="74"/>
      <c r="D36" s="74"/>
      <c r="E36" s="74"/>
      <c r="F36" s="74"/>
      <c r="G36" s="74"/>
      <c r="H36" s="74"/>
      <c r="I36" s="74"/>
      <c r="J36" s="74"/>
      <c r="K36" s="74"/>
      <c r="L36" s="74"/>
      <c r="M36" s="74"/>
      <c r="N36" s="74"/>
      <c r="O36" s="74"/>
      <c r="P36" s="74"/>
      <c r="Q36" s="74"/>
      <c r="R36" s="74"/>
      <c r="S36" s="74"/>
      <c r="T36" s="75"/>
      <c r="U36" s="75"/>
      <c r="V36" s="75"/>
      <c r="W36" s="75"/>
      <c r="X36" s="76"/>
      <c r="Y36" s="76"/>
      <c r="Z36" s="76"/>
      <c r="AA36" s="77"/>
      <c r="AB36" s="77"/>
      <c r="AC36" s="77"/>
      <c r="AD36" s="77"/>
      <c r="AE36" s="77"/>
      <c r="AF36" s="77"/>
      <c r="AG36" s="77"/>
      <c r="AH36" s="77"/>
      <c r="AI36" s="77"/>
      <c r="AJ36" s="77"/>
      <c r="AK36" s="77"/>
      <c r="AL36" s="77"/>
      <c r="AM36" s="77"/>
      <c r="CF36" s="40">
        <f t="shared" si="1"/>
        <v>0</v>
      </c>
      <c r="CG36" s="40">
        <v>35</v>
      </c>
      <c r="CH36" s="40" t="s">
        <v>107</v>
      </c>
      <c r="CI36" s="50">
        <v>3000</v>
      </c>
      <c r="CJ36" s="40" t="s">
        <v>32</v>
      </c>
      <c r="CK36" s="40">
        <v>1</v>
      </c>
    </row>
    <row r="37" spans="1:90" s="79" customFormat="1" ht="18.75" customHeight="1">
      <c r="AP37" s="80"/>
      <c r="CA37" s="98"/>
      <c r="CC37" s="40"/>
      <c r="CF37" s="40">
        <f t="shared" si="1"/>
        <v>0</v>
      </c>
      <c r="CG37" s="40">
        <v>36</v>
      </c>
      <c r="CH37" s="40" t="s">
        <v>108</v>
      </c>
      <c r="CI37" s="50">
        <v>3000</v>
      </c>
      <c r="CJ37" s="40" t="s">
        <v>32</v>
      </c>
      <c r="CK37" s="40">
        <v>1</v>
      </c>
      <c r="CL37" s="88"/>
    </row>
    <row r="38" spans="1:90" s="79" customFormat="1" ht="18.75" customHeight="1">
      <c r="E38" s="81"/>
      <c r="AP38" s="80"/>
      <c r="CA38" s="98"/>
      <c r="CC38" s="40"/>
      <c r="CF38" s="40">
        <f t="shared" si="1"/>
        <v>0</v>
      </c>
      <c r="CG38" s="40">
        <v>37</v>
      </c>
      <c r="CH38" s="40" t="s">
        <v>109</v>
      </c>
      <c r="CI38" s="50">
        <v>3000</v>
      </c>
      <c r="CJ38" s="40" t="s">
        <v>32</v>
      </c>
      <c r="CK38" s="40">
        <v>1</v>
      </c>
      <c r="CL38" s="88"/>
    </row>
    <row r="39" spans="1:90" s="79" customFormat="1" ht="18.75" customHeight="1">
      <c r="E39" s="81"/>
      <c r="AP39" s="80"/>
      <c r="CA39" s="98"/>
      <c r="CC39" s="40"/>
      <c r="CF39" s="40">
        <f t="shared" si="1"/>
        <v>0</v>
      </c>
      <c r="CG39" s="40">
        <v>38</v>
      </c>
      <c r="CH39" s="40" t="s">
        <v>110</v>
      </c>
      <c r="CI39" s="50">
        <v>3000</v>
      </c>
      <c r="CJ39" s="40" t="s">
        <v>32</v>
      </c>
      <c r="CK39" s="40">
        <v>1</v>
      </c>
      <c r="CL39" s="88"/>
    </row>
    <row r="40" spans="1:90" s="79" customFormat="1" ht="18.75" customHeight="1">
      <c r="E40" s="81"/>
      <c r="AP40" s="80"/>
      <c r="CA40" s="98"/>
      <c r="CC40" s="40"/>
      <c r="CF40" s="40">
        <f t="shared" si="1"/>
        <v>0</v>
      </c>
      <c r="CG40" s="40">
        <v>39</v>
      </c>
      <c r="CH40" s="40" t="s">
        <v>111</v>
      </c>
      <c r="CI40" s="50">
        <v>3000</v>
      </c>
      <c r="CJ40" s="40" t="s">
        <v>32</v>
      </c>
      <c r="CK40" s="40">
        <v>1</v>
      </c>
      <c r="CL40" s="88"/>
    </row>
    <row r="41" spans="1:90" s="79" customFormat="1" ht="18.75" customHeight="1">
      <c r="E41" s="81"/>
      <c r="AP41" s="80"/>
      <c r="CA41" s="98"/>
      <c r="CC41" s="40"/>
    </row>
    <row r="42" spans="1:90" s="79" customFormat="1" ht="18.75" customHeight="1">
      <c r="E42" s="81"/>
      <c r="AP42" s="80"/>
      <c r="CA42" s="98"/>
      <c r="CC42" s="40"/>
      <c r="CL42" s="88"/>
    </row>
    <row r="43" spans="1:90" s="79" customFormat="1" ht="18.75" customHeight="1">
      <c r="E43" s="81"/>
      <c r="AP43" s="80"/>
      <c r="CA43" s="98"/>
      <c r="CC43" s="40"/>
      <c r="CF43" s="40"/>
      <c r="CG43" s="40"/>
      <c r="CH43" s="40"/>
      <c r="CI43" s="50"/>
      <c r="CJ43" s="40"/>
      <c r="CK43" s="40"/>
      <c r="CL43" s="88"/>
    </row>
    <row r="44" spans="1:90" s="79" customFormat="1" ht="18.75" customHeight="1">
      <c r="E44" s="81"/>
      <c r="AP44" s="80"/>
      <c r="CA44" s="98"/>
      <c r="CC44" s="40"/>
      <c r="CF44" s="40"/>
      <c r="CG44" s="40"/>
      <c r="CH44" s="40"/>
      <c r="CI44" s="50"/>
      <c r="CJ44" s="40"/>
      <c r="CK44" s="40"/>
      <c r="CL44" s="88"/>
    </row>
    <row r="45" spans="1:90" s="79" customFormat="1" ht="18.75" customHeight="1">
      <c r="E45" s="81"/>
      <c r="AP45" s="80"/>
      <c r="CA45" s="98"/>
      <c r="CC45" s="40"/>
      <c r="CF45" s="40"/>
      <c r="CG45" s="40"/>
      <c r="CH45" s="40"/>
      <c r="CI45" s="50"/>
      <c r="CJ45" s="40"/>
      <c r="CK45" s="40"/>
      <c r="CL45" s="88"/>
    </row>
    <row r="46" spans="1:90" s="79" customFormat="1" ht="18.75" customHeight="1">
      <c r="E46" s="81"/>
      <c r="AP46" s="80"/>
      <c r="CA46" s="98"/>
      <c r="CC46" s="40"/>
      <c r="CF46" s="40"/>
      <c r="CG46" s="40"/>
      <c r="CH46" s="40"/>
      <c r="CI46" s="50"/>
      <c r="CJ46" s="40"/>
      <c r="CK46" s="40"/>
      <c r="CL46" s="88"/>
    </row>
    <row r="47" spans="1:90" s="79" customFormat="1" ht="18.75" customHeight="1">
      <c r="E47" s="81"/>
      <c r="AP47" s="80"/>
      <c r="CA47" s="98"/>
      <c r="CC47" s="40"/>
      <c r="CF47" s="40"/>
      <c r="CG47" s="40"/>
      <c r="CH47" s="40"/>
      <c r="CI47" s="50"/>
      <c r="CJ47" s="40"/>
      <c r="CK47" s="40"/>
      <c r="CL47" s="88"/>
    </row>
    <row r="48" spans="1:90" s="79" customFormat="1" ht="18.75" customHeight="1">
      <c r="E48" s="81"/>
      <c r="AP48" s="80"/>
      <c r="CA48" s="98"/>
      <c r="CC48" s="40"/>
      <c r="CF48" s="40"/>
      <c r="CG48" s="40"/>
      <c r="CH48" s="40"/>
      <c r="CI48" s="50"/>
      <c r="CJ48" s="40"/>
      <c r="CK48" s="40"/>
      <c r="CL48" s="88"/>
    </row>
    <row r="49" spans="5:90" s="79" customFormat="1" ht="18.75" customHeight="1">
      <c r="E49" s="81"/>
      <c r="AP49" s="80"/>
      <c r="CA49" s="98"/>
      <c r="CC49" s="40"/>
      <c r="CF49" s="40"/>
      <c r="CG49" s="40"/>
      <c r="CH49" s="40"/>
      <c r="CI49" s="50"/>
      <c r="CJ49" s="40"/>
      <c r="CK49" s="40"/>
      <c r="CL49" s="88"/>
    </row>
    <row r="50" spans="5:90" s="79" customFormat="1" ht="18.75" customHeight="1">
      <c r="E50" s="81"/>
      <c r="AP50" s="80"/>
      <c r="CA50" s="98"/>
      <c r="CC50" s="40"/>
      <c r="CF50" s="40"/>
      <c r="CG50" s="40"/>
      <c r="CH50" s="40"/>
      <c r="CI50" s="50"/>
      <c r="CJ50" s="40"/>
      <c r="CK50" s="40"/>
      <c r="CL50" s="88"/>
    </row>
    <row r="51" spans="5:90" s="79" customFormat="1" ht="18.75" customHeight="1">
      <c r="E51" s="81"/>
      <c r="AP51" s="80"/>
      <c r="CA51" s="98"/>
      <c r="CC51" s="40"/>
      <c r="CF51" s="40"/>
      <c r="CG51" s="40"/>
      <c r="CH51" s="40"/>
      <c r="CI51" s="50"/>
      <c r="CJ51" s="40"/>
      <c r="CK51" s="40"/>
      <c r="CL51" s="88"/>
    </row>
    <row r="52" spans="5:90" s="79" customFormat="1" ht="18.75" customHeight="1">
      <c r="E52" s="81"/>
      <c r="AP52" s="80"/>
      <c r="CA52" s="98"/>
      <c r="CC52" s="40"/>
      <c r="CF52" s="40"/>
      <c r="CG52" s="40"/>
      <c r="CH52" s="40"/>
      <c r="CI52" s="50"/>
      <c r="CJ52" s="40"/>
      <c r="CK52" s="40"/>
      <c r="CL52" s="88"/>
    </row>
    <row r="53" spans="5:90" s="79" customFormat="1" ht="18.75" customHeight="1">
      <c r="E53" s="81"/>
      <c r="AP53" s="80"/>
      <c r="CA53" s="98"/>
      <c r="CC53" s="40"/>
      <c r="CF53" s="40"/>
      <c r="CG53" s="40"/>
      <c r="CH53" s="40"/>
      <c r="CI53" s="50"/>
      <c r="CJ53" s="40"/>
      <c r="CK53" s="40"/>
      <c r="CL53" s="88"/>
    </row>
    <row r="54" spans="5:90" s="79" customFormat="1" ht="18.75" customHeight="1">
      <c r="E54" s="81"/>
      <c r="AP54" s="80"/>
      <c r="CA54" s="98"/>
      <c r="CC54" s="40"/>
      <c r="CF54" s="40"/>
      <c r="CG54" s="40"/>
      <c r="CH54" s="40"/>
      <c r="CI54" s="50"/>
      <c r="CJ54" s="40"/>
      <c r="CK54" s="40"/>
      <c r="CL54" s="88"/>
    </row>
    <row r="55" spans="5:90" s="79" customFormat="1" ht="18.75" customHeight="1">
      <c r="E55" s="81"/>
      <c r="AP55" s="80"/>
      <c r="CA55" s="98"/>
      <c r="CC55" s="40"/>
      <c r="CF55" s="40"/>
      <c r="CG55" s="40"/>
      <c r="CH55" s="40"/>
      <c r="CI55" s="50"/>
      <c r="CJ55" s="40"/>
      <c r="CK55" s="40"/>
      <c r="CL55" s="88"/>
    </row>
    <row r="56" spans="5:90" s="79" customFormat="1" ht="18.75" customHeight="1">
      <c r="E56" s="81"/>
      <c r="AP56" s="80"/>
      <c r="CA56" s="98"/>
      <c r="CC56" s="40"/>
      <c r="CF56" s="40"/>
      <c r="CG56" s="40"/>
      <c r="CH56" s="40"/>
      <c r="CI56" s="50"/>
      <c r="CJ56" s="40"/>
      <c r="CK56" s="40"/>
      <c r="CL56" s="88"/>
    </row>
    <row r="57" spans="5:90" s="79" customFormat="1" ht="18.75" customHeight="1">
      <c r="E57" s="81"/>
      <c r="AP57" s="80"/>
      <c r="CA57" s="98"/>
      <c r="CC57" s="40"/>
      <c r="CF57" s="40"/>
      <c r="CG57" s="40"/>
      <c r="CH57" s="40"/>
      <c r="CI57" s="50"/>
      <c r="CJ57" s="40"/>
      <c r="CK57" s="40"/>
      <c r="CL57" s="88"/>
    </row>
    <row r="58" spans="5:90" s="79" customFormat="1" ht="18.75" customHeight="1">
      <c r="E58" s="81"/>
      <c r="AP58" s="80"/>
      <c r="CA58" s="98"/>
      <c r="CC58" s="40"/>
      <c r="CF58" s="40"/>
      <c r="CG58" s="40"/>
      <c r="CH58" s="40"/>
      <c r="CI58" s="50"/>
      <c r="CJ58" s="40"/>
      <c r="CK58" s="40"/>
      <c r="CL58" s="88"/>
    </row>
    <row r="59" spans="5:90" s="79" customFormat="1" ht="18.75" customHeight="1">
      <c r="E59" s="81"/>
      <c r="AP59" s="80"/>
      <c r="CA59" s="98"/>
      <c r="CC59" s="40"/>
      <c r="CF59" s="40"/>
      <c r="CG59" s="40"/>
      <c r="CH59" s="40"/>
      <c r="CI59" s="50"/>
      <c r="CJ59" s="40"/>
      <c r="CK59" s="40"/>
      <c r="CL59" s="88"/>
    </row>
    <row r="60" spans="5:90" s="79" customFormat="1" ht="18.75" customHeight="1">
      <c r="AP60" s="80"/>
      <c r="CA60" s="98"/>
      <c r="CC60" s="40"/>
      <c r="CF60" s="40"/>
      <c r="CG60" s="40"/>
      <c r="CH60" s="40"/>
      <c r="CI60" s="50"/>
      <c r="CJ60" s="40"/>
      <c r="CK60" s="40"/>
      <c r="CL60" s="88"/>
    </row>
    <row r="61" spans="5:90" s="79" customFormat="1" ht="18.75" customHeight="1">
      <c r="E61" s="81"/>
      <c r="AP61" s="80"/>
      <c r="CA61" s="98"/>
      <c r="CC61" s="40"/>
      <c r="CF61" s="40"/>
      <c r="CG61" s="40"/>
      <c r="CH61" s="40"/>
      <c r="CI61" s="50"/>
      <c r="CJ61" s="40"/>
      <c r="CK61" s="40"/>
      <c r="CL61" s="88"/>
    </row>
    <row r="62" spans="5:90" s="79" customFormat="1" ht="18.75" customHeight="1">
      <c r="E62" s="81"/>
      <c r="AP62" s="80"/>
      <c r="CA62" s="98"/>
      <c r="CC62" s="40"/>
      <c r="CF62" s="40"/>
      <c r="CG62" s="40"/>
      <c r="CH62" s="40"/>
      <c r="CI62" s="50"/>
      <c r="CJ62" s="40"/>
      <c r="CK62" s="40"/>
      <c r="CL62" s="88"/>
    </row>
    <row r="63" spans="5:90" s="79" customFormat="1" ht="18.75" customHeight="1">
      <c r="E63" s="81"/>
      <c r="AP63" s="80"/>
      <c r="CA63" s="98"/>
      <c r="CC63" s="40"/>
      <c r="CF63" s="40"/>
      <c r="CG63" s="40"/>
      <c r="CH63" s="40"/>
      <c r="CI63" s="50"/>
      <c r="CJ63" s="40"/>
      <c r="CK63" s="40"/>
      <c r="CL63" s="88"/>
    </row>
    <row r="64" spans="5:90" s="79" customFormat="1" ht="18.75" customHeight="1">
      <c r="E64" s="81"/>
      <c r="AP64" s="80"/>
      <c r="CA64" s="98"/>
      <c r="CC64" s="40"/>
      <c r="CF64" s="40"/>
      <c r="CG64" s="40"/>
      <c r="CH64" s="40"/>
      <c r="CI64" s="50"/>
      <c r="CJ64" s="40"/>
      <c r="CK64" s="40"/>
      <c r="CL64" s="88"/>
    </row>
    <row r="65" spans="5:90" s="79" customFormat="1" ht="18.75" customHeight="1">
      <c r="E65" s="81"/>
      <c r="AP65" s="80"/>
      <c r="CA65" s="98"/>
      <c r="CC65" s="40"/>
      <c r="CF65" s="40"/>
      <c r="CG65" s="40"/>
      <c r="CH65" s="40"/>
      <c r="CI65" s="50"/>
      <c r="CJ65" s="40"/>
      <c r="CK65" s="40"/>
      <c r="CL65" s="88"/>
    </row>
    <row r="66" spans="5:90" s="79" customFormat="1" ht="18.75" customHeight="1">
      <c r="E66" s="81"/>
      <c r="AP66" s="80"/>
      <c r="CA66" s="98"/>
      <c r="CC66" s="40"/>
      <c r="CF66" s="40"/>
      <c r="CG66" s="40"/>
      <c r="CH66" s="40"/>
      <c r="CI66" s="50"/>
      <c r="CJ66" s="40"/>
      <c r="CK66" s="40"/>
      <c r="CL66" s="88"/>
    </row>
    <row r="67" spans="5:90" s="79" customFormat="1" ht="18.75" customHeight="1">
      <c r="E67" s="81"/>
      <c r="AP67" s="80"/>
      <c r="CA67" s="98"/>
      <c r="CC67" s="40"/>
      <c r="CF67" s="40"/>
      <c r="CG67" s="40"/>
      <c r="CH67" s="40"/>
      <c r="CI67" s="50"/>
      <c r="CJ67" s="40"/>
      <c r="CK67" s="40"/>
      <c r="CL67" s="88"/>
    </row>
    <row r="68" spans="5:90" s="79" customFormat="1" ht="18.75" customHeight="1">
      <c r="E68" s="81"/>
      <c r="AP68" s="80"/>
      <c r="CA68" s="98"/>
      <c r="CC68" s="40"/>
      <c r="CF68" s="40"/>
      <c r="CG68" s="40"/>
      <c r="CH68" s="40"/>
      <c r="CI68" s="50"/>
      <c r="CJ68" s="40"/>
      <c r="CK68" s="40"/>
      <c r="CL68" s="88"/>
    </row>
    <row r="69" spans="5:90" s="79" customFormat="1" ht="18.75" customHeight="1">
      <c r="E69" s="81"/>
      <c r="AP69" s="80"/>
      <c r="CA69" s="98"/>
      <c r="CC69" s="40"/>
      <c r="CF69" s="40"/>
      <c r="CG69" s="40"/>
      <c r="CH69" s="40"/>
      <c r="CI69" s="50"/>
      <c r="CJ69" s="40"/>
      <c r="CK69" s="40"/>
      <c r="CL69" s="88"/>
    </row>
    <row r="70" spans="5:90" s="79" customFormat="1" ht="18.75" customHeight="1">
      <c r="E70" s="81"/>
      <c r="AP70" s="80"/>
      <c r="CA70" s="98"/>
      <c r="CC70" s="40"/>
      <c r="CF70" s="40"/>
      <c r="CG70" s="40"/>
      <c r="CH70" s="40"/>
      <c r="CI70" s="50"/>
      <c r="CJ70" s="40"/>
      <c r="CK70" s="40"/>
      <c r="CL70" s="88"/>
    </row>
    <row r="71" spans="5:90" s="79" customFormat="1" ht="18.75" customHeight="1">
      <c r="E71" s="81"/>
      <c r="AP71" s="80"/>
      <c r="CA71" s="98"/>
      <c r="CC71" s="40"/>
      <c r="CF71" s="40"/>
      <c r="CG71" s="40"/>
      <c r="CH71" s="40"/>
      <c r="CI71" s="50"/>
      <c r="CJ71" s="40"/>
      <c r="CK71" s="40"/>
      <c r="CL71" s="88"/>
    </row>
    <row r="72" spans="5:90" s="79" customFormat="1" ht="18.75" customHeight="1">
      <c r="E72" s="81"/>
      <c r="AP72" s="80"/>
      <c r="CA72" s="98"/>
      <c r="CC72" s="40"/>
      <c r="CF72" s="40"/>
      <c r="CG72" s="40"/>
      <c r="CH72" s="40"/>
      <c r="CI72" s="50"/>
      <c r="CJ72" s="40"/>
      <c r="CK72" s="40"/>
      <c r="CL72" s="88"/>
    </row>
    <row r="73" spans="5:90" s="79" customFormat="1" ht="18.75" customHeight="1">
      <c r="E73" s="81"/>
      <c r="AP73" s="80"/>
      <c r="CA73" s="98"/>
      <c r="CC73" s="40"/>
      <c r="CF73" s="40"/>
      <c r="CG73" s="40"/>
      <c r="CH73" s="40"/>
      <c r="CI73" s="50"/>
      <c r="CJ73" s="40"/>
      <c r="CK73" s="40"/>
      <c r="CL73" s="88"/>
    </row>
    <row r="74" spans="5:90" s="79" customFormat="1" ht="18.75" customHeight="1">
      <c r="E74" s="81"/>
      <c r="AP74" s="80"/>
      <c r="CA74" s="98"/>
      <c r="CC74" s="40"/>
      <c r="CF74" s="40"/>
      <c r="CG74" s="40"/>
      <c r="CH74" s="40"/>
      <c r="CI74" s="50"/>
      <c r="CJ74" s="40"/>
      <c r="CK74" s="40"/>
      <c r="CL74" s="88"/>
    </row>
    <row r="75" spans="5:90" s="79" customFormat="1" ht="18.75" customHeight="1">
      <c r="E75" s="81"/>
      <c r="AP75" s="80"/>
      <c r="CA75" s="98"/>
      <c r="CC75" s="40"/>
      <c r="CF75" s="40"/>
      <c r="CG75" s="40"/>
      <c r="CH75" s="40"/>
      <c r="CI75" s="50"/>
      <c r="CJ75" s="40"/>
      <c r="CK75" s="40"/>
      <c r="CL75" s="88"/>
    </row>
    <row r="76" spans="5:90" s="79" customFormat="1" ht="18.75" customHeight="1">
      <c r="E76" s="81"/>
      <c r="AP76" s="80"/>
      <c r="CA76" s="98"/>
      <c r="CC76" s="40"/>
      <c r="CF76" s="40"/>
      <c r="CG76" s="40"/>
      <c r="CH76" s="40"/>
      <c r="CI76" s="50"/>
      <c r="CJ76" s="40"/>
      <c r="CK76" s="40"/>
      <c r="CL76" s="88"/>
    </row>
    <row r="77" spans="5:90" s="79" customFormat="1" ht="18.75" customHeight="1">
      <c r="E77" s="81"/>
      <c r="AP77" s="80"/>
      <c r="CA77" s="98"/>
      <c r="CC77" s="40"/>
      <c r="CF77" s="40"/>
      <c r="CG77" s="40"/>
      <c r="CH77" s="40"/>
      <c r="CI77" s="50"/>
      <c r="CJ77" s="40"/>
      <c r="CK77" s="40"/>
      <c r="CL77" s="88"/>
    </row>
    <row r="78" spans="5:90" s="79" customFormat="1" ht="18.75" customHeight="1">
      <c r="E78" s="81"/>
      <c r="AP78" s="80"/>
      <c r="CA78" s="98"/>
      <c r="CC78" s="40"/>
      <c r="CF78" s="40"/>
      <c r="CG78" s="40"/>
      <c r="CH78" s="40"/>
      <c r="CI78" s="50"/>
      <c r="CJ78" s="40"/>
      <c r="CK78" s="40"/>
      <c r="CL78" s="88"/>
    </row>
    <row r="79" spans="5:90" s="79" customFormat="1" ht="18.75" customHeight="1">
      <c r="E79" s="81"/>
      <c r="AP79" s="80"/>
      <c r="CA79" s="98"/>
      <c r="CC79" s="40"/>
      <c r="CF79" s="40"/>
      <c r="CL79" s="88"/>
    </row>
    <row r="80" spans="5:90" s="79" customFormat="1" ht="18.75" customHeight="1">
      <c r="E80" s="81"/>
      <c r="AP80" s="80"/>
      <c r="CA80" s="98"/>
      <c r="CC80" s="40"/>
      <c r="CF80" s="40"/>
      <c r="CK80" s="40"/>
      <c r="CL80" s="88"/>
    </row>
    <row r="81" spans="2:90" s="79" customFormat="1" ht="18.75" customHeight="1">
      <c r="E81" s="81"/>
      <c r="AP81" s="80"/>
      <c r="CA81" s="98"/>
      <c r="CC81" s="40"/>
      <c r="CF81" s="40"/>
      <c r="CK81" s="40"/>
      <c r="CL81" s="88"/>
    </row>
    <row r="82" spans="2:90" s="79" customFormat="1" ht="18.75" customHeight="1">
      <c r="E82" s="81"/>
      <c r="AP82" s="80"/>
      <c r="CA82" s="98"/>
      <c r="CC82" s="40"/>
      <c r="CF82" s="40"/>
      <c r="CK82" s="40"/>
      <c r="CL82" s="88"/>
    </row>
    <row r="83" spans="2:90" s="79" customFormat="1" ht="18.75" customHeight="1">
      <c r="E83" s="81"/>
      <c r="AP83" s="80"/>
      <c r="CA83" s="98"/>
      <c r="CC83" s="40"/>
      <c r="CF83" s="40"/>
      <c r="CK83" s="40"/>
      <c r="CL83" s="88"/>
    </row>
    <row r="84" spans="2:90" s="79" customFormat="1" ht="18.75" customHeight="1">
      <c r="E84" s="81"/>
      <c r="AP84" s="80"/>
      <c r="CA84" s="98"/>
      <c r="CC84" s="40"/>
      <c r="CF84" s="40"/>
      <c r="CK84" s="40"/>
      <c r="CL84" s="88"/>
    </row>
    <row r="85" spans="2:90" s="79" customFormat="1" ht="18.75" customHeight="1">
      <c r="E85" s="81"/>
      <c r="AP85" s="80"/>
      <c r="CA85" s="98"/>
      <c r="CC85" s="40"/>
      <c r="CF85" s="40"/>
      <c r="CK85" s="40"/>
      <c r="CL85" s="88"/>
    </row>
    <row r="86" spans="2:90" s="79" customFormat="1" ht="18.75" customHeight="1">
      <c r="E86" s="81"/>
      <c r="AP86" s="80"/>
      <c r="CA86" s="98"/>
      <c r="CC86" s="40"/>
      <c r="CF86" s="40"/>
      <c r="CK86" s="40"/>
      <c r="CL86" s="88"/>
    </row>
    <row r="87" spans="2:90" s="79" customFormat="1" ht="18.75" customHeight="1">
      <c r="E87" s="81"/>
      <c r="AP87" s="80"/>
      <c r="CA87" s="98"/>
      <c r="CC87" s="40"/>
      <c r="CF87" s="40"/>
      <c r="CK87" s="40"/>
      <c r="CL87" s="88"/>
    </row>
    <row r="88" spans="2:90" s="79" customFormat="1" ht="18.75" customHeight="1">
      <c r="E88" s="81"/>
      <c r="AP88" s="80"/>
      <c r="CA88" s="98"/>
      <c r="CC88" s="40"/>
      <c r="CF88" s="40"/>
      <c r="CK88" s="40"/>
      <c r="CL88" s="88"/>
    </row>
    <row r="89" spans="2:90" s="79" customFormat="1" ht="18.75" customHeight="1">
      <c r="E89" s="81"/>
      <c r="AP89" s="80"/>
      <c r="CA89" s="98"/>
      <c r="CC89" s="40"/>
      <c r="CF89" s="40"/>
      <c r="CK89" s="40"/>
      <c r="CL89" s="88"/>
    </row>
    <row r="90" spans="2:90" s="79" customFormat="1" ht="18.75" customHeight="1">
      <c r="E90" s="81"/>
      <c r="AP90" s="80"/>
      <c r="CA90" s="98"/>
      <c r="CC90" s="40"/>
      <c r="CF90" s="40"/>
      <c r="CK90" s="40"/>
      <c r="CL90" s="88"/>
    </row>
    <row r="91" spans="2:90" s="79" customFormat="1" ht="18.75" customHeight="1">
      <c r="E91" s="81"/>
      <c r="AP91" s="80"/>
      <c r="CA91" s="98"/>
      <c r="CC91" s="40"/>
      <c r="CF91" s="40"/>
      <c r="CK91" s="40"/>
      <c r="CL91" s="88"/>
    </row>
    <row r="92" spans="2:90" s="79" customFormat="1" ht="18.75" customHeight="1">
      <c r="E92" s="81"/>
      <c r="AP92" s="80"/>
      <c r="CA92" s="98"/>
      <c r="CC92" s="40"/>
      <c r="CF92" s="40"/>
      <c r="CK92" s="40"/>
      <c r="CL92" s="88"/>
    </row>
    <row r="93" spans="2:90" s="79" customFormat="1" ht="18.75" customHeight="1">
      <c r="E93" s="81"/>
      <c r="AP93" s="80"/>
      <c r="CA93" s="98"/>
      <c r="CC93" s="40"/>
      <c r="CF93" s="40"/>
      <c r="CK93" s="40"/>
      <c r="CL93" s="88"/>
    </row>
    <row r="94" spans="2:90" s="79" customFormat="1" ht="18.75" customHeight="1">
      <c r="B94" s="81"/>
      <c r="C94" s="81"/>
      <c r="D94" s="81"/>
      <c r="E94" s="81"/>
      <c r="G94" s="81"/>
      <c r="AP94" s="80"/>
      <c r="CA94" s="98"/>
      <c r="CC94" s="40"/>
      <c r="CF94" s="40"/>
      <c r="CK94" s="40"/>
      <c r="CL94" s="88"/>
    </row>
    <row r="95" spans="2:90" s="79" customFormat="1" ht="18.75" customHeight="1">
      <c r="AP95" s="80"/>
      <c r="CA95" s="98"/>
      <c r="CC95" s="40"/>
      <c r="CF95" s="40"/>
      <c r="CK95" s="40"/>
      <c r="CL95" s="88"/>
    </row>
    <row r="96" spans="2:90" s="79" customFormat="1" ht="18.75" customHeight="1">
      <c r="AP96" s="80"/>
      <c r="CA96" s="98"/>
      <c r="CC96" s="40"/>
      <c r="CF96" s="40"/>
      <c r="CK96" s="40"/>
      <c r="CL96" s="88"/>
    </row>
    <row r="97" spans="42:90" s="79" customFormat="1" ht="18.75" customHeight="1">
      <c r="AP97" s="80"/>
      <c r="CA97" s="98"/>
      <c r="CC97" s="40"/>
      <c r="CF97" s="40"/>
      <c r="CK97" s="40"/>
      <c r="CL97" s="88"/>
    </row>
    <row r="98" spans="42:90" s="79" customFormat="1" ht="18.75" customHeight="1">
      <c r="AP98" s="80"/>
      <c r="CA98" s="98"/>
      <c r="CC98" s="40"/>
      <c r="CF98" s="40"/>
      <c r="CK98" s="40"/>
      <c r="CL98" s="88"/>
    </row>
    <row r="99" spans="42:90" s="79" customFormat="1" ht="18.75" customHeight="1">
      <c r="AP99" s="80"/>
      <c r="CA99" s="98"/>
      <c r="CC99" s="40"/>
      <c r="CF99" s="40"/>
      <c r="CK99" s="40"/>
      <c r="CL99" s="88"/>
    </row>
    <row r="100" spans="42:90" s="79" customFormat="1" ht="18.75" customHeight="1">
      <c r="AP100" s="80"/>
      <c r="CA100" s="98"/>
      <c r="CC100" s="40"/>
      <c r="CF100" s="40"/>
      <c r="CK100" s="40"/>
      <c r="CL100" s="88"/>
    </row>
    <row r="101" spans="42:90" s="79" customFormat="1" ht="18.75" customHeight="1">
      <c r="AP101" s="80"/>
      <c r="CA101" s="98"/>
      <c r="CC101" s="40"/>
      <c r="CF101" s="40"/>
      <c r="CK101" s="40"/>
      <c r="CL101" s="88"/>
    </row>
    <row r="102" spans="42:90" s="79" customFormat="1" ht="18.75" customHeight="1">
      <c r="AP102" s="80"/>
      <c r="CA102" s="98"/>
      <c r="CC102" s="40"/>
      <c r="CF102" s="40"/>
      <c r="CK102" s="40"/>
      <c r="CL102" s="88"/>
    </row>
    <row r="103" spans="42:90" s="79" customFormat="1" ht="18.75" customHeight="1">
      <c r="AP103" s="80"/>
      <c r="CA103" s="98"/>
      <c r="CC103" s="40"/>
      <c r="CF103" s="40"/>
      <c r="CK103" s="40"/>
      <c r="CL103" s="88"/>
    </row>
  </sheetData>
  <sheetProtection password="CC6B" sheet="1" selectLockedCells="1"/>
  <mergeCells count="64">
    <mergeCell ref="B27:AM27"/>
    <mergeCell ref="B28:AM28"/>
    <mergeCell ref="A22:Q22"/>
    <mergeCell ref="R22:V22"/>
    <mergeCell ref="W22:AM22"/>
    <mergeCell ref="A24:AM24"/>
    <mergeCell ref="B25:AM25"/>
    <mergeCell ref="B26:AM26"/>
    <mergeCell ref="A20:Q20"/>
    <mergeCell ref="R20:V20"/>
    <mergeCell ref="W20:AM20"/>
    <mergeCell ref="A21:Q21"/>
    <mergeCell ref="R21:V21"/>
    <mergeCell ref="W21:AM21"/>
    <mergeCell ref="A18:Q18"/>
    <mergeCell ref="R18:V18"/>
    <mergeCell ref="W18:AM18"/>
    <mergeCell ref="A19:Q19"/>
    <mergeCell ref="R19:V19"/>
    <mergeCell ref="W19:AM19"/>
    <mergeCell ref="A16:Q16"/>
    <mergeCell ref="R16:V16"/>
    <mergeCell ref="W16:AM16"/>
    <mergeCell ref="A17:Q17"/>
    <mergeCell ref="R17:V17"/>
    <mergeCell ref="W17:AM17"/>
    <mergeCell ref="A14:Q14"/>
    <mergeCell ref="R14:V14"/>
    <mergeCell ref="W14:AM14"/>
    <mergeCell ref="A15:Q15"/>
    <mergeCell ref="R15:V15"/>
    <mergeCell ref="W15:AM15"/>
    <mergeCell ref="AD12:AE12"/>
    <mergeCell ref="AF12:AH12"/>
    <mergeCell ref="AI12:AK12"/>
    <mergeCell ref="AL12:AM12"/>
    <mergeCell ref="A13:Q13"/>
    <mergeCell ref="R13:V13"/>
    <mergeCell ref="W13:AM13"/>
    <mergeCell ref="M12:P12"/>
    <mergeCell ref="Q12:T12"/>
    <mergeCell ref="U12:V12"/>
    <mergeCell ref="W12:Y12"/>
    <mergeCell ref="Z12:AC12"/>
    <mergeCell ref="AT7:AT8"/>
    <mergeCell ref="L8:AM8"/>
    <mergeCell ref="S9:Y9"/>
    <mergeCell ref="AG9:AM9"/>
    <mergeCell ref="L10:AM10"/>
    <mergeCell ref="AP5:AT5"/>
    <mergeCell ref="L6:AB6"/>
    <mergeCell ref="AC6:AF6"/>
    <mergeCell ref="AG6:AK6"/>
    <mergeCell ref="AL6:AM6"/>
    <mergeCell ref="AP6:AT6"/>
    <mergeCell ref="A2:AM2"/>
    <mergeCell ref="A4:A10"/>
    <mergeCell ref="L4:AF4"/>
    <mergeCell ref="AG4:AM4"/>
    <mergeCell ref="L5:AF5"/>
    <mergeCell ref="AG5:AM5"/>
    <mergeCell ref="B7:K8"/>
    <mergeCell ref="Q7:R7"/>
    <mergeCell ref="T7:V7"/>
  </mergeCells>
  <phoneticPr fontId="6"/>
  <conditionalFormatting sqref="AG6:AK6">
    <cfRule type="expression" dxfId="23" priority="1">
      <formula>$CE$4=2</formula>
    </cfRule>
  </conditionalFormatting>
  <conditionalFormatting sqref="A25">
    <cfRule type="expression" dxfId="22" priority="2">
      <formula>#REF!=2</formula>
    </cfRule>
  </conditionalFormatting>
  <dataValidations count="8">
    <dataValidation type="list" allowBlank="1" showInputMessage="1" showErrorMessage="1" sqref="A15:Q21">
      <formula1>$CC$15:$CC$27</formula1>
    </dataValidation>
    <dataValidation type="whole" allowBlank="1" showInputMessage="1" showErrorMessage="1" error="所要額が1,000円未満の場合は申請できません。" sqref="Z12">
      <formula1>1000</formula1>
      <formula2>1E+28</formula2>
    </dataValidation>
    <dataValidation imeMode="fullKatakana" allowBlank="1" showInputMessage="1" showErrorMessage="1" sqref="L4:AF4"/>
    <dataValidation imeMode="disabled" allowBlank="1" showInputMessage="1" showErrorMessage="1" sqref="Q7:R7 T7:V7 S9:Y9 AG9:AM9"/>
    <dataValidation type="textLength" imeMode="disabled" operator="equal" allowBlank="1" showInputMessage="1" showErrorMessage="1" errorTitle="事業所番号" error="10桁で入力してください。" sqref="AG5:AM5">
      <formula1>10</formula1>
    </dataValidation>
    <dataValidation imeMode="halfAlpha" allowBlank="1" showInputMessage="1" showErrorMessage="1" sqref="AG6 R14:V21"/>
    <dataValidation type="list" allowBlank="1" showInputMessage="1" showErrorMessage="1" sqref="X33:Z34 A25:A28 X36:Z36 X31:Z31">
      <formula1>"○"</formula1>
    </dataValidation>
    <dataValidation type="list" allowBlank="1" showInputMessage="1" showErrorMessage="1" sqref="L6:AB6">
      <formula1>$CH$4:$CH$40</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CL103"/>
  <sheetViews>
    <sheetView showGridLines="0" view="pageBreakPreview" zoomScaleNormal="120" zoomScaleSheetLayoutView="100" workbookViewId="0">
      <selection activeCell="L4" sqref="L4:AF4"/>
    </sheetView>
  </sheetViews>
  <sheetFormatPr defaultColWidth="2.25" defaultRowHeight="15.75"/>
  <cols>
    <col min="1" max="1" width="5.75" style="41" customWidth="1"/>
    <col min="2" max="5" width="3.375" style="41" customWidth="1"/>
    <col min="6" max="7" width="2.375" style="41" bestFit="1" customWidth="1"/>
    <col min="8" max="28" width="2.25" style="41"/>
    <col min="29" max="30" width="2.125" style="41" customWidth="1"/>
    <col min="31" max="32" width="2.625" style="41" customWidth="1"/>
    <col min="33" max="33" width="2.25" style="41"/>
    <col min="34" max="35" width="2.875" style="41" customWidth="1"/>
    <col min="36" max="37" width="2.625" style="41" customWidth="1"/>
    <col min="38" max="39" width="1.375" style="41" customWidth="1"/>
    <col min="40" max="40" width="2.25" style="41"/>
    <col min="41" max="41" width="2.25" style="41" customWidth="1"/>
    <col min="42" max="42" width="2.25" style="117" customWidth="1"/>
    <col min="43" max="47" width="2.25" style="41" customWidth="1"/>
    <col min="48" max="78" width="2.25" style="41"/>
    <col min="79" max="79" width="8.625" style="95" bestFit="1" customWidth="1"/>
    <col min="80" max="80" width="2.875" style="41" customWidth="1"/>
    <col min="81" max="81" width="2.25" style="40" customWidth="1"/>
    <col min="82" max="83" width="5.875" style="41" customWidth="1"/>
    <col min="84" max="84" width="2.5" style="40" customWidth="1"/>
    <col min="85" max="85" width="3.25" style="41" customWidth="1"/>
    <col min="86" max="86" width="41.25" style="41" customWidth="1"/>
    <col min="87" max="87" width="7.5" style="41" customWidth="1"/>
    <col min="88" max="88" width="6.625" style="41" customWidth="1"/>
    <col min="89" max="89" width="2.375" style="40" customWidth="1"/>
    <col min="90" max="90" width="6.375" style="88" customWidth="1"/>
    <col min="91" max="16384" width="2.25" style="41"/>
  </cols>
  <sheetData>
    <row r="1" spans="1:90">
      <c r="A1" s="40" t="s">
        <v>43</v>
      </c>
      <c r="AJ1" s="41" t="s">
        <v>149</v>
      </c>
    </row>
    <row r="2" spans="1:90" ht="36" customHeight="1">
      <c r="A2" s="181" t="str">
        <f>IF(個票10!$CB$4="NG","申請内容に不備/未入力の項目があります！本シートをもう一度ご確認ください！","")</f>
        <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row>
    <row r="3" spans="1:90" ht="20.25" thickBot="1">
      <c r="L3" s="94"/>
      <c r="AM3" s="92" t="str">
        <f>IF($L$5="","",IF($AG$5="","事業所番号を入力してください。↓",""))</f>
        <v/>
      </c>
      <c r="CB3" s="41" t="s">
        <v>68</v>
      </c>
      <c r="CD3" s="41" t="s">
        <v>44</v>
      </c>
      <c r="CE3" s="41" t="s">
        <v>24</v>
      </c>
      <c r="CG3" s="40"/>
      <c r="CH3" s="40"/>
      <c r="CI3" s="42" t="s">
        <v>31</v>
      </c>
      <c r="CJ3" s="40"/>
      <c r="CK3" s="40" t="s">
        <v>44</v>
      </c>
      <c r="CL3" s="88" t="s">
        <v>24</v>
      </c>
    </row>
    <row r="4" spans="1:90" s="47" customFormat="1" ht="18" customHeight="1">
      <c r="A4" s="182" t="s">
        <v>18</v>
      </c>
      <c r="B4" s="43" t="s">
        <v>0</v>
      </c>
      <c r="C4" s="44"/>
      <c r="D4" s="44"/>
      <c r="E4" s="45"/>
      <c r="F4" s="45"/>
      <c r="G4" s="45"/>
      <c r="H4" s="45"/>
      <c r="I4" s="45"/>
      <c r="J4" s="45"/>
      <c r="K4" s="46"/>
      <c r="L4" s="185"/>
      <c r="M4" s="186"/>
      <c r="N4" s="186"/>
      <c r="O4" s="186"/>
      <c r="P4" s="186"/>
      <c r="Q4" s="186"/>
      <c r="R4" s="186"/>
      <c r="S4" s="186"/>
      <c r="T4" s="186"/>
      <c r="U4" s="186"/>
      <c r="V4" s="186"/>
      <c r="W4" s="186"/>
      <c r="X4" s="186"/>
      <c r="Y4" s="186"/>
      <c r="Z4" s="186"/>
      <c r="AA4" s="186"/>
      <c r="AB4" s="186"/>
      <c r="AC4" s="186"/>
      <c r="AD4" s="186"/>
      <c r="AE4" s="186"/>
      <c r="AF4" s="187"/>
      <c r="AG4" s="188" t="s">
        <v>72</v>
      </c>
      <c r="AH4" s="189"/>
      <c r="AI4" s="189"/>
      <c r="AJ4" s="189"/>
      <c r="AK4" s="189"/>
      <c r="AL4" s="189"/>
      <c r="AM4" s="190"/>
      <c r="AP4" s="48"/>
      <c r="CA4" s="96"/>
      <c r="CB4" s="89" t="str">
        <f>IF(AM3&amp;AC7&amp;A29="","","NG")</f>
        <v/>
      </c>
      <c r="CC4" s="40"/>
      <c r="CD4" s="47">
        <f>IFERROR(VLOOKUP($L$6,$CH$4:$CK$40,4,FALSE),0)</f>
        <v>0</v>
      </c>
      <c r="CE4" s="47">
        <f>IFERROR(VLOOKUP($L$6,$CH$4:$CL$40,5,FALSE),0)</f>
        <v>0</v>
      </c>
      <c r="CF4" s="40">
        <f>IF($L$6=$CH4,1,0)</f>
        <v>0</v>
      </c>
      <c r="CG4" s="40">
        <v>1</v>
      </c>
      <c r="CH4" s="49" t="s">
        <v>75</v>
      </c>
      <c r="CI4" s="50">
        <v>20000</v>
      </c>
      <c r="CJ4" s="40" t="s">
        <v>30</v>
      </c>
      <c r="CK4" s="40">
        <v>1</v>
      </c>
      <c r="CL4" s="88">
        <v>2</v>
      </c>
    </row>
    <row r="5" spans="1:90" s="47" customFormat="1" ht="20.25" customHeight="1">
      <c r="A5" s="183"/>
      <c r="B5" s="51" t="s">
        <v>17</v>
      </c>
      <c r="C5" s="52"/>
      <c r="D5" s="52"/>
      <c r="E5" s="53"/>
      <c r="F5" s="53"/>
      <c r="G5" s="53"/>
      <c r="H5" s="53"/>
      <c r="I5" s="53"/>
      <c r="J5" s="53"/>
      <c r="K5" s="54"/>
      <c r="L5" s="191"/>
      <c r="M5" s="192"/>
      <c r="N5" s="192"/>
      <c r="O5" s="192"/>
      <c r="P5" s="192"/>
      <c r="Q5" s="192"/>
      <c r="R5" s="192"/>
      <c r="S5" s="192"/>
      <c r="T5" s="192"/>
      <c r="U5" s="192"/>
      <c r="V5" s="192"/>
      <c r="W5" s="192"/>
      <c r="X5" s="192"/>
      <c r="Y5" s="192"/>
      <c r="Z5" s="192"/>
      <c r="AA5" s="192"/>
      <c r="AB5" s="192"/>
      <c r="AC5" s="192"/>
      <c r="AD5" s="192"/>
      <c r="AE5" s="192"/>
      <c r="AF5" s="193"/>
      <c r="AG5" s="194"/>
      <c r="AH5" s="195"/>
      <c r="AI5" s="195"/>
      <c r="AJ5" s="195"/>
      <c r="AK5" s="195"/>
      <c r="AL5" s="195"/>
      <c r="AM5" s="196"/>
      <c r="AP5" s="207"/>
      <c r="AQ5" s="207"/>
      <c r="AR5" s="207"/>
      <c r="AS5" s="207"/>
      <c r="AT5" s="207"/>
      <c r="CA5" s="96"/>
      <c r="CC5" s="40"/>
      <c r="CF5" s="40">
        <f t="shared" ref="CF5:CF13" si="0">IF($L$6=$CH5,1,0)</f>
        <v>0</v>
      </c>
      <c r="CG5" s="40">
        <v>2</v>
      </c>
      <c r="CH5" s="49" t="s">
        <v>76</v>
      </c>
      <c r="CI5" s="50">
        <v>30000</v>
      </c>
      <c r="CJ5" s="40" t="s">
        <v>30</v>
      </c>
      <c r="CK5" s="40">
        <v>1</v>
      </c>
      <c r="CL5" s="88">
        <v>2</v>
      </c>
    </row>
    <row r="6" spans="1:90" s="47" customFormat="1" ht="26.25" customHeight="1">
      <c r="A6" s="183"/>
      <c r="B6" s="55" t="s">
        <v>27</v>
      </c>
      <c r="C6" s="118"/>
      <c r="D6" s="118"/>
      <c r="E6" s="6"/>
      <c r="F6" s="6"/>
      <c r="G6" s="6"/>
      <c r="H6" s="6"/>
      <c r="I6" s="6"/>
      <c r="J6" s="6"/>
      <c r="K6" s="56"/>
      <c r="L6" s="208"/>
      <c r="M6" s="209"/>
      <c r="N6" s="209"/>
      <c r="O6" s="209"/>
      <c r="P6" s="209"/>
      <c r="Q6" s="209"/>
      <c r="R6" s="209"/>
      <c r="S6" s="209"/>
      <c r="T6" s="209"/>
      <c r="U6" s="209"/>
      <c r="V6" s="209"/>
      <c r="W6" s="209"/>
      <c r="X6" s="209"/>
      <c r="Y6" s="209"/>
      <c r="Z6" s="209"/>
      <c r="AA6" s="209"/>
      <c r="AB6" s="210"/>
      <c r="AC6" s="211" t="s">
        <v>24</v>
      </c>
      <c r="AD6" s="212"/>
      <c r="AE6" s="212"/>
      <c r="AF6" s="213"/>
      <c r="AG6" s="214"/>
      <c r="AH6" s="215"/>
      <c r="AI6" s="215"/>
      <c r="AJ6" s="215"/>
      <c r="AK6" s="216"/>
      <c r="AL6" s="217" t="s">
        <v>73</v>
      </c>
      <c r="AM6" s="218"/>
      <c r="AP6" s="219" t="s">
        <v>37</v>
      </c>
      <c r="AQ6" s="207"/>
      <c r="AR6" s="207"/>
      <c r="AS6" s="207"/>
      <c r="AT6" s="207"/>
      <c r="CA6" s="96"/>
      <c r="CC6" s="40"/>
      <c r="CF6" s="40">
        <f t="shared" si="0"/>
        <v>0</v>
      </c>
      <c r="CG6" s="40">
        <v>3</v>
      </c>
      <c r="CH6" s="49" t="s">
        <v>77</v>
      </c>
      <c r="CI6" s="50">
        <v>40000</v>
      </c>
      <c r="CJ6" s="40" t="s">
        <v>30</v>
      </c>
      <c r="CK6" s="40">
        <v>1</v>
      </c>
      <c r="CL6" s="88">
        <v>2</v>
      </c>
    </row>
    <row r="7" spans="1:90" s="47" customFormat="1" ht="18" customHeight="1">
      <c r="A7" s="183"/>
      <c r="B7" s="197" t="s">
        <v>25</v>
      </c>
      <c r="C7" s="198"/>
      <c r="D7" s="198"/>
      <c r="E7" s="198"/>
      <c r="F7" s="198"/>
      <c r="G7" s="198"/>
      <c r="H7" s="198"/>
      <c r="I7" s="198"/>
      <c r="J7" s="198"/>
      <c r="K7" s="199"/>
      <c r="L7" s="57" t="s">
        <v>5</v>
      </c>
      <c r="M7" s="57"/>
      <c r="N7" s="57"/>
      <c r="O7" s="57"/>
      <c r="P7" s="57"/>
      <c r="Q7" s="203"/>
      <c r="R7" s="203"/>
      <c r="S7" s="57" t="s">
        <v>6</v>
      </c>
      <c r="T7" s="203"/>
      <c r="U7" s="203"/>
      <c r="V7" s="203"/>
      <c r="W7" s="57" t="s">
        <v>7</v>
      </c>
      <c r="X7" s="57"/>
      <c r="Y7" s="57"/>
      <c r="Z7" s="57"/>
      <c r="AA7" s="57"/>
      <c r="AB7" s="57"/>
      <c r="AC7" s="83" t="str">
        <f>IF($CE$4=2,IF($AG$6="","定員を入力してください。",""),"")</f>
        <v/>
      </c>
      <c r="AD7" s="82"/>
      <c r="AE7" s="82"/>
      <c r="AF7" s="82"/>
      <c r="AG7" s="82"/>
      <c r="AH7" s="82"/>
      <c r="AI7" s="82"/>
      <c r="AJ7" s="82"/>
      <c r="AK7" s="82"/>
      <c r="AL7" s="82"/>
      <c r="AM7" s="84"/>
      <c r="AP7" s="118"/>
      <c r="AQ7" s="5"/>
      <c r="AR7" s="5"/>
      <c r="AS7" s="5"/>
      <c r="AT7" s="220"/>
      <c r="CA7" s="96"/>
      <c r="CC7" s="40"/>
      <c r="CF7" s="40">
        <f t="shared" si="0"/>
        <v>0</v>
      </c>
      <c r="CG7" s="40">
        <v>4</v>
      </c>
      <c r="CH7" s="49" t="s">
        <v>78</v>
      </c>
      <c r="CI7" s="50">
        <v>14000</v>
      </c>
      <c r="CJ7" s="40" t="s">
        <v>30</v>
      </c>
      <c r="CK7" s="40">
        <v>1</v>
      </c>
      <c r="CL7" s="88"/>
    </row>
    <row r="8" spans="1:90" s="47" customFormat="1" ht="20.25" customHeight="1">
      <c r="A8" s="183"/>
      <c r="B8" s="200"/>
      <c r="C8" s="201"/>
      <c r="D8" s="201"/>
      <c r="E8" s="201"/>
      <c r="F8" s="201"/>
      <c r="G8" s="201"/>
      <c r="H8" s="201"/>
      <c r="I8" s="201"/>
      <c r="J8" s="201"/>
      <c r="K8" s="202"/>
      <c r="L8" s="221"/>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3"/>
      <c r="AP8" s="118"/>
      <c r="AQ8" s="5"/>
      <c r="AR8" s="5"/>
      <c r="AS8" s="5"/>
      <c r="AT8" s="220"/>
      <c r="CA8" s="96"/>
      <c r="CC8" s="40"/>
      <c r="CF8" s="40">
        <f t="shared" si="0"/>
        <v>0</v>
      </c>
      <c r="CG8" s="40">
        <v>5</v>
      </c>
      <c r="CH8" s="49" t="s">
        <v>79</v>
      </c>
      <c r="CI8" s="50">
        <v>7000</v>
      </c>
      <c r="CJ8" s="40" t="s">
        <v>30</v>
      </c>
      <c r="CK8" s="40">
        <v>1</v>
      </c>
      <c r="CL8" s="88"/>
    </row>
    <row r="9" spans="1:90" s="47" customFormat="1" ht="21" customHeight="1">
      <c r="A9" s="183"/>
      <c r="B9" s="58" t="s">
        <v>8</v>
      </c>
      <c r="C9" s="119"/>
      <c r="D9" s="119"/>
      <c r="E9" s="59"/>
      <c r="F9" s="59"/>
      <c r="G9" s="59"/>
      <c r="H9" s="59"/>
      <c r="I9" s="59"/>
      <c r="J9" s="59"/>
      <c r="K9" s="60"/>
      <c r="L9" s="59" t="s">
        <v>9</v>
      </c>
      <c r="M9" s="59"/>
      <c r="N9" s="59"/>
      <c r="O9" s="59"/>
      <c r="P9" s="59"/>
      <c r="Q9" s="59"/>
      <c r="R9" s="60"/>
      <c r="S9" s="224"/>
      <c r="T9" s="225"/>
      <c r="U9" s="225"/>
      <c r="V9" s="225"/>
      <c r="W9" s="225"/>
      <c r="X9" s="225"/>
      <c r="Y9" s="226"/>
      <c r="Z9" s="61" t="s">
        <v>23</v>
      </c>
      <c r="AA9" s="59"/>
      <c r="AB9" s="59"/>
      <c r="AC9" s="59"/>
      <c r="AD9" s="59"/>
      <c r="AE9" s="59"/>
      <c r="AF9" s="60"/>
      <c r="AG9" s="227"/>
      <c r="AH9" s="228"/>
      <c r="AI9" s="228"/>
      <c r="AJ9" s="228"/>
      <c r="AK9" s="228"/>
      <c r="AL9" s="228"/>
      <c r="AM9" s="229"/>
      <c r="AP9" s="48"/>
      <c r="CA9" s="96"/>
      <c r="CC9" s="40"/>
      <c r="CF9" s="40">
        <f t="shared" si="0"/>
        <v>0</v>
      </c>
      <c r="CG9" s="40">
        <v>6</v>
      </c>
      <c r="CH9" s="49" t="s">
        <v>80</v>
      </c>
      <c r="CI9" s="50">
        <v>7000</v>
      </c>
      <c r="CJ9" s="40" t="s">
        <v>30</v>
      </c>
      <c r="CK9" s="40">
        <v>1</v>
      </c>
      <c r="CL9" s="88"/>
    </row>
    <row r="10" spans="1:90" s="47" customFormat="1" ht="20.25" customHeight="1" thickBot="1">
      <c r="A10" s="184"/>
      <c r="B10" s="62" t="s">
        <v>42</v>
      </c>
      <c r="C10" s="63"/>
      <c r="D10" s="63"/>
      <c r="E10" s="64"/>
      <c r="F10" s="64"/>
      <c r="G10" s="64"/>
      <c r="H10" s="64"/>
      <c r="I10" s="64"/>
      <c r="J10" s="64"/>
      <c r="K10" s="65"/>
      <c r="L10" s="230"/>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2"/>
      <c r="AP10" s="48"/>
      <c r="CA10" s="96"/>
      <c r="CC10" s="40"/>
      <c r="CF10" s="40">
        <f t="shared" si="0"/>
        <v>0</v>
      </c>
      <c r="CG10" s="40">
        <v>7</v>
      </c>
      <c r="CH10" s="49" t="s">
        <v>81</v>
      </c>
      <c r="CI10" s="50">
        <v>7000</v>
      </c>
      <c r="CJ10" s="40" t="s">
        <v>30</v>
      </c>
      <c r="CK10" s="40">
        <v>1</v>
      </c>
      <c r="CL10" s="88"/>
    </row>
    <row r="11" spans="1:90" s="47" customFormat="1" ht="19.5" customHeight="1" thickBot="1">
      <c r="A11" s="5"/>
      <c r="B11" s="5"/>
      <c r="C11" s="5"/>
      <c r="D11" s="5"/>
      <c r="E11" s="5"/>
      <c r="F11" s="5"/>
      <c r="G11" s="5"/>
      <c r="H11" s="5"/>
      <c r="I11" s="66"/>
      <c r="J11" s="5"/>
      <c r="K11" s="6"/>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P11" s="48"/>
      <c r="CA11" s="96"/>
      <c r="CC11" s="40"/>
      <c r="CF11" s="40">
        <f t="shared" si="0"/>
        <v>0</v>
      </c>
      <c r="CG11" s="40">
        <v>8</v>
      </c>
      <c r="CH11" s="49" t="s">
        <v>82</v>
      </c>
      <c r="CI11" s="50">
        <v>7000</v>
      </c>
      <c r="CJ11" s="40" t="s">
        <v>30</v>
      </c>
      <c r="CK11" s="40">
        <v>1</v>
      </c>
      <c r="CL11" s="88"/>
    </row>
    <row r="12" spans="1:90" s="47" customFormat="1" ht="20.25" customHeight="1" thickBot="1">
      <c r="A12" s="67" t="s">
        <v>33</v>
      </c>
      <c r="B12" s="6"/>
      <c r="C12" s="5"/>
      <c r="D12" s="5"/>
      <c r="E12" s="5"/>
      <c r="F12" s="5"/>
      <c r="G12" s="5"/>
      <c r="H12" s="5"/>
      <c r="I12" s="66"/>
      <c r="J12" s="5"/>
      <c r="K12" s="6"/>
      <c r="L12" s="118"/>
      <c r="M12" s="238" t="s">
        <v>26</v>
      </c>
      <c r="N12" s="204"/>
      <c r="O12" s="204"/>
      <c r="P12" s="204"/>
      <c r="Q12" s="239" t="str">
        <f>IFERROR(SUM(IF($L$6="","",VLOOKUP($L$6,$CH$4:$CI$40,2,0)),$CA$22),"")</f>
        <v/>
      </c>
      <c r="R12" s="240"/>
      <c r="S12" s="240"/>
      <c r="T12" s="241"/>
      <c r="U12" s="204" t="s">
        <v>34</v>
      </c>
      <c r="V12" s="204"/>
      <c r="W12" s="204" t="s">
        <v>19</v>
      </c>
      <c r="X12" s="204"/>
      <c r="Y12" s="204"/>
      <c r="Z12" s="205">
        <f>ROUNDDOWN($R$22/1000,0)*1000</f>
        <v>0</v>
      </c>
      <c r="AA12" s="205"/>
      <c r="AB12" s="205"/>
      <c r="AC12" s="205"/>
      <c r="AD12" s="204" t="s">
        <v>34</v>
      </c>
      <c r="AE12" s="204"/>
      <c r="AF12" s="204" t="s">
        <v>15</v>
      </c>
      <c r="AG12" s="204"/>
      <c r="AH12" s="204"/>
      <c r="AI12" s="205" t="str">
        <f>IF($Q$12="","",MIN($Q$12,$Z$12))</f>
        <v/>
      </c>
      <c r="AJ12" s="205"/>
      <c r="AK12" s="205"/>
      <c r="AL12" s="204" t="s">
        <v>34</v>
      </c>
      <c r="AM12" s="206"/>
      <c r="AP12" s="48"/>
      <c r="CA12" s="96"/>
      <c r="CC12" s="40"/>
      <c r="CF12" s="40">
        <f t="shared" si="0"/>
        <v>0</v>
      </c>
      <c r="CG12" s="40">
        <v>9</v>
      </c>
      <c r="CH12" s="49" t="s">
        <v>83</v>
      </c>
      <c r="CI12" s="50">
        <v>7000</v>
      </c>
      <c r="CJ12" s="40" t="s">
        <v>30</v>
      </c>
      <c r="CK12" s="40">
        <v>1</v>
      </c>
      <c r="CL12" s="88"/>
    </row>
    <row r="13" spans="1:90" ht="18" customHeight="1" thickBot="1">
      <c r="A13" s="233" t="s">
        <v>57</v>
      </c>
      <c r="B13" s="234"/>
      <c r="C13" s="234"/>
      <c r="D13" s="234"/>
      <c r="E13" s="234"/>
      <c r="F13" s="234"/>
      <c r="G13" s="234"/>
      <c r="H13" s="234"/>
      <c r="I13" s="234"/>
      <c r="J13" s="234"/>
      <c r="K13" s="234"/>
      <c r="L13" s="234"/>
      <c r="M13" s="234"/>
      <c r="N13" s="234"/>
      <c r="O13" s="234"/>
      <c r="P13" s="234"/>
      <c r="Q13" s="235"/>
      <c r="R13" s="236" t="s">
        <v>20</v>
      </c>
      <c r="S13" s="234"/>
      <c r="T13" s="234"/>
      <c r="U13" s="234"/>
      <c r="V13" s="235"/>
      <c r="W13" s="236" t="s">
        <v>151</v>
      </c>
      <c r="X13" s="234"/>
      <c r="Y13" s="234"/>
      <c r="Z13" s="234"/>
      <c r="AA13" s="234"/>
      <c r="AB13" s="234"/>
      <c r="AC13" s="234"/>
      <c r="AD13" s="234"/>
      <c r="AE13" s="234"/>
      <c r="AF13" s="234"/>
      <c r="AG13" s="234"/>
      <c r="AH13" s="234"/>
      <c r="AI13" s="234"/>
      <c r="AJ13" s="234"/>
      <c r="AK13" s="234"/>
      <c r="AL13" s="234"/>
      <c r="AM13" s="237"/>
      <c r="CA13" s="95" t="s">
        <v>71</v>
      </c>
      <c r="CF13" s="40">
        <f t="shared" si="0"/>
        <v>0</v>
      </c>
      <c r="CG13" s="40">
        <v>10</v>
      </c>
      <c r="CH13" s="49" t="s">
        <v>84</v>
      </c>
      <c r="CI13" s="50">
        <v>3000</v>
      </c>
      <c r="CJ13" s="40" t="s">
        <v>30</v>
      </c>
      <c r="CK13" s="40">
        <v>1</v>
      </c>
    </row>
    <row r="14" spans="1:90" ht="24.75" customHeight="1" thickBot="1">
      <c r="A14" s="172" t="s">
        <v>150</v>
      </c>
      <c r="B14" s="173"/>
      <c r="C14" s="173"/>
      <c r="D14" s="173"/>
      <c r="E14" s="173"/>
      <c r="F14" s="173"/>
      <c r="G14" s="173"/>
      <c r="H14" s="173"/>
      <c r="I14" s="173"/>
      <c r="J14" s="173"/>
      <c r="K14" s="173"/>
      <c r="L14" s="173"/>
      <c r="M14" s="173"/>
      <c r="N14" s="173"/>
      <c r="O14" s="173"/>
      <c r="P14" s="173"/>
      <c r="Q14" s="174"/>
      <c r="R14" s="175">
        <v>2300</v>
      </c>
      <c r="S14" s="176"/>
      <c r="T14" s="176"/>
      <c r="U14" s="176"/>
      <c r="V14" s="177"/>
      <c r="W14" s="178" t="s">
        <v>152</v>
      </c>
      <c r="X14" s="179"/>
      <c r="Y14" s="179"/>
      <c r="Z14" s="179"/>
      <c r="AA14" s="179"/>
      <c r="AB14" s="179"/>
      <c r="AC14" s="179"/>
      <c r="AD14" s="179"/>
      <c r="AE14" s="179"/>
      <c r="AF14" s="179"/>
      <c r="AG14" s="179"/>
      <c r="AH14" s="179"/>
      <c r="AI14" s="179"/>
      <c r="AJ14" s="179"/>
      <c r="AK14" s="179"/>
      <c r="AL14" s="179"/>
      <c r="AM14" s="180"/>
      <c r="CF14" s="40">
        <f t="shared" ref="CF14:CF40" si="1">IF($L$6=$CH14,1,0)</f>
        <v>0</v>
      </c>
      <c r="CG14" s="40">
        <v>11</v>
      </c>
      <c r="CH14" s="49" t="s">
        <v>85</v>
      </c>
      <c r="CI14" s="68">
        <v>3000</v>
      </c>
      <c r="CJ14" s="40" t="s">
        <v>30</v>
      </c>
      <c r="CK14" s="40">
        <v>1</v>
      </c>
    </row>
    <row r="15" spans="1:90" ht="24" customHeight="1">
      <c r="A15" s="242"/>
      <c r="B15" s="243"/>
      <c r="C15" s="243"/>
      <c r="D15" s="243"/>
      <c r="E15" s="243"/>
      <c r="F15" s="243"/>
      <c r="G15" s="243"/>
      <c r="H15" s="243"/>
      <c r="I15" s="243"/>
      <c r="J15" s="243"/>
      <c r="K15" s="243"/>
      <c r="L15" s="243"/>
      <c r="M15" s="243"/>
      <c r="N15" s="243"/>
      <c r="O15" s="243"/>
      <c r="P15" s="243"/>
      <c r="Q15" s="244"/>
      <c r="R15" s="245"/>
      <c r="S15" s="246"/>
      <c r="T15" s="246"/>
      <c r="U15" s="246"/>
      <c r="V15" s="247"/>
      <c r="W15" s="248"/>
      <c r="X15" s="249"/>
      <c r="Y15" s="249"/>
      <c r="Z15" s="249"/>
      <c r="AA15" s="249"/>
      <c r="AB15" s="249"/>
      <c r="AC15" s="249"/>
      <c r="AD15" s="249"/>
      <c r="AE15" s="249"/>
      <c r="AF15" s="249"/>
      <c r="AG15" s="249"/>
      <c r="AH15" s="249"/>
      <c r="AI15" s="249"/>
      <c r="AJ15" s="249"/>
      <c r="AK15" s="249"/>
      <c r="AL15" s="249"/>
      <c r="AM15" s="250"/>
      <c r="CA15" s="95">
        <f>IF($CD$4=2,IF(A15=$CC$26,R15,0),0)</f>
        <v>0</v>
      </c>
      <c r="CC15" s="40" t="s">
        <v>58</v>
      </c>
      <c r="CF15" s="40">
        <f t="shared" si="1"/>
        <v>0</v>
      </c>
      <c r="CG15" s="40">
        <v>12</v>
      </c>
      <c r="CH15" s="40" t="s">
        <v>86</v>
      </c>
      <c r="CI15" s="50">
        <v>7000</v>
      </c>
      <c r="CJ15" s="40" t="s">
        <v>30</v>
      </c>
      <c r="CK15" s="40">
        <v>1</v>
      </c>
    </row>
    <row r="16" spans="1:90" ht="24" customHeight="1">
      <c r="A16" s="251"/>
      <c r="B16" s="209"/>
      <c r="C16" s="209"/>
      <c r="D16" s="209"/>
      <c r="E16" s="209"/>
      <c r="F16" s="209"/>
      <c r="G16" s="209"/>
      <c r="H16" s="209"/>
      <c r="I16" s="209"/>
      <c r="J16" s="209"/>
      <c r="K16" s="209"/>
      <c r="L16" s="209"/>
      <c r="M16" s="209"/>
      <c r="N16" s="209"/>
      <c r="O16" s="209"/>
      <c r="P16" s="209"/>
      <c r="Q16" s="210"/>
      <c r="R16" s="252"/>
      <c r="S16" s="253"/>
      <c r="T16" s="253"/>
      <c r="U16" s="253"/>
      <c r="V16" s="254"/>
      <c r="W16" s="255"/>
      <c r="X16" s="256"/>
      <c r="Y16" s="256"/>
      <c r="Z16" s="256"/>
      <c r="AA16" s="256"/>
      <c r="AB16" s="256"/>
      <c r="AC16" s="256"/>
      <c r="AD16" s="256"/>
      <c r="AE16" s="256"/>
      <c r="AF16" s="256"/>
      <c r="AG16" s="256"/>
      <c r="AH16" s="256"/>
      <c r="AI16" s="256"/>
      <c r="AJ16" s="256"/>
      <c r="AK16" s="256"/>
      <c r="AL16" s="256"/>
      <c r="AM16" s="257"/>
      <c r="CA16" s="95">
        <f t="shared" ref="CA16:CA20" si="2">IF($CD$4=2,IF(A16=$CC$26,R16,0),0)</f>
        <v>0</v>
      </c>
      <c r="CC16" s="40" t="s">
        <v>59</v>
      </c>
      <c r="CF16" s="40">
        <f t="shared" si="1"/>
        <v>0</v>
      </c>
      <c r="CG16" s="40">
        <v>13</v>
      </c>
      <c r="CH16" s="40" t="s">
        <v>87</v>
      </c>
      <c r="CI16" s="50">
        <v>7000</v>
      </c>
      <c r="CJ16" s="40" t="s">
        <v>30</v>
      </c>
      <c r="CK16" s="40">
        <v>1</v>
      </c>
    </row>
    <row r="17" spans="1:90" ht="24" customHeight="1">
      <c r="A17" s="251"/>
      <c r="B17" s="209"/>
      <c r="C17" s="209"/>
      <c r="D17" s="209"/>
      <c r="E17" s="209"/>
      <c r="F17" s="209"/>
      <c r="G17" s="209"/>
      <c r="H17" s="209"/>
      <c r="I17" s="209"/>
      <c r="J17" s="209"/>
      <c r="K17" s="209"/>
      <c r="L17" s="209"/>
      <c r="M17" s="209"/>
      <c r="N17" s="209"/>
      <c r="O17" s="209"/>
      <c r="P17" s="209"/>
      <c r="Q17" s="210"/>
      <c r="R17" s="252"/>
      <c r="S17" s="253"/>
      <c r="T17" s="253"/>
      <c r="U17" s="253"/>
      <c r="V17" s="254"/>
      <c r="W17" s="255"/>
      <c r="X17" s="256"/>
      <c r="Y17" s="256"/>
      <c r="Z17" s="256"/>
      <c r="AA17" s="256"/>
      <c r="AB17" s="256"/>
      <c r="AC17" s="256"/>
      <c r="AD17" s="256"/>
      <c r="AE17" s="256"/>
      <c r="AF17" s="256"/>
      <c r="AG17" s="256"/>
      <c r="AH17" s="256"/>
      <c r="AI17" s="256"/>
      <c r="AJ17" s="256"/>
      <c r="AK17" s="256"/>
      <c r="AL17" s="256"/>
      <c r="AM17" s="257"/>
      <c r="CA17" s="95">
        <f t="shared" si="2"/>
        <v>0</v>
      </c>
      <c r="CC17" s="40" t="s">
        <v>69</v>
      </c>
      <c r="CF17" s="40">
        <f t="shared" si="1"/>
        <v>0</v>
      </c>
      <c r="CG17" s="40">
        <v>14</v>
      </c>
      <c r="CH17" s="40" t="s">
        <v>88</v>
      </c>
      <c r="CI17" s="50">
        <v>7000</v>
      </c>
      <c r="CJ17" s="40" t="s">
        <v>30</v>
      </c>
      <c r="CK17" s="40">
        <v>1</v>
      </c>
    </row>
    <row r="18" spans="1:90" ht="24" customHeight="1">
      <c r="A18" s="251"/>
      <c r="B18" s="209"/>
      <c r="C18" s="209"/>
      <c r="D18" s="209"/>
      <c r="E18" s="209"/>
      <c r="F18" s="209"/>
      <c r="G18" s="209"/>
      <c r="H18" s="209"/>
      <c r="I18" s="209"/>
      <c r="J18" s="209"/>
      <c r="K18" s="209"/>
      <c r="L18" s="209"/>
      <c r="M18" s="209"/>
      <c r="N18" s="209"/>
      <c r="O18" s="209"/>
      <c r="P18" s="209"/>
      <c r="Q18" s="210"/>
      <c r="R18" s="252"/>
      <c r="S18" s="253"/>
      <c r="T18" s="253"/>
      <c r="U18" s="253"/>
      <c r="V18" s="254"/>
      <c r="W18" s="255"/>
      <c r="X18" s="256"/>
      <c r="Y18" s="256"/>
      <c r="Z18" s="256"/>
      <c r="AA18" s="256"/>
      <c r="AB18" s="256"/>
      <c r="AC18" s="256"/>
      <c r="AD18" s="256"/>
      <c r="AE18" s="256"/>
      <c r="AF18" s="256"/>
      <c r="AG18" s="256"/>
      <c r="AH18" s="256"/>
      <c r="AI18" s="256"/>
      <c r="AJ18" s="256"/>
      <c r="AK18" s="256"/>
      <c r="AL18" s="256"/>
      <c r="AM18" s="257"/>
      <c r="CA18" s="95">
        <f t="shared" si="2"/>
        <v>0</v>
      </c>
      <c r="CC18" s="40" t="s">
        <v>60</v>
      </c>
      <c r="CF18" s="40">
        <f t="shared" si="1"/>
        <v>0</v>
      </c>
      <c r="CG18" s="40">
        <v>15</v>
      </c>
      <c r="CH18" s="40" t="s">
        <v>89</v>
      </c>
      <c r="CI18" s="50">
        <v>7000</v>
      </c>
      <c r="CJ18" s="40" t="s">
        <v>30</v>
      </c>
      <c r="CK18" s="40">
        <v>2</v>
      </c>
    </row>
    <row r="19" spans="1:90" ht="24" customHeight="1">
      <c r="A19" s="251"/>
      <c r="B19" s="209"/>
      <c r="C19" s="209"/>
      <c r="D19" s="209"/>
      <c r="E19" s="209"/>
      <c r="F19" s="209"/>
      <c r="G19" s="209"/>
      <c r="H19" s="209"/>
      <c r="I19" s="209"/>
      <c r="J19" s="209"/>
      <c r="K19" s="209"/>
      <c r="L19" s="209"/>
      <c r="M19" s="209"/>
      <c r="N19" s="209"/>
      <c r="O19" s="209"/>
      <c r="P19" s="209"/>
      <c r="Q19" s="210"/>
      <c r="R19" s="252"/>
      <c r="S19" s="253"/>
      <c r="T19" s="253"/>
      <c r="U19" s="253"/>
      <c r="V19" s="254"/>
      <c r="W19" s="255"/>
      <c r="X19" s="256"/>
      <c r="Y19" s="256"/>
      <c r="Z19" s="256"/>
      <c r="AA19" s="256"/>
      <c r="AB19" s="256"/>
      <c r="AC19" s="256"/>
      <c r="AD19" s="256"/>
      <c r="AE19" s="256"/>
      <c r="AF19" s="256"/>
      <c r="AG19" s="256"/>
      <c r="AH19" s="256"/>
      <c r="AI19" s="256"/>
      <c r="AJ19" s="256"/>
      <c r="AK19" s="256"/>
      <c r="AL19" s="256"/>
      <c r="AM19" s="257"/>
      <c r="CA19" s="95">
        <f>IF($CD$4=2,IF(A19=$CC$26,R19,0),0)</f>
        <v>0</v>
      </c>
      <c r="CC19" s="40" t="s">
        <v>61</v>
      </c>
      <c r="CF19" s="40">
        <f t="shared" si="1"/>
        <v>0</v>
      </c>
      <c r="CG19" s="40">
        <v>16</v>
      </c>
      <c r="CH19" s="40" t="s">
        <v>90</v>
      </c>
      <c r="CI19" s="50">
        <v>20000</v>
      </c>
      <c r="CJ19" s="40" t="s">
        <v>30</v>
      </c>
      <c r="CK19" s="40">
        <v>2</v>
      </c>
      <c r="CL19" s="88">
        <v>2</v>
      </c>
    </row>
    <row r="20" spans="1:90" ht="24" customHeight="1">
      <c r="A20" s="251"/>
      <c r="B20" s="209"/>
      <c r="C20" s="209"/>
      <c r="D20" s="209"/>
      <c r="E20" s="209"/>
      <c r="F20" s="209"/>
      <c r="G20" s="209"/>
      <c r="H20" s="209"/>
      <c r="I20" s="209"/>
      <c r="J20" s="209"/>
      <c r="K20" s="209"/>
      <c r="L20" s="209"/>
      <c r="M20" s="209"/>
      <c r="N20" s="209"/>
      <c r="O20" s="209"/>
      <c r="P20" s="209"/>
      <c r="Q20" s="210"/>
      <c r="R20" s="252"/>
      <c r="S20" s="253"/>
      <c r="T20" s="253"/>
      <c r="U20" s="253"/>
      <c r="V20" s="254"/>
      <c r="W20" s="255"/>
      <c r="X20" s="256"/>
      <c r="Y20" s="256"/>
      <c r="Z20" s="256"/>
      <c r="AA20" s="256"/>
      <c r="AB20" s="256"/>
      <c r="AC20" s="256"/>
      <c r="AD20" s="256"/>
      <c r="AE20" s="256"/>
      <c r="AF20" s="256"/>
      <c r="AG20" s="256"/>
      <c r="AH20" s="256"/>
      <c r="AI20" s="256"/>
      <c r="AJ20" s="256"/>
      <c r="AK20" s="256"/>
      <c r="AL20" s="256"/>
      <c r="AM20" s="257"/>
      <c r="CA20" s="95">
        <f t="shared" si="2"/>
        <v>0</v>
      </c>
      <c r="CC20" s="40" t="s">
        <v>62</v>
      </c>
      <c r="CF20" s="40">
        <f t="shared" si="1"/>
        <v>0</v>
      </c>
      <c r="CG20" s="40">
        <v>17</v>
      </c>
      <c r="CH20" s="40" t="s">
        <v>91</v>
      </c>
      <c r="CI20" s="50">
        <v>30000</v>
      </c>
      <c r="CJ20" s="40" t="s">
        <v>30</v>
      </c>
      <c r="CK20" s="40">
        <v>2</v>
      </c>
      <c r="CL20" s="88">
        <v>2</v>
      </c>
    </row>
    <row r="21" spans="1:90" ht="24" customHeight="1" thickBot="1">
      <c r="A21" s="258"/>
      <c r="B21" s="259"/>
      <c r="C21" s="259"/>
      <c r="D21" s="259"/>
      <c r="E21" s="259"/>
      <c r="F21" s="259"/>
      <c r="G21" s="259"/>
      <c r="H21" s="259"/>
      <c r="I21" s="259"/>
      <c r="J21" s="259"/>
      <c r="K21" s="259"/>
      <c r="L21" s="259"/>
      <c r="M21" s="259"/>
      <c r="N21" s="259"/>
      <c r="O21" s="259"/>
      <c r="P21" s="259"/>
      <c r="Q21" s="260"/>
      <c r="R21" s="261"/>
      <c r="S21" s="262"/>
      <c r="T21" s="262"/>
      <c r="U21" s="262"/>
      <c r="V21" s="263"/>
      <c r="W21" s="264"/>
      <c r="X21" s="265"/>
      <c r="Y21" s="265"/>
      <c r="Z21" s="265"/>
      <c r="AA21" s="265"/>
      <c r="AB21" s="265"/>
      <c r="AC21" s="265"/>
      <c r="AD21" s="265"/>
      <c r="AE21" s="265"/>
      <c r="AF21" s="265"/>
      <c r="AG21" s="265"/>
      <c r="AH21" s="265"/>
      <c r="AI21" s="265"/>
      <c r="AJ21" s="265"/>
      <c r="AK21" s="265"/>
      <c r="AL21" s="265"/>
      <c r="AM21" s="266"/>
      <c r="AU21" s="34"/>
      <c r="CA21" s="95">
        <f>IF($CD$4=2,IF(A21=$CC$26,R21,0),0)</f>
        <v>0</v>
      </c>
      <c r="CC21" s="40" t="s">
        <v>63</v>
      </c>
      <c r="CF21" s="40">
        <f t="shared" si="1"/>
        <v>0</v>
      </c>
      <c r="CG21" s="40">
        <v>18</v>
      </c>
      <c r="CH21" s="40" t="s">
        <v>92</v>
      </c>
      <c r="CI21" s="50">
        <v>40000</v>
      </c>
      <c r="CJ21" s="40" t="s">
        <v>30</v>
      </c>
      <c r="CK21" s="40">
        <v>2</v>
      </c>
      <c r="CL21" s="88">
        <v>2</v>
      </c>
    </row>
    <row r="22" spans="1:90" ht="22.5" customHeight="1" thickTop="1" thickBot="1">
      <c r="A22" s="267" t="s">
        <v>28</v>
      </c>
      <c r="B22" s="268"/>
      <c r="C22" s="268"/>
      <c r="D22" s="268"/>
      <c r="E22" s="268"/>
      <c r="F22" s="268"/>
      <c r="G22" s="268"/>
      <c r="H22" s="268"/>
      <c r="I22" s="268"/>
      <c r="J22" s="268"/>
      <c r="K22" s="268"/>
      <c r="L22" s="268"/>
      <c r="M22" s="268"/>
      <c r="N22" s="268"/>
      <c r="O22" s="268"/>
      <c r="P22" s="268"/>
      <c r="Q22" s="269"/>
      <c r="R22" s="270">
        <f>SUM(R15:V21)</f>
        <v>0</v>
      </c>
      <c r="S22" s="271"/>
      <c r="T22" s="271"/>
      <c r="U22" s="271"/>
      <c r="V22" s="272"/>
      <c r="W22" s="273"/>
      <c r="X22" s="274"/>
      <c r="Y22" s="274"/>
      <c r="Z22" s="274"/>
      <c r="AA22" s="274"/>
      <c r="AB22" s="274"/>
      <c r="AC22" s="274"/>
      <c r="AD22" s="274"/>
      <c r="AE22" s="274"/>
      <c r="AF22" s="274"/>
      <c r="AG22" s="274"/>
      <c r="AH22" s="274"/>
      <c r="AI22" s="274"/>
      <c r="AJ22" s="274"/>
      <c r="AK22" s="274"/>
      <c r="AL22" s="274"/>
      <c r="AM22" s="275"/>
      <c r="CA22" s="97">
        <f>MIN(ROUNDDOWN(SUM(CA15:CA21),-3),15000)</f>
        <v>0</v>
      </c>
      <c r="CC22" s="40" t="s">
        <v>64</v>
      </c>
      <c r="CF22" s="40">
        <f t="shared" si="1"/>
        <v>0</v>
      </c>
      <c r="CG22" s="40">
        <v>19</v>
      </c>
      <c r="CH22" s="40" t="s">
        <v>93</v>
      </c>
      <c r="CI22" s="50">
        <v>7000</v>
      </c>
      <c r="CJ22" s="40" t="s">
        <v>30</v>
      </c>
      <c r="CK22" s="40">
        <v>2</v>
      </c>
    </row>
    <row r="23" spans="1:90" ht="21.75" customHeight="1" thickBot="1">
      <c r="A23" s="87"/>
      <c r="B23" s="69"/>
      <c r="C23" s="69"/>
      <c r="D23" s="69"/>
      <c r="E23" s="69"/>
      <c r="F23" s="70"/>
      <c r="G23" s="70"/>
      <c r="H23" s="70"/>
      <c r="I23" s="70"/>
      <c r="J23" s="70"/>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CC23" s="40" t="s">
        <v>65</v>
      </c>
      <c r="CF23" s="40">
        <f t="shared" si="1"/>
        <v>0</v>
      </c>
      <c r="CG23" s="40">
        <v>20</v>
      </c>
      <c r="CH23" s="40" t="s">
        <v>94</v>
      </c>
      <c r="CI23" s="50">
        <v>7000</v>
      </c>
      <c r="CJ23" s="40" t="s">
        <v>30</v>
      </c>
      <c r="CK23" s="40">
        <v>2</v>
      </c>
    </row>
    <row r="24" spans="1:90" ht="24.75" customHeight="1" thickBot="1">
      <c r="A24" s="276" t="s">
        <v>35</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8"/>
      <c r="AP24" s="72"/>
      <c r="CC24" s="40" t="s">
        <v>66</v>
      </c>
      <c r="CF24" s="40">
        <f t="shared" si="1"/>
        <v>0</v>
      </c>
      <c r="CG24" s="40">
        <v>21</v>
      </c>
      <c r="CH24" s="40" t="s">
        <v>95</v>
      </c>
      <c r="CI24" s="50">
        <v>7000</v>
      </c>
      <c r="CJ24" s="40" t="s">
        <v>30</v>
      </c>
      <c r="CK24" s="40">
        <v>2</v>
      </c>
    </row>
    <row r="25" spans="1:90" s="47" customFormat="1" ht="30" customHeight="1" thickBot="1">
      <c r="A25" s="115"/>
      <c r="B25" s="279" t="s">
        <v>74</v>
      </c>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80"/>
      <c r="AP25" s="48"/>
      <c r="CA25" s="96"/>
      <c r="CC25" s="40" t="s">
        <v>67</v>
      </c>
      <c r="CF25" s="40">
        <f t="shared" si="1"/>
        <v>0</v>
      </c>
      <c r="CG25" s="49">
        <v>23</v>
      </c>
      <c r="CH25" s="49" t="s">
        <v>96</v>
      </c>
      <c r="CI25" s="68">
        <v>20000</v>
      </c>
      <c r="CJ25" s="49" t="s">
        <v>30</v>
      </c>
      <c r="CK25" s="40">
        <v>2</v>
      </c>
      <c r="CL25" s="88">
        <v>2</v>
      </c>
    </row>
    <row r="26" spans="1:90" s="47" customFormat="1" ht="25.5" customHeight="1" thickBot="1">
      <c r="A26" s="116"/>
      <c r="B26" s="281" t="s">
        <v>112</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2"/>
      <c r="AP26" s="48"/>
      <c r="CA26" s="96"/>
      <c r="CC26" s="40" t="s">
        <v>70</v>
      </c>
      <c r="CF26" s="40">
        <f t="shared" si="1"/>
        <v>0</v>
      </c>
      <c r="CG26" s="40">
        <v>24</v>
      </c>
      <c r="CH26" s="40" t="s">
        <v>97</v>
      </c>
      <c r="CI26" s="50">
        <v>30000</v>
      </c>
      <c r="CJ26" s="40" t="s">
        <v>32</v>
      </c>
      <c r="CK26" s="40">
        <v>2</v>
      </c>
      <c r="CL26" s="88">
        <v>2</v>
      </c>
    </row>
    <row r="27" spans="1:90" ht="25.5" customHeight="1" thickBot="1">
      <c r="A27" s="116"/>
      <c r="B27" s="281" t="s">
        <v>41</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2"/>
      <c r="CC27" s="40" t="s">
        <v>148</v>
      </c>
      <c r="CF27" s="40">
        <f t="shared" si="1"/>
        <v>0</v>
      </c>
      <c r="CG27" s="40">
        <v>25</v>
      </c>
      <c r="CH27" s="40" t="s">
        <v>98</v>
      </c>
      <c r="CI27" s="50">
        <v>40000</v>
      </c>
      <c r="CJ27" s="40" t="s">
        <v>32</v>
      </c>
      <c r="CK27" s="40">
        <v>2</v>
      </c>
      <c r="CL27" s="88">
        <v>2</v>
      </c>
    </row>
    <row r="28" spans="1:90" ht="25.5" customHeight="1" thickBot="1">
      <c r="A28" s="116"/>
      <c r="B28" s="283" t="s">
        <v>36</v>
      </c>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4"/>
      <c r="CF28" s="40">
        <f t="shared" si="1"/>
        <v>0</v>
      </c>
      <c r="CG28" s="40">
        <v>26</v>
      </c>
      <c r="CH28" s="40" t="s">
        <v>99</v>
      </c>
      <c r="CI28" s="50">
        <v>20000</v>
      </c>
      <c r="CJ28" s="40" t="s">
        <v>32</v>
      </c>
      <c r="CK28" s="40">
        <v>2</v>
      </c>
      <c r="CL28" s="88">
        <v>2</v>
      </c>
    </row>
    <row r="29" spans="1:90" ht="18" customHeight="1">
      <c r="A29" s="99" t="str">
        <f>IF(COUNTIF($A$25:$A$28,"○")=4,"",IF(OR(AND(COUNTIF($A$25:$A$28,"○")=0,$AG$5&lt;&gt;""),COUNTIF($A$25:$A$28,"○")=1,COUNTIF($A$25:$A$28,"○")=2,COUNTIF($A$25:$A$28,"○")=3),"誓約事項（水色セル）のすべてに○がない場合、補助金の対象となりません。",""))</f>
        <v/>
      </c>
      <c r="CF29" s="40">
        <f t="shared" si="1"/>
        <v>0</v>
      </c>
      <c r="CG29" s="40">
        <v>27</v>
      </c>
      <c r="CH29" s="40" t="s">
        <v>100</v>
      </c>
      <c r="CI29" s="50">
        <v>30000</v>
      </c>
      <c r="CJ29" s="40" t="s">
        <v>32</v>
      </c>
      <c r="CK29" s="40">
        <v>2</v>
      </c>
      <c r="CL29" s="88">
        <v>2</v>
      </c>
    </row>
    <row r="30" spans="1:90" ht="12" customHeight="1">
      <c r="A30" s="85"/>
      <c r="CF30" s="40">
        <f t="shared" si="1"/>
        <v>0</v>
      </c>
      <c r="CG30" s="40">
        <v>28</v>
      </c>
      <c r="CH30" s="40" t="s">
        <v>101</v>
      </c>
      <c r="CI30" s="50">
        <v>40000</v>
      </c>
      <c r="CJ30" s="40" t="s">
        <v>32</v>
      </c>
      <c r="CK30" s="40">
        <v>2</v>
      </c>
      <c r="CL30" s="88">
        <v>2</v>
      </c>
    </row>
    <row r="31" spans="1:90" ht="24.75" customHeight="1">
      <c r="B31" s="86"/>
      <c r="C31" s="74"/>
      <c r="D31" s="74"/>
      <c r="E31" s="74"/>
      <c r="F31" s="74"/>
      <c r="G31" s="74"/>
      <c r="H31" s="74"/>
      <c r="I31" s="74"/>
      <c r="J31" s="74"/>
      <c r="K31" s="74"/>
      <c r="L31" s="74"/>
      <c r="M31" s="74"/>
      <c r="N31" s="74"/>
      <c r="O31" s="74"/>
      <c r="P31" s="74"/>
      <c r="Q31" s="74"/>
      <c r="R31" s="74"/>
      <c r="S31" s="74"/>
      <c r="T31" s="75"/>
      <c r="U31" s="75"/>
      <c r="V31" s="75"/>
      <c r="W31" s="75"/>
      <c r="X31" s="76"/>
      <c r="Y31" s="76"/>
      <c r="Z31" s="76"/>
      <c r="AA31" s="77"/>
      <c r="AB31" s="77"/>
      <c r="AC31" s="77"/>
      <c r="AD31" s="77"/>
      <c r="AE31" s="77"/>
      <c r="AF31" s="77"/>
      <c r="AG31" s="77"/>
      <c r="AH31" s="77"/>
      <c r="AI31" s="77"/>
      <c r="AJ31" s="77"/>
      <c r="AK31" s="77"/>
      <c r="AL31" s="77"/>
      <c r="AM31" s="77"/>
      <c r="AP31" s="120"/>
      <c r="AQ31" s="73"/>
      <c r="CF31" s="40">
        <f t="shared" si="1"/>
        <v>0</v>
      </c>
      <c r="CG31" s="40">
        <v>30</v>
      </c>
      <c r="CH31" s="40" t="s">
        <v>102</v>
      </c>
      <c r="CI31" s="50">
        <v>3000</v>
      </c>
      <c r="CJ31" s="40" t="s">
        <v>32</v>
      </c>
      <c r="CK31" s="40">
        <v>1</v>
      </c>
    </row>
    <row r="32" spans="1:90" ht="25.5" customHeight="1">
      <c r="A32" s="86"/>
      <c r="CF32" s="40">
        <f t="shared" si="1"/>
        <v>0</v>
      </c>
      <c r="CG32" s="40">
        <v>31</v>
      </c>
      <c r="CH32" s="40" t="s">
        <v>103</v>
      </c>
      <c r="CI32" s="50">
        <v>3000</v>
      </c>
      <c r="CJ32" s="40" t="s">
        <v>32</v>
      </c>
      <c r="CK32" s="40">
        <v>1</v>
      </c>
    </row>
    <row r="33" spans="1:90" ht="15" customHeight="1">
      <c r="A33" s="93"/>
      <c r="B33" s="74"/>
      <c r="C33" s="74"/>
      <c r="D33" s="74"/>
      <c r="E33" s="74"/>
      <c r="F33" s="74"/>
      <c r="G33" s="74"/>
      <c r="H33" s="74"/>
      <c r="I33" s="74"/>
      <c r="J33" s="74"/>
      <c r="K33" s="74"/>
      <c r="L33" s="74"/>
      <c r="M33" s="74"/>
      <c r="N33" s="74"/>
      <c r="O33" s="74"/>
      <c r="P33" s="74"/>
      <c r="Q33" s="74"/>
      <c r="R33" s="74"/>
      <c r="S33" s="74"/>
      <c r="T33" s="75"/>
      <c r="U33" s="75"/>
      <c r="V33" s="75"/>
      <c r="W33" s="75"/>
      <c r="X33" s="76"/>
      <c r="Y33" s="76"/>
      <c r="Z33" s="76"/>
      <c r="AA33" s="77"/>
      <c r="AB33" s="77"/>
      <c r="AC33" s="77"/>
      <c r="AD33" s="77"/>
      <c r="AE33" s="77"/>
      <c r="AF33" s="77"/>
      <c r="AG33" s="77"/>
      <c r="AH33" s="77"/>
      <c r="AI33" s="77"/>
      <c r="AJ33" s="77"/>
      <c r="AK33" s="77"/>
      <c r="AL33" s="77"/>
      <c r="AM33" s="77"/>
      <c r="CF33" s="40">
        <f t="shared" si="1"/>
        <v>0</v>
      </c>
      <c r="CG33" s="40">
        <v>32</v>
      </c>
      <c r="CH33" s="40" t="s">
        <v>104</v>
      </c>
      <c r="CI33" s="50">
        <v>3000</v>
      </c>
      <c r="CJ33" s="40" t="s">
        <v>32</v>
      </c>
      <c r="CK33" s="40">
        <v>1</v>
      </c>
    </row>
    <row r="34" spans="1:90" ht="15" customHeight="1">
      <c r="B34" s="86"/>
      <c r="C34" s="74"/>
      <c r="D34" s="74"/>
      <c r="E34" s="74"/>
      <c r="F34" s="74"/>
      <c r="G34" s="74"/>
      <c r="H34" s="74"/>
      <c r="I34" s="74"/>
      <c r="J34" s="74"/>
      <c r="K34" s="74"/>
      <c r="L34" s="74"/>
      <c r="M34" s="74"/>
      <c r="N34" s="74"/>
      <c r="O34" s="74"/>
      <c r="P34" s="74"/>
      <c r="Q34" s="74"/>
      <c r="R34" s="74"/>
      <c r="S34" s="74"/>
      <c r="T34" s="75"/>
      <c r="U34" s="75"/>
      <c r="V34" s="75"/>
      <c r="W34" s="75"/>
      <c r="X34" s="76"/>
      <c r="Y34" s="76"/>
      <c r="Z34" s="76"/>
      <c r="AA34" s="77"/>
      <c r="AB34" s="77"/>
      <c r="AC34" s="77"/>
      <c r="AD34" s="77"/>
      <c r="AE34" s="77"/>
      <c r="AF34" s="77"/>
      <c r="AG34" s="77"/>
      <c r="AH34" s="77"/>
      <c r="AI34" s="77"/>
      <c r="AJ34" s="77"/>
      <c r="AK34" s="77"/>
      <c r="AL34" s="77"/>
      <c r="AM34" s="77"/>
      <c r="AP34" s="120"/>
      <c r="AQ34" s="78"/>
      <c r="CF34" s="40">
        <f t="shared" si="1"/>
        <v>0</v>
      </c>
      <c r="CG34" s="40">
        <v>33</v>
      </c>
      <c r="CH34" s="40" t="s">
        <v>105</v>
      </c>
      <c r="CI34" s="50">
        <v>3000</v>
      </c>
      <c r="CJ34" s="40" t="s">
        <v>32</v>
      </c>
      <c r="CK34" s="40">
        <v>1</v>
      </c>
    </row>
    <row r="35" spans="1:90" ht="15" customHeight="1">
      <c r="A35" s="86"/>
      <c r="CF35" s="40">
        <f t="shared" si="1"/>
        <v>0</v>
      </c>
      <c r="CG35" s="40">
        <v>34</v>
      </c>
      <c r="CH35" s="40" t="s">
        <v>106</v>
      </c>
      <c r="CI35" s="50">
        <v>3000</v>
      </c>
      <c r="CJ35" s="40" t="s">
        <v>32</v>
      </c>
      <c r="CK35" s="40">
        <v>1</v>
      </c>
    </row>
    <row r="36" spans="1:90" ht="13.5" customHeight="1">
      <c r="A36" s="93"/>
      <c r="B36" s="74"/>
      <c r="C36" s="74"/>
      <c r="D36" s="74"/>
      <c r="E36" s="74"/>
      <c r="F36" s="74"/>
      <c r="G36" s="74"/>
      <c r="H36" s="74"/>
      <c r="I36" s="74"/>
      <c r="J36" s="74"/>
      <c r="K36" s="74"/>
      <c r="L36" s="74"/>
      <c r="M36" s="74"/>
      <c r="N36" s="74"/>
      <c r="O36" s="74"/>
      <c r="P36" s="74"/>
      <c r="Q36" s="74"/>
      <c r="R36" s="74"/>
      <c r="S36" s="74"/>
      <c r="T36" s="75"/>
      <c r="U36" s="75"/>
      <c r="V36" s="75"/>
      <c r="W36" s="75"/>
      <c r="X36" s="76"/>
      <c r="Y36" s="76"/>
      <c r="Z36" s="76"/>
      <c r="AA36" s="77"/>
      <c r="AB36" s="77"/>
      <c r="AC36" s="77"/>
      <c r="AD36" s="77"/>
      <c r="AE36" s="77"/>
      <c r="AF36" s="77"/>
      <c r="AG36" s="77"/>
      <c r="AH36" s="77"/>
      <c r="AI36" s="77"/>
      <c r="AJ36" s="77"/>
      <c r="AK36" s="77"/>
      <c r="AL36" s="77"/>
      <c r="AM36" s="77"/>
      <c r="CF36" s="40">
        <f t="shared" si="1"/>
        <v>0</v>
      </c>
      <c r="CG36" s="40">
        <v>35</v>
      </c>
      <c r="CH36" s="40" t="s">
        <v>107</v>
      </c>
      <c r="CI36" s="50">
        <v>3000</v>
      </c>
      <c r="CJ36" s="40" t="s">
        <v>32</v>
      </c>
      <c r="CK36" s="40">
        <v>1</v>
      </c>
    </row>
    <row r="37" spans="1:90" s="79" customFormat="1" ht="18.75" customHeight="1">
      <c r="AP37" s="80"/>
      <c r="CA37" s="98"/>
      <c r="CC37" s="40"/>
      <c r="CF37" s="40">
        <f t="shared" si="1"/>
        <v>0</v>
      </c>
      <c r="CG37" s="40">
        <v>36</v>
      </c>
      <c r="CH37" s="40" t="s">
        <v>108</v>
      </c>
      <c r="CI37" s="50">
        <v>3000</v>
      </c>
      <c r="CJ37" s="40" t="s">
        <v>32</v>
      </c>
      <c r="CK37" s="40">
        <v>1</v>
      </c>
      <c r="CL37" s="88"/>
    </row>
    <row r="38" spans="1:90" s="79" customFormat="1" ht="18.75" customHeight="1">
      <c r="E38" s="81"/>
      <c r="AP38" s="80"/>
      <c r="CA38" s="98"/>
      <c r="CC38" s="40"/>
      <c r="CF38" s="40">
        <f t="shared" si="1"/>
        <v>0</v>
      </c>
      <c r="CG38" s="40">
        <v>37</v>
      </c>
      <c r="CH38" s="40" t="s">
        <v>109</v>
      </c>
      <c r="CI38" s="50">
        <v>3000</v>
      </c>
      <c r="CJ38" s="40" t="s">
        <v>32</v>
      </c>
      <c r="CK38" s="40">
        <v>1</v>
      </c>
      <c r="CL38" s="88"/>
    </row>
    <row r="39" spans="1:90" s="79" customFormat="1" ht="18.75" customHeight="1">
      <c r="E39" s="81"/>
      <c r="AP39" s="80"/>
      <c r="CA39" s="98"/>
      <c r="CC39" s="40"/>
      <c r="CF39" s="40">
        <f t="shared" si="1"/>
        <v>0</v>
      </c>
      <c r="CG39" s="40">
        <v>38</v>
      </c>
      <c r="CH39" s="40" t="s">
        <v>110</v>
      </c>
      <c r="CI39" s="50">
        <v>3000</v>
      </c>
      <c r="CJ39" s="40" t="s">
        <v>32</v>
      </c>
      <c r="CK39" s="40">
        <v>1</v>
      </c>
      <c r="CL39" s="88"/>
    </row>
    <row r="40" spans="1:90" s="79" customFormat="1" ht="18.75" customHeight="1">
      <c r="E40" s="81"/>
      <c r="AP40" s="80"/>
      <c r="CA40" s="98"/>
      <c r="CC40" s="40"/>
      <c r="CF40" s="40">
        <f t="shared" si="1"/>
        <v>0</v>
      </c>
      <c r="CG40" s="40">
        <v>39</v>
      </c>
      <c r="CH40" s="40" t="s">
        <v>111</v>
      </c>
      <c r="CI40" s="50">
        <v>3000</v>
      </c>
      <c r="CJ40" s="40" t="s">
        <v>32</v>
      </c>
      <c r="CK40" s="40">
        <v>1</v>
      </c>
      <c r="CL40" s="88"/>
    </row>
    <row r="41" spans="1:90" s="79" customFormat="1" ht="18.75" customHeight="1">
      <c r="E41" s="81"/>
      <c r="AP41" s="80"/>
      <c r="CA41" s="98"/>
      <c r="CC41" s="40"/>
    </row>
    <row r="42" spans="1:90" s="79" customFormat="1" ht="18.75" customHeight="1">
      <c r="E42" s="81"/>
      <c r="AP42" s="80"/>
      <c r="CA42" s="98"/>
      <c r="CC42" s="40"/>
      <c r="CL42" s="88"/>
    </row>
    <row r="43" spans="1:90" s="79" customFormat="1" ht="18.75" customHeight="1">
      <c r="E43" s="81"/>
      <c r="AP43" s="80"/>
      <c r="CA43" s="98"/>
      <c r="CC43" s="40"/>
      <c r="CF43" s="40"/>
      <c r="CG43" s="40"/>
      <c r="CH43" s="40"/>
      <c r="CI43" s="50"/>
      <c r="CJ43" s="40"/>
      <c r="CK43" s="40"/>
      <c r="CL43" s="88"/>
    </row>
    <row r="44" spans="1:90" s="79" customFormat="1" ht="18.75" customHeight="1">
      <c r="E44" s="81"/>
      <c r="AP44" s="80"/>
      <c r="CA44" s="98"/>
      <c r="CC44" s="40"/>
      <c r="CF44" s="40"/>
      <c r="CG44" s="40"/>
      <c r="CH44" s="40"/>
      <c r="CI44" s="50"/>
      <c r="CJ44" s="40"/>
      <c r="CK44" s="40"/>
      <c r="CL44" s="88"/>
    </row>
    <row r="45" spans="1:90" s="79" customFormat="1" ht="18.75" customHeight="1">
      <c r="E45" s="81"/>
      <c r="AP45" s="80"/>
      <c r="CA45" s="98"/>
      <c r="CC45" s="40"/>
      <c r="CF45" s="40"/>
      <c r="CG45" s="40"/>
      <c r="CH45" s="40"/>
      <c r="CI45" s="50"/>
      <c r="CJ45" s="40"/>
      <c r="CK45" s="40"/>
      <c r="CL45" s="88"/>
    </row>
    <row r="46" spans="1:90" s="79" customFormat="1" ht="18.75" customHeight="1">
      <c r="E46" s="81"/>
      <c r="AP46" s="80"/>
      <c r="CA46" s="98"/>
      <c r="CC46" s="40"/>
      <c r="CF46" s="40"/>
      <c r="CG46" s="40"/>
      <c r="CH46" s="40"/>
      <c r="CI46" s="50"/>
      <c r="CJ46" s="40"/>
      <c r="CK46" s="40"/>
      <c r="CL46" s="88"/>
    </row>
    <row r="47" spans="1:90" s="79" customFormat="1" ht="18.75" customHeight="1">
      <c r="E47" s="81"/>
      <c r="AP47" s="80"/>
      <c r="CA47" s="98"/>
      <c r="CC47" s="40"/>
      <c r="CF47" s="40"/>
      <c r="CG47" s="40"/>
      <c r="CH47" s="40"/>
      <c r="CI47" s="50"/>
      <c r="CJ47" s="40"/>
      <c r="CK47" s="40"/>
      <c r="CL47" s="88"/>
    </row>
    <row r="48" spans="1:90" s="79" customFormat="1" ht="18.75" customHeight="1">
      <c r="E48" s="81"/>
      <c r="AP48" s="80"/>
      <c r="CA48" s="98"/>
      <c r="CC48" s="40"/>
      <c r="CF48" s="40"/>
      <c r="CG48" s="40"/>
      <c r="CH48" s="40"/>
      <c r="CI48" s="50"/>
      <c r="CJ48" s="40"/>
      <c r="CK48" s="40"/>
      <c r="CL48" s="88"/>
    </row>
    <row r="49" spans="5:90" s="79" customFormat="1" ht="18.75" customHeight="1">
      <c r="E49" s="81"/>
      <c r="AP49" s="80"/>
      <c r="CA49" s="98"/>
      <c r="CC49" s="40"/>
      <c r="CF49" s="40"/>
      <c r="CG49" s="40"/>
      <c r="CH49" s="40"/>
      <c r="CI49" s="50"/>
      <c r="CJ49" s="40"/>
      <c r="CK49" s="40"/>
      <c r="CL49" s="88"/>
    </row>
    <row r="50" spans="5:90" s="79" customFormat="1" ht="18.75" customHeight="1">
      <c r="E50" s="81"/>
      <c r="AP50" s="80"/>
      <c r="CA50" s="98"/>
      <c r="CC50" s="40"/>
      <c r="CF50" s="40"/>
      <c r="CG50" s="40"/>
      <c r="CH50" s="40"/>
      <c r="CI50" s="50"/>
      <c r="CJ50" s="40"/>
      <c r="CK50" s="40"/>
      <c r="CL50" s="88"/>
    </row>
    <row r="51" spans="5:90" s="79" customFormat="1" ht="18.75" customHeight="1">
      <c r="E51" s="81"/>
      <c r="AP51" s="80"/>
      <c r="CA51" s="98"/>
      <c r="CC51" s="40"/>
      <c r="CF51" s="40"/>
      <c r="CG51" s="40"/>
      <c r="CH51" s="40"/>
      <c r="CI51" s="50"/>
      <c r="CJ51" s="40"/>
      <c r="CK51" s="40"/>
      <c r="CL51" s="88"/>
    </row>
    <row r="52" spans="5:90" s="79" customFormat="1" ht="18.75" customHeight="1">
      <c r="E52" s="81"/>
      <c r="AP52" s="80"/>
      <c r="CA52" s="98"/>
      <c r="CC52" s="40"/>
      <c r="CF52" s="40"/>
      <c r="CG52" s="40"/>
      <c r="CH52" s="40"/>
      <c r="CI52" s="50"/>
      <c r="CJ52" s="40"/>
      <c r="CK52" s="40"/>
      <c r="CL52" s="88"/>
    </row>
    <row r="53" spans="5:90" s="79" customFormat="1" ht="18.75" customHeight="1">
      <c r="E53" s="81"/>
      <c r="AP53" s="80"/>
      <c r="CA53" s="98"/>
      <c r="CC53" s="40"/>
      <c r="CF53" s="40"/>
      <c r="CG53" s="40"/>
      <c r="CH53" s="40"/>
      <c r="CI53" s="50"/>
      <c r="CJ53" s="40"/>
      <c r="CK53" s="40"/>
      <c r="CL53" s="88"/>
    </row>
    <row r="54" spans="5:90" s="79" customFormat="1" ht="18.75" customHeight="1">
      <c r="E54" s="81"/>
      <c r="AP54" s="80"/>
      <c r="CA54" s="98"/>
      <c r="CC54" s="40"/>
      <c r="CF54" s="40"/>
      <c r="CG54" s="40"/>
      <c r="CH54" s="40"/>
      <c r="CI54" s="50"/>
      <c r="CJ54" s="40"/>
      <c r="CK54" s="40"/>
      <c r="CL54" s="88"/>
    </row>
    <row r="55" spans="5:90" s="79" customFormat="1" ht="18.75" customHeight="1">
      <c r="E55" s="81"/>
      <c r="AP55" s="80"/>
      <c r="CA55" s="98"/>
      <c r="CC55" s="40"/>
      <c r="CF55" s="40"/>
      <c r="CG55" s="40"/>
      <c r="CH55" s="40"/>
      <c r="CI55" s="50"/>
      <c r="CJ55" s="40"/>
      <c r="CK55" s="40"/>
      <c r="CL55" s="88"/>
    </row>
    <row r="56" spans="5:90" s="79" customFormat="1" ht="18.75" customHeight="1">
      <c r="E56" s="81"/>
      <c r="AP56" s="80"/>
      <c r="CA56" s="98"/>
      <c r="CC56" s="40"/>
      <c r="CF56" s="40"/>
      <c r="CG56" s="40"/>
      <c r="CH56" s="40"/>
      <c r="CI56" s="50"/>
      <c r="CJ56" s="40"/>
      <c r="CK56" s="40"/>
      <c r="CL56" s="88"/>
    </row>
    <row r="57" spans="5:90" s="79" customFormat="1" ht="18.75" customHeight="1">
      <c r="E57" s="81"/>
      <c r="AP57" s="80"/>
      <c r="CA57" s="98"/>
      <c r="CC57" s="40"/>
      <c r="CF57" s="40"/>
      <c r="CG57" s="40"/>
      <c r="CH57" s="40"/>
      <c r="CI57" s="50"/>
      <c r="CJ57" s="40"/>
      <c r="CK57" s="40"/>
      <c r="CL57" s="88"/>
    </row>
    <row r="58" spans="5:90" s="79" customFormat="1" ht="18.75" customHeight="1">
      <c r="E58" s="81"/>
      <c r="AP58" s="80"/>
      <c r="CA58" s="98"/>
      <c r="CC58" s="40"/>
      <c r="CF58" s="40"/>
      <c r="CG58" s="40"/>
      <c r="CH58" s="40"/>
      <c r="CI58" s="50"/>
      <c r="CJ58" s="40"/>
      <c r="CK58" s="40"/>
      <c r="CL58" s="88"/>
    </row>
    <row r="59" spans="5:90" s="79" customFormat="1" ht="18.75" customHeight="1">
      <c r="E59" s="81"/>
      <c r="AP59" s="80"/>
      <c r="CA59" s="98"/>
      <c r="CC59" s="40"/>
      <c r="CF59" s="40"/>
      <c r="CG59" s="40"/>
      <c r="CH59" s="40"/>
      <c r="CI59" s="50"/>
      <c r="CJ59" s="40"/>
      <c r="CK59" s="40"/>
      <c r="CL59" s="88"/>
    </row>
    <row r="60" spans="5:90" s="79" customFormat="1" ht="18.75" customHeight="1">
      <c r="AP60" s="80"/>
      <c r="CA60" s="98"/>
      <c r="CC60" s="40"/>
      <c r="CF60" s="40"/>
      <c r="CG60" s="40"/>
      <c r="CH60" s="40"/>
      <c r="CI60" s="50"/>
      <c r="CJ60" s="40"/>
      <c r="CK60" s="40"/>
      <c r="CL60" s="88"/>
    </row>
    <row r="61" spans="5:90" s="79" customFormat="1" ht="18.75" customHeight="1">
      <c r="E61" s="81"/>
      <c r="AP61" s="80"/>
      <c r="CA61" s="98"/>
      <c r="CC61" s="40"/>
      <c r="CF61" s="40"/>
      <c r="CG61" s="40"/>
      <c r="CH61" s="40"/>
      <c r="CI61" s="50"/>
      <c r="CJ61" s="40"/>
      <c r="CK61" s="40"/>
      <c r="CL61" s="88"/>
    </row>
    <row r="62" spans="5:90" s="79" customFormat="1" ht="18.75" customHeight="1">
      <c r="E62" s="81"/>
      <c r="AP62" s="80"/>
      <c r="CA62" s="98"/>
      <c r="CC62" s="40"/>
      <c r="CF62" s="40"/>
      <c r="CG62" s="40"/>
      <c r="CH62" s="40"/>
      <c r="CI62" s="50"/>
      <c r="CJ62" s="40"/>
      <c r="CK62" s="40"/>
      <c r="CL62" s="88"/>
    </row>
    <row r="63" spans="5:90" s="79" customFormat="1" ht="18.75" customHeight="1">
      <c r="E63" s="81"/>
      <c r="AP63" s="80"/>
      <c r="CA63" s="98"/>
      <c r="CC63" s="40"/>
      <c r="CF63" s="40"/>
      <c r="CG63" s="40"/>
      <c r="CH63" s="40"/>
      <c r="CI63" s="50"/>
      <c r="CJ63" s="40"/>
      <c r="CK63" s="40"/>
      <c r="CL63" s="88"/>
    </row>
    <row r="64" spans="5:90" s="79" customFormat="1" ht="18.75" customHeight="1">
      <c r="E64" s="81"/>
      <c r="AP64" s="80"/>
      <c r="CA64" s="98"/>
      <c r="CC64" s="40"/>
      <c r="CF64" s="40"/>
      <c r="CG64" s="40"/>
      <c r="CH64" s="40"/>
      <c r="CI64" s="50"/>
      <c r="CJ64" s="40"/>
      <c r="CK64" s="40"/>
      <c r="CL64" s="88"/>
    </row>
    <row r="65" spans="5:90" s="79" customFormat="1" ht="18.75" customHeight="1">
      <c r="E65" s="81"/>
      <c r="AP65" s="80"/>
      <c r="CA65" s="98"/>
      <c r="CC65" s="40"/>
      <c r="CF65" s="40"/>
      <c r="CG65" s="40"/>
      <c r="CH65" s="40"/>
      <c r="CI65" s="50"/>
      <c r="CJ65" s="40"/>
      <c r="CK65" s="40"/>
      <c r="CL65" s="88"/>
    </row>
    <row r="66" spans="5:90" s="79" customFormat="1" ht="18.75" customHeight="1">
      <c r="E66" s="81"/>
      <c r="AP66" s="80"/>
      <c r="CA66" s="98"/>
      <c r="CC66" s="40"/>
      <c r="CF66" s="40"/>
      <c r="CG66" s="40"/>
      <c r="CH66" s="40"/>
      <c r="CI66" s="50"/>
      <c r="CJ66" s="40"/>
      <c r="CK66" s="40"/>
      <c r="CL66" s="88"/>
    </row>
    <row r="67" spans="5:90" s="79" customFormat="1" ht="18.75" customHeight="1">
      <c r="E67" s="81"/>
      <c r="AP67" s="80"/>
      <c r="CA67" s="98"/>
      <c r="CC67" s="40"/>
      <c r="CF67" s="40"/>
      <c r="CG67" s="40"/>
      <c r="CH67" s="40"/>
      <c r="CI67" s="50"/>
      <c r="CJ67" s="40"/>
      <c r="CK67" s="40"/>
      <c r="CL67" s="88"/>
    </row>
    <row r="68" spans="5:90" s="79" customFormat="1" ht="18.75" customHeight="1">
      <c r="E68" s="81"/>
      <c r="AP68" s="80"/>
      <c r="CA68" s="98"/>
      <c r="CC68" s="40"/>
      <c r="CF68" s="40"/>
      <c r="CG68" s="40"/>
      <c r="CH68" s="40"/>
      <c r="CI68" s="50"/>
      <c r="CJ68" s="40"/>
      <c r="CK68" s="40"/>
      <c r="CL68" s="88"/>
    </row>
    <row r="69" spans="5:90" s="79" customFormat="1" ht="18.75" customHeight="1">
      <c r="E69" s="81"/>
      <c r="AP69" s="80"/>
      <c r="CA69" s="98"/>
      <c r="CC69" s="40"/>
      <c r="CF69" s="40"/>
      <c r="CG69" s="40"/>
      <c r="CH69" s="40"/>
      <c r="CI69" s="50"/>
      <c r="CJ69" s="40"/>
      <c r="CK69" s="40"/>
      <c r="CL69" s="88"/>
    </row>
    <row r="70" spans="5:90" s="79" customFormat="1" ht="18.75" customHeight="1">
      <c r="E70" s="81"/>
      <c r="AP70" s="80"/>
      <c r="CA70" s="98"/>
      <c r="CC70" s="40"/>
      <c r="CF70" s="40"/>
      <c r="CG70" s="40"/>
      <c r="CH70" s="40"/>
      <c r="CI70" s="50"/>
      <c r="CJ70" s="40"/>
      <c r="CK70" s="40"/>
      <c r="CL70" s="88"/>
    </row>
    <row r="71" spans="5:90" s="79" customFormat="1" ht="18.75" customHeight="1">
      <c r="E71" s="81"/>
      <c r="AP71" s="80"/>
      <c r="CA71" s="98"/>
      <c r="CC71" s="40"/>
      <c r="CF71" s="40"/>
      <c r="CG71" s="40"/>
      <c r="CH71" s="40"/>
      <c r="CI71" s="50"/>
      <c r="CJ71" s="40"/>
      <c r="CK71" s="40"/>
      <c r="CL71" s="88"/>
    </row>
    <row r="72" spans="5:90" s="79" customFormat="1" ht="18.75" customHeight="1">
      <c r="E72" s="81"/>
      <c r="AP72" s="80"/>
      <c r="CA72" s="98"/>
      <c r="CC72" s="40"/>
      <c r="CF72" s="40"/>
      <c r="CG72" s="40"/>
      <c r="CH72" s="40"/>
      <c r="CI72" s="50"/>
      <c r="CJ72" s="40"/>
      <c r="CK72" s="40"/>
      <c r="CL72" s="88"/>
    </row>
    <row r="73" spans="5:90" s="79" customFormat="1" ht="18.75" customHeight="1">
      <c r="E73" s="81"/>
      <c r="AP73" s="80"/>
      <c r="CA73" s="98"/>
      <c r="CC73" s="40"/>
      <c r="CF73" s="40"/>
      <c r="CG73" s="40"/>
      <c r="CH73" s="40"/>
      <c r="CI73" s="50"/>
      <c r="CJ73" s="40"/>
      <c r="CK73" s="40"/>
      <c r="CL73" s="88"/>
    </row>
    <row r="74" spans="5:90" s="79" customFormat="1" ht="18.75" customHeight="1">
      <c r="E74" s="81"/>
      <c r="AP74" s="80"/>
      <c r="CA74" s="98"/>
      <c r="CC74" s="40"/>
      <c r="CF74" s="40"/>
      <c r="CG74" s="40"/>
      <c r="CH74" s="40"/>
      <c r="CI74" s="50"/>
      <c r="CJ74" s="40"/>
      <c r="CK74" s="40"/>
      <c r="CL74" s="88"/>
    </row>
    <row r="75" spans="5:90" s="79" customFormat="1" ht="18.75" customHeight="1">
      <c r="E75" s="81"/>
      <c r="AP75" s="80"/>
      <c r="CA75" s="98"/>
      <c r="CC75" s="40"/>
      <c r="CF75" s="40"/>
      <c r="CG75" s="40"/>
      <c r="CH75" s="40"/>
      <c r="CI75" s="50"/>
      <c r="CJ75" s="40"/>
      <c r="CK75" s="40"/>
      <c r="CL75" s="88"/>
    </row>
    <row r="76" spans="5:90" s="79" customFormat="1" ht="18.75" customHeight="1">
      <c r="E76" s="81"/>
      <c r="AP76" s="80"/>
      <c r="CA76" s="98"/>
      <c r="CC76" s="40"/>
      <c r="CF76" s="40"/>
      <c r="CG76" s="40"/>
      <c r="CH76" s="40"/>
      <c r="CI76" s="50"/>
      <c r="CJ76" s="40"/>
      <c r="CK76" s="40"/>
      <c r="CL76" s="88"/>
    </row>
    <row r="77" spans="5:90" s="79" customFormat="1" ht="18.75" customHeight="1">
      <c r="E77" s="81"/>
      <c r="AP77" s="80"/>
      <c r="CA77" s="98"/>
      <c r="CC77" s="40"/>
      <c r="CF77" s="40"/>
      <c r="CG77" s="40"/>
      <c r="CH77" s="40"/>
      <c r="CI77" s="50"/>
      <c r="CJ77" s="40"/>
      <c r="CK77" s="40"/>
      <c r="CL77" s="88"/>
    </row>
    <row r="78" spans="5:90" s="79" customFormat="1" ht="18.75" customHeight="1">
      <c r="E78" s="81"/>
      <c r="AP78" s="80"/>
      <c r="CA78" s="98"/>
      <c r="CC78" s="40"/>
      <c r="CF78" s="40"/>
      <c r="CG78" s="40"/>
      <c r="CH78" s="40"/>
      <c r="CI78" s="50"/>
      <c r="CJ78" s="40"/>
      <c r="CK78" s="40"/>
      <c r="CL78" s="88"/>
    </row>
    <row r="79" spans="5:90" s="79" customFormat="1" ht="18.75" customHeight="1">
      <c r="E79" s="81"/>
      <c r="AP79" s="80"/>
      <c r="CA79" s="98"/>
      <c r="CC79" s="40"/>
      <c r="CF79" s="40"/>
      <c r="CL79" s="88"/>
    </row>
    <row r="80" spans="5:90" s="79" customFormat="1" ht="18.75" customHeight="1">
      <c r="E80" s="81"/>
      <c r="AP80" s="80"/>
      <c r="CA80" s="98"/>
      <c r="CC80" s="40"/>
      <c r="CF80" s="40"/>
      <c r="CK80" s="40"/>
      <c r="CL80" s="88"/>
    </row>
    <row r="81" spans="2:90" s="79" customFormat="1" ht="18.75" customHeight="1">
      <c r="E81" s="81"/>
      <c r="AP81" s="80"/>
      <c r="CA81" s="98"/>
      <c r="CC81" s="40"/>
      <c r="CF81" s="40"/>
      <c r="CK81" s="40"/>
      <c r="CL81" s="88"/>
    </row>
    <row r="82" spans="2:90" s="79" customFormat="1" ht="18.75" customHeight="1">
      <c r="E82" s="81"/>
      <c r="AP82" s="80"/>
      <c r="CA82" s="98"/>
      <c r="CC82" s="40"/>
      <c r="CF82" s="40"/>
      <c r="CK82" s="40"/>
      <c r="CL82" s="88"/>
    </row>
    <row r="83" spans="2:90" s="79" customFormat="1" ht="18.75" customHeight="1">
      <c r="E83" s="81"/>
      <c r="AP83" s="80"/>
      <c r="CA83" s="98"/>
      <c r="CC83" s="40"/>
      <c r="CF83" s="40"/>
      <c r="CK83" s="40"/>
      <c r="CL83" s="88"/>
    </row>
    <row r="84" spans="2:90" s="79" customFormat="1" ht="18.75" customHeight="1">
      <c r="E84" s="81"/>
      <c r="AP84" s="80"/>
      <c r="CA84" s="98"/>
      <c r="CC84" s="40"/>
      <c r="CF84" s="40"/>
      <c r="CK84" s="40"/>
      <c r="CL84" s="88"/>
    </row>
    <row r="85" spans="2:90" s="79" customFormat="1" ht="18.75" customHeight="1">
      <c r="E85" s="81"/>
      <c r="AP85" s="80"/>
      <c r="CA85" s="98"/>
      <c r="CC85" s="40"/>
      <c r="CF85" s="40"/>
      <c r="CK85" s="40"/>
      <c r="CL85" s="88"/>
    </row>
    <row r="86" spans="2:90" s="79" customFormat="1" ht="18.75" customHeight="1">
      <c r="E86" s="81"/>
      <c r="AP86" s="80"/>
      <c r="CA86" s="98"/>
      <c r="CC86" s="40"/>
      <c r="CF86" s="40"/>
      <c r="CK86" s="40"/>
      <c r="CL86" s="88"/>
    </row>
    <row r="87" spans="2:90" s="79" customFormat="1" ht="18.75" customHeight="1">
      <c r="E87" s="81"/>
      <c r="AP87" s="80"/>
      <c r="CA87" s="98"/>
      <c r="CC87" s="40"/>
      <c r="CF87" s="40"/>
      <c r="CK87" s="40"/>
      <c r="CL87" s="88"/>
    </row>
    <row r="88" spans="2:90" s="79" customFormat="1" ht="18.75" customHeight="1">
      <c r="E88" s="81"/>
      <c r="AP88" s="80"/>
      <c r="CA88" s="98"/>
      <c r="CC88" s="40"/>
      <c r="CF88" s="40"/>
      <c r="CK88" s="40"/>
      <c r="CL88" s="88"/>
    </row>
    <row r="89" spans="2:90" s="79" customFormat="1" ht="18.75" customHeight="1">
      <c r="E89" s="81"/>
      <c r="AP89" s="80"/>
      <c r="CA89" s="98"/>
      <c r="CC89" s="40"/>
      <c r="CF89" s="40"/>
      <c r="CK89" s="40"/>
      <c r="CL89" s="88"/>
    </row>
    <row r="90" spans="2:90" s="79" customFormat="1" ht="18.75" customHeight="1">
      <c r="E90" s="81"/>
      <c r="AP90" s="80"/>
      <c r="CA90" s="98"/>
      <c r="CC90" s="40"/>
      <c r="CF90" s="40"/>
      <c r="CK90" s="40"/>
      <c r="CL90" s="88"/>
    </row>
    <row r="91" spans="2:90" s="79" customFormat="1" ht="18.75" customHeight="1">
      <c r="E91" s="81"/>
      <c r="AP91" s="80"/>
      <c r="CA91" s="98"/>
      <c r="CC91" s="40"/>
      <c r="CF91" s="40"/>
      <c r="CK91" s="40"/>
      <c r="CL91" s="88"/>
    </row>
    <row r="92" spans="2:90" s="79" customFormat="1" ht="18.75" customHeight="1">
      <c r="E92" s="81"/>
      <c r="AP92" s="80"/>
      <c r="CA92" s="98"/>
      <c r="CC92" s="40"/>
      <c r="CF92" s="40"/>
      <c r="CK92" s="40"/>
      <c r="CL92" s="88"/>
    </row>
    <row r="93" spans="2:90" s="79" customFormat="1" ht="18.75" customHeight="1">
      <c r="E93" s="81"/>
      <c r="AP93" s="80"/>
      <c r="CA93" s="98"/>
      <c r="CC93" s="40"/>
      <c r="CF93" s="40"/>
      <c r="CK93" s="40"/>
      <c r="CL93" s="88"/>
    </row>
    <row r="94" spans="2:90" s="79" customFormat="1" ht="18.75" customHeight="1">
      <c r="B94" s="81"/>
      <c r="C94" s="81"/>
      <c r="D94" s="81"/>
      <c r="E94" s="81"/>
      <c r="G94" s="81"/>
      <c r="AP94" s="80"/>
      <c r="CA94" s="98"/>
      <c r="CC94" s="40"/>
      <c r="CF94" s="40"/>
      <c r="CK94" s="40"/>
      <c r="CL94" s="88"/>
    </row>
    <row r="95" spans="2:90" s="79" customFormat="1" ht="18.75" customHeight="1">
      <c r="AP95" s="80"/>
      <c r="CA95" s="98"/>
      <c r="CC95" s="40"/>
      <c r="CF95" s="40"/>
      <c r="CK95" s="40"/>
      <c r="CL95" s="88"/>
    </row>
    <row r="96" spans="2:90" s="79" customFormat="1" ht="18.75" customHeight="1">
      <c r="AP96" s="80"/>
      <c r="CA96" s="98"/>
      <c r="CC96" s="40"/>
      <c r="CF96" s="40"/>
      <c r="CK96" s="40"/>
      <c r="CL96" s="88"/>
    </row>
    <row r="97" spans="42:90" s="79" customFormat="1" ht="18.75" customHeight="1">
      <c r="AP97" s="80"/>
      <c r="CA97" s="98"/>
      <c r="CC97" s="40"/>
      <c r="CF97" s="40"/>
      <c r="CK97" s="40"/>
      <c r="CL97" s="88"/>
    </row>
    <row r="98" spans="42:90" s="79" customFormat="1" ht="18.75" customHeight="1">
      <c r="AP98" s="80"/>
      <c r="CA98" s="98"/>
      <c r="CC98" s="40"/>
      <c r="CF98" s="40"/>
      <c r="CK98" s="40"/>
      <c r="CL98" s="88"/>
    </row>
    <row r="99" spans="42:90" s="79" customFormat="1" ht="18.75" customHeight="1">
      <c r="AP99" s="80"/>
      <c r="CA99" s="98"/>
      <c r="CC99" s="40"/>
      <c r="CF99" s="40"/>
      <c r="CK99" s="40"/>
      <c r="CL99" s="88"/>
    </row>
    <row r="100" spans="42:90" s="79" customFormat="1" ht="18.75" customHeight="1">
      <c r="AP100" s="80"/>
      <c r="CA100" s="98"/>
      <c r="CC100" s="40"/>
      <c r="CF100" s="40"/>
      <c r="CK100" s="40"/>
      <c r="CL100" s="88"/>
    </row>
    <row r="101" spans="42:90" s="79" customFormat="1" ht="18.75" customHeight="1">
      <c r="AP101" s="80"/>
      <c r="CA101" s="98"/>
      <c r="CC101" s="40"/>
      <c r="CF101" s="40"/>
      <c r="CK101" s="40"/>
      <c r="CL101" s="88"/>
    </row>
    <row r="102" spans="42:90" s="79" customFormat="1" ht="18.75" customHeight="1">
      <c r="AP102" s="80"/>
      <c r="CA102" s="98"/>
      <c r="CC102" s="40"/>
      <c r="CF102" s="40"/>
      <c r="CK102" s="40"/>
      <c r="CL102" s="88"/>
    </row>
    <row r="103" spans="42:90" s="79" customFormat="1" ht="18.75" customHeight="1">
      <c r="AP103" s="80"/>
      <c r="CA103" s="98"/>
      <c r="CC103" s="40"/>
      <c r="CF103" s="40"/>
      <c r="CK103" s="40"/>
      <c r="CL103" s="88"/>
    </row>
  </sheetData>
  <sheetProtection password="CC6B" sheet="1" selectLockedCells="1"/>
  <mergeCells count="64">
    <mergeCell ref="B27:AM27"/>
    <mergeCell ref="B28:AM28"/>
    <mergeCell ref="A22:Q22"/>
    <mergeCell ref="R22:V22"/>
    <mergeCell ref="W22:AM22"/>
    <mergeCell ref="A24:AM24"/>
    <mergeCell ref="B25:AM25"/>
    <mergeCell ref="B26:AM26"/>
    <mergeCell ref="A20:Q20"/>
    <mergeCell ref="R20:V20"/>
    <mergeCell ref="W20:AM20"/>
    <mergeCell ref="A21:Q21"/>
    <mergeCell ref="R21:V21"/>
    <mergeCell ref="W21:AM21"/>
    <mergeCell ref="A18:Q18"/>
    <mergeCell ref="R18:V18"/>
    <mergeCell ref="W18:AM18"/>
    <mergeCell ref="A19:Q19"/>
    <mergeCell ref="R19:V19"/>
    <mergeCell ref="W19:AM19"/>
    <mergeCell ref="A16:Q16"/>
    <mergeCell ref="R16:V16"/>
    <mergeCell ref="W16:AM16"/>
    <mergeCell ref="A17:Q17"/>
    <mergeCell ref="R17:V17"/>
    <mergeCell ref="W17:AM17"/>
    <mergeCell ref="A14:Q14"/>
    <mergeCell ref="R14:V14"/>
    <mergeCell ref="W14:AM14"/>
    <mergeCell ref="A15:Q15"/>
    <mergeCell ref="R15:V15"/>
    <mergeCell ref="W15:AM15"/>
    <mergeCell ref="AD12:AE12"/>
    <mergeCell ref="AF12:AH12"/>
    <mergeCell ref="AI12:AK12"/>
    <mergeCell ref="AL12:AM12"/>
    <mergeCell ref="A13:Q13"/>
    <mergeCell ref="R13:V13"/>
    <mergeCell ref="W13:AM13"/>
    <mergeCell ref="M12:P12"/>
    <mergeCell ref="Q12:T12"/>
    <mergeCell ref="U12:V12"/>
    <mergeCell ref="W12:Y12"/>
    <mergeCell ref="Z12:AC12"/>
    <mergeCell ref="AT7:AT8"/>
    <mergeCell ref="L8:AM8"/>
    <mergeCell ref="S9:Y9"/>
    <mergeCell ref="AG9:AM9"/>
    <mergeCell ref="L10:AM10"/>
    <mergeCell ref="AP5:AT5"/>
    <mergeCell ref="L6:AB6"/>
    <mergeCell ref="AC6:AF6"/>
    <mergeCell ref="AG6:AK6"/>
    <mergeCell ref="AL6:AM6"/>
    <mergeCell ref="AP6:AT6"/>
    <mergeCell ref="A2:AM2"/>
    <mergeCell ref="A4:A10"/>
    <mergeCell ref="L4:AF4"/>
    <mergeCell ref="AG4:AM4"/>
    <mergeCell ref="L5:AF5"/>
    <mergeCell ref="AG5:AM5"/>
    <mergeCell ref="B7:K8"/>
    <mergeCell ref="Q7:R7"/>
    <mergeCell ref="T7:V7"/>
  </mergeCells>
  <phoneticPr fontId="6"/>
  <conditionalFormatting sqref="AG6:AK6">
    <cfRule type="expression" dxfId="21" priority="1">
      <formula>$CE$4=2</formula>
    </cfRule>
  </conditionalFormatting>
  <conditionalFormatting sqref="A25">
    <cfRule type="expression" dxfId="20" priority="2">
      <formula>#REF!=2</formula>
    </cfRule>
  </conditionalFormatting>
  <dataValidations count="8">
    <dataValidation type="list" allowBlank="1" showInputMessage="1" showErrorMessage="1" sqref="A15:Q21">
      <formula1>$CC$15:$CC$27</formula1>
    </dataValidation>
    <dataValidation type="whole" allowBlank="1" showInputMessage="1" showErrorMessage="1" error="所要額が1,000円未満の場合は申請できません。" sqref="Z12">
      <formula1>1000</formula1>
      <formula2>1E+28</formula2>
    </dataValidation>
    <dataValidation imeMode="fullKatakana" allowBlank="1" showInputMessage="1" showErrorMessage="1" sqref="L4:AF4"/>
    <dataValidation imeMode="disabled" allowBlank="1" showInputMessage="1" showErrorMessage="1" sqref="Q7:R7 T7:V7 S9:Y9 AG9:AM9"/>
    <dataValidation type="textLength" imeMode="disabled" operator="equal" allowBlank="1" showInputMessage="1" showErrorMessage="1" errorTitle="事業所番号" error="10桁で入力してください。" sqref="AG5:AM5">
      <formula1>10</formula1>
    </dataValidation>
    <dataValidation imeMode="halfAlpha" allowBlank="1" showInputMessage="1" showErrorMessage="1" sqref="AG6 R14:V21"/>
    <dataValidation type="list" allowBlank="1" showInputMessage="1" showErrorMessage="1" sqref="X33:Z34 A25:A28 X36:Z36 X31:Z31">
      <formula1>"○"</formula1>
    </dataValidation>
    <dataValidation type="list" allowBlank="1" showInputMessage="1" showErrorMessage="1" sqref="L6:AB6">
      <formula1>$CH$4:$CH$40</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CL103"/>
  <sheetViews>
    <sheetView showGridLines="0" view="pageBreakPreview" zoomScaleNormal="120" zoomScaleSheetLayoutView="100" workbookViewId="0">
      <selection activeCell="L4" sqref="L4:AF4"/>
    </sheetView>
  </sheetViews>
  <sheetFormatPr defaultColWidth="2.25" defaultRowHeight="15.75"/>
  <cols>
    <col min="1" max="1" width="5.75" style="41" customWidth="1"/>
    <col min="2" max="5" width="3.375" style="41" customWidth="1"/>
    <col min="6" max="7" width="2.375" style="41" bestFit="1" customWidth="1"/>
    <col min="8" max="28" width="2.25" style="41"/>
    <col min="29" max="30" width="2.125" style="41" customWidth="1"/>
    <col min="31" max="32" width="2.625" style="41" customWidth="1"/>
    <col min="33" max="33" width="2.25" style="41"/>
    <col min="34" max="35" width="2.875" style="41" customWidth="1"/>
    <col min="36" max="37" width="2.625" style="41" customWidth="1"/>
    <col min="38" max="39" width="1.375" style="41" customWidth="1"/>
    <col min="40" max="40" width="2.25" style="41"/>
    <col min="41" max="41" width="2.25" style="41" customWidth="1"/>
    <col min="42" max="42" width="2.25" style="117" customWidth="1"/>
    <col min="43" max="47" width="2.25" style="41" customWidth="1"/>
    <col min="48" max="78" width="2.25" style="41"/>
    <col min="79" max="79" width="8.625" style="95" bestFit="1" customWidth="1"/>
    <col min="80" max="80" width="2.875" style="41" customWidth="1"/>
    <col min="81" max="81" width="2.25" style="40" customWidth="1"/>
    <col min="82" max="83" width="5.875" style="41" customWidth="1"/>
    <col min="84" max="84" width="2.5" style="40" customWidth="1"/>
    <col min="85" max="85" width="3.25" style="41" customWidth="1"/>
    <col min="86" max="86" width="41.25" style="41" customWidth="1"/>
    <col min="87" max="87" width="7.5" style="41" customWidth="1"/>
    <col min="88" max="88" width="6.625" style="41" customWidth="1"/>
    <col min="89" max="89" width="2.375" style="40" customWidth="1"/>
    <col min="90" max="90" width="6.375" style="88" customWidth="1"/>
    <col min="91" max="16384" width="2.25" style="41"/>
  </cols>
  <sheetData>
    <row r="1" spans="1:90">
      <c r="A1" s="40" t="s">
        <v>43</v>
      </c>
      <c r="AJ1" s="41" t="s">
        <v>149</v>
      </c>
    </row>
    <row r="2" spans="1:90" ht="36" customHeight="1">
      <c r="A2" s="181" t="str">
        <f>IF(個票11!$CB$4="NG","申請内容に不備/未入力の項目があります！本シートをもう一度ご確認ください！","")</f>
        <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row>
    <row r="3" spans="1:90" ht="20.25" thickBot="1">
      <c r="L3" s="94"/>
      <c r="AM3" s="92" t="str">
        <f>IF($L$5="","",IF($AG$5="","事業所番号を入力してください。↓",""))</f>
        <v/>
      </c>
      <c r="CB3" s="41" t="s">
        <v>68</v>
      </c>
      <c r="CD3" s="41" t="s">
        <v>44</v>
      </c>
      <c r="CE3" s="41" t="s">
        <v>24</v>
      </c>
      <c r="CG3" s="40"/>
      <c r="CH3" s="40"/>
      <c r="CI3" s="42" t="s">
        <v>31</v>
      </c>
      <c r="CJ3" s="40"/>
      <c r="CK3" s="40" t="s">
        <v>44</v>
      </c>
      <c r="CL3" s="88" t="s">
        <v>24</v>
      </c>
    </row>
    <row r="4" spans="1:90" s="47" customFormat="1" ht="18" customHeight="1">
      <c r="A4" s="182" t="s">
        <v>18</v>
      </c>
      <c r="B4" s="43" t="s">
        <v>0</v>
      </c>
      <c r="C4" s="44"/>
      <c r="D4" s="44"/>
      <c r="E4" s="45"/>
      <c r="F4" s="45"/>
      <c r="G4" s="45"/>
      <c r="H4" s="45"/>
      <c r="I4" s="45"/>
      <c r="J4" s="45"/>
      <c r="K4" s="46"/>
      <c r="L4" s="185"/>
      <c r="M4" s="186"/>
      <c r="N4" s="186"/>
      <c r="O4" s="186"/>
      <c r="P4" s="186"/>
      <c r="Q4" s="186"/>
      <c r="R4" s="186"/>
      <c r="S4" s="186"/>
      <c r="T4" s="186"/>
      <c r="U4" s="186"/>
      <c r="V4" s="186"/>
      <c r="W4" s="186"/>
      <c r="X4" s="186"/>
      <c r="Y4" s="186"/>
      <c r="Z4" s="186"/>
      <c r="AA4" s="186"/>
      <c r="AB4" s="186"/>
      <c r="AC4" s="186"/>
      <c r="AD4" s="186"/>
      <c r="AE4" s="186"/>
      <c r="AF4" s="187"/>
      <c r="AG4" s="188" t="s">
        <v>72</v>
      </c>
      <c r="AH4" s="189"/>
      <c r="AI4" s="189"/>
      <c r="AJ4" s="189"/>
      <c r="AK4" s="189"/>
      <c r="AL4" s="189"/>
      <c r="AM4" s="190"/>
      <c r="AP4" s="48"/>
      <c r="CA4" s="96"/>
      <c r="CB4" s="89" t="str">
        <f>IF(AM3&amp;AC7&amp;A29="","","NG")</f>
        <v/>
      </c>
      <c r="CC4" s="40"/>
      <c r="CD4" s="47">
        <f>IFERROR(VLOOKUP($L$6,$CH$4:$CK$40,4,FALSE),0)</f>
        <v>0</v>
      </c>
      <c r="CE4" s="47">
        <f>IFERROR(VLOOKUP($L$6,$CH$4:$CL$40,5,FALSE),0)</f>
        <v>0</v>
      </c>
      <c r="CF4" s="40">
        <f>IF($L$6=$CH4,1,0)</f>
        <v>0</v>
      </c>
      <c r="CG4" s="40">
        <v>1</v>
      </c>
      <c r="CH4" s="49" t="s">
        <v>75</v>
      </c>
      <c r="CI4" s="50">
        <v>20000</v>
      </c>
      <c r="CJ4" s="40" t="s">
        <v>30</v>
      </c>
      <c r="CK4" s="40">
        <v>1</v>
      </c>
      <c r="CL4" s="88">
        <v>2</v>
      </c>
    </row>
    <row r="5" spans="1:90" s="47" customFormat="1" ht="20.25" customHeight="1">
      <c r="A5" s="183"/>
      <c r="B5" s="51" t="s">
        <v>17</v>
      </c>
      <c r="C5" s="52"/>
      <c r="D5" s="52"/>
      <c r="E5" s="53"/>
      <c r="F5" s="53"/>
      <c r="G5" s="53"/>
      <c r="H5" s="53"/>
      <c r="I5" s="53"/>
      <c r="J5" s="53"/>
      <c r="K5" s="54"/>
      <c r="L5" s="191"/>
      <c r="M5" s="192"/>
      <c r="N5" s="192"/>
      <c r="O5" s="192"/>
      <c r="P5" s="192"/>
      <c r="Q5" s="192"/>
      <c r="R5" s="192"/>
      <c r="S5" s="192"/>
      <c r="T5" s="192"/>
      <c r="U5" s="192"/>
      <c r="V5" s="192"/>
      <c r="W5" s="192"/>
      <c r="X5" s="192"/>
      <c r="Y5" s="192"/>
      <c r="Z5" s="192"/>
      <c r="AA5" s="192"/>
      <c r="AB5" s="192"/>
      <c r="AC5" s="192"/>
      <c r="AD5" s="192"/>
      <c r="AE5" s="192"/>
      <c r="AF5" s="193"/>
      <c r="AG5" s="194"/>
      <c r="AH5" s="195"/>
      <c r="AI5" s="195"/>
      <c r="AJ5" s="195"/>
      <c r="AK5" s="195"/>
      <c r="AL5" s="195"/>
      <c r="AM5" s="196"/>
      <c r="AP5" s="207"/>
      <c r="AQ5" s="207"/>
      <c r="AR5" s="207"/>
      <c r="AS5" s="207"/>
      <c r="AT5" s="207"/>
      <c r="CA5" s="96"/>
      <c r="CC5" s="40"/>
      <c r="CF5" s="40">
        <f t="shared" ref="CF5:CF13" si="0">IF($L$6=$CH5,1,0)</f>
        <v>0</v>
      </c>
      <c r="CG5" s="40">
        <v>2</v>
      </c>
      <c r="CH5" s="49" t="s">
        <v>76</v>
      </c>
      <c r="CI5" s="50">
        <v>30000</v>
      </c>
      <c r="CJ5" s="40" t="s">
        <v>30</v>
      </c>
      <c r="CK5" s="40">
        <v>1</v>
      </c>
      <c r="CL5" s="88">
        <v>2</v>
      </c>
    </row>
    <row r="6" spans="1:90" s="47" customFormat="1" ht="26.25" customHeight="1">
      <c r="A6" s="183"/>
      <c r="B6" s="55" t="s">
        <v>27</v>
      </c>
      <c r="C6" s="118"/>
      <c r="D6" s="118"/>
      <c r="E6" s="6"/>
      <c r="F6" s="6"/>
      <c r="G6" s="6"/>
      <c r="H6" s="6"/>
      <c r="I6" s="6"/>
      <c r="J6" s="6"/>
      <c r="K6" s="56"/>
      <c r="L6" s="208"/>
      <c r="M6" s="209"/>
      <c r="N6" s="209"/>
      <c r="O6" s="209"/>
      <c r="P6" s="209"/>
      <c r="Q6" s="209"/>
      <c r="R6" s="209"/>
      <c r="S6" s="209"/>
      <c r="T6" s="209"/>
      <c r="U6" s="209"/>
      <c r="V6" s="209"/>
      <c r="W6" s="209"/>
      <c r="X6" s="209"/>
      <c r="Y6" s="209"/>
      <c r="Z6" s="209"/>
      <c r="AA6" s="209"/>
      <c r="AB6" s="210"/>
      <c r="AC6" s="211" t="s">
        <v>24</v>
      </c>
      <c r="AD6" s="212"/>
      <c r="AE6" s="212"/>
      <c r="AF6" s="213"/>
      <c r="AG6" s="214"/>
      <c r="AH6" s="215"/>
      <c r="AI6" s="215"/>
      <c r="AJ6" s="215"/>
      <c r="AK6" s="216"/>
      <c r="AL6" s="217" t="s">
        <v>73</v>
      </c>
      <c r="AM6" s="218"/>
      <c r="AP6" s="219" t="s">
        <v>37</v>
      </c>
      <c r="AQ6" s="207"/>
      <c r="AR6" s="207"/>
      <c r="AS6" s="207"/>
      <c r="AT6" s="207"/>
      <c r="CA6" s="96"/>
      <c r="CC6" s="40"/>
      <c r="CF6" s="40">
        <f t="shared" si="0"/>
        <v>0</v>
      </c>
      <c r="CG6" s="40">
        <v>3</v>
      </c>
      <c r="CH6" s="49" t="s">
        <v>77</v>
      </c>
      <c r="CI6" s="50">
        <v>40000</v>
      </c>
      <c r="CJ6" s="40" t="s">
        <v>30</v>
      </c>
      <c r="CK6" s="40">
        <v>1</v>
      </c>
      <c r="CL6" s="88">
        <v>2</v>
      </c>
    </row>
    <row r="7" spans="1:90" s="47" customFormat="1" ht="18" customHeight="1">
      <c r="A7" s="183"/>
      <c r="B7" s="197" t="s">
        <v>25</v>
      </c>
      <c r="C7" s="198"/>
      <c r="D7" s="198"/>
      <c r="E7" s="198"/>
      <c r="F7" s="198"/>
      <c r="G7" s="198"/>
      <c r="H7" s="198"/>
      <c r="I7" s="198"/>
      <c r="J7" s="198"/>
      <c r="K7" s="199"/>
      <c r="L7" s="57" t="s">
        <v>5</v>
      </c>
      <c r="M7" s="57"/>
      <c r="N7" s="57"/>
      <c r="O7" s="57"/>
      <c r="P7" s="57"/>
      <c r="Q7" s="203"/>
      <c r="R7" s="203"/>
      <c r="S7" s="57" t="s">
        <v>6</v>
      </c>
      <c r="T7" s="203"/>
      <c r="U7" s="203"/>
      <c r="V7" s="203"/>
      <c r="W7" s="57" t="s">
        <v>7</v>
      </c>
      <c r="X7" s="57"/>
      <c r="Y7" s="57"/>
      <c r="Z7" s="57"/>
      <c r="AA7" s="57"/>
      <c r="AB7" s="57"/>
      <c r="AC7" s="83" t="str">
        <f>IF($CE$4=2,IF($AG$6="","定員を入力してください。",""),"")</f>
        <v/>
      </c>
      <c r="AD7" s="82"/>
      <c r="AE7" s="82"/>
      <c r="AF7" s="82"/>
      <c r="AG7" s="82"/>
      <c r="AH7" s="82"/>
      <c r="AI7" s="82"/>
      <c r="AJ7" s="82"/>
      <c r="AK7" s="82"/>
      <c r="AL7" s="82"/>
      <c r="AM7" s="84"/>
      <c r="AP7" s="118"/>
      <c r="AQ7" s="5"/>
      <c r="AR7" s="5"/>
      <c r="AS7" s="5"/>
      <c r="AT7" s="220"/>
      <c r="CA7" s="96"/>
      <c r="CC7" s="40"/>
      <c r="CF7" s="40">
        <f t="shared" si="0"/>
        <v>0</v>
      </c>
      <c r="CG7" s="40">
        <v>4</v>
      </c>
      <c r="CH7" s="49" t="s">
        <v>78</v>
      </c>
      <c r="CI7" s="50">
        <v>14000</v>
      </c>
      <c r="CJ7" s="40" t="s">
        <v>30</v>
      </c>
      <c r="CK7" s="40">
        <v>1</v>
      </c>
      <c r="CL7" s="88"/>
    </row>
    <row r="8" spans="1:90" s="47" customFormat="1" ht="20.25" customHeight="1">
      <c r="A8" s="183"/>
      <c r="B8" s="200"/>
      <c r="C8" s="201"/>
      <c r="D8" s="201"/>
      <c r="E8" s="201"/>
      <c r="F8" s="201"/>
      <c r="G8" s="201"/>
      <c r="H8" s="201"/>
      <c r="I8" s="201"/>
      <c r="J8" s="201"/>
      <c r="K8" s="202"/>
      <c r="L8" s="221"/>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3"/>
      <c r="AP8" s="118"/>
      <c r="AQ8" s="5"/>
      <c r="AR8" s="5"/>
      <c r="AS8" s="5"/>
      <c r="AT8" s="220"/>
      <c r="CA8" s="96"/>
      <c r="CC8" s="40"/>
      <c r="CF8" s="40">
        <f t="shared" si="0"/>
        <v>0</v>
      </c>
      <c r="CG8" s="40">
        <v>5</v>
      </c>
      <c r="CH8" s="49" t="s">
        <v>79</v>
      </c>
      <c r="CI8" s="50">
        <v>7000</v>
      </c>
      <c r="CJ8" s="40" t="s">
        <v>30</v>
      </c>
      <c r="CK8" s="40">
        <v>1</v>
      </c>
      <c r="CL8" s="88"/>
    </row>
    <row r="9" spans="1:90" s="47" customFormat="1" ht="21" customHeight="1">
      <c r="A9" s="183"/>
      <c r="B9" s="58" t="s">
        <v>8</v>
      </c>
      <c r="C9" s="119"/>
      <c r="D9" s="119"/>
      <c r="E9" s="59"/>
      <c r="F9" s="59"/>
      <c r="G9" s="59"/>
      <c r="H9" s="59"/>
      <c r="I9" s="59"/>
      <c r="J9" s="59"/>
      <c r="K9" s="60"/>
      <c r="L9" s="59" t="s">
        <v>9</v>
      </c>
      <c r="M9" s="59"/>
      <c r="N9" s="59"/>
      <c r="O9" s="59"/>
      <c r="P9" s="59"/>
      <c r="Q9" s="59"/>
      <c r="R9" s="60"/>
      <c r="S9" s="224"/>
      <c r="T9" s="225"/>
      <c r="U9" s="225"/>
      <c r="V9" s="225"/>
      <c r="W9" s="225"/>
      <c r="X9" s="225"/>
      <c r="Y9" s="226"/>
      <c r="Z9" s="61" t="s">
        <v>23</v>
      </c>
      <c r="AA9" s="59"/>
      <c r="AB9" s="59"/>
      <c r="AC9" s="59"/>
      <c r="AD9" s="59"/>
      <c r="AE9" s="59"/>
      <c r="AF9" s="60"/>
      <c r="AG9" s="227"/>
      <c r="AH9" s="228"/>
      <c r="AI9" s="228"/>
      <c r="AJ9" s="228"/>
      <c r="AK9" s="228"/>
      <c r="AL9" s="228"/>
      <c r="AM9" s="229"/>
      <c r="AP9" s="48"/>
      <c r="CA9" s="96"/>
      <c r="CC9" s="40"/>
      <c r="CF9" s="40">
        <f t="shared" si="0"/>
        <v>0</v>
      </c>
      <c r="CG9" s="40">
        <v>6</v>
      </c>
      <c r="CH9" s="49" t="s">
        <v>80</v>
      </c>
      <c r="CI9" s="50">
        <v>7000</v>
      </c>
      <c r="CJ9" s="40" t="s">
        <v>30</v>
      </c>
      <c r="CK9" s="40">
        <v>1</v>
      </c>
      <c r="CL9" s="88"/>
    </row>
    <row r="10" spans="1:90" s="47" customFormat="1" ht="20.25" customHeight="1" thickBot="1">
      <c r="A10" s="184"/>
      <c r="B10" s="62" t="s">
        <v>42</v>
      </c>
      <c r="C10" s="63"/>
      <c r="D10" s="63"/>
      <c r="E10" s="64"/>
      <c r="F10" s="64"/>
      <c r="G10" s="64"/>
      <c r="H10" s="64"/>
      <c r="I10" s="64"/>
      <c r="J10" s="64"/>
      <c r="K10" s="65"/>
      <c r="L10" s="230"/>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2"/>
      <c r="AP10" s="48"/>
      <c r="CA10" s="96"/>
      <c r="CC10" s="40"/>
      <c r="CF10" s="40">
        <f t="shared" si="0"/>
        <v>0</v>
      </c>
      <c r="CG10" s="40">
        <v>7</v>
      </c>
      <c r="CH10" s="49" t="s">
        <v>81</v>
      </c>
      <c r="CI10" s="50">
        <v>7000</v>
      </c>
      <c r="CJ10" s="40" t="s">
        <v>30</v>
      </c>
      <c r="CK10" s="40">
        <v>1</v>
      </c>
      <c r="CL10" s="88"/>
    </row>
    <row r="11" spans="1:90" s="47" customFormat="1" ht="19.5" customHeight="1" thickBot="1">
      <c r="A11" s="5"/>
      <c r="B11" s="5"/>
      <c r="C11" s="5"/>
      <c r="D11" s="5"/>
      <c r="E11" s="5"/>
      <c r="F11" s="5"/>
      <c r="G11" s="5"/>
      <c r="H11" s="5"/>
      <c r="I11" s="66"/>
      <c r="J11" s="5"/>
      <c r="K11" s="6"/>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P11" s="48"/>
      <c r="CA11" s="96"/>
      <c r="CC11" s="40"/>
      <c r="CF11" s="40">
        <f t="shared" si="0"/>
        <v>0</v>
      </c>
      <c r="CG11" s="40">
        <v>8</v>
      </c>
      <c r="CH11" s="49" t="s">
        <v>82</v>
      </c>
      <c r="CI11" s="50">
        <v>7000</v>
      </c>
      <c r="CJ11" s="40" t="s">
        <v>30</v>
      </c>
      <c r="CK11" s="40">
        <v>1</v>
      </c>
      <c r="CL11" s="88"/>
    </row>
    <row r="12" spans="1:90" s="47" customFormat="1" ht="20.25" customHeight="1" thickBot="1">
      <c r="A12" s="67" t="s">
        <v>33</v>
      </c>
      <c r="B12" s="6"/>
      <c r="C12" s="5"/>
      <c r="D12" s="5"/>
      <c r="E12" s="5"/>
      <c r="F12" s="5"/>
      <c r="G12" s="5"/>
      <c r="H12" s="5"/>
      <c r="I12" s="66"/>
      <c r="J12" s="5"/>
      <c r="K12" s="6"/>
      <c r="L12" s="118"/>
      <c r="M12" s="238" t="s">
        <v>26</v>
      </c>
      <c r="N12" s="204"/>
      <c r="O12" s="204"/>
      <c r="P12" s="204"/>
      <c r="Q12" s="239" t="str">
        <f>IFERROR(SUM(IF($L$6="","",VLOOKUP($L$6,$CH$4:$CI$40,2,0)),$CA$22),"")</f>
        <v/>
      </c>
      <c r="R12" s="240"/>
      <c r="S12" s="240"/>
      <c r="T12" s="241"/>
      <c r="U12" s="204" t="s">
        <v>34</v>
      </c>
      <c r="V12" s="204"/>
      <c r="W12" s="204" t="s">
        <v>19</v>
      </c>
      <c r="X12" s="204"/>
      <c r="Y12" s="204"/>
      <c r="Z12" s="205">
        <f>ROUNDDOWN($R$22/1000,0)*1000</f>
        <v>0</v>
      </c>
      <c r="AA12" s="205"/>
      <c r="AB12" s="205"/>
      <c r="AC12" s="205"/>
      <c r="AD12" s="204" t="s">
        <v>34</v>
      </c>
      <c r="AE12" s="204"/>
      <c r="AF12" s="204" t="s">
        <v>15</v>
      </c>
      <c r="AG12" s="204"/>
      <c r="AH12" s="204"/>
      <c r="AI12" s="205" t="str">
        <f>IF($Q$12="","",MIN($Q$12,$Z$12))</f>
        <v/>
      </c>
      <c r="AJ12" s="205"/>
      <c r="AK12" s="205"/>
      <c r="AL12" s="204" t="s">
        <v>34</v>
      </c>
      <c r="AM12" s="206"/>
      <c r="AP12" s="48"/>
      <c r="CA12" s="96"/>
      <c r="CC12" s="40"/>
      <c r="CF12" s="40">
        <f t="shared" si="0"/>
        <v>0</v>
      </c>
      <c r="CG12" s="40">
        <v>9</v>
      </c>
      <c r="CH12" s="49" t="s">
        <v>83</v>
      </c>
      <c r="CI12" s="50">
        <v>7000</v>
      </c>
      <c r="CJ12" s="40" t="s">
        <v>30</v>
      </c>
      <c r="CK12" s="40">
        <v>1</v>
      </c>
      <c r="CL12" s="88"/>
    </row>
    <row r="13" spans="1:90" ht="18" customHeight="1" thickBot="1">
      <c r="A13" s="233" t="s">
        <v>57</v>
      </c>
      <c r="B13" s="234"/>
      <c r="C13" s="234"/>
      <c r="D13" s="234"/>
      <c r="E13" s="234"/>
      <c r="F13" s="234"/>
      <c r="G13" s="234"/>
      <c r="H13" s="234"/>
      <c r="I13" s="234"/>
      <c r="J13" s="234"/>
      <c r="K13" s="234"/>
      <c r="L13" s="234"/>
      <c r="M13" s="234"/>
      <c r="N13" s="234"/>
      <c r="O13" s="234"/>
      <c r="P13" s="234"/>
      <c r="Q13" s="235"/>
      <c r="R13" s="236" t="s">
        <v>20</v>
      </c>
      <c r="S13" s="234"/>
      <c r="T13" s="234"/>
      <c r="U13" s="234"/>
      <c r="V13" s="235"/>
      <c r="W13" s="236" t="s">
        <v>151</v>
      </c>
      <c r="X13" s="234"/>
      <c r="Y13" s="234"/>
      <c r="Z13" s="234"/>
      <c r="AA13" s="234"/>
      <c r="AB13" s="234"/>
      <c r="AC13" s="234"/>
      <c r="AD13" s="234"/>
      <c r="AE13" s="234"/>
      <c r="AF13" s="234"/>
      <c r="AG13" s="234"/>
      <c r="AH13" s="234"/>
      <c r="AI13" s="234"/>
      <c r="AJ13" s="234"/>
      <c r="AK13" s="234"/>
      <c r="AL13" s="234"/>
      <c r="AM13" s="237"/>
      <c r="CA13" s="95" t="s">
        <v>71</v>
      </c>
      <c r="CF13" s="40">
        <f t="shared" si="0"/>
        <v>0</v>
      </c>
      <c r="CG13" s="40">
        <v>10</v>
      </c>
      <c r="CH13" s="49" t="s">
        <v>84</v>
      </c>
      <c r="CI13" s="50">
        <v>3000</v>
      </c>
      <c r="CJ13" s="40" t="s">
        <v>30</v>
      </c>
      <c r="CK13" s="40">
        <v>1</v>
      </c>
    </row>
    <row r="14" spans="1:90" ht="24.75" customHeight="1" thickBot="1">
      <c r="A14" s="172" t="s">
        <v>150</v>
      </c>
      <c r="B14" s="173"/>
      <c r="C14" s="173"/>
      <c r="D14" s="173"/>
      <c r="E14" s="173"/>
      <c r="F14" s="173"/>
      <c r="G14" s="173"/>
      <c r="H14" s="173"/>
      <c r="I14" s="173"/>
      <c r="J14" s="173"/>
      <c r="K14" s="173"/>
      <c r="L14" s="173"/>
      <c r="M14" s="173"/>
      <c r="N14" s="173"/>
      <c r="O14" s="173"/>
      <c r="P14" s="173"/>
      <c r="Q14" s="174"/>
      <c r="R14" s="175">
        <v>2300</v>
      </c>
      <c r="S14" s="176"/>
      <c r="T14" s="176"/>
      <c r="U14" s="176"/>
      <c r="V14" s="177"/>
      <c r="W14" s="178" t="s">
        <v>152</v>
      </c>
      <c r="X14" s="179"/>
      <c r="Y14" s="179"/>
      <c r="Z14" s="179"/>
      <c r="AA14" s="179"/>
      <c r="AB14" s="179"/>
      <c r="AC14" s="179"/>
      <c r="AD14" s="179"/>
      <c r="AE14" s="179"/>
      <c r="AF14" s="179"/>
      <c r="AG14" s="179"/>
      <c r="AH14" s="179"/>
      <c r="AI14" s="179"/>
      <c r="AJ14" s="179"/>
      <c r="AK14" s="179"/>
      <c r="AL14" s="179"/>
      <c r="AM14" s="180"/>
      <c r="CF14" s="40">
        <f t="shared" ref="CF14:CF40" si="1">IF($L$6=$CH14,1,0)</f>
        <v>0</v>
      </c>
      <c r="CG14" s="40">
        <v>11</v>
      </c>
      <c r="CH14" s="49" t="s">
        <v>85</v>
      </c>
      <c r="CI14" s="68">
        <v>3000</v>
      </c>
      <c r="CJ14" s="40" t="s">
        <v>30</v>
      </c>
      <c r="CK14" s="40">
        <v>1</v>
      </c>
    </row>
    <row r="15" spans="1:90" ht="24" customHeight="1">
      <c r="A15" s="242"/>
      <c r="B15" s="243"/>
      <c r="C15" s="243"/>
      <c r="D15" s="243"/>
      <c r="E15" s="243"/>
      <c r="F15" s="243"/>
      <c r="G15" s="243"/>
      <c r="H15" s="243"/>
      <c r="I15" s="243"/>
      <c r="J15" s="243"/>
      <c r="K15" s="243"/>
      <c r="L15" s="243"/>
      <c r="M15" s="243"/>
      <c r="N15" s="243"/>
      <c r="O15" s="243"/>
      <c r="P15" s="243"/>
      <c r="Q15" s="244"/>
      <c r="R15" s="245"/>
      <c r="S15" s="246"/>
      <c r="T15" s="246"/>
      <c r="U15" s="246"/>
      <c r="V15" s="247"/>
      <c r="W15" s="248"/>
      <c r="X15" s="249"/>
      <c r="Y15" s="249"/>
      <c r="Z15" s="249"/>
      <c r="AA15" s="249"/>
      <c r="AB15" s="249"/>
      <c r="AC15" s="249"/>
      <c r="AD15" s="249"/>
      <c r="AE15" s="249"/>
      <c r="AF15" s="249"/>
      <c r="AG15" s="249"/>
      <c r="AH15" s="249"/>
      <c r="AI15" s="249"/>
      <c r="AJ15" s="249"/>
      <c r="AK15" s="249"/>
      <c r="AL15" s="249"/>
      <c r="AM15" s="250"/>
      <c r="CA15" s="95">
        <f>IF($CD$4=2,IF(A15=$CC$26,R15,0),0)</f>
        <v>0</v>
      </c>
      <c r="CC15" s="40" t="s">
        <v>58</v>
      </c>
      <c r="CF15" s="40">
        <f t="shared" si="1"/>
        <v>0</v>
      </c>
      <c r="CG15" s="40">
        <v>12</v>
      </c>
      <c r="CH15" s="40" t="s">
        <v>86</v>
      </c>
      <c r="CI15" s="50">
        <v>7000</v>
      </c>
      <c r="CJ15" s="40" t="s">
        <v>30</v>
      </c>
      <c r="CK15" s="40">
        <v>1</v>
      </c>
    </row>
    <row r="16" spans="1:90" ht="24" customHeight="1">
      <c r="A16" s="251"/>
      <c r="B16" s="209"/>
      <c r="C16" s="209"/>
      <c r="D16" s="209"/>
      <c r="E16" s="209"/>
      <c r="F16" s="209"/>
      <c r="G16" s="209"/>
      <c r="H16" s="209"/>
      <c r="I16" s="209"/>
      <c r="J16" s="209"/>
      <c r="K16" s="209"/>
      <c r="L16" s="209"/>
      <c r="M16" s="209"/>
      <c r="N16" s="209"/>
      <c r="O16" s="209"/>
      <c r="P16" s="209"/>
      <c r="Q16" s="210"/>
      <c r="R16" s="252"/>
      <c r="S16" s="253"/>
      <c r="T16" s="253"/>
      <c r="U16" s="253"/>
      <c r="V16" s="254"/>
      <c r="W16" s="255"/>
      <c r="X16" s="256"/>
      <c r="Y16" s="256"/>
      <c r="Z16" s="256"/>
      <c r="AA16" s="256"/>
      <c r="AB16" s="256"/>
      <c r="AC16" s="256"/>
      <c r="AD16" s="256"/>
      <c r="AE16" s="256"/>
      <c r="AF16" s="256"/>
      <c r="AG16" s="256"/>
      <c r="AH16" s="256"/>
      <c r="AI16" s="256"/>
      <c r="AJ16" s="256"/>
      <c r="AK16" s="256"/>
      <c r="AL16" s="256"/>
      <c r="AM16" s="257"/>
      <c r="CA16" s="95">
        <f t="shared" ref="CA16:CA20" si="2">IF($CD$4=2,IF(A16=$CC$26,R16,0),0)</f>
        <v>0</v>
      </c>
      <c r="CC16" s="40" t="s">
        <v>59</v>
      </c>
      <c r="CF16" s="40">
        <f t="shared" si="1"/>
        <v>0</v>
      </c>
      <c r="CG16" s="40">
        <v>13</v>
      </c>
      <c r="CH16" s="40" t="s">
        <v>87</v>
      </c>
      <c r="CI16" s="50">
        <v>7000</v>
      </c>
      <c r="CJ16" s="40" t="s">
        <v>30</v>
      </c>
      <c r="CK16" s="40">
        <v>1</v>
      </c>
    </row>
    <row r="17" spans="1:90" ht="24" customHeight="1">
      <c r="A17" s="251"/>
      <c r="B17" s="209"/>
      <c r="C17" s="209"/>
      <c r="D17" s="209"/>
      <c r="E17" s="209"/>
      <c r="F17" s="209"/>
      <c r="G17" s="209"/>
      <c r="H17" s="209"/>
      <c r="I17" s="209"/>
      <c r="J17" s="209"/>
      <c r="K17" s="209"/>
      <c r="L17" s="209"/>
      <c r="M17" s="209"/>
      <c r="N17" s="209"/>
      <c r="O17" s="209"/>
      <c r="P17" s="209"/>
      <c r="Q17" s="210"/>
      <c r="R17" s="252"/>
      <c r="S17" s="253"/>
      <c r="T17" s="253"/>
      <c r="U17" s="253"/>
      <c r="V17" s="254"/>
      <c r="W17" s="255"/>
      <c r="X17" s="256"/>
      <c r="Y17" s="256"/>
      <c r="Z17" s="256"/>
      <c r="AA17" s="256"/>
      <c r="AB17" s="256"/>
      <c r="AC17" s="256"/>
      <c r="AD17" s="256"/>
      <c r="AE17" s="256"/>
      <c r="AF17" s="256"/>
      <c r="AG17" s="256"/>
      <c r="AH17" s="256"/>
      <c r="AI17" s="256"/>
      <c r="AJ17" s="256"/>
      <c r="AK17" s="256"/>
      <c r="AL17" s="256"/>
      <c r="AM17" s="257"/>
      <c r="CA17" s="95">
        <f t="shared" si="2"/>
        <v>0</v>
      </c>
      <c r="CC17" s="40" t="s">
        <v>69</v>
      </c>
      <c r="CF17" s="40">
        <f t="shared" si="1"/>
        <v>0</v>
      </c>
      <c r="CG17" s="40">
        <v>14</v>
      </c>
      <c r="CH17" s="40" t="s">
        <v>88</v>
      </c>
      <c r="CI17" s="50">
        <v>7000</v>
      </c>
      <c r="CJ17" s="40" t="s">
        <v>30</v>
      </c>
      <c r="CK17" s="40">
        <v>1</v>
      </c>
    </row>
    <row r="18" spans="1:90" ht="24" customHeight="1">
      <c r="A18" s="251"/>
      <c r="B18" s="209"/>
      <c r="C18" s="209"/>
      <c r="D18" s="209"/>
      <c r="E18" s="209"/>
      <c r="F18" s="209"/>
      <c r="G18" s="209"/>
      <c r="H18" s="209"/>
      <c r="I18" s="209"/>
      <c r="J18" s="209"/>
      <c r="K18" s="209"/>
      <c r="L18" s="209"/>
      <c r="M18" s="209"/>
      <c r="N18" s="209"/>
      <c r="O18" s="209"/>
      <c r="P18" s="209"/>
      <c r="Q18" s="210"/>
      <c r="R18" s="252"/>
      <c r="S18" s="253"/>
      <c r="T18" s="253"/>
      <c r="U18" s="253"/>
      <c r="V18" s="254"/>
      <c r="W18" s="255"/>
      <c r="X18" s="256"/>
      <c r="Y18" s="256"/>
      <c r="Z18" s="256"/>
      <c r="AA18" s="256"/>
      <c r="AB18" s="256"/>
      <c r="AC18" s="256"/>
      <c r="AD18" s="256"/>
      <c r="AE18" s="256"/>
      <c r="AF18" s="256"/>
      <c r="AG18" s="256"/>
      <c r="AH18" s="256"/>
      <c r="AI18" s="256"/>
      <c r="AJ18" s="256"/>
      <c r="AK18" s="256"/>
      <c r="AL18" s="256"/>
      <c r="AM18" s="257"/>
      <c r="CA18" s="95">
        <f t="shared" si="2"/>
        <v>0</v>
      </c>
      <c r="CC18" s="40" t="s">
        <v>60</v>
      </c>
      <c r="CF18" s="40">
        <f t="shared" si="1"/>
        <v>0</v>
      </c>
      <c r="CG18" s="40">
        <v>15</v>
      </c>
      <c r="CH18" s="40" t="s">
        <v>89</v>
      </c>
      <c r="CI18" s="50">
        <v>7000</v>
      </c>
      <c r="CJ18" s="40" t="s">
        <v>30</v>
      </c>
      <c r="CK18" s="40">
        <v>2</v>
      </c>
    </row>
    <row r="19" spans="1:90" ht="24" customHeight="1">
      <c r="A19" s="251"/>
      <c r="B19" s="209"/>
      <c r="C19" s="209"/>
      <c r="D19" s="209"/>
      <c r="E19" s="209"/>
      <c r="F19" s="209"/>
      <c r="G19" s="209"/>
      <c r="H19" s="209"/>
      <c r="I19" s="209"/>
      <c r="J19" s="209"/>
      <c r="K19" s="209"/>
      <c r="L19" s="209"/>
      <c r="M19" s="209"/>
      <c r="N19" s="209"/>
      <c r="O19" s="209"/>
      <c r="P19" s="209"/>
      <c r="Q19" s="210"/>
      <c r="R19" s="252"/>
      <c r="S19" s="253"/>
      <c r="T19" s="253"/>
      <c r="U19" s="253"/>
      <c r="V19" s="254"/>
      <c r="W19" s="255"/>
      <c r="X19" s="256"/>
      <c r="Y19" s="256"/>
      <c r="Z19" s="256"/>
      <c r="AA19" s="256"/>
      <c r="AB19" s="256"/>
      <c r="AC19" s="256"/>
      <c r="AD19" s="256"/>
      <c r="AE19" s="256"/>
      <c r="AF19" s="256"/>
      <c r="AG19" s="256"/>
      <c r="AH19" s="256"/>
      <c r="AI19" s="256"/>
      <c r="AJ19" s="256"/>
      <c r="AK19" s="256"/>
      <c r="AL19" s="256"/>
      <c r="AM19" s="257"/>
      <c r="CA19" s="95">
        <f>IF($CD$4=2,IF(A19=$CC$26,R19,0),0)</f>
        <v>0</v>
      </c>
      <c r="CC19" s="40" t="s">
        <v>61</v>
      </c>
      <c r="CF19" s="40">
        <f t="shared" si="1"/>
        <v>0</v>
      </c>
      <c r="CG19" s="40">
        <v>16</v>
      </c>
      <c r="CH19" s="40" t="s">
        <v>90</v>
      </c>
      <c r="CI19" s="50">
        <v>20000</v>
      </c>
      <c r="CJ19" s="40" t="s">
        <v>30</v>
      </c>
      <c r="CK19" s="40">
        <v>2</v>
      </c>
      <c r="CL19" s="88">
        <v>2</v>
      </c>
    </row>
    <row r="20" spans="1:90" ht="24" customHeight="1">
      <c r="A20" s="251"/>
      <c r="B20" s="209"/>
      <c r="C20" s="209"/>
      <c r="D20" s="209"/>
      <c r="E20" s="209"/>
      <c r="F20" s="209"/>
      <c r="G20" s="209"/>
      <c r="H20" s="209"/>
      <c r="I20" s="209"/>
      <c r="J20" s="209"/>
      <c r="K20" s="209"/>
      <c r="L20" s="209"/>
      <c r="M20" s="209"/>
      <c r="N20" s="209"/>
      <c r="O20" s="209"/>
      <c r="P20" s="209"/>
      <c r="Q20" s="210"/>
      <c r="R20" s="252"/>
      <c r="S20" s="253"/>
      <c r="T20" s="253"/>
      <c r="U20" s="253"/>
      <c r="V20" s="254"/>
      <c r="W20" s="255"/>
      <c r="X20" s="256"/>
      <c r="Y20" s="256"/>
      <c r="Z20" s="256"/>
      <c r="AA20" s="256"/>
      <c r="AB20" s="256"/>
      <c r="AC20" s="256"/>
      <c r="AD20" s="256"/>
      <c r="AE20" s="256"/>
      <c r="AF20" s="256"/>
      <c r="AG20" s="256"/>
      <c r="AH20" s="256"/>
      <c r="AI20" s="256"/>
      <c r="AJ20" s="256"/>
      <c r="AK20" s="256"/>
      <c r="AL20" s="256"/>
      <c r="AM20" s="257"/>
      <c r="CA20" s="95">
        <f t="shared" si="2"/>
        <v>0</v>
      </c>
      <c r="CC20" s="40" t="s">
        <v>62</v>
      </c>
      <c r="CF20" s="40">
        <f t="shared" si="1"/>
        <v>0</v>
      </c>
      <c r="CG20" s="40">
        <v>17</v>
      </c>
      <c r="CH20" s="40" t="s">
        <v>91</v>
      </c>
      <c r="CI20" s="50">
        <v>30000</v>
      </c>
      <c r="CJ20" s="40" t="s">
        <v>30</v>
      </c>
      <c r="CK20" s="40">
        <v>2</v>
      </c>
      <c r="CL20" s="88">
        <v>2</v>
      </c>
    </row>
    <row r="21" spans="1:90" ht="24" customHeight="1" thickBot="1">
      <c r="A21" s="258"/>
      <c r="B21" s="259"/>
      <c r="C21" s="259"/>
      <c r="D21" s="259"/>
      <c r="E21" s="259"/>
      <c r="F21" s="259"/>
      <c r="G21" s="259"/>
      <c r="H21" s="259"/>
      <c r="I21" s="259"/>
      <c r="J21" s="259"/>
      <c r="K21" s="259"/>
      <c r="L21" s="259"/>
      <c r="M21" s="259"/>
      <c r="N21" s="259"/>
      <c r="O21" s="259"/>
      <c r="P21" s="259"/>
      <c r="Q21" s="260"/>
      <c r="R21" s="261"/>
      <c r="S21" s="262"/>
      <c r="T21" s="262"/>
      <c r="U21" s="262"/>
      <c r="V21" s="263"/>
      <c r="W21" s="264"/>
      <c r="X21" s="265"/>
      <c r="Y21" s="265"/>
      <c r="Z21" s="265"/>
      <c r="AA21" s="265"/>
      <c r="AB21" s="265"/>
      <c r="AC21" s="265"/>
      <c r="AD21" s="265"/>
      <c r="AE21" s="265"/>
      <c r="AF21" s="265"/>
      <c r="AG21" s="265"/>
      <c r="AH21" s="265"/>
      <c r="AI21" s="265"/>
      <c r="AJ21" s="265"/>
      <c r="AK21" s="265"/>
      <c r="AL21" s="265"/>
      <c r="AM21" s="266"/>
      <c r="AU21" s="34"/>
      <c r="CA21" s="95">
        <f>IF($CD$4=2,IF(A21=$CC$26,R21,0),0)</f>
        <v>0</v>
      </c>
      <c r="CC21" s="40" t="s">
        <v>63</v>
      </c>
      <c r="CF21" s="40">
        <f t="shared" si="1"/>
        <v>0</v>
      </c>
      <c r="CG21" s="40">
        <v>18</v>
      </c>
      <c r="CH21" s="40" t="s">
        <v>92</v>
      </c>
      <c r="CI21" s="50">
        <v>40000</v>
      </c>
      <c r="CJ21" s="40" t="s">
        <v>30</v>
      </c>
      <c r="CK21" s="40">
        <v>2</v>
      </c>
      <c r="CL21" s="88">
        <v>2</v>
      </c>
    </row>
    <row r="22" spans="1:90" ht="22.5" customHeight="1" thickTop="1" thickBot="1">
      <c r="A22" s="267" t="s">
        <v>28</v>
      </c>
      <c r="B22" s="268"/>
      <c r="C22" s="268"/>
      <c r="D22" s="268"/>
      <c r="E22" s="268"/>
      <c r="F22" s="268"/>
      <c r="G22" s="268"/>
      <c r="H22" s="268"/>
      <c r="I22" s="268"/>
      <c r="J22" s="268"/>
      <c r="K22" s="268"/>
      <c r="L22" s="268"/>
      <c r="M22" s="268"/>
      <c r="N22" s="268"/>
      <c r="O22" s="268"/>
      <c r="P22" s="268"/>
      <c r="Q22" s="269"/>
      <c r="R22" s="270">
        <f>SUM(R15:V21)</f>
        <v>0</v>
      </c>
      <c r="S22" s="271"/>
      <c r="T22" s="271"/>
      <c r="U22" s="271"/>
      <c r="V22" s="272"/>
      <c r="W22" s="273"/>
      <c r="X22" s="274"/>
      <c r="Y22" s="274"/>
      <c r="Z22" s="274"/>
      <c r="AA22" s="274"/>
      <c r="AB22" s="274"/>
      <c r="AC22" s="274"/>
      <c r="AD22" s="274"/>
      <c r="AE22" s="274"/>
      <c r="AF22" s="274"/>
      <c r="AG22" s="274"/>
      <c r="AH22" s="274"/>
      <c r="AI22" s="274"/>
      <c r="AJ22" s="274"/>
      <c r="AK22" s="274"/>
      <c r="AL22" s="274"/>
      <c r="AM22" s="275"/>
      <c r="CA22" s="97">
        <f>MIN(ROUNDDOWN(SUM(CA15:CA21),-3),15000)</f>
        <v>0</v>
      </c>
      <c r="CC22" s="40" t="s">
        <v>64</v>
      </c>
      <c r="CF22" s="40">
        <f t="shared" si="1"/>
        <v>0</v>
      </c>
      <c r="CG22" s="40">
        <v>19</v>
      </c>
      <c r="CH22" s="40" t="s">
        <v>93</v>
      </c>
      <c r="CI22" s="50">
        <v>7000</v>
      </c>
      <c r="CJ22" s="40" t="s">
        <v>30</v>
      </c>
      <c r="CK22" s="40">
        <v>2</v>
      </c>
    </row>
    <row r="23" spans="1:90" ht="21.75" customHeight="1" thickBot="1">
      <c r="A23" s="87"/>
      <c r="B23" s="69"/>
      <c r="C23" s="69"/>
      <c r="D23" s="69"/>
      <c r="E23" s="69"/>
      <c r="F23" s="70"/>
      <c r="G23" s="70"/>
      <c r="H23" s="70"/>
      <c r="I23" s="70"/>
      <c r="J23" s="70"/>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CC23" s="40" t="s">
        <v>65</v>
      </c>
      <c r="CF23" s="40">
        <f t="shared" si="1"/>
        <v>0</v>
      </c>
      <c r="CG23" s="40">
        <v>20</v>
      </c>
      <c r="CH23" s="40" t="s">
        <v>94</v>
      </c>
      <c r="CI23" s="50">
        <v>7000</v>
      </c>
      <c r="CJ23" s="40" t="s">
        <v>30</v>
      </c>
      <c r="CK23" s="40">
        <v>2</v>
      </c>
    </row>
    <row r="24" spans="1:90" ht="24.75" customHeight="1" thickBot="1">
      <c r="A24" s="276" t="s">
        <v>35</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8"/>
      <c r="AP24" s="72"/>
      <c r="CC24" s="40" t="s">
        <v>66</v>
      </c>
      <c r="CF24" s="40">
        <f t="shared" si="1"/>
        <v>0</v>
      </c>
      <c r="CG24" s="40">
        <v>21</v>
      </c>
      <c r="CH24" s="40" t="s">
        <v>95</v>
      </c>
      <c r="CI24" s="50">
        <v>7000</v>
      </c>
      <c r="CJ24" s="40" t="s">
        <v>30</v>
      </c>
      <c r="CK24" s="40">
        <v>2</v>
      </c>
    </row>
    <row r="25" spans="1:90" s="47" customFormat="1" ht="30" customHeight="1" thickBot="1">
      <c r="A25" s="115"/>
      <c r="B25" s="279" t="s">
        <v>74</v>
      </c>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80"/>
      <c r="AP25" s="48"/>
      <c r="CA25" s="96"/>
      <c r="CC25" s="40" t="s">
        <v>67</v>
      </c>
      <c r="CF25" s="40">
        <f t="shared" si="1"/>
        <v>0</v>
      </c>
      <c r="CG25" s="49">
        <v>23</v>
      </c>
      <c r="CH25" s="49" t="s">
        <v>96</v>
      </c>
      <c r="CI25" s="68">
        <v>20000</v>
      </c>
      <c r="CJ25" s="49" t="s">
        <v>30</v>
      </c>
      <c r="CK25" s="40">
        <v>2</v>
      </c>
      <c r="CL25" s="88">
        <v>2</v>
      </c>
    </row>
    <row r="26" spans="1:90" s="47" customFormat="1" ht="25.5" customHeight="1" thickBot="1">
      <c r="A26" s="116"/>
      <c r="B26" s="281" t="s">
        <v>112</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2"/>
      <c r="AP26" s="48"/>
      <c r="CA26" s="96"/>
      <c r="CC26" s="40" t="s">
        <v>70</v>
      </c>
      <c r="CF26" s="40">
        <f t="shared" si="1"/>
        <v>0</v>
      </c>
      <c r="CG26" s="40">
        <v>24</v>
      </c>
      <c r="CH26" s="40" t="s">
        <v>97</v>
      </c>
      <c r="CI26" s="50">
        <v>30000</v>
      </c>
      <c r="CJ26" s="40" t="s">
        <v>32</v>
      </c>
      <c r="CK26" s="40">
        <v>2</v>
      </c>
      <c r="CL26" s="88">
        <v>2</v>
      </c>
    </row>
    <row r="27" spans="1:90" ht="25.5" customHeight="1" thickBot="1">
      <c r="A27" s="116"/>
      <c r="B27" s="281" t="s">
        <v>41</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2"/>
      <c r="CC27" s="40" t="s">
        <v>148</v>
      </c>
      <c r="CF27" s="40">
        <f t="shared" si="1"/>
        <v>0</v>
      </c>
      <c r="CG27" s="40">
        <v>25</v>
      </c>
      <c r="CH27" s="40" t="s">
        <v>98</v>
      </c>
      <c r="CI27" s="50">
        <v>40000</v>
      </c>
      <c r="CJ27" s="40" t="s">
        <v>32</v>
      </c>
      <c r="CK27" s="40">
        <v>2</v>
      </c>
      <c r="CL27" s="88">
        <v>2</v>
      </c>
    </row>
    <row r="28" spans="1:90" ht="25.5" customHeight="1" thickBot="1">
      <c r="A28" s="116"/>
      <c r="B28" s="283" t="s">
        <v>36</v>
      </c>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4"/>
      <c r="CF28" s="40">
        <f t="shared" si="1"/>
        <v>0</v>
      </c>
      <c r="CG28" s="40">
        <v>26</v>
      </c>
      <c r="CH28" s="40" t="s">
        <v>99</v>
      </c>
      <c r="CI28" s="50">
        <v>20000</v>
      </c>
      <c r="CJ28" s="40" t="s">
        <v>32</v>
      </c>
      <c r="CK28" s="40">
        <v>2</v>
      </c>
      <c r="CL28" s="88">
        <v>2</v>
      </c>
    </row>
    <row r="29" spans="1:90" ht="18" customHeight="1">
      <c r="A29" s="99" t="str">
        <f>IF(COUNTIF($A$25:$A$28,"○")=4,"",IF(OR(AND(COUNTIF($A$25:$A$28,"○")=0,$AG$5&lt;&gt;""),COUNTIF($A$25:$A$28,"○")=1,COUNTIF($A$25:$A$28,"○")=2,COUNTIF($A$25:$A$28,"○")=3),"誓約事項（水色セル）のすべてに○がない場合、補助金の対象となりません。",""))</f>
        <v/>
      </c>
      <c r="CF29" s="40">
        <f t="shared" si="1"/>
        <v>0</v>
      </c>
      <c r="CG29" s="40">
        <v>27</v>
      </c>
      <c r="CH29" s="40" t="s">
        <v>100</v>
      </c>
      <c r="CI29" s="50">
        <v>30000</v>
      </c>
      <c r="CJ29" s="40" t="s">
        <v>32</v>
      </c>
      <c r="CK29" s="40">
        <v>2</v>
      </c>
      <c r="CL29" s="88">
        <v>2</v>
      </c>
    </row>
    <row r="30" spans="1:90" ht="12" customHeight="1">
      <c r="A30" s="85"/>
      <c r="CF30" s="40">
        <f t="shared" si="1"/>
        <v>0</v>
      </c>
      <c r="CG30" s="40">
        <v>28</v>
      </c>
      <c r="CH30" s="40" t="s">
        <v>101</v>
      </c>
      <c r="CI30" s="50">
        <v>40000</v>
      </c>
      <c r="CJ30" s="40" t="s">
        <v>32</v>
      </c>
      <c r="CK30" s="40">
        <v>2</v>
      </c>
      <c r="CL30" s="88">
        <v>2</v>
      </c>
    </row>
    <row r="31" spans="1:90" ht="24.75" customHeight="1">
      <c r="B31" s="86"/>
      <c r="C31" s="74"/>
      <c r="D31" s="74"/>
      <c r="E31" s="74"/>
      <c r="F31" s="74"/>
      <c r="G31" s="74"/>
      <c r="H31" s="74"/>
      <c r="I31" s="74"/>
      <c r="J31" s="74"/>
      <c r="K31" s="74"/>
      <c r="L31" s="74"/>
      <c r="M31" s="74"/>
      <c r="N31" s="74"/>
      <c r="O31" s="74"/>
      <c r="P31" s="74"/>
      <c r="Q31" s="74"/>
      <c r="R31" s="74"/>
      <c r="S31" s="74"/>
      <c r="T31" s="75"/>
      <c r="U31" s="75"/>
      <c r="V31" s="75"/>
      <c r="W31" s="75"/>
      <c r="X31" s="76"/>
      <c r="Y31" s="76"/>
      <c r="Z31" s="76"/>
      <c r="AA31" s="77"/>
      <c r="AB31" s="77"/>
      <c r="AC31" s="77"/>
      <c r="AD31" s="77"/>
      <c r="AE31" s="77"/>
      <c r="AF31" s="77"/>
      <c r="AG31" s="77"/>
      <c r="AH31" s="77"/>
      <c r="AI31" s="77"/>
      <c r="AJ31" s="77"/>
      <c r="AK31" s="77"/>
      <c r="AL31" s="77"/>
      <c r="AM31" s="77"/>
      <c r="AP31" s="120"/>
      <c r="AQ31" s="73"/>
      <c r="CF31" s="40">
        <f t="shared" si="1"/>
        <v>0</v>
      </c>
      <c r="CG31" s="40">
        <v>30</v>
      </c>
      <c r="CH31" s="40" t="s">
        <v>102</v>
      </c>
      <c r="CI31" s="50">
        <v>3000</v>
      </c>
      <c r="CJ31" s="40" t="s">
        <v>32</v>
      </c>
      <c r="CK31" s="40">
        <v>1</v>
      </c>
    </row>
    <row r="32" spans="1:90" ht="25.5" customHeight="1">
      <c r="A32" s="86"/>
      <c r="CF32" s="40">
        <f t="shared" si="1"/>
        <v>0</v>
      </c>
      <c r="CG32" s="40">
        <v>31</v>
      </c>
      <c r="CH32" s="40" t="s">
        <v>103</v>
      </c>
      <c r="CI32" s="50">
        <v>3000</v>
      </c>
      <c r="CJ32" s="40" t="s">
        <v>32</v>
      </c>
      <c r="CK32" s="40">
        <v>1</v>
      </c>
    </row>
    <row r="33" spans="1:90" ht="15" customHeight="1">
      <c r="A33" s="93"/>
      <c r="B33" s="74"/>
      <c r="C33" s="74"/>
      <c r="D33" s="74"/>
      <c r="E33" s="74"/>
      <c r="F33" s="74"/>
      <c r="G33" s="74"/>
      <c r="H33" s="74"/>
      <c r="I33" s="74"/>
      <c r="J33" s="74"/>
      <c r="K33" s="74"/>
      <c r="L33" s="74"/>
      <c r="M33" s="74"/>
      <c r="N33" s="74"/>
      <c r="O33" s="74"/>
      <c r="P33" s="74"/>
      <c r="Q33" s="74"/>
      <c r="R33" s="74"/>
      <c r="S33" s="74"/>
      <c r="T33" s="75"/>
      <c r="U33" s="75"/>
      <c r="V33" s="75"/>
      <c r="W33" s="75"/>
      <c r="X33" s="76"/>
      <c r="Y33" s="76"/>
      <c r="Z33" s="76"/>
      <c r="AA33" s="77"/>
      <c r="AB33" s="77"/>
      <c r="AC33" s="77"/>
      <c r="AD33" s="77"/>
      <c r="AE33" s="77"/>
      <c r="AF33" s="77"/>
      <c r="AG33" s="77"/>
      <c r="AH33" s="77"/>
      <c r="AI33" s="77"/>
      <c r="AJ33" s="77"/>
      <c r="AK33" s="77"/>
      <c r="AL33" s="77"/>
      <c r="AM33" s="77"/>
      <c r="CF33" s="40">
        <f t="shared" si="1"/>
        <v>0</v>
      </c>
      <c r="CG33" s="40">
        <v>32</v>
      </c>
      <c r="CH33" s="40" t="s">
        <v>104</v>
      </c>
      <c r="CI33" s="50">
        <v>3000</v>
      </c>
      <c r="CJ33" s="40" t="s">
        <v>32</v>
      </c>
      <c r="CK33" s="40">
        <v>1</v>
      </c>
    </row>
    <row r="34" spans="1:90" ht="15" customHeight="1">
      <c r="B34" s="86"/>
      <c r="C34" s="74"/>
      <c r="D34" s="74"/>
      <c r="E34" s="74"/>
      <c r="F34" s="74"/>
      <c r="G34" s="74"/>
      <c r="H34" s="74"/>
      <c r="I34" s="74"/>
      <c r="J34" s="74"/>
      <c r="K34" s="74"/>
      <c r="L34" s="74"/>
      <c r="M34" s="74"/>
      <c r="N34" s="74"/>
      <c r="O34" s="74"/>
      <c r="P34" s="74"/>
      <c r="Q34" s="74"/>
      <c r="R34" s="74"/>
      <c r="S34" s="74"/>
      <c r="T34" s="75"/>
      <c r="U34" s="75"/>
      <c r="V34" s="75"/>
      <c r="W34" s="75"/>
      <c r="X34" s="76"/>
      <c r="Y34" s="76"/>
      <c r="Z34" s="76"/>
      <c r="AA34" s="77"/>
      <c r="AB34" s="77"/>
      <c r="AC34" s="77"/>
      <c r="AD34" s="77"/>
      <c r="AE34" s="77"/>
      <c r="AF34" s="77"/>
      <c r="AG34" s="77"/>
      <c r="AH34" s="77"/>
      <c r="AI34" s="77"/>
      <c r="AJ34" s="77"/>
      <c r="AK34" s="77"/>
      <c r="AL34" s="77"/>
      <c r="AM34" s="77"/>
      <c r="AP34" s="120"/>
      <c r="AQ34" s="78"/>
      <c r="CF34" s="40">
        <f t="shared" si="1"/>
        <v>0</v>
      </c>
      <c r="CG34" s="40">
        <v>33</v>
      </c>
      <c r="CH34" s="40" t="s">
        <v>105</v>
      </c>
      <c r="CI34" s="50">
        <v>3000</v>
      </c>
      <c r="CJ34" s="40" t="s">
        <v>32</v>
      </c>
      <c r="CK34" s="40">
        <v>1</v>
      </c>
    </row>
    <row r="35" spans="1:90" ht="15" customHeight="1">
      <c r="A35" s="86"/>
      <c r="CF35" s="40">
        <f t="shared" si="1"/>
        <v>0</v>
      </c>
      <c r="CG35" s="40">
        <v>34</v>
      </c>
      <c r="CH35" s="40" t="s">
        <v>106</v>
      </c>
      <c r="CI35" s="50">
        <v>3000</v>
      </c>
      <c r="CJ35" s="40" t="s">
        <v>32</v>
      </c>
      <c r="CK35" s="40">
        <v>1</v>
      </c>
    </row>
    <row r="36" spans="1:90" ht="13.5" customHeight="1">
      <c r="A36" s="93"/>
      <c r="B36" s="74"/>
      <c r="C36" s="74"/>
      <c r="D36" s="74"/>
      <c r="E36" s="74"/>
      <c r="F36" s="74"/>
      <c r="G36" s="74"/>
      <c r="H36" s="74"/>
      <c r="I36" s="74"/>
      <c r="J36" s="74"/>
      <c r="K36" s="74"/>
      <c r="L36" s="74"/>
      <c r="M36" s="74"/>
      <c r="N36" s="74"/>
      <c r="O36" s="74"/>
      <c r="P36" s="74"/>
      <c r="Q36" s="74"/>
      <c r="R36" s="74"/>
      <c r="S36" s="74"/>
      <c r="T36" s="75"/>
      <c r="U36" s="75"/>
      <c r="V36" s="75"/>
      <c r="W36" s="75"/>
      <c r="X36" s="76"/>
      <c r="Y36" s="76"/>
      <c r="Z36" s="76"/>
      <c r="AA36" s="77"/>
      <c r="AB36" s="77"/>
      <c r="AC36" s="77"/>
      <c r="AD36" s="77"/>
      <c r="AE36" s="77"/>
      <c r="AF36" s="77"/>
      <c r="AG36" s="77"/>
      <c r="AH36" s="77"/>
      <c r="AI36" s="77"/>
      <c r="AJ36" s="77"/>
      <c r="AK36" s="77"/>
      <c r="AL36" s="77"/>
      <c r="AM36" s="77"/>
      <c r="CF36" s="40">
        <f t="shared" si="1"/>
        <v>0</v>
      </c>
      <c r="CG36" s="40">
        <v>35</v>
      </c>
      <c r="CH36" s="40" t="s">
        <v>107</v>
      </c>
      <c r="CI36" s="50">
        <v>3000</v>
      </c>
      <c r="CJ36" s="40" t="s">
        <v>32</v>
      </c>
      <c r="CK36" s="40">
        <v>1</v>
      </c>
    </row>
    <row r="37" spans="1:90" s="79" customFormat="1" ht="18.75" customHeight="1">
      <c r="AP37" s="80"/>
      <c r="CA37" s="98"/>
      <c r="CC37" s="40"/>
      <c r="CF37" s="40">
        <f t="shared" si="1"/>
        <v>0</v>
      </c>
      <c r="CG37" s="40">
        <v>36</v>
      </c>
      <c r="CH37" s="40" t="s">
        <v>108</v>
      </c>
      <c r="CI37" s="50">
        <v>3000</v>
      </c>
      <c r="CJ37" s="40" t="s">
        <v>32</v>
      </c>
      <c r="CK37" s="40">
        <v>1</v>
      </c>
      <c r="CL37" s="88"/>
    </row>
    <row r="38" spans="1:90" s="79" customFormat="1" ht="18.75" customHeight="1">
      <c r="E38" s="81"/>
      <c r="AP38" s="80"/>
      <c r="CA38" s="98"/>
      <c r="CC38" s="40"/>
      <c r="CF38" s="40">
        <f t="shared" si="1"/>
        <v>0</v>
      </c>
      <c r="CG38" s="40">
        <v>37</v>
      </c>
      <c r="CH38" s="40" t="s">
        <v>109</v>
      </c>
      <c r="CI38" s="50">
        <v>3000</v>
      </c>
      <c r="CJ38" s="40" t="s">
        <v>32</v>
      </c>
      <c r="CK38" s="40">
        <v>1</v>
      </c>
      <c r="CL38" s="88"/>
    </row>
    <row r="39" spans="1:90" s="79" customFormat="1" ht="18.75" customHeight="1">
      <c r="E39" s="81"/>
      <c r="AP39" s="80"/>
      <c r="CA39" s="98"/>
      <c r="CC39" s="40"/>
      <c r="CF39" s="40">
        <f t="shared" si="1"/>
        <v>0</v>
      </c>
      <c r="CG39" s="40">
        <v>38</v>
      </c>
      <c r="CH39" s="40" t="s">
        <v>110</v>
      </c>
      <c r="CI39" s="50">
        <v>3000</v>
      </c>
      <c r="CJ39" s="40" t="s">
        <v>32</v>
      </c>
      <c r="CK39" s="40">
        <v>1</v>
      </c>
      <c r="CL39" s="88"/>
    </row>
    <row r="40" spans="1:90" s="79" customFormat="1" ht="18.75" customHeight="1">
      <c r="E40" s="81"/>
      <c r="AP40" s="80"/>
      <c r="CA40" s="98"/>
      <c r="CC40" s="40"/>
      <c r="CF40" s="40">
        <f t="shared" si="1"/>
        <v>0</v>
      </c>
      <c r="CG40" s="40">
        <v>39</v>
      </c>
      <c r="CH40" s="40" t="s">
        <v>111</v>
      </c>
      <c r="CI40" s="50">
        <v>3000</v>
      </c>
      <c r="CJ40" s="40" t="s">
        <v>32</v>
      </c>
      <c r="CK40" s="40">
        <v>1</v>
      </c>
      <c r="CL40" s="88"/>
    </row>
    <row r="41" spans="1:90" s="79" customFormat="1" ht="18.75" customHeight="1">
      <c r="E41" s="81"/>
      <c r="AP41" s="80"/>
      <c r="CA41" s="98"/>
      <c r="CC41" s="40"/>
    </row>
    <row r="42" spans="1:90" s="79" customFormat="1" ht="18.75" customHeight="1">
      <c r="E42" s="81"/>
      <c r="AP42" s="80"/>
      <c r="CA42" s="98"/>
      <c r="CC42" s="40"/>
      <c r="CL42" s="88"/>
    </row>
    <row r="43" spans="1:90" s="79" customFormat="1" ht="18.75" customHeight="1">
      <c r="E43" s="81"/>
      <c r="AP43" s="80"/>
      <c r="CA43" s="98"/>
      <c r="CC43" s="40"/>
      <c r="CF43" s="40"/>
      <c r="CG43" s="40"/>
      <c r="CH43" s="40"/>
      <c r="CI43" s="50"/>
      <c r="CJ43" s="40"/>
      <c r="CK43" s="40"/>
      <c r="CL43" s="88"/>
    </row>
    <row r="44" spans="1:90" s="79" customFormat="1" ht="18.75" customHeight="1">
      <c r="E44" s="81"/>
      <c r="AP44" s="80"/>
      <c r="CA44" s="98"/>
      <c r="CC44" s="40"/>
      <c r="CF44" s="40"/>
      <c r="CG44" s="40"/>
      <c r="CH44" s="40"/>
      <c r="CI44" s="50"/>
      <c r="CJ44" s="40"/>
      <c r="CK44" s="40"/>
      <c r="CL44" s="88"/>
    </row>
    <row r="45" spans="1:90" s="79" customFormat="1" ht="18.75" customHeight="1">
      <c r="E45" s="81"/>
      <c r="AP45" s="80"/>
      <c r="CA45" s="98"/>
      <c r="CC45" s="40"/>
      <c r="CF45" s="40"/>
      <c r="CG45" s="40"/>
      <c r="CH45" s="40"/>
      <c r="CI45" s="50"/>
      <c r="CJ45" s="40"/>
      <c r="CK45" s="40"/>
      <c r="CL45" s="88"/>
    </row>
    <row r="46" spans="1:90" s="79" customFormat="1" ht="18.75" customHeight="1">
      <c r="E46" s="81"/>
      <c r="AP46" s="80"/>
      <c r="CA46" s="98"/>
      <c r="CC46" s="40"/>
      <c r="CF46" s="40"/>
      <c r="CG46" s="40"/>
      <c r="CH46" s="40"/>
      <c r="CI46" s="50"/>
      <c r="CJ46" s="40"/>
      <c r="CK46" s="40"/>
      <c r="CL46" s="88"/>
    </row>
    <row r="47" spans="1:90" s="79" customFormat="1" ht="18.75" customHeight="1">
      <c r="E47" s="81"/>
      <c r="AP47" s="80"/>
      <c r="CA47" s="98"/>
      <c r="CC47" s="40"/>
      <c r="CF47" s="40"/>
      <c r="CG47" s="40"/>
      <c r="CH47" s="40"/>
      <c r="CI47" s="50"/>
      <c r="CJ47" s="40"/>
      <c r="CK47" s="40"/>
      <c r="CL47" s="88"/>
    </row>
    <row r="48" spans="1:90" s="79" customFormat="1" ht="18.75" customHeight="1">
      <c r="E48" s="81"/>
      <c r="AP48" s="80"/>
      <c r="CA48" s="98"/>
      <c r="CC48" s="40"/>
      <c r="CF48" s="40"/>
      <c r="CG48" s="40"/>
      <c r="CH48" s="40"/>
      <c r="CI48" s="50"/>
      <c r="CJ48" s="40"/>
      <c r="CK48" s="40"/>
      <c r="CL48" s="88"/>
    </row>
    <row r="49" spans="5:90" s="79" customFormat="1" ht="18.75" customHeight="1">
      <c r="E49" s="81"/>
      <c r="AP49" s="80"/>
      <c r="CA49" s="98"/>
      <c r="CC49" s="40"/>
      <c r="CF49" s="40"/>
      <c r="CG49" s="40"/>
      <c r="CH49" s="40"/>
      <c r="CI49" s="50"/>
      <c r="CJ49" s="40"/>
      <c r="CK49" s="40"/>
      <c r="CL49" s="88"/>
    </row>
    <row r="50" spans="5:90" s="79" customFormat="1" ht="18.75" customHeight="1">
      <c r="E50" s="81"/>
      <c r="AP50" s="80"/>
      <c r="CA50" s="98"/>
      <c r="CC50" s="40"/>
      <c r="CF50" s="40"/>
      <c r="CG50" s="40"/>
      <c r="CH50" s="40"/>
      <c r="CI50" s="50"/>
      <c r="CJ50" s="40"/>
      <c r="CK50" s="40"/>
      <c r="CL50" s="88"/>
    </row>
    <row r="51" spans="5:90" s="79" customFormat="1" ht="18.75" customHeight="1">
      <c r="E51" s="81"/>
      <c r="AP51" s="80"/>
      <c r="CA51" s="98"/>
      <c r="CC51" s="40"/>
      <c r="CF51" s="40"/>
      <c r="CG51" s="40"/>
      <c r="CH51" s="40"/>
      <c r="CI51" s="50"/>
      <c r="CJ51" s="40"/>
      <c r="CK51" s="40"/>
      <c r="CL51" s="88"/>
    </row>
    <row r="52" spans="5:90" s="79" customFormat="1" ht="18.75" customHeight="1">
      <c r="E52" s="81"/>
      <c r="AP52" s="80"/>
      <c r="CA52" s="98"/>
      <c r="CC52" s="40"/>
      <c r="CF52" s="40"/>
      <c r="CG52" s="40"/>
      <c r="CH52" s="40"/>
      <c r="CI52" s="50"/>
      <c r="CJ52" s="40"/>
      <c r="CK52" s="40"/>
      <c r="CL52" s="88"/>
    </row>
    <row r="53" spans="5:90" s="79" customFormat="1" ht="18.75" customHeight="1">
      <c r="E53" s="81"/>
      <c r="AP53" s="80"/>
      <c r="CA53" s="98"/>
      <c r="CC53" s="40"/>
      <c r="CF53" s="40"/>
      <c r="CG53" s="40"/>
      <c r="CH53" s="40"/>
      <c r="CI53" s="50"/>
      <c r="CJ53" s="40"/>
      <c r="CK53" s="40"/>
      <c r="CL53" s="88"/>
    </row>
    <row r="54" spans="5:90" s="79" customFormat="1" ht="18.75" customHeight="1">
      <c r="E54" s="81"/>
      <c r="AP54" s="80"/>
      <c r="CA54" s="98"/>
      <c r="CC54" s="40"/>
      <c r="CF54" s="40"/>
      <c r="CG54" s="40"/>
      <c r="CH54" s="40"/>
      <c r="CI54" s="50"/>
      <c r="CJ54" s="40"/>
      <c r="CK54" s="40"/>
      <c r="CL54" s="88"/>
    </row>
    <row r="55" spans="5:90" s="79" customFormat="1" ht="18.75" customHeight="1">
      <c r="E55" s="81"/>
      <c r="AP55" s="80"/>
      <c r="CA55" s="98"/>
      <c r="CC55" s="40"/>
      <c r="CF55" s="40"/>
      <c r="CG55" s="40"/>
      <c r="CH55" s="40"/>
      <c r="CI55" s="50"/>
      <c r="CJ55" s="40"/>
      <c r="CK55" s="40"/>
      <c r="CL55" s="88"/>
    </row>
    <row r="56" spans="5:90" s="79" customFormat="1" ht="18.75" customHeight="1">
      <c r="E56" s="81"/>
      <c r="AP56" s="80"/>
      <c r="CA56" s="98"/>
      <c r="CC56" s="40"/>
      <c r="CF56" s="40"/>
      <c r="CG56" s="40"/>
      <c r="CH56" s="40"/>
      <c r="CI56" s="50"/>
      <c r="CJ56" s="40"/>
      <c r="CK56" s="40"/>
      <c r="CL56" s="88"/>
    </row>
    <row r="57" spans="5:90" s="79" customFormat="1" ht="18.75" customHeight="1">
      <c r="E57" s="81"/>
      <c r="AP57" s="80"/>
      <c r="CA57" s="98"/>
      <c r="CC57" s="40"/>
      <c r="CF57" s="40"/>
      <c r="CG57" s="40"/>
      <c r="CH57" s="40"/>
      <c r="CI57" s="50"/>
      <c r="CJ57" s="40"/>
      <c r="CK57" s="40"/>
      <c r="CL57" s="88"/>
    </row>
    <row r="58" spans="5:90" s="79" customFormat="1" ht="18.75" customHeight="1">
      <c r="E58" s="81"/>
      <c r="AP58" s="80"/>
      <c r="CA58" s="98"/>
      <c r="CC58" s="40"/>
      <c r="CF58" s="40"/>
      <c r="CG58" s="40"/>
      <c r="CH58" s="40"/>
      <c r="CI58" s="50"/>
      <c r="CJ58" s="40"/>
      <c r="CK58" s="40"/>
      <c r="CL58" s="88"/>
    </row>
    <row r="59" spans="5:90" s="79" customFormat="1" ht="18.75" customHeight="1">
      <c r="E59" s="81"/>
      <c r="AP59" s="80"/>
      <c r="CA59" s="98"/>
      <c r="CC59" s="40"/>
      <c r="CF59" s="40"/>
      <c r="CG59" s="40"/>
      <c r="CH59" s="40"/>
      <c r="CI59" s="50"/>
      <c r="CJ59" s="40"/>
      <c r="CK59" s="40"/>
      <c r="CL59" s="88"/>
    </row>
    <row r="60" spans="5:90" s="79" customFormat="1" ht="18.75" customHeight="1">
      <c r="AP60" s="80"/>
      <c r="CA60" s="98"/>
      <c r="CC60" s="40"/>
      <c r="CF60" s="40"/>
      <c r="CG60" s="40"/>
      <c r="CH60" s="40"/>
      <c r="CI60" s="50"/>
      <c r="CJ60" s="40"/>
      <c r="CK60" s="40"/>
      <c r="CL60" s="88"/>
    </row>
    <row r="61" spans="5:90" s="79" customFormat="1" ht="18.75" customHeight="1">
      <c r="E61" s="81"/>
      <c r="AP61" s="80"/>
      <c r="CA61" s="98"/>
      <c r="CC61" s="40"/>
      <c r="CF61" s="40"/>
      <c r="CG61" s="40"/>
      <c r="CH61" s="40"/>
      <c r="CI61" s="50"/>
      <c r="CJ61" s="40"/>
      <c r="CK61" s="40"/>
      <c r="CL61" s="88"/>
    </row>
    <row r="62" spans="5:90" s="79" customFormat="1" ht="18.75" customHeight="1">
      <c r="E62" s="81"/>
      <c r="AP62" s="80"/>
      <c r="CA62" s="98"/>
      <c r="CC62" s="40"/>
      <c r="CF62" s="40"/>
      <c r="CG62" s="40"/>
      <c r="CH62" s="40"/>
      <c r="CI62" s="50"/>
      <c r="CJ62" s="40"/>
      <c r="CK62" s="40"/>
      <c r="CL62" s="88"/>
    </row>
    <row r="63" spans="5:90" s="79" customFormat="1" ht="18.75" customHeight="1">
      <c r="E63" s="81"/>
      <c r="AP63" s="80"/>
      <c r="CA63" s="98"/>
      <c r="CC63" s="40"/>
      <c r="CF63" s="40"/>
      <c r="CG63" s="40"/>
      <c r="CH63" s="40"/>
      <c r="CI63" s="50"/>
      <c r="CJ63" s="40"/>
      <c r="CK63" s="40"/>
      <c r="CL63" s="88"/>
    </row>
    <row r="64" spans="5:90" s="79" customFormat="1" ht="18.75" customHeight="1">
      <c r="E64" s="81"/>
      <c r="AP64" s="80"/>
      <c r="CA64" s="98"/>
      <c r="CC64" s="40"/>
      <c r="CF64" s="40"/>
      <c r="CG64" s="40"/>
      <c r="CH64" s="40"/>
      <c r="CI64" s="50"/>
      <c r="CJ64" s="40"/>
      <c r="CK64" s="40"/>
      <c r="CL64" s="88"/>
    </row>
    <row r="65" spans="5:90" s="79" customFormat="1" ht="18.75" customHeight="1">
      <c r="E65" s="81"/>
      <c r="AP65" s="80"/>
      <c r="CA65" s="98"/>
      <c r="CC65" s="40"/>
      <c r="CF65" s="40"/>
      <c r="CG65" s="40"/>
      <c r="CH65" s="40"/>
      <c r="CI65" s="50"/>
      <c r="CJ65" s="40"/>
      <c r="CK65" s="40"/>
      <c r="CL65" s="88"/>
    </row>
    <row r="66" spans="5:90" s="79" customFormat="1" ht="18.75" customHeight="1">
      <c r="E66" s="81"/>
      <c r="AP66" s="80"/>
      <c r="CA66" s="98"/>
      <c r="CC66" s="40"/>
      <c r="CF66" s="40"/>
      <c r="CG66" s="40"/>
      <c r="CH66" s="40"/>
      <c r="CI66" s="50"/>
      <c r="CJ66" s="40"/>
      <c r="CK66" s="40"/>
      <c r="CL66" s="88"/>
    </row>
    <row r="67" spans="5:90" s="79" customFormat="1" ht="18.75" customHeight="1">
      <c r="E67" s="81"/>
      <c r="AP67" s="80"/>
      <c r="CA67" s="98"/>
      <c r="CC67" s="40"/>
      <c r="CF67" s="40"/>
      <c r="CG67" s="40"/>
      <c r="CH67" s="40"/>
      <c r="CI67" s="50"/>
      <c r="CJ67" s="40"/>
      <c r="CK67" s="40"/>
      <c r="CL67" s="88"/>
    </row>
    <row r="68" spans="5:90" s="79" customFormat="1" ht="18.75" customHeight="1">
      <c r="E68" s="81"/>
      <c r="AP68" s="80"/>
      <c r="CA68" s="98"/>
      <c r="CC68" s="40"/>
      <c r="CF68" s="40"/>
      <c r="CG68" s="40"/>
      <c r="CH68" s="40"/>
      <c r="CI68" s="50"/>
      <c r="CJ68" s="40"/>
      <c r="CK68" s="40"/>
      <c r="CL68" s="88"/>
    </row>
    <row r="69" spans="5:90" s="79" customFormat="1" ht="18.75" customHeight="1">
      <c r="E69" s="81"/>
      <c r="AP69" s="80"/>
      <c r="CA69" s="98"/>
      <c r="CC69" s="40"/>
      <c r="CF69" s="40"/>
      <c r="CG69" s="40"/>
      <c r="CH69" s="40"/>
      <c r="CI69" s="50"/>
      <c r="CJ69" s="40"/>
      <c r="CK69" s="40"/>
      <c r="CL69" s="88"/>
    </row>
    <row r="70" spans="5:90" s="79" customFormat="1" ht="18.75" customHeight="1">
      <c r="E70" s="81"/>
      <c r="AP70" s="80"/>
      <c r="CA70" s="98"/>
      <c r="CC70" s="40"/>
      <c r="CF70" s="40"/>
      <c r="CG70" s="40"/>
      <c r="CH70" s="40"/>
      <c r="CI70" s="50"/>
      <c r="CJ70" s="40"/>
      <c r="CK70" s="40"/>
      <c r="CL70" s="88"/>
    </row>
    <row r="71" spans="5:90" s="79" customFormat="1" ht="18.75" customHeight="1">
      <c r="E71" s="81"/>
      <c r="AP71" s="80"/>
      <c r="CA71" s="98"/>
      <c r="CC71" s="40"/>
      <c r="CF71" s="40"/>
      <c r="CG71" s="40"/>
      <c r="CH71" s="40"/>
      <c r="CI71" s="50"/>
      <c r="CJ71" s="40"/>
      <c r="CK71" s="40"/>
      <c r="CL71" s="88"/>
    </row>
    <row r="72" spans="5:90" s="79" customFormat="1" ht="18.75" customHeight="1">
      <c r="E72" s="81"/>
      <c r="AP72" s="80"/>
      <c r="CA72" s="98"/>
      <c r="CC72" s="40"/>
      <c r="CF72" s="40"/>
      <c r="CG72" s="40"/>
      <c r="CH72" s="40"/>
      <c r="CI72" s="50"/>
      <c r="CJ72" s="40"/>
      <c r="CK72" s="40"/>
      <c r="CL72" s="88"/>
    </row>
    <row r="73" spans="5:90" s="79" customFormat="1" ht="18.75" customHeight="1">
      <c r="E73" s="81"/>
      <c r="AP73" s="80"/>
      <c r="CA73" s="98"/>
      <c r="CC73" s="40"/>
      <c r="CF73" s="40"/>
      <c r="CG73" s="40"/>
      <c r="CH73" s="40"/>
      <c r="CI73" s="50"/>
      <c r="CJ73" s="40"/>
      <c r="CK73" s="40"/>
      <c r="CL73" s="88"/>
    </row>
    <row r="74" spans="5:90" s="79" customFormat="1" ht="18.75" customHeight="1">
      <c r="E74" s="81"/>
      <c r="AP74" s="80"/>
      <c r="CA74" s="98"/>
      <c r="CC74" s="40"/>
      <c r="CF74" s="40"/>
      <c r="CG74" s="40"/>
      <c r="CH74" s="40"/>
      <c r="CI74" s="50"/>
      <c r="CJ74" s="40"/>
      <c r="CK74" s="40"/>
      <c r="CL74" s="88"/>
    </row>
    <row r="75" spans="5:90" s="79" customFormat="1" ht="18.75" customHeight="1">
      <c r="E75" s="81"/>
      <c r="AP75" s="80"/>
      <c r="CA75" s="98"/>
      <c r="CC75" s="40"/>
      <c r="CF75" s="40"/>
      <c r="CG75" s="40"/>
      <c r="CH75" s="40"/>
      <c r="CI75" s="50"/>
      <c r="CJ75" s="40"/>
      <c r="CK75" s="40"/>
      <c r="CL75" s="88"/>
    </row>
    <row r="76" spans="5:90" s="79" customFormat="1" ht="18.75" customHeight="1">
      <c r="E76" s="81"/>
      <c r="AP76" s="80"/>
      <c r="CA76" s="98"/>
      <c r="CC76" s="40"/>
      <c r="CF76" s="40"/>
      <c r="CG76" s="40"/>
      <c r="CH76" s="40"/>
      <c r="CI76" s="50"/>
      <c r="CJ76" s="40"/>
      <c r="CK76" s="40"/>
      <c r="CL76" s="88"/>
    </row>
    <row r="77" spans="5:90" s="79" customFormat="1" ht="18.75" customHeight="1">
      <c r="E77" s="81"/>
      <c r="AP77" s="80"/>
      <c r="CA77" s="98"/>
      <c r="CC77" s="40"/>
      <c r="CF77" s="40"/>
      <c r="CG77" s="40"/>
      <c r="CH77" s="40"/>
      <c r="CI77" s="50"/>
      <c r="CJ77" s="40"/>
      <c r="CK77" s="40"/>
      <c r="CL77" s="88"/>
    </row>
    <row r="78" spans="5:90" s="79" customFormat="1" ht="18.75" customHeight="1">
      <c r="E78" s="81"/>
      <c r="AP78" s="80"/>
      <c r="CA78" s="98"/>
      <c r="CC78" s="40"/>
      <c r="CF78" s="40"/>
      <c r="CG78" s="40"/>
      <c r="CH78" s="40"/>
      <c r="CI78" s="50"/>
      <c r="CJ78" s="40"/>
      <c r="CK78" s="40"/>
      <c r="CL78" s="88"/>
    </row>
    <row r="79" spans="5:90" s="79" customFormat="1" ht="18.75" customHeight="1">
      <c r="E79" s="81"/>
      <c r="AP79" s="80"/>
      <c r="CA79" s="98"/>
      <c r="CC79" s="40"/>
      <c r="CF79" s="40"/>
      <c r="CL79" s="88"/>
    </row>
    <row r="80" spans="5:90" s="79" customFormat="1" ht="18.75" customHeight="1">
      <c r="E80" s="81"/>
      <c r="AP80" s="80"/>
      <c r="CA80" s="98"/>
      <c r="CC80" s="40"/>
      <c r="CF80" s="40"/>
      <c r="CK80" s="40"/>
      <c r="CL80" s="88"/>
    </row>
    <row r="81" spans="2:90" s="79" customFormat="1" ht="18.75" customHeight="1">
      <c r="E81" s="81"/>
      <c r="AP81" s="80"/>
      <c r="CA81" s="98"/>
      <c r="CC81" s="40"/>
      <c r="CF81" s="40"/>
      <c r="CK81" s="40"/>
      <c r="CL81" s="88"/>
    </row>
    <row r="82" spans="2:90" s="79" customFormat="1" ht="18.75" customHeight="1">
      <c r="E82" s="81"/>
      <c r="AP82" s="80"/>
      <c r="CA82" s="98"/>
      <c r="CC82" s="40"/>
      <c r="CF82" s="40"/>
      <c r="CK82" s="40"/>
      <c r="CL82" s="88"/>
    </row>
    <row r="83" spans="2:90" s="79" customFormat="1" ht="18.75" customHeight="1">
      <c r="E83" s="81"/>
      <c r="AP83" s="80"/>
      <c r="CA83" s="98"/>
      <c r="CC83" s="40"/>
      <c r="CF83" s="40"/>
      <c r="CK83" s="40"/>
      <c r="CL83" s="88"/>
    </row>
    <row r="84" spans="2:90" s="79" customFormat="1" ht="18.75" customHeight="1">
      <c r="E84" s="81"/>
      <c r="AP84" s="80"/>
      <c r="CA84" s="98"/>
      <c r="CC84" s="40"/>
      <c r="CF84" s="40"/>
      <c r="CK84" s="40"/>
      <c r="CL84" s="88"/>
    </row>
    <row r="85" spans="2:90" s="79" customFormat="1" ht="18.75" customHeight="1">
      <c r="E85" s="81"/>
      <c r="AP85" s="80"/>
      <c r="CA85" s="98"/>
      <c r="CC85" s="40"/>
      <c r="CF85" s="40"/>
      <c r="CK85" s="40"/>
      <c r="CL85" s="88"/>
    </row>
    <row r="86" spans="2:90" s="79" customFormat="1" ht="18.75" customHeight="1">
      <c r="E86" s="81"/>
      <c r="AP86" s="80"/>
      <c r="CA86" s="98"/>
      <c r="CC86" s="40"/>
      <c r="CF86" s="40"/>
      <c r="CK86" s="40"/>
      <c r="CL86" s="88"/>
    </row>
    <row r="87" spans="2:90" s="79" customFormat="1" ht="18.75" customHeight="1">
      <c r="E87" s="81"/>
      <c r="AP87" s="80"/>
      <c r="CA87" s="98"/>
      <c r="CC87" s="40"/>
      <c r="CF87" s="40"/>
      <c r="CK87" s="40"/>
      <c r="CL87" s="88"/>
    </row>
    <row r="88" spans="2:90" s="79" customFormat="1" ht="18.75" customHeight="1">
      <c r="E88" s="81"/>
      <c r="AP88" s="80"/>
      <c r="CA88" s="98"/>
      <c r="CC88" s="40"/>
      <c r="CF88" s="40"/>
      <c r="CK88" s="40"/>
      <c r="CL88" s="88"/>
    </row>
    <row r="89" spans="2:90" s="79" customFormat="1" ht="18.75" customHeight="1">
      <c r="E89" s="81"/>
      <c r="AP89" s="80"/>
      <c r="CA89" s="98"/>
      <c r="CC89" s="40"/>
      <c r="CF89" s="40"/>
      <c r="CK89" s="40"/>
      <c r="CL89" s="88"/>
    </row>
    <row r="90" spans="2:90" s="79" customFormat="1" ht="18.75" customHeight="1">
      <c r="E90" s="81"/>
      <c r="AP90" s="80"/>
      <c r="CA90" s="98"/>
      <c r="CC90" s="40"/>
      <c r="CF90" s="40"/>
      <c r="CK90" s="40"/>
      <c r="CL90" s="88"/>
    </row>
    <row r="91" spans="2:90" s="79" customFormat="1" ht="18.75" customHeight="1">
      <c r="E91" s="81"/>
      <c r="AP91" s="80"/>
      <c r="CA91" s="98"/>
      <c r="CC91" s="40"/>
      <c r="CF91" s="40"/>
      <c r="CK91" s="40"/>
      <c r="CL91" s="88"/>
    </row>
    <row r="92" spans="2:90" s="79" customFormat="1" ht="18.75" customHeight="1">
      <c r="E92" s="81"/>
      <c r="AP92" s="80"/>
      <c r="CA92" s="98"/>
      <c r="CC92" s="40"/>
      <c r="CF92" s="40"/>
      <c r="CK92" s="40"/>
      <c r="CL92" s="88"/>
    </row>
    <row r="93" spans="2:90" s="79" customFormat="1" ht="18.75" customHeight="1">
      <c r="E93" s="81"/>
      <c r="AP93" s="80"/>
      <c r="CA93" s="98"/>
      <c r="CC93" s="40"/>
      <c r="CF93" s="40"/>
      <c r="CK93" s="40"/>
      <c r="CL93" s="88"/>
    </row>
    <row r="94" spans="2:90" s="79" customFormat="1" ht="18.75" customHeight="1">
      <c r="B94" s="81"/>
      <c r="C94" s="81"/>
      <c r="D94" s="81"/>
      <c r="E94" s="81"/>
      <c r="G94" s="81"/>
      <c r="AP94" s="80"/>
      <c r="CA94" s="98"/>
      <c r="CC94" s="40"/>
      <c r="CF94" s="40"/>
      <c r="CK94" s="40"/>
      <c r="CL94" s="88"/>
    </row>
    <row r="95" spans="2:90" s="79" customFormat="1" ht="18.75" customHeight="1">
      <c r="AP95" s="80"/>
      <c r="CA95" s="98"/>
      <c r="CC95" s="40"/>
      <c r="CF95" s="40"/>
      <c r="CK95" s="40"/>
      <c r="CL95" s="88"/>
    </row>
    <row r="96" spans="2:90" s="79" customFormat="1" ht="18.75" customHeight="1">
      <c r="AP96" s="80"/>
      <c r="CA96" s="98"/>
      <c r="CC96" s="40"/>
      <c r="CF96" s="40"/>
      <c r="CK96" s="40"/>
      <c r="CL96" s="88"/>
    </row>
    <row r="97" spans="42:90" s="79" customFormat="1" ht="18.75" customHeight="1">
      <c r="AP97" s="80"/>
      <c r="CA97" s="98"/>
      <c r="CC97" s="40"/>
      <c r="CF97" s="40"/>
      <c r="CK97" s="40"/>
      <c r="CL97" s="88"/>
    </row>
    <row r="98" spans="42:90" s="79" customFormat="1" ht="18.75" customHeight="1">
      <c r="AP98" s="80"/>
      <c r="CA98" s="98"/>
      <c r="CC98" s="40"/>
      <c r="CF98" s="40"/>
      <c r="CK98" s="40"/>
      <c r="CL98" s="88"/>
    </row>
    <row r="99" spans="42:90" s="79" customFormat="1" ht="18.75" customHeight="1">
      <c r="AP99" s="80"/>
      <c r="CA99" s="98"/>
      <c r="CC99" s="40"/>
      <c r="CF99" s="40"/>
      <c r="CK99" s="40"/>
      <c r="CL99" s="88"/>
    </row>
    <row r="100" spans="42:90" s="79" customFormat="1" ht="18.75" customHeight="1">
      <c r="AP100" s="80"/>
      <c r="CA100" s="98"/>
      <c r="CC100" s="40"/>
      <c r="CF100" s="40"/>
      <c r="CK100" s="40"/>
      <c r="CL100" s="88"/>
    </row>
    <row r="101" spans="42:90" s="79" customFormat="1" ht="18.75" customHeight="1">
      <c r="AP101" s="80"/>
      <c r="CA101" s="98"/>
      <c r="CC101" s="40"/>
      <c r="CF101" s="40"/>
      <c r="CK101" s="40"/>
      <c r="CL101" s="88"/>
    </row>
    <row r="102" spans="42:90" s="79" customFormat="1" ht="18.75" customHeight="1">
      <c r="AP102" s="80"/>
      <c r="CA102" s="98"/>
      <c r="CC102" s="40"/>
      <c r="CF102" s="40"/>
      <c r="CK102" s="40"/>
      <c r="CL102" s="88"/>
    </row>
    <row r="103" spans="42:90" s="79" customFormat="1" ht="18.75" customHeight="1">
      <c r="AP103" s="80"/>
      <c r="CA103" s="98"/>
      <c r="CC103" s="40"/>
      <c r="CF103" s="40"/>
      <c r="CK103" s="40"/>
      <c r="CL103" s="88"/>
    </row>
  </sheetData>
  <sheetProtection password="CC6B" sheet="1" selectLockedCells="1"/>
  <mergeCells count="64">
    <mergeCell ref="B27:AM27"/>
    <mergeCell ref="B28:AM28"/>
    <mergeCell ref="A22:Q22"/>
    <mergeCell ref="R22:V22"/>
    <mergeCell ref="W22:AM22"/>
    <mergeCell ref="A24:AM24"/>
    <mergeCell ref="B25:AM25"/>
    <mergeCell ref="B26:AM26"/>
    <mergeCell ref="A20:Q20"/>
    <mergeCell ref="R20:V20"/>
    <mergeCell ref="W20:AM20"/>
    <mergeCell ref="A21:Q21"/>
    <mergeCell ref="R21:V21"/>
    <mergeCell ref="W21:AM21"/>
    <mergeCell ref="A18:Q18"/>
    <mergeCell ref="R18:V18"/>
    <mergeCell ref="W18:AM18"/>
    <mergeCell ref="A19:Q19"/>
    <mergeCell ref="R19:V19"/>
    <mergeCell ref="W19:AM19"/>
    <mergeCell ref="A16:Q16"/>
    <mergeCell ref="R16:V16"/>
    <mergeCell ref="W16:AM16"/>
    <mergeCell ref="A17:Q17"/>
    <mergeCell ref="R17:V17"/>
    <mergeCell ref="W17:AM17"/>
    <mergeCell ref="A14:Q14"/>
    <mergeCell ref="R14:V14"/>
    <mergeCell ref="W14:AM14"/>
    <mergeCell ref="A15:Q15"/>
    <mergeCell ref="R15:V15"/>
    <mergeCell ref="W15:AM15"/>
    <mergeCell ref="AD12:AE12"/>
    <mergeCell ref="AF12:AH12"/>
    <mergeCell ref="AI12:AK12"/>
    <mergeCell ref="AL12:AM12"/>
    <mergeCell ref="A13:Q13"/>
    <mergeCell ref="R13:V13"/>
    <mergeCell ref="W13:AM13"/>
    <mergeCell ref="M12:P12"/>
    <mergeCell ref="Q12:T12"/>
    <mergeCell ref="U12:V12"/>
    <mergeCell ref="W12:Y12"/>
    <mergeCell ref="Z12:AC12"/>
    <mergeCell ref="AT7:AT8"/>
    <mergeCell ref="L8:AM8"/>
    <mergeCell ref="S9:Y9"/>
    <mergeCell ref="AG9:AM9"/>
    <mergeCell ref="L10:AM10"/>
    <mergeCell ref="AP5:AT5"/>
    <mergeCell ref="L6:AB6"/>
    <mergeCell ref="AC6:AF6"/>
    <mergeCell ref="AG6:AK6"/>
    <mergeCell ref="AL6:AM6"/>
    <mergeCell ref="AP6:AT6"/>
    <mergeCell ref="A2:AM2"/>
    <mergeCell ref="A4:A10"/>
    <mergeCell ref="L4:AF4"/>
    <mergeCell ref="AG4:AM4"/>
    <mergeCell ref="L5:AF5"/>
    <mergeCell ref="AG5:AM5"/>
    <mergeCell ref="B7:K8"/>
    <mergeCell ref="Q7:R7"/>
    <mergeCell ref="T7:V7"/>
  </mergeCells>
  <phoneticPr fontId="6"/>
  <conditionalFormatting sqref="AG6:AK6">
    <cfRule type="expression" dxfId="19" priority="1">
      <formula>$CE$4=2</formula>
    </cfRule>
  </conditionalFormatting>
  <conditionalFormatting sqref="A25">
    <cfRule type="expression" dxfId="18" priority="2">
      <formula>#REF!=2</formula>
    </cfRule>
  </conditionalFormatting>
  <dataValidations count="8">
    <dataValidation type="list" allowBlank="1" showInputMessage="1" showErrorMessage="1" sqref="L6:AB6">
      <formula1>$CH$4:$CH$40</formula1>
    </dataValidation>
    <dataValidation type="list" allowBlank="1" showInputMessage="1" showErrorMessage="1" sqref="X33:Z34 A25:A28 X36:Z36 X31:Z31">
      <formula1>"○"</formula1>
    </dataValidation>
    <dataValidation imeMode="halfAlpha" allowBlank="1" showInputMessage="1" showErrorMessage="1" sqref="AG6 R14:V21"/>
    <dataValidation type="textLength" imeMode="disabled" operator="equal" allowBlank="1" showInputMessage="1" showErrorMessage="1" errorTitle="事業所番号" error="10桁で入力してください。" sqref="AG5:AM5">
      <formula1>10</formula1>
    </dataValidation>
    <dataValidation imeMode="disabled" allowBlank="1" showInputMessage="1" showErrorMessage="1" sqref="Q7:R7 T7:V7 S9:Y9 AG9:AM9"/>
    <dataValidation imeMode="fullKatakana" allowBlank="1" showInputMessage="1" showErrorMessage="1" sqref="L4:AF4"/>
    <dataValidation type="whole" allowBlank="1" showInputMessage="1" showErrorMessage="1" error="所要額が1,000円未満の場合は申請できません。" sqref="Z12">
      <formula1>1000</formula1>
      <formula2>1E+28</formula2>
    </dataValidation>
    <dataValidation type="list" allowBlank="1" showInputMessage="1" showErrorMessage="1" sqref="A15:Q21">
      <formula1>$CC$15:$CC$27</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CL103"/>
  <sheetViews>
    <sheetView showGridLines="0" view="pageBreakPreview" zoomScaleNormal="120" zoomScaleSheetLayoutView="100" workbookViewId="0">
      <selection activeCell="L4" sqref="L4:AF4"/>
    </sheetView>
  </sheetViews>
  <sheetFormatPr defaultColWidth="2.25" defaultRowHeight="15.75"/>
  <cols>
    <col min="1" max="1" width="5.75" style="41" customWidth="1"/>
    <col min="2" max="5" width="3.375" style="41" customWidth="1"/>
    <col min="6" max="7" width="2.375" style="41" bestFit="1" customWidth="1"/>
    <col min="8" max="28" width="2.25" style="41"/>
    <col min="29" max="30" width="2.125" style="41" customWidth="1"/>
    <col min="31" max="32" width="2.625" style="41" customWidth="1"/>
    <col min="33" max="33" width="2.25" style="41"/>
    <col min="34" max="35" width="2.875" style="41" customWidth="1"/>
    <col min="36" max="37" width="2.625" style="41" customWidth="1"/>
    <col min="38" max="39" width="1.375" style="41" customWidth="1"/>
    <col min="40" max="40" width="2.25" style="41"/>
    <col min="41" max="41" width="2.25" style="41" customWidth="1"/>
    <col min="42" max="42" width="2.25" style="117" customWidth="1"/>
    <col min="43" max="47" width="2.25" style="41" customWidth="1"/>
    <col min="48" max="78" width="2.25" style="41"/>
    <col min="79" max="79" width="8.625" style="95" bestFit="1" customWidth="1"/>
    <col min="80" max="80" width="2.875" style="41" customWidth="1"/>
    <col min="81" max="81" width="2.25" style="40" customWidth="1"/>
    <col min="82" max="83" width="5.875" style="41" customWidth="1"/>
    <col min="84" max="84" width="2.5" style="40" customWidth="1"/>
    <col min="85" max="85" width="3.25" style="41" customWidth="1"/>
    <col min="86" max="86" width="41.25" style="41" customWidth="1"/>
    <col min="87" max="87" width="7.5" style="41" customWidth="1"/>
    <col min="88" max="88" width="6.625" style="41" customWidth="1"/>
    <col min="89" max="89" width="2.375" style="40" customWidth="1"/>
    <col min="90" max="90" width="6.375" style="88" customWidth="1"/>
    <col min="91" max="16384" width="2.25" style="41"/>
  </cols>
  <sheetData>
    <row r="1" spans="1:90">
      <c r="A1" s="40" t="s">
        <v>43</v>
      </c>
      <c r="AJ1" s="41" t="s">
        <v>149</v>
      </c>
    </row>
    <row r="2" spans="1:90" ht="36" customHeight="1">
      <c r="A2" s="181" t="str">
        <f>IF(個票12!$CB$4="NG","申請内容に不備/未入力の項目があります！本シートをもう一度ご確認ください！","")</f>
        <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row>
    <row r="3" spans="1:90" ht="20.25" thickBot="1">
      <c r="L3" s="94"/>
      <c r="AM3" s="92" t="str">
        <f>IF($L$5="","",IF($AG$5="","事業所番号を入力してください。↓",""))</f>
        <v/>
      </c>
      <c r="CB3" s="41" t="s">
        <v>68</v>
      </c>
      <c r="CD3" s="41" t="s">
        <v>44</v>
      </c>
      <c r="CE3" s="41" t="s">
        <v>24</v>
      </c>
      <c r="CG3" s="40"/>
      <c r="CH3" s="40"/>
      <c r="CI3" s="42" t="s">
        <v>31</v>
      </c>
      <c r="CJ3" s="40"/>
      <c r="CK3" s="40" t="s">
        <v>44</v>
      </c>
      <c r="CL3" s="88" t="s">
        <v>24</v>
      </c>
    </row>
    <row r="4" spans="1:90" s="47" customFormat="1" ht="18" customHeight="1">
      <c r="A4" s="182" t="s">
        <v>18</v>
      </c>
      <c r="B4" s="43" t="s">
        <v>0</v>
      </c>
      <c r="C4" s="44"/>
      <c r="D4" s="44"/>
      <c r="E4" s="45"/>
      <c r="F4" s="45"/>
      <c r="G4" s="45"/>
      <c r="H4" s="45"/>
      <c r="I4" s="45"/>
      <c r="J4" s="45"/>
      <c r="K4" s="46"/>
      <c r="L4" s="185"/>
      <c r="M4" s="186"/>
      <c r="N4" s="186"/>
      <c r="O4" s="186"/>
      <c r="P4" s="186"/>
      <c r="Q4" s="186"/>
      <c r="R4" s="186"/>
      <c r="S4" s="186"/>
      <c r="T4" s="186"/>
      <c r="U4" s="186"/>
      <c r="V4" s="186"/>
      <c r="W4" s="186"/>
      <c r="X4" s="186"/>
      <c r="Y4" s="186"/>
      <c r="Z4" s="186"/>
      <c r="AA4" s="186"/>
      <c r="AB4" s="186"/>
      <c r="AC4" s="186"/>
      <c r="AD4" s="186"/>
      <c r="AE4" s="186"/>
      <c r="AF4" s="187"/>
      <c r="AG4" s="188" t="s">
        <v>72</v>
      </c>
      <c r="AH4" s="189"/>
      <c r="AI4" s="189"/>
      <c r="AJ4" s="189"/>
      <c r="AK4" s="189"/>
      <c r="AL4" s="189"/>
      <c r="AM4" s="190"/>
      <c r="AP4" s="48"/>
      <c r="CA4" s="96"/>
      <c r="CB4" s="89" t="str">
        <f>IF(AM3&amp;AC7&amp;A29="","","NG")</f>
        <v/>
      </c>
      <c r="CC4" s="40"/>
      <c r="CD4" s="47">
        <f>IFERROR(VLOOKUP($L$6,$CH$4:$CK$40,4,FALSE),0)</f>
        <v>0</v>
      </c>
      <c r="CE4" s="47">
        <f>IFERROR(VLOOKUP($L$6,$CH$4:$CL$40,5,FALSE),0)</f>
        <v>0</v>
      </c>
      <c r="CF4" s="40">
        <f>IF($L$6=$CH4,1,0)</f>
        <v>0</v>
      </c>
      <c r="CG4" s="40">
        <v>1</v>
      </c>
      <c r="CH4" s="49" t="s">
        <v>75</v>
      </c>
      <c r="CI4" s="50">
        <v>20000</v>
      </c>
      <c r="CJ4" s="40" t="s">
        <v>30</v>
      </c>
      <c r="CK4" s="40">
        <v>1</v>
      </c>
      <c r="CL4" s="88">
        <v>2</v>
      </c>
    </row>
    <row r="5" spans="1:90" s="47" customFormat="1" ht="20.25" customHeight="1">
      <c r="A5" s="183"/>
      <c r="B5" s="51" t="s">
        <v>17</v>
      </c>
      <c r="C5" s="52"/>
      <c r="D5" s="52"/>
      <c r="E5" s="53"/>
      <c r="F5" s="53"/>
      <c r="G5" s="53"/>
      <c r="H5" s="53"/>
      <c r="I5" s="53"/>
      <c r="J5" s="53"/>
      <c r="K5" s="54"/>
      <c r="L5" s="191"/>
      <c r="M5" s="192"/>
      <c r="N5" s="192"/>
      <c r="O5" s="192"/>
      <c r="P5" s="192"/>
      <c r="Q5" s="192"/>
      <c r="R5" s="192"/>
      <c r="S5" s="192"/>
      <c r="T5" s="192"/>
      <c r="U5" s="192"/>
      <c r="V5" s="192"/>
      <c r="W5" s="192"/>
      <c r="X5" s="192"/>
      <c r="Y5" s="192"/>
      <c r="Z5" s="192"/>
      <c r="AA5" s="192"/>
      <c r="AB5" s="192"/>
      <c r="AC5" s="192"/>
      <c r="AD5" s="192"/>
      <c r="AE5" s="192"/>
      <c r="AF5" s="193"/>
      <c r="AG5" s="194"/>
      <c r="AH5" s="195"/>
      <c r="AI5" s="195"/>
      <c r="AJ5" s="195"/>
      <c r="AK5" s="195"/>
      <c r="AL5" s="195"/>
      <c r="AM5" s="196"/>
      <c r="AP5" s="207"/>
      <c r="AQ5" s="207"/>
      <c r="AR5" s="207"/>
      <c r="AS5" s="207"/>
      <c r="AT5" s="207"/>
      <c r="CA5" s="96"/>
      <c r="CC5" s="40"/>
      <c r="CF5" s="40">
        <f t="shared" ref="CF5:CF13" si="0">IF($L$6=$CH5,1,0)</f>
        <v>0</v>
      </c>
      <c r="CG5" s="40">
        <v>2</v>
      </c>
      <c r="CH5" s="49" t="s">
        <v>76</v>
      </c>
      <c r="CI5" s="50">
        <v>30000</v>
      </c>
      <c r="CJ5" s="40" t="s">
        <v>30</v>
      </c>
      <c r="CK5" s="40">
        <v>1</v>
      </c>
      <c r="CL5" s="88">
        <v>2</v>
      </c>
    </row>
    <row r="6" spans="1:90" s="47" customFormat="1" ht="26.25" customHeight="1">
      <c r="A6" s="183"/>
      <c r="B6" s="55" t="s">
        <v>27</v>
      </c>
      <c r="C6" s="118"/>
      <c r="D6" s="118"/>
      <c r="E6" s="6"/>
      <c r="F6" s="6"/>
      <c r="G6" s="6"/>
      <c r="H6" s="6"/>
      <c r="I6" s="6"/>
      <c r="J6" s="6"/>
      <c r="K6" s="56"/>
      <c r="L6" s="208"/>
      <c r="M6" s="209"/>
      <c r="N6" s="209"/>
      <c r="O6" s="209"/>
      <c r="P6" s="209"/>
      <c r="Q6" s="209"/>
      <c r="R6" s="209"/>
      <c r="S6" s="209"/>
      <c r="T6" s="209"/>
      <c r="U6" s="209"/>
      <c r="V6" s="209"/>
      <c r="W6" s="209"/>
      <c r="X6" s="209"/>
      <c r="Y6" s="209"/>
      <c r="Z6" s="209"/>
      <c r="AA6" s="209"/>
      <c r="AB6" s="210"/>
      <c r="AC6" s="211" t="s">
        <v>24</v>
      </c>
      <c r="AD6" s="212"/>
      <c r="AE6" s="212"/>
      <c r="AF6" s="213"/>
      <c r="AG6" s="214"/>
      <c r="AH6" s="215"/>
      <c r="AI6" s="215"/>
      <c r="AJ6" s="215"/>
      <c r="AK6" s="216"/>
      <c r="AL6" s="217" t="s">
        <v>73</v>
      </c>
      <c r="AM6" s="218"/>
      <c r="AP6" s="219" t="s">
        <v>37</v>
      </c>
      <c r="AQ6" s="207"/>
      <c r="AR6" s="207"/>
      <c r="AS6" s="207"/>
      <c r="AT6" s="207"/>
      <c r="CA6" s="96"/>
      <c r="CC6" s="40"/>
      <c r="CF6" s="40">
        <f t="shared" si="0"/>
        <v>0</v>
      </c>
      <c r="CG6" s="40">
        <v>3</v>
      </c>
      <c r="CH6" s="49" t="s">
        <v>77</v>
      </c>
      <c r="CI6" s="50">
        <v>40000</v>
      </c>
      <c r="CJ6" s="40" t="s">
        <v>30</v>
      </c>
      <c r="CK6" s="40">
        <v>1</v>
      </c>
      <c r="CL6" s="88">
        <v>2</v>
      </c>
    </row>
    <row r="7" spans="1:90" s="47" customFormat="1" ht="18" customHeight="1">
      <c r="A7" s="183"/>
      <c r="B7" s="197" t="s">
        <v>25</v>
      </c>
      <c r="C7" s="198"/>
      <c r="D7" s="198"/>
      <c r="E7" s="198"/>
      <c r="F7" s="198"/>
      <c r="G7" s="198"/>
      <c r="H7" s="198"/>
      <c r="I7" s="198"/>
      <c r="J7" s="198"/>
      <c r="K7" s="199"/>
      <c r="L7" s="57" t="s">
        <v>5</v>
      </c>
      <c r="M7" s="57"/>
      <c r="N7" s="57"/>
      <c r="O7" s="57"/>
      <c r="P7" s="57"/>
      <c r="Q7" s="203"/>
      <c r="R7" s="203"/>
      <c r="S7" s="57" t="s">
        <v>6</v>
      </c>
      <c r="T7" s="203"/>
      <c r="U7" s="203"/>
      <c r="V7" s="203"/>
      <c r="W7" s="57" t="s">
        <v>7</v>
      </c>
      <c r="X7" s="57"/>
      <c r="Y7" s="57"/>
      <c r="Z7" s="57"/>
      <c r="AA7" s="57"/>
      <c r="AB7" s="57"/>
      <c r="AC7" s="83" t="str">
        <f>IF($CE$4=2,IF($AG$6="","定員を入力してください。",""),"")</f>
        <v/>
      </c>
      <c r="AD7" s="82"/>
      <c r="AE7" s="82"/>
      <c r="AF7" s="82"/>
      <c r="AG7" s="82"/>
      <c r="AH7" s="82"/>
      <c r="AI7" s="82"/>
      <c r="AJ7" s="82"/>
      <c r="AK7" s="82"/>
      <c r="AL7" s="82"/>
      <c r="AM7" s="84"/>
      <c r="AP7" s="118"/>
      <c r="AQ7" s="5"/>
      <c r="AR7" s="5"/>
      <c r="AS7" s="5"/>
      <c r="AT7" s="220"/>
      <c r="CA7" s="96"/>
      <c r="CC7" s="40"/>
      <c r="CF7" s="40">
        <f t="shared" si="0"/>
        <v>0</v>
      </c>
      <c r="CG7" s="40">
        <v>4</v>
      </c>
      <c r="CH7" s="49" t="s">
        <v>78</v>
      </c>
      <c r="CI7" s="50">
        <v>14000</v>
      </c>
      <c r="CJ7" s="40" t="s">
        <v>30</v>
      </c>
      <c r="CK7" s="40">
        <v>1</v>
      </c>
      <c r="CL7" s="88"/>
    </row>
    <row r="8" spans="1:90" s="47" customFormat="1" ht="20.25" customHeight="1">
      <c r="A8" s="183"/>
      <c r="B8" s="200"/>
      <c r="C8" s="201"/>
      <c r="D8" s="201"/>
      <c r="E8" s="201"/>
      <c r="F8" s="201"/>
      <c r="G8" s="201"/>
      <c r="H8" s="201"/>
      <c r="I8" s="201"/>
      <c r="J8" s="201"/>
      <c r="K8" s="202"/>
      <c r="L8" s="221"/>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3"/>
      <c r="AP8" s="118"/>
      <c r="AQ8" s="5"/>
      <c r="AR8" s="5"/>
      <c r="AS8" s="5"/>
      <c r="AT8" s="220"/>
      <c r="CA8" s="96"/>
      <c r="CC8" s="40"/>
      <c r="CF8" s="40">
        <f t="shared" si="0"/>
        <v>0</v>
      </c>
      <c r="CG8" s="40">
        <v>5</v>
      </c>
      <c r="CH8" s="49" t="s">
        <v>79</v>
      </c>
      <c r="CI8" s="50">
        <v>7000</v>
      </c>
      <c r="CJ8" s="40" t="s">
        <v>30</v>
      </c>
      <c r="CK8" s="40">
        <v>1</v>
      </c>
      <c r="CL8" s="88"/>
    </row>
    <row r="9" spans="1:90" s="47" customFormat="1" ht="21" customHeight="1">
      <c r="A9" s="183"/>
      <c r="B9" s="58" t="s">
        <v>8</v>
      </c>
      <c r="C9" s="119"/>
      <c r="D9" s="119"/>
      <c r="E9" s="59"/>
      <c r="F9" s="59"/>
      <c r="G9" s="59"/>
      <c r="H9" s="59"/>
      <c r="I9" s="59"/>
      <c r="J9" s="59"/>
      <c r="K9" s="60"/>
      <c r="L9" s="59" t="s">
        <v>9</v>
      </c>
      <c r="M9" s="59"/>
      <c r="N9" s="59"/>
      <c r="O9" s="59"/>
      <c r="P9" s="59"/>
      <c r="Q9" s="59"/>
      <c r="R9" s="60"/>
      <c r="S9" s="224"/>
      <c r="T9" s="225"/>
      <c r="U9" s="225"/>
      <c r="V9" s="225"/>
      <c r="W9" s="225"/>
      <c r="X9" s="225"/>
      <c r="Y9" s="226"/>
      <c r="Z9" s="61" t="s">
        <v>23</v>
      </c>
      <c r="AA9" s="59"/>
      <c r="AB9" s="59"/>
      <c r="AC9" s="59"/>
      <c r="AD9" s="59"/>
      <c r="AE9" s="59"/>
      <c r="AF9" s="60"/>
      <c r="AG9" s="227"/>
      <c r="AH9" s="228"/>
      <c r="AI9" s="228"/>
      <c r="AJ9" s="228"/>
      <c r="AK9" s="228"/>
      <c r="AL9" s="228"/>
      <c r="AM9" s="229"/>
      <c r="AP9" s="48"/>
      <c r="CA9" s="96"/>
      <c r="CC9" s="40"/>
      <c r="CF9" s="40">
        <f t="shared" si="0"/>
        <v>0</v>
      </c>
      <c r="CG9" s="40">
        <v>6</v>
      </c>
      <c r="CH9" s="49" t="s">
        <v>80</v>
      </c>
      <c r="CI9" s="50">
        <v>7000</v>
      </c>
      <c r="CJ9" s="40" t="s">
        <v>30</v>
      </c>
      <c r="CK9" s="40">
        <v>1</v>
      </c>
      <c r="CL9" s="88"/>
    </row>
    <row r="10" spans="1:90" s="47" customFormat="1" ht="20.25" customHeight="1" thickBot="1">
      <c r="A10" s="184"/>
      <c r="B10" s="62" t="s">
        <v>42</v>
      </c>
      <c r="C10" s="63"/>
      <c r="D10" s="63"/>
      <c r="E10" s="64"/>
      <c r="F10" s="64"/>
      <c r="G10" s="64"/>
      <c r="H10" s="64"/>
      <c r="I10" s="64"/>
      <c r="J10" s="64"/>
      <c r="K10" s="65"/>
      <c r="L10" s="230"/>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2"/>
      <c r="AP10" s="48"/>
      <c r="CA10" s="96"/>
      <c r="CC10" s="40"/>
      <c r="CF10" s="40">
        <f t="shared" si="0"/>
        <v>0</v>
      </c>
      <c r="CG10" s="40">
        <v>7</v>
      </c>
      <c r="CH10" s="49" t="s">
        <v>81</v>
      </c>
      <c r="CI10" s="50">
        <v>7000</v>
      </c>
      <c r="CJ10" s="40" t="s">
        <v>30</v>
      </c>
      <c r="CK10" s="40">
        <v>1</v>
      </c>
      <c r="CL10" s="88"/>
    </row>
    <row r="11" spans="1:90" s="47" customFormat="1" ht="19.5" customHeight="1" thickBot="1">
      <c r="A11" s="5"/>
      <c r="B11" s="5"/>
      <c r="C11" s="5"/>
      <c r="D11" s="5"/>
      <c r="E11" s="5"/>
      <c r="F11" s="5"/>
      <c r="G11" s="5"/>
      <c r="H11" s="5"/>
      <c r="I11" s="66"/>
      <c r="J11" s="5"/>
      <c r="K11" s="6"/>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P11" s="48"/>
      <c r="CA11" s="96"/>
      <c r="CC11" s="40"/>
      <c r="CF11" s="40">
        <f t="shared" si="0"/>
        <v>0</v>
      </c>
      <c r="CG11" s="40">
        <v>8</v>
      </c>
      <c r="CH11" s="49" t="s">
        <v>82</v>
      </c>
      <c r="CI11" s="50">
        <v>7000</v>
      </c>
      <c r="CJ11" s="40" t="s">
        <v>30</v>
      </c>
      <c r="CK11" s="40">
        <v>1</v>
      </c>
      <c r="CL11" s="88"/>
    </row>
    <row r="12" spans="1:90" s="47" customFormat="1" ht="20.25" customHeight="1" thickBot="1">
      <c r="A12" s="67" t="s">
        <v>33</v>
      </c>
      <c r="B12" s="6"/>
      <c r="C12" s="5"/>
      <c r="D12" s="5"/>
      <c r="E12" s="5"/>
      <c r="F12" s="5"/>
      <c r="G12" s="5"/>
      <c r="H12" s="5"/>
      <c r="I12" s="66"/>
      <c r="J12" s="5"/>
      <c r="K12" s="6"/>
      <c r="L12" s="118"/>
      <c r="M12" s="238" t="s">
        <v>26</v>
      </c>
      <c r="N12" s="204"/>
      <c r="O12" s="204"/>
      <c r="P12" s="204"/>
      <c r="Q12" s="239" t="str">
        <f>IFERROR(SUM(IF($L$6="","",VLOOKUP($L$6,$CH$4:$CI$40,2,0)),$CA$22),"")</f>
        <v/>
      </c>
      <c r="R12" s="240"/>
      <c r="S12" s="240"/>
      <c r="T12" s="241"/>
      <c r="U12" s="204" t="s">
        <v>34</v>
      </c>
      <c r="V12" s="204"/>
      <c r="W12" s="204" t="s">
        <v>19</v>
      </c>
      <c r="X12" s="204"/>
      <c r="Y12" s="204"/>
      <c r="Z12" s="205">
        <f>ROUNDDOWN($R$22/1000,0)*1000</f>
        <v>0</v>
      </c>
      <c r="AA12" s="205"/>
      <c r="AB12" s="205"/>
      <c r="AC12" s="205"/>
      <c r="AD12" s="204" t="s">
        <v>34</v>
      </c>
      <c r="AE12" s="204"/>
      <c r="AF12" s="204" t="s">
        <v>15</v>
      </c>
      <c r="AG12" s="204"/>
      <c r="AH12" s="204"/>
      <c r="AI12" s="205" t="str">
        <f>IF($Q$12="","",MIN($Q$12,$Z$12))</f>
        <v/>
      </c>
      <c r="AJ12" s="205"/>
      <c r="AK12" s="205"/>
      <c r="AL12" s="204" t="s">
        <v>34</v>
      </c>
      <c r="AM12" s="206"/>
      <c r="AP12" s="48"/>
      <c r="CA12" s="96"/>
      <c r="CC12" s="40"/>
      <c r="CF12" s="40">
        <f t="shared" si="0"/>
        <v>0</v>
      </c>
      <c r="CG12" s="40">
        <v>9</v>
      </c>
      <c r="CH12" s="49" t="s">
        <v>83</v>
      </c>
      <c r="CI12" s="50">
        <v>7000</v>
      </c>
      <c r="CJ12" s="40" t="s">
        <v>30</v>
      </c>
      <c r="CK12" s="40">
        <v>1</v>
      </c>
      <c r="CL12" s="88"/>
    </row>
    <row r="13" spans="1:90" ht="18" customHeight="1" thickBot="1">
      <c r="A13" s="233" t="s">
        <v>57</v>
      </c>
      <c r="B13" s="234"/>
      <c r="C13" s="234"/>
      <c r="D13" s="234"/>
      <c r="E13" s="234"/>
      <c r="F13" s="234"/>
      <c r="G13" s="234"/>
      <c r="H13" s="234"/>
      <c r="I13" s="234"/>
      <c r="J13" s="234"/>
      <c r="K13" s="234"/>
      <c r="L13" s="234"/>
      <c r="M13" s="234"/>
      <c r="N13" s="234"/>
      <c r="O13" s="234"/>
      <c r="P13" s="234"/>
      <c r="Q13" s="235"/>
      <c r="R13" s="236" t="s">
        <v>20</v>
      </c>
      <c r="S13" s="234"/>
      <c r="T13" s="234"/>
      <c r="U13" s="234"/>
      <c r="V13" s="235"/>
      <c r="W13" s="236" t="s">
        <v>151</v>
      </c>
      <c r="X13" s="234"/>
      <c r="Y13" s="234"/>
      <c r="Z13" s="234"/>
      <c r="AA13" s="234"/>
      <c r="AB13" s="234"/>
      <c r="AC13" s="234"/>
      <c r="AD13" s="234"/>
      <c r="AE13" s="234"/>
      <c r="AF13" s="234"/>
      <c r="AG13" s="234"/>
      <c r="AH13" s="234"/>
      <c r="AI13" s="234"/>
      <c r="AJ13" s="234"/>
      <c r="AK13" s="234"/>
      <c r="AL13" s="234"/>
      <c r="AM13" s="237"/>
      <c r="CA13" s="95" t="s">
        <v>71</v>
      </c>
      <c r="CF13" s="40">
        <f t="shared" si="0"/>
        <v>0</v>
      </c>
      <c r="CG13" s="40">
        <v>10</v>
      </c>
      <c r="CH13" s="49" t="s">
        <v>84</v>
      </c>
      <c r="CI13" s="50">
        <v>3000</v>
      </c>
      <c r="CJ13" s="40" t="s">
        <v>30</v>
      </c>
      <c r="CK13" s="40">
        <v>1</v>
      </c>
    </row>
    <row r="14" spans="1:90" ht="24.75" customHeight="1" thickBot="1">
      <c r="A14" s="172" t="s">
        <v>150</v>
      </c>
      <c r="B14" s="173"/>
      <c r="C14" s="173"/>
      <c r="D14" s="173"/>
      <c r="E14" s="173"/>
      <c r="F14" s="173"/>
      <c r="G14" s="173"/>
      <c r="H14" s="173"/>
      <c r="I14" s="173"/>
      <c r="J14" s="173"/>
      <c r="K14" s="173"/>
      <c r="L14" s="173"/>
      <c r="M14" s="173"/>
      <c r="N14" s="173"/>
      <c r="O14" s="173"/>
      <c r="P14" s="173"/>
      <c r="Q14" s="174"/>
      <c r="R14" s="175">
        <v>2300</v>
      </c>
      <c r="S14" s="176"/>
      <c r="T14" s="176"/>
      <c r="U14" s="176"/>
      <c r="V14" s="177"/>
      <c r="W14" s="178" t="s">
        <v>152</v>
      </c>
      <c r="X14" s="179"/>
      <c r="Y14" s="179"/>
      <c r="Z14" s="179"/>
      <c r="AA14" s="179"/>
      <c r="AB14" s="179"/>
      <c r="AC14" s="179"/>
      <c r="AD14" s="179"/>
      <c r="AE14" s="179"/>
      <c r="AF14" s="179"/>
      <c r="AG14" s="179"/>
      <c r="AH14" s="179"/>
      <c r="AI14" s="179"/>
      <c r="AJ14" s="179"/>
      <c r="AK14" s="179"/>
      <c r="AL14" s="179"/>
      <c r="AM14" s="180"/>
      <c r="CF14" s="40">
        <f t="shared" ref="CF14:CF40" si="1">IF($L$6=$CH14,1,0)</f>
        <v>0</v>
      </c>
      <c r="CG14" s="40">
        <v>11</v>
      </c>
      <c r="CH14" s="49" t="s">
        <v>85</v>
      </c>
      <c r="CI14" s="68">
        <v>3000</v>
      </c>
      <c r="CJ14" s="40" t="s">
        <v>30</v>
      </c>
      <c r="CK14" s="40">
        <v>1</v>
      </c>
    </row>
    <row r="15" spans="1:90" ht="24" customHeight="1">
      <c r="A15" s="242"/>
      <c r="B15" s="243"/>
      <c r="C15" s="243"/>
      <c r="D15" s="243"/>
      <c r="E15" s="243"/>
      <c r="F15" s="243"/>
      <c r="G15" s="243"/>
      <c r="H15" s="243"/>
      <c r="I15" s="243"/>
      <c r="J15" s="243"/>
      <c r="K15" s="243"/>
      <c r="L15" s="243"/>
      <c r="M15" s="243"/>
      <c r="N15" s="243"/>
      <c r="O15" s="243"/>
      <c r="P15" s="243"/>
      <c r="Q15" s="244"/>
      <c r="R15" s="245"/>
      <c r="S15" s="246"/>
      <c r="T15" s="246"/>
      <c r="U15" s="246"/>
      <c r="V15" s="247"/>
      <c r="W15" s="248"/>
      <c r="X15" s="249"/>
      <c r="Y15" s="249"/>
      <c r="Z15" s="249"/>
      <c r="AA15" s="249"/>
      <c r="AB15" s="249"/>
      <c r="AC15" s="249"/>
      <c r="AD15" s="249"/>
      <c r="AE15" s="249"/>
      <c r="AF15" s="249"/>
      <c r="AG15" s="249"/>
      <c r="AH15" s="249"/>
      <c r="AI15" s="249"/>
      <c r="AJ15" s="249"/>
      <c r="AK15" s="249"/>
      <c r="AL15" s="249"/>
      <c r="AM15" s="250"/>
      <c r="CA15" s="95">
        <f>IF($CD$4=2,IF(A15=$CC$26,R15,0),0)</f>
        <v>0</v>
      </c>
      <c r="CC15" s="40" t="s">
        <v>58</v>
      </c>
      <c r="CF15" s="40">
        <f t="shared" si="1"/>
        <v>0</v>
      </c>
      <c r="CG15" s="40">
        <v>12</v>
      </c>
      <c r="CH15" s="40" t="s">
        <v>86</v>
      </c>
      <c r="CI15" s="50">
        <v>7000</v>
      </c>
      <c r="CJ15" s="40" t="s">
        <v>30</v>
      </c>
      <c r="CK15" s="40">
        <v>1</v>
      </c>
    </row>
    <row r="16" spans="1:90" ht="24" customHeight="1">
      <c r="A16" s="251"/>
      <c r="B16" s="209"/>
      <c r="C16" s="209"/>
      <c r="D16" s="209"/>
      <c r="E16" s="209"/>
      <c r="F16" s="209"/>
      <c r="G16" s="209"/>
      <c r="H16" s="209"/>
      <c r="I16" s="209"/>
      <c r="J16" s="209"/>
      <c r="K16" s="209"/>
      <c r="L16" s="209"/>
      <c r="M16" s="209"/>
      <c r="N16" s="209"/>
      <c r="O16" s="209"/>
      <c r="P16" s="209"/>
      <c r="Q16" s="210"/>
      <c r="R16" s="252"/>
      <c r="S16" s="253"/>
      <c r="T16" s="253"/>
      <c r="U16" s="253"/>
      <c r="V16" s="254"/>
      <c r="W16" s="255"/>
      <c r="X16" s="256"/>
      <c r="Y16" s="256"/>
      <c r="Z16" s="256"/>
      <c r="AA16" s="256"/>
      <c r="AB16" s="256"/>
      <c r="AC16" s="256"/>
      <c r="AD16" s="256"/>
      <c r="AE16" s="256"/>
      <c r="AF16" s="256"/>
      <c r="AG16" s="256"/>
      <c r="AH16" s="256"/>
      <c r="AI16" s="256"/>
      <c r="AJ16" s="256"/>
      <c r="AK16" s="256"/>
      <c r="AL16" s="256"/>
      <c r="AM16" s="257"/>
      <c r="CA16" s="95">
        <f t="shared" ref="CA16:CA20" si="2">IF($CD$4=2,IF(A16=$CC$26,R16,0),0)</f>
        <v>0</v>
      </c>
      <c r="CC16" s="40" t="s">
        <v>59</v>
      </c>
      <c r="CF16" s="40">
        <f t="shared" si="1"/>
        <v>0</v>
      </c>
      <c r="CG16" s="40">
        <v>13</v>
      </c>
      <c r="CH16" s="40" t="s">
        <v>87</v>
      </c>
      <c r="CI16" s="50">
        <v>7000</v>
      </c>
      <c r="CJ16" s="40" t="s">
        <v>30</v>
      </c>
      <c r="CK16" s="40">
        <v>1</v>
      </c>
    </row>
    <row r="17" spans="1:90" ht="24" customHeight="1">
      <c r="A17" s="251"/>
      <c r="B17" s="209"/>
      <c r="C17" s="209"/>
      <c r="D17" s="209"/>
      <c r="E17" s="209"/>
      <c r="F17" s="209"/>
      <c r="G17" s="209"/>
      <c r="H17" s="209"/>
      <c r="I17" s="209"/>
      <c r="J17" s="209"/>
      <c r="K17" s="209"/>
      <c r="L17" s="209"/>
      <c r="M17" s="209"/>
      <c r="N17" s="209"/>
      <c r="O17" s="209"/>
      <c r="P17" s="209"/>
      <c r="Q17" s="210"/>
      <c r="R17" s="252"/>
      <c r="S17" s="253"/>
      <c r="T17" s="253"/>
      <c r="U17" s="253"/>
      <c r="V17" s="254"/>
      <c r="W17" s="255"/>
      <c r="X17" s="256"/>
      <c r="Y17" s="256"/>
      <c r="Z17" s="256"/>
      <c r="AA17" s="256"/>
      <c r="AB17" s="256"/>
      <c r="AC17" s="256"/>
      <c r="AD17" s="256"/>
      <c r="AE17" s="256"/>
      <c r="AF17" s="256"/>
      <c r="AG17" s="256"/>
      <c r="AH17" s="256"/>
      <c r="AI17" s="256"/>
      <c r="AJ17" s="256"/>
      <c r="AK17" s="256"/>
      <c r="AL17" s="256"/>
      <c r="AM17" s="257"/>
      <c r="CA17" s="95">
        <f t="shared" si="2"/>
        <v>0</v>
      </c>
      <c r="CC17" s="40" t="s">
        <v>69</v>
      </c>
      <c r="CF17" s="40">
        <f t="shared" si="1"/>
        <v>0</v>
      </c>
      <c r="CG17" s="40">
        <v>14</v>
      </c>
      <c r="CH17" s="40" t="s">
        <v>88</v>
      </c>
      <c r="CI17" s="50">
        <v>7000</v>
      </c>
      <c r="CJ17" s="40" t="s">
        <v>30</v>
      </c>
      <c r="CK17" s="40">
        <v>1</v>
      </c>
    </row>
    <row r="18" spans="1:90" ht="24" customHeight="1">
      <c r="A18" s="251"/>
      <c r="B18" s="209"/>
      <c r="C18" s="209"/>
      <c r="D18" s="209"/>
      <c r="E18" s="209"/>
      <c r="F18" s="209"/>
      <c r="G18" s="209"/>
      <c r="H18" s="209"/>
      <c r="I18" s="209"/>
      <c r="J18" s="209"/>
      <c r="K18" s="209"/>
      <c r="L18" s="209"/>
      <c r="M18" s="209"/>
      <c r="N18" s="209"/>
      <c r="O18" s="209"/>
      <c r="P18" s="209"/>
      <c r="Q18" s="210"/>
      <c r="R18" s="252"/>
      <c r="S18" s="253"/>
      <c r="T18" s="253"/>
      <c r="U18" s="253"/>
      <c r="V18" s="254"/>
      <c r="W18" s="255"/>
      <c r="X18" s="256"/>
      <c r="Y18" s="256"/>
      <c r="Z18" s="256"/>
      <c r="AA18" s="256"/>
      <c r="AB18" s="256"/>
      <c r="AC18" s="256"/>
      <c r="AD18" s="256"/>
      <c r="AE18" s="256"/>
      <c r="AF18" s="256"/>
      <c r="AG18" s="256"/>
      <c r="AH18" s="256"/>
      <c r="AI18" s="256"/>
      <c r="AJ18" s="256"/>
      <c r="AK18" s="256"/>
      <c r="AL18" s="256"/>
      <c r="AM18" s="257"/>
      <c r="CA18" s="95">
        <f t="shared" si="2"/>
        <v>0</v>
      </c>
      <c r="CC18" s="40" t="s">
        <v>60</v>
      </c>
      <c r="CF18" s="40">
        <f t="shared" si="1"/>
        <v>0</v>
      </c>
      <c r="CG18" s="40">
        <v>15</v>
      </c>
      <c r="CH18" s="40" t="s">
        <v>89</v>
      </c>
      <c r="CI18" s="50">
        <v>7000</v>
      </c>
      <c r="CJ18" s="40" t="s">
        <v>30</v>
      </c>
      <c r="CK18" s="40">
        <v>2</v>
      </c>
    </row>
    <row r="19" spans="1:90" ht="24" customHeight="1">
      <c r="A19" s="251"/>
      <c r="B19" s="209"/>
      <c r="C19" s="209"/>
      <c r="D19" s="209"/>
      <c r="E19" s="209"/>
      <c r="F19" s="209"/>
      <c r="G19" s="209"/>
      <c r="H19" s="209"/>
      <c r="I19" s="209"/>
      <c r="J19" s="209"/>
      <c r="K19" s="209"/>
      <c r="L19" s="209"/>
      <c r="M19" s="209"/>
      <c r="N19" s="209"/>
      <c r="O19" s="209"/>
      <c r="P19" s="209"/>
      <c r="Q19" s="210"/>
      <c r="R19" s="252"/>
      <c r="S19" s="253"/>
      <c r="T19" s="253"/>
      <c r="U19" s="253"/>
      <c r="V19" s="254"/>
      <c r="W19" s="255"/>
      <c r="X19" s="256"/>
      <c r="Y19" s="256"/>
      <c r="Z19" s="256"/>
      <c r="AA19" s="256"/>
      <c r="AB19" s="256"/>
      <c r="AC19" s="256"/>
      <c r="AD19" s="256"/>
      <c r="AE19" s="256"/>
      <c r="AF19" s="256"/>
      <c r="AG19" s="256"/>
      <c r="AH19" s="256"/>
      <c r="AI19" s="256"/>
      <c r="AJ19" s="256"/>
      <c r="AK19" s="256"/>
      <c r="AL19" s="256"/>
      <c r="AM19" s="257"/>
      <c r="CA19" s="95">
        <f>IF($CD$4=2,IF(A19=$CC$26,R19,0),0)</f>
        <v>0</v>
      </c>
      <c r="CC19" s="40" t="s">
        <v>61</v>
      </c>
      <c r="CF19" s="40">
        <f t="shared" si="1"/>
        <v>0</v>
      </c>
      <c r="CG19" s="40">
        <v>16</v>
      </c>
      <c r="CH19" s="40" t="s">
        <v>90</v>
      </c>
      <c r="CI19" s="50">
        <v>20000</v>
      </c>
      <c r="CJ19" s="40" t="s">
        <v>30</v>
      </c>
      <c r="CK19" s="40">
        <v>2</v>
      </c>
      <c r="CL19" s="88">
        <v>2</v>
      </c>
    </row>
    <row r="20" spans="1:90" ht="24" customHeight="1">
      <c r="A20" s="251"/>
      <c r="B20" s="209"/>
      <c r="C20" s="209"/>
      <c r="D20" s="209"/>
      <c r="E20" s="209"/>
      <c r="F20" s="209"/>
      <c r="G20" s="209"/>
      <c r="H20" s="209"/>
      <c r="I20" s="209"/>
      <c r="J20" s="209"/>
      <c r="K20" s="209"/>
      <c r="L20" s="209"/>
      <c r="M20" s="209"/>
      <c r="N20" s="209"/>
      <c r="O20" s="209"/>
      <c r="P20" s="209"/>
      <c r="Q20" s="210"/>
      <c r="R20" s="252"/>
      <c r="S20" s="253"/>
      <c r="T20" s="253"/>
      <c r="U20" s="253"/>
      <c r="V20" s="254"/>
      <c r="W20" s="255"/>
      <c r="X20" s="256"/>
      <c r="Y20" s="256"/>
      <c r="Z20" s="256"/>
      <c r="AA20" s="256"/>
      <c r="AB20" s="256"/>
      <c r="AC20" s="256"/>
      <c r="AD20" s="256"/>
      <c r="AE20" s="256"/>
      <c r="AF20" s="256"/>
      <c r="AG20" s="256"/>
      <c r="AH20" s="256"/>
      <c r="AI20" s="256"/>
      <c r="AJ20" s="256"/>
      <c r="AK20" s="256"/>
      <c r="AL20" s="256"/>
      <c r="AM20" s="257"/>
      <c r="CA20" s="95">
        <f t="shared" si="2"/>
        <v>0</v>
      </c>
      <c r="CC20" s="40" t="s">
        <v>62</v>
      </c>
      <c r="CF20" s="40">
        <f t="shared" si="1"/>
        <v>0</v>
      </c>
      <c r="CG20" s="40">
        <v>17</v>
      </c>
      <c r="CH20" s="40" t="s">
        <v>91</v>
      </c>
      <c r="CI20" s="50">
        <v>30000</v>
      </c>
      <c r="CJ20" s="40" t="s">
        <v>30</v>
      </c>
      <c r="CK20" s="40">
        <v>2</v>
      </c>
      <c r="CL20" s="88">
        <v>2</v>
      </c>
    </row>
    <row r="21" spans="1:90" ht="24" customHeight="1" thickBot="1">
      <c r="A21" s="258"/>
      <c r="B21" s="259"/>
      <c r="C21" s="259"/>
      <c r="D21" s="259"/>
      <c r="E21" s="259"/>
      <c r="F21" s="259"/>
      <c r="G21" s="259"/>
      <c r="H21" s="259"/>
      <c r="I21" s="259"/>
      <c r="J21" s="259"/>
      <c r="K21" s="259"/>
      <c r="L21" s="259"/>
      <c r="M21" s="259"/>
      <c r="N21" s="259"/>
      <c r="O21" s="259"/>
      <c r="P21" s="259"/>
      <c r="Q21" s="260"/>
      <c r="R21" s="261"/>
      <c r="S21" s="262"/>
      <c r="T21" s="262"/>
      <c r="U21" s="262"/>
      <c r="V21" s="263"/>
      <c r="W21" s="264"/>
      <c r="X21" s="265"/>
      <c r="Y21" s="265"/>
      <c r="Z21" s="265"/>
      <c r="AA21" s="265"/>
      <c r="AB21" s="265"/>
      <c r="AC21" s="265"/>
      <c r="AD21" s="265"/>
      <c r="AE21" s="265"/>
      <c r="AF21" s="265"/>
      <c r="AG21" s="265"/>
      <c r="AH21" s="265"/>
      <c r="AI21" s="265"/>
      <c r="AJ21" s="265"/>
      <c r="AK21" s="265"/>
      <c r="AL21" s="265"/>
      <c r="AM21" s="266"/>
      <c r="AU21" s="34"/>
      <c r="CA21" s="95">
        <f>IF($CD$4=2,IF(A21=$CC$26,R21,0),0)</f>
        <v>0</v>
      </c>
      <c r="CC21" s="40" t="s">
        <v>63</v>
      </c>
      <c r="CF21" s="40">
        <f t="shared" si="1"/>
        <v>0</v>
      </c>
      <c r="CG21" s="40">
        <v>18</v>
      </c>
      <c r="CH21" s="40" t="s">
        <v>92</v>
      </c>
      <c r="CI21" s="50">
        <v>40000</v>
      </c>
      <c r="CJ21" s="40" t="s">
        <v>30</v>
      </c>
      <c r="CK21" s="40">
        <v>2</v>
      </c>
      <c r="CL21" s="88">
        <v>2</v>
      </c>
    </row>
    <row r="22" spans="1:90" ht="22.5" customHeight="1" thickTop="1" thickBot="1">
      <c r="A22" s="267" t="s">
        <v>28</v>
      </c>
      <c r="B22" s="268"/>
      <c r="C22" s="268"/>
      <c r="D22" s="268"/>
      <c r="E22" s="268"/>
      <c r="F22" s="268"/>
      <c r="G22" s="268"/>
      <c r="H22" s="268"/>
      <c r="I22" s="268"/>
      <c r="J22" s="268"/>
      <c r="K22" s="268"/>
      <c r="L22" s="268"/>
      <c r="M22" s="268"/>
      <c r="N22" s="268"/>
      <c r="O22" s="268"/>
      <c r="P22" s="268"/>
      <c r="Q22" s="269"/>
      <c r="R22" s="270">
        <f>SUM(R15:V21)</f>
        <v>0</v>
      </c>
      <c r="S22" s="271"/>
      <c r="T22" s="271"/>
      <c r="U22" s="271"/>
      <c r="V22" s="272"/>
      <c r="W22" s="273"/>
      <c r="X22" s="274"/>
      <c r="Y22" s="274"/>
      <c r="Z22" s="274"/>
      <c r="AA22" s="274"/>
      <c r="AB22" s="274"/>
      <c r="AC22" s="274"/>
      <c r="AD22" s="274"/>
      <c r="AE22" s="274"/>
      <c r="AF22" s="274"/>
      <c r="AG22" s="274"/>
      <c r="AH22" s="274"/>
      <c r="AI22" s="274"/>
      <c r="AJ22" s="274"/>
      <c r="AK22" s="274"/>
      <c r="AL22" s="274"/>
      <c r="AM22" s="275"/>
      <c r="CA22" s="97">
        <f>MIN(ROUNDDOWN(SUM(CA15:CA21),-3),15000)</f>
        <v>0</v>
      </c>
      <c r="CC22" s="40" t="s">
        <v>64</v>
      </c>
      <c r="CF22" s="40">
        <f t="shared" si="1"/>
        <v>0</v>
      </c>
      <c r="CG22" s="40">
        <v>19</v>
      </c>
      <c r="CH22" s="40" t="s">
        <v>93</v>
      </c>
      <c r="CI22" s="50">
        <v>7000</v>
      </c>
      <c r="CJ22" s="40" t="s">
        <v>30</v>
      </c>
      <c r="CK22" s="40">
        <v>2</v>
      </c>
    </row>
    <row r="23" spans="1:90" ht="21.75" customHeight="1" thickBot="1">
      <c r="A23" s="87"/>
      <c r="B23" s="69"/>
      <c r="C23" s="69"/>
      <c r="D23" s="69"/>
      <c r="E23" s="69"/>
      <c r="F23" s="70"/>
      <c r="G23" s="70"/>
      <c r="H23" s="70"/>
      <c r="I23" s="70"/>
      <c r="J23" s="70"/>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CC23" s="40" t="s">
        <v>65</v>
      </c>
      <c r="CF23" s="40">
        <f t="shared" si="1"/>
        <v>0</v>
      </c>
      <c r="CG23" s="40">
        <v>20</v>
      </c>
      <c r="CH23" s="40" t="s">
        <v>94</v>
      </c>
      <c r="CI23" s="50">
        <v>7000</v>
      </c>
      <c r="CJ23" s="40" t="s">
        <v>30</v>
      </c>
      <c r="CK23" s="40">
        <v>2</v>
      </c>
    </row>
    <row r="24" spans="1:90" ht="24.75" customHeight="1" thickBot="1">
      <c r="A24" s="276" t="s">
        <v>35</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8"/>
      <c r="AP24" s="72"/>
      <c r="CC24" s="40" t="s">
        <v>66</v>
      </c>
      <c r="CF24" s="40">
        <f t="shared" si="1"/>
        <v>0</v>
      </c>
      <c r="CG24" s="40">
        <v>21</v>
      </c>
      <c r="CH24" s="40" t="s">
        <v>95</v>
      </c>
      <c r="CI24" s="50">
        <v>7000</v>
      </c>
      <c r="CJ24" s="40" t="s">
        <v>30</v>
      </c>
      <c r="CK24" s="40">
        <v>2</v>
      </c>
    </row>
    <row r="25" spans="1:90" s="47" customFormat="1" ht="30" customHeight="1" thickBot="1">
      <c r="A25" s="115"/>
      <c r="B25" s="279" t="s">
        <v>74</v>
      </c>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80"/>
      <c r="AP25" s="48"/>
      <c r="CA25" s="96"/>
      <c r="CC25" s="40" t="s">
        <v>67</v>
      </c>
      <c r="CF25" s="40">
        <f t="shared" si="1"/>
        <v>0</v>
      </c>
      <c r="CG25" s="49">
        <v>23</v>
      </c>
      <c r="CH25" s="49" t="s">
        <v>96</v>
      </c>
      <c r="CI25" s="68">
        <v>20000</v>
      </c>
      <c r="CJ25" s="49" t="s">
        <v>30</v>
      </c>
      <c r="CK25" s="40">
        <v>2</v>
      </c>
      <c r="CL25" s="88">
        <v>2</v>
      </c>
    </row>
    <row r="26" spans="1:90" s="47" customFormat="1" ht="25.5" customHeight="1" thickBot="1">
      <c r="A26" s="116"/>
      <c r="B26" s="281" t="s">
        <v>112</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2"/>
      <c r="AP26" s="48"/>
      <c r="CA26" s="96"/>
      <c r="CC26" s="40" t="s">
        <v>70</v>
      </c>
      <c r="CF26" s="40">
        <f t="shared" si="1"/>
        <v>0</v>
      </c>
      <c r="CG26" s="40">
        <v>24</v>
      </c>
      <c r="CH26" s="40" t="s">
        <v>97</v>
      </c>
      <c r="CI26" s="50">
        <v>30000</v>
      </c>
      <c r="CJ26" s="40" t="s">
        <v>32</v>
      </c>
      <c r="CK26" s="40">
        <v>2</v>
      </c>
      <c r="CL26" s="88">
        <v>2</v>
      </c>
    </row>
    <row r="27" spans="1:90" ht="25.5" customHeight="1" thickBot="1">
      <c r="A27" s="116"/>
      <c r="B27" s="281" t="s">
        <v>41</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2"/>
      <c r="CC27" s="40" t="s">
        <v>148</v>
      </c>
      <c r="CF27" s="40">
        <f t="shared" si="1"/>
        <v>0</v>
      </c>
      <c r="CG27" s="40">
        <v>25</v>
      </c>
      <c r="CH27" s="40" t="s">
        <v>98</v>
      </c>
      <c r="CI27" s="50">
        <v>40000</v>
      </c>
      <c r="CJ27" s="40" t="s">
        <v>32</v>
      </c>
      <c r="CK27" s="40">
        <v>2</v>
      </c>
      <c r="CL27" s="88">
        <v>2</v>
      </c>
    </row>
    <row r="28" spans="1:90" ht="25.5" customHeight="1" thickBot="1">
      <c r="A28" s="116"/>
      <c r="B28" s="283" t="s">
        <v>36</v>
      </c>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4"/>
      <c r="CF28" s="40">
        <f t="shared" si="1"/>
        <v>0</v>
      </c>
      <c r="CG28" s="40">
        <v>26</v>
      </c>
      <c r="CH28" s="40" t="s">
        <v>99</v>
      </c>
      <c r="CI28" s="50">
        <v>20000</v>
      </c>
      <c r="CJ28" s="40" t="s">
        <v>32</v>
      </c>
      <c r="CK28" s="40">
        <v>2</v>
      </c>
      <c r="CL28" s="88">
        <v>2</v>
      </c>
    </row>
    <row r="29" spans="1:90" ht="18" customHeight="1">
      <c r="A29" s="99" t="str">
        <f>IF(COUNTIF($A$25:$A$28,"○")=4,"",IF(OR(AND(COUNTIF($A$25:$A$28,"○")=0,$AG$5&lt;&gt;""),COUNTIF($A$25:$A$28,"○")=1,COUNTIF($A$25:$A$28,"○")=2,COUNTIF($A$25:$A$28,"○")=3),"誓約事項（水色セル）のすべてに○がない場合、補助金の対象となりません。",""))</f>
        <v/>
      </c>
      <c r="CF29" s="40">
        <f t="shared" si="1"/>
        <v>0</v>
      </c>
      <c r="CG29" s="40">
        <v>27</v>
      </c>
      <c r="CH29" s="40" t="s">
        <v>100</v>
      </c>
      <c r="CI29" s="50">
        <v>30000</v>
      </c>
      <c r="CJ29" s="40" t="s">
        <v>32</v>
      </c>
      <c r="CK29" s="40">
        <v>2</v>
      </c>
      <c r="CL29" s="88">
        <v>2</v>
      </c>
    </row>
    <row r="30" spans="1:90" ht="12" customHeight="1">
      <c r="A30" s="85"/>
      <c r="CF30" s="40">
        <f t="shared" si="1"/>
        <v>0</v>
      </c>
      <c r="CG30" s="40">
        <v>28</v>
      </c>
      <c r="CH30" s="40" t="s">
        <v>101</v>
      </c>
      <c r="CI30" s="50">
        <v>40000</v>
      </c>
      <c r="CJ30" s="40" t="s">
        <v>32</v>
      </c>
      <c r="CK30" s="40">
        <v>2</v>
      </c>
      <c r="CL30" s="88">
        <v>2</v>
      </c>
    </row>
    <row r="31" spans="1:90" ht="24.75" customHeight="1">
      <c r="B31" s="86"/>
      <c r="C31" s="74"/>
      <c r="D31" s="74"/>
      <c r="E31" s="74"/>
      <c r="F31" s="74"/>
      <c r="G31" s="74"/>
      <c r="H31" s="74"/>
      <c r="I31" s="74"/>
      <c r="J31" s="74"/>
      <c r="K31" s="74"/>
      <c r="L31" s="74"/>
      <c r="M31" s="74"/>
      <c r="N31" s="74"/>
      <c r="O31" s="74"/>
      <c r="P31" s="74"/>
      <c r="Q31" s="74"/>
      <c r="R31" s="74"/>
      <c r="S31" s="74"/>
      <c r="T31" s="75"/>
      <c r="U31" s="75"/>
      <c r="V31" s="75"/>
      <c r="W31" s="75"/>
      <c r="X31" s="76"/>
      <c r="Y31" s="76"/>
      <c r="Z31" s="76"/>
      <c r="AA31" s="77"/>
      <c r="AB31" s="77"/>
      <c r="AC31" s="77"/>
      <c r="AD31" s="77"/>
      <c r="AE31" s="77"/>
      <c r="AF31" s="77"/>
      <c r="AG31" s="77"/>
      <c r="AH31" s="77"/>
      <c r="AI31" s="77"/>
      <c r="AJ31" s="77"/>
      <c r="AK31" s="77"/>
      <c r="AL31" s="77"/>
      <c r="AM31" s="77"/>
      <c r="AP31" s="120"/>
      <c r="AQ31" s="73"/>
      <c r="CF31" s="40">
        <f t="shared" si="1"/>
        <v>0</v>
      </c>
      <c r="CG31" s="40">
        <v>30</v>
      </c>
      <c r="CH31" s="40" t="s">
        <v>102</v>
      </c>
      <c r="CI31" s="50">
        <v>3000</v>
      </c>
      <c r="CJ31" s="40" t="s">
        <v>32</v>
      </c>
      <c r="CK31" s="40">
        <v>1</v>
      </c>
    </row>
    <row r="32" spans="1:90" ht="25.5" customHeight="1">
      <c r="A32" s="86"/>
      <c r="CF32" s="40">
        <f t="shared" si="1"/>
        <v>0</v>
      </c>
      <c r="CG32" s="40">
        <v>31</v>
      </c>
      <c r="CH32" s="40" t="s">
        <v>103</v>
      </c>
      <c r="CI32" s="50">
        <v>3000</v>
      </c>
      <c r="CJ32" s="40" t="s">
        <v>32</v>
      </c>
      <c r="CK32" s="40">
        <v>1</v>
      </c>
    </row>
    <row r="33" spans="1:90" ht="15" customHeight="1">
      <c r="A33" s="93"/>
      <c r="B33" s="74"/>
      <c r="C33" s="74"/>
      <c r="D33" s="74"/>
      <c r="E33" s="74"/>
      <c r="F33" s="74"/>
      <c r="G33" s="74"/>
      <c r="H33" s="74"/>
      <c r="I33" s="74"/>
      <c r="J33" s="74"/>
      <c r="K33" s="74"/>
      <c r="L33" s="74"/>
      <c r="M33" s="74"/>
      <c r="N33" s="74"/>
      <c r="O33" s="74"/>
      <c r="P33" s="74"/>
      <c r="Q33" s="74"/>
      <c r="R33" s="74"/>
      <c r="S33" s="74"/>
      <c r="T33" s="75"/>
      <c r="U33" s="75"/>
      <c r="V33" s="75"/>
      <c r="W33" s="75"/>
      <c r="X33" s="76"/>
      <c r="Y33" s="76"/>
      <c r="Z33" s="76"/>
      <c r="AA33" s="77"/>
      <c r="AB33" s="77"/>
      <c r="AC33" s="77"/>
      <c r="AD33" s="77"/>
      <c r="AE33" s="77"/>
      <c r="AF33" s="77"/>
      <c r="AG33" s="77"/>
      <c r="AH33" s="77"/>
      <c r="AI33" s="77"/>
      <c r="AJ33" s="77"/>
      <c r="AK33" s="77"/>
      <c r="AL33" s="77"/>
      <c r="AM33" s="77"/>
      <c r="CF33" s="40">
        <f t="shared" si="1"/>
        <v>0</v>
      </c>
      <c r="CG33" s="40">
        <v>32</v>
      </c>
      <c r="CH33" s="40" t="s">
        <v>104</v>
      </c>
      <c r="CI33" s="50">
        <v>3000</v>
      </c>
      <c r="CJ33" s="40" t="s">
        <v>32</v>
      </c>
      <c r="CK33" s="40">
        <v>1</v>
      </c>
    </row>
    <row r="34" spans="1:90" ht="15" customHeight="1">
      <c r="B34" s="86"/>
      <c r="C34" s="74"/>
      <c r="D34" s="74"/>
      <c r="E34" s="74"/>
      <c r="F34" s="74"/>
      <c r="G34" s="74"/>
      <c r="H34" s="74"/>
      <c r="I34" s="74"/>
      <c r="J34" s="74"/>
      <c r="K34" s="74"/>
      <c r="L34" s="74"/>
      <c r="M34" s="74"/>
      <c r="N34" s="74"/>
      <c r="O34" s="74"/>
      <c r="P34" s="74"/>
      <c r="Q34" s="74"/>
      <c r="R34" s="74"/>
      <c r="S34" s="74"/>
      <c r="T34" s="75"/>
      <c r="U34" s="75"/>
      <c r="V34" s="75"/>
      <c r="W34" s="75"/>
      <c r="X34" s="76"/>
      <c r="Y34" s="76"/>
      <c r="Z34" s="76"/>
      <c r="AA34" s="77"/>
      <c r="AB34" s="77"/>
      <c r="AC34" s="77"/>
      <c r="AD34" s="77"/>
      <c r="AE34" s="77"/>
      <c r="AF34" s="77"/>
      <c r="AG34" s="77"/>
      <c r="AH34" s="77"/>
      <c r="AI34" s="77"/>
      <c r="AJ34" s="77"/>
      <c r="AK34" s="77"/>
      <c r="AL34" s="77"/>
      <c r="AM34" s="77"/>
      <c r="AP34" s="120"/>
      <c r="AQ34" s="78"/>
      <c r="CF34" s="40">
        <f t="shared" si="1"/>
        <v>0</v>
      </c>
      <c r="CG34" s="40">
        <v>33</v>
      </c>
      <c r="CH34" s="40" t="s">
        <v>105</v>
      </c>
      <c r="CI34" s="50">
        <v>3000</v>
      </c>
      <c r="CJ34" s="40" t="s">
        <v>32</v>
      </c>
      <c r="CK34" s="40">
        <v>1</v>
      </c>
    </row>
    <row r="35" spans="1:90" ht="15" customHeight="1">
      <c r="A35" s="86"/>
      <c r="CF35" s="40">
        <f t="shared" si="1"/>
        <v>0</v>
      </c>
      <c r="CG35" s="40">
        <v>34</v>
      </c>
      <c r="CH35" s="40" t="s">
        <v>106</v>
      </c>
      <c r="CI35" s="50">
        <v>3000</v>
      </c>
      <c r="CJ35" s="40" t="s">
        <v>32</v>
      </c>
      <c r="CK35" s="40">
        <v>1</v>
      </c>
    </row>
    <row r="36" spans="1:90" ht="13.5" customHeight="1">
      <c r="A36" s="93"/>
      <c r="B36" s="74"/>
      <c r="C36" s="74"/>
      <c r="D36" s="74"/>
      <c r="E36" s="74"/>
      <c r="F36" s="74"/>
      <c r="G36" s="74"/>
      <c r="H36" s="74"/>
      <c r="I36" s="74"/>
      <c r="J36" s="74"/>
      <c r="K36" s="74"/>
      <c r="L36" s="74"/>
      <c r="M36" s="74"/>
      <c r="N36" s="74"/>
      <c r="O36" s="74"/>
      <c r="P36" s="74"/>
      <c r="Q36" s="74"/>
      <c r="R36" s="74"/>
      <c r="S36" s="74"/>
      <c r="T36" s="75"/>
      <c r="U36" s="75"/>
      <c r="V36" s="75"/>
      <c r="W36" s="75"/>
      <c r="X36" s="76"/>
      <c r="Y36" s="76"/>
      <c r="Z36" s="76"/>
      <c r="AA36" s="77"/>
      <c r="AB36" s="77"/>
      <c r="AC36" s="77"/>
      <c r="AD36" s="77"/>
      <c r="AE36" s="77"/>
      <c r="AF36" s="77"/>
      <c r="AG36" s="77"/>
      <c r="AH36" s="77"/>
      <c r="AI36" s="77"/>
      <c r="AJ36" s="77"/>
      <c r="AK36" s="77"/>
      <c r="AL36" s="77"/>
      <c r="AM36" s="77"/>
      <c r="CF36" s="40">
        <f t="shared" si="1"/>
        <v>0</v>
      </c>
      <c r="CG36" s="40">
        <v>35</v>
      </c>
      <c r="CH36" s="40" t="s">
        <v>107</v>
      </c>
      <c r="CI36" s="50">
        <v>3000</v>
      </c>
      <c r="CJ36" s="40" t="s">
        <v>32</v>
      </c>
      <c r="CK36" s="40">
        <v>1</v>
      </c>
    </row>
    <row r="37" spans="1:90" s="79" customFormat="1" ht="18.75" customHeight="1">
      <c r="AP37" s="80"/>
      <c r="CA37" s="98"/>
      <c r="CC37" s="40"/>
      <c r="CF37" s="40">
        <f t="shared" si="1"/>
        <v>0</v>
      </c>
      <c r="CG37" s="40">
        <v>36</v>
      </c>
      <c r="CH37" s="40" t="s">
        <v>108</v>
      </c>
      <c r="CI37" s="50">
        <v>3000</v>
      </c>
      <c r="CJ37" s="40" t="s">
        <v>32</v>
      </c>
      <c r="CK37" s="40">
        <v>1</v>
      </c>
      <c r="CL37" s="88"/>
    </row>
    <row r="38" spans="1:90" s="79" customFormat="1" ht="18.75" customHeight="1">
      <c r="E38" s="81"/>
      <c r="AP38" s="80"/>
      <c r="CA38" s="98"/>
      <c r="CC38" s="40"/>
      <c r="CF38" s="40">
        <f t="shared" si="1"/>
        <v>0</v>
      </c>
      <c r="CG38" s="40">
        <v>37</v>
      </c>
      <c r="CH38" s="40" t="s">
        <v>109</v>
      </c>
      <c r="CI38" s="50">
        <v>3000</v>
      </c>
      <c r="CJ38" s="40" t="s">
        <v>32</v>
      </c>
      <c r="CK38" s="40">
        <v>1</v>
      </c>
      <c r="CL38" s="88"/>
    </row>
    <row r="39" spans="1:90" s="79" customFormat="1" ht="18.75" customHeight="1">
      <c r="E39" s="81"/>
      <c r="AP39" s="80"/>
      <c r="CA39" s="98"/>
      <c r="CC39" s="40"/>
      <c r="CF39" s="40">
        <f t="shared" si="1"/>
        <v>0</v>
      </c>
      <c r="CG39" s="40">
        <v>38</v>
      </c>
      <c r="CH39" s="40" t="s">
        <v>110</v>
      </c>
      <c r="CI39" s="50">
        <v>3000</v>
      </c>
      <c r="CJ39" s="40" t="s">
        <v>32</v>
      </c>
      <c r="CK39" s="40">
        <v>1</v>
      </c>
      <c r="CL39" s="88"/>
    </row>
    <row r="40" spans="1:90" s="79" customFormat="1" ht="18.75" customHeight="1">
      <c r="E40" s="81"/>
      <c r="AP40" s="80"/>
      <c r="CA40" s="98"/>
      <c r="CC40" s="40"/>
      <c r="CF40" s="40">
        <f t="shared" si="1"/>
        <v>0</v>
      </c>
      <c r="CG40" s="40">
        <v>39</v>
      </c>
      <c r="CH40" s="40" t="s">
        <v>111</v>
      </c>
      <c r="CI40" s="50">
        <v>3000</v>
      </c>
      <c r="CJ40" s="40" t="s">
        <v>32</v>
      </c>
      <c r="CK40" s="40">
        <v>1</v>
      </c>
      <c r="CL40" s="88"/>
    </row>
    <row r="41" spans="1:90" s="79" customFormat="1" ht="18.75" customHeight="1">
      <c r="E41" s="81"/>
      <c r="AP41" s="80"/>
      <c r="CA41" s="98"/>
      <c r="CC41" s="40"/>
    </row>
    <row r="42" spans="1:90" s="79" customFormat="1" ht="18.75" customHeight="1">
      <c r="E42" s="81"/>
      <c r="AP42" s="80"/>
      <c r="CA42" s="98"/>
      <c r="CC42" s="40"/>
      <c r="CL42" s="88"/>
    </row>
    <row r="43" spans="1:90" s="79" customFormat="1" ht="18.75" customHeight="1">
      <c r="E43" s="81"/>
      <c r="AP43" s="80"/>
      <c r="CA43" s="98"/>
      <c r="CC43" s="40"/>
      <c r="CF43" s="40"/>
      <c r="CG43" s="40"/>
      <c r="CH43" s="40"/>
      <c r="CI43" s="50"/>
      <c r="CJ43" s="40"/>
      <c r="CK43" s="40"/>
      <c r="CL43" s="88"/>
    </row>
    <row r="44" spans="1:90" s="79" customFormat="1" ht="18.75" customHeight="1">
      <c r="E44" s="81"/>
      <c r="AP44" s="80"/>
      <c r="CA44" s="98"/>
      <c r="CC44" s="40"/>
      <c r="CF44" s="40"/>
      <c r="CG44" s="40"/>
      <c r="CH44" s="40"/>
      <c r="CI44" s="50"/>
      <c r="CJ44" s="40"/>
      <c r="CK44" s="40"/>
      <c r="CL44" s="88"/>
    </row>
    <row r="45" spans="1:90" s="79" customFormat="1" ht="18.75" customHeight="1">
      <c r="E45" s="81"/>
      <c r="AP45" s="80"/>
      <c r="CA45" s="98"/>
      <c r="CC45" s="40"/>
      <c r="CF45" s="40"/>
      <c r="CG45" s="40"/>
      <c r="CH45" s="40"/>
      <c r="CI45" s="50"/>
      <c r="CJ45" s="40"/>
      <c r="CK45" s="40"/>
      <c r="CL45" s="88"/>
    </row>
    <row r="46" spans="1:90" s="79" customFormat="1" ht="18.75" customHeight="1">
      <c r="E46" s="81"/>
      <c r="AP46" s="80"/>
      <c r="CA46" s="98"/>
      <c r="CC46" s="40"/>
      <c r="CF46" s="40"/>
      <c r="CG46" s="40"/>
      <c r="CH46" s="40"/>
      <c r="CI46" s="50"/>
      <c r="CJ46" s="40"/>
      <c r="CK46" s="40"/>
      <c r="CL46" s="88"/>
    </row>
    <row r="47" spans="1:90" s="79" customFormat="1" ht="18.75" customHeight="1">
      <c r="E47" s="81"/>
      <c r="AP47" s="80"/>
      <c r="CA47" s="98"/>
      <c r="CC47" s="40"/>
      <c r="CF47" s="40"/>
      <c r="CG47" s="40"/>
      <c r="CH47" s="40"/>
      <c r="CI47" s="50"/>
      <c r="CJ47" s="40"/>
      <c r="CK47" s="40"/>
      <c r="CL47" s="88"/>
    </row>
    <row r="48" spans="1:90" s="79" customFormat="1" ht="18.75" customHeight="1">
      <c r="E48" s="81"/>
      <c r="AP48" s="80"/>
      <c r="CA48" s="98"/>
      <c r="CC48" s="40"/>
      <c r="CF48" s="40"/>
      <c r="CG48" s="40"/>
      <c r="CH48" s="40"/>
      <c r="CI48" s="50"/>
      <c r="CJ48" s="40"/>
      <c r="CK48" s="40"/>
      <c r="CL48" s="88"/>
    </row>
    <row r="49" spans="5:90" s="79" customFormat="1" ht="18.75" customHeight="1">
      <c r="E49" s="81"/>
      <c r="AP49" s="80"/>
      <c r="CA49" s="98"/>
      <c r="CC49" s="40"/>
      <c r="CF49" s="40"/>
      <c r="CG49" s="40"/>
      <c r="CH49" s="40"/>
      <c r="CI49" s="50"/>
      <c r="CJ49" s="40"/>
      <c r="CK49" s="40"/>
      <c r="CL49" s="88"/>
    </row>
    <row r="50" spans="5:90" s="79" customFormat="1" ht="18.75" customHeight="1">
      <c r="E50" s="81"/>
      <c r="AP50" s="80"/>
      <c r="CA50" s="98"/>
      <c r="CC50" s="40"/>
      <c r="CF50" s="40"/>
      <c r="CG50" s="40"/>
      <c r="CH50" s="40"/>
      <c r="CI50" s="50"/>
      <c r="CJ50" s="40"/>
      <c r="CK50" s="40"/>
      <c r="CL50" s="88"/>
    </row>
    <row r="51" spans="5:90" s="79" customFormat="1" ht="18.75" customHeight="1">
      <c r="E51" s="81"/>
      <c r="AP51" s="80"/>
      <c r="CA51" s="98"/>
      <c r="CC51" s="40"/>
      <c r="CF51" s="40"/>
      <c r="CG51" s="40"/>
      <c r="CH51" s="40"/>
      <c r="CI51" s="50"/>
      <c r="CJ51" s="40"/>
      <c r="CK51" s="40"/>
      <c r="CL51" s="88"/>
    </row>
    <row r="52" spans="5:90" s="79" customFormat="1" ht="18.75" customHeight="1">
      <c r="E52" s="81"/>
      <c r="AP52" s="80"/>
      <c r="CA52" s="98"/>
      <c r="CC52" s="40"/>
      <c r="CF52" s="40"/>
      <c r="CG52" s="40"/>
      <c r="CH52" s="40"/>
      <c r="CI52" s="50"/>
      <c r="CJ52" s="40"/>
      <c r="CK52" s="40"/>
      <c r="CL52" s="88"/>
    </row>
    <row r="53" spans="5:90" s="79" customFormat="1" ht="18.75" customHeight="1">
      <c r="E53" s="81"/>
      <c r="AP53" s="80"/>
      <c r="CA53" s="98"/>
      <c r="CC53" s="40"/>
      <c r="CF53" s="40"/>
      <c r="CG53" s="40"/>
      <c r="CH53" s="40"/>
      <c r="CI53" s="50"/>
      <c r="CJ53" s="40"/>
      <c r="CK53" s="40"/>
      <c r="CL53" s="88"/>
    </row>
    <row r="54" spans="5:90" s="79" customFormat="1" ht="18.75" customHeight="1">
      <c r="E54" s="81"/>
      <c r="AP54" s="80"/>
      <c r="CA54" s="98"/>
      <c r="CC54" s="40"/>
      <c r="CF54" s="40"/>
      <c r="CG54" s="40"/>
      <c r="CH54" s="40"/>
      <c r="CI54" s="50"/>
      <c r="CJ54" s="40"/>
      <c r="CK54" s="40"/>
      <c r="CL54" s="88"/>
    </row>
    <row r="55" spans="5:90" s="79" customFormat="1" ht="18.75" customHeight="1">
      <c r="E55" s="81"/>
      <c r="AP55" s="80"/>
      <c r="CA55" s="98"/>
      <c r="CC55" s="40"/>
      <c r="CF55" s="40"/>
      <c r="CG55" s="40"/>
      <c r="CH55" s="40"/>
      <c r="CI55" s="50"/>
      <c r="CJ55" s="40"/>
      <c r="CK55" s="40"/>
      <c r="CL55" s="88"/>
    </row>
    <row r="56" spans="5:90" s="79" customFormat="1" ht="18.75" customHeight="1">
      <c r="E56" s="81"/>
      <c r="AP56" s="80"/>
      <c r="CA56" s="98"/>
      <c r="CC56" s="40"/>
      <c r="CF56" s="40"/>
      <c r="CG56" s="40"/>
      <c r="CH56" s="40"/>
      <c r="CI56" s="50"/>
      <c r="CJ56" s="40"/>
      <c r="CK56" s="40"/>
      <c r="CL56" s="88"/>
    </row>
    <row r="57" spans="5:90" s="79" customFormat="1" ht="18.75" customHeight="1">
      <c r="E57" s="81"/>
      <c r="AP57" s="80"/>
      <c r="CA57" s="98"/>
      <c r="CC57" s="40"/>
      <c r="CF57" s="40"/>
      <c r="CG57" s="40"/>
      <c r="CH57" s="40"/>
      <c r="CI57" s="50"/>
      <c r="CJ57" s="40"/>
      <c r="CK57" s="40"/>
      <c r="CL57" s="88"/>
    </row>
    <row r="58" spans="5:90" s="79" customFormat="1" ht="18.75" customHeight="1">
      <c r="E58" s="81"/>
      <c r="AP58" s="80"/>
      <c r="CA58" s="98"/>
      <c r="CC58" s="40"/>
      <c r="CF58" s="40"/>
      <c r="CG58" s="40"/>
      <c r="CH58" s="40"/>
      <c r="CI58" s="50"/>
      <c r="CJ58" s="40"/>
      <c r="CK58" s="40"/>
      <c r="CL58" s="88"/>
    </row>
    <row r="59" spans="5:90" s="79" customFormat="1" ht="18.75" customHeight="1">
      <c r="E59" s="81"/>
      <c r="AP59" s="80"/>
      <c r="CA59" s="98"/>
      <c r="CC59" s="40"/>
      <c r="CF59" s="40"/>
      <c r="CG59" s="40"/>
      <c r="CH59" s="40"/>
      <c r="CI59" s="50"/>
      <c r="CJ59" s="40"/>
      <c r="CK59" s="40"/>
      <c r="CL59" s="88"/>
    </row>
    <row r="60" spans="5:90" s="79" customFormat="1" ht="18.75" customHeight="1">
      <c r="AP60" s="80"/>
      <c r="CA60" s="98"/>
      <c r="CC60" s="40"/>
      <c r="CF60" s="40"/>
      <c r="CG60" s="40"/>
      <c r="CH60" s="40"/>
      <c r="CI60" s="50"/>
      <c r="CJ60" s="40"/>
      <c r="CK60" s="40"/>
      <c r="CL60" s="88"/>
    </row>
    <row r="61" spans="5:90" s="79" customFormat="1" ht="18.75" customHeight="1">
      <c r="E61" s="81"/>
      <c r="AP61" s="80"/>
      <c r="CA61" s="98"/>
      <c r="CC61" s="40"/>
      <c r="CF61" s="40"/>
      <c r="CG61" s="40"/>
      <c r="CH61" s="40"/>
      <c r="CI61" s="50"/>
      <c r="CJ61" s="40"/>
      <c r="CK61" s="40"/>
      <c r="CL61" s="88"/>
    </row>
    <row r="62" spans="5:90" s="79" customFormat="1" ht="18.75" customHeight="1">
      <c r="E62" s="81"/>
      <c r="AP62" s="80"/>
      <c r="CA62" s="98"/>
      <c r="CC62" s="40"/>
      <c r="CF62" s="40"/>
      <c r="CG62" s="40"/>
      <c r="CH62" s="40"/>
      <c r="CI62" s="50"/>
      <c r="CJ62" s="40"/>
      <c r="CK62" s="40"/>
      <c r="CL62" s="88"/>
    </row>
    <row r="63" spans="5:90" s="79" customFormat="1" ht="18.75" customHeight="1">
      <c r="E63" s="81"/>
      <c r="AP63" s="80"/>
      <c r="CA63" s="98"/>
      <c r="CC63" s="40"/>
      <c r="CF63" s="40"/>
      <c r="CG63" s="40"/>
      <c r="CH63" s="40"/>
      <c r="CI63" s="50"/>
      <c r="CJ63" s="40"/>
      <c r="CK63" s="40"/>
      <c r="CL63" s="88"/>
    </row>
    <row r="64" spans="5:90" s="79" customFormat="1" ht="18.75" customHeight="1">
      <c r="E64" s="81"/>
      <c r="AP64" s="80"/>
      <c r="CA64" s="98"/>
      <c r="CC64" s="40"/>
      <c r="CF64" s="40"/>
      <c r="CG64" s="40"/>
      <c r="CH64" s="40"/>
      <c r="CI64" s="50"/>
      <c r="CJ64" s="40"/>
      <c r="CK64" s="40"/>
      <c r="CL64" s="88"/>
    </row>
    <row r="65" spans="5:90" s="79" customFormat="1" ht="18.75" customHeight="1">
      <c r="E65" s="81"/>
      <c r="AP65" s="80"/>
      <c r="CA65" s="98"/>
      <c r="CC65" s="40"/>
      <c r="CF65" s="40"/>
      <c r="CG65" s="40"/>
      <c r="CH65" s="40"/>
      <c r="CI65" s="50"/>
      <c r="CJ65" s="40"/>
      <c r="CK65" s="40"/>
      <c r="CL65" s="88"/>
    </row>
    <row r="66" spans="5:90" s="79" customFormat="1" ht="18.75" customHeight="1">
      <c r="E66" s="81"/>
      <c r="AP66" s="80"/>
      <c r="CA66" s="98"/>
      <c r="CC66" s="40"/>
      <c r="CF66" s="40"/>
      <c r="CG66" s="40"/>
      <c r="CH66" s="40"/>
      <c r="CI66" s="50"/>
      <c r="CJ66" s="40"/>
      <c r="CK66" s="40"/>
      <c r="CL66" s="88"/>
    </row>
    <row r="67" spans="5:90" s="79" customFormat="1" ht="18.75" customHeight="1">
      <c r="E67" s="81"/>
      <c r="AP67" s="80"/>
      <c r="CA67" s="98"/>
      <c r="CC67" s="40"/>
      <c r="CF67" s="40"/>
      <c r="CG67" s="40"/>
      <c r="CH67" s="40"/>
      <c r="CI67" s="50"/>
      <c r="CJ67" s="40"/>
      <c r="CK67" s="40"/>
      <c r="CL67" s="88"/>
    </row>
    <row r="68" spans="5:90" s="79" customFormat="1" ht="18.75" customHeight="1">
      <c r="E68" s="81"/>
      <c r="AP68" s="80"/>
      <c r="CA68" s="98"/>
      <c r="CC68" s="40"/>
      <c r="CF68" s="40"/>
      <c r="CG68" s="40"/>
      <c r="CH68" s="40"/>
      <c r="CI68" s="50"/>
      <c r="CJ68" s="40"/>
      <c r="CK68" s="40"/>
      <c r="CL68" s="88"/>
    </row>
    <row r="69" spans="5:90" s="79" customFormat="1" ht="18.75" customHeight="1">
      <c r="E69" s="81"/>
      <c r="AP69" s="80"/>
      <c r="CA69" s="98"/>
      <c r="CC69" s="40"/>
      <c r="CF69" s="40"/>
      <c r="CG69" s="40"/>
      <c r="CH69" s="40"/>
      <c r="CI69" s="50"/>
      <c r="CJ69" s="40"/>
      <c r="CK69" s="40"/>
      <c r="CL69" s="88"/>
    </row>
    <row r="70" spans="5:90" s="79" customFormat="1" ht="18.75" customHeight="1">
      <c r="E70" s="81"/>
      <c r="AP70" s="80"/>
      <c r="CA70" s="98"/>
      <c r="CC70" s="40"/>
      <c r="CF70" s="40"/>
      <c r="CG70" s="40"/>
      <c r="CH70" s="40"/>
      <c r="CI70" s="50"/>
      <c r="CJ70" s="40"/>
      <c r="CK70" s="40"/>
      <c r="CL70" s="88"/>
    </row>
    <row r="71" spans="5:90" s="79" customFormat="1" ht="18.75" customHeight="1">
      <c r="E71" s="81"/>
      <c r="AP71" s="80"/>
      <c r="CA71" s="98"/>
      <c r="CC71" s="40"/>
      <c r="CF71" s="40"/>
      <c r="CG71" s="40"/>
      <c r="CH71" s="40"/>
      <c r="CI71" s="50"/>
      <c r="CJ71" s="40"/>
      <c r="CK71" s="40"/>
      <c r="CL71" s="88"/>
    </row>
    <row r="72" spans="5:90" s="79" customFormat="1" ht="18.75" customHeight="1">
      <c r="E72" s="81"/>
      <c r="AP72" s="80"/>
      <c r="CA72" s="98"/>
      <c r="CC72" s="40"/>
      <c r="CF72" s="40"/>
      <c r="CG72" s="40"/>
      <c r="CH72" s="40"/>
      <c r="CI72" s="50"/>
      <c r="CJ72" s="40"/>
      <c r="CK72" s="40"/>
      <c r="CL72" s="88"/>
    </row>
    <row r="73" spans="5:90" s="79" customFormat="1" ht="18.75" customHeight="1">
      <c r="E73" s="81"/>
      <c r="AP73" s="80"/>
      <c r="CA73" s="98"/>
      <c r="CC73" s="40"/>
      <c r="CF73" s="40"/>
      <c r="CG73" s="40"/>
      <c r="CH73" s="40"/>
      <c r="CI73" s="50"/>
      <c r="CJ73" s="40"/>
      <c r="CK73" s="40"/>
      <c r="CL73" s="88"/>
    </row>
    <row r="74" spans="5:90" s="79" customFormat="1" ht="18.75" customHeight="1">
      <c r="E74" s="81"/>
      <c r="AP74" s="80"/>
      <c r="CA74" s="98"/>
      <c r="CC74" s="40"/>
      <c r="CF74" s="40"/>
      <c r="CG74" s="40"/>
      <c r="CH74" s="40"/>
      <c r="CI74" s="50"/>
      <c r="CJ74" s="40"/>
      <c r="CK74" s="40"/>
      <c r="CL74" s="88"/>
    </row>
    <row r="75" spans="5:90" s="79" customFormat="1" ht="18.75" customHeight="1">
      <c r="E75" s="81"/>
      <c r="AP75" s="80"/>
      <c r="CA75" s="98"/>
      <c r="CC75" s="40"/>
      <c r="CF75" s="40"/>
      <c r="CG75" s="40"/>
      <c r="CH75" s="40"/>
      <c r="CI75" s="50"/>
      <c r="CJ75" s="40"/>
      <c r="CK75" s="40"/>
      <c r="CL75" s="88"/>
    </row>
    <row r="76" spans="5:90" s="79" customFormat="1" ht="18.75" customHeight="1">
      <c r="E76" s="81"/>
      <c r="AP76" s="80"/>
      <c r="CA76" s="98"/>
      <c r="CC76" s="40"/>
      <c r="CF76" s="40"/>
      <c r="CG76" s="40"/>
      <c r="CH76" s="40"/>
      <c r="CI76" s="50"/>
      <c r="CJ76" s="40"/>
      <c r="CK76" s="40"/>
      <c r="CL76" s="88"/>
    </row>
    <row r="77" spans="5:90" s="79" customFormat="1" ht="18.75" customHeight="1">
      <c r="E77" s="81"/>
      <c r="AP77" s="80"/>
      <c r="CA77" s="98"/>
      <c r="CC77" s="40"/>
      <c r="CF77" s="40"/>
      <c r="CG77" s="40"/>
      <c r="CH77" s="40"/>
      <c r="CI77" s="50"/>
      <c r="CJ77" s="40"/>
      <c r="CK77" s="40"/>
      <c r="CL77" s="88"/>
    </row>
    <row r="78" spans="5:90" s="79" customFormat="1" ht="18.75" customHeight="1">
      <c r="E78" s="81"/>
      <c r="AP78" s="80"/>
      <c r="CA78" s="98"/>
      <c r="CC78" s="40"/>
      <c r="CF78" s="40"/>
      <c r="CG78" s="40"/>
      <c r="CH78" s="40"/>
      <c r="CI78" s="50"/>
      <c r="CJ78" s="40"/>
      <c r="CK78" s="40"/>
      <c r="CL78" s="88"/>
    </row>
    <row r="79" spans="5:90" s="79" customFormat="1" ht="18.75" customHeight="1">
      <c r="E79" s="81"/>
      <c r="AP79" s="80"/>
      <c r="CA79" s="98"/>
      <c r="CC79" s="40"/>
      <c r="CF79" s="40"/>
      <c r="CL79" s="88"/>
    </row>
    <row r="80" spans="5:90" s="79" customFormat="1" ht="18.75" customHeight="1">
      <c r="E80" s="81"/>
      <c r="AP80" s="80"/>
      <c r="CA80" s="98"/>
      <c r="CC80" s="40"/>
      <c r="CF80" s="40"/>
      <c r="CK80" s="40"/>
      <c r="CL80" s="88"/>
    </row>
    <row r="81" spans="2:90" s="79" customFormat="1" ht="18.75" customHeight="1">
      <c r="E81" s="81"/>
      <c r="AP81" s="80"/>
      <c r="CA81" s="98"/>
      <c r="CC81" s="40"/>
      <c r="CF81" s="40"/>
      <c r="CK81" s="40"/>
      <c r="CL81" s="88"/>
    </row>
    <row r="82" spans="2:90" s="79" customFormat="1" ht="18.75" customHeight="1">
      <c r="E82" s="81"/>
      <c r="AP82" s="80"/>
      <c r="CA82" s="98"/>
      <c r="CC82" s="40"/>
      <c r="CF82" s="40"/>
      <c r="CK82" s="40"/>
      <c r="CL82" s="88"/>
    </row>
    <row r="83" spans="2:90" s="79" customFormat="1" ht="18.75" customHeight="1">
      <c r="E83" s="81"/>
      <c r="AP83" s="80"/>
      <c r="CA83" s="98"/>
      <c r="CC83" s="40"/>
      <c r="CF83" s="40"/>
      <c r="CK83" s="40"/>
      <c r="CL83" s="88"/>
    </row>
    <row r="84" spans="2:90" s="79" customFormat="1" ht="18.75" customHeight="1">
      <c r="E84" s="81"/>
      <c r="AP84" s="80"/>
      <c r="CA84" s="98"/>
      <c r="CC84" s="40"/>
      <c r="CF84" s="40"/>
      <c r="CK84" s="40"/>
      <c r="CL84" s="88"/>
    </row>
    <row r="85" spans="2:90" s="79" customFormat="1" ht="18.75" customHeight="1">
      <c r="E85" s="81"/>
      <c r="AP85" s="80"/>
      <c r="CA85" s="98"/>
      <c r="CC85" s="40"/>
      <c r="CF85" s="40"/>
      <c r="CK85" s="40"/>
      <c r="CL85" s="88"/>
    </row>
    <row r="86" spans="2:90" s="79" customFormat="1" ht="18.75" customHeight="1">
      <c r="E86" s="81"/>
      <c r="AP86" s="80"/>
      <c r="CA86" s="98"/>
      <c r="CC86" s="40"/>
      <c r="CF86" s="40"/>
      <c r="CK86" s="40"/>
      <c r="CL86" s="88"/>
    </row>
    <row r="87" spans="2:90" s="79" customFormat="1" ht="18.75" customHeight="1">
      <c r="E87" s="81"/>
      <c r="AP87" s="80"/>
      <c r="CA87" s="98"/>
      <c r="CC87" s="40"/>
      <c r="CF87" s="40"/>
      <c r="CK87" s="40"/>
      <c r="CL87" s="88"/>
    </row>
    <row r="88" spans="2:90" s="79" customFormat="1" ht="18.75" customHeight="1">
      <c r="E88" s="81"/>
      <c r="AP88" s="80"/>
      <c r="CA88" s="98"/>
      <c r="CC88" s="40"/>
      <c r="CF88" s="40"/>
      <c r="CK88" s="40"/>
      <c r="CL88" s="88"/>
    </row>
    <row r="89" spans="2:90" s="79" customFormat="1" ht="18.75" customHeight="1">
      <c r="E89" s="81"/>
      <c r="AP89" s="80"/>
      <c r="CA89" s="98"/>
      <c r="CC89" s="40"/>
      <c r="CF89" s="40"/>
      <c r="CK89" s="40"/>
      <c r="CL89" s="88"/>
    </row>
    <row r="90" spans="2:90" s="79" customFormat="1" ht="18.75" customHeight="1">
      <c r="E90" s="81"/>
      <c r="AP90" s="80"/>
      <c r="CA90" s="98"/>
      <c r="CC90" s="40"/>
      <c r="CF90" s="40"/>
      <c r="CK90" s="40"/>
      <c r="CL90" s="88"/>
    </row>
    <row r="91" spans="2:90" s="79" customFormat="1" ht="18.75" customHeight="1">
      <c r="E91" s="81"/>
      <c r="AP91" s="80"/>
      <c r="CA91" s="98"/>
      <c r="CC91" s="40"/>
      <c r="CF91" s="40"/>
      <c r="CK91" s="40"/>
      <c r="CL91" s="88"/>
    </row>
    <row r="92" spans="2:90" s="79" customFormat="1" ht="18.75" customHeight="1">
      <c r="E92" s="81"/>
      <c r="AP92" s="80"/>
      <c r="CA92" s="98"/>
      <c r="CC92" s="40"/>
      <c r="CF92" s="40"/>
      <c r="CK92" s="40"/>
      <c r="CL92" s="88"/>
    </row>
    <row r="93" spans="2:90" s="79" customFormat="1" ht="18.75" customHeight="1">
      <c r="E93" s="81"/>
      <c r="AP93" s="80"/>
      <c r="CA93" s="98"/>
      <c r="CC93" s="40"/>
      <c r="CF93" s="40"/>
      <c r="CK93" s="40"/>
      <c r="CL93" s="88"/>
    </row>
    <row r="94" spans="2:90" s="79" customFormat="1" ht="18.75" customHeight="1">
      <c r="B94" s="81"/>
      <c r="C94" s="81"/>
      <c r="D94" s="81"/>
      <c r="E94" s="81"/>
      <c r="G94" s="81"/>
      <c r="AP94" s="80"/>
      <c r="CA94" s="98"/>
      <c r="CC94" s="40"/>
      <c r="CF94" s="40"/>
      <c r="CK94" s="40"/>
      <c r="CL94" s="88"/>
    </row>
    <row r="95" spans="2:90" s="79" customFormat="1" ht="18.75" customHeight="1">
      <c r="AP95" s="80"/>
      <c r="CA95" s="98"/>
      <c r="CC95" s="40"/>
      <c r="CF95" s="40"/>
      <c r="CK95" s="40"/>
      <c r="CL95" s="88"/>
    </row>
    <row r="96" spans="2:90" s="79" customFormat="1" ht="18.75" customHeight="1">
      <c r="AP96" s="80"/>
      <c r="CA96" s="98"/>
      <c r="CC96" s="40"/>
      <c r="CF96" s="40"/>
      <c r="CK96" s="40"/>
      <c r="CL96" s="88"/>
    </row>
    <row r="97" spans="42:90" s="79" customFormat="1" ht="18.75" customHeight="1">
      <c r="AP97" s="80"/>
      <c r="CA97" s="98"/>
      <c r="CC97" s="40"/>
      <c r="CF97" s="40"/>
      <c r="CK97" s="40"/>
      <c r="CL97" s="88"/>
    </row>
    <row r="98" spans="42:90" s="79" customFormat="1" ht="18.75" customHeight="1">
      <c r="AP98" s="80"/>
      <c r="CA98" s="98"/>
      <c r="CC98" s="40"/>
      <c r="CF98" s="40"/>
      <c r="CK98" s="40"/>
      <c r="CL98" s="88"/>
    </row>
    <row r="99" spans="42:90" s="79" customFormat="1" ht="18.75" customHeight="1">
      <c r="AP99" s="80"/>
      <c r="CA99" s="98"/>
      <c r="CC99" s="40"/>
      <c r="CF99" s="40"/>
      <c r="CK99" s="40"/>
      <c r="CL99" s="88"/>
    </row>
    <row r="100" spans="42:90" s="79" customFormat="1" ht="18.75" customHeight="1">
      <c r="AP100" s="80"/>
      <c r="CA100" s="98"/>
      <c r="CC100" s="40"/>
      <c r="CF100" s="40"/>
      <c r="CK100" s="40"/>
      <c r="CL100" s="88"/>
    </row>
    <row r="101" spans="42:90" s="79" customFormat="1" ht="18.75" customHeight="1">
      <c r="AP101" s="80"/>
      <c r="CA101" s="98"/>
      <c r="CC101" s="40"/>
      <c r="CF101" s="40"/>
      <c r="CK101" s="40"/>
      <c r="CL101" s="88"/>
    </row>
    <row r="102" spans="42:90" s="79" customFormat="1" ht="18.75" customHeight="1">
      <c r="AP102" s="80"/>
      <c r="CA102" s="98"/>
      <c r="CC102" s="40"/>
      <c r="CF102" s="40"/>
      <c r="CK102" s="40"/>
      <c r="CL102" s="88"/>
    </row>
    <row r="103" spans="42:90" s="79" customFormat="1" ht="18.75" customHeight="1">
      <c r="AP103" s="80"/>
      <c r="CA103" s="98"/>
      <c r="CC103" s="40"/>
      <c r="CF103" s="40"/>
      <c r="CK103" s="40"/>
      <c r="CL103" s="88"/>
    </row>
  </sheetData>
  <sheetProtection password="CC6B" sheet="1" selectLockedCells="1"/>
  <mergeCells count="64">
    <mergeCell ref="B27:AM27"/>
    <mergeCell ref="B28:AM28"/>
    <mergeCell ref="A22:Q22"/>
    <mergeCell ref="R22:V22"/>
    <mergeCell ref="W22:AM22"/>
    <mergeCell ref="A24:AM24"/>
    <mergeCell ref="B25:AM25"/>
    <mergeCell ref="B26:AM26"/>
    <mergeCell ref="A20:Q20"/>
    <mergeCell ref="R20:V20"/>
    <mergeCell ref="W20:AM20"/>
    <mergeCell ref="A21:Q21"/>
    <mergeCell ref="R21:V21"/>
    <mergeCell ref="W21:AM21"/>
    <mergeCell ref="A18:Q18"/>
    <mergeCell ref="R18:V18"/>
    <mergeCell ref="W18:AM18"/>
    <mergeCell ref="A19:Q19"/>
    <mergeCell ref="R19:V19"/>
    <mergeCell ref="W19:AM19"/>
    <mergeCell ref="A16:Q16"/>
    <mergeCell ref="R16:V16"/>
    <mergeCell ref="W16:AM16"/>
    <mergeCell ref="A17:Q17"/>
    <mergeCell ref="R17:V17"/>
    <mergeCell ref="W17:AM17"/>
    <mergeCell ref="A14:Q14"/>
    <mergeCell ref="R14:V14"/>
    <mergeCell ref="W14:AM14"/>
    <mergeCell ref="A15:Q15"/>
    <mergeCell ref="R15:V15"/>
    <mergeCell ref="W15:AM15"/>
    <mergeCell ref="AD12:AE12"/>
    <mergeCell ref="AF12:AH12"/>
    <mergeCell ref="AI12:AK12"/>
    <mergeCell ref="AL12:AM12"/>
    <mergeCell ref="A13:Q13"/>
    <mergeCell ref="R13:V13"/>
    <mergeCell ref="W13:AM13"/>
    <mergeCell ref="M12:P12"/>
    <mergeCell ref="Q12:T12"/>
    <mergeCell ref="U12:V12"/>
    <mergeCell ref="W12:Y12"/>
    <mergeCell ref="Z12:AC12"/>
    <mergeCell ref="AT7:AT8"/>
    <mergeCell ref="L8:AM8"/>
    <mergeCell ref="S9:Y9"/>
    <mergeCell ref="AG9:AM9"/>
    <mergeCell ref="L10:AM10"/>
    <mergeCell ref="AP5:AT5"/>
    <mergeCell ref="L6:AB6"/>
    <mergeCell ref="AC6:AF6"/>
    <mergeCell ref="AG6:AK6"/>
    <mergeCell ref="AL6:AM6"/>
    <mergeCell ref="AP6:AT6"/>
    <mergeCell ref="A2:AM2"/>
    <mergeCell ref="A4:A10"/>
    <mergeCell ref="L4:AF4"/>
    <mergeCell ref="AG4:AM4"/>
    <mergeCell ref="L5:AF5"/>
    <mergeCell ref="AG5:AM5"/>
    <mergeCell ref="B7:K8"/>
    <mergeCell ref="Q7:R7"/>
    <mergeCell ref="T7:V7"/>
  </mergeCells>
  <phoneticPr fontId="6"/>
  <conditionalFormatting sqref="AG6:AK6">
    <cfRule type="expression" dxfId="17" priority="1">
      <formula>$CE$4=2</formula>
    </cfRule>
  </conditionalFormatting>
  <conditionalFormatting sqref="A25">
    <cfRule type="expression" dxfId="16" priority="2">
      <formula>#REF!=2</formula>
    </cfRule>
  </conditionalFormatting>
  <dataValidations count="8">
    <dataValidation type="list" allowBlank="1" showInputMessage="1" showErrorMessage="1" sqref="L6:AB6">
      <formula1>$CH$4:$CH$40</formula1>
    </dataValidation>
    <dataValidation type="list" allowBlank="1" showInputMessage="1" showErrorMessage="1" sqref="X33:Z34 A25:A28 X36:Z36 X31:Z31">
      <formula1>"○"</formula1>
    </dataValidation>
    <dataValidation imeMode="halfAlpha" allowBlank="1" showInputMessage="1" showErrorMessage="1" sqref="AG6 R14:V21"/>
    <dataValidation type="textLength" imeMode="disabled" operator="equal" allowBlank="1" showInputMessage="1" showErrorMessage="1" errorTitle="事業所番号" error="10桁で入力してください。" sqref="AG5:AM5">
      <formula1>10</formula1>
    </dataValidation>
    <dataValidation imeMode="disabled" allowBlank="1" showInputMessage="1" showErrorMessage="1" sqref="Q7:R7 T7:V7 S9:Y9 AG9:AM9"/>
    <dataValidation imeMode="fullKatakana" allowBlank="1" showInputMessage="1" showErrorMessage="1" sqref="L4:AF4"/>
    <dataValidation type="whole" allowBlank="1" showInputMessage="1" showErrorMessage="1" error="所要額が1,000円未満の場合は申請できません。" sqref="Z12">
      <formula1>1000</formula1>
      <formula2>1E+28</formula2>
    </dataValidation>
    <dataValidation type="list" allowBlank="1" showInputMessage="1" showErrorMessage="1" sqref="A15:Q21">
      <formula1>$CC$15:$CC$27</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CL103"/>
  <sheetViews>
    <sheetView showGridLines="0" view="pageBreakPreview" zoomScaleNormal="120" zoomScaleSheetLayoutView="100" workbookViewId="0">
      <selection activeCell="L4" sqref="L4:AF4"/>
    </sheetView>
  </sheetViews>
  <sheetFormatPr defaultColWidth="2.25" defaultRowHeight="15.75"/>
  <cols>
    <col min="1" max="1" width="5.75" style="41" customWidth="1"/>
    <col min="2" max="5" width="3.375" style="41" customWidth="1"/>
    <col min="6" max="7" width="2.375" style="41" bestFit="1" customWidth="1"/>
    <col min="8" max="28" width="2.25" style="41"/>
    <col min="29" max="30" width="2.125" style="41" customWidth="1"/>
    <col min="31" max="32" width="2.625" style="41" customWidth="1"/>
    <col min="33" max="33" width="2.25" style="41"/>
    <col min="34" max="35" width="2.875" style="41" customWidth="1"/>
    <col min="36" max="37" width="2.625" style="41" customWidth="1"/>
    <col min="38" max="39" width="1.375" style="41" customWidth="1"/>
    <col min="40" max="40" width="2.25" style="41"/>
    <col min="41" max="41" width="2.25" style="41" customWidth="1"/>
    <col min="42" max="42" width="2.25" style="117" customWidth="1"/>
    <col min="43" max="47" width="2.25" style="41" customWidth="1"/>
    <col min="48" max="78" width="2.25" style="41"/>
    <col min="79" max="79" width="8.625" style="95" bestFit="1" customWidth="1"/>
    <col min="80" max="80" width="2.875" style="41" customWidth="1"/>
    <col min="81" max="81" width="2.25" style="40" customWidth="1"/>
    <col min="82" max="83" width="5.875" style="41" customWidth="1"/>
    <col min="84" max="84" width="2.5" style="40" customWidth="1"/>
    <col min="85" max="85" width="3.25" style="41" customWidth="1"/>
    <col min="86" max="86" width="41.25" style="41" customWidth="1"/>
    <col min="87" max="87" width="7.5" style="41" customWidth="1"/>
    <col min="88" max="88" width="6.625" style="41" customWidth="1"/>
    <col min="89" max="89" width="2.375" style="40" customWidth="1"/>
    <col min="90" max="90" width="6.375" style="88" customWidth="1"/>
    <col min="91" max="16384" width="2.25" style="41"/>
  </cols>
  <sheetData>
    <row r="1" spans="1:90">
      <c r="A1" s="40" t="s">
        <v>43</v>
      </c>
      <c r="AJ1" s="41" t="s">
        <v>149</v>
      </c>
    </row>
    <row r="2" spans="1:90" ht="36" customHeight="1">
      <c r="A2" s="181" t="str">
        <f>IF(個票13!$CB$4="NG","申請内容に不備/未入力の項目があります！本シートをもう一度ご確認ください！","")</f>
        <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row>
    <row r="3" spans="1:90" ht="20.25" thickBot="1">
      <c r="L3" s="94"/>
      <c r="AM3" s="92" t="str">
        <f>IF($L$5="","",IF($AG$5="","事業所番号を入力してください。↓",""))</f>
        <v/>
      </c>
      <c r="CB3" s="41" t="s">
        <v>68</v>
      </c>
      <c r="CD3" s="41" t="s">
        <v>44</v>
      </c>
      <c r="CE3" s="41" t="s">
        <v>24</v>
      </c>
      <c r="CG3" s="40"/>
      <c r="CH3" s="40"/>
      <c r="CI3" s="42" t="s">
        <v>31</v>
      </c>
      <c r="CJ3" s="40"/>
      <c r="CK3" s="40" t="s">
        <v>44</v>
      </c>
      <c r="CL3" s="88" t="s">
        <v>24</v>
      </c>
    </row>
    <row r="4" spans="1:90" s="47" customFormat="1" ht="18" customHeight="1">
      <c r="A4" s="182" t="s">
        <v>18</v>
      </c>
      <c r="B4" s="43" t="s">
        <v>0</v>
      </c>
      <c r="C4" s="44"/>
      <c r="D4" s="44"/>
      <c r="E4" s="45"/>
      <c r="F4" s="45"/>
      <c r="G4" s="45"/>
      <c r="H4" s="45"/>
      <c r="I4" s="45"/>
      <c r="J4" s="45"/>
      <c r="K4" s="46"/>
      <c r="L4" s="185"/>
      <c r="M4" s="186"/>
      <c r="N4" s="186"/>
      <c r="O4" s="186"/>
      <c r="P4" s="186"/>
      <c r="Q4" s="186"/>
      <c r="R4" s="186"/>
      <c r="S4" s="186"/>
      <c r="T4" s="186"/>
      <c r="U4" s="186"/>
      <c r="V4" s="186"/>
      <c r="W4" s="186"/>
      <c r="X4" s="186"/>
      <c r="Y4" s="186"/>
      <c r="Z4" s="186"/>
      <c r="AA4" s="186"/>
      <c r="AB4" s="186"/>
      <c r="AC4" s="186"/>
      <c r="AD4" s="186"/>
      <c r="AE4" s="186"/>
      <c r="AF4" s="187"/>
      <c r="AG4" s="188" t="s">
        <v>72</v>
      </c>
      <c r="AH4" s="189"/>
      <c r="AI4" s="189"/>
      <c r="AJ4" s="189"/>
      <c r="AK4" s="189"/>
      <c r="AL4" s="189"/>
      <c r="AM4" s="190"/>
      <c r="AP4" s="48"/>
      <c r="CA4" s="96"/>
      <c r="CB4" s="89" t="str">
        <f>IF(AM3&amp;AC7&amp;A29="","","NG")</f>
        <v/>
      </c>
      <c r="CC4" s="40"/>
      <c r="CD4" s="47">
        <f>IFERROR(VLOOKUP($L$6,$CH$4:$CK$40,4,FALSE),0)</f>
        <v>0</v>
      </c>
      <c r="CE4" s="47">
        <f>IFERROR(VLOOKUP($L$6,$CH$4:$CL$40,5,FALSE),0)</f>
        <v>0</v>
      </c>
      <c r="CF4" s="40">
        <f>IF($L$6=$CH4,1,0)</f>
        <v>0</v>
      </c>
      <c r="CG4" s="40">
        <v>1</v>
      </c>
      <c r="CH4" s="49" t="s">
        <v>75</v>
      </c>
      <c r="CI4" s="50">
        <v>20000</v>
      </c>
      <c r="CJ4" s="40" t="s">
        <v>30</v>
      </c>
      <c r="CK4" s="40">
        <v>1</v>
      </c>
      <c r="CL4" s="88">
        <v>2</v>
      </c>
    </row>
    <row r="5" spans="1:90" s="47" customFormat="1" ht="20.25" customHeight="1">
      <c r="A5" s="183"/>
      <c r="B5" s="51" t="s">
        <v>17</v>
      </c>
      <c r="C5" s="52"/>
      <c r="D5" s="52"/>
      <c r="E5" s="53"/>
      <c r="F5" s="53"/>
      <c r="G5" s="53"/>
      <c r="H5" s="53"/>
      <c r="I5" s="53"/>
      <c r="J5" s="53"/>
      <c r="K5" s="54"/>
      <c r="L5" s="191"/>
      <c r="M5" s="192"/>
      <c r="N5" s="192"/>
      <c r="O5" s="192"/>
      <c r="P5" s="192"/>
      <c r="Q5" s="192"/>
      <c r="R5" s="192"/>
      <c r="S5" s="192"/>
      <c r="T5" s="192"/>
      <c r="U5" s="192"/>
      <c r="V5" s="192"/>
      <c r="W5" s="192"/>
      <c r="X5" s="192"/>
      <c r="Y5" s="192"/>
      <c r="Z5" s="192"/>
      <c r="AA5" s="192"/>
      <c r="AB5" s="192"/>
      <c r="AC5" s="192"/>
      <c r="AD5" s="192"/>
      <c r="AE5" s="192"/>
      <c r="AF5" s="193"/>
      <c r="AG5" s="194"/>
      <c r="AH5" s="195"/>
      <c r="AI5" s="195"/>
      <c r="AJ5" s="195"/>
      <c r="AK5" s="195"/>
      <c r="AL5" s="195"/>
      <c r="AM5" s="196"/>
      <c r="AP5" s="207"/>
      <c r="AQ5" s="207"/>
      <c r="AR5" s="207"/>
      <c r="AS5" s="207"/>
      <c r="AT5" s="207"/>
      <c r="CA5" s="96"/>
      <c r="CC5" s="40"/>
      <c r="CF5" s="40">
        <f t="shared" ref="CF5:CF13" si="0">IF($L$6=$CH5,1,0)</f>
        <v>0</v>
      </c>
      <c r="CG5" s="40">
        <v>2</v>
      </c>
      <c r="CH5" s="49" t="s">
        <v>76</v>
      </c>
      <c r="CI5" s="50">
        <v>30000</v>
      </c>
      <c r="CJ5" s="40" t="s">
        <v>30</v>
      </c>
      <c r="CK5" s="40">
        <v>1</v>
      </c>
      <c r="CL5" s="88">
        <v>2</v>
      </c>
    </row>
    <row r="6" spans="1:90" s="47" customFormat="1" ht="26.25" customHeight="1">
      <c r="A6" s="183"/>
      <c r="B6" s="55" t="s">
        <v>27</v>
      </c>
      <c r="C6" s="118"/>
      <c r="D6" s="118"/>
      <c r="E6" s="6"/>
      <c r="F6" s="6"/>
      <c r="G6" s="6"/>
      <c r="H6" s="6"/>
      <c r="I6" s="6"/>
      <c r="J6" s="6"/>
      <c r="K6" s="56"/>
      <c r="L6" s="208"/>
      <c r="M6" s="209"/>
      <c r="N6" s="209"/>
      <c r="O6" s="209"/>
      <c r="P6" s="209"/>
      <c r="Q6" s="209"/>
      <c r="R6" s="209"/>
      <c r="S6" s="209"/>
      <c r="T6" s="209"/>
      <c r="U6" s="209"/>
      <c r="V6" s="209"/>
      <c r="W6" s="209"/>
      <c r="X6" s="209"/>
      <c r="Y6" s="209"/>
      <c r="Z6" s="209"/>
      <c r="AA6" s="209"/>
      <c r="AB6" s="210"/>
      <c r="AC6" s="211" t="s">
        <v>24</v>
      </c>
      <c r="AD6" s="212"/>
      <c r="AE6" s="212"/>
      <c r="AF6" s="213"/>
      <c r="AG6" s="214"/>
      <c r="AH6" s="215"/>
      <c r="AI6" s="215"/>
      <c r="AJ6" s="215"/>
      <c r="AK6" s="216"/>
      <c r="AL6" s="217" t="s">
        <v>73</v>
      </c>
      <c r="AM6" s="218"/>
      <c r="AP6" s="219" t="s">
        <v>37</v>
      </c>
      <c r="AQ6" s="207"/>
      <c r="AR6" s="207"/>
      <c r="AS6" s="207"/>
      <c r="AT6" s="207"/>
      <c r="CA6" s="96"/>
      <c r="CC6" s="40"/>
      <c r="CF6" s="40">
        <f t="shared" si="0"/>
        <v>0</v>
      </c>
      <c r="CG6" s="40">
        <v>3</v>
      </c>
      <c r="CH6" s="49" t="s">
        <v>77</v>
      </c>
      <c r="CI6" s="50">
        <v>40000</v>
      </c>
      <c r="CJ6" s="40" t="s">
        <v>30</v>
      </c>
      <c r="CK6" s="40">
        <v>1</v>
      </c>
      <c r="CL6" s="88">
        <v>2</v>
      </c>
    </row>
    <row r="7" spans="1:90" s="47" customFormat="1" ht="18" customHeight="1">
      <c r="A7" s="183"/>
      <c r="B7" s="197" t="s">
        <v>25</v>
      </c>
      <c r="C7" s="198"/>
      <c r="D7" s="198"/>
      <c r="E7" s="198"/>
      <c r="F7" s="198"/>
      <c r="G7" s="198"/>
      <c r="H7" s="198"/>
      <c r="I7" s="198"/>
      <c r="J7" s="198"/>
      <c r="K7" s="199"/>
      <c r="L7" s="57" t="s">
        <v>5</v>
      </c>
      <c r="M7" s="57"/>
      <c r="N7" s="57"/>
      <c r="O7" s="57"/>
      <c r="P7" s="57"/>
      <c r="Q7" s="203"/>
      <c r="R7" s="203"/>
      <c r="S7" s="57" t="s">
        <v>6</v>
      </c>
      <c r="T7" s="203"/>
      <c r="U7" s="203"/>
      <c r="V7" s="203"/>
      <c r="W7" s="57" t="s">
        <v>7</v>
      </c>
      <c r="X7" s="57"/>
      <c r="Y7" s="57"/>
      <c r="Z7" s="57"/>
      <c r="AA7" s="57"/>
      <c r="AB7" s="57"/>
      <c r="AC7" s="83" t="str">
        <f>IF($CE$4=2,IF($AG$6="","定員を入力してください。",""),"")</f>
        <v/>
      </c>
      <c r="AD7" s="82"/>
      <c r="AE7" s="82"/>
      <c r="AF7" s="82"/>
      <c r="AG7" s="82"/>
      <c r="AH7" s="82"/>
      <c r="AI7" s="82"/>
      <c r="AJ7" s="82"/>
      <c r="AK7" s="82"/>
      <c r="AL7" s="82"/>
      <c r="AM7" s="84"/>
      <c r="AP7" s="118"/>
      <c r="AQ7" s="5"/>
      <c r="AR7" s="5"/>
      <c r="AS7" s="5"/>
      <c r="AT7" s="220"/>
      <c r="CA7" s="96"/>
      <c r="CC7" s="40"/>
      <c r="CF7" s="40">
        <f t="shared" si="0"/>
        <v>0</v>
      </c>
      <c r="CG7" s="40">
        <v>4</v>
      </c>
      <c r="CH7" s="49" t="s">
        <v>78</v>
      </c>
      <c r="CI7" s="50">
        <v>14000</v>
      </c>
      <c r="CJ7" s="40" t="s">
        <v>30</v>
      </c>
      <c r="CK7" s="40">
        <v>1</v>
      </c>
      <c r="CL7" s="88"/>
    </row>
    <row r="8" spans="1:90" s="47" customFormat="1" ht="20.25" customHeight="1">
      <c r="A8" s="183"/>
      <c r="B8" s="200"/>
      <c r="C8" s="201"/>
      <c r="D8" s="201"/>
      <c r="E8" s="201"/>
      <c r="F8" s="201"/>
      <c r="G8" s="201"/>
      <c r="H8" s="201"/>
      <c r="I8" s="201"/>
      <c r="J8" s="201"/>
      <c r="K8" s="202"/>
      <c r="L8" s="221"/>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3"/>
      <c r="AP8" s="118"/>
      <c r="AQ8" s="5"/>
      <c r="AR8" s="5"/>
      <c r="AS8" s="5"/>
      <c r="AT8" s="220"/>
      <c r="CA8" s="96"/>
      <c r="CC8" s="40"/>
      <c r="CF8" s="40">
        <f t="shared" si="0"/>
        <v>0</v>
      </c>
      <c r="CG8" s="40">
        <v>5</v>
      </c>
      <c r="CH8" s="49" t="s">
        <v>79</v>
      </c>
      <c r="CI8" s="50">
        <v>7000</v>
      </c>
      <c r="CJ8" s="40" t="s">
        <v>30</v>
      </c>
      <c r="CK8" s="40">
        <v>1</v>
      </c>
      <c r="CL8" s="88"/>
    </row>
    <row r="9" spans="1:90" s="47" customFormat="1" ht="21" customHeight="1">
      <c r="A9" s="183"/>
      <c r="B9" s="58" t="s">
        <v>8</v>
      </c>
      <c r="C9" s="119"/>
      <c r="D9" s="119"/>
      <c r="E9" s="59"/>
      <c r="F9" s="59"/>
      <c r="G9" s="59"/>
      <c r="H9" s="59"/>
      <c r="I9" s="59"/>
      <c r="J9" s="59"/>
      <c r="K9" s="60"/>
      <c r="L9" s="59" t="s">
        <v>9</v>
      </c>
      <c r="M9" s="59"/>
      <c r="N9" s="59"/>
      <c r="O9" s="59"/>
      <c r="P9" s="59"/>
      <c r="Q9" s="59"/>
      <c r="R9" s="60"/>
      <c r="S9" s="224"/>
      <c r="T9" s="225"/>
      <c r="U9" s="225"/>
      <c r="V9" s="225"/>
      <c r="W9" s="225"/>
      <c r="X9" s="225"/>
      <c r="Y9" s="226"/>
      <c r="Z9" s="61" t="s">
        <v>23</v>
      </c>
      <c r="AA9" s="59"/>
      <c r="AB9" s="59"/>
      <c r="AC9" s="59"/>
      <c r="AD9" s="59"/>
      <c r="AE9" s="59"/>
      <c r="AF9" s="60"/>
      <c r="AG9" s="227"/>
      <c r="AH9" s="228"/>
      <c r="AI9" s="228"/>
      <c r="AJ9" s="228"/>
      <c r="AK9" s="228"/>
      <c r="AL9" s="228"/>
      <c r="AM9" s="229"/>
      <c r="AP9" s="48"/>
      <c r="CA9" s="96"/>
      <c r="CC9" s="40"/>
      <c r="CF9" s="40">
        <f t="shared" si="0"/>
        <v>0</v>
      </c>
      <c r="CG9" s="40">
        <v>6</v>
      </c>
      <c r="CH9" s="49" t="s">
        <v>80</v>
      </c>
      <c r="CI9" s="50">
        <v>7000</v>
      </c>
      <c r="CJ9" s="40" t="s">
        <v>30</v>
      </c>
      <c r="CK9" s="40">
        <v>1</v>
      </c>
      <c r="CL9" s="88"/>
    </row>
    <row r="10" spans="1:90" s="47" customFormat="1" ht="20.25" customHeight="1" thickBot="1">
      <c r="A10" s="184"/>
      <c r="B10" s="62" t="s">
        <v>42</v>
      </c>
      <c r="C10" s="63"/>
      <c r="D10" s="63"/>
      <c r="E10" s="64"/>
      <c r="F10" s="64"/>
      <c r="G10" s="64"/>
      <c r="H10" s="64"/>
      <c r="I10" s="64"/>
      <c r="J10" s="64"/>
      <c r="K10" s="65"/>
      <c r="L10" s="230"/>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2"/>
      <c r="AP10" s="48"/>
      <c r="CA10" s="96"/>
      <c r="CC10" s="40"/>
      <c r="CF10" s="40">
        <f t="shared" si="0"/>
        <v>0</v>
      </c>
      <c r="CG10" s="40">
        <v>7</v>
      </c>
      <c r="CH10" s="49" t="s">
        <v>81</v>
      </c>
      <c r="CI10" s="50">
        <v>7000</v>
      </c>
      <c r="CJ10" s="40" t="s">
        <v>30</v>
      </c>
      <c r="CK10" s="40">
        <v>1</v>
      </c>
      <c r="CL10" s="88"/>
    </row>
    <row r="11" spans="1:90" s="47" customFormat="1" ht="19.5" customHeight="1" thickBot="1">
      <c r="A11" s="5"/>
      <c r="B11" s="5"/>
      <c r="C11" s="5"/>
      <c r="D11" s="5"/>
      <c r="E11" s="5"/>
      <c r="F11" s="5"/>
      <c r="G11" s="5"/>
      <c r="H11" s="5"/>
      <c r="I11" s="66"/>
      <c r="J11" s="5"/>
      <c r="K11" s="6"/>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P11" s="48"/>
      <c r="CA11" s="96"/>
      <c r="CC11" s="40"/>
      <c r="CF11" s="40">
        <f t="shared" si="0"/>
        <v>0</v>
      </c>
      <c r="CG11" s="40">
        <v>8</v>
      </c>
      <c r="CH11" s="49" t="s">
        <v>82</v>
      </c>
      <c r="CI11" s="50">
        <v>7000</v>
      </c>
      <c r="CJ11" s="40" t="s">
        <v>30</v>
      </c>
      <c r="CK11" s="40">
        <v>1</v>
      </c>
      <c r="CL11" s="88"/>
    </row>
    <row r="12" spans="1:90" s="47" customFormat="1" ht="20.25" customHeight="1" thickBot="1">
      <c r="A12" s="67" t="s">
        <v>33</v>
      </c>
      <c r="B12" s="6"/>
      <c r="C12" s="5"/>
      <c r="D12" s="5"/>
      <c r="E12" s="5"/>
      <c r="F12" s="5"/>
      <c r="G12" s="5"/>
      <c r="H12" s="5"/>
      <c r="I12" s="66"/>
      <c r="J12" s="5"/>
      <c r="K12" s="6"/>
      <c r="L12" s="118"/>
      <c r="M12" s="238" t="s">
        <v>26</v>
      </c>
      <c r="N12" s="204"/>
      <c r="O12" s="204"/>
      <c r="P12" s="204"/>
      <c r="Q12" s="239" t="str">
        <f>IFERROR(SUM(IF($L$6="","",VLOOKUP($L$6,$CH$4:$CI$40,2,0)),$CA$22),"")</f>
        <v/>
      </c>
      <c r="R12" s="240"/>
      <c r="S12" s="240"/>
      <c r="T12" s="241"/>
      <c r="U12" s="204" t="s">
        <v>34</v>
      </c>
      <c r="V12" s="204"/>
      <c r="W12" s="204" t="s">
        <v>19</v>
      </c>
      <c r="X12" s="204"/>
      <c r="Y12" s="204"/>
      <c r="Z12" s="205">
        <f>ROUNDDOWN($R$22/1000,0)*1000</f>
        <v>0</v>
      </c>
      <c r="AA12" s="205"/>
      <c r="AB12" s="205"/>
      <c r="AC12" s="205"/>
      <c r="AD12" s="204" t="s">
        <v>34</v>
      </c>
      <c r="AE12" s="204"/>
      <c r="AF12" s="204" t="s">
        <v>15</v>
      </c>
      <c r="AG12" s="204"/>
      <c r="AH12" s="204"/>
      <c r="AI12" s="205" t="str">
        <f>IF($Q$12="","",MIN($Q$12,$Z$12))</f>
        <v/>
      </c>
      <c r="AJ12" s="205"/>
      <c r="AK12" s="205"/>
      <c r="AL12" s="204" t="s">
        <v>34</v>
      </c>
      <c r="AM12" s="206"/>
      <c r="AP12" s="48"/>
      <c r="CA12" s="96"/>
      <c r="CC12" s="40"/>
      <c r="CF12" s="40">
        <f t="shared" si="0"/>
        <v>0</v>
      </c>
      <c r="CG12" s="40">
        <v>9</v>
      </c>
      <c r="CH12" s="49" t="s">
        <v>83</v>
      </c>
      <c r="CI12" s="50">
        <v>7000</v>
      </c>
      <c r="CJ12" s="40" t="s">
        <v>30</v>
      </c>
      <c r="CK12" s="40">
        <v>1</v>
      </c>
      <c r="CL12" s="88"/>
    </row>
    <row r="13" spans="1:90" ht="18" customHeight="1" thickBot="1">
      <c r="A13" s="233" t="s">
        <v>57</v>
      </c>
      <c r="B13" s="234"/>
      <c r="C13" s="234"/>
      <c r="D13" s="234"/>
      <c r="E13" s="234"/>
      <c r="F13" s="234"/>
      <c r="G13" s="234"/>
      <c r="H13" s="234"/>
      <c r="I13" s="234"/>
      <c r="J13" s="234"/>
      <c r="K13" s="234"/>
      <c r="L13" s="234"/>
      <c r="M13" s="234"/>
      <c r="N13" s="234"/>
      <c r="O13" s="234"/>
      <c r="P13" s="234"/>
      <c r="Q13" s="235"/>
      <c r="R13" s="236" t="s">
        <v>20</v>
      </c>
      <c r="S13" s="234"/>
      <c r="T13" s="234"/>
      <c r="U13" s="234"/>
      <c r="V13" s="235"/>
      <c r="W13" s="236" t="s">
        <v>151</v>
      </c>
      <c r="X13" s="234"/>
      <c r="Y13" s="234"/>
      <c r="Z13" s="234"/>
      <c r="AA13" s="234"/>
      <c r="AB13" s="234"/>
      <c r="AC13" s="234"/>
      <c r="AD13" s="234"/>
      <c r="AE13" s="234"/>
      <c r="AF13" s="234"/>
      <c r="AG13" s="234"/>
      <c r="AH13" s="234"/>
      <c r="AI13" s="234"/>
      <c r="AJ13" s="234"/>
      <c r="AK13" s="234"/>
      <c r="AL13" s="234"/>
      <c r="AM13" s="237"/>
      <c r="CA13" s="95" t="s">
        <v>71</v>
      </c>
      <c r="CF13" s="40">
        <f t="shared" si="0"/>
        <v>0</v>
      </c>
      <c r="CG13" s="40">
        <v>10</v>
      </c>
      <c r="CH13" s="49" t="s">
        <v>84</v>
      </c>
      <c r="CI13" s="50">
        <v>3000</v>
      </c>
      <c r="CJ13" s="40" t="s">
        <v>30</v>
      </c>
      <c r="CK13" s="40">
        <v>1</v>
      </c>
    </row>
    <row r="14" spans="1:90" ht="24.75" customHeight="1" thickBot="1">
      <c r="A14" s="172" t="s">
        <v>150</v>
      </c>
      <c r="B14" s="173"/>
      <c r="C14" s="173"/>
      <c r="D14" s="173"/>
      <c r="E14" s="173"/>
      <c r="F14" s="173"/>
      <c r="G14" s="173"/>
      <c r="H14" s="173"/>
      <c r="I14" s="173"/>
      <c r="J14" s="173"/>
      <c r="K14" s="173"/>
      <c r="L14" s="173"/>
      <c r="M14" s="173"/>
      <c r="N14" s="173"/>
      <c r="O14" s="173"/>
      <c r="P14" s="173"/>
      <c r="Q14" s="174"/>
      <c r="R14" s="175">
        <v>2300</v>
      </c>
      <c r="S14" s="176"/>
      <c r="T14" s="176"/>
      <c r="U14" s="176"/>
      <c r="V14" s="177"/>
      <c r="W14" s="178" t="s">
        <v>152</v>
      </c>
      <c r="X14" s="179"/>
      <c r="Y14" s="179"/>
      <c r="Z14" s="179"/>
      <c r="AA14" s="179"/>
      <c r="AB14" s="179"/>
      <c r="AC14" s="179"/>
      <c r="AD14" s="179"/>
      <c r="AE14" s="179"/>
      <c r="AF14" s="179"/>
      <c r="AG14" s="179"/>
      <c r="AH14" s="179"/>
      <c r="AI14" s="179"/>
      <c r="AJ14" s="179"/>
      <c r="AK14" s="179"/>
      <c r="AL14" s="179"/>
      <c r="AM14" s="180"/>
      <c r="CF14" s="40">
        <f t="shared" ref="CF14:CF40" si="1">IF($L$6=$CH14,1,0)</f>
        <v>0</v>
      </c>
      <c r="CG14" s="40">
        <v>11</v>
      </c>
      <c r="CH14" s="49" t="s">
        <v>85</v>
      </c>
      <c r="CI14" s="68">
        <v>3000</v>
      </c>
      <c r="CJ14" s="40" t="s">
        <v>30</v>
      </c>
      <c r="CK14" s="40">
        <v>1</v>
      </c>
    </row>
    <row r="15" spans="1:90" ht="24" customHeight="1">
      <c r="A15" s="242"/>
      <c r="B15" s="243"/>
      <c r="C15" s="243"/>
      <c r="D15" s="243"/>
      <c r="E15" s="243"/>
      <c r="F15" s="243"/>
      <c r="G15" s="243"/>
      <c r="H15" s="243"/>
      <c r="I15" s="243"/>
      <c r="J15" s="243"/>
      <c r="K15" s="243"/>
      <c r="L15" s="243"/>
      <c r="M15" s="243"/>
      <c r="N15" s="243"/>
      <c r="O15" s="243"/>
      <c r="P15" s="243"/>
      <c r="Q15" s="244"/>
      <c r="R15" s="245"/>
      <c r="S15" s="246"/>
      <c r="T15" s="246"/>
      <c r="U15" s="246"/>
      <c r="V15" s="247"/>
      <c r="W15" s="248"/>
      <c r="X15" s="249"/>
      <c r="Y15" s="249"/>
      <c r="Z15" s="249"/>
      <c r="AA15" s="249"/>
      <c r="AB15" s="249"/>
      <c r="AC15" s="249"/>
      <c r="AD15" s="249"/>
      <c r="AE15" s="249"/>
      <c r="AF15" s="249"/>
      <c r="AG15" s="249"/>
      <c r="AH15" s="249"/>
      <c r="AI15" s="249"/>
      <c r="AJ15" s="249"/>
      <c r="AK15" s="249"/>
      <c r="AL15" s="249"/>
      <c r="AM15" s="250"/>
      <c r="CA15" s="95">
        <f>IF($CD$4=2,IF(A15=$CC$26,R15,0),0)</f>
        <v>0</v>
      </c>
      <c r="CC15" s="40" t="s">
        <v>58</v>
      </c>
      <c r="CF15" s="40">
        <f t="shared" si="1"/>
        <v>0</v>
      </c>
      <c r="CG15" s="40">
        <v>12</v>
      </c>
      <c r="CH15" s="40" t="s">
        <v>86</v>
      </c>
      <c r="CI15" s="50">
        <v>7000</v>
      </c>
      <c r="CJ15" s="40" t="s">
        <v>30</v>
      </c>
      <c r="CK15" s="40">
        <v>1</v>
      </c>
    </row>
    <row r="16" spans="1:90" ht="24" customHeight="1">
      <c r="A16" s="251"/>
      <c r="B16" s="209"/>
      <c r="C16" s="209"/>
      <c r="D16" s="209"/>
      <c r="E16" s="209"/>
      <c r="F16" s="209"/>
      <c r="G16" s="209"/>
      <c r="H16" s="209"/>
      <c r="I16" s="209"/>
      <c r="J16" s="209"/>
      <c r="K16" s="209"/>
      <c r="L16" s="209"/>
      <c r="M16" s="209"/>
      <c r="N16" s="209"/>
      <c r="O16" s="209"/>
      <c r="P16" s="209"/>
      <c r="Q16" s="210"/>
      <c r="R16" s="252"/>
      <c r="S16" s="253"/>
      <c r="T16" s="253"/>
      <c r="U16" s="253"/>
      <c r="V16" s="254"/>
      <c r="W16" s="255"/>
      <c r="X16" s="256"/>
      <c r="Y16" s="256"/>
      <c r="Z16" s="256"/>
      <c r="AA16" s="256"/>
      <c r="AB16" s="256"/>
      <c r="AC16" s="256"/>
      <c r="AD16" s="256"/>
      <c r="AE16" s="256"/>
      <c r="AF16" s="256"/>
      <c r="AG16" s="256"/>
      <c r="AH16" s="256"/>
      <c r="AI16" s="256"/>
      <c r="AJ16" s="256"/>
      <c r="AK16" s="256"/>
      <c r="AL16" s="256"/>
      <c r="AM16" s="257"/>
      <c r="CA16" s="95">
        <f t="shared" ref="CA16:CA20" si="2">IF($CD$4=2,IF(A16=$CC$26,R16,0),0)</f>
        <v>0</v>
      </c>
      <c r="CC16" s="40" t="s">
        <v>59</v>
      </c>
      <c r="CF16" s="40">
        <f t="shared" si="1"/>
        <v>0</v>
      </c>
      <c r="CG16" s="40">
        <v>13</v>
      </c>
      <c r="CH16" s="40" t="s">
        <v>87</v>
      </c>
      <c r="CI16" s="50">
        <v>7000</v>
      </c>
      <c r="CJ16" s="40" t="s">
        <v>30</v>
      </c>
      <c r="CK16" s="40">
        <v>1</v>
      </c>
    </row>
    <row r="17" spans="1:90" ht="24" customHeight="1">
      <c r="A17" s="251"/>
      <c r="B17" s="209"/>
      <c r="C17" s="209"/>
      <c r="D17" s="209"/>
      <c r="E17" s="209"/>
      <c r="F17" s="209"/>
      <c r="G17" s="209"/>
      <c r="H17" s="209"/>
      <c r="I17" s="209"/>
      <c r="J17" s="209"/>
      <c r="K17" s="209"/>
      <c r="L17" s="209"/>
      <c r="M17" s="209"/>
      <c r="N17" s="209"/>
      <c r="O17" s="209"/>
      <c r="P17" s="209"/>
      <c r="Q17" s="210"/>
      <c r="R17" s="252"/>
      <c r="S17" s="253"/>
      <c r="T17" s="253"/>
      <c r="U17" s="253"/>
      <c r="V17" s="254"/>
      <c r="W17" s="255"/>
      <c r="X17" s="256"/>
      <c r="Y17" s="256"/>
      <c r="Z17" s="256"/>
      <c r="AA17" s="256"/>
      <c r="AB17" s="256"/>
      <c r="AC17" s="256"/>
      <c r="AD17" s="256"/>
      <c r="AE17" s="256"/>
      <c r="AF17" s="256"/>
      <c r="AG17" s="256"/>
      <c r="AH17" s="256"/>
      <c r="AI17" s="256"/>
      <c r="AJ17" s="256"/>
      <c r="AK17" s="256"/>
      <c r="AL17" s="256"/>
      <c r="AM17" s="257"/>
      <c r="CA17" s="95">
        <f t="shared" si="2"/>
        <v>0</v>
      </c>
      <c r="CC17" s="40" t="s">
        <v>69</v>
      </c>
      <c r="CF17" s="40">
        <f t="shared" si="1"/>
        <v>0</v>
      </c>
      <c r="CG17" s="40">
        <v>14</v>
      </c>
      <c r="CH17" s="40" t="s">
        <v>88</v>
      </c>
      <c r="CI17" s="50">
        <v>7000</v>
      </c>
      <c r="CJ17" s="40" t="s">
        <v>30</v>
      </c>
      <c r="CK17" s="40">
        <v>1</v>
      </c>
    </row>
    <row r="18" spans="1:90" ht="24" customHeight="1">
      <c r="A18" s="251"/>
      <c r="B18" s="209"/>
      <c r="C18" s="209"/>
      <c r="D18" s="209"/>
      <c r="E18" s="209"/>
      <c r="F18" s="209"/>
      <c r="G18" s="209"/>
      <c r="H18" s="209"/>
      <c r="I18" s="209"/>
      <c r="J18" s="209"/>
      <c r="K18" s="209"/>
      <c r="L18" s="209"/>
      <c r="M18" s="209"/>
      <c r="N18" s="209"/>
      <c r="O18" s="209"/>
      <c r="P18" s="209"/>
      <c r="Q18" s="210"/>
      <c r="R18" s="252"/>
      <c r="S18" s="253"/>
      <c r="T18" s="253"/>
      <c r="U18" s="253"/>
      <c r="V18" s="254"/>
      <c r="W18" s="255"/>
      <c r="X18" s="256"/>
      <c r="Y18" s="256"/>
      <c r="Z18" s="256"/>
      <c r="AA18" s="256"/>
      <c r="AB18" s="256"/>
      <c r="AC18" s="256"/>
      <c r="AD18" s="256"/>
      <c r="AE18" s="256"/>
      <c r="AF18" s="256"/>
      <c r="AG18" s="256"/>
      <c r="AH18" s="256"/>
      <c r="AI18" s="256"/>
      <c r="AJ18" s="256"/>
      <c r="AK18" s="256"/>
      <c r="AL18" s="256"/>
      <c r="AM18" s="257"/>
      <c r="CA18" s="95">
        <f t="shared" si="2"/>
        <v>0</v>
      </c>
      <c r="CC18" s="40" t="s">
        <v>60</v>
      </c>
      <c r="CF18" s="40">
        <f t="shared" si="1"/>
        <v>0</v>
      </c>
      <c r="CG18" s="40">
        <v>15</v>
      </c>
      <c r="CH18" s="40" t="s">
        <v>89</v>
      </c>
      <c r="CI18" s="50">
        <v>7000</v>
      </c>
      <c r="CJ18" s="40" t="s">
        <v>30</v>
      </c>
      <c r="CK18" s="40">
        <v>2</v>
      </c>
    </row>
    <row r="19" spans="1:90" ht="24" customHeight="1">
      <c r="A19" s="251"/>
      <c r="B19" s="209"/>
      <c r="C19" s="209"/>
      <c r="D19" s="209"/>
      <c r="E19" s="209"/>
      <c r="F19" s="209"/>
      <c r="G19" s="209"/>
      <c r="H19" s="209"/>
      <c r="I19" s="209"/>
      <c r="J19" s="209"/>
      <c r="K19" s="209"/>
      <c r="L19" s="209"/>
      <c r="M19" s="209"/>
      <c r="N19" s="209"/>
      <c r="O19" s="209"/>
      <c r="P19" s="209"/>
      <c r="Q19" s="210"/>
      <c r="R19" s="252"/>
      <c r="S19" s="253"/>
      <c r="T19" s="253"/>
      <c r="U19" s="253"/>
      <c r="V19" s="254"/>
      <c r="W19" s="255"/>
      <c r="X19" s="256"/>
      <c r="Y19" s="256"/>
      <c r="Z19" s="256"/>
      <c r="AA19" s="256"/>
      <c r="AB19" s="256"/>
      <c r="AC19" s="256"/>
      <c r="AD19" s="256"/>
      <c r="AE19" s="256"/>
      <c r="AF19" s="256"/>
      <c r="AG19" s="256"/>
      <c r="AH19" s="256"/>
      <c r="AI19" s="256"/>
      <c r="AJ19" s="256"/>
      <c r="AK19" s="256"/>
      <c r="AL19" s="256"/>
      <c r="AM19" s="257"/>
      <c r="CA19" s="95">
        <f>IF($CD$4=2,IF(A19=$CC$26,R19,0),0)</f>
        <v>0</v>
      </c>
      <c r="CC19" s="40" t="s">
        <v>61</v>
      </c>
      <c r="CF19" s="40">
        <f t="shared" si="1"/>
        <v>0</v>
      </c>
      <c r="CG19" s="40">
        <v>16</v>
      </c>
      <c r="CH19" s="40" t="s">
        <v>90</v>
      </c>
      <c r="CI19" s="50">
        <v>20000</v>
      </c>
      <c r="CJ19" s="40" t="s">
        <v>30</v>
      </c>
      <c r="CK19" s="40">
        <v>2</v>
      </c>
      <c r="CL19" s="88">
        <v>2</v>
      </c>
    </row>
    <row r="20" spans="1:90" ht="24" customHeight="1">
      <c r="A20" s="251"/>
      <c r="B20" s="209"/>
      <c r="C20" s="209"/>
      <c r="D20" s="209"/>
      <c r="E20" s="209"/>
      <c r="F20" s="209"/>
      <c r="G20" s="209"/>
      <c r="H20" s="209"/>
      <c r="I20" s="209"/>
      <c r="J20" s="209"/>
      <c r="K20" s="209"/>
      <c r="L20" s="209"/>
      <c r="M20" s="209"/>
      <c r="N20" s="209"/>
      <c r="O20" s="209"/>
      <c r="P20" s="209"/>
      <c r="Q20" s="210"/>
      <c r="R20" s="252"/>
      <c r="S20" s="253"/>
      <c r="T20" s="253"/>
      <c r="U20" s="253"/>
      <c r="V20" s="254"/>
      <c r="W20" s="255"/>
      <c r="X20" s="256"/>
      <c r="Y20" s="256"/>
      <c r="Z20" s="256"/>
      <c r="AA20" s="256"/>
      <c r="AB20" s="256"/>
      <c r="AC20" s="256"/>
      <c r="AD20" s="256"/>
      <c r="AE20" s="256"/>
      <c r="AF20" s="256"/>
      <c r="AG20" s="256"/>
      <c r="AH20" s="256"/>
      <c r="AI20" s="256"/>
      <c r="AJ20" s="256"/>
      <c r="AK20" s="256"/>
      <c r="AL20" s="256"/>
      <c r="AM20" s="257"/>
      <c r="CA20" s="95">
        <f t="shared" si="2"/>
        <v>0</v>
      </c>
      <c r="CC20" s="40" t="s">
        <v>62</v>
      </c>
      <c r="CF20" s="40">
        <f t="shared" si="1"/>
        <v>0</v>
      </c>
      <c r="CG20" s="40">
        <v>17</v>
      </c>
      <c r="CH20" s="40" t="s">
        <v>91</v>
      </c>
      <c r="CI20" s="50">
        <v>30000</v>
      </c>
      <c r="CJ20" s="40" t="s">
        <v>30</v>
      </c>
      <c r="CK20" s="40">
        <v>2</v>
      </c>
      <c r="CL20" s="88">
        <v>2</v>
      </c>
    </row>
    <row r="21" spans="1:90" ht="24" customHeight="1" thickBot="1">
      <c r="A21" s="258"/>
      <c r="B21" s="259"/>
      <c r="C21" s="259"/>
      <c r="D21" s="259"/>
      <c r="E21" s="259"/>
      <c r="F21" s="259"/>
      <c r="G21" s="259"/>
      <c r="H21" s="259"/>
      <c r="I21" s="259"/>
      <c r="J21" s="259"/>
      <c r="K21" s="259"/>
      <c r="L21" s="259"/>
      <c r="M21" s="259"/>
      <c r="N21" s="259"/>
      <c r="O21" s="259"/>
      <c r="P21" s="259"/>
      <c r="Q21" s="260"/>
      <c r="R21" s="261"/>
      <c r="S21" s="262"/>
      <c r="T21" s="262"/>
      <c r="U21" s="262"/>
      <c r="V21" s="263"/>
      <c r="W21" s="264"/>
      <c r="X21" s="265"/>
      <c r="Y21" s="265"/>
      <c r="Z21" s="265"/>
      <c r="AA21" s="265"/>
      <c r="AB21" s="265"/>
      <c r="AC21" s="265"/>
      <c r="AD21" s="265"/>
      <c r="AE21" s="265"/>
      <c r="AF21" s="265"/>
      <c r="AG21" s="265"/>
      <c r="AH21" s="265"/>
      <c r="AI21" s="265"/>
      <c r="AJ21" s="265"/>
      <c r="AK21" s="265"/>
      <c r="AL21" s="265"/>
      <c r="AM21" s="266"/>
      <c r="AU21" s="34"/>
      <c r="CA21" s="95">
        <f>IF($CD$4=2,IF(A21=$CC$26,R21,0),0)</f>
        <v>0</v>
      </c>
      <c r="CC21" s="40" t="s">
        <v>63</v>
      </c>
      <c r="CF21" s="40">
        <f t="shared" si="1"/>
        <v>0</v>
      </c>
      <c r="CG21" s="40">
        <v>18</v>
      </c>
      <c r="CH21" s="40" t="s">
        <v>92</v>
      </c>
      <c r="CI21" s="50">
        <v>40000</v>
      </c>
      <c r="CJ21" s="40" t="s">
        <v>30</v>
      </c>
      <c r="CK21" s="40">
        <v>2</v>
      </c>
      <c r="CL21" s="88">
        <v>2</v>
      </c>
    </row>
    <row r="22" spans="1:90" ht="22.5" customHeight="1" thickTop="1" thickBot="1">
      <c r="A22" s="267" t="s">
        <v>28</v>
      </c>
      <c r="B22" s="268"/>
      <c r="C22" s="268"/>
      <c r="D22" s="268"/>
      <c r="E22" s="268"/>
      <c r="F22" s="268"/>
      <c r="G22" s="268"/>
      <c r="H22" s="268"/>
      <c r="I22" s="268"/>
      <c r="J22" s="268"/>
      <c r="K22" s="268"/>
      <c r="L22" s="268"/>
      <c r="M22" s="268"/>
      <c r="N22" s="268"/>
      <c r="O22" s="268"/>
      <c r="P22" s="268"/>
      <c r="Q22" s="269"/>
      <c r="R22" s="270">
        <f>SUM(R15:V21)</f>
        <v>0</v>
      </c>
      <c r="S22" s="271"/>
      <c r="T22" s="271"/>
      <c r="U22" s="271"/>
      <c r="V22" s="272"/>
      <c r="W22" s="273"/>
      <c r="X22" s="274"/>
      <c r="Y22" s="274"/>
      <c r="Z22" s="274"/>
      <c r="AA22" s="274"/>
      <c r="AB22" s="274"/>
      <c r="AC22" s="274"/>
      <c r="AD22" s="274"/>
      <c r="AE22" s="274"/>
      <c r="AF22" s="274"/>
      <c r="AG22" s="274"/>
      <c r="AH22" s="274"/>
      <c r="AI22" s="274"/>
      <c r="AJ22" s="274"/>
      <c r="AK22" s="274"/>
      <c r="AL22" s="274"/>
      <c r="AM22" s="275"/>
      <c r="CA22" s="97">
        <f>MIN(ROUNDDOWN(SUM(CA15:CA21),-3),15000)</f>
        <v>0</v>
      </c>
      <c r="CC22" s="40" t="s">
        <v>64</v>
      </c>
      <c r="CF22" s="40">
        <f t="shared" si="1"/>
        <v>0</v>
      </c>
      <c r="CG22" s="40">
        <v>19</v>
      </c>
      <c r="CH22" s="40" t="s">
        <v>93</v>
      </c>
      <c r="CI22" s="50">
        <v>7000</v>
      </c>
      <c r="CJ22" s="40" t="s">
        <v>30</v>
      </c>
      <c r="CK22" s="40">
        <v>2</v>
      </c>
    </row>
    <row r="23" spans="1:90" ht="21.75" customHeight="1" thickBot="1">
      <c r="A23" s="87"/>
      <c r="B23" s="69"/>
      <c r="C23" s="69"/>
      <c r="D23" s="69"/>
      <c r="E23" s="69"/>
      <c r="F23" s="70"/>
      <c r="G23" s="70"/>
      <c r="H23" s="70"/>
      <c r="I23" s="70"/>
      <c r="J23" s="70"/>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CC23" s="40" t="s">
        <v>65</v>
      </c>
      <c r="CF23" s="40">
        <f t="shared" si="1"/>
        <v>0</v>
      </c>
      <c r="CG23" s="40">
        <v>20</v>
      </c>
      <c r="CH23" s="40" t="s">
        <v>94</v>
      </c>
      <c r="CI23" s="50">
        <v>7000</v>
      </c>
      <c r="CJ23" s="40" t="s">
        <v>30</v>
      </c>
      <c r="CK23" s="40">
        <v>2</v>
      </c>
    </row>
    <row r="24" spans="1:90" ht="24.75" customHeight="1" thickBot="1">
      <c r="A24" s="276" t="s">
        <v>35</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8"/>
      <c r="AP24" s="72"/>
      <c r="CC24" s="40" t="s">
        <v>66</v>
      </c>
      <c r="CF24" s="40">
        <f t="shared" si="1"/>
        <v>0</v>
      </c>
      <c r="CG24" s="40">
        <v>21</v>
      </c>
      <c r="CH24" s="40" t="s">
        <v>95</v>
      </c>
      <c r="CI24" s="50">
        <v>7000</v>
      </c>
      <c r="CJ24" s="40" t="s">
        <v>30</v>
      </c>
      <c r="CK24" s="40">
        <v>2</v>
      </c>
    </row>
    <row r="25" spans="1:90" s="47" customFormat="1" ht="30" customHeight="1" thickBot="1">
      <c r="A25" s="115"/>
      <c r="B25" s="279" t="s">
        <v>74</v>
      </c>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80"/>
      <c r="AP25" s="48"/>
      <c r="CA25" s="96"/>
      <c r="CC25" s="40" t="s">
        <v>67</v>
      </c>
      <c r="CF25" s="40">
        <f t="shared" si="1"/>
        <v>0</v>
      </c>
      <c r="CG25" s="49">
        <v>23</v>
      </c>
      <c r="CH25" s="49" t="s">
        <v>96</v>
      </c>
      <c r="CI25" s="68">
        <v>20000</v>
      </c>
      <c r="CJ25" s="49" t="s">
        <v>30</v>
      </c>
      <c r="CK25" s="40">
        <v>2</v>
      </c>
      <c r="CL25" s="88">
        <v>2</v>
      </c>
    </row>
    <row r="26" spans="1:90" s="47" customFormat="1" ht="25.5" customHeight="1" thickBot="1">
      <c r="A26" s="116"/>
      <c r="B26" s="281" t="s">
        <v>112</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2"/>
      <c r="AP26" s="48"/>
      <c r="CA26" s="96"/>
      <c r="CC26" s="40" t="s">
        <v>70</v>
      </c>
      <c r="CF26" s="40">
        <f t="shared" si="1"/>
        <v>0</v>
      </c>
      <c r="CG26" s="40">
        <v>24</v>
      </c>
      <c r="CH26" s="40" t="s">
        <v>97</v>
      </c>
      <c r="CI26" s="50">
        <v>30000</v>
      </c>
      <c r="CJ26" s="40" t="s">
        <v>32</v>
      </c>
      <c r="CK26" s="40">
        <v>2</v>
      </c>
      <c r="CL26" s="88">
        <v>2</v>
      </c>
    </row>
    <row r="27" spans="1:90" ht="25.5" customHeight="1" thickBot="1">
      <c r="A27" s="116"/>
      <c r="B27" s="281" t="s">
        <v>41</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2"/>
      <c r="CC27" s="40" t="s">
        <v>148</v>
      </c>
      <c r="CF27" s="40">
        <f t="shared" si="1"/>
        <v>0</v>
      </c>
      <c r="CG27" s="40">
        <v>25</v>
      </c>
      <c r="CH27" s="40" t="s">
        <v>98</v>
      </c>
      <c r="CI27" s="50">
        <v>40000</v>
      </c>
      <c r="CJ27" s="40" t="s">
        <v>32</v>
      </c>
      <c r="CK27" s="40">
        <v>2</v>
      </c>
      <c r="CL27" s="88">
        <v>2</v>
      </c>
    </row>
    <row r="28" spans="1:90" ht="25.5" customHeight="1" thickBot="1">
      <c r="A28" s="116"/>
      <c r="B28" s="283" t="s">
        <v>36</v>
      </c>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4"/>
      <c r="CF28" s="40">
        <f t="shared" si="1"/>
        <v>0</v>
      </c>
      <c r="CG28" s="40">
        <v>26</v>
      </c>
      <c r="CH28" s="40" t="s">
        <v>99</v>
      </c>
      <c r="CI28" s="50">
        <v>20000</v>
      </c>
      <c r="CJ28" s="40" t="s">
        <v>32</v>
      </c>
      <c r="CK28" s="40">
        <v>2</v>
      </c>
      <c r="CL28" s="88">
        <v>2</v>
      </c>
    </row>
    <row r="29" spans="1:90" ht="18" customHeight="1">
      <c r="A29" s="99" t="str">
        <f>IF(COUNTIF($A$25:$A$28,"○")=4,"",IF(OR(AND(COUNTIF($A$25:$A$28,"○")=0,$AG$5&lt;&gt;""),COUNTIF($A$25:$A$28,"○")=1,COUNTIF($A$25:$A$28,"○")=2,COUNTIF($A$25:$A$28,"○")=3),"誓約事項（水色セル）のすべてに○がない場合、補助金の対象となりません。",""))</f>
        <v/>
      </c>
      <c r="CF29" s="40">
        <f t="shared" si="1"/>
        <v>0</v>
      </c>
      <c r="CG29" s="40">
        <v>27</v>
      </c>
      <c r="CH29" s="40" t="s">
        <v>100</v>
      </c>
      <c r="CI29" s="50">
        <v>30000</v>
      </c>
      <c r="CJ29" s="40" t="s">
        <v>32</v>
      </c>
      <c r="CK29" s="40">
        <v>2</v>
      </c>
      <c r="CL29" s="88">
        <v>2</v>
      </c>
    </row>
    <row r="30" spans="1:90" ht="12" customHeight="1">
      <c r="A30" s="85"/>
      <c r="CF30" s="40">
        <f t="shared" si="1"/>
        <v>0</v>
      </c>
      <c r="CG30" s="40">
        <v>28</v>
      </c>
      <c r="CH30" s="40" t="s">
        <v>101</v>
      </c>
      <c r="CI30" s="50">
        <v>40000</v>
      </c>
      <c r="CJ30" s="40" t="s">
        <v>32</v>
      </c>
      <c r="CK30" s="40">
        <v>2</v>
      </c>
      <c r="CL30" s="88">
        <v>2</v>
      </c>
    </row>
    <row r="31" spans="1:90" ht="24.75" customHeight="1">
      <c r="B31" s="86"/>
      <c r="C31" s="74"/>
      <c r="D31" s="74"/>
      <c r="E31" s="74"/>
      <c r="F31" s="74"/>
      <c r="G31" s="74"/>
      <c r="H31" s="74"/>
      <c r="I31" s="74"/>
      <c r="J31" s="74"/>
      <c r="K31" s="74"/>
      <c r="L31" s="74"/>
      <c r="M31" s="74"/>
      <c r="N31" s="74"/>
      <c r="O31" s="74"/>
      <c r="P31" s="74"/>
      <c r="Q31" s="74"/>
      <c r="R31" s="74"/>
      <c r="S31" s="74"/>
      <c r="T31" s="75"/>
      <c r="U31" s="75"/>
      <c r="V31" s="75"/>
      <c r="W31" s="75"/>
      <c r="X31" s="76"/>
      <c r="Y31" s="76"/>
      <c r="Z31" s="76"/>
      <c r="AA31" s="77"/>
      <c r="AB31" s="77"/>
      <c r="AC31" s="77"/>
      <c r="AD31" s="77"/>
      <c r="AE31" s="77"/>
      <c r="AF31" s="77"/>
      <c r="AG31" s="77"/>
      <c r="AH31" s="77"/>
      <c r="AI31" s="77"/>
      <c r="AJ31" s="77"/>
      <c r="AK31" s="77"/>
      <c r="AL31" s="77"/>
      <c r="AM31" s="77"/>
      <c r="AP31" s="120"/>
      <c r="AQ31" s="73"/>
      <c r="CF31" s="40">
        <f t="shared" si="1"/>
        <v>0</v>
      </c>
      <c r="CG31" s="40">
        <v>30</v>
      </c>
      <c r="CH31" s="40" t="s">
        <v>102</v>
      </c>
      <c r="CI31" s="50">
        <v>3000</v>
      </c>
      <c r="CJ31" s="40" t="s">
        <v>32</v>
      </c>
      <c r="CK31" s="40">
        <v>1</v>
      </c>
    </row>
    <row r="32" spans="1:90" ht="25.5" customHeight="1">
      <c r="A32" s="86"/>
      <c r="CF32" s="40">
        <f t="shared" si="1"/>
        <v>0</v>
      </c>
      <c r="CG32" s="40">
        <v>31</v>
      </c>
      <c r="CH32" s="40" t="s">
        <v>103</v>
      </c>
      <c r="CI32" s="50">
        <v>3000</v>
      </c>
      <c r="CJ32" s="40" t="s">
        <v>32</v>
      </c>
      <c r="CK32" s="40">
        <v>1</v>
      </c>
    </row>
    <row r="33" spans="1:90" ht="15" customHeight="1">
      <c r="A33" s="93"/>
      <c r="B33" s="74"/>
      <c r="C33" s="74"/>
      <c r="D33" s="74"/>
      <c r="E33" s="74"/>
      <c r="F33" s="74"/>
      <c r="G33" s="74"/>
      <c r="H33" s="74"/>
      <c r="I33" s="74"/>
      <c r="J33" s="74"/>
      <c r="K33" s="74"/>
      <c r="L33" s="74"/>
      <c r="M33" s="74"/>
      <c r="N33" s="74"/>
      <c r="O33" s="74"/>
      <c r="P33" s="74"/>
      <c r="Q33" s="74"/>
      <c r="R33" s="74"/>
      <c r="S33" s="74"/>
      <c r="T33" s="75"/>
      <c r="U33" s="75"/>
      <c r="V33" s="75"/>
      <c r="W33" s="75"/>
      <c r="X33" s="76"/>
      <c r="Y33" s="76"/>
      <c r="Z33" s="76"/>
      <c r="AA33" s="77"/>
      <c r="AB33" s="77"/>
      <c r="AC33" s="77"/>
      <c r="AD33" s="77"/>
      <c r="AE33" s="77"/>
      <c r="AF33" s="77"/>
      <c r="AG33" s="77"/>
      <c r="AH33" s="77"/>
      <c r="AI33" s="77"/>
      <c r="AJ33" s="77"/>
      <c r="AK33" s="77"/>
      <c r="AL33" s="77"/>
      <c r="AM33" s="77"/>
      <c r="CF33" s="40">
        <f t="shared" si="1"/>
        <v>0</v>
      </c>
      <c r="CG33" s="40">
        <v>32</v>
      </c>
      <c r="CH33" s="40" t="s">
        <v>104</v>
      </c>
      <c r="CI33" s="50">
        <v>3000</v>
      </c>
      <c r="CJ33" s="40" t="s">
        <v>32</v>
      </c>
      <c r="CK33" s="40">
        <v>1</v>
      </c>
    </row>
    <row r="34" spans="1:90" ht="15" customHeight="1">
      <c r="B34" s="86"/>
      <c r="C34" s="74"/>
      <c r="D34" s="74"/>
      <c r="E34" s="74"/>
      <c r="F34" s="74"/>
      <c r="G34" s="74"/>
      <c r="H34" s="74"/>
      <c r="I34" s="74"/>
      <c r="J34" s="74"/>
      <c r="K34" s="74"/>
      <c r="L34" s="74"/>
      <c r="M34" s="74"/>
      <c r="N34" s="74"/>
      <c r="O34" s="74"/>
      <c r="P34" s="74"/>
      <c r="Q34" s="74"/>
      <c r="R34" s="74"/>
      <c r="S34" s="74"/>
      <c r="T34" s="75"/>
      <c r="U34" s="75"/>
      <c r="V34" s="75"/>
      <c r="W34" s="75"/>
      <c r="X34" s="76"/>
      <c r="Y34" s="76"/>
      <c r="Z34" s="76"/>
      <c r="AA34" s="77"/>
      <c r="AB34" s="77"/>
      <c r="AC34" s="77"/>
      <c r="AD34" s="77"/>
      <c r="AE34" s="77"/>
      <c r="AF34" s="77"/>
      <c r="AG34" s="77"/>
      <c r="AH34" s="77"/>
      <c r="AI34" s="77"/>
      <c r="AJ34" s="77"/>
      <c r="AK34" s="77"/>
      <c r="AL34" s="77"/>
      <c r="AM34" s="77"/>
      <c r="AP34" s="120"/>
      <c r="AQ34" s="78"/>
      <c r="CF34" s="40">
        <f t="shared" si="1"/>
        <v>0</v>
      </c>
      <c r="CG34" s="40">
        <v>33</v>
      </c>
      <c r="CH34" s="40" t="s">
        <v>105</v>
      </c>
      <c r="CI34" s="50">
        <v>3000</v>
      </c>
      <c r="CJ34" s="40" t="s">
        <v>32</v>
      </c>
      <c r="CK34" s="40">
        <v>1</v>
      </c>
    </row>
    <row r="35" spans="1:90" ht="15" customHeight="1">
      <c r="A35" s="86"/>
      <c r="CF35" s="40">
        <f t="shared" si="1"/>
        <v>0</v>
      </c>
      <c r="CG35" s="40">
        <v>34</v>
      </c>
      <c r="CH35" s="40" t="s">
        <v>106</v>
      </c>
      <c r="CI35" s="50">
        <v>3000</v>
      </c>
      <c r="CJ35" s="40" t="s">
        <v>32</v>
      </c>
      <c r="CK35" s="40">
        <v>1</v>
      </c>
    </row>
    <row r="36" spans="1:90" ht="13.5" customHeight="1">
      <c r="A36" s="93"/>
      <c r="B36" s="74"/>
      <c r="C36" s="74"/>
      <c r="D36" s="74"/>
      <c r="E36" s="74"/>
      <c r="F36" s="74"/>
      <c r="G36" s="74"/>
      <c r="H36" s="74"/>
      <c r="I36" s="74"/>
      <c r="J36" s="74"/>
      <c r="K36" s="74"/>
      <c r="L36" s="74"/>
      <c r="M36" s="74"/>
      <c r="N36" s="74"/>
      <c r="O36" s="74"/>
      <c r="P36" s="74"/>
      <c r="Q36" s="74"/>
      <c r="R36" s="74"/>
      <c r="S36" s="74"/>
      <c r="T36" s="75"/>
      <c r="U36" s="75"/>
      <c r="V36" s="75"/>
      <c r="W36" s="75"/>
      <c r="X36" s="76"/>
      <c r="Y36" s="76"/>
      <c r="Z36" s="76"/>
      <c r="AA36" s="77"/>
      <c r="AB36" s="77"/>
      <c r="AC36" s="77"/>
      <c r="AD36" s="77"/>
      <c r="AE36" s="77"/>
      <c r="AF36" s="77"/>
      <c r="AG36" s="77"/>
      <c r="AH36" s="77"/>
      <c r="AI36" s="77"/>
      <c r="AJ36" s="77"/>
      <c r="AK36" s="77"/>
      <c r="AL36" s="77"/>
      <c r="AM36" s="77"/>
      <c r="CF36" s="40">
        <f t="shared" si="1"/>
        <v>0</v>
      </c>
      <c r="CG36" s="40">
        <v>35</v>
      </c>
      <c r="CH36" s="40" t="s">
        <v>107</v>
      </c>
      <c r="CI36" s="50">
        <v>3000</v>
      </c>
      <c r="CJ36" s="40" t="s">
        <v>32</v>
      </c>
      <c r="CK36" s="40">
        <v>1</v>
      </c>
    </row>
    <row r="37" spans="1:90" s="79" customFormat="1" ht="18.75" customHeight="1">
      <c r="AP37" s="80"/>
      <c r="CA37" s="98"/>
      <c r="CC37" s="40"/>
      <c r="CF37" s="40">
        <f t="shared" si="1"/>
        <v>0</v>
      </c>
      <c r="CG37" s="40">
        <v>36</v>
      </c>
      <c r="CH37" s="40" t="s">
        <v>108</v>
      </c>
      <c r="CI37" s="50">
        <v>3000</v>
      </c>
      <c r="CJ37" s="40" t="s">
        <v>32</v>
      </c>
      <c r="CK37" s="40">
        <v>1</v>
      </c>
      <c r="CL37" s="88"/>
    </row>
    <row r="38" spans="1:90" s="79" customFormat="1" ht="18.75" customHeight="1">
      <c r="E38" s="81"/>
      <c r="AP38" s="80"/>
      <c r="CA38" s="98"/>
      <c r="CC38" s="40"/>
      <c r="CF38" s="40">
        <f t="shared" si="1"/>
        <v>0</v>
      </c>
      <c r="CG38" s="40">
        <v>37</v>
      </c>
      <c r="CH38" s="40" t="s">
        <v>109</v>
      </c>
      <c r="CI38" s="50">
        <v>3000</v>
      </c>
      <c r="CJ38" s="40" t="s">
        <v>32</v>
      </c>
      <c r="CK38" s="40">
        <v>1</v>
      </c>
      <c r="CL38" s="88"/>
    </row>
    <row r="39" spans="1:90" s="79" customFormat="1" ht="18.75" customHeight="1">
      <c r="E39" s="81"/>
      <c r="AP39" s="80"/>
      <c r="CA39" s="98"/>
      <c r="CC39" s="40"/>
      <c r="CF39" s="40">
        <f t="shared" si="1"/>
        <v>0</v>
      </c>
      <c r="CG39" s="40">
        <v>38</v>
      </c>
      <c r="CH39" s="40" t="s">
        <v>110</v>
      </c>
      <c r="CI39" s="50">
        <v>3000</v>
      </c>
      <c r="CJ39" s="40" t="s">
        <v>32</v>
      </c>
      <c r="CK39" s="40">
        <v>1</v>
      </c>
      <c r="CL39" s="88"/>
    </row>
    <row r="40" spans="1:90" s="79" customFormat="1" ht="18.75" customHeight="1">
      <c r="E40" s="81"/>
      <c r="AP40" s="80"/>
      <c r="CA40" s="98"/>
      <c r="CC40" s="40"/>
      <c r="CF40" s="40">
        <f t="shared" si="1"/>
        <v>0</v>
      </c>
      <c r="CG40" s="40">
        <v>39</v>
      </c>
      <c r="CH40" s="40" t="s">
        <v>111</v>
      </c>
      <c r="CI40" s="50">
        <v>3000</v>
      </c>
      <c r="CJ40" s="40" t="s">
        <v>32</v>
      </c>
      <c r="CK40" s="40">
        <v>1</v>
      </c>
      <c r="CL40" s="88"/>
    </row>
    <row r="41" spans="1:90" s="79" customFormat="1" ht="18.75" customHeight="1">
      <c r="E41" s="81"/>
      <c r="AP41" s="80"/>
      <c r="CA41" s="98"/>
      <c r="CC41" s="40"/>
    </row>
    <row r="42" spans="1:90" s="79" customFormat="1" ht="18.75" customHeight="1">
      <c r="E42" s="81"/>
      <c r="AP42" s="80"/>
      <c r="CA42" s="98"/>
      <c r="CC42" s="40"/>
      <c r="CL42" s="88"/>
    </row>
    <row r="43" spans="1:90" s="79" customFormat="1" ht="18.75" customHeight="1">
      <c r="E43" s="81"/>
      <c r="AP43" s="80"/>
      <c r="CA43" s="98"/>
      <c r="CC43" s="40"/>
      <c r="CF43" s="40"/>
      <c r="CG43" s="40"/>
      <c r="CH43" s="40"/>
      <c r="CI43" s="50"/>
      <c r="CJ43" s="40"/>
      <c r="CK43" s="40"/>
      <c r="CL43" s="88"/>
    </row>
    <row r="44" spans="1:90" s="79" customFormat="1" ht="18.75" customHeight="1">
      <c r="E44" s="81"/>
      <c r="AP44" s="80"/>
      <c r="CA44" s="98"/>
      <c r="CC44" s="40"/>
      <c r="CF44" s="40"/>
      <c r="CG44" s="40"/>
      <c r="CH44" s="40"/>
      <c r="CI44" s="50"/>
      <c r="CJ44" s="40"/>
      <c r="CK44" s="40"/>
      <c r="CL44" s="88"/>
    </row>
    <row r="45" spans="1:90" s="79" customFormat="1" ht="18.75" customHeight="1">
      <c r="E45" s="81"/>
      <c r="AP45" s="80"/>
      <c r="CA45" s="98"/>
      <c r="CC45" s="40"/>
      <c r="CF45" s="40"/>
      <c r="CG45" s="40"/>
      <c r="CH45" s="40"/>
      <c r="CI45" s="50"/>
      <c r="CJ45" s="40"/>
      <c r="CK45" s="40"/>
      <c r="CL45" s="88"/>
    </row>
    <row r="46" spans="1:90" s="79" customFormat="1" ht="18.75" customHeight="1">
      <c r="E46" s="81"/>
      <c r="AP46" s="80"/>
      <c r="CA46" s="98"/>
      <c r="CC46" s="40"/>
      <c r="CF46" s="40"/>
      <c r="CG46" s="40"/>
      <c r="CH46" s="40"/>
      <c r="CI46" s="50"/>
      <c r="CJ46" s="40"/>
      <c r="CK46" s="40"/>
      <c r="CL46" s="88"/>
    </row>
    <row r="47" spans="1:90" s="79" customFormat="1" ht="18.75" customHeight="1">
      <c r="E47" s="81"/>
      <c r="AP47" s="80"/>
      <c r="CA47" s="98"/>
      <c r="CC47" s="40"/>
      <c r="CF47" s="40"/>
      <c r="CG47" s="40"/>
      <c r="CH47" s="40"/>
      <c r="CI47" s="50"/>
      <c r="CJ47" s="40"/>
      <c r="CK47" s="40"/>
      <c r="CL47" s="88"/>
    </row>
    <row r="48" spans="1:90" s="79" customFormat="1" ht="18.75" customHeight="1">
      <c r="E48" s="81"/>
      <c r="AP48" s="80"/>
      <c r="CA48" s="98"/>
      <c r="CC48" s="40"/>
      <c r="CF48" s="40"/>
      <c r="CG48" s="40"/>
      <c r="CH48" s="40"/>
      <c r="CI48" s="50"/>
      <c r="CJ48" s="40"/>
      <c r="CK48" s="40"/>
      <c r="CL48" s="88"/>
    </row>
    <row r="49" spans="5:90" s="79" customFormat="1" ht="18.75" customHeight="1">
      <c r="E49" s="81"/>
      <c r="AP49" s="80"/>
      <c r="CA49" s="98"/>
      <c r="CC49" s="40"/>
      <c r="CF49" s="40"/>
      <c r="CG49" s="40"/>
      <c r="CH49" s="40"/>
      <c r="CI49" s="50"/>
      <c r="CJ49" s="40"/>
      <c r="CK49" s="40"/>
      <c r="CL49" s="88"/>
    </row>
    <row r="50" spans="5:90" s="79" customFormat="1" ht="18.75" customHeight="1">
      <c r="E50" s="81"/>
      <c r="AP50" s="80"/>
      <c r="CA50" s="98"/>
      <c r="CC50" s="40"/>
      <c r="CF50" s="40"/>
      <c r="CG50" s="40"/>
      <c r="CH50" s="40"/>
      <c r="CI50" s="50"/>
      <c r="CJ50" s="40"/>
      <c r="CK50" s="40"/>
      <c r="CL50" s="88"/>
    </row>
    <row r="51" spans="5:90" s="79" customFormat="1" ht="18.75" customHeight="1">
      <c r="E51" s="81"/>
      <c r="AP51" s="80"/>
      <c r="CA51" s="98"/>
      <c r="CC51" s="40"/>
      <c r="CF51" s="40"/>
      <c r="CG51" s="40"/>
      <c r="CH51" s="40"/>
      <c r="CI51" s="50"/>
      <c r="CJ51" s="40"/>
      <c r="CK51" s="40"/>
      <c r="CL51" s="88"/>
    </row>
    <row r="52" spans="5:90" s="79" customFormat="1" ht="18.75" customHeight="1">
      <c r="E52" s="81"/>
      <c r="AP52" s="80"/>
      <c r="CA52" s="98"/>
      <c r="CC52" s="40"/>
      <c r="CF52" s="40"/>
      <c r="CG52" s="40"/>
      <c r="CH52" s="40"/>
      <c r="CI52" s="50"/>
      <c r="CJ52" s="40"/>
      <c r="CK52" s="40"/>
      <c r="CL52" s="88"/>
    </row>
    <row r="53" spans="5:90" s="79" customFormat="1" ht="18.75" customHeight="1">
      <c r="E53" s="81"/>
      <c r="AP53" s="80"/>
      <c r="CA53" s="98"/>
      <c r="CC53" s="40"/>
      <c r="CF53" s="40"/>
      <c r="CG53" s="40"/>
      <c r="CH53" s="40"/>
      <c r="CI53" s="50"/>
      <c r="CJ53" s="40"/>
      <c r="CK53" s="40"/>
      <c r="CL53" s="88"/>
    </row>
    <row r="54" spans="5:90" s="79" customFormat="1" ht="18.75" customHeight="1">
      <c r="E54" s="81"/>
      <c r="AP54" s="80"/>
      <c r="CA54" s="98"/>
      <c r="CC54" s="40"/>
      <c r="CF54" s="40"/>
      <c r="CG54" s="40"/>
      <c r="CH54" s="40"/>
      <c r="CI54" s="50"/>
      <c r="CJ54" s="40"/>
      <c r="CK54" s="40"/>
      <c r="CL54" s="88"/>
    </row>
    <row r="55" spans="5:90" s="79" customFormat="1" ht="18.75" customHeight="1">
      <c r="E55" s="81"/>
      <c r="AP55" s="80"/>
      <c r="CA55" s="98"/>
      <c r="CC55" s="40"/>
      <c r="CF55" s="40"/>
      <c r="CG55" s="40"/>
      <c r="CH55" s="40"/>
      <c r="CI55" s="50"/>
      <c r="CJ55" s="40"/>
      <c r="CK55" s="40"/>
      <c r="CL55" s="88"/>
    </row>
    <row r="56" spans="5:90" s="79" customFormat="1" ht="18.75" customHeight="1">
      <c r="E56" s="81"/>
      <c r="AP56" s="80"/>
      <c r="CA56" s="98"/>
      <c r="CC56" s="40"/>
      <c r="CF56" s="40"/>
      <c r="CG56" s="40"/>
      <c r="CH56" s="40"/>
      <c r="CI56" s="50"/>
      <c r="CJ56" s="40"/>
      <c r="CK56" s="40"/>
      <c r="CL56" s="88"/>
    </row>
    <row r="57" spans="5:90" s="79" customFormat="1" ht="18.75" customHeight="1">
      <c r="E57" s="81"/>
      <c r="AP57" s="80"/>
      <c r="CA57" s="98"/>
      <c r="CC57" s="40"/>
      <c r="CF57" s="40"/>
      <c r="CG57" s="40"/>
      <c r="CH57" s="40"/>
      <c r="CI57" s="50"/>
      <c r="CJ57" s="40"/>
      <c r="CK57" s="40"/>
      <c r="CL57" s="88"/>
    </row>
    <row r="58" spans="5:90" s="79" customFormat="1" ht="18.75" customHeight="1">
      <c r="E58" s="81"/>
      <c r="AP58" s="80"/>
      <c r="CA58" s="98"/>
      <c r="CC58" s="40"/>
      <c r="CF58" s="40"/>
      <c r="CG58" s="40"/>
      <c r="CH58" s="40"/>
      <c r="CI58" s="50"/>
      <c r="CJ58" s="40"/>
      <c r="CK58" s="40"/>
      <c r="CL58" s="88"/>
    </row>
    <row r="59" spans="5:90" s="79" customFormat="1" ht="18.75" customHeight="1">
      <c r="E59" s="81"/>
      <c r="AP59" s="80"/>
      <c r="CA59" s="98"/>
      <c r="CC59" s="40"/>
      <c r="CF59" s="40"/>
      <c r="CG59" s="40"/>
      <c r="CH59" s="40"/>
      <c r="CI59" s="50"/>
      <c r="CJ59" s="40"/>
      <c r="CK59" s="40"/>
      <c r="CL59" s="88"/>
    </row>
    <row r="60" spans="5:90" s="79" customFormat="1" ht="18.75" customHeight="1">
      <c r="AP60" s="80"/>
      <c r="CA60" s="98"/>
      <c r="CC60" s="40"/>
      <c r="CF60" s="40"/>
      <c r="CG60" s="40"/>
      <c r="CH60" s="40"/>
      <c r="CI60" s="50"/>
      <c r="CJ60" s="40"/>
      <c r="CK60" s="40"/>
      <c r="CL60" s="88"/>
    </row>
    <row r="61" spans="5:90" s="79" customFormat="1" ht="18.75" customHeight="1">
      <c r="E61" s="81"/>
      <c r="AP61" s="80"/>
      <c r="CA61" s="98"/>
      <c r="CC61" s="40"/>
      <c r="CF61" s="40"/>
      <c r="CG61" s="40"/>
      <c r="CH61" s="40"/>
      <c r="CI61" s="50"/>
      <c r="CJ61" s="40"/>
      <c r="CK61" s="40"/>
      <c r="CL61" s="88"/>
    </row>
    <row r="62" spans="5:90" s="79" customFormat="1" ht="18.75" customHeight="1">
      <c r="E62" s="81"/>
      <c r="AP62" s="80"/>
      <c r="CA62" s="98"/>
      <c r="CC62" s="40"/>
      <c r="CF62" s="40"/>
      <c r="CG62" s="40"/>
      <c r="CH62" s="40"/>
      <c r="CI62" s="50"/>
      <c r="CJ62" s="40"/>
      <c r="CK62" s="40"/>
      <c r="CL62" s="88"/>
    </row>
    <row r="63" spans="5:90" s="79" customFormat="1" ht="18.75" customHeight="1">
      <c r="E63" s="81"/>
      <c r="AP63" s="80"/>
      <c r="CA63" s="98"/>
      <c r="CC63" s="40"/>
      <c r="CF63" s="40"/>
      <c r="CG63" s="40"/>
      <c r="CH63" s="40"/>
      <c r="CI63" s="50"/>
      <c r="CJ63" s="40"/>
      <c r="CK63" s="40"/>
      <c r="CL63" s="88"/>
    </row>
    <row r="64" spans="5:90" s="79" customFormat="1" ht="18.75" customHeight="1">
      <c r="E64" s="81"/>
      <c r="AP64" s="80"/>
      <c r="CA64" s="98"/>
      <c r="CC64" s="40"/>
      <c r="CF64" s="40"/>
      <c r="CG64" s="40"/>
      <c r="CH64" s="40"/>
      <c r="CI64" s="50"/>
      <c r="CJ64" s="40"/>
      <c r="CK64" s="40"/>
      <c r="CL64" s="88"/>
    </row>
    <row r="65" spans="5:90" s="79" customFormat="1" ht="18.75" customHeight="1">
      <c r="E65" s="81"/>
      <c r="AP65" s="80"/>
      <c r="CA65" s="98"/>
      <c r="CC65" s="40"/>
      <c r="CF65" s="40"/>
      <c r="CG65" s="40"/>
      <c r="CH65" s="40"/>
      <c r="CI65" s="50"/>
      <c r="CJ65" s="40"/>
      <c r="CK65" s="40"/>
      <c r="CL65" s="88"/>
    </row>
    <row r="66" spans="5:90" s="79" customFormat="1" ht="18.75" customHeight="1">
      <c r="E66" s="81"/>
      <c r="AP66" s="80"/>
      <c r="CA66" s="98"/>
      <c r="CC66" s="40"/>
      <c r="CF66" s="40"/>
      <c r="CG66" s="40"/>
      <c r="CH66" s="40"/>
      <c r="CI66" s="50"/>
      <c r="CJ66" s="40"/>
      <c r="CK66" s="40"/>
      <c r="CL66" s="88"/>
    </row>
    <row r="67" spans="5:90" s="79" customFormat="1" ht="18.75" customHeight="1">
      <c r="E67" s="81"/>
      <c r="AP67" s="80"/>
      <c r="CA67" s="98"/>
      <c r="CC67" s="40"/>
      <c r="CF67" s="40"/>
      <c r="CG67" s="40"/>
      <c r="CH67" s="40"/>
      <c r="CI67" s="50"/>
      <c r="CJ67" s="40"/>
      <c r="CK67" s="40"/>
      <c r="CL67" s="88"/>
    </row>
    <row r="68" spans="5:90" s="79" customFormat="1" ht="18.75" customHeight="1">
      <c r="E68" s="81"/>
      <c r="AP68" s="80"/>
      <c r="CA68" s="98"/>
      <c r="CC68" s="40"/>
      <c r="CF68" s="40"/>
      <c r="CG68" s="40"/>
      <c r="CH68" s="40"/>
      <c r="CI68" s="50"/>
      <c r="CJ68" s="40"/>
      <c r="CK68" s="40"/>
      <c r="CL68" s="88"/>
    </row>
    <row r="69" spans="5:90" s="79" customFormat="1" ht="18.75" customHeight="1">
      <c r="E69" s="81"/>
      <c r="AP69" s="80"/>
      <c r="CA69" s="98"/>
      <c r="CC69" s="40"/>
      <c r="CF69" s="40"/>
      <c r="CG69" s="40"/>
      <c r="CH69" s="40"/>
      <c r="CI69" s="50"/>
      <c r="CJ69" s="40"/>
      <c r="CK69" s="40"/>
      <c r="CL69" s="88"/>
    </row>
    <row r="70" spans="5:90" s="79" customFormat="1" ht="18.75" customHeight="1">
      <c r="E70" s="81"/>
      <c r="AP70" s="80"/>
      <c r="CA70" s="98"/>
      <c r="CC70" s="40"/>
      <c r="CF70" s="40"/>
      <c r="CG70" s="40"/>
      <c r="CH70" s="40"/>
      <c r="CI70" s="50"/>
      <c r="CJ70" s="40"/>
      <c r="CK70" s="40"/>
      <c r="CL70" s="88"/>
    </row>
    <row r="71" spans="5:90" s="79" customFormat="1" ht="18.75" customHeight="1">
      <c r="E71" s="81"/>
      <c r="AP71" s="80"/>
      <c r="CA71" s="98"/>
      <c r="CC71" s="40"/>
      <c r="CF71" s="40"/>
      <c r="CG71" s="40"/>
      <c r="CH71" s="40"/>
      <c r="CI71" s="50"/>
      <c r="CJ71" s="40"/>
      <c r="CK71" s="40"/>
      <c r="CL71" s="88"/>
    </row>
    <row r="72" spans="5:90" s="79" customFormat="1" ht="18.75" customHeight="1">
      <c r="E72" s="81"/>
      <c r="AP72" s="80"/>
      <c r="CA72" s="98"/>
      <c r="CC72" s="40"/>
      <c r="CF72" s="40"/>
      <c r="CG72" s="40"/>
      <c r="CH72" s="40"/>
      <c r="CI72" s="50"/>
      <c r="CJ72" s="40"/>
      <c r="CK72" s="40"/>
      <c r="CL72" s="88"/>
    </row>
    <row r="73" spans="5:90" s="79" customFormat="1" ht="18.75" customHeight="1">
      <c r="E73" s="81"/>
      <c r="AP73" s="80"/>
      <c r="CA73" s="98"/>
      <c r="CC73" s="40"/>
      <c r="CF73" s="40"/>
      <c r="CG73" s="40"/>
      <c r="CH73" s="40"/>
      <c r="CI73" s="50"/>
      <c r="CJ73" s="40"/>
      <c r="CK73" s="40"/>
      <c r="CL73" s="88"/>
    </row>
    <row r="74" spans="5:90" s="79" customFormat="1" ht="18.75" customHeight="1">
      <c r="E74" s="81"/>
      <c r="AP74" s="80"/>
      <c r="CA74" s="98"/>
      <c r="CC74" s="40"/>
      <c r="CF74" s="40"/>
      <c r="CG74" s="40"/>
      <c r="CH74" s="40"/>
      <c r="CI74" s="50"/>
      <c r="CJ74" s="40"/>
      <c r="CK74" s="40"/>
      <c r="CL74" s="88"/>
    </row>
    <row r="75" spans="5:90" s="79" customFormat="1" ht="18.75" customHeight="1">
      <c r="E75" s="81"/>
      <c r="AP75" s="80"/>
      <c r="CA75" s="98"/>
      <c r="CC75" s="40"/>
      <c r="CF75" s="40"/>
      <c r="CG75" s="40"/>
      <c r="CH75" s="40"/>
      <c r="CI75" s="50"/>
      <c r="CJ75" s="40"/>
      <c r="CK75" s="40"/>
      <c r="CL75" s="88"/>
    </row>
    <row r="76" spans="5:90" s="79" customFormat="1" ht="18.75" customHeight="1">
      <c r="E76" s="81"/>
      <c r="AP76" s="80"/>
      <c r="CA76" s="98"/>
      <c r="CC76" s="40"/>
      <c r="CF76" s="40"/>
      <c r="CG76" s="40"/>
      <c r="CH76" s="40"/>
      <c r="CI76" s="50"/>
      <c r="CJ76" s="40"/>
      <c r="CK76" s="40"/>
      <c r="CL76" s="88"/>
    </row>
    <row r="77" spans="5:90" s="79" customFormat="1" ht="18.75" customHeight="1">
      <c r="E77" s="81"/>
      <c r="AP77" s="80"/>
      <c r="CA77" s="98"/>
      <c r="CC77" s="40"/>
      <c r="CF77" s="40"/>
      <c r="CG77" s="40"/>
      <c r="CH77" s="40"/>
      <c r="CI77" s="50"/>
      <c r="CJ77" s="40"/>
      <c r="CK77" s="40"/>
      <c r="CL77" s="88"/>
    </row>
    <row r="78" spans="5:90" s="79" customFormat="1" ht="18.75" customHeight="1">
      <c r="E78" s="81"/>
      <c r="AP78" s="80"/>
      <c r="CA78" s="98"/>
      <c r="CC78" s="40"/>
      <c r="CF78" s="40"/>
      <c r="CG78" s="40"/>
      <c r="CH78" s="40"/>
      <c r="CI78" s="50"/>
      <c r="CJ78" s="40"/>
      <c r="CK78" s="40"/>
      <c r="CL78" s="88"/>
    </row>
    <row r="79" spans="5:90" s="79" customFormat="1" ht="18.75" customHeight="1">
      <c r="E79" s="81"/>
      <c r="AP79" s="80"/>
      <c r="CA79" s="98"/>
      <c r="CC79" s="40"/>
      <c r="CF79" s="40"/>
      <c r="CL79" s="88"/>
    </row>
    <row r="80" spans="5:90" s="79" customFormat="1" ht="18.75" customHeight="1">
      <c r="E80" s="81"/>
      <c r="AP80" s="80"/>
      <c r="CA80" s="98"/>
      <c r="CC80" s="40"/>
      <c r="CF80" s="40"/>
      <c r="CK80" s="40"/>
      <c r="CL80" s="88"/>
    </row>
    <row r="81" spans="2:90" s="79" customFormat="1" ht="18.75" customHeight="1">
      <c r="E81" s="81"/>
      <c r="AP81" s="80"/>
      <c r="CA81" s="98"/>
      <c r="CC81" s="40"/>
      <c r="CF81" s="40"/>
      <c r="CK81" s="40"/>
      <c r="CL81" s="88"/>
    </row>
    <row r="82" spans="2:90" s="79" customFormat="1" ht="18.75" customHeight="1">
      <c r="E82" s="81"/>
      <c r="AP82" s="80"/>
      <c r="CA82" s="98"/>
      <c r="CC82" s="40"/>
      <c r="CF82" s="40"/>
      <c r="CK82" s="40"/>
      <c r="CL82" s="88"/>
    </row>
    <row r="83" spans="2:90" s="79" customFormat="1" ht="18.75" customHeight="1">
      <c r="E83" s="81"/>
      <c r="AP83" s="80"/>
      <c r="CA83" s="98"/>
      <c r="CC83" s="40"/>
      <c r="CF83" s="40"/>
      <c r="CK83" s="40"/>
      <c r="CL83" s="88"/>
    </row>
    <row r="84" spans="2:90" s="79" customFormat="1" ht="18.75" customHeight="1">
      <c r="E84" s="81"/>
      <c r="AP84" s="80"/>
      <c r="CA84" s="98"/>
      <c r="CC84" s="40"/>
      <c r="CF84" s="40"/>
      <c r="CK84" s="40"/>
      <c r="CL84" s="88"/>
    </row>
    <row r="85" spans="2:90" s="79" customFormat="1" ht="18.75" customHeight="1">
      <c r="E85" s="81"/>
      <c r="AP85" s="80"/>
      <c r="CA85" s="98"/>
      <c r="CC85" s="40"/>
      <c r="CF85" s="40"/>
      <c r="CK85" s="40"/>
      <c r="CL85" s="88"/>
    </row>
    <row r="86" spans="2:90" s="79" customFormat="1" ht="18.75" customHeight="1">
      <c r="E86" s="81"/>
      <c r="AP86" s="80"/>
      <c r="CA86" s="98"/>
      <c r="CC86" s="40"/>
      <c r="CF86" s="40"/>
      <c r="CK86" s="40"/>
      <c r="CL86" s="88"/>
    </row>
    <row r="87" spans="2:90" s="79" customFormat="1" ht="18.75" customHeight="1">
      <c r="E87" s="81"/>
      <c r="AP87" s="80"/>
      <c r="CA87" s="98"/>
      <c r="CC87" s="40"/>
      <c r="CF87" s="40"/>
      <c r="CK87" s="40"/>
      <c r="CL87" s="88"/>
    </row>
    <row r="88" spans="2:90" s="79" customFormat="1" ht="18.75" customHeight="1">
      <c r="E88" s="81"/>
      <c r="AP88" s="80"/>
      <c r="CA88" s="98"/>
      <c r="CC88" s="40"/>
      <c r="CF88" s="40"/>
      <c r="CK88" s="40"/>
      <c r="CL88" s="88"/>
    </row>
    <row r="89" spans="2:90" s="79" customFormat="1" ht="18.75" customHeight="1">
      <c r="E89" s="81"/>
      <c r="AP89" s="80"/>
      <c r="CA89" s="98"/>
      <c r="CC89" s="40"/>
      <c r="CF89" s="40"/>
      <c r="CK89" s="40"/>
      <c r="CL89" s="88"/>
    </row>
    <row r="90" spans="2:90" s="79" customFormat="1" ht="18.75" customHeight="1">
      <c r="E90" s="81"/>
      <c r="AP90" s="80"/>
      <c r="CA90" s="98"/>
      <c r="CC90" s="40"/>
      <c r="CF90" s="40"/>
      <c r="CK90" s="40"/>
      <c r="CL90" s="88"/>
    </row>
    <row r="91" spans="2:90" s="79" customFormat="1" ht="18.75" customHeight="1">
      <c r="E91" s="81"/>
      <c r="AP91" s="80"/>
      <c r="CA91" s="98"/>
      <c r="CC91" s="40"/>
      <c r="CF91" s="40"/>
      <c r="CK91" s="40"/>
      <c r="CL91" s="88"/>
    </row>
    <row r="92" spans="2:90" s="79" customFormat="1" ht="18.75" customHeight="1">
      <c r="E92" s="81"/>
      <c r="AP92" s="80"/>
      <c r="CA92" s="98"/>
      <c r="CC92" s="40"/>
      <c r="CF92" s="40"/>
      <c r="CK92" s="40"/>
      <c r="CL92" s="88"/>
    </row>
    <row r="93" spans="2:90" s="79" customFormat="1" ht="18.75" customHeight="1">
      <c r="E93" s="81"/>
      <c r="AP93" s="80"/>
      <c r="CA93" s="98"/>
      <c r="CC93" s="40"/>
      <c r="CF93" s="40"/>
      <c r="CK93" s="40"/>
      <c r="CL93" s="88"/>
    </row>
    <row r="94" spans="2:90" s="79" customFormat="1" ht="18.75" customHeight="1">
      <c r="B94" s="81"/>
      <c r="C94" s="81"/>
      <c r="D94" s="81"/>
      <c r="E94" s="81"/>
      <c r="G94" s="81"/>
      <c r="AP94" s="80"/>
      <c r="CA94" s="98"/>
      <c r="CC94" s="40"/>
      <c r="CF94" s="40"/>
      <c r="CK94" s="40"/>
      <c r="CL94" s="88"/>
    </row>
    <row r="95" spans="2:90" s="79" customFormat="1" ht="18.75" customHeight="1">
      <c r="AP95" s="80"/>
      <c r="CA95" s="98"/>
      <c r="CC95" s="40"/>
      <c r="CF95" s="40"/>
      <c r="CK95" s="40"/>
      <c r="CL95" s="88"/>
    </row>
    <row r="96" spans="2:90" s="79" customFormat="1" ht="18.75" customHeight="1">
      <c r="AP96" s="80"/>
      <c r="CA96" s="98"/>
      <c r="CC96" s="40"/>
      <c r="CF96" s="40"/>
      <c r="CK96" s="40"/>
      <c r="CL96" s="88"/>
    </row>
    <row r="97" spans="42:90" s="79" customFormat="1" ht="18.75" customHeight="1">
      <c r="AP97" s="80"/>
      <c r="CA97" s="98"/>
      <c r="CC97" s="40"/>
      <c r="CF97" s="40"/>
      <c r="CK97" s="40"/>
      <c r="CL97" s="88"/>
    </row>
    <row r="98" spans="42:90" s="79" customFormat="1" ht="18.75" customHeight="1">
      <c r="AP98" s="80"/>
      <c r="CA98" s="98"/>
      <c r="CC98" s="40"/>
      <c r="CF98" s="40"/>
      <c r="CK98" s="40"/>
      <c r="CL98" s="88"/>
    </row>
    <row r="99" spans="42:90" s="79" customFormat="1" ht="18.75" customHeight="1">
      <c r="AP99" s="80"/>
      <c r="CA99" s="98"/>
      <c r="CC99" s="40"/>
      <c r="CF99" s="40"/>
      <c r="CK99" s="40"/>
      <c r="CL99" s="88"/>
    </row>
    <row r="100" spans="42:90" s="79" customFormat="1" ht="18.75" customHeight="1">
      <c r="AP100" s="80"/>
      <c r="CA100" s="98"/>
      <c r="CC100" s="40"/>
      <c r="CF100" s="40"/>
      <c r="CK100" s="40"/>
      <c r="CL100" s="88"/>
    </row>
    <row r="101" spans="42:90" s="79" customFormat="1" ht="18.75" customHeight="1">
      <c r="AP101" s="80"/>
      <c r="CA101" s="98"/>
      <c r="CC101" s="40"/>
      <c r="CF101" s="40"/>
      <c r="CK101" s="40"/>
      <c r="CL101" s="88"/>
    </row>
    <row r="102" spans="42:90" s="79" customFormat="1" ht="18.75" customHeight="1">
      <c r="AP102" s="80"/>
      <c r="CA102" s="98"/>
      <c r="CC102" s="40"/>
      <c r="CF102" s="40"/>
      <c r="CK102" s="40"/>
      <c r="CL102" s="88"/>
    </row>
    <row r="103" spans="42:90" s="79" customFormat="1" ht="18.75" customHeight="1">
      <c r="AP103" s="80"/>
      <c r="CA103" s="98"/>
      <c r="CC103" s="40"/>
      <c r="CF103" s="40"/>
      <c r="CK103" s="40"/>
      <c r="CL103" s="88"/>
    </row>
  </sheetData>
  <sheetProtection password="CC6B" sheet="1" selectLockedCells="1"/>
  <mergeCells count="64">
    <mergeCell ref="B27:AM27"/>
    <mergeCell ref="B28:AM28"/>
    <mergeCell ref="A22:Q22"/>
    <mergeCell ref="R22:V22"/>
    <mergeCell ref="W22:AM22"/>
    <mergeCell ref="A24:AM24"/>
    <mergeCell ref="B25:AM25"/>
    <mergeCell ref="B26:AM26"/>
    <mergeCell ref="A20:Q20"/>
    <mergeCell ref="R20:V20"/>
    <mergeCell ref="W20:AM20"/>
    <mergeCell ref="A21:Q21"/>
    <mergeCell ref="R21:V21"/>
    <mergeCell ref="W21:AM21"/>
    <mergeCell ref="A18:Q18"/>
    <mergeCell ref="R18:V18"/>
    <mergeCell ref="W18:AM18"/>
    <mergeCell ref="A19:Q19"/>
    <mergeCell ref="R19:V19"/>
    <mergeCell ref="W19:AM19"/>
    <mergeCell ref="A16:Q16"/>
    <mergeCell ref="R16:V16"/>
    <mergeCell ref="W16:AM16"/>
    <mergeCell ref="A17:Q17"/>
    <mergeCell ref="R17:V17"/>
    <mergeCell ref="W17:AM17"/>
    <mergeCell ref="A14:Q14"/>
    <mergeCell ref="R14:V14"/>
    <mergeCell ref="W14:AM14"/>
    <mergeCell ref="A15:Q15"/>
    <mergeCell ref="R15:V15"/>
    <mergeCell ref="W15:AM15"/>
    <mergeCell ref="AD12:AE12"/>
    <mergeCell ref="AF12:AH12"/>
    <mergeCell ref="AI12:AK12"/>
    <mergeCell ref="AL12:AM12"/>
    <mergeCell ref="A13:Q13"/>
    <mergeCell ref="R13:V13"/>
    <mergeCell ref="W13:AM13"/>
    <mergeCell ref="M12:P12"/>
    <mergeCell ref="Q12:T12"/>
    <mergeCell ref="U12:V12"/>
    <mergeCell ref="W12:Y12"/>
    <mergeCell ref="Z12:AC12"/>
    <mergeCell ref="AT7:AT8"/>
    <mergeCell ref="L8:AM8"/>
    <mergeCell ref="S9:Y9"/>
    <mergeCell ref="AG9:AM9"/>
    <mergeCell ref="L10:AM10"/>
    <mergeCell ref="AP5:AT5"/>
    <mergeCell ref="L6:AB6"/>
    <mergeCell ref="AC6:AF6"/>
    <mergeCell ref="AG6:AK6"/>
    <mergeCell ref="AL6:AM6"/>
    <mergeCell ref="AP6:AT6"/>
    <mergeCell ref="A2:AM2"/>
    <mergeCell ref="A4:A10"/>
    <mergeCell ref="L4:AF4"/>
    <mergeCell ref="AG4:AM4"/>
    <mergeCell ref="L5:AF5"/>
    <mergeCell ref="AG5:AM5"/>
    <mergeCell ref="B7:K8"/>
    <mergeCell ref="Q7:R7"/>
    <mergeCell ref="T7:V7"/>
  </mergeCells>
  <phoneticPr fontId="6"/>
  <conditionalFormatting sqref="AG6:AK6">
    <cfRule type="expression" dxfId="15" priority="1">
      <formula>$CE$4=2</formula>
    </cfRule>
  </conditionalFormatting>
  <conditionalFormatting sqref="A25">
    <cfRule type="expression" dxfId="14" priority="2">
      <formula>#REF!=2</formula>
    </cfRule>
  </conditionalFormatting>
  <dataValidations count="8">
    <dataValidation type="list" allowBlank="1" showInputMessage="1" showErrorMessage="1" sqref="A15:Q21">
      <formula1>$CC$15:$CC$27</formula1>
    </dataValidation>
    <dataValidation type="whole" allowBlank="1" showInputMessage="1" showErrorMessage="1" error="所要額が1,000円未満の場合は申請できません。" sqref="Z12">
      <formula1>1000</formula1>
      <formula2>1E+28</formula2>
    </dataValidation>
    <dataValidation imeMode="fullKatakana" allowBlank="1" showInputMessage="1" showErrorMessage="1" sqref="L4:AF4"/>
    <dataValidation imeMode="disabled" allowBlank="1" showInputMessage="1" showErrorMessage="1" sqref="Q7:R7 T7:V7 S9:Y9 AG9:AM9"/>
    <dataValidation type="textLength" imeMode="disabled" operator="equal" allowBlank="1" showInputMessage="1" showErrorMessage="1" errorTitle="事業所番号" error="10桁で入力してください。" sqref="AG5:AM5">
      <formula1>10</formula1>
    </dataValidation>
    <dataValidation imeMode="halfAlpha" allowBlank="1" showInputMessage="1" showErrorMessage="1" sqref="AG6 R14:V21"/>
    <dataValidation type="list" allowBlank="1" showInputMessage="1" showErrorMessage="1" sqref="X33:Z34 A25:A28 X36:Z36 X31:Z31">
      <formula1>"○"</formula1>
    </dataValidation>
    <dataValidation type="list" allowBlank="1" showInputMessage="1" showErrorMessage="1" sqref="L6:AB6">
      <formula1>$CH$4:$CH$40</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CL103"/>
  <sheetViews>
    <sheetView showGridLines="0" view="pageBreakPreview" zoomScaleNormal="120" zoomScaleSheetLayoutView="100" workbookViewId="0">
      <selection activeCell="L5" sqref="L5:AF5"/>
    </sheetView>
  </sheetViews>
  <sheetFormatPr defaultColWidth="2.25" defaultRowHeight="15.75"/>
  <cols>
    <col min="1" max="1" width="5.75" style="41" customWidth="1"/>
    <col min="2" max="5" width="3.375" style="41" customWidth="1"/>
    <col min="6" max="7" width="2.375" style="41" bestFit="1" customWidth="1"/>
    <col min="8" max="28" width="2.25" style="41"/>
    <col min="29" max="30" width="2.125" style="41" customWidth="1"/>
    <col min="31" max="32" width="2.625" style="41" customWidth="1"/>
    <col min="33" max="33" width="2.25" style="41"/>
    <col min="34" max="35" width="2.875" style="41" customWidth="1"/>
    <col min="36" max="37" width="2.625" style="41" customWidth="1"/>
    <col min="38" max="39" width="1.375" style="41" customWidth="1"/>
    <col min="40" max="40" width="2.25" style="41"/>
    <col min="41" max="41" width="2.25" style="41" customWidth="1"/>
    <col min="42" max="42" width="2.25" style="117" customWidth="1"/>
    <col min="43" max="47" width="2.25" style="41" customWidth="1"/>
    <col min="48" max="78" width="2.25" style="41"/>
    <col min="79" max="79" width="8.625" style="95" bestFit="1" customWidth="1"/>
    <col min="80" max="80" width="2.875" style="41" customWidth="1"/>
    <col min="81" max="81" width="2.25" style="40" customWidth="1"/>
    <col min="82" max="83" width="5.875" style="41" customWidth="1"/>
    <col min="84" max="84" width="2.5" style="40" customWidth="1"/>
    <col min="85" max="85" width="3.25" style="41" customWidth="1"/>
    <col min="86" max="86" width="41.25" style="41" customWidth="1"/>
    <col min="87" max="87" width="7.5" style="41" customWidth="1"/>
    <col min="88" max="88" width="6.625" style="41" customWidth="1"/>
    <col min="89" max="89" width="2.375" style="40" customWidth="1"/>
    <col min="90" max="90" width="6.375" style="88" customWidth="1"/>
    <col min="91" max="16384" width="2.25" style="41"/>
  </cols>
  <sheetData>
    <row r="1" spans="1:90">
      <c r="A1" s="40" t="s">
        <v>43</v>
      </c>
      <c r="AJ1" s="41" t="s">
        <v>149</v>
      </c>
    </row>
    <row r="2" spans="1:90" ht="36" customHeight="1">
      <c r="A2" s="181" t="str">
        <f>IF(個票14!$CB$4="NG","申請内容に不備/未入力の項目があります！本シートをもう一度ご確認ください！","")</f>
        <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row>
    <row r="3" spans="1:90" ht="20.25" thickBot="1">
      <c r="L3" s="94"/>
      <c r="AM3" s="92" t="str">
        <f>IF($L$5="","",IF($AG$5="","事業所番号を入力してください。↓",""))</f>
        <v/>
      </c>
      <c r="CB3" s="41" t="s">
        <v>68</v>
      </c>
      <c r="CD3" s="41" t="s">
        <v>44</v>
      </c>
      <c r="CE3" s="41" t="s">
        <v>24</v>
      </c>
      <c r="CG3" s="40"/>
      <c r="CH3" s="40"/>
      <c r="CI3" s="42" t="s">
        <v>31</v>
      </c>
      <c r="CJ3" s="40"/>
      <c r="CK3" s="40" t="s">
        <v>44</v>
      </c>
      <c r="CL3" s="88" t="s">
        <v>24</v>
      </c>
    </row>
    <row r="4" spans="1:90" s="47" customFormat="1" ht="18" customHeight="1">
      <c r="A4" s="182" t="s">
        <v>18</v>
      </c>
      <c r="B4" s="43" t="s">
        <v>0</v>
      </c>
      <c r="C4" s="44"/>
      <c r="D4" s="44"/>
      <c r="E4" s="45"/>
      <c r="F4" s="45"/>
      <c r="G4" s="45"/>
      <c r="H4" s="45"/>
      <c r="I4" s="45"/>
      <c r="J4" s="45"/>
      <c r="K4" s="46"/>
      <c r="L4" s="185"/>
      <c r="M4" s="186"/>
      <c r="N4" s="186"/>
      <c r="O4" s="186"/>
      <c r="P4" s="186"/>
      <c r="Q4" s="186"/>
      <c r="R4" s="186"/>
      <c r="S4" s="186"/>
      <c r="T4" s="186"/>
      <c r="U4" s="186"/>
      <c r="V4" s="186"/>
      <c r="W4" s="186"/>
      <c r="X4" s="186"/>
      <c r="Y4" s="186"/>
      <c r="Z4" s="186"/>
      <c r="AA4" s="186"/>
      <c r="AB4" s="186"/>
      <c r="AC4" s="186"/>
      <c r="AD4" s="186"/>
      <c r="AE4" s="186"/>
      <c r="AF4" s="187"/>
      <c r="AG4" s="188" t="s">
        <v>72</v>
      </c>
      <c r="AH4" s="189"/>
      <c r="AI4" s="189"/>
      <c r="AJ4" s="189"/>
      <c r="AK4" s="189"/>
      <c r="AL4" s="189"/>
      <c r="AM4" s="190"/>
      <c r="AP4" s="48"/>
      <c r="CA4" s="96"/>
      <c r="CB4" s="89" t="str">
        <f>IF(AM3&amp;AC7&amp;A29="","","NG")</f>
        <v/>
      </c>
      <c r="CC4" s="40"/>
      <c r="CD4" s="47">
        <f>IFERROR(VLOOKUP($L$6,$CH$4:$CK$40,4,FALSE),0)</f>
        <v>0</v>
      </c>
      <c r="CE4" s="47">
        <f>IFERROR(VLOOKUP($L$6,$CH$4:$CL$40,5,FALSE),0)</f>
        <v>0</v>
      </c>
      <c r="CF4" s="40">
        <f>IF($L$6=$CH4,1,0)</f>
        <v>0</v>
      </c>
      <c r="CG4" s="40">
        <v>1</v>
      </c>
      <c r="CH4" s="49" t="s">
        <v>75</v>
      </c>
      <c r="CI4" s="50">
        <v>20000</v>
      </c>
      <c r="CJ4" s="40" t="s">
        <v>30</v>
      </c>
      <c r="CK4" s="40">
        <v>1</v>
      </c>
      <c r="CL4" s="88">
        <v>2</v>
      </c>
    </row>
    <row r="5" spans="1:90" s="47" customFormat="1" ht="20.25" customHeight="1">
      <c r="A5" s="183"/>
      <c r="B5" s="51" t="s">
        <v>17</v>
      </c>
      <c r="C5" s="52"/>
      <c r="D5" s="52"/>
      <c r="E5" s="53"/>
      <c r="F5" s="53"/>
      <c r="G5" s="53"/>
      <c r="H5" s="53"/>
      <c r="I5" s="53"/>
      <c r="J5" s="53"/>
      <c r="K5" s="54"/>
      <c r="L5" s="191"/>
      <c r="M5" s="192"/>
      <c r="N5" s="192"/>
      <c r="O5" s="192"/>
      <c r="P5" s="192"/>
      <c r="Q5" s="192"/>
      <c r="R5" s="192"/>
      <c r="S5" s="192"/>
      <c r="T5" s="192"/>
      <c r="U5" s="192"/>
      <c r="V5" s="192"/>
      <c r="W5" s="192"/>
      <c r="X5" s="192"/>
      <c r="Y5" s="192"/>
      <c r="Z5" s="192"/>
      <c r="AA5" s="192"/>
      <c r="AB5" s="192"/>
      <c r="AC5" s="192"/>
      <c r="AD5" s="192"/>
      <c r="AE5" s="192"/>
      <c r="AF5" s="193"/>
      <c r="AG5" s="194"/>
      <c r="AH5" s="195"/>
      <c r="AI5" s="195"/>
      <c r="AJ5" s="195"/>
      <c r="AK5" s="195"/>
      <c r="AL5" s="195"/>
      <c r="AM5" s="196"/>
      <c r="AP5" s="207"/>
      <c r="AQ5" s="207"/>
      <c r="AR5" s="207"/>
      <c r="AS5" s="207"/>
      <c r="AT5" s="207"/>
      <c r="CA5" s="96"/>
      <c r="CC5" s="40"/>
      <c r="CF5" s="40">
        <f t="shared" ref="CF5:CF13" si="0">IF($L$6=$CH5,1,0)</f>
        <v>0</v>
      </c>
      <c r="CG5" s="40">
        <v>2</v>
      </c>
      <c r="CH5" s="49" t="s">
        <v>76</v>
      </c>
      <c r="CI5" s="50">
        <v>30000</v>
      </c>
      <c r="CJ5" s="40" t="s">
        <v>30</v>
      </c>
      <c r="CK5" s="40">
        <v>1</v>
      </c>
      <c r="CL5" s="88">
        <v>2</v>
      </c>
    </row>
    <row r="6" spans="1:90" s="47" customFormat="1" ht="26.25" customHeight="1">
      <c r="A6" s="183"/>
      <c r="B6" s="55" t="s">
        <v>27</v>
      </c>
      <c r="C6" s="118"/>
      <c r="D6" s="118"/>
      <c r="E6" s="6"/>
      <c r="F6" s="6"/>
      <c r="G6" s="6"/>
      <c r="H6" s="6"/>
      <c r="I6" s="6"/>
      <c r="J6" s="6"/>
      <c r="K6" s="56"/>
      <c r="L6" s="208"/>
      <c r="M6" s="209"/>
      <c r="N6" s="209"/>
      <c r="O6" s="209"/>
      <c r="P6" s="209"/>
      <c r="Q6" s="209"/>
      <c r="R6" s="209"/>
      <c r="S6" s="209"/>
      <c r="T6" s="209"/>
      <c r="U6" s="209"/>
      <c r="V6" s="209"/>
      <c r="W6" s="209"/>
      <c r="X6" s="209"/>
      <c r="Y6" s="209"/>
      <c r="Z6" s="209"/>
      <c r="AA6" s="209"/>
      <c r="AB6" s="210"/>
      <c r="AC6" s="211" t="s">
        <v>24</v>
      </c>
      <c r="AD6" s="212"/>
      <c r="AE6" s="212"/>
      <c r="AF6" s="213"/>
      <c r="AG6" s="214"/>
      <c r="AH6" s="215"/>
      <c r="AI6" s="215"/>
      <c r="AJ6" s="215"/>
      <c r="AK6" s="216"/>
      <c r="AL6" s="217" t="s">
        <v>73</v>
      </c>
      <c r="AM6" s="218"/>
      <c r="AP6" s="219" t="s">
        <v>37</v>
      </c>
      <c r="AQ6" s="207"/>
      <c r="AR6" s="207"/>
      <c r="AS6" s="207"/>
      <c r="AT6" s="207"/>
      <c r="CA6" s="96"/>
      <c r="CC6" s="40"/>
      <c r="CF6" s="40">
        <f t="shared" si="0"/>
        <v>0</v>
      </c>
      <c r="CG6" s="40">
        <v>3</v>
      </c>
      <c r="CH6" s="49" t="s">
        <v>77</v>
      </c>
      <c r="CI6" s="50">
        <v>40000</v>
      </c>
      <c r="CJ6" s="40" t="s">
        <v>30</v>
      </c>
      <c r="CK6" s="40">
        <v>1</v>
      </c>
      <c r="CL6" s="88">
        <v>2</v>
      </c>
    </row>
    <row r="7" spans="1:90" s="47" customFormat="1" ht="18" customHeight="1">
      <c r="A7" s="183"/>
      <c r="B7" s="197" t="s">
        <v>25</v>
      </c>
      <c r="C7" s="198"/>
      <c r="D7" s="198"/>
      <c r="E7" s="198"/>
      <c r="F7" s="198"/>
      <c r="G7" s="198"/>
      <c r="H7" s="198"/>
      <c r="I7" s="198"/>
      <c r="J7" s="198"/>
      <c r="K7" s="199"/>
      <c r="L7" s="57" t="s">
        <v>5</v>
      </c>
      <c r="M7" s="57"/>
      <c r="N7" s="57"/>
      <c r="O7" s="57"/>
      <c r="P7" s="57"/>
      <c r="Q7" s="203"/>
      <c r="R7" s="203"/>
      <c r="S7" s="57" t="s">
        <v>6</v>
      </c>
      <c r="T7" s="203"/>
      <c r="U7" s="203"/>
      <c r="V7" s="203"/>
      <c r="W7" s="57" t="s">
        <v>7</v>
      </c>
      <c r="X7" s="57"/>
      <c r="Y7" s="57"/>
      <c r="Z7" s="57"/>
      <c r="AA7" s="57"/>
      <c r="AB7" s="57"/>
      <c r="AC7" s="83" t="str">
        <f>IF($CE$4=2,IF($AG$6="","定員を入力してください。",""),"")</f>
        <v/>
      </c>
      <c r="AD7" s="82"/>
      <c r="AE7" s="82"/>
      <c r="AF7" s="82"/>
      <c r="AG7" s="82"/>
      <c r="AH7" s="82"/>
      <c r="AI7" s="82"/>
      <c r="AJ7" s="82"/>
      <c r="AK7" s="82"/>
      <c r="AL7" s="82"/>
      <c r="AM7" s="84"/>
      <c r="AP7" s="118"/>
      <c r="AQ7" s="5"/>
      <c r="AR7" s="5"/>
      <c r="AS7" s="5"/>
      <c r="AT7" s="220"/>
      <c r="CA7" s="96"/>
      <c r="CC7" s="40"/>
      <c r="CF7" s="40">
        <f t="shared" si="0"/>
        <v>0</v>
      </c>
      <c r="CG7" s="40">
        <v>4</v>
      </c>
      <c r="CH7" s="49" t="s">
        <v>78</v>
      </c>
      <c r="CI7" s="50">
        <v>14000</v>
      </c>
      <c r="CJ7" s="40" t="s">
        <v>30</v>
      </c>
      <c r="CK7" s="40">
        <v>1</v>
      </c>
      <c r="CL7" s="88"/>
    </row>
    <row r="8" spans="1:90" s="47" customFormat="1" ht="20.25" customHeight="1">
      <c r="A8" s="183"/>
      <c r="B8" s="200"/>
      <c r="C8" s="201"/>
      <c r="D8" s="201"/>
      <c r="E8" s="201"/>
      <c r="F8" s="201"/>
      <c r="G8" s="201"/>
      <c r="H8" s="201"/>
      <c r="I8" s="201"/>
      <c r="J8" s="201"/>
      <c r="K8" s="202"/>
      <c r="L8" s="221"/>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3"/>
      <c r="AP8" s="118"/>
      <c r="AQ8" s="5"/>
      <c r="AR8" s="5"/>
      <c r="AS8" s="5"/>
      <c r="AT8" s="220"/>
      <c r="CA8" s="96"/>
      <c r="CC8" s="40"/>
      <c r="CF8" s="40">
        <f t="shared" si="0"/>
        <v>0</v>
      </c>
      <c r="CG8" s="40">
        <v>5</v>
      </c>
      <c r="CH8" s="49" t="s">
        <v>79</v>
      </c>
      <c r="CI8" s="50">
        <v>7000</v>
      </c>
      <c r="CJ8" s="40" t="s">
        <v>30</v>
      </c>
      <c r="CK8" s="40">
        <v>1</v>
      </c>
      <c r="CL8" s="88"/>
    </row>
    <row r="9" spans="1:90" s="47" customFormat="1" ht="21" customHeight="1">
      <c r="A9" s="183"/>
      <c r="B9" s="58" t="s">
        <v>8</v>
      </c>
      <c r="C9" s="119"/>
      <c r="D9" s="119"/>
      <c r="E9" s="59"/>
      <c r="F9" s="59"/>
      <c r="G9" s="59"/>
      <c r="H9" s="59"/>
      <c r="I9" s="59"/>
      <c r="J9" s="59"/>
      <c r="K9" s="60"/>
      <c r="L9" s="59" t="s">
        <v>9</v>
      </c>
      <c r="M9" s="59"/>
      <c r="N9" s="59"/>
      <c r="O9" s="59"/>
      <c r="P9" s="59"/>
      <c r="Q9" s="59"/>
      <c r="R9" s="60"/>
      <c r="S9" s="224"/>
      <c r="T9" s="225"/>
      <c r="U9" s="225"/>
      <c r="V9" s="225"/>
      <c r="W9" s="225"/>
      <c r="X9" s="225"/>
      <c r="Y9" s="226"/>
      <c r="Z9" s="61" t="s">
        <v>23</v>
      </c>
      <c r="AA9" s="59"/>
      <c r="AB9" s="59"/>
      <c r="AC9" s="59"/>
      <c r="AD9" s="59"/>
      <c r="AE9" s="59"/>
      <c r="AF9" s="60"/>
      <c r="AG9" s="227"/>
      <c r="AH9" s="228"/>
      <c r="AI9" s="228"/>
      <c r="AJ9" s="228"/>
      <c r="AK9" s="228"/>
      <c r="AL9" s="228"/>
      <c r="AM9" s="229"/>
      <c r="AP9" s="48"/>
      <c r="CA9" s="96"/>
      <c r="CC9" s="40"/>
      <c r="CF9" s="40">
        <f t="shared" si="0"/>
        <v>0</v>
      </c>
      <c r="CG9" s="40">
        <v>6</v>
      </c>
      <c r="CH9" s="49" t="s">
        <v>80</v>
      </c>
      <c r="CI9" s="50">
        <v>7000</v>
      </c>
      <c r="CJ9" s="40" t="s">
        <v>30</v>
      </c>
      <c r="CK9" s="40">
        <v>1</v>
      </c>
      <c r="CL9" s="88"/>
    </row>
    <row r="10" spans="1:90" s="47" customFormat="1" ht="20.25" customHeight="1" thickBot="1">
      <c r="A10" s="184"/>
      <c r="B10" s="62" t="s">
        <v>42</v>
      </c>
      <c r="C10" s="63"/>
      <c r="D10" s="63"/>
      <c r="E10" s="64"/>
      <c r="F10" s="64"/>
      <c r="G10" s="64"/>
      <c r="H10" s="64"/>
      <c r="I10" s="64"/>
      <c r="J10" s="64"/>
      <c r="K10" s="65"/>
      <c r="L10" s="230"/>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2"/>
      <c r="AP10" s="48"/>
      <c r="CA10" s="96"/>
      <c r="CC10" s="40"/>
      <c r="CF10" s="40">
        <f t="shared" si="0"/>
        <v>0</v>
      </c>
      <c r="CG10" s="40">
        <v>7</v>
      </c>
      <c r="CH10" s="49" t="s">
        <v>81</v>
      </c>
      <c r="CI10" s="50">
        <v>7000</v>
      </c>
      <c r="CJ10" s="40" t="s">
        <v>30</v>
      </c>
      <c r="CK10" s="40">
        <v>1</v>
      </c>
      <c r="CL10" s="88"/>
    </row>
    <row r="11" spans="1:90" s="47" customFormat="1" ht="19.5" customHeight="1" thickBot="1">
      <c r="A11" s="5"/>
      <c r="B11" s="5"/>
      <c r="C11" s="5"/>
      <c r="D11" s="5"/>
      <c r="E11" s="5"/>
      <c r="F11" s="5"/>
      <c r="G11" s="5"/>
      <c r="H11" s="5"/>
      <c r="I11" s="66"/>
      <c r="J11" s="5"/>
      <c r="K11" s="6"/>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P11" s="48"/>
      <c r="CA11" s="96"/>
      <c r="CC11" s="40"/>
      <c r="CF11" s="40">
        <f t="shared" si="0"/>
        <v>0</v>
      </c>
      <c r="CG11" s="40">
        <v>8</v>
      </c>
      <c r="CH11" s="49" t="s">
        <v>82</v>
      </c>
      <c r="CI11" s="50">
        <v>7000</v>
      </c>
      <c r="CJ11" s="40" t="s">
        <v>30</v>
      </c>
      <c r="CK11" s="40">
        <v>1</v>
      </c>
      <c r="CL11" s="88"/>
    </row>
    <row r="12" spans="1:90" s="47" customFormat="1" ht="20.25" customHeight="1" thickBot="1">
      <c r="A12" s="67" t="s">
        <v>33</v>
      </c>
      <c r="B12" s="6"/>
      <c r="C12" s="5"/>
      <c r="D12" s="5"/>
      <c r="E12" s="5"/>
      <c r="F12" s="5"/>
      <c r="G12" s="5"/>
      <c r="H12" s="5"/>
      <c r="I12" s="66"/>
      <c r="J12" s="5"/>
      <c r="K12" s="6"/>
      <c r="L12" s="118"/>
      <c r="M12" s="238" t="s">
        <v>26</v>
      </c>
      <c r="N12" s="204"/>
      <c r="O12" s="204"/>
      <c r="P12" s="204"/>
      <c r="Q12" s="239" t="str">
        <f>IFERROR(SUM(IF($L$6="","",VLOOKUP($L$6,$CH$4:$CI$40,2,0)),$CA$22),"")</f>
        <v/>
      </c>
      <c r="R12" s="240"/>
      <c r="S12" s="240"/>
      <c r="T12" s="241"/>
      <c r="U12" s="204" t="s">
        <v>34</v>
      </c>
      <c r="V12" s="204"/>
      <c r="W12" s="204" t="s">
        <v>19</v>
      </c>
      <c r="X12" s="204"/>
      <c r="Y12" s="204"/>
      <c r="Z12" s="205">
        <f>ROUNDDOWN($R$22/1000,0)*1000</f>
        <v>0</v>
      </c>
      <c r="AA12" s="205"/>
      <c r="AB12" s="205"/>
      <c r="AC12" s="205"/>
      <c r="AD12" s="204" t="s">
        <v>34</v>
      </c>
      <c r="AE12" s="204"/>
      <c r="AF12" s="204" t="s">
        <v>15</v>
      </c>
      <c r="AG12" s="204"/>
      <c r="AH12" s="204"/>
      <c r="AI12" s="205" t="str">
        <f>IF($Q$12="","",MIN($Q$12,$Z$12))</f>
        <v/>
      </c>
      <c r="AJ12" s="205"/>
      <c r="AK12" s="205"/>
      <c r="AL12" s="204" t="s">
        <v>34</v>
      </c>
      <c r="AM12" s="206"/>
      <c r="AP12" s="48"/>
      <c r="CA12" s="96"/>
      <c r="CC12" s="40"/>
      <c r="CF12" s="40">
        <f t="shared" si="0"/>
        <v>0</v>
      </c>
      <c r="CG12" s="40">
        <v>9</v>
      </c>
      <c r="CH12" s="49" t="s">
        <v>83</v>
      </c>
      <c r="CI12" s="50">
        <v>7000</v>
      </c>
      <c r="CJ12" s="40" t="s">
        <v>30</v>
      </c>
      <c r="CK12" s="40">
        <v>1</v>
      </c>
      <c r="CL12" s="88"/>
    </row>
    <row r="13" spans="1:90" ht="18" customHeight="1" thickBot="1">
      <c r="A13" s="233" t="s">
        <v>57</v>
      </c>
      <c r="B13" s="234"/>
      <c r="C13" s="234"/>
      <c r="D13" s="234"/>
      <c r="E13" s="234"/>
      <c r="F13" s="234"/>
      <c r="G13" s="234"/>
      <c r="H13" s="234"/>
      <c r="I13" s="234"/>
      <c r="J13" s="234"/>
      <c r="K13" s="234"/>
      <c r="L13" s="234"/>
      <c r="M13" s="234"/>
      <c r="N13" s="234"/>
      <c r="O13" s="234"/>
      <c r="P13" s="234"/>
      <c r="Q13" s="235"/>
      <c r="R13" s="236" t="s">
        <v>20</v>
      </c>
      <c r="S13" s="234"/>
      <c r="T13" s="234"/>
      <c r="U13" s="234"/>
      <c r="V13" s="235"/>
      <c r="W13" s="236" t="s">
        <v>151</v>
      </c>
      <c r="X13" s="234"/>
      <c r="Y13" s="234"/>
      <c r="Z13" s="234"/>
      <c r="AA13" s="234"/>
      <c r="AB13" s="234"/>
      <c r="AC13" s="234"/>
      <c r="AD13" s="234"/>
      <c r="AE13" s="234"/>
      <c r="AF13" s="234"/>
      <c r="AG13" s="234"/>
      <c r="AH13" s="234"/>
      <c r="AI13" s="234"/>
      <c r="AJ13" s="234"/>
      <c r="AK13" s="234"/>
      <c r="AL13" s="234"/>
      <c r="AM13" s="237"/>
      <c r="CA13" s="95" t="s">
        <v>71</v>
      </c>
      <c r="CF13" s="40">
        <f t="shared" si="0"/>
        <v>0</v>
      </c>
      <c r="CG13" s="40">
        <v>10</v>
      </c>
      <c r="CH13" s="49" t="s">
        <v>84</v>
      </c>
      <c r="CI13" s="50">
        <v>3000</v>
      </c>
      <c r="CJ13" s="40" t="s">
        <v>30</v>
      </c>
      <c r="CK13" s="40">
        <v>1</v>
      </c>
    </row>
    <row r="14" spans="1:90" ht="24.75" customHeight="1" thickBot="1">
      <c r="A14" s="172" t="s">
        <v>150</v>
      </c>
      <c r="B14" s="173"/>
      <c r="C14" s="173"/>
      <c r="D14" s="173"/>
      <c r="E14" s="173"/>
      <c r="F14" s="173"/>
      <c r="G14" s="173"/>
      <c r="H14" s="173"/>
      <c r="I14" s="173"/>
      <c r="J14" s="173"/>
      <c r="K14" s="173"/>
      <c r="L14" s="173"/>
      <c r="M14" s="173"/>
      <c r="N14" s="173"/>
      <c r="O14" s="173"/>
      <c r="P14" s="173"/>
      <c r="Q14" s="174"/>
      <c r="R14" s="175">
        <v>2300</v>
      </c>
      <c r="S14" s="176"/>
      <c r="T14" s="176"/>
      <c r="U14" s="176"/>
      <c r="V14" s="177"/>
      <c r="W14" s="178" t="s">
        <v>152</v>
      </c>
      <c r="X14" s="179"/>
      <c r="Y14" s="179"/>
      <c r="Z14" s="179"/>
      <c r="AA14" s="179"/>
      <c r="AB14" s="179"/>
      <c r="AC14" s="179"/>
      <c r="AD14" s="179"/>
      <c r="AE14" s="179"/>
      <c r="AF14" s="179"/>
      <c r="AG14" s="179"/>
      <c r="AH14" s="179"/>
      <c r="AI14" s="179"/>
      <c r="AJ14" s="179"/>
      <c r="AK14" s="179"/>
      <c r="AL14" s="179"/>
      <c r="AM14" s="180"/>
      <c r="CF14" s="40">
        <f t="shared" ref="CF14:CF40" si="1">IF($L$6=$CH14,1,0)</f>
        <v>0</v>
      </c>
      <c r="CG14" s="40">
        <v>11</v>
      </c>
      <c r="CH14" s="49" t="s">
        <v>85</v>
      </c>
      <c r="CI14" s="68">
        <v>3000</v>
      </c>
      <c r="CJ14" s="40" t="s">
        <v>30</v>
      </c>
      <c r="CK14" s="40">
        <v>1</v>
      </c>
    </row>
    <row r="15" spans="1:90" ht="24" customHeight="1">
      <c r="A15" s="242"/>
      <c r="B15" s="243"/>
      <c r="C15" s="243"/>
      <c r="D15" s="243"/>
      <c r="E15" s="243"/>
      <c r="F15" s="243"/>
      <c r="G15" s="243"/>
      <c r="H15" s="243"/>
      <c r="I15" s="243"/>
      <c r="J15" s="243"/>
      <c r="K15" s="243"/>
      <c r="L15" s="243"/>
      <c r="M15" s="243"/>
      <c r="N15" s="243"/>
      <c r="O15" s="243"/>
      <c r="P15" s="243"/>
      <c r="Q15" s="244"/>
      <c r="R15" s="245"/>
      <c r="S15" s="246"/>
      <c r="T15" s="246"/>
      <c r="U15" s="246"/>
      <c r="V15" s="247"/>
      <c r="W15" s="248"/>
      <c r="X15" s="249"/>
      <c r="Y15" s="249"/>
      <c r="Z15" s="249"/>
      <c r="AA15" s="249"/>
      <c r="AB15" s="249"/>
      <c r="AC15" s="249"/>
      <c r="AD15" s="249"/>
      <c r="AE15" s="249"/>
      <c r="AF15" s="249"/>
      <c r="AG15" s="249"/>
      <c r="AH15" s="249"/>
      <c r="AI15" s="249"/>
      <c r="AJ15" s="249"/>
      <c r="AK15" s="249"/>
      <c r="AL15" s="249"/>
      <c r="AM15" s="250"/>
      <c r="CA15" s="95">
        <f>IF($CD$4=2,IF(A15=$CC$26,R15,0),0)</f>
        <v>0</v>
      </c>
      <c r="CC15" s="40" t="s">
        <v>58</v>
      </c>
      <c r="CF15" s="40">
        <f t="shared" si="1"/>
        <v>0</v>
      </c>
      <c r="CG15" s="40">
        <v>12</v>
      </c>
      <c r="CH15" s="40" t="s">
        <v>86</v>
      </c>
      <c r="CI15" s="50">
        <v>7000</v>
      </c>
      <c r="CJ15" s="40" t="s">
        <v>30</v>
      </c>
      <c r="CK15" s="40">
        <v>1</v>
      </c>
    </row>
    <row r="16" spans="1:90" ht="24" customHeight="1">
      <c r="A16" s="251"/>
      <c r="B16" s="209"/>
      <c r="C16" s="209"/>
      <c r="D16" s="209"/>
      <c r="E16" s="209"/>
      <c r="F16" s="209"/>
      <c r="G16" s="209"/>
      <c r="H16" s="209"/>
      <c r="I16" s="209"/>
      <c r="J16" s="209"/>
      <c r="K16" s="209"/>
      <c r="L16" s="209"/>
      <c r="M16" s="209"/>
      <c r="N16" s="209"/>
      <c r="O16" s="209"/>
      <c r="P16" s="209"/>
      <c r="Q16" s="210"/>
      <c r="R16" s="252"/>
      <c r="S16" s="253"/>
      <c r="T16" s="253"/>
      <c r="U16" s="253"/>
      <c r="V16" s="254"/>
      <c r="W16" s="255"/>
      <c r="X16" s="256"/>
      <c r="Y16" s="256"/>
      <c r="Z16" s="256"/>
      <c r="AA16" s="256"/>
      <c r="AB16" s="256"/>
      <c r="AC16" s="256"/>
      <c r="AD16" s="256"/>
      <c r="AE16" s="256"/>
      <c r="AF16" s="256"/>
      <c r="AG16" s="256"/>
      <c r="AH16" s="256"/>
      <c r="AI16" s="256"/>
      <c r="AJ16" s="256"/>
      <c r="AK16" s="256"/>
      <c r="AL16" s="256"/>
      <c r="AM16" s="257"/>
      <c r="CA16" s="95">
        <f t="shared" ref="CA16:CA20" si="2">IF($CD$4=2,IF(A16=$CC$26,R16,0),0)</f>
        <v>0</v>
      </c>
      <c r="CC16" s="40" t="s">
        <v>59</v>
      </c>
      <c r="CF16" s="40">
        <f t="shared" si="1"/>
        <v>0</v>
      </c>
      <c r="CG16" s="40">
        <v>13</v>
      </c>
      <c r="CH16" s="40" t="s">
        <v>87</v>
      </c>
      <c r="CI16" s="50">
        <v>7000</v>
      </c>
      <c r="CJ16" s="40" t="s">
        <v>30</v>
      </c>
      <c r="CK16" s="40">
        <v>1</v>
      </c>
    </row>
    <row r="17" spans="1:90" ht="24" customHeight="1">
      <c r="A17" s="251"/>
      <c r="B17" s="209"/>
      <c r="C17" s="209"/>
      <c r="D17" s="209"/>
      <c r="E17" s="209"/>
      <c r="F17" s="209"/>
      <c r="G17" s="209"/>
      <c r="H17" s="209"/>
      <c r="I17" s="209"/>
      <c r="J17" s="209"/>
      <c r="K17" s="209"/>
      <c r="L17" s="209"/>
      <c r="M17" s="209"/>
      <c r="N17" s="209"/>
      <c r="O17" s="209"/>
      <c r="P17" s="209"/>
      <c r="Q17" s="210"/>
      <c r="R17" s="252"/>
      <c r="S17" s="253"/>
      <c r="T17" s="253"/>
      <c r="U17" s="253"/>
      <c r="V17" s="254"/>
      <c r="W17" s="255"/>
      <c r="X17" s="256"/>
      <c r="Y17" s="256"/>
      <c r="Z17" s="256"/>
      <c r="AA17" s="256"/>
      <c r="AB17" s="256"/>
      <c r="AC17" s="256"/>
      <c r="AD17" s="256"/>
      <c r="AE17" s="256"/>
      <c r="AF17" s="256"/>
      <c r="AG17" s="256"/>
      <c r="AH17" s="256"/>
      <c r="AI17" s="256"/>
      <c r="AJ17" s="256"/>
      <c r="AK17" s="256"/>
      <c r="AL17" s="256"/>
      <c r="AM17" s="257"/>
      <c r="CA17" s="95">
        <f t="shared" si="2"/>
        <v>0</v>
      </c>
      <c r="CC17" s="40" t="s">
        <v>69</v>
      </c>
      <c r="CF17" s="40">
        <f t="shared" si="1"/>
        <v>0</v>
      </c>
      <c r="CG17" s="40">
        <v>14</v>
      </c>
      <c r="CH17" s="40" t="s">
        <v>88</v>
      </c>
      <c r="CI17" s="50">
        <v>7000</v>
      </c>
      <c r="CJ17" s="40" t="s">
        <v>30</v>
      </c>
      <c r="CK17" s="40">
        <v>1</v>
      </c>
    </row>
    <row r="18" spans="1:90" ht="24" customHeight="1">
      <c r="A18" s="251"/>
      <c r="B18" s="209"/>
      <c r="C18" s="209"/>
      <c r="D18" s="209"/>
      <c r="E18" s="209"/>
      <c r="F18" s="209"/>
      <c r="G18" s="209"/>
      <c r="H18" s="209"/>
      <c r="I18" s="209"/>
      <c r="J18" s="209"/>
      <c r="K18" s="209"/>
      <c r="L18" s="209"/>
      <c r="M18" s="209"/>
      <c r="N18" s="209"/>
      <c r="O18" s="209"/>
      <c r="P18" s="209"/>
      <c r="Q18" s="210"/>
      <c r="R18" s="252"/>
      <c r="S18" s="253"/>
      <c r="T18" s="253"/>
      <c r="U18" s="253"/>
      <c r="V18" s="254"/>
      <c r="W18" s="255"/>
      <c r="X18" s="256"/>
      <c r="Y18" s="256"/>
      <c r="Z18" s="256"/>
      <c r="AA18" s="256"/>
      <c r="AB18" s="256"/>
      <c r="AC18" s="256"/>
      <c r="AD18" s="256"/>
      <c r="AE18" s="256"/>
      <c r="AF18" s="256"/>
      <c r="AG18" s="256"/>
      <c r="AH18" s="256"/>
      <c r="AI18" s="256"/>
      <c r="AJ18" s="256"/>
      <c r="AK18" s="256"/>
      <c r="AL18" s="256"/>
      <c r="AM18" s="257"/>
      <c r="CA18" s="95">
        <f t="shared" si="2"/>
        <v>0</v>
      </c>
      <c r="CC18" s="40" t="s">
        <v>60</v>
      </c>
      <c r="CF18" s="40">
        <f t="shared" si="1"/>
        <v>0</v>
      </c>
      <c r="CG18" s="40">
        <v>15</v>
      </c>
      <c r="CH18" s="40" t="s">
        <v>89</v>
      </c>
      <c r="CI18" s="50">
        <v>7000</v>
      </c>
      <c r="CJ18" s="40" t="s">
        <v>30</v>
      </c>
      <c r="CK18" s="40">
        <v>2</v>
      </c>
    </row>
    <row r="19" spans="1:90" ht="24" customHeight="1">
      <c r="A19" s="251"/>
      <c r="B19" s="209"/>
      <c r="C19" s="209"/>
      <c r="D19" s="209"/>
      <c r="E19" s="209"/>
      <c r="F19" s="209"/>
      <c r="G19" s="209"/>
      <c r="H19" s="209"/>
      <c r="I19" s="209"/>
      <c r="J19" s="209"/>
      <c r="K19" s="209"/>
      <c r="L19" s="209"/>
      <c r="M19" s="209"/>
      <c r="N19" s="209"/>
      <c r="O19" s="209"/>
      <c r="P19" s="209"/>
      <c r="Q19" s="210"/>
      <c r="R19" s="252"/>
      <c r="S19" s="253"/>
      <c r="T19" s="253"/>
      <c r="U19" s="253"/>
      <c r="V19" s="254"/>
      <c r="W19" s="255"/>
      <c r="X19" s="256"/>
      <c r="Y19" s="256"/>
      <c r="Z19" s="256"/>
      <c r="AA19" s="256"/>
      <c r="AB19" s="256"/>
      <c r="AC19" s="256"/>
      <c r="AD19" s="256"/>
      <c r="AE19" s="256"/>
      <c r="AF19" s="256"/>
      <c r="AG19" s="256"/>
      <c r="AH19" s="256"/>
      <c r="AI19" s="256"/>
      <c r="AJ19" s="256"/>
      <c r="AK19" s="256"/>
      <c r="AL19" s="256"/>
      <c r="AM19" s="257"/>
      <c r="CA19" s="95">
        <f>IF($CD$4=2,IF(A19=$CC$26,R19,0),0)</f>
        <v>0</v>
      </c>
      <c r="CC19" s="40" t="s">
        <v>61</v>
      </c>
      <c r="CF19" s="40">
        <f t="shared" si="1"/>
        <v>0</v>
      </c>
      <c r="CG19" s="40">
        <v>16</v>
      </c>
      <c r="CH19" s="40" t="s">
        <v>90</v>
      </c>
      <c r="CI19" s="50">
        <v>20000</v>
      </c>
      <c r="CJ19" s="40" t="s">
        <v>30</v>
      </c>
      <c r="CK19" s="40">
        <v>2</v>
      </c>
      <c r="CL19" s="88">
        <v>2</v>
      </c>
    </row>
    <row r="20" spans="1:90" ht="24" customHeight="1">
      <c r="A20" s="251"/>
      <c r="B20" s="209"/>
      <c r="C20" s="209"/>
      <c r="D20" s="209"/>
      <c r="E20" s="209"/>
      <c r="F20" s="209"/>
      <c r="G20" s="209"/>
      <c r="H20" s="209"/>
      <c r="I20" s="209"/>
      <c r="J20" s="209"/>
      <c r="K20" s="209"/>
      <c r="L20" s="209"/>
      <c r="M20" s="209"/>
      <c r="N20" s="209"/>
      <c r="O20" s="209"/>
      <c r="P20" s="209"/>
      <c r="Q20" s="210"/>
      <c r="R20" s="252"/>
      <c r="S20" s="253"/>
      <c r="T20" s="253"/>
      <c r="U20" s="253"/>
      <c r="V20" s="254"/>
      <c r="W20" s="255"/>
      <c r="X20" s="256"/>
      <c r="Y20" s="256"/>
      <c r="Z20" s="256"/>
      <c r="AA20" s="256"/>
      <c r="AB20" s="256"/>
      <c r="AC20" s="256"/>
      <c r="AD20" s="256"/>
      <c r="AE20" s="256"/>
      <c r="AF20" s="256"/>
      <c r="AG20" s="256"/>
      <c r="AH20" s="256"/>
      <c r="AI20" s="256"/>
      <c r="AJ20" s="256"/>
      <c r="AK20" s="256"/>
      <c r="AL20" s="256"/>
      <c r="AM20" s="257"/>
      <c r="CA20" s="95">
        <f t="shared" si="2"/>
        <v>0</v>
      </c>
      <c r="CC20" s="40" t="s">
        <v>62</v>
      </c>
      <c r="CF20" s="40">
        <f t="shared" si="1"/>
        <v>0</v>
      </c>
      <c r="CG20" s="40">
        <v>17</v>
      </c>
      <c r="CH20" s="40" t="s">
        <v>91</v>
      </c>
      <c r="CI20" s="50">
        <v>30000</v>
      </c>
      <c r="CJ20" s="40" t="s">
        <v>30</v>
      </c>
      <c r="CK20" s="40">
        <v>2</v>
      </c>
      <c r="CL20" s="88">
        <v>2</v>
      </c>
    </row>
    <row r="21" spans="1:90" ht="24" customHeight="1" thickBot="1">
      <c r="A21" s="258"/>
      <c r="B21" s="259"/>
      <c r="C21" s="259"/>
      <c r="D21" s="259"/>
      <c r="E21" s="259"/>
      <c r="F21" s="259"/>
      <c r="G21" s="259"/>
      <c r="H21" s="259"/>
      <c r="I21" s="259"/>
      <c r="J21" s="259"/>
      <c r="K21" s="259"/>
      <c r="L21" s="259"/>
      <c r="M21" s="259"/>
      <c r="N21" s="259"/>
      <c r="O21" s="259"/>
      <c r="P21" s="259"/>
      <c r="Q21" s="260"/>
      <c r="R21" s="261"/>
      <c r="S21" s="262"/>
      <c r="T21" s="262"/>
      <c r="U21" s="262"/>
      <c r="V21" s="263"/>
      <c r="W21" s="264"/>
      <c r="X21" s="265"/>
      <c r="Y21" s="265"/>
      <c r="Z21" s="265"/>
      <c r="AA21" s="265"/>
      <c r="AB21" s="265"/>
      <c r="AC21" s="265"/>
      <c r="AD21" s="265"/>
      <c r="AE21" s="265"/>
      <c r="AF21" s="265"/>
      <c r="AG21" s="265"/>
      <c r="AH21" s="265"/>
      <c r="AI21" s="265"/>
      <c r="AJ21" s="265"/>
      <c r="AK21" s="265"/>
      <c r="AL21" s="265"/>
      <c r="AM21" s="266"/>
      <c r="AU21" s="34"/>
      <c r="CA21" s="95">
        <f>IF($CD$4=2,IF(A21=$CC$26,R21,0),0)</f>
        <v>0</v>
      </c>
      <c r="CC21" s="40" t="s">
        <v>63</v>
      </c>
      <c r="CF21" s="40">
        <f t="shared" si="1"/>
        <v>0</v>
      </c>
      <c r="CG21" s="40">
        <v>18</v>
      </c>
      <c r="CH21" s="40" t="s">
        <v>92</v>
      </c>
      <c r="CI21" s="50">
        <v>40000</v>
      </c>
      <c r="CJ21" s="40" t="s">
        <v>30</v>
      </c>
      <c r="CK21" s="40">
        <v>2</v>
      </c>
      <c r="CL21" s="88">
        <v>2</v>
      </c>
    </row>
    <row r="22" spans="1:90" ht="22.5" customHeight="1" thickTop="1" thickBot="1">
      <c r="A22" s="267" t="s">
        <v>28</v>
      </c>
      <c r="B22" s="268"/>
      <c r="C22" s="268"/>
      <c r="D22" s="268"/>
      <c r="E22" s="268"/>
      <c r="F22" s="268"/>
      <c r="G22" s="268"/>
      <c r="H22" s="268"/>
      <c r="I22" s="268"/>
      <c r="J22" s="268"/>
      <c r="K22" s="268"/>
      <c r="L22" s="268"/>
      <c r="M22" s="268"/>
      <c r="N22" s="268"/>
      <c r="O22" s="268"/>
      <c r="P22" s="268"/>
      <c r="Q22" s="269"/>
      <c r="R22" s="270">
        <f>SUM(R15:V21)</f>
        <v>0</v>
      </c>
      <c r="S22" s="271"/>
      <c r="T22" s="271"/>
      <c r="U22" s="271"/>
      <c r="V22" s="272"/>
      <c r="W22" s="273"/>
      <c r="X22" s="274"/>
      <c r="Y22" s="274"/>
      <c r="Z22" s="274"/>
      <c r="AA22" s="274"/>
      <c r="AB22" s="274"/>
      <c r="AC22" s="274"/>
      <c r="AD22" s="274"/>
      <c r="AE22" s="274"/>
      <c r="AF22" s="274"/>
      <c r="AG22" s="274"/>
      <c r="AH22" s="274"/>
      <c r="AI22" s="274"/>
      <c r="AJ22" s="274"/>
      <c r="AK22" s="274"/>
      <c r="AL22" s="274"/>
      <c r="AM22" s="275"/>
      <c r="CA22" s="97">
        <f>MIN(ROUNDDOWN(SUM(CA15:CA21),-3),15000)</f>
        <v>0</v>
      </c>
      <c r="CC22" s="40" t="s">
        <v>64</v>
      </c>
      <c r="CF22" s="40">
        <f t="shared" si="1"/>
        <v>0</v>
      </c>
      <c r="CG22" s="40">
        <v>19</v>
      </c>
      <c r="CH22" s="40" t="s">
        <v>93</v>
      </c>
      <c r="CI22" s="50">
        <v>7000</v>
      </c>
      <c r="CJ22" s="40" t="s">
        <v>30</v>
      </c>
      <c r="CK22" s="40">
        <v>2</v>
      </c>
    </row>
    <row r="23" spans="1:90" ht="21.75" customHeight="1" thickBot="1">
      <c r="A23" s="87"/>
      <c r="B23" s="69"/>
      <c r="C23" s="69"/>
      <c r="D23" s="69"/>
      <c r="E23" s="69"/>
      <c r="F23" s="70"/>
      <c r="G23" s="70"/>
      <c r="H23" s="70"/>
      <c r="I23" s="70"/>
      <c r="J23" s="70"/>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CC23" s="40" t="s">
        <v>65</v>
      </c>
      <c r="CF23" s="40">
        <f t="shared" si="1"/>
        <v>0</v>
      </c>
      <c r="CG23" s="40">
        <v>20</v>
      </c>
      <c r="CH23" s="40" t="s">
        <v>94</v>
      </c>
      <c r="CI23" s="50">
        <v>7000</v>
      </c>
      <c r="CJ23" s="40" t="s">
        <v>30</v>
      </c>
      <c r="CK23" s="40">
        <v>2</v>
      </c>
    </row>
    <row r="24" spans="1:90" ht="24.75" customHeight="1" thickBot="1">
      <c r="A24" s="276" t="s">
        <v>35</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8"/>
      <c r="AP24" s="72"/>
      <c r="CC24" s="40" t="s">
        <v>66</v>
      </c>
      <c r="CF24" s="40">
        <f t="shared" si="1"/>
        <v>0</v>
      </c>
      <c r="CG24" s="40">
        <v>21</v>
      </c>
      <c r="CH24" s="40" t="s">
        <v>95</v>
      </c>
      <c r="CI24" s="50">
        <v>7000</v>
      </c>
      <c r="CJ24" s="40" t="s">
        <v>30</v>
      </c>
      <c r="CK24" s="40">
        <v>2</v>
      </c>
    </row>
    <row r="25" spans="1:90" s="47" customFormat="1" ht="30" customHeight="1" thickBot="1">
      <c r="A25" s="115"/>
      <c r="B25" s="279" t="s">
        <v>74</v>
      </c>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80"/>
      <c r="AP25" s="48"/>
      <c r="CA25" s="96"/>
      <c r="CC25" s="40" t="s">
        <v>67</v>
      </c>
      <c r="CF25" s="40">
        <f t="shared" si="1"/>
        <v>0</v>
      </c>
      <c r="CG25" s="49">
        <v>23</v>
      </c>
      <c r="CH25" s="49" t="s">
        <v>96</v>
      </c>
      <c r="CI25" s="68">
        <v>20000</v>
      </c>
      <c r="CJ25" s="49" t="s">
        <v>30</v>
      </c>
      <c r="CK25" s="40">
        <v>2</v>
      </c>
      <c r="CL25" s="88">
        <v>2</v>
      </c>
    </row>
    <row r="26" spans="1:90" s="47" customFormat="1" ht="25.5" customHeight="1" thickBot="1">
      <c r="A26" s="116"/>
      <c r="B26" s="281" t="s">
        <v>112</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2"/>
      <c r="AP26" s="48"/>
      <c r="CA26" s="96"/>
      <c r="CC26" s="40" t="s">
        <v>70</v>
      </c>
      <c r="CF26" s="40">
        <f t="shared" si="1"/>
        <v>0</v>
      </c>
      <c r="CG26" s="40">
        <v>24</v>
      </c>
      <c r="CH26" s="40" t="s">
        <v>97</v>
      </c>
      <c r="CI26" s="50">
        <v>30000</v>
      </c>
      <c r="CJ26" s="40" t="s">
        <v>32</v>
      </c>
      <c r="CK26" s="40">
        <v>2</v>
      </c>
      <c r="CL26" s="88">
        <v>2</v>
      </c>
    </row>
    <row r="27" spans="1:90" ht="25.5" customHeight="1" thickBot="1">
      <c r="A27" s="116"/>
      <c r="B27" s="281" t="s">
        <v>41</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2"/>
      <c r="CC27" s="40" t="s">
        <v>148</v>
      </c>
      <c r="CF27" s="40">
        <f t="shared" si="1"/>
        <v>0</v>
      </c>
      <c r="CG27" s="40">
        <v>25</v>
      </c>
      <c r="CH27" s="40" t="s">
        <v>98</v>
      </c>
      <c r="CI27" s="50">
        <v>40000</v>
      </c>
      <c r="CJ27" s="40" t="s">
        <v>32</v>
      </c>
      <c r="CK27" s="40">
        <v>2</v>
      </c>
      <c r="CL27" s="88">
        <v>2</v>
      </c>
    </row>
    <row r="28" spans="1:90" ht="25.5" customHeight="1" thickBot="1">
      <c r="A28" s="116"/>
      <c r="B28" s="283" t="s">
        <v>36</v>
      </c>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4"/>
      <c r="CF28" s="40">
        <f t="shared" si="1"/>
        <v>0</v>
      </c>
      <c r="CG28" s="40">
        <v>26</v>
      </c>
      <c r="CH28" s="40" t="s">
        <v>99</v>
      </c>
      <c r="CI28" s="50">
        <v>20000</v>
      </c>
      <c r="CJ28" s="40" t="s">
        <v>32</v>
      </c>
      <c r="CK28" s="40">
        <v>2</v>
      </c>
      <c r="CL28" s="88">
        <v>2</v>
      </c>
    </row>
    <row r="29" spans="1:90" ht="18" customHeight="1">
      <c r="A29" s="99" t="str">
        <f>IF(COUNTIF($A$25:$A$28,"○")=4,"",IF(OR(AND(COUNTIF($A$25:$A$28,"○")=0,$AG$5&lt;&gt;""),COUNTIF($A$25:$A$28,"○")=1,COUNTIF($A$25:$A$28,"○")=2,COUNTIF($A$25:$A$28,"○")=3),"誓約事項（水色セル）のすべてに○がない場合、補助金の対象となりません。",""))</f>
        <v/>
      </c>
      <c r="CF29" s="40">
        <f t="shared" si="1"/>
        <v>0</v>
      </c>
      <c r="CG29" s="40">
        <v>27</v>
      </c>
      <c r="CH29" s="40" t="s">
        <v>100</v>
      </c>
      <c r="CI29" s="50">
        <v>30000</v>
      </c>
      <c r="CJ29" s="40" t="s">
        <v>32</v>
      </c>
      <c r="CK29" s="40">
        <v>2</v>
      </c>
      <c r="CL29" s="88">
        <v>2</v>
      </c>
    </row>
    <row r="30" spans="1:90" ht="12" customHeight="1">
      <c r="A30" s="85"/>
      <c r="CF30" s="40">
        <f t="shared" si="1"/>
        <v>0</v>
      </c>
      <c r="CG30" s="40">
        <v>28</v>
      </c>
      <c r="CH30" s="40" t="s">
        <v>101</v>
      </c>
      <c r="CI30" s="50">
        <v>40000</v>
      </c>
      <c r="CJ30" s="40" t="s">
        <v>32</v>
      </c>
      <c r="CK30" s="40">
        <v>2</v>
      </c>
      <c r="CL30" s="88">
        <v>2</v>
      </c>
    </row>
    <row r="31" spans="1:90" ht="24.75" customHeight="1">
      <c r="B31" s="86"/>
      <c r="C31" s="74"/>
      <c r="D31" s="74"/>
      <c r="E31" s="74"/>
      <c r="F31" s="74"/>
      <c r="G31" s="74"/>
      <c r="H31" s="74"/>
      <c r="I31" s="74"/>
      <c r="J31" s="74"/>
      <c r="K31" s="74"/>
      <c r="L31" s="74"/>
      <c r="M31" s="74"/>
      <c r="N31" s="74"/>
      <c r="O31" s="74"/>
      <c r="P31" s="74"/>
      <c r="Q31" s="74"/>
      <c r="R31" s="74"/>
      <c r="S31" s="74"/>
      <c r="T31" s="75"/>
      <c r="U31" s="75"/>
      <c r="V31" s="75"/>
      <c r="W31" s="75"/>
      <c r="X31" s="76"/>
      <c r="Y31" s="76"/>
      <c r="Z31" s="76"/>
      <c r="AA31" s="77"/>
      <c r="AB31" s="77"/>
      <c r="AC31" s="77"/>
      <c r="AD31" s="77"/>
      <c r="AE31" s="77"/>
      <c r="AF31" s="77"/>
      <c r="AG31" s="77"/>
      <c r="AH31" s="77"/>
      <c r="AI31" s="77"/>
      <c r="AJ31" s="77"/>
      <c r="AK31" s="77"/>
      <c r="AL31" s="77"/>
      <c r="AM31" s="77"/>
      <c r="AP31" s="120"/>
      <c r="AQ31" s="73"/>
      <c r="CF31" s="40">
        <f t="shared" si="1"/>
        <v>0</v>
      </c>
      <c r="CG31" s="40">
        <v>30</v>
      </c>
      <c r="CH31" s="40" t="s">
        <v>102</v>
      </c>
      <c r="CI31" s="50">
        <v>3000</v>
      </c>
      <c r="CJ31" s="40" t="s">
        <v>32</v>
      </c>
      <c r="CK31" s="40">
        <v>1</v>
      </c>
    </row>
    <row r="32" spans="1:90" ht="25.5" customHeight="1">
      <c r="A32" s="86"/>
      <c r="CF32" s="40">
        <f t="shared" si="1"/>
        <v>0</v>
      </c>
      <c r="CG32" s="40">
        <v>31</v>
      </c>
      <c r="CH32" s="40" t="s">
        <v>103</v>
      </c>
      <c r="CI32" s="50">
        <v>3000</v>
      </c>
      <c r="CJ32" s="40" t="s">
        <v>32</v>
      </c>
      <c r="CK32" s="40">
        <v>1</v>
      </c>
    </row>
    <row r="33" spans="1:90" ht="15" customHeight="1">
      <c r="A33" s="93"/>
      <c r="B33" s="74"/>
      <c r="C33" s="74"/>
      <c r="D33" s="74"/>
      <c r="E33" s="74"/>
      <c r="F33" s="74"/>
      <c r="G33" s="74"/>
      <c r="H33" s="74"/>
      <c r="I33" s="74"/>
      <c r="J33" s="74"/>
      <c r="K33" s="74"/>
      <c r="L33" s="74"/>
      <c r="M33" s="74"/>
      <c r="N33" s="74"/>
      <c r="O33" s="74"/>
      <c r="P33" s="74"/>
      <c r="Q33" s="74"/>
      <c r="R33" s="74"/>
      <c r="S33" s="74"/>
      <c r="T33" s="75"/>
      <c r="U33" s="75"/>
      <c r="V33" s="75"/>
      <c r="W33" s="75"/>
      <c r="X33" s="76"/>
      <c r="Y33" s="76"/>
      <c r="Z33" s="76"/>
      <c r="AA33" s="77"/>
      <c r="AB33" s="77"/>
      <c r="AC33" s="77"/>
      <c r="AD33" s="77"/>
      <c r="AE33" s="77"/>
      <c r="AF33" s="77"/>
      <c r="AG33" s="77"/>
      <c r="AH33" s="77"/>
      <c r="AI33" s="77"/>
      <c r="AJ33" s="77"/>
      <c r="AK33" s="77"/>
      <c r="AL33" s="77"/>
      <c r="AM33" s="77"/>
      <c r="CF33" s="40">
        <f t="shared" si="1"/>
        <v>0</v>
      </c>
      <c r="CG33" s="40">
        <v>32</v>
      </c>
      <c r="CH33" s="40" t="s">
        <v>104</v>
      </c>
      <c r="CI33" s="50">
        <v>3000</v>
      </c>
      <c r="CJ33" s="40" t="s">
        <v>32</v>
      </c>
      <c r="CK33" s="40">
        <v>1</v>
      </c>
    </row>
    <row r="34" spans="1:90" ht="15" customHeight="1">
      <c r="B34" s="86"/>
      <c r="C34" s="74"/>
      <c r="D34" s="74"/>
      <c r="E34" s="74"/>
      <c r="F34" s="74"/>
      <c r="G34" s="74"/>
      <c r="H34" s="74"/>
      <c r="I34" s="74"/>
      <c r="J34" s="74"/>
      <c r="K34" s="74"/>
      <c r="L34" s="74"/>
      <c r="M34" s="74"/>
      <c r="N34" s="74"/>
      <c r="O34" s="74"/>
      <c r="P34" s="74"/>
      <c r="Q34" s="74"/>
      <c r="R34" s="74"/>
      <c r="S34" s="74"/>
      <c r="T34" s="75"/>
      <c r="U34" s="75"/>
      <c r="V34" s="75"/>
      <c r="W34" s="75"/>
      <c r="X34" s="76"/>
      <c r="Y34" s="76"/>
      <c r="Z34" s="76"/>
      <c r="AA34" s="77"/>
      <c r="AB34" s="77"/>
      <c r="AC34" s="77"/>
      <c r="AD34" s="77"/>
      <c r="AE34" s="77"/>
      <c r="AF34" s="77"/>
      <c r="AG34" s="77"/>
      <c r="AH34" s="77"/>
      <c r="AI34" s="77"/>
      <c r="AJ34" s="77"/>
      <c r="AK34" s="77"/>
      <c r="AL34" s="77"/>
      <c r="AM34" s="77"/>
      <c r="AP34" s="120"/>
      <c r="AQ34" s="78"/>
      <c r="CF34" s="40">
        <f t="shared" si="1"/>
        <v>0</v>
      </c>
      <c r="CG34" s="40">
        <v>33</v>
      </c>
      <c r="CH34" s="40" t="s">
        <v>105</v>
      </c>
      <c r="CI34" s="50">
        <v>3000</v>
      </c>
      <c r="CJ34" s="40" t="s">
        <v>32</v>
      </c>
      <c r="CK34" s="40">
        <v>1</v>
      </c>
    </row>
    <row r="35" spans="1:90" ht="15" customHeight="1">
      <c r="A35" s="86"/>
      <c r="CF35" s="40">
        <f t="shared" si="1"/>
        <v>0</v>
      </c>
      <c r="CG35" s="40">
        <v>34</v>
      </c>
      <c r="CH35" s="40" t="s">
        <v>106</v>
      </c>
      <c r="CI35" s="50">
        <v>3000</v>
      </c>
      <c r="CJ35" s="40" t="s">
        <v>32</v>
      </c>
      <c r="CK35" s="40">
        <v>1</v>
      </c>
    </row>
    <row r="36" spans="1:90" ht="13.5" customHeight="1">
      <c r="A36" s="93"/>
      <c r="B36" s="74"/>
      <c r="C36" s="74"/>
      <c r="D36" s="74"/>
      <c r="E36" s="74"/>
      <c r="F36" s="74"/>
      <c r="G36" s="74"/>
      <c r="H36" s="74"/>
      <c r="I36" s="74"/>
      <c r="J36" s="74"/>
      <c r="K36" s="74"/>
      <c r="L36" s="74"/>
      <c r="M36" s="74"/>
      <c r="N36" s="74"/>
      <c r="O36" s="74"/>
      <c r="P36" s="74"/>
      <c r="Q36" s="74"/>
      <c r="R36" s="74"/>
      <c r="S36" s="74"/>
      <c r="T36" s="75"/>
      <c r="U36" s="75"/>
      <c r="V36" s="75"/>
      <c r="W36" s="75"/>
      <c r="X36" s="76"/>
      <c r="Y36" s="76"/>
      <c r="Z36" s="76"/>
      <c r="AA36" s="77"/>
      <c r="AB36" s="77"/>
      <c r="AC36" s="77"/>
      <c r="AD36" s="77"/>
      <c r="AE36" s="77"/>
      <c r="AF36" s="77"/>
      <c r="AG36" s="77"/>
      <c r="AH36" s="77"/>
      <c r="AI36" s="77"/>
      <c r="AJ36" s="77"/>
      <c r="AK36" s="77"/>
      <c r="AL36" s="77"/>
      <c r="AM36" s="77"/>
      <c r="CF36" s="40">
        <f t="shared" si="1"/>
        <v>0</v>
      </c>
      <c r="CG36" s="40">
        <v>35</v>
      </c>
      <c r="CH36" s="40" t="s">
        <v>107</v>
      </c>
      <c r="CI36" s="50">
        <v>3000</v>
      </c>
      <c r="CJ36" s="40" t="s">
        <v>32</v>
      </c>
      <c r="CK36" s="40">
        <v>1</v>
      </c>
    </row>
    <row r="37" spans="1:90" s="79" customFormat="1" ht="18.75" customHeight="1">
      <c r="AP37" s="80"/>
      <c r="CA37" s="98"/>
      <c r="CC37" s="40"/>
      <c r="CF37" s="40">
        <f t="shared" si="1"/>
        <v>0</v>
      </c>
      <c r="CG37" s="40">
        <v>36</v>
      </c>
      <c r="CH37" s="40" t="s">
        <v>108</v>
      </c>
      <c r="CI37" s="50">
        <v>3000</v>
      </c>
      <c r="CJ37" s="40" t="s">
        <v>32</v>
      </c>
      <c r="CK37" s="40">
        <v>1</v>
      </c>
      <c r="CL37" s="88"/>
    </row>
    <row r="38" spans="1:90" s="79" customFormat="1" ht="18.75" customHeight="1">
      <c r="E38" s="81"/>
      <c r="AP38" s="80"/>
      <c r="CA38" s="98"/>
      <c r="CC38" s="40"/>
      <c r="CF38" s="40">
        <f t="shared" si="1"/>
        <v>0</v>
      </c>
      <c r="CG38" s="40">
        <v>37</v>
      </c>
      <c r="CH38" s="40" t="s">
        <v>109</v>
      </c>
      <c r="CI38" s="50">
        <v>3000</v>
      </c>
      <c r="CJ38" s="40" t="s">
        <v>32</v>
      </c>
      <c r="CK38" s="40">
        <v>1</v>
      </c>
      <c r="CL38" s="88"/>
    </row>
    <row r="39" spans="1:90" s="79" customFormat="1" ht="18.75" customHeight="1">
      <c r="E39" s="81"/>
      <c r="AP39" s="80"/>
      <c r="CA39" s="98"/>
      <c r="CC39" s="40"/>
      <c r="CF39" s="40">
        <f t="shared" si="1"/>
        <v>0</v>
      </c>
      <c r="CG39" s="40">
        <v>38</v>
      </c>
      <c r="CH39" s="40" t="s">
        <v>110</v>
      </c>
      <c r="CI39" s="50">
        <v>3000</v>
      </c>
      <c r="CJ39" s="40" t="s">
        <v>32</v>
      </c>
      <c r="CK39" s="40">
        <v>1</v>
      </c>
      <c r="CL39" s="88"/>
    </row>
    <row r="40" spans="1:90" s="79" customFormat="1" ht="18.75" customHeight="1">
      <c r="E40" s="81"/>
      <c r="AP40" s="80"/>
      <c r="CA40" s="98"/>
      <c r="CC40" s="40"/>
      <c r="CF40" s="40">
        <f t="shared" si="1"/>
        <v>0</v>
      </c>
      <c r="CG40" s="40">
        <v>39</v>
      </c>
      <c r="CH40" s="40" t="s">
        <v>111</v>
      </c>
      <c r="CI40" s="50">
        <v>3000</v>
      </c>
      <c r="CJ40" s="40" t="s">
        <v>32</v>
      </c>
      <c r="CK40" s="40">
        <v>1</v>
      </c>
      <c r="CL40" s="88"/>
    </row>
    <row r="41" spans="1:90" s="79" customFormat="1" ht="18.75" customHeight="1">
      <c r="E41" s="81"/>
      <c r="AP41" s="80"/>
      <c r="CA41" s="98"/>
      <c r="CC41" s="40"/>
    </row>
    <row r="42" spans="1:90" s="79" customFormat="1" ht="18.75" customHeight="1">
      <c r="E42" s="81"/>
      <c r="AP42" s="80"/>
      <c r="CA42" s="98"/>
      <c r="CC42" s="40"/>
      <c r="CL42" s="88"/>
    </row>
    <row r="43" spans="1:90" s="79" customFormat="1" ht="18.75" customHeight="1">
      <c r="E43" s="81"/>
      <c r="AP43" s="80"/>
      <c r="CA43" s="98"/>
      <c r="CC43" s="40"/>
      <c r="CF43" s="40"/>
      <c r="CG43" s="40"/>
      <c r="CH43" s="40"/>
      <c r="CI43" s="50"/>
      <c r="CJ43" s="40"/>
      <c r="CK43" s="40"/>
      <c r="CL43" s="88"/>
    </row>
    <row r="44" spans="1:90" s="79" customFormat="1" ht="18.75" customHeight="1">
      <c r="E44" s="81"/>
      <c r="AP44" s="80"/>
      <c r="CA44" s="98"/>
      <c r="CC44" s="40"/>
      <c r="CF44" s="40"/>
      <c r="CG44" s="40"/>
      <c r="CH44" s="40"/>
      <c r="CI44" s="50"/>
      <c r="CJ44" s="40"/>
      <c r="CK44" s="40"/>
      <c r="CL44" s="88"/>
    </row>
    <row r="45" spans="1:90" s="79" customFormat="1" ht="18.75" customHeight="1">
      <c r="E45" s="81"/>
      <c r="AP45" s="80"/>
      <c r="CA45" s="98"/>
      <c r="CC45" s="40"/>
      <c r="CF45" s="40"/>
      <c r="CG45" s="40"/>
      <c r="CH45" s="40"/>
      <c r="CI45" s="50"/>
      <c r="CJ45" s="40"/>
      <c r="CK45" s="40"/>
      <c r="CL45" s="88"/>
    </row>
    <row r="46" spans="1:90" s="79" customFormat="1" ht="18.75" customHeight="1">
      <c r="E46" s="81"/>
      <c r="AP46" s="80"/>
      <c r="CA46" s="98"/>
      <c r="CC46" s="40"/>
      <c r="CF46" s="40"/>
      <c r="CG46" s="40"/>
      <c r="CH46" s="40"/>
      <c r="CI46" s="50"/>
      <c r="CJ46" s="40"/>
      <c r="CK46" s="40"/>
      <c r="CL46" s="88"/>
    </row>
    <row r="47" spans="1:90" s="79" customFormat="1" ht="18.75" customHeight="1">
      <c r="E47" s="81"/>
      <c r="AP47" s="80"/>
      <c r="CA47" s="98"/>
      <c r="CC47" s="40"/>
      <c r="CF47" s="40"/>
      <c r="CG47" s="40"/>
      <c r="CH47" s="40"/>
      <c r="CI47" s="50"/>
      <c r="CJ47" s="40"/>
      <c r="CK47" s="40"/>
      <c r="CL47" s="88"/>
    </row>
    <row r="48" spans="1:90" s="79" customFormat="1" ht="18.75" customHeight="1">
      <c r="E48" s="81"/>
      <c r="AP48" s="80"/>
      <c r="CA48" s="98"/>
      <c r="CC48" s="40"/>
      <c r="CF48" s="40"/>
      <c r="CG48" s="40"/>
      <c r="CH48" s="40"/>
      <c r="CI48" s="50"/>
      <c r="CJ48" s="40"/>
      <c r="CK48" s="40"/>
      <c r="CL48" s="88"/>
    </row>
    <row r="49" spans="5:90" s="79" customFormat="1" ht="18.75" customHeight="1">
      <c r="E49" s="81"/>
      <c r="AP49" s="80"/>
      <c r="CA49" s="98"/>
      <c r="CC49" s="40"/>
      <c r="CF49" s="40"/>
      <c r="CG49" s="40"/>
      <c r="CH49" s="40"/>
      <c r="CI49" s="50"/>
      <c r="CJ49" s="40"/>
      <c r="CK49" s="40"/>
      <c r="CL49" s="88"/>
    </row>
    <row r="50" spans="5:90" s="79" customFormat="1" ht="18.75" customHeight="1">
      <c r="E50" s="81"/>
      <c r="AP50" s="80"/>
      <c r="CA50" s="98"/>
      <c r="CC50" s="40"/>
      <c r="CF50" s="40"/>
      <c r="CG50" s="40"/>
      <c r="CH50" s="40"/>
      <c r="CI50" s="50"/>
      <c r="CJ50" s="40"/>
      <c r="CK50" s="40"/>
      <c r="CL50" s="88"/>
    </row>
    <row r="51" spans="5:90" s="79" customFormat="1" ht="18.75" customHeight="1">
      <c r="E51" s="81"/>
      <c r="AP51" s="80"/>
      <c r="CA51" s="98"/>
      <c r="CC51" s="40"/>
      <c r="CF51" s="40"/>
      <c r="CG51" s="40"/>
      <c r="CH51" s="40"/>
      <c r="CI51" s="50"/>
      <c r="CJ51" s="40"/>
      <c r="CK51" s="40"/>
      <c r="CL51" s="88"/>
    </row>
    <row r="52" spans="5:90" s="79" customFormat="1" ht="18.75" customHeight="1">
      <c r="E52" s="81"/>
      <c r="AP52" s="80"/>
      <c r="CA52" s="98"/>
      <c r="CC52" s="40"/>
      <c r="CF52" s="40"/>
      <c r="CG52" s="40"/>
      <c r="CH52" s="40"/>
      <c r="CI52" s="50"/>
      <c r="CJ52" s="40"/>
      <c r="CK52" s="40"/>
      <c r="CL52" s="88"/>
    </row>
    <row r="53" spans="5:90" s="79" customFormat="1" ht="18.75" customHeight="1">
      <c r="E53" s="81"/>
      <c r="AP53" s="80"/>
      <c r="CA53" s="98"/>
      <c r="CC53" s="40"/>
      <c r="CF53" s="40"/>
      <c r="CG53" s="40"/>
      <c r="CH53" s="40"/>
      <c r="CI53" s="50"/>
      <c r="CJ53" s="40"/>
      <c r="CK53" s="40"/>
      <c r="CL53" s="88"/>
    </row>
    <row r="54" spans="5:90" s="79" customFormat="1" ht="18.75" customHeight="1">
      <c r="E54" s="81"/>
      <c r="AP54" s="80"/>
      <c r="CA54" s="98"/>
      <c r="CC54" s="40"/>
      <c r="CF54" s="40"/>
      <c r="CG54" s="40"/>
      <c r="CH54" s="40"/>
      <c r="CI54" s="50"/>
      <c r="CJ54" s="40"/>
      <c r="CK54" s="40"/>
      <c r="CL54" s="88"/>
    </row>
    <row r="55" spans="5:90" s="79" customFormat="1" ht="18.75" customHeight="1">
      <c r="E55" s="81"/>
      <c r="AP55" s="80"/>
      <c r="CA55" s="98"/>
      <c r="CC55" s="40"/>
      <c r="CF55" s="40"/>
      <c r="CG55" s="40"/>
      <c r="CH55" s="40"/>
      <c r="CI55" s="50"/>
      <c r="CJ55" s="40"/>
      <c r="CK55" s="40"/>
      <c r="CL55" s="88"/>
    </row>
    <row r="56" spans="5:90" s="79" customFormat="1" ht="18.75" customHeight="1">
      <c r="E56" s="81"/>
      <c r="AP56" s="80"/>
      <c r="CA56" s="98"/>
      <c r="CC56" s="40"/>
      <c r="CF56" s="40"/>
      <c r="CG56" s="40"/>
      <c r="CH56" s="40"/>
      <c r="CI56" s="50"/>
      <c r="CJ56" s="40"/>
      <c r="CK56" s="40"/>
      <c r="CL56" s="88"/>
    </row>
    <row r="57" spans="5:90" s="79" customFormat="1" ht="18.75" customHeight="1">
      <c r="E57" s="81"/>
      <c r="AP57" s="80"/>
      <c r="CA57" s="98"/>
      <c r="CC57" s="40"/>
      <c r="CF57" s="40"/>
      <c r="CG57" s="40"/>
      <c r="CH57" s="40"/>
      <c r="CI57" s="50"/>
      <c r="CJ57" s="40"/>
      <c r="CK57" s="40"/>
      <c r="CL57" s="88"/>
    </row>
    <row r="58" spans="5:90" s="79" customFormat="1" ht="18.75" customHeight="1">
      <c r="E58" s="81"/>
      <c r="AP58" s="80"/>
      <c r="CA58" s="98"/>
      <c r="CC58" s="40"/>
      <c r="CF58" s="40"/>
      <c r="CG58" s="40"/>
      <c r="CH58" s="40"/>
      <c r="CI58" s="50"/>
      <c r="CJ58" s="40"/>
      <c r="CK58" s="40"/>
      <c r="CL58" s="88"/>
    </row>
    <row r="59" spans="5:90" s="79" customFormat="1" ht="18.75" customHeight="1">
      <c r="E59" s="81"/>
      <c r="AP59" s="80"/>
      <c r="CA59" s="98"/>
      <c r="CC59" s="40"/>
      <c r="CF59" s="40"/>
      <c r="CG59" s="40"/>
      <c r="CH59" s="40"/>
      <c r="CI59" s="50"/>
      <c r="CJ59" s="40"/>
      <c r="CK59" s="40"/>
      <c r="CL59" s="88"/>
    </row>
    <row r="60" spans="5:90" s="79" customFormat="1" ht="18.75" customHeight="1">
      <c r="AP60" s="80"/>
      <c r="CA60" s="98"/>
      <c r="CC60" s="40"/>
      <c r="CF60" s="40"/>
      <c r="CG60" s="40"/>
      <c r="CH60" s="40"/>
      <c r="CI60" s="50"/>
      <c r="CJ60" s="40"/>
      <c r="CK60" s="40"/>
      <c r="CL60" s="88"/>
    </row>
    <row r="61" spans="5:90" s="79" customFormat="1" ht="18.75" customHeight="1">
      <c r="E61" s="81"/>
      <c r="AP61" s="80"/>
      <c r="CA61" s="98"/>
      <c r="CC61" s="40"/>
      <c r="CF61" s="40"/>
      <c r="CG61" s="40"/>
      <c r="CH61" s="40"/>
      <c r="CI61" s="50"/>
      <c r="CJ61" s="40"/>
      <c r="CK61" s="40"/>
      <c r="CL61" s="88"/>
    </row>
    <row r="62" spans="5:90" s="79" customFormat="1" ht="18.75" customHeight="1">
      <c r="E62" s="81"/>
      <c r="AP62" s="80"/>
      <c r="CA62" s="98"/>
      <c r="CC62" s="40"/>
      <c r="CF62" s="40"/>
      <c r="CG62" s="40"/>
      <c r="CH62" s="40"/>
      <c r="CI62" s="50"/>
      <c r="CJ62" s="40"/>
      <c r="CK62" s="40"/>
      <c r="CL62" s="88"/>
    </row>
    <row r="63" spans="5:90" s="79" customFormat="1" ht="18.75" customHeight="1">
      <c r="E63" s="81"/>
      <c r="AP63" s="80"/>
      <c r="CA63" s="98"/>
      <c r="CC63" s="40"/>
      <c r="CF63" s="40"/>
      <c r="CG63" s="40"/>
      <c r="CH63" s="40"/>
      <c r="CI63" s="50"/>
      <c r="CJ63" s="40"/>
      <c r="CK63" s="40"/>
      <c r="CL63" s="88"/>
    </row>
    <row r="64" spans="5:90" s="79" customFormat="1" ht="18.75" customHeight="1">
      <c r="E64" s="81"/>
      <c r="AP64" s="80"/>
      <c r="CA64" s="98"/>
      <c r="CC64" s="40"/>
      <c r="CF64" s="40"/>
      <c r="CG64" s="40"/>
      <c r="CH64" s="40"/>
      <c r="CI64" s="50"/>
      <c r="CJ64" s="40"/>
      <c r="CK64" s="40"/>
      <c r="CL64" s="88"/>
    </row>
    <row r="65" spans="5:90" s="79" customFormat="1" ht="18.75" customHeight="1">
      <c r="E65" s="81"/>
      <c r="AP65" s="80"/>
      <c r="CA65" s="98"/>
      <c r="CC65" s="40"/>
      <c r="CF65" s="40"/>
      <c r="CG65" s="40"/>
      <c r="CH65" s="40"/>
      <c r="CI65" s="50"/>
      <c r="CJ65" s="40"/>
      <c r="CK65" s="40"/>
      <c r="CL65" s="88"/>
    </row>
    <row r="66" spans="5:90" s="79" customFormat="1" ht="18.75" customHeight="1">
      <c r="E66" s="81"/>
      <c r="AP66" s="80"/>
      <c r="CA66" s="98"/>
      <c r="CC66" s="40"/>
      <c r="CF66" s="40"/>
      <c r="CG66" s="40"/>
      <c r="CH66" s="40"/>
      <c r="CI66" s="50"/>
      <c r="CJ66" s="40"/>
      <c r="CK66" s="40"/>
      <c r="CL66" s="88"/>
    </row>
    <row r="67" spans="5:90" s="79" customFormat="1" ht="18.75" customHeight="1">
      <c r="E67" s="81"/>
      <c r="AP67" s="80"/>
      <c r="CA67" s="98"/>
      <c r="CC67" s="40"/>
      <c r="CF67" s="40"/>
      <c r="CG67" s="40"/>
      <c r="CH67" s="40"/>
      <c r="CI67" s="50"/>
      <c r="CJ67" s="40"/>
      <c r="CK67" s="40"/>
      <c r="CL67" s="88"/>
    </row>
    <row r="68" spans="5:90" s="79" customFormat="1" ht="18.75" customHeight="1">
      <c r="E68" s="81"/>
      <c r="AP68" s="80"/>
      <c r="CA68" s="98"/>
      <c r="CC68" s="40"/>
      <c r="CF68" s="40"/>
      <c r="CG68" s="40"/>
      <c r="CH68" s="40"/>
      <c r="CI68" s="50"/>
      <c r="CJ68" s="40"/>
      <c r="CK68" s="40"/>
      <c r="CL68" s="88"/>
    </row>
    <row r="69" spans="5:90" s="79" customFormat="1" ht="18.75" customHeight="1">
      <c r="E69" s="81"/>
      <c r="AP69" s="80"/>
      <c r="CA69" s="98"/>
      <c r="CC69" s="40"/>
      <c r="CF69" s="40"/>
      <c r="CG69" s="40"/>
      <c r="CH69" s="40"/>
      <c r="CI69" s="50"/>
      <c r="CJ69" s="40"/>
      <c r="CK69" s="40"/>
      <c r="CL69" s="88"/>
    </row>
    <row r="70" spans="5:90" s="79" customFormat="1" ht="18.75" customHeight="1">
      <c r="E70" s="81"/>
      <c r="AP70" s="80"/>
      <c r="CA70" s="98"/>
      <c r="CC70" s="40"/>
      <c r="CF70" s="40"/>
      <c r="CG70" s="40"/>
      <c r="CH70" s="40"/>
      <c r="CI70" s="50"/>
      <c r="CJ70" s="40"/>
      <c r="CK70" s="40"/>
      <c r="CL70" s="88"/>
    </row>
    <row r="71" spans="5:90" s="79" customFormat="1" ht="18.75" customHeight="1">
      <c r="E71" s="81"/>
      <c r="AP71" s="80"/>
      <c r="CA71" s="98"/>
      <c r="CC71" s="40"/>
      <c r="CF71" s="40"/>
      <c r="CG71" s="40"/>
      <c r="CH71" s="40"/>
      <c r="CI71" s="50"/>
      <c r="CJ71" s="40"/>
      <c r="CK71" s="40"/>
      <c r="CL71" s="88"/>
    </row>
    <row r="72" spans="5:90" s="79" customFormat="1" ht="18.75" customHeight="1">
      <c r="E72" s="81"/>
      <c r="AP72" s="80"/>
      <c r="CA72" s="98"/>
      <c r="CC72" s="40"/>
      <c r="CF72" s="40"/>
      <c r="CG72" s="40"/>
      <c r="CH72" s="40"/>
      <c r="CI72" s="50"/>
      <c r="CJ72" s="40"/>
      <c r="CK72" s="40"/>
      <c r="CL72" s="88"/>
    </row>
    <row r="73" spans="5:90" s="79" customFormat="1" ht="18.75" customHeight="1">
      <c r="E73" s="81"/>
      <c r="AP73" s="80"/>
      <c r="CA73" s="98"/>
      <c r="CC73" s="40"/>
      <c r="CF73" s="40"/>
      <c r="CG73" s="40"/>
      <c r="CH73" s="40"/>
      <c r="CI73" s="50"/>
      <c r="CJ73" s="40"/>
      <c r="CK73" s="40"/>
      <c r="CL73" s="88"/>
    </row>
    <row r="74" spans="5:90" s="79" customFormat="1" ht="18.75" customHeight="1">
      <c r="E74" s="81"/>
      <c r="AP74" s="80"/>
      <c r="CA74" s="98"/>
      <c r="CC74" s="40"/>
      <c r="CF74" s="40"/>
      <c r="CG74" s="40"/>
      <c r="CH74" s="40"/>
      <c r="CI74" s="50"/>
      <c r="CJ74" s="40"/>
      <c r="CK74" s="40"/>
      <c r="CL74" s="88"/>
    </row>
    <row r="75" spans="5:90" s="79" customFormat="1" ht="18.75" customHeight="1">
      <c r="E75" s="81"/>
      <c r="AP75" s="80"/>
      <c r="CA75" s="98"/>
      <c r="CC75" s="40"/>
      <c r="CF75" s="40"/>
      <c r="CG75" s="40"/>
      <c r="CH75" s="40"/>
      <c r="CI75" s="50"/>
      <c r="CJ75" s="40"/>
      <c r="CK75" s="40"/>
      <c r="CL75" s="88"/>
    </row>
    <row r="76" spans="5:90" s="79" customFormat="1" ht="18.75" customHeight="1">
      <c r="E76" s="81"/>
      <c r="AP76" s="80"/>
      <c r="CA76" s="98"/>
      <c r="CC76" s="40"/>
      <c r="CF76" s="40"/>
      <c r="CG76" s="40"/>
      <c r="CH76" s="40"/>
      <c r="CI76" s="50"/>
      <c r="CJ76" s="40"/>
      <c r="CK76" s="40"/>
      <c r="CL76" s="88"/>
    </row>
    <row r="77" spans="5:90" s="79" customFormat="1" ht="18.75" customHeight="1">
      <c r="E77" s="81"/>
      <c r="AP77" s="80"/>
      <c r="CA77" s="98"/>
      <c r="CC77" s="40"/>
      <c r="CF77" s="40"/>
      <c r="CG77" s="40"/>
      <c r="CH77" s="40"/>
      <c r="CI77" s="50"/>
      <c r="CJ77" s="40"/>
      <c r="CK77" s="40"/>
      <c r="CL77" s="88"/>
    </row>
    <row r="78" spans="5:90" s="79" customFormat="1" ht="18.75" customHeight="1">
      <c r="E78" s="81"/>
      <c r="AP78" s="80"/>
      <c r="CA78" s="98"/>
      <c r="CC78" s="40"/>
      <c r="CF78" s="40"/>
      <c r="CG78" s="40"/>
      <c r="CH78" s="40"/>
      <c r="CI78" s="50"/>
      <c r="CJ78" s="40"/>
      <c r="CK78" s="40"/>
      <c r="CL78" s="88"/>
    </row>
    <row r="79" spans="5:90" s="79" customFormat="1" ht="18.75" customHeight="1">
      <c r="E79" s="81"/>
      <c r="AP79" s="80"/>
      <c r="CA79" s="98"/>
      <c r="CC79" s="40"/>
      <c r="CF79" s="40"/>
      <c r="CL79" s="88"/>
    </row>
    <row r="80" spans="5:90" s="79" customFormat="1" ht="18.75" customHeight="1">
      <c r="E80" s="81"/>
      <c r="AP80" s="80"/>
      <c r="CA80" s="98"/>
      <c r="CC80" s="40"/>
      <c r="CF80" s="40"/>
      <c r="CK80" s="40"/>
      <c r="CL80" s="88"/>
    </row>
    <row r="81" spans="2:90" s="79" customFormat="1" ht="18.75" customHeight="1">
      <c r="E81" s="81"/>
      <c r="AP81" s="80"/>
      <c r="CA81" s="98"/>
      <c r="CC81" s="40"/>
      <c r="CF81" s="40"/>
      <c r="CK81" s="40"/>
      <c r="CL81" s="88"/>
    </row>
    <row r="82" spans="2:90" s="79" customFormat="1" ht="18.75" customHeight="1">
      <c r="E82" s="81"/>
      <c r="AP82" s="80"/>
      <c r="CA82" s="98"/>
      <c r="CC82" s="40"/>
      <c r="CF82" s="40"/>
      <c r="CK82" s="40"/>
      <c r="CL82" s="88"/>
    </row>
    <row r="83" spans="2:90" s="79" customFormat="1" ht="18.75" customHeight="1">
      <c r="E83" s="81"/>
      <c r="AP83" s="80"/>
      <c r="CA83" s="98"/>
      <c r="CC83" s="40"/>
      <c r="CF83" s="40"/>
      <c r="CK83" s="40"/>
      <c r="CL83" s="88"/>
    </row>
    <row r="84" spans="2:90" s="79" customFormat="1" ht="18.75" customHeight="1">
      <c r="E84" s="81"/>
      <c r="AP84" s="80"/>
      <c r="CA84" s="98"/>
      <c r="CC84" s="40"/>
      <c r="CF84" s="40"/>
      <c r="CK84" s="40"/>
      <c r="CL84" s="88"/>
    </row>
    <row r="85" spans="2:90" s="79" customFormat="1" ht="18.75" customHeight="1">
      <c r="E85" s="81"/>
      <c r="AP85" s="80"/>
      <c r="CA85" s="98"/>
      <c r="CC85" s="40"/>
      <c r="CF85" s="40"/>
      <c r="CK85" s="40"/>
      <c r="CL85" s="88"/>
    </row>
    <row r="86" spans="2:90" s="79" customFormat="1" ht="18.75" customHeight="1">
      <c r="E86" s="81"/>
      <c r="AP86" s="80"/>
      <c r="CA86" s="98"/>
      <c r="CC86" s="40"/>
      <c r="CF86" s="40"/>
      <c r="CK86" s="40"/>
      <c r="CL86" s="88"/>
    </row>
    <row r="87" spans="2:90" s="79" customFormat="1" ht="18.75" customHeight="1">
      <c r="E87" s="81"/>
      <c r="AP87" s="80"/>
      <c r="CA87" s="98"/>
      <c r="CC87" s="40"/>
      <c r="CF87" s="40"/>
      <c r="CK87" s="40"/>
      <c r="CL87" s="88"/>
    </row>
    <row r="88" spans="2:90" s="79" customFormat="1" ht="18.75" customHeight="1">
      <c r="E88" s="81"/>
      <c r="AP88" s="80"/>
      <c r="CA88" s="98"/>
      <c r="CC88" s="40"/>
      <c r="CF88" s="40"/>
      <c r="CK88" s="40"/>
      <c r="CL88" s="88"/>
    </row>
    <row r="89" spans="2:90" s="79" customFormat="1" ht="18.75" customHeight="1">
      <c r="E89" s="81"/>
      <c r="AP89" s="80"/>
      <c r="CA89" s="98"/>
      <c r="CC89" s="40"/>
      <c r="CF89" s="40"/>
      <c r="CK89" s="40"/>
      <c r="CL89" s="88"/>
    </row>
    <row r="90" spans="2:90" s="79" customFormat="1" ht="18.75" customHeight="1">
      <c r="E90" s="81"/>
      <c r="AP90" s="80"/>
      <c r="CA90" s="98"/>
      <c r="CC90" s="40"/>
      <c r="CF90" s="40"/>
      <c r="CK90" s="40"/>
      <c r="CL90" s="88"/>
    </row>
    <row r="91" spans="2:90" s="79" customFormat="1" ht="18.75" customHeight="1">
      <c r="E91" s="81"/>
      <c r="AP91" s="80"/>
      <c r="CA91" s="98"/>
      <c r="CC91" s="40"/>
      <c r="CF91" s="40"/>
      <c r="CK91" s="40"/>
      <c r="CL91" s="88"/>
    </row>
    <row r="92" spans="2:90" s="79" customFormat="1" ht="18.75" customHeight="1">
      <c r="E92" s="81"/>
      <c r="AP92" s="80"/>
      <c r="CA92" s="98"/>
      <c r="CC92" s="40"/>
      <c r="CF92" s="40"/>
      <c r="CK92" s="40"/>
      <c r="CL92" s="88"/>
    </row>
    <row r="93" spans="2:90" s="79" customFormat="1" ht="18.75" customHeight="1">
      <c r="E93" s="81"/>
      <c r="AP93" s="80"/>
      <c r="CA93" s="98"/>
      <c r="CC93" s="40"/>
      <c r="CF93" s="40"/>
      <c r="CK93" s="40"/>
      <c r="CL93" s="88"/>
    </row>
    <row r="94" spans="2:90" s="79" customFormat="1" ht="18.75" customHeight="1">
      <c r="B94" s="81"/>
      <c r="C94" s="81"/>
      <c r="D94" s="81"/>
      <c r="E94" s="81"/>
      <c r="G94" s="81"/>
      <c r="AP94" s="80"/>
      <c r="CA94" s="98"/>
      <c r="CC94" s="40"/>
      <c r="CF94" s="40"/>
      <c r="CK94" s="40"/>
      <c r="CL94" s="88"/>
    </row>
    <row r="95" spans="2:90" s="79" customFormat="1" ht="18.75" customHeight="1">
      <c r="AP95" s="80"/>
      <c r="CA95" s="98"/>
      <c r="CC95" s="40"/>
      <c r="CF95" s="40"/>
      <c r="CK95" s="40"/>
      <c r="CL95" s="88"/>
    </row>
    <row r="96" spans="2:90" s="79" customFormat="1" ht="18.75" customHeight="1">
      <c r="AP96" s="80"/>
      <c r="CA96" s="98"/>
      <c r="CC96" s="40"/>
      <c r="CF96" s="40"/>
      <c r="CK96" s="40"/>
      <c r="CL96" s="88"/>
    </row>
    <row r="97" spans="42:90" s="79" customFormat="1" ht="18.75" customHeight="1">
      <c r="AP97" s="80"/>
      <c r="CA97" s="98"/>
      <c r="CC97" s="40"/>
      <c r="CF97" s="40"/>
      <c r="CK97" s="40"/>
      <c r="CL97" s="88"/>
    </row>
    <row r="98" spans="42:90" s="79" customFormat="1" ht="18.75" customHeight="1">
      <c r="AP98" s="80"/>
      <c r="CA98" s="98"/>
      <c r="CC98" s="40"/>
      <c r="CF98" s="40"/>
      <c r="CK98" s="40"/>
      <c r="CL98" s="88"/>
    </row>
    <row r="99" spans="42:90" s="79" customFormat="1" ht="18.75" customHeight="1">
      <c r="AP99" s="80"/>
      <c r="CA99" s="98"/>
      <c r="CC99" s="40"/>
      <c r="CF99" s="40"/>
      <c r="CK99" s="40"/>
      <c r="CL99" s="88"/>
    </row>
    <row r="100" spans="42:90" s="79" customFormat="1" ht="18.75" customHeight="1">
      <c r="AP100" s="80"/>
      <c r="CA100" s="98"/>
      <c r="CC100" s="40"/>
      <c r="CF100" s="40"/>
      <c r="CK100" s="40"/>
      <c r="CL100" s="88"/>
    </row>
    <row r="101" spans="42:90" s="79" customFormat="1" ht="18.75" customHeight="1">
      <c r="AP101" s="80"/>
      <c r="CA101" s="98"/>
      <c r="CC101" s="40"/>
      <c r="CF101" s="40"/>
      <c r="CK101" s="40"/>
      <c r="CL101" s="88"/>
    </row>
    <row r="102" spans="42:90" s="79" customFormat="1" ht="18.75" customHeight="1">
      <c r="AP102" s="80"/>
      <c r="CA102" s="98"/>
      <c r="CC102" s="40"/>
      <c r="CF102" s="40"/>
      <c r="CK102" s="40"/>
      <c r="CL102" s="88"/>
    </row>
    <row r="103" spans="42:90" s="79" customFormat="1" ht="18.75" customHeight="1">
      <c r="AP103" s="80"/>
      <c r="CA103" s="98"/>
      <c r="CC103" s="40"/>
      <c r="CF103" s="40"/>
      <c r="CK103" s="40"/>
      <c r="CL103" s="88"/>
    </row>
  </sheetData>
  <sheetProtection password="CC6B" sheet="1" selectLockedCells="1"/>
  <mergeCells count="64">
    <mergeCell ref="B27:AM27"/>
    <mergeCell ref="B28:AM28"/>
    <mergeCell ref="A22:Q22"/>
    <mergeCell ref="R22:V22"/>
    <mergeCell ref="W22:AM22"/>
    <mergeCell ref="A24:AM24"/>
    <mergeCell ref="B25:AM25"/>
    <mergeCell ref="B26:AM26"/>
    <mergeCell ref="A20:Q20"/>
    <mergeCell ref="R20:V20"/>
    <mergeCell ref="W20:AM20"/>
    <mergeCell ref="A21:Q21"/>
    <mergeCell ref="R21:V21"/>
    <mergeCell ref="W21:AM21"/>
    <mergeCell ref="A18:Q18"/>
    <mergeCell ref="R18:V18"/>
    <mergeCell ref="W18:AM18"/>
    <mergeCell ref="A19:Q19"/>
    <mergeCell ref="R19:V19"/>
    <mergeCell ref="W19:AM19"/>
    <mergeCell ref="A16:Q16"/>
    <mergeCell ref="R16:V16"/>
    <mergeCell ref="W16:AM16"/>
    <mergeCell ref="A17:Q17"/>
    <mergeCell ref="R17:V17"/>
    <mergeCell ref="W17:AM17"/>
    <mergeCell ref="A14:Q14"/>
    <mergeCell ref="R14:V14"/>
    <mergeCell ref="W14:AM14"/>
    <mergeCell ref="A15:Q15"/>
    <mergeCell ref="R15:V15"/>
    <mergeCell ref="W15:AM15"/>
    <mergeCell ref="AD12:AE12"/>
    <mergeCell ref="AF12:AH12"/>
    <mergeCell ref="AI12:AK12"/>
    <mergeCell ref="AL12:AM12"/>
    <mergeCell ref="A13:Q13"/>
    <mergeCell ref="R13:V13"/>
    <mergeCell ref="W13:AM13"/>
    <mergeCell ref="M12:P12"/>
    <mergeCell ref="Q12:T12"/>
    <mergeCell ref="U12:V12"/>
    <mergeCell ref="W12:Y12"/>
    <mergeCell ref="Z12:AC12"/>
    <mergeCell ref="AT7:AT8"/>
    <mergeCell ref="L8:AM8"/>
    <mergeCell ref="S9:Y9"/>
    <mergeCell ref="AG9:AM9"/>
    <mergeCell ref="L10:AM10"/>
    <mergeCell ref="AP5:AT5"/>
    <mergeCell ref="L6:AB6"/>
    <mergeCell ref="AC6:AF6"/>
    <mergeCell ref="AG6:AK6"/>
    <mergeCell ref="AL6:AM6"/>
    <mergeCell ref="AP6:AT6"/>
    <mergeCell ref="A2:AM2"/>
    <mergeCell ref="A4:A10"/>
    <mergeCell ref="L4:AF4"/>
    <mergeCell ref="AG4:AM4"/>
    <mergeCell ref="L5:AF5"/>
    <mergeCell ref="AG5:AM5"/>
    <mergeCell ref="B7:K8"/>
    <mergeCell ref="Q7:R7"/>
    <mergeCell ref="T7:V7"/>
  </mergeCells>
  <phoneticPr fontId="6"/>
  <conditionalFormatting sqref="AG6:AK6">
    <cfRule type="expression" dxfId="13" priority="1">
      <formula>$CE$4=2</formula>
    </cfRule>
  </conditionalFormatting>
  <conditionalFormatting sqref="A25">
    <cfRule type="expression" dxfId="12" priority="2">
      <formula>#REF!=2</formula>
    </cfRule>
  </conditionalFormatting>
  <dataValidations count="8">
    <dataValidation type="list" allowBlank="1" showInputMessage="1" showErrorMessage="1" sqref="L6:AB6">
      <formula1>$CH$4:$CH$40</formula1>
    </dataValidation>
    <dataValidation type="list" allowBlank="1" showInputMessage="1" showErrorMessage="1" sqref="X33:Z34 A25:A28 X36:Z36 X31:Z31">
      <formula1>"○"</formula1>
    </dataValidation>
    <dataValidation imeMode="halfAlpha" allowBlank="1" showInputMessage="1" showErrorMessage="1" sqref="AG6 R14:V21"/>
    <dataValidation type="textLength" imeMode="disabled" operator="equal" allowBlank="1" showInputMessage="1" showErrorMessage="1" errorTitle="事業所番号" error="10桁で入力してください。" sqref="AG5:AM5">
      <formula1>10</formula1>
    </dataValidation>
    <dataValidation imeMode="disabled" allowBlank="1" showInputMessage="1" showErrorMessage="1" sqref="Q7:R7 T7:V7 S9:Y9 AG9:AM9"/>
    <dataValidation imeMode="fullKatakana" allowBlank="1" showInputMessage="1" showErrorMessage="1" sqref="L4:AF4"/>
    <dataValidation type="whole" allowBlank="1" showInputMessage="1" showErrorMessage="1" error="所要額が1,000円未満の場合は申請できません。" sqref="Z12">
      <formula1>1000</formula1>
      <formula2>1E+28</formula2>
    </dataValidation>
    <dataValidation type="list" allowBlank="1" showInputMessage="1" showErrorMessage="1" sqref="A15:Q21">
      <formula1>$CC$15:$CC$27</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CL103"/>
  <sheetViews>
    <sheetView showGridLines="0" view="pageBreakPreview" zoomScaleNormal="120" zoomScaleSheetLayoutView="100" workbookViewId="0">
      <selection activeCell="L4" sqref="L4:AF4"/>
    </sheetView>
  </sheetViews>
  <sheetFormatPr defaultColWidth="2.25" defaultRowHeight="15.75"/>
  <cols>
    <col min="1" max="1" width="5.75" style="41" customWidth="1"/>
    <col min="2" max="5" width="3.375" style="41" customWidth="1"/>
    <col min="6" max="7" width="2.375" style="41" bestFit="1" customWidth="1"/>
    <col min="8" max="28" width="2.25" style="41"/>
    <col min="29" max="30" width="2.125" style="41" customWidth="1"/>
    <col min="31" max="32" width="2.625" style="41" customWidth="1"/>
    <col min="33" max="33" width="2.25" style="41"/>
    <col min="34" max="35" width="2.875" style="41" customWidth="1"/>
    <col min="36" max="37" width="2.625" style="41" customWidth="1"/>
    <col min="38" max="39" width="1.375" style="41" customWidth="1"/>
    <col min="40" max="40" width="2.25" style="41"/>
    <col min="41" max="41" width="2.25" style="41" customWidth="1"/>
    <col min="42" max="42" width="2.25" style="117" customWidth="1"/>
    <col min="43" max="47" width="2.25" style="41" customWidth="1"/>
    <col min="48" max="78" width="2.25" style="41"/>
    <col min="79" max="79" width="8.625" style="95" bestFit="1" customWidth="1"/>
    <col min="80" max="80" width="2.875" style="41" customWidth="1"/>
    <col min="81" max="81" width="2.25" style="40" customWidth="1"/>
    <col min="82" max="83" width="5.875" style="41" customWidth="1"/>
    <col min="84" max="84" width="2.5" style="40" customWidth="1"/>
    <col min="85" max="85" width="3.25" style="41" customWidth="1"/>
    <col min="86" max="86" width="41.25" style="41" customWidth="1"/>
    <col min="87" max="87" width="7.5" style="41" customWidth="1"/>
    <col min="88" max="88" width="6.625" style="41" customWidth="1"/>
    <col min="89" max="89" width="2.375" style="40" customWidth="1"/>
    <col min="90" max="90" width="6.375" style="88" customWidth="1"/>
    <col min="91" max="16384" width="2.25" style="41"/>
  </cols>
  <sheetData>
    <row r="1" spans="1:90">
      <c r="A1" s="40" t="s">
        <v>43</v>
      </c>
      <c r="AJ1" s="41" t="s">
        <v>149</v>
      </c>
    </row>
    <row r="2" spans="1:90" ht="36" customHeight="1">
      <c r="A2" s="181" t="str">
        <f>IF(個票15!$CB$4="NG","申請内容に不備/未入力の項目があります！本シートをもう一度ご確認ください！","")</f>
        <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row>
    <row r="3" spans="1:90" ht="20.25" thickBot="1">
      <c r="L3" s="94"/>
      <c r="AM3" s="92" t="str">
        <f>IF($L$5="","",IF($AG$5="","事業所番号を入力してください。↓",""))</f>
        <v/>
      </c>
      <c r="CB3" s="41" t="s">
        <v>68</v>
      </c>
      <c r="CD3" s="41" t="s">
        <v>44</v>
      </c>
      <c r="CE3" s="41" t="s">
        <v>24</v>
      </c>
      <c r="CG3" s="40"/>
      <c r="CH3" s="40"/>
      <c r="CI3" s="42" t="s">
        <v>31</v>
      </c>
      <c r="CJ3" s="40"/>
      <c r="CK3" s="40" t="s">
        <v>44</v>
      </c>
      <c r="CL3" s="88" t="s">
        <v>24</v>
      </c>
    </row>
    <row r="4" spans="1:90" s="47" customFormat="1" ht="18" customHeight="1">
      <c r="A4" s="182" t="s">
        <v>18</v>
      </c>
      <c r="B4" s="43" t="s">
        <v>0</v>
      </c>
      <c r="C4" s="44"/>
      <c r="D4" s="44"/>
      <c r="E4" s="45"/>
      <c r="F4" s="45"/>
      <c r="G4" s="45"/>
      <c r="H4" s="45"/>
      <c r="I4" s="45"/>
      <c r="J4" s="45"/>
      <c r="K4" s="46"/>
      <c r="L4" s="185"/>
      <c r="M4" s="186"/>
      <c r="N4" s="186"/>
      <c r="O4" s="186"/>
      <c r="P4" s="186"/>
      <c r="Q4" s="186"/>
      <c r="R4" s="186"/>
      <c r="S4" s="186"/>
      <c r="T4" s="186"/>
      <c r="U4" s="186"/>
      <c r="V4" s="186"/>
      <c r="W4" s="186"/>
      <c r="X4" s="186"/>
      <c r="Y4" s="186"/>
      <c r="Z4" s="186"/>
      <c r="AA4" s="186"/>
      <c r="AB4" s="186"/>
      <c r="AC4" s="186"/>
      <c r="AD4" s="186"/>
      <c r="AE4" s="186"/>
      <c r="AF4" s="187"/>
      <c r="AG4" s="188" t="s">
        <v>72</v>
      </c>
      <c r="AH4" s="189"/>
      <c r="AI4" s="189"/>
      <c r="AJ4" s="189"/>
      <c r="AK4" s="189"/>
      <c r="AL4" s="189"/>
      <c r="AM4" s="190"/>
      <c r="AP4" s="48"/>
      <c r="CA4" s="96"/>
      <c r="CB4" s="89" t="str">
        <f>IF(AM3&amp;AC7&amp;A29="","","NG")</f>
        <v/>
      </c>
      <c r="CC4" s="40"/>
      <c r="CD4" s="47">
        <f>IFERROR(VLOOKUP($L$6,$CH$4:$CK$40,4,FALSE),0)</f>
        <v>0</v>
      </c>
      <c r="CE4" s="47">
        <f>IFERROR(VLOOKUP($L$6,$CH$4:$CL$40,5,FALSE),0)</f>
        <v>0</v>
      </c>
      <c r="CF4" s="40">
        <f>IF($L$6=$CH4,1,0)</f>
        <v>0</v>
      </c>
      <c r="CG4" s="40">
        <v>1</v>
      </c>
      <c r="CH4" s="49" t="s">
        <v>75</v>
      </c>
      <c r="CI4" s="50">
        <v>20000</v>
      </c>
      <c r="CJ4" s="40" t="s">
        <v>30</v>
      </c>
      <c r="CK4" s="40">
        <v>1</v>
      </c>
      <c r="CL4" s="88">
        <v>2</v>
      </c>
    </row>
    <row r="5" spans="1:90" s="47" customFormat="1" ht="20.25" customHeight="1">
      <c r="A5" s="183"/>
      <c r="B5" s="51" t="s">
        <v>17</v>
      </c>
      <c r="C5" s="52"/>
      <c r="D5" s="52"/>
      <c r="E5" s="53"/>
      <c r="F5" s="53"/>
      <c r="G5" s="53"/>
      <c r="H5" s="53"/>
      <c r="I5" s="53"/>
      <c r="J5" s="53"/>
      <c r="K5" s="54"/>
      <c r="L5" s="191"/>
      <c r="M5" s="192"/>
      <c r="N5" s="192"/>
      <c r="O5" s="192"/>
      <c r="P5" s="192"/>
      <c r="Q5" s="192"/>
      <c r="R5" s="192"/>
      <c r="S5" s="192"/>
      <c r="T5" s="192"/>
      <c r="U5" s="192"/>
      <c r="V5" s="192"/>
      <c r="W5" s="192"/>
      <c r="X5" s="192"/>
      <c r="Y5" s="192"/>
      <c r="Z5" s="192"/>
      <c r="AA5" s="192"/>
      <c r="AB5" s="192"/>
      <c r="AC5" s="192"/>
      <c r="AD5" s="192"/>
      <c r="AE5" s="192"/>
      <c r="AF5" s="193"/>
      <c r="AG5" s="194"/>
      <c r="AH5" s="195"/>
      <c r="AI5" s="195"/>
      <c r="AJ5" s="195"/>
      <c r="AK5" s="195"/>
      <c r="AL5" s="195"/>
      <c r="AM5" s="196"/>
      <c r="AP5" s="207"/>
      <c r="AQ5" s="207"/>
      <c r="AR5" s="207"/>
      <c r="AS5" s="207"/>
      <c r="AT5" s="207"/>
      <c r="CA5" s="96"/>
      <c r="CC5" s="40"/>
      <c r="CF5" s="40">
        <f t="shared" ref="CF5:CF13" si="0">IF($L$6=$CH5,1,0)</f>
        <v>0</v>
      </c>
      <c r="CG5" s="40">
        <v>2</v>
      </c>
      <c r="CH5" s="49" t="s">
        <v>76</v>
      </c>
      <c r="CI5" s="50">
        <v>30000</v>
      </c>
      <c r="CJ5" s="40" t="s">
        <v>30</v>
      </c>
      <c r="CK5" s="40">
        <v>1</v>
      </c>
      <c r="CL5" s="88">
        <v>2</v>
      </c>
    </row>
    <row r="6" spans="1:90" s="47" customFormat="1" ht="26.25" customHeight="1">
      <c r="A6" s="183"/>
      <c r="B6" s="55" t="s">
        <v>27</v>
      </c>
      <c r="C6" s="118"/>
      <c r="D6" s="118"/>
      <c r="E6" s="6"/>
      <c r="F6" s="6"/>
      <c r="G6" s="6"/>
      <c r="H6" s="6"/>
      <c r="I6" s="6"/>
      <c r="J6" s="6"/>
      <c r="K6" s="56"/>
      <c r="L6" s="208"/>
      <c r="M6" s="209"/>
      <c r="N6" s="209"/>
      <c r="O6" s="209"/>
      <c r="P6" s="209"/>
      <c r="Q6" s="209"/>
      <c r="R6" s="209"/>
      <c r="S6" s="209"/>
      <c r="T6" s="209"/>
      <c r="U6" s="209"/>
      <c r="V6" s="209"/>
      <c r="W6" s="209"/>
      <c r="X6" s="209"/>
      <c r="Y6" s="209"/>
      <c r="Z6" s="209"/>
      <c r="AA6" s="209"/>
      <c r="AB6" s="210"/>
      <c r="AC6" s="211" t="s">
        <v>24</v>
      </c>
      <c r="AD6" s="212"/>
      <c r="AE6" s="212"/>
      <c r="AF6" s="213"/>
      <c r="AG6" s="214"/>
      <c r="AH6" s="215"/>
      <c r="AI6" s="215"/>
      <c r="AJ6" s="215"/>
      <c r="AK6" s="216"/>
      <c r="AL6" s="217" t="s">
        <v>73</v>
      </c>
      <c r="AM6" s="218"/>
      <c r="AP6" s="219" t="s">
        <v>37</v>
      </c>
      <c r="AQ6" s="207"/>
      <c r="AR6" s="207"/>
      <c r="AS6" s="207"/>
      <c r="AT6" s="207"/>
      <c r="CA6" s="96"/>
      <c r="CC6" s="40"/>
      <c r="CF6" s="40">
        <f t="shared" si="0"/>
        <v>0</v>
      </c>
      <c r="CG6" s="40">
        <v>3</v>
      </c>
      <c r="CH6" s="49" t="s">
        <v>77</v>
      </c>
      <c r="CI6" s="50">
        <v>40000</v>
      </c>
      <c r="CJ6" s="40" t="s">
        <v>30</v>
      </c>
      <c r="CK6" s="40">
        <v>1</v>
      </c>
      <c r="CL6" s="88">
        <v>2</v>
      </c>
    </row>
    <row r="7" spans="1:90" s="47" customFormat="1" ht="18" customHeight="1">
      <c r="A7" s="183"/>
      <c r="B7" s="197" t="s">
        <v>25</v>
      </c>
      <c r="C7" s="198"/>
      <c r="D7" s="198"/>
      <c r="E7" s="198"/>
      <c r="F7" s="198"/>
      <c r="G7" s="198"/>
      <c r="H7" s="198"/>
      <c r="I7" s="198"/>
      <c r="J7" s="198"/>
      <c r="K7" s="199"/>
      <c r="L7" s="57" t="s">
        <v>5</v>
      </c>
      <c r="M7" s="57"/>
      <c r="N7" s="57"/>
      <c r="O7" s="57"/>
      <c r="P7" s="57"/>
      <c r="Q7" s="203"/>
      <c r="R7" s="203"/>
      <c r="S7" s="57" t="s">
        <v>6</v>
      </c>
      <c r="T7" s="203"/>
      <c r="U7" s="203"/>
      <c r="V7" s="203"/>
      <c r="W7" s="57" t="s">
        <v>7</v>
      </c>
      <c r="X7" s="57"/>
      <c r="Y7" s="57"/>
      <c r="Z7" s="57"/>
      <c r="AA7" s="57"/>
      <c r="AB7" s="57"/>
      <c r="AC7" s="83" t="str">
        <f>IF($CE$4=2,IF($AG$6="","定員を入力してください。",""),"")</f>
        <v/>
      </c>
      <c r="AD7" s="82"/>
      <c r="AE7" s="82"/>
      <c r="AF7" s="82"/>
      <c r="AG7" s="82"/>
      <c r="AH7" s="82"/>
      <c r="AI7" s="82"/>
      <c r="AJ7" s="82"/>
      <c r="AK7" s="82"/>
      <c r="AL7" s="82"/>
      <c r="AM7" s="84"/>
      <c r="AP7" s="118"/>
      <c r="AQ7" s="5"/>
      <c r="AR7" s="5"/>
      <c r="AS7" s="5"/>
      <c r="AT7" s="220"/>
      <c r="CA7" s="96"/>
      <c r="CC7" s="40"/>
      <c r="CF7" s="40">
        <f t="shared" si="0"/>
        <v>0</v>
      </c>
      <c r="CG7" s="40">
        <v>4</v>
      </c>
      <c r="CH7" s="49" t="s">
        <v>78</v>
      </c>
      <c r="CI7" s="50">
        <v>14000</v>
      </c>
      <c r="CJ7" s="40" t="s">
        <v>30</v>
      </c>
      <c r="CK7" s="40">
        <v>1</v>
      </c>
      <c r="CL7" s="88"/>
    </row>
    <row r="8" spans="1:90" s="47" customFormat="1" ht="20.25" customHeight="1">
      <c r="A8" s="183"/>
      <c r="B8" s="200"/>
      <c r="C8" s="201"/>
      <c r="D8" s="201"/>
      <c r="E8" s="201"/>
      <c r="F8" s="201"/>
      <c r="G8" s="201"/>
      <c r="H8" s="201"/>
      <c r="I8" s="201"/>
      <c r="J8" s="201"/>
      <c r="K8" s="202"/>
      <c r="L8" s="221"/>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3"/>
      <c r="AP8" s="118"/>
      <c r="AQ8" s="5"/>
      <c r="AR8" s="5"/>
      <c r="AS8" s="5"/>
      <c r="AT8" s="220"/>
      <c r="CA8" s="96"/>
      <c r="CC8" s="40"/>
      <c r="CF8" s="40">
        <f t="shared" si="0"/>
        <v>0</v>
      </c>
      <c r="CG8" s="40">
        <v>5</v>
      </c>
      <c r="CH8" s="49" t="s">
        <v>79</v>
      </c>
      <c r="CI8" s="50">
        <v>7000</v>
      </c>
      <c r="CJ8" s="40" t="s">
        <v>30</v>
      </c>
      <c r="CK8" s="40">
        <v>1</v>
      </c>
      <c r="CL8" s="88"/>
    </row>
    <row r="9" spans="1:90" s="47" customFormat="1" ht="21" customHeight="1">
      <c r="A9" s="183"/>
      <c r="B9" s="58" t="s">
        <v>8</v>
      </c>
      <c r="C9" s="119"/>
      <c r="D9" s="119"/>
      <c r="E9" s="59"/>
      <c r="F9" s="59"/>
      <c r="G9" s="59"/>
      <c r="H9" s="59"/>
      <c r="I9" s="59"/>
      <c r="J9" s="59"/>
      <c r="K9" s="60"/>
      <c r="L9" s="59" t="s">
        <v>9</v>
      </c>
      <c r="M9" s="59"/>
      <c r="N9" s="59"/>
      <c r="O9" s="59"/>
      <c r="P9" s="59"/>
      <c r="Q9" s="59"/>
      <c r="R9" s="60"/>
      <c r="S9" s="224"/>
      <c r="T9" s="225"/>
      <c r="U9" s="225"/>
      <c r="V9" s="225"/>
      <c r="W9" s="225"/>
      <c r="X9" s="225"/>
      <c r="Y9" s="226"/>
      <c r="Z9" s="61" t="s">
        <v>23</v>
      </c>
      <c r="AA9" s="59"/>
      <c r="AB9" s="59"/>
      <c r="AC9" s="59"/>
      <c r="AD9" s="59"/>
      <c r="AE9" s="59"/>
      <c r="AF9" s="60"/>
      <c r="AG9" s="227"/>
      <c r="AH9" s="228"/>
      <c r="AI9" s="228"/>
      <c r="AJ9" s="228"/>
      <c r="AK9" s="228"/>
      <c r="AL9" s="228"/>
      <c r="AM9" s="229"/>
      <c r="AP9" s="48"/>
      <c r="CA9" s="96"/>
      <c r="CC9" s="40"/>
      <c r="CF9" s="40">
        <f t="shared" si="0"/>
        <v>0</v>
      </c>
      <c r="CG9" s="40">
        <v>6</v>
      </c>
      <c r="CH9" s="49" t="s">
        <v>80</v>
      </c>
      <c r="CI9" s="50">
        <v>7000</v>
      </c>
      <c r="CJ9" s="40" t="s">
        <v>30</v>
      </c>
      <c r="CK9" s="40">
        <v>1</v>
      </c>
      <c r="CL9" s="88"/>
    </row>
    <row r="10" spans="1:90" s="47" customFormat="1" ht="20.25" customHeight="1" thickBot="1">
      <c r="A10" s="184"/>
      <c r="B10" s="62" t="s">
        <v>42</v>
      </c>
      <c r="C10" s="63"/>
      <c r="D10" s="63"/>
      <c r="E10" s="64"/>
      <c r="F10" s="64"/>
      <c r="G10" s="64"/>
      <c r="H10" s="64"/>
      <c r="I10" s="64"/>
      <c r="J10" s="64"/>
      <c r="K10" s="65"/>
      <c r="L10" s="230"/>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2"/>
      <c r="AP10" s="48"/>
      <c r="CA10" s="96"/>
      <c r="CC10" s="40"/>
      <c r="CF10" s="40">
        <f t="shared" si="0"/>
        <v>0</v>
      </c>
      <c r="CG10" s="40">
        <v>7</v>
      </c>
      <c r="CH10" s="49" t="s">
        <v>81</v>
      </c>
      <c r="CI10" s="50">
        <v>7000</v>
      </c>
      <c r="CJ10" s="40" t="s">
        <v>30</v>
      </c>
      <c r="CK10" s="40">
        <v>1</v>
      </c>
      <c r="CL10" s="88"/>
    </row>
    <row r="11" spans="1:90" s="47" customFormat="1" ht="19.5" customHeight="1" thickBot="1">
      <c r="A11" s="5"/>
      <c r="B11" s="5"/>
      <c r="C11" s="5"/>
      <c r="D11" s="5"/>
      <c r="E11" s="5"/>
      <c r="F11" s="5"/>
      <c r="G11" s="5"/>
      <c r="H11" s="5"/>
      <c r="I11" s="66"/>
      <c r="J11" s="5"/>
      <c r="K11" s="6"/>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P11" s="48"/>
      <c r="CA11" s="96"/>
      <c r="CC11" s="40"/>
      <c r="CF11" s="40">
        <f t="shared" si="0"/>
        <v>0</v>
      </c>
      <c r="CG11" s="40">
        <v>8</v>
      </c>
      <c r="CH11" s="49" t="s">
        <v>82</v>
      </c>
      <c r="CI11" s="50">
        <v>7000</v>
      </c>
      <c r="CJ11" s="40" t="s">
        <v>30</v>
      </c>
      <c r="CK11" s="40">
        <v>1</v>
      </c>
      <c r="CL11" s="88"/>
    </row>
    <row r="12" spans="1:90" s="47" customFormat="1" ht="20.25" customHeight="1" thickBot="1">
      <c r="A12" s="67" t="s">
        <v>33</v>
      </c>
      <c r="B12" s="6"/>
      <c r="C12" s="5"/>
      <c r="D12" s="5"/>
      <c r="E12" s="5"/>
      <c r="F12" s="5"/>
      <c r="G12" s="5"/>
      <c r="H12" s="5"/>
      <c r="I12" s="66"/>
      <c r="J12" s="5"/>
      <c r="K12" s="6"/>
      <c r="L12" s="118"/>
      <c r="M12" s="238" t="s">
        <v>26</v>
      </c>
      <c r="N12" s="204"/>
      <c r="O12" s="204"/>
      <c r="P12" s="204"/>
      <c r="Q12" s="239" t="str">
        <f>IFERROR(SUM(IF($L$6="","",VLOOKUP($L$6,$CH$4:$CI$40,2,0)),$CA$22),"")</f>
        <v/>
      </c>
      <c r="R12" s="240"/>
      <c r="S12" s="240"/>
      <c r="T12" s="241"/>
      <c r="U12" s="204" t="s">
        <v>34</v>
      </c>
      <c r="V12" s="204"/>
      <c r="W12" s="204" t="s">
        <v>19</v>
      </c>
      <c r="X12" s="204"/>
      <c r="Y12" s="204"/>
      <c r="Z12" s="205">
        <f>ROUNDDOWN($R$22/1000,0)*1000</f>
        <v>0</v>
      </c>
      <c r="AA12" s="205"/>
      <c r="AB12" s="205"/>
      <c r="AC12" s="205"/>
      <c r="AD12" s="204" t="s">
        <v>34</v>
      </c>
      <c r="AE12" s="204"/>
      <c r="AF12" s="204" t="s">
        <v>15</v>
      </c>
      <c r="AG12" s="204"/>
      <c r="AH12" s="204"/>
      <c r="AI12" s="205" t="str">
        <f>IF($Q$12="","",MIN($Q$12,$Z$12))</f>
        <v/>
      </c>
      <c r="AJ12" s="205"/>
      <c r="AK12" s="205"/>
      <c r="AL12" s="204" t="s">
        <v>34</v>
      </c>
      <c r="AM12" s="206"/>
      <c r="AP12" s="48"/>
      <c r="CA12" s="96"/>
      <c r="CC12" s="40"/>
      <c r="CF12" s="40">
        <f t="shared" si="0"/>
        <v>0</v>
      </c>
      <c r="CG12" s="40">
        <v>9</v>
      </c>
      <c r="CH12" s="49" t="s">
        <v>83</v>
      </c>
      <c r="CI12" s="50">
        <v>7000</v>
      </c>
      <c r="CJ12" s="40" t="s">
        <v>30</v>
      </c>
      <c r="CK12" s="40">
        <v>1</v>
      </c>
      <c r="CL12" s="88"/>
    </row>
    <row r="13" spans="1:90" ht="18" customHeight="1" thickBot="1">
      <c r="A13" s="233" t="s">
        <v>57</v>
      </c>
      <c r="B13" s="234"/>
      <c r="C13" s="234"/>
      <c r="D13" s="234"/>
      <c r="E13" s="234"/>
      <c r="F13" s="234"/>
      <c r="G13" s="234"/>
      <c r="H13" s="234"/>
      <c r="I13" s="234"/>
      <c r="J13" s="234"/>
      <c r="K13" s="234"/>
      <c r="L13" s="234"/>
      <c r="M13" s="234"/>
      <c r="N13" s="234"/>
      <c r="O13" s="234"/>
      <c r="P13" s="234"/>
      <c r="Q13" s="235"/>
      <c r="R13" s="236" t="s">
        <v>20</v>
      </c>
      <c r="S13" s="234"/>
      <c r="T13" s="234"/>
      <c r="U13" s="234"/>
      <c r="V13" s="235"/>
      <c r="W13" s="236" t="s">
        <v>151</v>
      </c>
      <c r="X13" s="234"/>
      <c r="Y13" s="234"/>
      <c r="Z13" s="234"/>
      <c r="AA13" s="234"/>
      <c r="AB13" s="234"/>
      <c r="AC13" s="234"/>
      <c r="AD13" s="234"/>
      <c r="AE13" s="234"/>
      <c r="AF13" s="234"/>
      <c r="AG13" s="234"/>
      <c r="AH13" s="234"/>
      <c r="AI13" s="234"/>
      <c r="AJ13" s="234"/>
      <c r="AK13" s="234"/>
      <c r="AL13" s="234"/>
      <c r="AM13" s="237"/>
      <c r="CA13" s="95" t="s">
        <v>71</v>
      </c>
      <c r="CF13" s="40">
        <f t="shared" si="0"/>
        <v>0</v>
      </c>
      <c r="CG13" s="40">
        <v>10</v>
      </c>
      <c r="CH13" s="49" t="s">
        <v>84</v>
      </c>
      <c r="CI13" s="50">
        <v>3000</v>
      </c>
      <c r="CJ13" s="40" t="s">
        <v>30</v>
      </c>
      <c r="CK13" s="40">
        <v>1</v>
      </c>
    </row>
    <row r="14" spans="1:90" ht="24.75" customHeight="1" thickBot="1">
      <c r="A14" s="172" t="s">
        <v>150</v>
      </c>
      <c r="B14" s="173"/>
      <c r="C14" s="173"/>
      <c r="D14" s="173"/>
      <c r="E14" s="173"/>
      <c r="F14" s="173"/>
      <c r="G14" s="173"/>
      <c r="H14" s="173"/>
      <c r="I14" s="173"/>
      <c r="J14" s="173"/>
      <c r="K14" s="173"/>
      <c r="L14" s="173"/>
      <c r="M14" s="173"/>
      <c r="N14" s="173"/>
      <c r="O14" s="173"/>
      <c r="P14" s="173"/>
      <c r="Q14" s="174"/>
      <c r="R14" s="175">
        <v>2300</v>
      </c>
      <c r="S14" s="176"/>
      <c r="T14" s="176"/>
      <c r="U14" s="176"/>
      <c r="V14" s="177"/>
      <c r="W14" s="178" t="s">
        <v>152</v>
      </c>
      <c r="X14" s="179"/>
      <c r="Y14" s="179"/>
      <c r="Z14" s="179"/>
      <c r="AA14" s="179"/>
      <c r="AB14" s="179"/>
      <c r="AC14" s="179"/>
      <c r="AD14" s="179"/>
      <c r="AE14" s="179"/>
      <c r="AF14" s="179"/>
      <c r="AG14" s="179"/>
      <c r="AH14" s="179"/>
      <c r="AI14" s="179"/>
      <c r="AJ14" s="179"/>
      <c r="AK14" s="179"/>
      <c r="AL14" s="179"/>
      <c r="AM14" s="180"/>
      <c r="CF14" s="40">
        <f t="shared" ref="CF14:CF40" si="1">IF($L$6=$CH14,1,0)</f>
        <v>0</v>
      </c>
      <c r="CG14" s="40">
        <v>11</v>
      </c>
      <c r="CH14" s="49" t="s">
        <v>85</v>
      </c>
      <c r="CI14" s="68">
        <v>3000</v>
      </c>
      <c r="CJ14" s="40" t="s">
        <v>30</v>
      </c>
      <c r="CK14" s="40">
        <v>1</v>
      </c>
    </row>
    <row r="15" spans="1:90" ht="24" customHeight="1">
      <c r="A15" s="242"/>
      <c r="B15" s="243"/>
      <c r="C15" s="243"/>
      <c r="D15" s="243"/>
      <c r="E15" s="243"/>
      <c r="F15" s="243"/>
      <c r="G15" s="243"/>
      <c r="H15" s="243"/>
      <c r="I15" s="243"/>
      <c r="J15" s="243"/>
      <c r="K15" s="243"/>
      <c r="L15" s="243"/>
      <c r="M15" s="243"/>
      <c r="N15" s="243"/>
      <c r="O15" s="243"/>
      <c r="P15" s="243"/>
      <c r="Q15" s="244"/>
      <c r="R15" s="245"/>
      <c r="S15" s="246"/>
      <c r="T15" s="246"/>
      <c r="U15" s="246"/>
      <c r="V15" s="247"/>
      <c r="W15" s="248"/>
      <c r="X15" s="249"/>
      <c r="Y15" s="249"/>
      <c r="Z15" s="249"/>
      <c r="AA15" s="249"/>
      <c r="AB15" s="249"/>
      <c r="AC15" s="249"/>
      <c r="AD15" s="249"/>
      <c r="AE15" s="249"/>
      <c r="AF15" s="249"/>
      <c r="AG15" s="249"/>
      <c r="AH15" s="249"/>
      <c r="AI15" s="249"/>
      <c r="AJ15" s="249"/>
      <c r="AK15" s="249"/>
      <c r="AL15" s="249"/>
      <c r="AM15" s="250"/>
      <c r="CA15" s="95">
        <f>IF($CD$4=2,IF(A15=$CC$26,R15,0),0)</f>
        <v>0</v>
      </c>
      <c r="CC15" s="40" t="s">
        <v>58</v>
      </c>
      <c r="CF15" s="40">
        <f t="shared" si="1"/>
        <v>0</v>
      </c>
      <c r="CG15" s="40">
        <v>12</v>
      </c>
      <c r="CH15" s="40" t="s">
        <v>86</v>
      </c>
      <c r="CI15" s="50">
        <v>7000</v>
      </c>
      <c r="CJ15" s="40" t="s">
        <v>30</v>
      </c>
      <c r="CK15" s="40">
        <v>1</v>
      </c>
    </row>
    <row r="16" spans="1:90" ht="24" customHeight="1">
      <c r="A16" s="251"/>
      <c r="B16" s="209"/>
      <c r="C16" s="209"/>
      <c r="D16" s="209"/>
      <c r="E16" s="209"/>
      <c r="F16" s="209"/>
      <c r="G16" s="209"/>
      <c r="H16" s="209"/>
      <c r="I16" s="209"/>
      <c r="J16" s="209"/>
      <c r="K16" s="209"/>
      <c r="L16" s="209"/>
      <c r="M16" s="209"/>
      <c r="N16" s="209"/>
      <c r="O16" s="209"/>
      <c r="P16" s="209"/>
      <c r="Q16" s="210"/>
      <c r="R16" s="252"/>
      <c r="S16" s="253"/>
      <c r="T16" s="253"/>
      <c r="U16" s="253"/>
      <c r="V16" s="254"/>
      <c r="W16" s="255"/>
      <c r="X16" s="256"/>
      <c r="Y16" s="256"/>
      <c r="Z16" s="256"/>
      <c r="AA16" s="256"/>
      <c r="AB16" s="256"/>
      <c r="AC16" s="256"/>
      <c r="AD16" s="256"/>
      <c r="AE16" s="256"/>
      <c r="AF16" s="256"/>
      <c r="AG16" s="256"/>
      <c r="AH16" s="256"/>
      <c r="AI16" s="256"/>
      <c r="AJ16" s="256"/>
      <c r="AK16" s="256"/>
      <c r="AL16" s="256"/>
      <c r="AM16" s="257"/>
      <c r="CA16" s="95">
        <f t="shared" ref="CA16:CA20" si="2">IF($CD$4=2,IF(A16=$CC$26,R16,0),0)</f>
        <v>0</v>
      </c>
      <c r="CC16" s="40" t="s">
        <v>59</v>
      </c>
      <c r="CF16" s="40">
        <f t="shared" si="1"/>
        <v>0</v>
      </c>
      <c r="CG16" s="40">
        <v>13</v>
      </c>
      <c r="CH16" s="40" t="s">
        <v>87</v>
      </c>
      <c r="CI16" s="50">
        <v>7000</v>
      </c>
      <c r="CJ16" s="40" t="s">
        <v>30</v>
      </c>
      <c r="CK16" s="40">
        <v>1</v>
      </c>
    </row>
    <row r="17" spans="1:90" ht="24" customHeight="1">
      <c r="A17" s="251"/>
      <c r="B17" s="209"/>
      <c r="C17" s="209"/>
      <c r="D17" s="209"/>
      <c r="E17" s="209"/>
      <c r="F17" s="209"/>
      <c r="G17" s="209"/>
      <c r="H17" s="209"/>
      <c r="I17" s="209"/>
      <c r="J17" s="209"/>
      <c r="K17" s="209"/>
      <c r="L17" s="209"/>
      <c r="M17" s="209"/>
      <c r="N17" s="209"/>
      <c r="O17" s="209"/>
      <c r="P17" s="209"/>
      <c r="Q17" s="210"/>
      <c r="R17" s="252"/>
      <c r="S17" s="253"/>
      <c r="T17" s="253"/>
      <c r="U17" s="253"/>
      <c r="V17" s="254"/>
      <c r="W17" s="255"/>
      <c r="X17" s="256"/>
      <c r="Y17" s="256"/>
      <c r="Z17" s="256"/>
      <c r="AA17" s="256"/>
      <c r="AB17" s="256"/>
      <c r="AC17" s="256"/>
      <c r="AD17" s="256"/>
      <c r="AE17" s="256"/>
      <c r="AF17" s="256"/>
      <c r="AG17" s="256"/>
      <c r="AH17" s="256"/>
      <c r="AI17" s="256"/>
      <c r="AJ17" s="256"/>
      <c r="AK17" s="256"/>
      <c r="AL17" s="256"/>
      <c r="AM17" s="257"/>
      <c r="CA17" s="95">
        <f t="shared" si="2"/>
        <v>0</v>
      </c>
      <c r="CC17" s="40" t="s">
        <v>69</v>
      </c>
      <c r="CF17" s="40">
        <f t="shared" si="1"/>
        <v>0</v>
      </c>
      <c r="CG17" s="40">
        <v>14</v>
      </c>
      <c r="CH17" s="40" t="s">
        <v>88</v>
      </c>
      <c r="CI17" s="50">
        <v>7000</v>
      </c>
      <c r="CJ17" s="40" t="s">
        <v>30</v>
      </c>
      <c r="CK17" s="40">
        <v>1</v>
      </c>
    </row>
    <row r="18" spans="1:90" ht="24" customHeight="1">
      <c r="A18" s="251"/>
      <c r="B18" s="209"/>
      <c r="C18" s="209"/>
      <c r="D18" s="209"/>
      <c r="E18" s="209"/>
      <c r="F18" s="209"/>
      <c r="G18" s="209"/>
      <c r="H18" s="209"/>
      <c r="I18" s="209"/>
      <c r="J18" s="209"/>
      <c r="K18" s="209"/>
      <c r="L18" s="209"/>
      <c r="M18" s="209"/>
      <c r="N18" s="209"/>
      <c r="O18" s="209"/>
      <c r="P18" s="209"/>
      <c r="Q18" s="210"/>
      <c r="R18" s="252"/>
      <c r="S18" s="253"/>
      <c r="T18" s="253"/>
      <c r="U18" s="253"/>
      <c r="V18" s="254"/>
      <c r="W18" s="255"/>
      <c r="X18" s="256"/>
      <c r="Y18" s="256"/>
      <c r="Z18" s="256"/>
      <c r="AA18" s="256"/>
      <c r="AB18" s="256"/>
      <c r="AC18" s="256"/>
      <c r="AD18" s="256"/>
      <c r="AE18" s="256"/>
      <c r="AF18" s="256"/>
      <c r="AG18" s="256"/>
      <c r="AH18" s="256"/>
      <c r="AI18" s="256"/>
      <c r="AJ18" s="256"/>
      <c r="AK18" s="256"/>
      <c r="AL18" s="256"/>
      <c r="AM18" s="257"/>
      <c r="CA18" s="95">
        <f t="shared" si="2"/>
        <v>0</v>
      </c>
      <c r="CC18" s="40" t="s">
        <v>60</v>
      </c>
      <c r="CF18" s="40">
        <f t="shared" si="1"/>
        <v>0</v>
      </c>
      <c r="CG18" s="40">
        <v>15</v>
      </c>
      <c r="CH18" s="40" t="s">
        <v>89</v>
      </c>
      <c r="CI18" s="50">
        <v>7000</v>
      </c>
      <c r="CJ18" s="40" t="s">
        <v>30</v>
      </c>
      <c r="CK18" s="40">
        <v>2</v>
      </c>
    </row>
    <row r="19" spans="1:90" ht="24" customHeight="1">
      <c r="A19" s="251"/>
      <c r="B19" s="209"/>
      <c r="C19" s="209"/>
      <c r="D19" s="209"/>
      <c r="E19" s="209"/>
      <c r="F19" s="209"/>
      <c r="G19" s="209"/>
      <c r="H19" s="209"/>
      <c r="I19" s="209"/>
      <c r="J19" s="209"/>
      <c r="K19" s="209"/>
      <c r="L19" s="209"/>
      <c r="M19" s="209"/>
      <c r="N19" s="209"/>
      <c r="O19" s="209"/>
      <c r="P19" s="209"/>
      <c r="Q19" s="210"/>
      <c r="R19" s="252"/>
      <c r="S19" s="253"/>
      <c r="T19" s="253"/>
      <c r="U19" s="253"/>
      <c r="V19" s="254"/>
      <c r="W19" s="255"/>
      <c r="X19" s="256"/>
      <c r="Y19" s="256"/>
      <c r="Z19" s="256"/>
      <c r="AA19" s="256"/>
      <c r="AB19" s="256"/>
      <c r="AC19" s="256"/>
      <c r="AD19" s="256"/>
      <c r="AE19" s="256"/>
      <c r="AF19" s="256"/>
      <c r="AG19" s="256"/>
      <c r="AH19" s="256"/>
      <c r="AI19" s="256"/>
      <c r="AJ19" s="256"/>
      <c r="AK19" s="256"/>
      <c r="AL19" s="256"/>
      <c r="AM19" s="257"/>
      <c r="CA19" s="95">
        <f>IF($CD$4=2,IF(A19=$CC$26,R19,0),0)</f>
        <v>0</v>
      </c>
      <c r="CC19" s="40" t="s">
        <v>61</v>
      </c>
      <c r="CF19" s="40">
        <f t="shared" si="1"/>
        <v>0</v>
      </c>
      <c r="CG19" s="40">
        <v>16</v>
      </c>
      <c r="CH19" s="40" t="s">
        <v>90</v>
      </c>
      <c r="CI19" s="50">
        <v>20000</v>
      </c>
      <c r="CJ19" s="40" t="s">
        <v>30</v>
      </c>
      <c r="CK19" s="40">
        <v>2</v>
      </c>
      <c r="CL19" s="88">
        <v>2</v>
      </c>
    </row>
    <row r="20" spans="1:90" ht="24" customHeight="1">
      <c r="A20" s="251"/>
      <c r="B20" s="209"/>
      <c r="C20" s="209"/>
      <c r="D20" s="209"/>
      <c r="E20" s="209"/>
      <c r="F20" s="209"/>
      <c r="G20" s="209"/>
      <c r="H20" s="209"/>
      <c r="I20" s="209"/>
      <c r="J20" s="209"/>
      <c r="K20" s="209"/>
      <c r="L20" s="209"/>
      <c r="M20" s="209"/>
      <c r="N20" s="209"/>
      <c r="O20" s="209"/>
      <c r="P20" s="209"/>
      <c r="Q20" s="210"/>
      <c r="R20" s="252"/>
      <c r="S20" s="253"/>
      <c r="T20" s="253"/>
      <c r="U20" s="253"/>
      <c r="V20" s="254"/>
      <c r="W20" s="255"/>
      <c r="X20" s="256"/>
      <c r="Y20" s="256"/>
      <c r="Z20" s="256"/>
      <c r="AA20" s="256"/>
      <c r="AB20" s="256"/>
      <c r="AC20" s="256"/>
      <c r="AD20" s="256"/>
      <c r="AE20" s="256"/>
      <c r="AF20" s="256"/>
      <c r="AG20" s="256"/>
      <c r="AH20" s="256"/>
      <c r="AI20" s="256"/>
      <c r="AJ20" s="256"/>
      <c r="AK20" s="256"/>
      <c r="AL20" s="256"/>
      <c r="AM20" s="257"/>
      <c r="CA20" s="95">
        <f t="shared" si="2"/>
        <v>0</v>
      </c>
      <c r="CC20" s="40" t="s">
        <v>62</v>
      </c>
      <c r="CF20" s="40">
        <f t="shared" si="1"/>
        <v>0</v>
      </c>
      <c r="CG20" s="40">
        <v>17</v>
      </c>
      <c r="CH20" s="40" t="s">
        <v>91</v>
      </c>
      <c r="CI20" s="50">
        <v>30000</v>
      </c>
      <c r="CJ20" s="40" t="s">
        <v>30</v>
      </c>
      <c r="CK20" s="40">
        <v>2</v>
      </c>
      <c r="CL20" s="88">
        <v>2</v>
      </c>
    </row>
    <row r="21" spans="1:90" ht="24" customHeight="1" thickBot="1">
      <c r="A21" s="258"/>
      <c r="B21" s="259"/>
      <c r="C21" s="259"/>
      <c r="D21" s="259"/>
      <c r="E21" s="259"/>
      <c r="F21" s="259"/>
      <c r="G21" s="259"/>
      <c r="H21" s="259"/>
      <c r="I21" s="259"/>
      <c r="J21" s="259"/>
      <c r="K21" s="259"/>
      <c r="L21" s="259"/>
      <c r="M21" s="259"/>
      <c r="N21" s="259"/>
      <c r="O21" s="259"/>
      <c r="P21" s="259"/>
      <c r="Q21" s="260"/>
      <c r="R21" s="261"/>
      <c r="S21" s="262"/>
      <c r="T21" s="262"/>
      <c r="U21" s="262"/>
      <c r="V21" s="263"/>
      <c r="W21" s="264"/>
      <c r="X21" s="265"/>
      <c r="Y21" s="265"/>
      <c r="Z21" s="265"/>
      <c r="AA21" s="265"/>
      <c r="AB21" s="265"/>
      <c r="AC21" s="265"/>
      <c r="AD21" s="265"/>
      <c r="AE21" s="265"/>
      <c r="AF21" s="265"/>
      <c r="AG21" s="265"/>
      <c r="AH21" s="265"/>
      <c r="AI21" s="265"/>
      <c r="AJ21" s="265"/>
      <c r="AK21" s="265"/>
      <c r="AL21" s="265"/>
      <c r="AM21" s="266"/>
      <c r="AU21" s="34"/>
      <c r="CA21" s="95">
        <f>IF($CD$4=2,IF(A21=$CC$26,R21,0),0)</f>
        <v>0</v>
      </c>
      <c r="CC21" s="40" t="s">
        <v>63</v>
      </c>
      <c r="CF21" s="40">
        <f t="shared" si="1"/>
        <v>0</v>
      </c>
      <c r="CG21" s="40">
        <v>18</v>
      </c>
      <c r="CH21" s="40" t="s">
        <v>92</v>
      </c>
      <c r="CI21" s="50">
        <v>40000</v>
      </c>
      <c r="CJ21" s="40" t="s">
        <v>30</v>
      </c>
      <c r="CK21" s="40">
        <v>2</v>
      </c>
      <c r="CL21" s="88">
        <v>2</v>
      </c>
    </row>
    <row r="22" spans="1:90" ht="22.5" customHeight="1" thickTop="1" thickBot="1">
      <c r="A22" s="267" t="s">
        <v>28</v>
      </c>
      <c r="B22" s="268"/>
      <c r="C22" s="268"/>
      <c r="D22" s="268"/>
      <c r="E22" s="268"/>
      <c r="F22" s="268"/>
      <c r="G22" s="268"/>
      <c r="H22" s="268"/>
      <c r="I22" s="268"/>
      <c r="J22" s="268"/>
      <c r="K22" s="268"/>
      <c r="L22" s="268"/>
      <c r="M22" s="268"/>
      <c r="N22" s="268"/>
      <c r="O22" s="268"/>
      <c r="P22" s="268"/>
      <c r="Q22" s="269"/>
      <c r="R22" s="270">
        <f>SUM(R15:V21)</f>
        <v>0</v>
      </c>
      <c r="S22" s="271"/>
      <c r="T22" s="271"/>
      <c r="U22" s="271"/>
      <c r="V22" s="272"/>
      <c r="W22" s="273"/>
      <c r="X22" s="274"/>
      <c r="Y22" s="274"/>
      <c r="Z22" s="274"/>
      <c r="AA22" s="274"/>
      <c r="AB22" s="274"/>
      <c r="AC22" s="274"/>
      <c r="AD22" s="274"/>
      <c r="AE22" s="274"/>
      <c r="AF22" s="274"/>
      <c r="AG22" s="274"/>
      <c r="AH22" s="274"/>
      <c r="AI22" s="274"/>
      <c r="AJ22" s="274"/>
      <c r="AK22" s="274"/>
      <c r="AL22" s="274"/>
      <c r="AM22" s="275"/>
      <c r="CA22" s="97">
        <f>MIN(ROUNDDOWN(SUM(CA15:CA21),-3),15000)</f>
        <v>0</v>
      </c>
      <c r="CC22" s="40" t="s">
        <v>64</v>
      </c>
      <c r="CF22" s="40">
        <f t="shared" si="1"/>
        <v>0</v>
      </c>
      <c r="CG22" s="40">
        <v>19</v>
      </c>
      <c r="CH22" s="40" t="s">
        <v>93</v>
      </c>
      <c r="CI22" s="50">
        <v>7000</v>
      </c>
      <c r="CJ22" s="40" t="s">
        <v>30</v>
      </c>
      <c r="CK22" s="40">
        <v>2</v>
      </c>
    </row>
    <row r="23" spans="1:90" ht="21.75" customHeight="1" thickBot="1">
      <c r="A23" s="87"/>
      <c r="B23" s="69"/>
      <c r="C23" s="69"/>
      <c r="D23" s="69"/>
      <c r="E23" s="69"/>
      <c r="F23" s="70"/>
      <c r="G23" s="70"/>
      <c r="H23" s="70"/>
      <c r="I23" s="70"/>
      <c r="J23" s="70"/>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CC23" s="40" t="s">
        <v>65</v>
      </c>
      <c r="CF23" s="40">
        <f t="shared" si="1"/>
        <v>0</v>
      </c>
      <c r="CG23" s="40">
        <v>20</v>
      </c>
      <c r="CH23" s="40" t="s">
        <v>94</v>
      </c>
      <c r="CI23" s="50">
        <v>7000</v>
      </c>
      <c r="CJ23" s="40" t="s">
        <v>30</v>
      </c>
      <c r="CK23" s="40">
        <v>2</v>
      </c>
    </row>
    <row r="24" spans="1:90" ht="24.75" customHeight="1" thickBot="1">
      <c r="A24" s="276" t="s">
        <v>35</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8"/>
      <c r="AP24" s="72"/>
      <c r="CC24" s="40" t="s">
        <v>66</v>
      </c>
      <c r="CF24" s="40">
        <f t="shared" si="1"/>
        <v>0</v>
      </c>
      <c r="CG24" s="40">
        <v>21</v>
      </c>
      <c r="CH24" s="40" t="s">
        <v>95</v>
      </c>
      <c r="CI24" s="50">
        <v>7000</v>
      </c>
      <c r="CJ24" s="40" t="s">
        <v>30</v>
      </c>
      <c r="CK24" s="40">
        <v>2</v>
      </c>
    </row>
    <row r="25" spans="1:90" s="47" customFormat="1" ht="30" customHeight="1" thickBot="1">
      <c r="A25" s="115"/>
      <c r="B25" s="279" t="s">
        <v>74</v>
      </c>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80"/>
      <c r="AP25" s="48"/>
      <c r="CA25" s="96"/>
      <c r="CC25" s="40" t="s">
        <v>67</v>
      </c>
      <c r="CF25" s="40">
        <f t="shared" si="1"/>
        <v>0</v>
      </c>
      <c r="CG25" s="49">
        <v>23</v>
      </c>
      <c r="CH25" s="49" t="s">
        <v>96</v>
      </c>
      <c r="CI25" s="68">
        <v>20000</v>
      </c>
      <c r="CJ25" s="49" t="s">
        <v>30</v>
      </c>
      <c r="CK25" s="40">
        <v>2</v>
      </c>
      <c r="CL25" s="88">
        <v>2</v>
      </c>
    </row>
    <row r="26" spans="1:90" s="47" customFormat="1" ht="25.5" customHeight="1" thickBot="1">
      <c r="A26" s="116"/>
      <c r="B26" s="281" t="s">
        <v>112</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2"/>
      <c r="AP26" s="48"/>
      <c r="CA26" s="96"/>
      <c r="CC26" s="40" t="s">
        <v>70</v>
      </c>
      <c r="CF26" s="40">
        <f t="shared" si="1"/>
        <v>0</v>
      </c>
      <c r="CG26" s="40">
        <v>24</v>
      </c>
      <c r="CH26" s="40" t="s">
        <v>97</v>
      </c>
      <c r="CI26" s="50">
        <v>30000</v>
      </c>
      <c r="CJ26" s="40" t="s">
        <v>32</v>
      </c>
      <c r="CK26" s="40">
        <v>2</v>
      </c>
      <c r="CL26" s="88">
        <v>2</v>
      </c>
    </row>
    <row r="27" spans="1:90" ht="25.5" customHeight="1" thickBot="1">
      <c r="A27" s="116"/>
      <c r="B27" s="281" t="s">
        <v>41</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2"/>
      <c r="CC27" s="40" t="s">
        <v>148</v>
      </c>
      <c r="CF27" s="40">
        <f t="shared" si="1"/>
        <v>0</v>
      </c>
      <c r="CG27" s="40">
        <v>25</v>
      </c>
      <c r="CH27" s="40" t="s">
        <v>98</v>
      </c>
      <c r="CI27" s="50">
        <v>40000</v>
      </c>
      <c r="CJ27" s="40" t="s">
        <v>32</v>
      </c>
      <c r="CK27" s="40">
        <v>2</v>
      </c>
      <c r="CL27" s="88">
        <v>2</v>
      </c>
    </row>
    <row r="28" spans="1:90" ht="25.5" customHeight="1" thickBot="1">
      <c r="A28" s="116"/>
      <c r="B28" s="283" t="s">
        <v>36</v>
      </c>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4"/>
      <c r="CF28" s="40">
        <f t="shared" si="1"/>
        <v>0</v>
      </c>
      <c r="CG28" s="40">
        <v>26</v>
      </c>
      <c r="CH28" s="40" t="s">
        <v>99</v>
      </c>
      <c r="CI28" s="50">
        <v>20000</v>
      </c>
      <c r="CJ28" s="40" t="s">
        <v>32</v>
      </c>
      <c r="CK28" s="40">
        <v>2</v>
      </c>
      <c r="CL28" s="88">
        <v>2</v>
      </c>
    </row>
    <row r="29" spans="1:90" ht="18" customHeight="1">
      <c r="A29" s="99" t="str">
        <f>IF(COUNTIF($A$25:$A$28,"○")=4,"",IF(OR(AND(COUNTIF($A$25:$A$28,"○")=0,$AG$5&lt;&gt;""),COUNTIF($A$25:$A$28,"○")=1,COUNTIF($A$25:$A$28,"○")=2,COUNTIF($A$25:$A$28,"○")=3),"誓約事項（水色セル）のすべてに○がない場合、補助金の対象となりません。",""))</f>
        <v/>
      </c>
      <c r="CF29" s="40">
        <f t="shared" si="1"/>
        <v>0</v>
      </c>
      <c r="CG29" s="40">
        <v>27</v>
      </c>
      <c r="CH29" s="40" t="s">
        <v>100</v>
      </c>
      <c r="CI29" s="50">
        <v>30000</v>
      </c>
      <c r="CJ29" s="40" t="s">
        <v>32</v>
      </c>
      <c r="CK29" s="40">
        <v>2</v>
      </c>
      <c r="CL29" s="88">
        <v>2</v>
      </c>
    </row>
    <row r="30" spans="1:90" ht="12" customHeight="1">
      <c r="A30" s="85"/>
      <c r="CF30" s="40">
        <f t="shared" si="1"/>
        <v>0</v>
      </c>
      <c r="CG30" s="40">
        <v>28</v>
      </c>
      <c r="CH30" s="40" t="s">
        <v>101</v>
      </c>
      <c r="CI30" s="50">
        <v>40000</v>
      </c>
      <c r="CJ30" s="40" t="s">
        <v>32</v>
      </c>
      <c r="CK30" s="40">
        <v>2</v>
      </c>
      <c r="CL30" s="88">
        <v>2</v>
      </c>
    </row>
    <row r="31" spans="1:90" ht="24.75" customHeight="1">
      <c r="B31" s="86"/>
      <c r="C31" s="74"/>
      <c r="D31" s="74"/>
      <c r="E31" s="74"/>
      <c r="F31" s="74"/>
      <c r="G31" s="74"/>
      <c r="H31" s="74"/>
      <c r="I31" s="74"/>
      <c r="J31" s="74"/>
      <c r="K31" s="74"/>
      <c r="L31" s="74"/>
      <c r="M31" s="74"/>
      <c r="N31" s="74"/>
      <c r="O31" s="74"/>
      <c r="P31" s="74"/>
      <c r="Q31" s="74"/>
      <c r="R31" s="74"/>
      <c r="S31" s="74"/>
      <c r="T31" s="75"/>
      <c r="U31" s="75"/>
      <c r="V31" s="75"/>
      <c r="W31" s="75"/>
      <c r="X31" s="76"/>
      <c r="Y31" s="76"/>
      <c r="Z31" s="76"/>
      <c r="AA31" s="77"/>
      <c r="AB31" s="77"/>
      <c r="AC31" s="77"/>
      <c r="AD31" s="77"/>
      <c r="AE31" s="77"/>
      <c r="AF31" s="77"/>
      <c r="AG31" s="77"/>
      <c r="AH31" s="77"/>
      <c r="AI31" s="77"/>
      <c r="AJ31" s="77"/>
      <c r="AK31" s="77"/>
      <c r="AL31" s="77"/>
      <c r="AM31" s="77"/>
      <c r="AP31" s="120"/>
      <c r="AQ31" s="73"/>
      <c r="CF31" s="40">
        <f t="shared" si="1"/>
        <v>0</v>
      </c>
      <c r="CG31" s="40">
        <v>30</v>
      </c>
      <c r="CH31" s="40" t="s">
        <v>102</v>
      </c>
      <c r="CI31" s="50">
        <v>3000</v>
      </c>
      <c r="CJ31" s="40" t="s">
        <v>32</v>
      </c>
      <c r="CK31" s="40">
        <v>1</v>
      </c>
    </row>
    <row r="32" spans="1:90" ht="25.5" customHeight="1">
      <c r="A32" s="86"/>
      <c r="CF32" s="40">
        <f t="shared" si="1"/>
        <v>0</v>
      </c>
      <c r="CG32" s="40">
        <v>31</v>
      </c>
      <c r="CH32" s="40" t="s">
        <v>103</v>
      </c>
      <c r="CI32" s="50">
        <v>3000</v>
      </c>
      <c r="CJ32" s="40" t="s">
        <v>32</v>
      </c>
      <c r="CK32" s="40">
        <v>1</v>
      </c>
    </row>
    <row r="33" spans="1:90" ht="15" customHeight="1">
      <c r="A33" s="93"/>
      <c r="B33" s="74"/>
      <c r="C33" s="74"/>
      <c r="D33" s="74"/>
      <c r="E33" s="74"/>
      <c r="F33" s="74"/>
      <c r="G33" s="74"/>
      <c r="H33" s="74"/>
      <c r="I33" s="74"/>
      <c r="J33" s="74"/>
      <c r="K33" s="74"/>
      <c r="L33" s="74"/>
      <c r="M33" s="74"/>
      <c r="N33" s="74"/>
      <c r="O33" s="74"/>
      <c r="P33" s="74"/>
      <c r="Q33" s="74"/>
      <c r="R33" s="74"/>
      <c r="S33" s="74"/>
      <c r="T33" s="75"/>
      <c r="U33" s="75"/>
      <c r="V33" s="75"/>
      <c r="W33" s="75"/>
      <c r="X33" s="76"/>
      <c r="Y33" s="76"/>
      <c r="Z33" s="76"/>
      <c r="AA33" s="77"/>
      <c r="AB33" s="77"/>
      <c r="AC33" s="77"/>
      <c r="AD33" s="77"/>
      <c r="AE33" s="77"/>
      <c r="AF33" s="77"/>
      <c r="AG33" s="77"/>
      <c r="AH33" s="77"/>
      <c r="AI33" s="77"/>
      <c r="AJ33" s="77"/>
      <c r="AK33" s="77"/>
      <c r="AL33" s="77"/>
      <c r="AM33" s="77"/>
      <c r="CF33" s="40">
        <f t="shared" si="1"/>
        <v>0</v>
      </c>
      <c r="CG33" s="40">
        <v>32</v>
      </c>
      <c r="CH33" s="40" t="s">
        <v>104</v>
      </c>
      <c r="CI33" s="50">
        <v>3000</v>
      </c>
      <c r="CJ33" s="40" t="s">
        <v>32</v>
      </c>
      <c r="CK33" s="40">
        <v>1</v>
      </c>
    </row>
    <row r="34" spans="1:90" ht="15" customHeight="1">
      <c r="B34" s="86"/>
      <c r="C34" s="74"/>
      <c r="D34" s="74"/>
      <c r="E34" s="74"/>
      <c r="F34" s="74"/>
      <c r="G34" s="74"/>
      <c r="H34" s="74"/>
      <c r="I34" s="74"/>
      <c r="J34" s="74"/>
      <c r="K34" s="74"/>
      <c r="L34" s="74"/>
      <c r="M34" s="74"/>
      <c r="N34" s="74"/>
      <c r="O34" s="74"/>
      <c r="P34" s="74"/>
      <c r="Q34" s="74"/>
      <c r="R34" s="74"/>
      <c r="S34" s="74"/>
      <c r="T34" s="75"/>
      <c r="U34" s="75"/>
      <c r="V34" s="75"/>
      <c r="W34" s="75"/>
      <c r="X34" s="76"/>
      <c r="Y34" s="76"/>
      <c r="Z34" s="76"/>
      <c r="AA34" s="77"/>
      <c r="AB34" s="77"/>
      <c r="AC34" s="77"/>
      <c r="AD34" s="77"/>
      <c r="AE34" s="77"/>
      <c r="AF34" s="77"/>
      <c r="AG34" s="77"/>
      <c r="AH34" s="77"/>
      <c r="AI34" s="77"/>
      <c r="AJ34" s="77"/>
      <c r="AK34" s="77"/>
      <c r="AL34" s="77"/>
      <c r="AM34" s="77"/>
      <c r="AP34" s="120"/>
      <c r="AQ34" s="78"/>
      <c r="CF34" s="40">
        <f t="shared" si="1"/>
        <v>0</v>
      </c>
      <c r="CG34" s="40">
        <v>33</v>
      </c>
      <c r="CH34" s="40" t="s">
        <v>105</v>
      </c>
      <c r="CI34" s="50">
        <v>3000</v>
      </c>
      <c r="CJ34" s="40" t="s">
        <v>32</v>
      </c>
      <c r="CK34" s="40">
        <v>1</v>
      </c>
    </row>
    <row r="35" spans="1:90" ht="15" customHeight="1">
      <c r="A35" s="86"/>
      <c r="CF35" s="40">
        <f t="shared" si="1"/>
        <v>0</v>
      </c>
      <c r="CG35" s="40">
        <v>34</v>
      </c>
      <c r="CH35" s="40" t="s">
        <v>106</v>
      </c>
      <c r="CI35" s="50">
        <v>3000</v>
      </c>
      <c r="CJ35" s="40" t="s">
        <v>32</v>
      </c>
      <c r="CK35" s="40">
        <v>1</v>
      </c>
    </row>
    <row r="36" spans="1:90" ht="13.5" customHeight="1">
      <c r="A36" s="93"/>
      <c r="B36" s="74"/>
      <c r="C36" s="74"/>
      <c r="D36" s="74"/>
      <c r="E36" s="74"/>
      <c r="F36" s="74"/>
      <c r="G36" s="74"/>
      <c r="H36" s="74"/>
      <c r="I36" s="74"/>
      <c r="J36" s="74"/>
      <c r="K36" s="74"/>
      <c r="L36" s="74"/>
      <c r="M36" s="74"/>
      <c r="N36" s="74"/>
      <c r="O36" s="74"/>
      <c r="P36" s="74"/>
      <c r="Q36" s="74"/>
      <c r="R36" s="74"/>
      <c r="S36" s="74"/>
      <c r="T36" s="75"/>
      <c r="U36" s="75"/>
      <c r="V36" s="75"/>
      <c r="W36" s="75"/>
      <c r="X36" s="76"/>
      <c r="Y36" s="76"/>
      <c r="Z36" s="76"/>
      <c r="AA36" s="77"/>
      <c r="AB36" s="77"/>
      <c r="AC36" s="77"/>
      <c r="AD36" s="77"/>
      <c r="AE36" s="77"/>
      <c r="AF36" s="77"/>
      <c r="AG36" s="77"/>
      <c r="AH36" s="77"/>
      <c r="AI36" s="77"/>
      <c r="AJ36" s="77"/>
      <c r="AK36" s="77"/>
      <c r="AL36" s="77"/>
      <c r="AM36" s="77"/>
      <c r="CF36" s="40">
        <f t="shared" si="1"/>
        <v>0</v>
      </c>
      <c r="CG36" s="40">
        <v>35</v>
      </c>
      <c r="CH36" s="40" t="s">
        <v>107</v>
      </c>
      <c r="CI36" s="50">
        <v>3000</v>
      </c>
      <c r="CJ36" s="40" t="s">
        <v>32</v>
      </c>
      <c r="CK36" s="40">
        <v>1</v>
      </c>
    </row>
    <row r="37" spans="1:90" s="79" customFormat="1" ht="18.75" customHeight="1">
      <c r="AP37" s="80"/>
      <c r="CA37" s="98"/>
      <c r="CC37" s="40"/>
      <c r="CF37" s="40">
        <f t="shared" si="1"/>
        <v>0</v>
      </c>
      <c r="CG37" s="40">
        <v>36</v>
      </c>
      <c r="CH37" s="40" t="s">
        <v>108</v>
      </c>
      <c r="CI37" s="50">
        <v>3000</v>
      </c>
      <c r="CJ37" s="40" t="s">
        <v>32</v>
      </c>
      <c r="CK37" s="40">
        <v>1</v>
      </c>
      <c r="CL37" s="88"/>
    </row>
    <row r="38" spans="1:90" s="79" customFormat="1" ht="18.75" customHeight="1">
      <c r="E38" s="81"/>
      <c r="AP38" s="80"/>
      <c r="CA38" s="98"/>
      <c r="CC38" s="40"/>
      <c r="CF38" s="40">
        <f t="shared" si="1"/>
        <v>0</v>
      </c>
      <c r="CG38" s="40">
        <v>37</v>
      </c>
      <c r="CH38" s="40" t="s">
        <v>109</v>
      </c>
      <c r="CI38" s="50">
        <v>3000</v>
      </c>
      <c r="CJ38" s="40" t="s">
        <v>32</v>
      </c>
      <c r="CK38" s="40">
        <v>1</v>
      </c>
      <c r="CL38" s="88"/>
    </row>
    <row r="39" spans="1:90" s="79" customFormat="1" ht="18.75" customHeight="1">
      <c r="E39" s="81"/>
      <c r="AP39" s="80"/>
      <c r="CA39" s="98"/>
      <c r="CC39" s="40"/>
      <c r="CF39" s="40">
        <f t="shared" si="1"/>
        <v>0</v>
      </c>
      <c r="CG39" s="40">
        <v>38</v>
      </c>
      <c r="CH39" s="40" t="s">
        <v>110</v>
      </c>
      <c r="CI39" s="50">
        <v>3000</v>
      </c>
      <c r="CJ39" s="40" t="s">
        <v>32</v>
      </c>
      <c r="CK39" s="40">
        <v>1</v>
      </c>
      <c r="CL39" s="88"/>
    </row>
    <row r="40" spans="1:90" s="79" customFormat="1" ht="18.75" customHeight="1">
      <c r="E40" s="81"/>
      <c r="AP40" s="80"/>
      <c r="CA40" s="98"/>
      <c r="CC40" s="40"/>
      <c r="CF40" s="40">
        <f t="shared" si="1"/>
        <v>0</v>
      </c>
      <c r="CG40" s="40">
        <v>39</v>
      </c>
      <c r="CH40" s="40" t="s">
        <v>111</v>
      </c>
      <c r="CI40" s="50">
        <v>3000</v>
      </c>
      <c r="CJ40" s="40" t="s">
        <v>32</v>
      </c>
      <c r="CK40" s="40">
        <v>1</v>
      </c>
      <c r="CL40" s="88"/>
    </row>
    <row r="41" spans="1:90" s="79" customFormat="1" ht="18.75" customHeight="1">
      <c r="E41" s="81"/>
      <c r="AP41" s="80"/>
      <c r="CA41" s="98"/>
      <c r="CC41" s="40"/>
    </row>
    <row r="42" spans="1:90" s="79" customFormat="1" ht="18.75" customHeight="1">
      <c r="E42" s="81"/>
      <c r="AP42" s="80"/>
      <c r="CA42" s="98"/>
      <c r="CC42" s="40"/>
      <c r="CL42" s="88"/>
    </row>
    <row r="43" spans="1:90" s="79" customFormat="1" ht="18.75" customHeight="1">
      <c r="E43" s="81"/>
      <c r="AP43" s="80"/>
      <c r="CA43" s="98"/>
      <c r="CC43" s="40"/>
      <c r="CF43" s="40"/>
      <c r="CG43" s="40"/>
      <c r="CH43" s="40"/>
      <c r="CI43" s="50"/>
      <c r="CJ43" s="40"/>
      <c r="CK43" s="40"/>
      <c r="CL43" s="88"/>
    </row>
    <row r="44" spans="1:90" s="79" customFormat="1" ht="18.75" customHeight="1">
      <c r="E44" s="81"/>
      <c r="AP44" s="80"/>
      <c r="CA44" s="98"/>
      <c r="CC44" s="40"/>
      <c r="CF44" s="40"/>
      <c r="CG44" s="40"/>
      <c r="CH44" s="40"/>
      <c r="CI44" s="50"/>
      <c r="CJ44" s="40"/>
      <c r="CK44" s="40"/>
      <c r="CL44" s="88"/>
    </row>
    <row r="45" spans="1:90" s="79" customFormat="1" ht="18.75" customHeight="1">
      <c r="E45" s="81"/>
      <c r="AP45" s="80"/>
      <c r="CA45" s="98"/>
      <c r="CC45" s="40"/>
      <c r="CF45" s="40"/>
      <c r="CG45" s="40"/>
      <c r="CH45" s="40"/>
      <c r="CI45" s="50"/>
      <c r="CJ45" s="40"/>
      <c r="CK45" s="40"/>
      <c r="CL45" s="88"/>
    </row>
    <row r="46" spans="1:90" s="79" customFormat="1" ht="18.75" customHeight="1">
      <c r="E46" s="81"/>
      <c r="AP46" s="80"/>
      <c r="CA46" s="98"/>
      <c r="CC46" s="40"/>
      <c r="CF46" s="40"/>
      <c r="CG46" s="40"/>
      <c r="CH46" s="40"/>
      <c r="CI46" s="50"/>
      <c r="CJ46" s="40"/>
      <c r="CK46" s="40"/>
      <c r="CL46" s="88"/>
    </row>
    <row r="47" spans="1:90" s="79" customFormat="1" ht="18.75" customHeight="1">
      <c r="E47" s="81"/>
      <c r="AP47" s="80"/>
      <c r="CA47" s="98"/>
      <c r="CC47" s="40"/>
      <c r="CF47" s="40"/>
      <c r="CG47" s="40"/>
      <c r="CH47" s="40"/>
      <c r="CI47" s="50"/>
      <c r="CJ47" s="40"/>
      <c r="CK47" s="40"/>
      <c r="CL47" s="88"/>
    </row>
    <row r="48" spans="1:90" s="79" customFormat="1" ht="18.75" customHeight="1">
      <c r="E48" s="81"/>
      <c r="AP48" s="80"/>
      <c r="CA48" s="98"/>
      <c r="CC48" s="40"/>
      <c r="CF48" s="40"/>
      <c r="CG48" s="40"/>
      <c r="CH48" s="40"/>
      <c r="CI48" s="50"/>
      <c r="CJ48" s="40"/>
      <c r="CK48" s="40"/>
      <c r="CL48" s="88"/>
    </row>
    <row r="49" spans="5:90" s="79" customFormat="1" ht="18.75" customHeight="1">
      <c r="E49" s="81"/>
      <c r="AP49" s="80"/>
      <c r="CA49" s="98"/>
      <c r="CC49" s="40"/>
      <c r="CF49" s="40"/>
      <c r="CG49" s="40"/>
      <c r="CH49" s="40"/>
      <c r="CI49" s="50"/>
      <c r="CJ49" s="40"/>
      <c r="CK49" s="40"/>
      <c r="CL49" s="88"/>
    </row>
    <row r="50" spans="5:90" s="79" customFormat="1" ht="18.75" customHeight="1">
      <c r="E50" s="81"/>
      <c r="AP50" s="80"/>
      <c r="CA50" s="98"/>
      <c r="CC50" s="40"/>
      <c r="CF50" s="40"/>
      <c r="CG50" s="40"/>
      <c r="CH50" s="40"/>
      <c r="CI50" s="50"/>
      <c r="CJ50" s="40"/>
      <c r="CK50" s="40"/>
      <c r="CL50" s="88"/>
    </row>
    <row r="51" spans="5:90" s="79" customFormat="1" ht="18.75" customHeight="1">
      <c r="E51" s="81"/>
      <c r="AP51" s="80"/>
      <c r="CA51" s="98"/>
      <c r="CC51" s="40"/>
      <c r="CF51" s="40"/>
      <c r="CG51" s="40"/>
      <c r="CH51" s="40"/>
      <c r="CI51" s="50"/>
      <c r="CJ51" s="40"/>
      <c r="CK51" s="40"/>
      <c r="CL51" s="88"/>
    </row>
    <row r="52" spans="5:90" s="79" customFormat="1" ht="18.75" customHeight="1">
      <c r="E52" s="81"/>
      <c r="AP52" s="80"/>
      <c r="CA52" s="98"/>
      <c r="CC52" s="40"/>
      <c r="CF52" s="40"/>
      <c r="CG52" s="40"/>
      <c r="CH52" s="40"/>
      <c r="CI52" s="50"/>
      <c r="CJ52" s="40"/>
      <c r="CK52" s="40"/>
      <c r="CL52" s="88"/>
    </row>
    <row r="53" spans="5:90" s="79" customFormat="1" ht="18.75" customHeight="1">
      <c r="E53" s="81"/>
      <c r="AP53" s="80"/>
      <c r="CA53" s="98"/>
      <c r="CC53" s="40"/>
      <c r="CF53" s="40"/>
      <c r="CG53" s="40"/>
      <c r="CH53" s="40"/>
      <c r="CI53" s="50"/>
      <c r="CJ53" s="40"/>
      <c r="CK53" s="40"/>
      <c r="CL53" s="88"/>
    </row>
    <row r="54" spans="5:90" s="79" customFormat="1" ht="18.75" customHeight="1">
      <c r="E54" s="81"/>
      <c r="AP54" s="80"/>
      <c r="CA54" s="98"/>
      <c r="CC54" s="40"/>
      <c r="CF54" s="40"/>
      <c r="CG54" s="40"/>
      <c r="CH54" s="40"/>
      <c r="CI54" s="50"/>
      <c r="CJ54" s="40"/>
      <c r="CK54" s="40"/>
      <c r="CL54" s="88"/>
    </row>
    <row r="55" spans="5:90" s="79" customFormat="1" ht="18.75" customHeight="1">
      <c r="E55" s="81"/>
      <c r="AP55" s="80"/>
      <c r="CA55" s="98"/>
      <c r="CC55" s="40"/>
      <c r="CF55" s="40"/>
      <c r="CG55" s="40"/>
      <c r="CH55" s="40"/>
      <c r="CI55" s="50"/>
      <c r="CJ55" s="40"/>
      <c r="CK55" s="40"/>
      <c r="CL55" s="88"/>
    </row>
    <row r="56" spans="5:90" s="79" customFormat="1" ht="18.75" customHeight="1">
      <c r="E56" s="81"/>
      <c r="AP56" s="80"/>
      <c r="CA56" s="98"/>
      <c r="CC56" s="40"/>
      <c r="CF56" s="40"/>
      <c r="CG56" s="40"/>
      <c r="CH56" s="40"/>
      <c r="CI56" s="50"/>
      <c r="CJ56" s="40"/>
      <c r="CK56" s="40"/>
      <c r="CL56" s="88"/>
    </row>
    <row r="57" spans="5:90" s="79" customFormat="1" ht="18.75" customHeight="1">
      <c r="E57" s="81"/>
      <c r="AP57" s="80"/>
      <c r="CA57" s="98"/>
      <c r="CC57" s="40"/>
      <c r="CF57" s="40"/>
      <c r="CG57" s="40"/>
      <c r="CH57" s="40"/>
      <c r="CI57" s="50"/>
      <c r="CJ57" s="40"/>
      <c r="CK57" s="40"/>
      <c r="CL57" s="88"/>
    </row>
    <row r="58" spans="5:90" s="79" customFormat="1" ht="18.75" customHeight="1">
      <c r="E58" s="81"/>
      <c r="AP58" s="80"/>
      <c r="CA58" s="98"/>
      <c r="CC58" s="40"/>
      <c r="CF58" s="40"/>
      <c r="CG58" s="40"/>
      <c r="CH58" s="40"/>
      <c r="CI58" s="50"/>
      <c r="CJ58" s="40"/>
      <c r="CK58" s="40"/>
      <c r="CL58" s="88"/>
    </row>
    <row r="59" spans="5:90" s="79" customFormat="1" ht="18.75" customHeight="1">
      <c r="E59" s="81"/>
      <c r="AP59" s="80"/>
      <c r="CA59" s="98"/>
      <c r="CC59" s="40"/>
      <c r="CF59" s="40"/>
      <c r="CG59" s="40"/>
      <c r="CH59" s="40"/>
      <c r="CI59" s="50"/>
      <c r="CJ59" s="40"/>
      <c r="CK59" s="40"/>
      <c r="CL59" s="88"/>
    </row>
    <row r="60" spans="5:90" s="79" customFormat="1" ht="18.75" customHeight="1">
      <c r="AP60" s="80"/>
      <c r="CA60" s="98"/>
      <c r="CC60" s="40"/>
      <c r="CF60" s="40"/>
      <c r="CG60" s="40"/>
      <c r="CH60" s="40"/>
      <c r="CI60" s="50"/>
      <c r="CJ60" s="40"/>
      <c r="CK60" s="40"/>
      <c r="CL60" s="88"/>
    </row>
    <row r="61" spans="5:90" s="79" customFormat="1" ht="18.75" customHeight="1">
      <c r="E61" s="81"/>
      <c r="AP61" s="80"/>
      <c r="CA61" s="98"/>
      <c r="CC61" s="40"/>
      <c r="CF61" s="40"/>
      <c r="CG61" s="40"/>
      <c r="CH61" s="40"/>
      <c r="CI61" s="50"/>
      <c r="CJ61" s="40"/>
      <c r="CK61" s="40"/>
      <c r="CL61" s="88"/>
    </row>
    <row r="62" spans="5:90" s="79" customFormat="1" ht="18.75" customHeight="1">
      <c r="E62" s="81"/>
      <c r="AP62" s="80"/>
      <c r="CA62" s="98"/>
      <c r="CC62" s="40"/>
      <c r="CF62" s="40"/>
      <c r="CG62" s="40"/>
      <c r="CH62" s="40"/>
      <c r="CI62" s="50"/>
      <c r="CJ62" s="40"/>
      <c r="CK62" s="40"/>
      <c r="CL62" s="88"/>
    </row>
    <row r="63" spans="5:90" s="79" customFormat="1" ht="18.75" customHeight="1">
      <c r="E63" s="81"/>
      <c r="AP63" s="80"/>
      <c r="CA63" s="98"/>
      <c r="CC63" s="40"/>
      <c r="CF63" s="40"/>
      <c r="CG63" s="40"/>
      <c r="CH63" s="40"/>
      <c r="CI63" s="50"/>
      <c r="CJ63" s="40"/>
      <c r="CK63" s="40"/>
      <c r="CL63" s="88"/>
    </row>
    <row r="64" spans="5:90" s="79" customFormat="1" ht="18.75" customHeight="1">
      <c r="E64" s="81"/>
      <c r="AP64" s="80"/>
      <c r="CA64" s="98"/>
      <c r="CC64" s="40"/>
      <c r="CF64" s="40"/>
      <c r="CG64" s="40"/>
      <c r="CH64" s="40"/>
      <c r="CI64" s="50"/>
      <c r="CJ64" s="40"/>
      <c r="CK64" s="40"/>
      <c r="CL64" s="88"/>
    </row>
    <row r="65" spans="5:90" s="79" customFormat="1" ht="18.75" customHeight="1">
      <c r="E65" s="81"/>
      <c r="AP65" s="80"/>
      <c r="CA65" s="98"/>
      <c r="CC65" s="40"/>
      <c r="CF65" s="40"/>
      <c r="CG65" s="40"/>
      <c r="CH65" s="40"/>
      <c r="CI65" s="50"/>
      <c r="CJ65" s="40"/>
      <c r="CK65" s="40"/>
      <c r="CL65" s="88"/>
    </row>
    <row r="66" spans="5:90" s="79" customFormat="1" ht="18.75" customHeight="1">
      <c r="E66" s="81"/>
      <c r="AP66" s="80"/>
      <c r="CA66" s="98"/>
      <c r="CC66" s="40"/>
      <c r="CF66" s="40"/>
      <c r="CG66" s="40"/>
      <c r="CH66" s="40"/>
      <c r="CI66" s="50"/>
      <c r="CJ66" s="40"/>
      <c r="CK66" s="40"/>
      <c r="CL66" s="88"/>
    </row>
    <row r="67" spans="5:90" s="79" customFormat="1" ht="18.75" customHeight="1">
      <c r="E67" s="81"/>
      <c r="AP67" s="80"/>
      <c r="CA67" s="98"/>
      <c r="CC67" s="40"/>
      <c r="CF67" s="40"/>
      <c r="CG67" s="40"/>
      <c r="CH67" s="40"/>
      <c r="CI67" s="50"/>
      <c r="CJ67" s="40"/>
      <c r="CK67" s="40"/>
      <c r="CL67" s="88"/>
    </row>
    <row r="68" spans="5:90" s="79" customFormat="1" ht="18.75" customHeight="1">
      <c r="E68" s="81"/>
      <c r="AP68" s="80"/>
      <c r="CA68" s="98"/>
      <c r="CC68" s="40"/>
      <c r="CF68" s="40"/>
      <c r="CG68" s="40"/>
      <c r="CH68" s="40"/>
      <c r="CI68" s="50"/>
      <c r="CJ68" s="40"/>
      <c r="CK68" s="40"/>
      <c r="CL68" s="88"/>
    </row>
    <row r="69" spans="5:90" s="79" customFormat="1" ht="18.75" customHeight="1">
      <c r="E69" s="81"/>
      <c r="AP69" s="80"/>
      <c r="CA69" s="98"/>
      <c r="CC69" s="40"/>
      <c r="CF69" s="40"/>
      <c r="CG69" s="40"/>
      <c r="CH69" s="40"/>
      <c r="CI69" s="50"/>
      <c r="CJ69" s="40"/>
      <c r="CK69" s="40"/>
      <c r="CL69" s="88"/>
    </row>
    <row r="70" spans="5:90" s="79" customFormat="1" ht="18.75" customHeight="1">
      <c r="E70" s="81"/>
      <c r="AP70" s="80"/>
      <c r="CA70" s="98"/>
      <c r="CC70" s="40"/>
      <c r="CF70" s="40"/>
      <c r="CG70" s="40"/>
      <c r="CH70" s="40"/>
      <c r="CI70" s="50"/>
      <c r="CJ70" s="40"/>
      <c r="CK70" s="40"/>
      <c r="CL70" s="88"/>
    </row>
    <row r="71" spans="5:90" s="79" customFormat="1" ht="18.75" customHeight="1">
      <c r="E71" s="81"/>
      <c r="AP71" s="80"/>
      <c r="CA71" s="98"/>
      <c r="CC71" s="40"/>
      <c r="CF71" s="40"/>
      <c r="CG71" s="40"/>
      <c r="CH71" s="40"/>
      <c r="CI71" s="50"/>
      <c r="CJ71" s="40"/>
      <c r="CK71" s="40"/>
      <c r="CL71" s="88"/>
    </row>
    <row r="72" spans="5:90" s="79" customFormat="1" ht="18.75" customHeight="1">
      <c r="E72" s="81"/>
      <c r="AP72" s="80"/>
      <c r="CA72" s="98"/>
      <c r="CC72" s="40"/>
      <c r="CF72" s="40"/>
      <c r="CG72" s="40"/>
      <c r="CH72" s="40"/>
      <c r="CI72" s="50"/>
      <c r="CJ72" s="40"/>
      <c r="CK72" s="40"/>
      <c r="CL72" s="88"/>
    </row>
    <row r="73" spans="5:90" s="79" customFormat="1" ht="18.75" customHeight="1">
      <c r="E73" s="81"/>
      <c r="AP73" s="80"/>
      <c r="CA73" s="98"/>
      <c r="CC73" s="40"/>
      <c r="CF73" s="40"/>
      <c r="CG73" s="40"/>
      <c r="CH73" s="40"/>
      <c r="CI73" s="50"/>
      <c r="CJ73" s="40"/>
      <c r="CK73" s="40"/>
      <c r="CL73" s="88"/>
    </row>
    <row r="74" spans="5:90" s="79" customFormat="1" ht="18.75" customHeight="1">
      <c r="E74" s="81"/>
      <c r="AP74" s="80"/>
      <c r="CA74" s="98"/>
      <c r="CC74" s="40"/>
      <c r="CF74" s="40"/>
      <c r="CG74" s="40"/>
      <c r="CH74" s="40"/>
      <c r="CI74" s="50"/>
      <c r="CJ74" s="40"/>
      <c r="CK74" s="40"/>
      <c r="CL74" s="88"/>
    </row>
    <row r="75" spans="5:90" s="79" customFormat="1" ht="18.75" customHeight="1">
      <c r="E75" s="81"/>
      <c r="AP75" s="80"/>
      <c r="CA75" s="98"/>
      <c r="CC75" s="40"/>
      <c r="CF75" s="40"/>
      <c r="CG75" s="40"/>
      <c r="CH75" s="40"/>
      <c r="CI75" s="50"/>
      <c r="CJ75" s="40"/>
      <c r="CK75" s="40"/>
      <c r="CL75" s="88"/>
    </row>
    <row r="76" spans="5:90" s="79" customFormat="1" ht="18.75" customHeight="1">
      <c r="E76" s="81"/>
      <c r="AP76" s="80"/>
      <c r="CA76" s="98"/>
      <c r="CC76" s="40"/>
      <c r="CF76" s="40"/>
      <c r="CG76" s="40"/>
      <c r="CH76" s="40"/>
      <c r="CI76" s="50"/>
      <c r="CJ76" s="40"/>
      <c r="CK76" s="40"/>
      <c r="CL76" s="88"/>
    </row>
    <row r="77" spans="5:90" s="79" customFormat="1" ht="18.75" customHeight="1">
      <c r="E77" s="81"/>
      <c r="AP77" s="80"/>
      <c r="CA77" s="98"/>
      <c r="CC77" s="40"/>
      <c r="CF77" s="40"/>
      <c r="CG77" s="40"/>
      <c r="CH77" s="40"/>
      <c r="CI77" s="50"/>
      <c r="CJ77" s="40"/>
      <c r="CK77" s="40"/>
      <c r="CL77" s="88"/>
    </row>
    <row r="78" spans="5:90" s="79" customFormat="1" ht="18.75" customHeight="1">
      <c r="E78" s="81"/>
      <c r="AP78" s="80"/>
      <c r="CA78" s="98"/>
      <c r="CC78" s="40"/>
      <c r="CF78" s="40"/>
      <c r="CG78" s="40"/>
      <c r="CH78" s="40"/>
      <c r="CI78" s="50"/>
      <c r="CJ78" s="40"/>
      <c r="CK78" s="40"/>
      <c r="CL78" s="88"/>
    </row>
    <row r="79" spans="5:90" s="79" customFormat="1" ht="18.75" customHeight="1">
      <c r="E79" s="81"/>
      <c r="AP79" s="80"/>
      <c r="CA79" s="98"/>
      <c r="CC79" s="40"/>
      <c r="CF79" s="40"/>
      <c r="CL79" s="88"/>
    </row>
    <row r="80" spans="5:90" s="79" customFormat="1" ht="18.75" customHeight="1">
      <c r="E80" s="81"/>
      <c r="AP80" s="80"/>
      <c r="CA80" s="98"/>
      <c r="CC80" s="40"/>
      <c r="CF80" s="40"/>
      <c r="CK80" s="40"/>
      <c r="CL80" s="88"/>
    </row>
    <row r="81" spans="2:90" s="79" customFormat="1" ht="18.75" customHeight="1">
      <c r="E81" s="81"/>
      <c r="AP81" s="80"/>
      <c r="CA81" s="98"/>
      <c r="CC81" s="40"/>
      <c r="CF81" s="40"/>
      <c r="CK81" s="40"/>
      <c r="CL81" s="88"/>
    </row>
    <row r="82" spans="2:90" s="79" customFormat="1" ht="18.75" customHeight="1">
      <c r="E82" s="81"/>
      <c r="AP82" s="80"/>
      <c r="CA82" s="98"/>
      <c r="CC82" s="40"/>
      <c r="CF82" s="40"/>
      <c r="CK82" s="40"/>
      <c r="CL82" s="88"/>
    </row>
    <row r="83" spans="2:90" s="79" customFormat="1" ht="18.75" customHeight="1">
      <c r="E83" s="81"/>
      <c r="AP83" s="80"/>
      <c r="CA83" s="98"/>
      <c r="CC83" s="40"/>
      <c r="CF83" s="40"/>
      <c r="CK83" s="40"/>
      <c r="CL83" s="88"/>
    </row>
    <row r="84" spans="2:90" s="79" customFormat="1" ht="18.75" customHeight="1">
      <c r="E84" s="81"/>
      <c r="AP84" s="80"/>
      <c r="CA84" s="98"/>
      <c r="CC84" s="40"/>
      <c r="CF84" s="40"/>
      <c r="CK84" s="40"/>
      <c r="CL84" s="88"/>
    </row>
    <row r="85" spans="2:90" s="79" customFormat="1" ht="18.75" customHeight="1">
      <c r="E85" s="81"/>
      <c r="AP85" s="80"/>
      <c r="CA85" s="98"/>
      <c r="CC85" s="40"/>
      <c r="CF85" s="40"/>
      <c r="CK85" s="40"/>
      <c r="CL85" s="88"/>
    </row>
    <row r="86" spans="2:90" s="79" customFormat="1" ht="18.75" customHeight="1">
      <c r="E86" s="81"/>
      <c r="AP86" s="80"/>
      <c r="CA86" s="98"/>
      <c r="CC86" s="40"/>
      <c r="CF86" s="40"/>
      <c r="CK86" s="40"/>
      <c r="CL86" s="88"/>
    </row>
    <row r="87" spans="2:90" s="79" customFormat="1" ht="18.75" customHeight="1">
      <c r="E87" s="81"/>
      <c r="AP87" s="80"/>
      <c r="CA87" s="98"/>
      <c r="CC87" s="40"/>
      <c r="CF87" s="40"/>
      <c r="CK87" s="40"/>
      <c r="CL87" s="88"/>
    </row>
    <row r="88" spans="2:90" s="79" customFormat="1" ht="18.75" customHeight="1">
      <c r="E88" s="81"/>
      <c r="AP88" s="80"/>
      <c r="CA88" s="98"/>
      <c r="CC88" s="40"/>
      <c r="CF88" s="40"/>
      <c r="CK88" s="40"/>
      <c r="CL88" s="88"/>
    </row>
    <row r="89" spans="2:90" s="79" customFormat="1" ht="18.75" customHeight="1">
      <c r="E89" s="81"/>
      <c r="AP89" s="80"/>
      <c r="CA89" s="98"/>
      <c r="CC89" s="40"/>
      <c r="CF89" s="40"/>
      <c r="CK89" s="40"/>
      <c r="CL89" s="88"/>
    </row>
    <row r="90" spans="2:90" s="79" customFormat="1" ht="18.75" customHeight="1">
      <c r="E90" s="81"/>
      <c r="AP90" s="80"/>
      <c r="CA90" s="98"/>
      <c r="CC90" s="40"/>
      <c r="CF90" s="40"/>
      <c r="CK90" s="40"/>
      <c r="CL90" s="88"/>
    </row>
    <row r="91" spans="2:90" s="79" customFormat="1" ht="18.75" customHeight="1">
      <c r="E91" s="81"/>
      <c r="AP91" s="80"/>
      <c r="CA91" s="98"/>
      <c r="CC91" s="40"/>
      <c r="CF91" s="40"/>
      <c r="CK91" s="40"/>
      <c r="CL91" s="88"/>
    </row>
    <row r="92" spans="2:90" s="79" customFormat="1" ht="18.75" customHeight="1">
      <c r="E92" s="81"/>
      <c r="AP92" s="80"/>
      <c r="CA92" s="98"/>
      <c r="CC92" s="40"/>
      <c r="CF92" s="40"/>
      <c r="CK92" s="40"/>
      <c r="CL92" s="88"/>
    </row>
    <row r="93" spans="2:90" s="79" customFormat="1" ht="18.75" customHeight="1">
      <c r="E93" s="81"/>
      <c r="AP93" s="80"/>
      <c r="CA93" s="98"/>
      <c r="CC93" s="40"/>
      <c r="CF93" s="40"/>
      <c r="CK93" s="40"/>
      <c r="CL93" s="88"/>
    </row>
    <row r="94" spans="2:90" s="79" customFormat="1" ht="18.75" customHeight="1">
      <c r="B94" s="81"/>
      <c r="C94" s="81"/>
      <c r="D94" s="81"/>
      <c r="E94" s="81"/>
      <c r="G94" s="81"/>
      <c r="AP94" s="80"/>
      <c r="CA94" s="98"/>
      <c r="CC94" s="40"/>
      <c r="CF94" s="40"/>
      <c r="CK94" s="40"/>
      <c r="CL94" s="88"/>
    </row>
    <row r="95" spans="2:90" s="79" customFormat="1" ht="18.75" customHeight="1">
      <c r="AP95" s="80"/>
      <c r="CA95" s="98"/>
      <c r="CC95" s="40"/>
      <c r="CF95" s="40"/>
      <c r="CK95" s="40"/>
      <c r="CL95" s="88"/>
    </row>
    <row r="96" spans="2:90" s="79" customFormat="1" ht="18.75" customHeight="1">
      <c r="AP96" s="80"/>
      <c r="CA96" s="98"/>
      <c r="CC96" s="40"/>
      <c r="CF96" s="40"/>
      <c r="CK96" s="40"/>
      <c r="CL96" s="88"/>
    </row>
    <row r="97" spans="42:90" s="79" customFormat="1" ht="18.75" customHeight="1">
      <c r="AP97" s="80"/>
      <c r="CA97" s="98"/>
      <c r="CC97" s="40"/>
      <c r="CF97" s="40"/>
      <c r="CK97" s="40"/>
      <c r="CL97" s="88"/>
    </row>
    <row r="98" spans="42:90" s="79" customFormat="1" ht="18.75" customHeight="1">
      <c r="AP98" s="80"/>
      <c r="CA98" s="98"/>
      <c r="CC98" s="40"/>
      <c r="CF98" s="40"/>
      <c r="CK98" s="40"/>
      <c r="CL98" s="88"/>
    </row>
    <row r="99" spans="42:90" s="79" customFormat="1" ht="18.75" customHeight="1">
      <c r="AP99" s="80"/>
      <c r="CA99" s="98"/>
      <c r="CC99" s="40"/>
      <c r="CF99" s="40"/>
      <c r="CK99" s="40"/>
      <c r="CL99" s="88"/>
    </row>
    <row r="100" spans="42:90" s="79" customFormat="1" ht="18.75" customHeight="1">
      <c r="AP100" s="80"/>
      <c r="CA100" s="98"/>
      <c r="CC100" s="40"/>
      <c r="CF100" s="40"/>
      <c r="CK100" s="40"/>
      <c r="CL100" s="88"/>
    </row>
    <row r="101" spans="42:90" s="79" customFormat="1" ht="18.75" customHeight="1">
      <c r="AP101" s="80"/>
      <c r="CA101" s="98"/>
      <c r="CC101" s="40"/>
      <c r="CF101" s="40"/>
      <c r="CK101" s="40"/>
      <c r="CL101" s="88"/>
    </row>
    <row r="102" spans="42:90" s="79" customFormat="1" ht="18.75" customHeight="1">
      <c r="AP102" s="80"/>
      <c r="CA102" s="98"/>
      <c r="CC102" s="40"/>
      <c r="CF102" s="40"/>
      <c r="CK102" s="40"/>
      <c r="CL102" s="88"/>
    </row>
    <row r="103" spans="42:90" s="79" customFormat="1" ht="18.75" customHeight="1">
      <c r="AP103" s="80"/>
      <c r="CA103" s="98"/>
      <c r="CC103" s="40"/>
      <c r="CF103" s="40"/>
      <c r="CK103" s="40"/>
      <c r="CL103" s="88"/>
    </row>
  </sheetData>
  <sheetProtection password="CC6B" sheet="1" selectLockedCells="1"/>
  <mergeCells count="64">
    <mergeCell ref="B27:AM27"/>
    <mergeCell ref="B28:AM28"/>
    <mergeCell ref="A22:Q22"/>
    <mergeCell ref="R22:V22"/>
    <mergeCell ref="W22:AM22"/>
    <mergeCell ref="A24:AM24"/>
    <mergeCell ref="B25:AM25"/>
    <mergeCell ref="B26:AM26"/>
    <mergeCell ref="A20:Q20"/>
    <mergeCell ref="R20:V20"/>
    <mergeCell ref="W20:AM20"/>
    <mergeCell ref="A21:Q21"/>
    <mergeCell ref="R21:V21"/>
    <mergeCell ref="W21:AM21"/>
    <mergeCell ref="A18:Q18"/>
    <mergeCell ref="R18:V18"/>
    <mergeCell ref="W18:AM18"/>
    <mergeCell ref="A19:Q19"/>
    <mergeCell ref="R19:V19"/>
    <mergeCell ref="W19:AM19"/>
    <mergeCell ref="A16:Q16"/>
    <mergeCell ref="R16:V16"/>
    <mergeCell ref="W16:AM16"/>
    <mergeCell ref="A17:Q17"/>
    <mergeCell ref="R17:V17"/>
    <mergeCell ref="W17:AM17"/>
    <mergeCell ref="A14:Q14"/>
    <mergeCell ref="R14:V14"/>
    <mergeCell ref="W14:AM14"/>
    <mergeCell ref="A15:Q15"/>
    <mergeCell ref="R15:V15"/>
    <mergeCell ref="W15:AM15"/>
    <mergeCell ref="AD12:AE12"/>
    <mergeCell ref="AF12:AH12"/>
    <mergeCell ref="AI12:AK12"/>
    <mergeCell ref="AL12:AM12"/>
    <mergeCell ref="A13:Q13"/>
    <mergeCell ref="R13:V13"/>
    <mergeCell ref="W13:AM13"/>
    <mergeCell ref="M12:P12"/>
    <mergeCell ref="Q12:T12"/>
    <mergeCell ref="U12:V12"/>
    <mergeCell ref="W12:Y12"/>
    <mergeCell ref="Z12:AC12"/>
    <mergeCell ref="AT7:AT8"/>
    <mergeCell ref="L8:AM8"/>
    <mergeCell ref="S9:Y9"/>
    <mergeCell ref="AG9:AM9"/>
    <mergeCell ref="L10:AM10"/>
    <mergeCell ref="AP5:AT5"/>
    <mergeCell ref="L6:AB6"/>
    <mergeCell ref="AC6:AF6"/>
    <mergeCell ref="AG6:AK6"/>
    <mergeCell ref="AL6:AM6"/>
    <mergeCell ref="AP6:AT6"/>
    <mergeCell ref="A2:AM2"/>
    <mergeCell ref="A4:A10"/>
    <mergeCell ref="L4:AF4"/>
    <mergeCell ref="AG4:AM4"/>
    <mergeCell ref="L5:AF5"/>
    <mergeCell ref="AG5:AM5"/>
    <mergeCell ref="B7:K8"/>
    <mergeCell ref="Q7:R7"/>
    <mergeCell ref="T7:V7"/>
  </mergeCells>
  <phoneticPr fontId="6"/>
  <conditionalFormatting sqref="AG6:AK6">
    <cfRule type="expression" dxfId="11" priority="1">
      <formula>$CE$4=2</formula>
    </cfRule>
  </conditionalFormatting>
  <conditionalFormatting sqref="A25">
    <cfRule type="expression" dxfId="10" priority="2">
      <formula>#REF!=2</formula>
    </cfRule>
  </conditionalFormatting>
  <dataValidations count="8">
    <dataValidation type="list" allowBlank="1" showInputMessage="1" showErrorMessage="1" sqref="A15:Q21">
      <formula1>$CC$15:$CC$27</formula1>
    </dataValidation>
    <dataValidation type="whole" allowBlank="1" showInputMessage="1" showErrorMessage="1" error="所要額が1,000円未満の場合は申請できません。" sqref="Z12">
      <formula1>1000</formula1>
      <formula2>1E+28</formula2>
    </dataValidation>
    <dataValidation imeMode="fullKatakana" allowBlank="1" showInputMessage="1" showErrorMessage="1" sqref="L4:AF4"/>
    <dataValidation imeMode="disabled" allowBlank="1" showInputMessage="1" showErrorMessage="1" sqref="Q7:R7 T7:V7 S9:Y9 AG9:AM9"/>
    <dataValidation type="textLength" imeMode="disabled" operator="equal" allowBlank="1" showInputMessage="1" showErrorMessage="1" errorTitle="事業所番号" error="10桁で入力してください。" sqref="AG5:AM5">
      <formula1>10</formula1>
    </dataValidation>
    <dataValidation imeMode="halfAlpha" allowBlank="1" showInputMessage="1" showErrorMessage="1" sqref="AG6 R14:V21"/>
    <dataValidation type="list" allowBlank="1" showInputMessage="1" showErrorMessage="1" sqref="X33:Z34 A25:A28 X36:Z36 X31:Z31">
      <formula1>"○"</formula1>
    </dataValidation>
    <dataValidation type="list" allowBlank="1" showInputMessage="1" showErrorMessage="1" sqref="L6:AB6">
      <formula1>$CH$4:$CH$40</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CL103"/>
  <sheetViews>
    <sheetView showGridLines="0" view="pageBreakPreview" zoomScaleNormal="120" zoomScaleSheetLayoutView="100" workbookViewId="0">
      <selection activeCell="L4" sqref="L4:AF4"/>
    </sheetView>
  </sheetViews>
  <sheetFormatPr defaultColWidth="2.25" defaultRowHeight="15.75"/>
  <cols>
    <col min="1" max="1" width="5.75" style="41" customWidth="1"/>
    <col min="2" max="5" width="3.375" style="41" customWidth="1"/>
    <col min="6" max="7" width="2.375" style="41" bestFit="1" customWidth="1"/>
    <col min="8" max="28" width="2.25" style="41"/>
    <col min="29" max="30" width="2.125" style="41" customWidth="1"/>
    <col min="31" max="32" width="2.625" style="41" customWidth="1"/>
    <col min="33" max="33" width="2.25" style="41"/>
    <col min="34" max="35" width="2.875" style="41" customWidth="1"/>
    <col min="36" max="37" width="2.625" style="41" customWidth="1"/>
    <col min="38" max="39" width="1.375" style="41" customWidth="1"/>
    <col min="40" max="40" width="2.25" style="41"/>
    <col min="41" max="41" width="2.25" style="41" customWidth="1"/>
    <col min="42" max="42" width="2.25" style="117" customWidth="1"/>
    <col min="43" max="47" width="2.25" style="41" customWidth="1"/>
    <col min="48" max="78" width="2.25" style="41"/>
    <col min="79" max="79" width="8.625" style="95" bestFit="1" customWidth="1"/>
    <col min="80" max="80" width="2.875" style="41" customWidth="1"/>
    <col min="81" max="81" width="2.25" style="40" customWidth="1"/>
    <col min="82" max="83" width="5.875" style="41" customWidth="1"/>
    <col min="84" max="84" width="2.5" style="40" customWidth="1"/>
    <col min="85" max="85" width="3.25" style="41" customWidth="1"/>
    <col min="86" max="86" width="41.25" style="41" customWidth="1"/>
    <col min="87" max="87" width="7.5" style="41" customWidth="1"/>
    <col min="88" max="88" width="6.625" style="41" customWidth="1"/>
    <col min="89" max="89" width="2.375" style="40" customWidth="1"/>
    <col min="90" max="90" width="6.375" style="88" customWidth="1"/>
    <col min="91" max="16384" width="2.25" style="41"/>
  </cols>
  <sheetData>
    <row r="1" spans="1:90">
      <c r="A1" s="40" t="s">
        <v>43</v>
      </c>
      <c r="AJ1" s="41" t="s">
        <v>149</v>
      </c>
    </row>
    <row r="2" spans="1:90" ht="36" customHeight="1">
      <c r="A2" s="181" t="str">
        <f>IF(個票16!$CB$4="NG","申請内容に不備/未入力の項目があります！本シートをもう一度ご確認ください！","")</f>
        <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row>
    <row r="3" spans="1:90" ht="20.25" thickBot="1">
      <c r="L3" s="94"/>
      <c r="AM3" s="92" t="str">
        <f>IF($L$5="","",IF($AG$5="","事業所番号を入力してください。↓",""))</f>
        <v/>
      </c>
      <c r="CB3" s="41" t="s">
        <v>68</v>
      </c>
      <c r="CD3" s="41" t="s">
        <v>44</v>
      </c>
      <c r="CE3" s="41" t="s">
        <v>24</v>
      </c>
      <c r="CG3" s="40"/>
      <c r="CH3" s="40"/>
      <c r="CI3" s="42" t="s">
        <v>31</v>
      </c>
      <c r="CJ3" s="40"/>
      <c r="CK3" s="40" t="s">
        <v>44</v>
      </c>
      <c r="CL3" s="88" t="s">
        <v>24</v>
      </c>
    </row>
    <row r="4" spans="1:90" s="47" customFormat="1" ht="18" customHeight="1">
      <c r="A4" s="182" t="s">
        <v>18</v>
      </c>
      <c r="B4" s="43" t="s">
        <v>0</v>
      </c>
      <c r="C4" s="44"/>
      <c r="D4" s="44"/>
      <c r="E4" s="45"/>
      <c r="F4" s="45"/>
      <c r="G4" s="45"/>
      <c r="H4" s="45"/>
      <c r="I4" s="45"/>
      <c r="J4" s="45"/>
      <c r="K4" s="46"/>
      <c r="L4" s="185"/>
      <c r="M4" s="186"/>
      <c r="N4" s="186"/>
      <c r="O4" s="186"/>
      <c r="P4" s="186"/>
      <c r="Q4" s="186"/>
      <c r="R4" s="186"/>
      <c r="S4" s="186"/>
      <c r="T4" s="186"/>
      <c r="U4" s="186"/>
      <c r="V4" s="186"/>
      <c r="W4" s="186"/>
      <c r="X4" s="186"/>
      <c r="Y4" s="186"/>
      <c r="Z4" s="186"/>
      <c r="AA4" s="186"/>
      <c r="AB4" s="186"/>
      <c r="AC4" s="186"/>
      <c r="AD4" s="186"/>
      <c r="AE4" s="186"/>
      <c r="AF4" s="187"/>
      <c r="AG4" s="188" t="s">
        <v>72</v>
      </c>
      <c r="AH4" s="189"/>
      <c r="AI4" s="189"/>
      <c r="AJ4" s="189"/>
      <c r="AK4" s="189"/>
      <c r="AL4" s="189"/>
      <c r="AM4" s="190"/>
      <c r="AP4" s="48"/>
      <c r="CA4" s="96"/>
      <c r="CB4" s="89" t="str">
        <f>IF(AM3&amp;AC7&amp;A29="","","NG")</f>
        <v/>
      </c>
      <c r="CC4" s="40"/>
      <c r="CD4" s="47">
        <f>IFERROR(VLOOKUP($L$6,$CH$4:$CK$40,4,FALSE),0)</f>
        <v>0</v>
      </c>
      <c r="CE4" s="47">
        <f>IFERROR(VLOOKUP($L$6,$CH$4:$CL$40,5,FALSE),0)</f>
        <v>0</v>
      </c>
      <c r="CF4" s="40">
        <f>IF($L$6=$CH4,1,0)</f>
        <v>0</v>
      </c>
      <c r="CG4" s="40">
        <v>1</v>
      </c>
      <c r="CH4" s="49" t="s">
        <v>75</v>
      </c>
      <c r="CI4" s="50">
        <v>20000</v>
      </c>
      <c r="CJ4" s="40" t="s">
        <v>30</v>
      </c>
      <c r="CK4" s="40">
        <v>1</v>
      </c>
      <c r="CL4" s="88">
        <v>2</v>
      </c>
    </row>
    <row r="5" spans="1:90" s="47" customFormat="1" ht="20.25" customHeight="1">
      <c r="A5" s="183"/>
      <c r="B5" s="51" t="s">
        <v>17</v>
      </c>
      <c r="C5" s="52"/>
      <c r="D5" s="52"/>
      <c r="E5" s="53"/>
      <c r="F5" s="53"/>
      <c r="G5" s="53"/>
      <c r="H5" s="53"/>
      <c r="I5" s="53"/>
      <c r="J5" s="53"/>
      <c r="K5" s="54"/>
      <c r="L5" s="191"/>
      <c r="M5" s="192"/>
      <c r="N5" s="192"/>
      <c r="O5" s="192"/>
      <c r="P5" s="192"/>
      <c r="Q5" s="192"/>
      <c r="R5" s="192"/>
      <c r="S5" s="192"/>
      <c r="T5" s="192"/>
      <c r="U5" s="192"/>
      <c r="V5" s="192"/>
      <c r="W5" s="192"/>
      <c r="X5" s="192"/>
      <c r="Y5" s="192"/>
      <c r="Z5" s="192"/>
      <c r="AA5" s="192"/>
      <c r="AB5" s="192"/>
      <c r="AC5" s="192"/>
      <c r="AD5" s="192"/>
      <c r="AE5" s="192"/>
      <c r="AF5" s="193"/>
      <c r="AG5" s="194"/>
      <c r="AH5" s="195"/>
      <c r="AI5" s="195"/>
      <c r="AJ5" s="195"/>
      <c r="AK5" s="195"/>
      <c r="AL5" s="195"/>
      <c r="AM5" s="196"/>
      <c r="AP5" s="207"/>
      <c r="AQ5" s="207"/>
      <c r="AR5" s="207"/>
      <c r="AS5" s="207"/>
      <c r="AT5" s="207"/>
      <c r="CA5" s="96"/>
      <c r="CC5" s="40"/>
      <c r="CF5" s="40">
        <f t="shared" ref="CF5:CF13" si="0">IF($L$6=$CH5,1,0)</f>
        <v>0</v>
      </c>
      <c r="CG5" s="40">
        <v>2</v>
      </c>
      <c r="CH5" s="49" t="s">
        <v>76</v>
      </c>
      <c r="CI5" s="50">
        <v>30000</v>
      </c>
      <c r="CJ5" s="40" t="s">
        <v>30</v>
      </c>
      <c r="CK5" s="40">
        <v>1</v>
      </c>
      <c r="CL5" s="88">
        <v>2</v>
      </c>
    </row>
    <row r="6" spans="1:90" s="47" customFormat="1" ht="26.25" customHeight="1">
      <c r="A6" s="183"/>
      <c r="B6" s="55" t="s">
        <v>27</v>
      </c>
      <c r="C6" s="118"/>
      <c r="D6" s="118"/>
      <c r="E6" s="6"/>
      <c r="F6" s="6"/>
      <c r="G6" s="6"/>
      <c r="H6" s="6"/>
      <c r="I6" s="6"/>
      <c r="J6" s="6"/>
      <c r="K6" s="56"/>
      <c r="L6" s="208"/>
      <c r="M6" s="209"/>
      <c r="N6" s="209"/>
      <c r="O6" s="209"/>
      <c r="P6" s="209"/>
      <c r="Q6" s="209"/>
      <c r="R6" s="209"/>
      <c r="S6" s="209"/>
      <c r="T6" s="209"/>
      <c r="U6" s="209"/>
      <c r="V6" s="209"/>
      <c r="W6" s="209"/>
      <c r="X6" s="209"/>
      <c r="Y6" s="209"/>
      <c r="Z6" s="209"/>
      <c r="AA6" s="209"/>
      <c r="AB6" s="210"/>
      <c r="AC6" s="211" t="s">
        <v>24</v>
      </c>
      <c r="AD6" s="212"/>
      <c r="AE6" s="212"/>
      <c r="AF6" s="213"/>
      <c r="AG6" s="214"/>
      <c r="AH6" s="215"/>
      <c r="AI6" s="215"/>
      <c r="AJ6" s="215"/>
      <c r="AK6" s="216"/>
      <c r="AL6" s="217" t="s">
        <v>73</v>
      </c>
      <c r="AM6" s="218"/>
      <c r="AP6" s="219" t="s">
        <v>37</v>
      </c>
      <c r="AQ6" s="207"/>
      <c r="AR6" s="207"/>
      <c r="AS6" s="207"/>
      <c r="AT6" s="207"/>
      <c r="CA6" s="96"/>
      <c r="CC6" s="40"/>
      <c r="CF6" s="40">
        <f t="shared" si="0"/>
        <v>0</v>
      </c>
      <c r="CG6" s="40">
        <v>3</v>
      </c>
      <c r="CH6" s="49" t="s">
        <v>77</v>
      </c>
      <c r="CI6" s="50">
        <v>40000</v>
      </c>
      <c r="CJ6" s="40" t="s">
        <v>30</v>
      </c>
      <c r="CK6" s="40">
        <v>1</v>
      </c>
      <c r="CL6" s="88">
        <v>2</v>
      </c>
    </row>
    <row r="7" spans="1:90" s="47" customFormat="1" ht="18" customHeight="1">
      <c r="A7" s="183"/>
      <c r="B7" s="197" t="s">
        <v>25</v>
      </c>
      <c r="C7" s="198"/>
      <c r="D7" s="198"/>
      <c r="E7" s="198"/>
      <c r="F7" s="198"/>
      <c r="G7" s="198"/>
      <c r="H7" s="198"/>
      <c r="I7" s="198"/>
      <c r="J7" s="198"/>
      <c r="K7" s="199"/>
      <c r="L7" s="57" t="s">
        <v>5</v>
      </c>
      <c r="M7" s="57"/>
      <c r="N7" s="57"/>
      <c r="O7" s="57"/>
      <c r="P7" s="57"/>
      <c r="Q7" s="203"/>
      <c r="R7" s="203"/>
      <c r="S7" s="57" t="s">
        <v>6</v>
      </c>
      <c r="T7" s="203"/>
      <c r="U7" s="203"/>
      <c r="V7" s="203"/>
      <c r="W7" s="57" t="s">
        <v>7</v>
      </c>
      <c r="X7" s="57"/>
      <c r="Y7" s="57"/>
      <c r="Z7" s="57"/>
      <c r="AA7" s="57"/>
      <c r="AB7" s="57"/>
      <c r="AC7" s="83" t="str">
        <f>IF($CE$4=2,IF($AG$6="","定員を入力してください。",""),"")</f>
        <v/>
      </c>
      <c r="AD7" s="82"/>
      <c r="AE7" s="82"/>
      <c r="AF7" s="82"/>
      <c r="AG7" s="82"/>
      <c r="AH7" s="82"/>
      <c r="AI7" s="82"/>
      <c r="AJ7" s="82"/>
      <c r="AK7" s="82"/>
      <c r="AL7" s="82"/>
      <c r="AM7" s="84"/>
      <c r="AP7" s="118"/>
      <c r="AQ7" s="5"/>
      <c r="AR7" s="5"/>
      <c r="AS7" s="5"/>
      <c r="AT7" s="220"/>
      <c r="CA7" s="96"/>
      <c r="CC7" s="40"/>
      <c r="CF7" s="40">
        <f t="shared" si="0"/>
        <v>0</v>
      </c>
      <c r="CG7" s="40">
        <v>4</v>
      </c>
      <c r="CH7" s="49" t="s">
        <v>78</v>
      </c>
      <c r="CI7" s="50">
        <v>14000</v>
      </c>
      <c r="CJ7" s="40" t="s">
        <v>30</v>
      </c>
      <c r="CK7" s="40">
        <v>1</v>
      </c>
      <c r="CL7" s="88"/>
    </row>
    <row r="8" spans="1:90" s="47" customFormat="1" ht="20.25" customHeight="1">
      <c r="A8" s="183"/>
      <c r="B8" s="200"/>
      <c r="C8" s="201"/>
      <c r="D8" s="201"/>
      <c r="E8" s="201"/>
      <c r="F8" s="201"/>
      <c r="G8" s="201"/>
      <c r="H8" s="201"/>
      <c r="I8" s="201"/>
      <c r="J8" s="201"/>
      <c r="K8" s="202"/>
      <c r="L8" s="221"/>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3"/>
      <c r="AP8" s="118"/>
      <c r="AQ8" s="5"/>
      <c r="AR8" s="5"/>
      <c r="AS8" s="5"/>
      <c r="AT8" s="220"/>
      <c r="CA8" s="96"/>
      <c r="CC8" s="40"/>
      <c r="CF8" s="40">
        <f t="shared" si="0"/>
        <v>0</v>
      </c>
      <c r="CG8" s="40">
        <v>5</v>
      </c>
      <c r="CH8" s="49" t="s">
        <v>79</v>
      </c>
      <c r="CI8" s="50">
        <v>7000</v>
      </c>
      <c r="CJ8" s="40" t="s">
        <v>30</v>
      </c>
      <c r="CK8" s="40">
        <v>1</v>
      </c>
      <c r="CL8" s="88"/>
    </row>
    <row r="9" spans="1:90" s="47" customFormat="1" ht="21" customHeight="1">
      <c r="A9" s="183"/>
      <c r="B9" s="58" t="s">
        <v>8</v>
      </c>
      <c r="C9" s="119"/>
      <c r="D9" s="119"/>
      <c r="E9" s="59"/>
      <c r="F9" s="59"/>
      <c r="G9" s="59"/>
      <c r="H9" s="59"/>
      <c r="I9" s="59"/>
      <c r="J9" s="59"/>
      <c r="K9" s="60"/>
      <c r="L9" s="59" t="s">
        <v>9</v>
      </c>
      <c r="M9" s="59"/>
      <c r="N9" s="59"/>
      <c r="O9" s="59"/>
      <c r="P9" s="59"/>
      <c r="Q9" s="59"/>
      <c r="R9" s="60"/>
      <c r="S9" s="224"/>
      <c r="T9" s="225"/>
      <c r="U9" s="225"/>
      <c r="V9" s="225"/>
      <c r="W9" s="225"/>
      <c r="X9" s="225"/>
      <c r="Y9" s="226"/>
      <c r="Z9" s="61" t="s">
        <v>23</v>
      </c>
      <c r="AA9" s="59"/>
      <c r="AB9" s="59"/>
      <c r="AC9" s="59"/>
      <c r="AD9" s="59"/>
      <c r="AE9" s="59"/>
      <c r="AF9" s="60"/>
      <c r="AG9" s="227"/>
      <c r="AH9" s="228"/>
      <c r="AI9" s="228"/>
      <c r="AJ9" s="228"/>
      <c r="AK9" s="228"/>
      <c r="AL9" s="228"/>
      <c r="AM9" s="229"/>
      <c r="AP9" s="48"/>
      <c r="CA9" s="96"/>
      <c r="CC9" s="40"/>
      <c r="CF9" s="40">
        <f t="shared" si="0"/>
        <v>0</v>
      </c>
      <c r="CG9" s="40">
        <v>6</v>
      </c>
      <c r="CH9" s="49" t="s">
        <v>80</v>
      </c>
      <c r="CI9" s="50">
        <v>7000</v>
      </c>
      <c r="CJ9" s="40" t="s">
        <v>30</v>
      </c>
      <c r="CK9" s="40">
        <v>1</v>
      </c>
      <c r="CL9" s="88"/>
    </row>
    <row r="10" spans="1:90" s="47" customFormat="1" ht="20.25" customHeight="1" thickBot="1">
      <c r="A10" s="184"/>
      <c r="B10" s="62" t="s">
        <v>42</v>
      </c>
      <c r="C10" s="63"/>
      <c r="D10" s="63"/>
      <c r="E10" s="64"/>
      <c r="F10" s="64"/>
      <c r="G10" s="64"/>
      <c r="H10" s="64"/>
      <c r="I10" s="64"/>
      <c r="J10" s="64"/>
      <c r="K10" s="65"/>
      <c r="L10" s="230"/>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2"/>
      <c r="AP10" s="48"/>
      <c r="CA10" s="96"/>
      <c r="CC10" s="40"/>
      <c r="CF10" s="40">
        <f t="shared" si="0"/>
        <v>0</v>
      </c>
      <c r="CG10" s="40">
        <v>7</v>
      </c>
      <c r="CH10" s="49" t="s">
        <v>81</v>
      </c>
      <c r="CI10" s="50">
        <v>7000</v>
      </c>
      <c r="CJ10" s="40" t="s">
        <v>30</v>
      </c>
      <c r="CK10" s="40">
        <v>1</v>
      </c>
      <c r="CL10" s="88"/>
    </row>
    <row r="11" spans="1:90" s="47" customFormat="1" ht="19.5" customHeight="1" thickBot="1">
      <c r="A11" s="5"/>
      <c r="B11" s="5"/>
      <c r="C11" s="5"/>
      <c r="D11" s="5"/>
      <c r="E11" s="5"/>
      <c r="F11" s="5"/>
      <c r="G11" s="5"/>
      <c r="H11" s="5"/>
      <c r="I11" s="66"/>
      <c r="J11" s="5"/>
      <c r="K11" s="6"/>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P11" s="48"/>
      <c r="CA11" s="96"/>
      <c r="CC11" s="40"/>
      <c r="CF11" s="40">
        <f t="shared" si="0"/>
        <v>0</v>
      </c>
      <c r="CG11" s="40">
        <v>8</v>
      </c>
      <c r="CH11" s="49" t="s">
        <v>82</v>
      </c>
      <c r="CI11" s="50">
        <v>7000</v>
      </c>
      <c r="CJ11" s="40" t="s">
        <v>30</v>
      </c>
      <c r="CK11" s="40">
        <v>1</v>
      </c>
      <c r="CL11" s="88"/>
    </row>
    <row r="12" spans="1:90" s="47" customFormat="1" ht="20.25" customHeight="1" thickBot="1">
      <c r="A12" s="67" t="s">
        <v>33</v>
      </c>
      <c r="B12" s="6"/>
      <c r="C12" s="5"/>
      <c r="D12" s="5"/>
      <c r="E12" s="5"/>
      <c r="F12" s="5"/>
      <c r="G12" s="5"/>
      <c r="H12" s="5"/>
      <c r="I12" s="66"/>
      <c r="J12" s="5"/>
      <c r="K12" s="6"/>
      <c r="L12" s="118"/>
      <c r="M12" s="238" t="s">
        <v>26</v>
      </c>
      <c r="N12" s="204"/>
      <c r="O12" s="204"/>
      <c r="P12" s="204"/>
      <c r="Q12" s="239" t="str">
        <f>IFERROR(SUM(IF($L$6="","",VLOOKUP($L$6,$CH$4:$CI$40,2,0)),$CA$22),"")</f>
        <v/>
      </c>
      <c r="R12" s="240"/>
      <c r="S12" s="240"/>
      <c r="T12" s="241"/>
      <c r="U12" s="204" t="s">
        <v>34</v>
      </c>
      <c r="V12" s="204"/>
      <c r="W12" s="204" t="s">
        <v>19</v>
      </c>
      <c r="X12" s="204"/>
      <c r="Y12" s="204"/>
      <c r="Z12" s="205">
        <f>ROUNDDOWN($R$22/1000,0)*1000</f>
        <v>0</v>
      </c>
      <c r="AA12" s="205"/>
      <c r="AB12" s="205"/>
      <c r="AC12" s="205"/>
      <c r="AD12" s="204" t="s">
        <v>34</v>
      </c>
      <c r="AE12" s="204"/>
      <c r="AF12" s="204" t="s">
        <v>15</v>
      </c>
      <c r="AG12" s="204"/>
      <c r="AH12" s="204"/>
      <c r="AI12" s="205" t="str">
        <f>IF($Q$12="","",MIN($Q$12,$Z$12))</f>
        <v/>
      </c>
      <c r="AJ12" s="205"/>
      <c r="AK12" s="205"/>
      <c r="AL12" s="204" t="s">
        <v>34</v>
      </c>
      <c r="AM12" s="206"/>
      <c r="AP12" s="48"/>
      <c r="CA12" s="96"/>
      <c r="CC12" s="40"/>
      <c r="CF12" s="40">
        <f t="shared" si="0"/>
        <v>0</v>
      </c>
      <c r="CG12" s="40">
        <v>9</v>
      </c>
      <c r="CH12" s="49" t="s">
        <v>83</v>
      </c>
      <c r="CI12" s="50">
        <v>7000</v>
      </c>
      <c r="CJ12" s="40" t="s">
        <v>30</v>
      </c>
      <c r="CK12" s="40">
        <v>1</v>
      </c>
      <c r="CL12" s="88"/>
    </row>
    <row r="13" spans="1:90" ht="18" customHeight="1" thickBot="1">
      <c r="A13" s="233" t="s">
        <v>57</v>
      </c>
      <c r="B13" s="234"/>
      <c r="C13" s="234"/>
      <c r="D13" s="234"/>
      <c r="E13" s="234"/>
      <c r="F13" s="234"/>
      <c r="G13" s="234"/>
      <c r="H13" s="234"/>
      <c r="I13" s="234"/>
      <c r="J13" s="234"/>
      <c r="K13" s="234"/>
      <c r="L13" s="234"/>
      <c r="M13" s="234"/>
      <c r="N13" s="234"/>
      <c r="O13" s="234"/>
      <c r="P13" s="234"/>
      <c r="Q13" s="235"/>
      <c r="R13" s="236" t="s">
        <v>20</v>
      </c>
      <c r="S13" s="234"/>
      <c r="T13" s="234"/>
      <c r="U13" s="234"/>
      <c r="V13" s="235"/>
      <c r="W13" s="236" t="s">
        <v>151</v>
      </c>
      <c r="X13" s="234"/>
      <c r="Y13" s="234"/>
      <c r="Z13" s="234"/>
      <c r="AA13" s="234"/>
      <c r="AB13" s="234"/>
      <c r="AC13" s="234"/>
      <c r="AD13" s="234"/>
      <c r="AE13" s="234"/>
      <c r="AF13" s="234"/>
      <c r="AG13" s="234"/>
      <c r="AH13" s="234"/>
      <c r="AI13" s="234"/>
      <c r="AJ13" s="234"/>
      <c r="AK13" s="234"/>
      <c r="AL13" s="234"/>
      <c r="AM13" s="237"/>
      <c r="CA13" s="95" t="s">
        <v>71</v>
      </c>
      <c r="CF13" s="40">
        <f t="shared" si="0"/>
        <v>0</v>
      </c>
      <c r="CG13" s="40">
        <v>10</v>
      </c>
      <c r="CH13" s="49" t="s">
        <v>84</v>
      </c>
      <c r="CI13" s="50">
        <v>3000</v>
      </c>
      <c r="CJ13" s="40" t="s">
        <v>30</v>
      </c>
      <c r="CK13" s="40">
        <v>1</v>
      </c>
    </row>
    <row r="14" spans="1:90" ht="24.75" customHeight="1" thickBot="1">
      <c r="A14" s="172" t="s">
        <v>150</v>
      </c>
      <c r="B14" s="173"/>
      <c r="C14" s="173"/>
      <c r="D14" s="173"/>
      <c r="E14" s="173"/>
      <c r="F14" s="173"/>
      <c r="G14" s="173"/>
      <c r="H14" s="173"/>
      <c r="I14" s="173"/>
      <c r="J14" s="173"/>
      <c r="K14" s="173"/>
      <c r="L14" s="173"/>
      <c r="M14" s="173"/>
      <c r="N14" s="173"/>
      <c r="O14" s="173"/>
      <c r="P14" s="173"/>
      <c r="Q14" s="174"/>
      <c r="R14" s="175">
        <v>2300</v>
      </c>
      <c r="S14" s="176"/>
      <c r="T14" s="176"/>
      <c r="U14" s="176"/>
      <c r="V14" s="177"/>
      <c r="W14" s="178" t="s">
        <v>152</v>
      </c>
      <c r="X14" s="179"/>
      <c r="Y14" s="179"/>
      <c r="Z14" s="179"/>
      <c r="AA14" s="179"/>
      <c r="AB14" s="179"/>
      <c r="AC14" s="179"/>
      <c r="AD14" s="179"/>
      <c r="AE14" s="179"/>
      <c r="AF14" s="179"/>
      <c r="AG14" s="179"/>
      <c r="AH14" s="179"/>
      <c r="AI14" s="179"/>
      <c r="AJ14" s="179"/>
      <c r="AK14" s="179"/>
      <c r="AL14" s="179"/>
      <c r="AM14" s="180"/>
      <c r="CF14" s="40">
        <f t="shared" ref="CF14:CF40" si="1">IF($L$6=$CH14,1,0)</f>
        <v>0</v>
      </c>
      <c r="CG14" s="40">
        <v>11</v>
      </c>
      <c r="CH14" s="49" t="s">
        <v>85</v>
      </c>
      <c r="CI14" s="68">
        <v>3000</v>
      </c>
      <c r="CJ14" s="40" t="s">
        <v>30</v>
      </c>
      <c r="CK14" s="40">
        <v>1</v>
      </c>
    </row>
    <row r="15" spans="1:90" ht="24" customHeight="1">
      <c r="A15" s="242"/>
      <c r="B15" s="243"/>
      <c r="C15" s="243"/>
      <c r="D15" s="243"/>
      <c r="E15" s="243"/>
      <c r="F15" s="243"/>
      <c r="G15" s="243"/>
      <c r="H15" s="243"/>
      <c r="I15" s="243"/>
      <c r="J15" s="243"/>
      <c r="K15" s="243"/>
      <c r="L15" s="243"/>
      <c r="M15" s="243"/>
      <c r="N15" s="243"/>
      <c r="O15" s="243"/>
      <c r="P15" s="243"/>
      <c r="Q15" s="244"/>
      <c r="R15" s="245"/>
      <c r="S15" s="246"/>
      <c r="T15" s="246"/>
      <c r="U15" s="246"/>
      <c r="V15" s="247"/>
      <c r="W15" s="248"/>
      <c r="X15" s="249"/>
      <c r="Y15" s="249"/>
      <c r="Z15" s="249"/>
      <c r="AA15" s="249"/>
      <c r="AB15" s="249"/>
      <c r="AC15" s="249"/>
      <c r="AD15" s="249"/>
      <c r="AE15" s="249"/>
      <c r="AF15" s="249"/>
      <c r="AG15" s="249"/>
      <c r="AH15" s="249"/>
      <c r="AI15" s="249"/>
      <c r="AJ15" s="249"/>
      <c r="AK15" s="249"/>
      <c r="AL15" s="249"/>
      <c r="AM15" s="250"/>
      <c r="CA15" s="95">
        <f>IF($CD$4=2,IF(A15=$CC$26,R15,0),0)</f>
        <v>0</v>
      </c>
      <c r="CC15" s="40" t="s">
        <v>58</v>
      </c>
      <c r="CF15" s="40">
        <f t="shared" si="1"/>
        <v>0</v>
      </c>
      <c r="CG15" s="40">
        <v>12</v>
      </c>
      <c r="CH15" s="40" t="s">
        <v>86</v>
      </c>
      <c r="CI15" s="50">
        <v>7000</v>
      </c>
      <c r="CJ15" s="40" t="s">
        <v>30</v>
      </c>
      <c r="CK15" s="40">
        <v>1</v>
      </c>
    </row>
    <row r="16" spans="1:90" ht="24" customHeight="1">
      <c r="A16" s="251"/>
      <c r="B16" s="209"/>
      <c r="C16" s="209"/>
      <c r="D16" s="209"/>
      <c r="E16" s="209"/>
      <c r="F16" s="209"/>
      <c r="G16" s="209"/>
      <c r="H16" s="209"/>
      <c r="I16" s="209"/>
      <c r="J16" s="209"/>
      <c r="K16" s="209"/>
      <c r="L16" s="209"/>
      <c r="M16" s="209"/>
      <c r="N16" s="209"/>
      <c r="O16" s="209"/>
      <c r="P16" s="209"/>
      <c r="Q16" s="210"/>
      <c r="R16" s="252"/>
      <c r="S16" s="253"/>
      <c r="T16" s="253"/>
      <c r="U16" s="253"/>
      <c r="V16" s="254"/>
      <c r="W16" s="255"/>
      <c r="X16" s="256"/>
      <c r="Y16" s="256"/>
      <c r="Z16" s="256"/>
      <c r="AA16" s="256"/>
      <c r="AB16" s="256"/>
      <c r="AC16" s="256"/>
      <c r="AD16" s="256"/>
      <c r="AE16" s="256"/>
      <c r="AF16" s="256"/>
      <c r="AG16" s="256"/>
      <c r="AH16" s="256"/>
      <c r="AI16" s="256"/>
      <c r="AJ16" s="256"/>
      <c r="AK16" s="256"/>
      <c r="AL16" s="256"/>
      <c r="AM16" s="257"/>
      <c r="CA16" s="95">
        <f t="shared" ref="CA16:CA20" si="2">IF($CD$4=2,IF(A16=$CC$26,R16,0),0)</f>
        <v>0</v>
      </c>
      <c r="CC16" s="40" t="s">
        <v>59</v>
      </c>
      <c r="CF16" s="40">
        <f t="shared" si="1"/>
        <v>0</v>
      </c>
      <c r="CG16" s="40">
        <v>13</v>
      </c>
      <c r="CH16" s="40" t="s">
        <v>87</v>
      </c>
      <c r="CI16" s="50">
        <v>7000</v>
      </c>
      <c r="CJ16" s="40" t="s">
        <v>30</v>
      </c>
      <c r="CK16" s="40">
        <v>1</v>
      </c>
    </row>
    <row r="17" spans="1:90" ht="24" customHeight="1">
      <c r="A17" s="251"/>
      <c r="B17" s="209"/>
      <c r="C17" s="209"/>
      <c r="D17" s="209"/>
      <c r="E17" s="209"/>
      <c r="F17" s="209"/>
      <c r="G17" s="209"/>
      <c r="H17" s="209"/>
      <c r="I17" s="209"/>
      <c r="J17" s="209"/>
      <c r="K17" s="209"/>
      <c r="L17" s="209"/>
      <c r="M17" s="209"/>
      <c r="N17" s="209"/>
      <c r="O17" s="209"/>
      <c r="P17" s="209"/>
      <c r="Q17" s="210"/>
      <c r="R17" s="252"/>
      <c r="S17" s="253"/>
      <c r="T17" s="253"/>
      <c r="U17" s="253"/>
      <c r="V17" s="254"/>
      <c r="W17" s="255"/>
      <c r="X17" s="256"/>
      <c r="Y17" s="256"/>
      <c r="Z17" s="256"/>
      <c r="AA17" s="256"/>
      <c r="AB17" s="256"/>
      <c r="AC17" s="256"/>
      <c r="AD17" s="256"/>
      <c r="AE17" s="256"/>
      <c r="AF17" s="256"/>
      <c r="AG17" s="256"/>
      <c r="AH17" s="256"/>
      <c r="AI17" s="256"/>
      <c r="AJ17" s="256"/>
      <c r="AK17" s="256"/>
      <c r="AL17" s="256"/>
      <c r="AM17" s="257"/>
      <c r="CA17" s="95">
        <f t="shared" si="2"/>
        <v>0</v>
      </c>
      <c r="CC17" s="40" t="s">
        <v>69</v>
      </c>
      <c r="CF17" s="40">
        <f t="shared" si="1"/>
        <v>0</v>
      </c>
      <c r="CG17" s="40">
        <v>14</v>
      </c>
      <c r="CH17" s="40" t="s">
        <v>88</v>
      </c>
      <c r="CI17" s="50">
        <v>7000</v>
      </c>
      <c r="CJ17" s="40" t="s">
        <v>30</v>
      </c>
      <c r="CK17" s="40">
        <v>1</v>
      </c>
    </row>
    <row r="18" spans="1:90" ht="24" customHeight="1">
      <c r="A18" s="251"/>
      <c r="B18" s="209"/>
      <c r="C18" s="209"/>
      <c r="D18" s="209"/>
      <c r="E18" s="209"/>
      <c r="F18" s="209"/>
      <c r="G18" s="209"/>
      <c r="H18" s="209"/>
      <c r="I18" s="209"/>
      <c r="J18" s="209"/>
      <c r="K18" s="209"/>
      <c r="L18" s="209"/>
      <c r="M18" s="209"/>
      <c r="N18" s="209"/>
      <c r="O18" s="209"/>
      <c r="P18" s="209"/>
      <c r="Q18" s="210"/>
      <c r="R18" s="252"/>
      <c r="S18" s="253"/>
      <c r="T18" s="253"/>
      <c r="U18" s="253"/>
      <c r="V18" s="254"/>
      <c r="W18" s="255"/>
      <c r="X18" s="256"/>
      <c r="Y18" s="256"/>
      <c r="Z18" s="256"/>
      <c r="AA18" s="256"/>
      <c r="AB18" s="256"/>
      <c r="AC18" s="256"/>
      <c r="AD18" s="256"/>
      <c r="AE18" s="256"/>
      <c r="AF18" s="256"/>
      <c r="AG18" s="256"/>
      <c r="AH18" s="256"/>
      <c r="AI18" s="256"/>
      <c r="AJ18" s="256"/>
      <c r="AK18" s="256"/>
      <c r="AL18" s="256"/>
      <c r="AM18" s="257"/>
      <c r="CA18" s="95">
        <f t="shared" si="2"/>
        <v>0</v>
      </c>
      <c r="CC18" s="40" t="s">
        <v>60</v>
      </c>
      <c r="CF18" s="40">
        <f t="shared" si="1"/>
        <v>0</v>
      </c>
      <c r="CG18" s="40">
        <v>15</v>
      </c>
      <c r="CH18" s="40" t="s">
        <v>89</v>
      </c>
      <c r="CI18" s="50">
        <v>7000</v>
      </c>
      <c r="CJ18" s="40" t="s">
        <v>30</v>
      </c>
      <c r="CK18" s="40">
        <v>2</v>
      </c>
    </row>
    <row r="19" spans="1:90" ht="24" customHeight="1">
      <c r="A19" s="251"/>
      <c r="B19" s="209"/>
      <c r="C19" s="209"/>
      <c r="D19" s="209"/>
      <c r="E19" s="209"/>
      <c r="F19" s="209"/>
      <c r="G19" s="209"/>
      <c r="H19" s="209"/>
      <c r="I19" s="209"/>
      <c r="J19" s="209"/>
      <c r="K19" s="209"/>
      <c r="L19" s="209"/>
      <c r="M19" s="209"/>
      <c r="N19" s="209"/>
      <c r="O19" s="209"/>
      <c r="P19" s="209"/>
      <c r="Q19" s="210"/>
      <c r="R19" s="252"/>
      <c r="S19" s="253"/>
      <c r="T19" s="253"/>
      <c r="U19" s="253"/>
      <c r="V19" s="254"/>
      <c r="W19" s="255"/>
      <c r="X19" s="256"/>
      <c r="Y19" s="256"/>
      <c r="Z19" s="256"/>
      <c r="AA19" s="256"/>
      <c r="AB19" s="256"/>
      <c r="AC19" s="256"/>
      <c r="AD19" s="256"/>
      <c r="AE19" s="256"/>
      <c r="AF19" s="256"/>
      <c r="AG19" s="256"/>
      <c r="AH19" s="256"/>
      <c r="AI19" s="256"/>
      <c r="AJ19" s="256"/>
      <c r="AK19" s="256"/>
      <c r="AL19" s="256"/>
      <c r="AM19" s="257"/>
      <c r="CA19" s="95">
        <f>IF($CD$4=2,IF(A19=$CC$26,R19,0),0)</f>
        <v>0</v>
      </c>
      <c r="CC19" s="40" t="s">
        <v>61</v>
      </c>
      <c r="CF19" s="40">
        <f t="shared" si="1"/>
        <v>0</v>
      </c>
      <c r="CG19" s="40">
        <v>16</v>
      </c>
      <c r="CH19" s="40" t="s">
        <v>90</v>
      </c>
      <c r="CI19" s="50">
        <v>20000</v>
      </c>
      <c r="CJ19" s="40" t="s">
        <v>30</v>
      </c>
      <c r="CK19" s="40">
        <v>2</v>
      </c>
      <c r="CL19" s="88">
        <v>2</v>
      </c>
    </row>
    <row r="20" spans="1:90" ht="24" customHeight="1">
      <c r="A20" s="251"/>
      <c r="B20" s="209"/>
      <c r="C20" s="209"/>
      <c r="D20" s="209"/>
      <c r="E20" s="209"/>
      <c r="F20" s="209"/>
      <c r="G20" s="209"/>
      <c r="H20" s="209"/>
      <c r="I20" s="209"/>
      <c r="J20" s="209"/>
      <c r="K20" s="209"/>
      <c r="L20" s="209"/>
      <c r="M20" s="209"/>
      <c r="N20" s="209"/>
      <c r="O20" s="209"/>
      <c r="P20" s="209"/>
      <c r="Q20" s="210"/>
      <c r="R20" s="252"/>
      <c r="S20" s="253"/>
      <c r="T20" s="253"/>
      <c r="U20" s="253"/>
      <c r="V20" s="254"/>
      <c r="W20" s="255"/>
      <c r="X20" s="256"/>
      <c r="Y20" s="256"/>
      <c r="Z20" s="256"/>
      <c r="AA20" s="256"/>
      <c r="AB20" s="256"/>
      <c r="AC20" s="256"/>
      <c r="AD20" s="256"/>
      <c r="AE20" s="256"/>
      <c r="AF20" s="256"/>
      <c r="AG20" s="256"/>
      <c r="AH20" s="256"/>
      <c r="AI20" s="256"/>
      <c r="AJ20" s="256"/>
      <c r="AK20" s="256"/>
      <c r="AL20" s="256"/>
      <c r="AM20" s="257"/>
      <c r="CA20" s="95">
        <f t="shared" si="2"/>
        <v>0</v>
      </c>
      <c r="CC20" s="40" t="s">
        <v>62</v>
      </c>
      <c r="CF20" s="40">
        <f t="shared" si="1"/>
        <v>0</v>
      </c>
      <c r="CG20" s="40">
        <v>17</v>
      </c>
      <c r="CH20" s="40" t="s">
        <v>91</v>
      </c>
      <c r="CI20" s="50">
        <v>30000</v>
      </c>
      <c r="CJ20" s="40" t="s">
        <v>30</v>
      </c>
      <c r="CK20" s="40">
        <v>2</v>
      </c>
      <c r="CL20" s="88">
        <v>2</v>
      </c>
    </row>
    <row r="21" spans="1:90" ht="24" customHeight="1" thickBot="1">
      <c r="A21" s="258"/>
      <c r="B21" s="259"/>
      <c r="C21" s="259"/>
      <c r="D21" s="259"/>
      <c r="E21" s="259"/>
      <c r="F21" s="259"/>
      <c r="G21" s="259"/>
      <c r="H21" s="259"/>
      <c r="I21" s="259"/>
      <c r="J21" s="259"/>
      <c r="K21" s="259"/>
      <c r="L21" s="259"/>
      <c r="M21" s="259"/>
      <c r="N21" s="259"/>
      <c r="O21" s="259"/>
      <c r="P21" s="259"/>
      <c r="Q21" s="260"/>
      <c r="R21" s="261"/>
      <c r="S21" s="262"/>
      <c r="T21" s="262"/>
      <c r="U21" s="262"/>
      <c r="V21" s="263"/>
      <c r="W21" s="264"/>
      <c r="X21" s="265"/>
      <c r="Y21" s="265"/>
      <c r="Z21" s="265"/>
      <c r="AA21" s="265"/>
      <c r="AB21" s="265"/>
      <c r="AC21" s="265"/>
      <c r="AD21" s="265"/>
      <c r="AE21" s="265"/>
      <c r="AF21" s="265"/>
      <c r="AG21" s="265"/>
      <c r="AH21" s="265"/>
      <c r="AI21" s="265"/>
      <c r="AJ21" s="265"/>
      <c r="AK21" s="265"/>
      <c r="AL21" s="265"/>
      <c r="AM21" s="266"/>
      <c r="AU21" s="34"/>
      <c r="CA21" s="95">
        <f>IF($CD$4=2,IF(A21=$CC$26,R21,0),0)</f>
        <v>0</v>
      </c>
      <c r="CC21" s="40" t="s">
        <v>63</v>
      </c>
      <c r="CF21" s="40">
        <f t="shared" si="1"/>
        <v>0</v>
      </c>
      <c r="CG21" s="40">
        <v>18</v>
      </c>
      <c r="CH21" s="40" t="s">
        <v>92</v>
      </c>
      <c r="CI21" s="50">
        <v>40000</v>
      </c>
      <c r="CJ21" s="40" t="s">
        <v>30</v>
      </c>
      <c r="CK21" s="40">
        <v>2</v>
      </c>
      <c r="CL21" s="88">
        <v>2</v>
      </c>
    </row>
    <row r="22" spans="1:90" ht="22.5" customHeight="1" thickTop="1" thickBot="1">
      <c r="A22" s="267" t="s">
        <v>28</v>
      </c>
      <c r="B22" s="268"/>
      <c r="C22" s="268"/>
      <c r="D22" s="268"/>
      <c r="E22" s="268"/>
      <c r="F22" s="268"/>
      <c r="G22" s="268"/>
      <c r="H22" s="268"/>
      <c r="I22" s="268"/>
      <c r="J22" s="268"/>
      <c r="K22" s="268"/>
      <c r="L22" s="268"/>
      <c r="M22" s="268"/>
      <c r="N22" s="268"/>
      <c r="O22" s="268"/>
      <c r="P22" s="268"/>
      <c r="Q22" s="269"/>
      <c r="R22" s="270">
        <f>SUM(R15:V21)</f>
        <v>0</v>
      </c>
      <c r="S22" s="271"/>
      <c r="T22" s="271"/>
      <c r="U22" s="271"/>
      <c r="V22" s="272"/>
      <c r="W22" s="273"/>
      <c r="X22" s="274"/>
      <c r="Y22" s="274"/>
      <c r="Z22" s="274"/>
      <c r="AA22" s="274"/>
      <c r="AB22" s="274"/>
      <c r="AC22" s="274"/>
      <c r="AD22" s="274"/>
      <c r="AE22" s="274"/>
      <c r="AF22" s="274"/>
      <c r="AG22" s="274"/>
      <c r="AH22" s="274"/>
      <c r="AI22" s="274"/>
      <c r="AJ22" s="274"/>
      <c r="AK22" s="274"/>
      <c r="AL22" s="274"/>
      <c r="AM22" s="275"/>
      <c r="CA22" s="97">
        <f>MIN(ROUNDDOWN(SUM(CA15:CA21),-3),15000)</f>
        <v>0</v>
      </c>
      <c r="CC22" s="40" t="s">
        <v>64</v>
      </c>
      <c r="CF22" s="40">
        <f t="shared" si="1"/>
        <v>0</v>
      </c>
      <c r="CG22" s="40">
        <v>19</v>
      </c>
      <c r="CH22" s="40" t="s">
        <v>93</v>
      </c>
      <c r="CI22" s="50">
        <v>7000</v>
      </c>
      <c r="CJ22" s="40" t="s">
        <v>30</v>
      </c>
      <c r="CK22" s="40">
        <v>2</v>
      </c>
    </row>
    <row r="23" spans="1:90" ht="21.75" customHeight="1" thickBot="1">
      <c r="A23" s="87"/>
      <c r="B23" s="69"/>
      <c r="C23" s="69"/>
      <c r="D23" s="69"/>
      <c r="E23" s="69"/>
      <c r="F23" s="70"/>
      <c r="G23" s="70"/>
      <c r="H23" s="70"/>
      <c r="I23" s="70"/>
      <c r="J23" s="70"/>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CC23" s="40" t="s">
        <v>65</v>
      </c>
      <c r="CF23" s="40">
        <f t="shared" si="1"/>
        <v>0</v>
      </c>
      <c r="CG23" s="40">
        <v>20</v>
      </c>
      <c r="CH23" s="40" t="s">
        <v>94</v>
      </c>
      <c r="CI23" s="50">
        <v>7000</v>
      </c>
      <c r="CJ23" s="40" t="s">
        <v>30</v>
      </c>
      <c r="CK23" s="40">
        <v>2</v>
      </c>
    </row>
    <row r="24" spans="1:90" ht="24.75" customHeight="1" thickBot="1">
      <c r="A24" s="276" t="s">
        <v>35</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8"/>
      <c r="AP24" s="72"/>
      <c r="CC24" s="40" t="s">
        <v>66</v>
      </c>
      <c r="CF24" s="40">
        <f t="shared" si="1"/>
        <v>0</v>
      </c>
      <c r="CG24" s="40">
        <v>21</v>
      </c>
      <c r="CH24" s="40" t="s">
        <v>95</v>
      </c>
      <c r="CI24" s="50">
        <v>7000</v>
      </c>
      <c r="CJ24" s="40" t="s">
        <v>30</v>
      </c>
      <c r="CK24" s="40">
        <v>2</v>
      </c>
    </row>
    <row r="25" spans="1:90" s="47" customFormat="1" ht="30" customHeight="1" thickBot="1">
      <c r="A25" s="115"/>
      <c r="B25" s="279" t="s">
        <v>74</v>
      </c>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80"/>
      <c r="AP25" s="48"/>
      <c r="CA25" s="96"/>
      <c r="CC25" s="40" t="s">
        <v>67</v>
      </c>
      <c r="CF25" s="40">
        <f t="shared" si="1"/>
        <v>0</v>
      </c>
      <c r="CG25" s="49">
        <v>23</v>
      </c>
      <c r="CH25" s="49" t="s">
        <v>96</v>
      </c>
      <c r="CI25" s="68">
        <v>20000</v>
      </c>
      <c r="CJ25" s="49" t="s">
        <v>30</v>
      </c>
      <c r="CK25" s="40">
        <v>2</v>
      </c>
      <c r="CL25" s="88">
        <v>2</v>
      </c>
    </row>
    <row r="26" spans="1:90" s="47" customFormat="1" ht="25.5" customHeight="1" thickBot="1">
      <c r="A26" s="116"/>
      <c r="B26" s="281" t="s">
        <v>112</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2"/>
      <c r="AP26" s="48"/>
      <c r="CA26" s="96"/>
      <c r="CC26" s="40" t="s">
        <v>70</v>
      </c>
      <c r="CF26" s="40">
        <f t="shared" si="1"/>
        <v>0</v>
      </c>
      <c r="CG26" s="40">
        <v>24</v>
      </c>
      <c r="CH26" s="40" t="s">
        <v>97</v>
      </c>
      <c r="CI26" s="50">
        <v>30000</v>
      </c>
      <c r="CJ26" s="40" t="s">
        <v>32</v>
      </c>
      <c r="CK26" s="40">
        <v>2</v>
      </c>
      <c r="CL26" s="88">
        <v>2</v>
      </c>
    </row>
    <row r="27" spans="1:90" ht="25.5" customHeight="1" thickBot="1">
      <c r="A27" s="116"/>
      <c r="B27" s="281" t="s">
        <v>41</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2"/>
      <c r="CC27" s="40" t="s">
        <v>148</v>
      </c>
      <c r="CF27" s="40">
        <f t="shared" si="1"/>
        <v>0</v>
      </c>
      <c r="CG27" s="40">
        <v>25</v>
      </c>
      <c r="CH27" s="40" t="s">
        <v>98</v>
      </c>
      <c r="CI27" s="50">
        <v>40000</v>
      </c>
      <c r="CJ27" s="40" t="s">
        <v>32</v>
      </c>
      <c r="CK27" s="40">
        <v>2</v>
      </c>
      <c r="CL27" s="88">
        <v>2</v>
      </c>
    </row>
    <row r="28" spans="1:90" ht="25.5" customHeight="1" thickBot="1">
      <c r="A28" s="116"/>
      <c r="B28" s="283" t="s">
        <v>36</v>
      </c>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4"/>
      <c r="CF28" s="40">
        <f t="shared" si="1"/>
        <v>0</v>
      </c>
      <c r="CG28" s="40">
        <v>26</v>
      </c>
      <c r="CH28" s="40" t="s">
        <v>99</v>
      </c>
      <c r="CI28" s="50">
        <v>20000</v>
      </c>
      <c r="CJ28" s="40" t="s">
        <v>32</v>
      </c>
      <c r="CK28" s="40">
        <v>2</v>
      </c>
      <c r="CL28" s="88">
        <v>2</v>
      </c>
    </row>
    <row r="29" spans="1:90" ht="18" customHeight="1">
      <c r="A29" s="99" t="str">
        <f>IF(COUNTIF($A$25:$A$28,"○")=4,"",IF(OR(AND(COUNTIF($A$25:$A$28,"○")=0,$AG$5&lt;&gt;""),COUNTIF($A$25:$A$28,"○")=1,COUNTIF($A$25:$A$28,"○")=2,COUNTIF($A$25:$A$28,"○")=3),"誓約事項（水色セル）のすべてに○がない場合、補助金の対象となりません。",""))</f>
        <v/>
      </c>
      <c r="CF29" s="40">
        <f t="shared" si="1"/>
        <v>0</v>
      </c>
      <c r="CG29" s="40">
        <v>27</v>
      </c>
      <c r="CH29" s="40" t="s">
        <v>100</v>
      </c>
      <c r="CI29" s="50">
        <v>30000</v>
      </c>
      <c r="CJ29" s="40" t="s">
        <v>32</v>
      </c>
      <c r="CK29" s="40">
        <v>2</v>
      </c>
      <c r="CL29" s="88">
        <v>2</v>
      </c>
    </row>
    <row r="30" spans="1:90" ht="12" customHeight="1">
      <c r="A30" s="85"/>
      <c r="CF30" s="40">
        <f t="shared" si="1"/>
        <v>0</v>
      </c>
      <c r="CG30" s="40">
        <v>28</v>
      </c>
      <c r="CH30" s="40" t="s">
        <v>101</v>
      </c>
      <c r="CI30" s="50">
        <v>40000</v>
      </c>
      <c r="CJ30" s="40" t="s">
        <v>32</v>
      </c>
      <c r="CK30" s="40">
        <v>2</v>
      </c>
      <c r="CL30" s="88">
        <v>2</v>
      </c>
    </row>
    <row r="31" spans="1:90" ht="24.75" customHeight="1">
      <c r="B31" s="86"/>
      <c r="C31" s="74"/>
      <c r="D31" s="74"/>
      <c r="E31" s="74"/>
      <c r="F31" s="74"/>
      <c r="G31" s="74"/>
      <c r="H31" s="74"/>
      <c r="I31" s="74"/>
      <c r="J31" s="74"/>
      <c r="K31" s="74"/>
      <c r="L31" s="74"/>
      <c r="M31" s="74"/>
      <c r="N31" s="74"/>
      <c r="O31" s="74"/>
      <c r="P31" s="74"/>
      <c r="Q31" s="74"/>
      <c r="R31" s="74"/>
      <c r="S31" s="74"/>
      <c r="T31" s="75"/>
      <c r="U31" s="75"/>
      <c r="V31" s="75"/>
      <c r="W31" s="75"/>
      <c r="X31" s="76"/>
      <c r="Y31" s="76"/>
      <c r="Z31" s="76"/>
      <c r="AA31" s="77"/>
      <c r="AB31" s="77"/>
      <c r="AC31" s="77"/>
      <c r="AD31" s="77"/>
      <c r="AE31" s="77"/>
      <c r="AF31" s="77"/>
      <c r="AG31" s="77"/>
      <c r="AH31" s="77"/>
      <c r="AI31" s="77"/>
      <c r="AJ31" s="77"/>
      <c r="AK31" s="77"/>
      <c r="AL31" s="77"/>
      <c r="AM31" s="77"/>
      <c r="AP31" s="120"/>
      <c r="AQ31" s="73"/>
      <c r="CF31" s="40">
        <f t="shared" si="1"/>
        <v>0</v>
      </c>
      <c r="CG31" s="40">
        <v>30</v>
      </c>
      <c r="CH31" s="40" t="s">
        <v>102</v>
      </c>
      <c r="CI31" s="50">
        <v>3000</v>
      </c>
      <c r="CJ31" s="40" t="s">
        <v>32</v>
      </c>
      <c r="CK31" s="40">
        <v>1</v>
      </c>
    </row>
    <row r="32" spans="1:90" ht="25.5" customHeight="1">
      <c r="A32" s="86"/>
      <c r="CF32" s="40">
        <f t="shared" si="1"/>
        <v>0</v>
      </c>
      <c r="CG32" s="40">
        <v>31</v>
      </c>
      <c r="CH32" s="40" t="s">
        <v>103</v>
      </c>
      <c r="CI32" s="50">
        <v>3000</v>
      </c>
      <c r="CJ32" s="40" t="s">
        <v>32</v>
      </c>
      <c r="CK32" s="40">
        <v>1</v>
      </c>
    </row>
    <row r="33" spans="1:90" ht="15" customHeight="1">
      <c r="A33" s="93"/>
      <c r="B33" s="74"/>
      <c r="C33" s="74"/>
      <c r="D33" s="74"/>
      <c r="E33" s="74"/>
      <c r="F33" s="74"/>
      <c r="G33" s="74"/>
      <c r="H33" s="74"/>
      <c r="I33" s="74"/>
      <c r="J33" s="74"/>
      <c r="K33" s="74"/>
      <c r="L33" s="74"/>
      <c r="M33" s="74"/>
      <c r="N33" s="74"/>
      <c r="O33" s="74"/>
      <c r="P33" s="74"/>
      <c r="Q33" s="74"/>
      <c r="R33" s="74"/>
      <c r="S33" s="74"/>
      <c r="T33" s="75"/>
      <c r="U33" s="75"/>
      <c r="V33" s="75"/>
      <c r="W33" s="75"/>
      <c r="X33" s="76"/>
      <c r="Y33" s="76"/>
      <c r="Z33" s="76"/>
      <c r="AA33" s="77"/>
      <c r="AB33" s="77"/>
      <c r="AC33" s="77"/>
      <c r="AD33" s="77"/>
      <c r="AE33" s="77"/>
      <c r="AF33" s="77"/>
      <c r="AG33" s="77"/>
      <c r="AH33" s="77"/>
      <c r="AI33" s="77"/>
      <c r="AJ33" s="77"/>
      <c r="AK33" s="77"/>
      <c r="AL33" s="77"/>
      <c r="AM33" s="77"/>
      <c r="CF33" s="40">
        <f t="shared" si="1"/>
        <v>0</v>
      </c>
      <c r="CG33" s="40">
        <v>32</v>
      </c>
      <c r="CH33" s="40" t="s">
        <v>104</v>
      </c>
      <c r="CI33" s="50">
        <v>3000</v>
      </c>
      <c r="CJ33" s="40" t="s">
        <v>32</v>
      </c>
      <c r="CK33" s="40">
        <v>1</v>
      </c>
    </row>
    <row r="34" spans="1:90" ht="15" customHeight="1">
      <c r="B34" s="86"/>
      <c r="C34" s="74"/>
      <c r="D34" s="74"/>
      <c r="E34" s="74"/>
      <c r="F34" s="74"/>
      <c r="G34" s="74"/>
      <c r="H34" s="74"/>
      <c r="I34" s="74"/>
      <c r="J34" s="74"/>
      <c r="K34" s="74"/>
      <c r="L34" s="74"/>
      <c r="M34" s="74"/>
      <c r="N34" s="74"/>
      <c r="O34" s="74"/>
      <c r="P34" s="74"/>
      <c r="Q34" s="74"/>
      <c r="R34" s="74"/>
      <c r="S34" s="74"/>
      <c r="T34" s="75"/>
      <c r="U34" s="75"/>
      <c r="V34" s="75"/>
      <c r="W34" s="75"/>
      <c r="X34" s="76"/>
      <c r="Y34" s="76"/>
      <c r="Z34" s="76"/>
      <c r="AA34" s="77"/>
      <c r="AB34" s="77"/>
      <c r="AC34" s="77"/>
      <c r="AD34" s="77"/>
      <c r="AE34" s="77"/>
      <c r="AF34" s="77"/>
      <c r="AG34" s="77"/>
      <c r="AH34" s="77"/>
      <c r="AI34" s="77"/>
      <c r="AJ34" s="77"/>
      <c r="AK34" s="77"/>
      <c r="AL34" s="77"/>
      <c r="AM34" s="77"/>
      <c r="AP34" s="120"/>
      <c r="AQ34" s="78"/>
      <c r="CF34" s="40">
        <f t="shared" si="1"/>
        <v>0</v>
      </c>
      <c r="CG34" s="40">
        <v>33</v>
      </c>
      <c r="CH34" s="40" t="s">
        <v>105</v>
      </c>
      <c r="CI34" s="50">
        <v>3000</v>
      </c>
      <c r="CJ34" s="40" t="s">
        <v>32</v>
      </c>
      <c r="CK34" s="40">
        <v>1</v>
      </c>
    </row>
    <row r="35" spans="1:90" ht="15" customHeight="1">
      <c r="A35" s="86"/>
      <c r="CF35" s="40">
        <f t="shared" si="1"/>
        <v>0</v>
      </c>
      <c r="CG35" s="40">
        <v>34</v>
      </c>
      <c r="CH35" s="40" t="s">
        <v>106</v>
      </c>
      <c r="CI35" s="50">
        <v>3000</v>
      </c>
      <c r="CJ35" s="40" t="s">
        <v>32</v>
      </c>
      <c r="CK35" s="40">
        <v>1</v>
      </c>
    </row>
    <row r="36" spans="1:90" ht="13.5" customHeight="1">
      <c r="A36" s="93"/>
      <c r="B36" s="74"/>
      <c r="C36" s="74"/>
      <c r="D36" s="74"/>
      <c r="E36" s="74"/>
      <c r="F36" s="74"/>
      <c r="G36" s="74"/>
      <c r="H36" s="74"/>
      <c r="I36" s="74"/>
      <c r="J36" s="74"/>
      <c r="K36" s="74"/>
      <c r="L36" s="74"/>
      <c r="M36" s="74"/>
      <c r="N36" s="74"/>
      <c r="O36" s="74"/>
      <c r="P36" s="74"/>
      <c r="Q36" s="74"/>
      <c r="R36" s="74"/>
      <c r="S36" s="74"/>
      <c r="T36" s="75"/>
      <c r="U36" s="75"/>
      <c r="V36" s="75"/>
      <c r="W36" s="75"/>
      <c r="X36" s="76"/>
      <c r="Y36" s="76"/>
      <c r="Z36" s="76"/>
      <c r="AA36" s="77"/>
      <c r="AB36" s="77"/>
      <c r="AC36" s="77"/>
      <c r="AD36" s="77"/>
      <c r="AE36" s="77"/>
      <c r="AF36" s="77"/>
      <c r="AG36" s="77"/>
      <c r="AH36" s="77"/>
      <c r="AI36" s="77"/>
      <c r="AJ36" s="77"/>
      <c r="AK36" s="77"/>
      <c r="AL36" s="77"/>
      <c r="AM36" s="77"/>
      <c r="CF36" s="40">
        <f t="shared" si="1"/>
        <v>0</v>
      </c>
      <c r="CG36" s="40">
        <v>35</v>
      </c>
      <c r="CH36" s="40" t="s">
        <v>107</v>
      </c>
      <c r="CI36" s="50">
        <v>3000</v>
      </c>
      <c r="CJ36" s="40" t="s">
        <v>32</v>
      </c>
      <c r="CK36" s="40">
        <v>1</v>
      </c>
    </row>
    <row r="37" spans="1:90" s="79" customFormat="1" ht="18.75" customHeight="1">
      <c r="AP37" s="80"/>
      <c r="CA37" s="98"/>
      <c r="CC37" s="40"/>
      <c r="CF37" s="40">
        <f t="shared" si="1"/>
        <v>0</v>
      </c>
      <c r="CG37" s="40">
        <v>36</v>
      </c>
      <c r="CH37" s="40" t="s">
        <v>108</v>
      </c>
      <c r="CI37" s="50">
        <v>3000</v>
      </c>
      <c r="CJ37" s="40" t="s">
        <v>32</v>
      </c>
      <c r="CK37" s="40">
        <v>1</v>
      </c>
      <c r="CL37" s="88"/>
    </row>
    <row r="38" spans="1:90" s="79" customFormat="1" ht="18.75" customHeight="1">
      <c r="E38" s="81"/>
      <c r="AP38" s="80"/>
      <c r="CA38" s="98"/>
      <c r="CC38" s="40"/>
      <c r="CF38" s="40">
        <f t="shared" si="1"/>
        <v>0</v>
      </c>
      <c r="CG38" s="40">
        <v>37</v>
      </c>
      <c r="CH38" s="40" t="s">
        <v>109</v>
      </c>
      <c r="CI38" s="50">
        <v>3000</v>
      </c>
      <c r="CJ38" s="40" t="s">
        <v>32</v>
      </c>
      <c r="CK38" s="40">
        <v>1</v>
      </c>
      <c r="CL38" s="88"/>
    </row>
    <row r="39" spans="1:90" s="79" customFormat="1" ht="18.75" customHeight="1">
      <c r="E39" s="81"/>
      <c r="AP39" s="80"/>
      <c r="CA39" s="98"/>
      <c r="CC39" s="40"/>
      <c r="CF39" s="40">
        <f t="shared" si="1"/>
        <v>0</v>
      </c>
      <c r="CG39" s="40">
        <v>38</v>
      </c>
      <c r="CH39" s="40" t="s">
        <v>110</v>
      </c>
      <c r="CI39" s="50">
        <v>3000</v>
      </c>
      <c r="CJ39" s="40" t="s">
        <v>32</v>
      </c>
      <c r="CK39" s="40">
        <v>1</v>
      </c>
      <c r="CL39" s="88"/>
    </row>
    <row r="40" spans="1:90" s="79" customFormat="1" ht="18.75" customHeight="1">
      <c r="E40" s="81"/>
      <c r="AP40" s="80"/>
      <c r="CA40" s="98"/>
      <c r="CC40" s="40"/>
      <c r="CF40" s="40">
        <f t="shared" si="1"/>
        <v>0</v>
      </c>
      <c r="CG40" s="40">
        <v>39</v>
      </c>
      <c r="CH40" s="40" t="s">
        <v>111</v>
      </c>
      <c r="CI40" s="50">
        <v>3000</v>
      </c>
      <c r="CJ40" s="40" t="s">
        <v>32</v>
      </c>
      <c r="CK40" s="40">
        <v>1</v>
      </c>
      <c r="CL40" s="88"/>
    </row>
    <row r="41" spans="1:90" s="79" customFormat="1" ht="18.75" customHeight="1">
      <c r="E41" s="81"/>
      <c r="AP41" s="80"/>
      <c r="CA41" s="98"/>
      <c r="CC41" s="40"/>
    </row>
    <row r="42" spans="1:90" s="79" customFormat="1" ht="18.75" customHeight="1">
      <c r="E42" s="81"/>
      <c r="AP42" s="80"/>
      <c r="CA42" s="98"/>
      <c r="CC42" s="40"/>
      <c r="CL42" s="88"/>
    </row>
    <row r="43" spans="1:90" s="79" customFormat="1" ht="18.75" customHeight="1">
      <c r="E43" s="81"/>
      <c r="AP43" s="80"/>
      <c r="CA43" s="98"/>
      <c r="CC43" s="40"/>
      <c r="CF43" s="40"/>
      <c r="CG43" s="40"/>
      <c r="CH43" s="40"/>
      <c r="CI43" s="50"/>
      <c r="CJ43" s="40"/>
      <c r="CK43" s="40"/>
      <c r="CL43" s="88"/>
    </row>
    <row r="44" spans="1:90" s="79" customFormat="1" ht="18.75" customHeight="1">
      <c r="E44" s="81"/>
      <c r="AP44" s="80"/>
      <c r="CA44" s="98"/>
      <c r="CC44" s="40"/>
      <c r="CF44" s="40"/>
      <c r="CG44" s="40"/>
      <c r="CH44" s="40"/>
      <c r="CI44" s="50"/>
      <c r="CJ44" s="40"/>
      <c r="CK44" s="40"/>
      <c r="CL44" s="88"/>
    </row>
    <row r="45" spans="1:90" s="79" customFormat="1" ht="18.75" customHeight="1">
      <c r="E45" s="81"/>
      <c r="AP45" s="80"/>
      <c r="CA45" s="98"/>
      <c r="CC45" s="40"/>
      <c r="CF45" s="40"/>
      <c r="CG45" s="40"/>
      <c r="CH45" s="40"/>
      <c r="CI45" s="50"/>
      <c r="CJ45" s="40"/>
      <c r="CK45" s="40"/>
      <c r="CL45" s="88"/>
    </row>
    <row r="46" spans="1:90" s="79" customFormat="1" ht="18.75" customHeight="1">
      <c r="E46" s="81"/>
      <c r="AP46" s="80"/>
      <c r="CA46" s="98"/>
      <c r="CC46" s="40"/>
      <c r="CF46" s="40"/>
      <c r="CG46" s="40"/>
      <c r="CH46" s="40"/>
      <c r="CI46" s="50"/>
      <c r="CJ46" s="40"/>
      <c r="CK46" s="40"/>
      <c r="CL46" s="88"/>
    </row>
    <row r="47" spans="1:90" s="79" customFormat="1" ht="18.75" customHeight="1">
      <c r="E47" s="81"/>
      <c r="AP47" s="80"/>
      <c r="CA47" s="98"/>
      <c r="CC47" s="40"/>
      <c r="CF47" s="40"/>
      <c r="CG47" s="40"/>
      <c r="CH47" s="40"/>
      <c r="CI47" s="50"/>
      <c r="CJ47" s="40"/>
      <c r="CK47" s="40"/>
      <c r="CL47" s="88"/>
    </row>
    <row r="48" spans="1:90" s="79" customFormat="1" ht="18.75" customHeight="1">
      <c r="E48" s="81"/>
      <c r="AP48" s="80"/>
      <c r="CA48" s="98"/>
      <c r="CC48" s="40"/>
      <c r="CF48" s="40"/>
      <c r="CG48" s="40"/>
      <c r="CH48" s="40"/>
      <c r="CI48" s="50"/>
      <c r="CJ48" s="40"/>
      <c r="CK48" s="40"/>
      <c r="CL48" s="88"/>
    </row>
    <row r="49" spans="5:90" s="79" customFormat="1" ht="18.75" customHeight="1">
      <c r="E49" s="81"/>
      <c r="AP49" s="80"/>
      <c r="CA49" s="98"/>
      <c r="CC49" s="40"/>
      <c r="CF49" s="40"/>
      <c r="CG49" s="40"/>
      <c r="CH49" s="40"/>
      <c r="CI49" s="50"/>
      <c r="CJ49" s="40"/>
      <c r="CK49" s="40"/>
      <c r="CL49" s="88"/>
    </row>
    <row r="50" spans="5:90" s="79" customFormat="1" ht="18.75" customHeight="1">
      <c r="E50" s="81"/>
      <c r="AP50" s="80"/>
      <c r="CA50" s="98"/>
      <c r="CC50" s="40"/>
      <c r="CF50" s="40"/>
      <c r="CG50" s="40"/>
      <c r="CH50" s="40"/>
      <c r="CI50" s="50"/>
      <c r="CJ50" s="40"/>
      <c r="CK50" s="40"/>
      <c r="CL50" s="88"/>
    </row>
    <row r="51" spans="5:90" s="79" customFormat="1" ht="18.75" customHeight="1">
      <c r="E51" s="81"/>
      <c r="AP51" s="80"/>
      <c r="CA51" s="98"/>
      <c r="CC51" s="40"/>
      <c r="CF51" s="40"/>
      <c r="CG51" s="40"/>
      <c r="CH51" s="40"/>
      <c r="CI51" s="50"/>
      <c r="CJ51" s="40"/>
      <c r="CK51" s="40"/>
      <c r="CL51" s="88"/>
    </row>
    <row r="52" spans="5:90" s="79" customFormat="1" ht="18.75" customHeight="1">
      <c r="E52" s="81"/>
      <c r="AP52" s="80"/>
      <c r="CA52" s="98"/>
      <c r="CC52" s="40"/>
      <c r="CF52" s="40"/>
      <c r="CG52" s="40"/>
      <c r="CH52" s="40"/>
      <c r="CI52" s="50"/>
      <c r="CJ52" s="40"/>
      <c r="CK52" s="40"/>
      <c r="CL52" s="88"/>
    </row>
    <row r="53" spans="5:90" s="79" customFormat="1" ht="18.75" customHeight="1">
      <c r="E53" s="81"/>
      <c r="AP53" s="80"/>
      <c r="CA53" s="98"/>
      <c r="CC53" s="40"/>
      <c r="CF53" s="40"/>
      <c r="CG53" s="40"/>
      <c r="CH53" s="40"/>
      <c r="CI53" s="50"/>
      <c r="CJ53" s="40"/>
      <c r="CK53" s="40"/>
      <c r="CL53" s="88"/>
    </row>
    <row r="54" spans="5:90" s="79" customFormat="1" ht="18.75" customHeight="1">
      <c r="E54" s="81"/>
      <c r="AP54" s="80"/>
      <c r="CA54" s="98"/>
      <c r="CC54" s="40"/>
      <c r="CF54" s="40"/>
      <c r="CG54" s="40"/>
      <c r="CH54" s="40"/>
      <c r="CI54" s="50"/>
      <c r="CJ54" s="40"/>
      <c r="CK54" s="40"/>
      <c r="CL54" s="88"/>
    </row>
    <row r="55" spans="5:90" s="79" customFormat="1" ht="18.75" customHeight="1">
      <c r="E55" s="81"/>
      <c r="AP55" s="80"/>
      <c r="CA55" s="98"/>
      <c r="CC55" s="40"/>
      <c r="CF55" s="40"/>
      <c r="CG55" s="40"/>
      <c r="CH55" s="40"/>
      <c r="CI55" s="50"/>
      <c r="CJ55" s="40"/>
      <c r="CK55" s="40"/>
      <c r="CL55" s="88"/>
    </row>
    <row r="56" spans="5:90" s="79" customFormat="1" ht="18.75" customHeight="1">
      <c r="E56" s="81"/>
      <c r="AP56" s="80"/>
      <c r="CA56" s="98"/>
      <c r="CC56" s="40"/>
      <c r="CF56" s="40"/>
      <c r="CG56" s="40"/>
      <c r="CH56" s="40"/>
      <c r="CI56" s="50"/>
      <c r="CJ56" s="40"/>
      <c r="CK56" s="40"/>
      <c r="CL56" s="88"/>
    </row>
    <row r="57" spans="5:90" s="79" customFormat="1" ht="18.75" customHeight="1">
      <c r="E57" s="81"/>
      <c r="AP57" s="80"/>
      <c r="CA57" s="98"/>
      <c r="CC57" s="40"/>
      <c r="CF57" s="40"/>
      <c r="CG57" s="40"/>
      <c r="CH57" s="40"/>
      <c r="CI57" s="50"/>
      <c r="CJ57" s="40"/>
      <c r="CK57" s="40"/>
      <c r="CL57" s="88"/>
    </row>
    <row r="58" spans="5:90" s="79" customFormat="1" ht="18.75" customHeight="1">
      <c r="E58" s="81"/>
      <c r="AP58" s="80"/>
      <c r="CA58" s="98"/>
      <c r="CC58" s="40"/>
      <c r="CF58" s="40"/>
      <c r="CG58" s="40"/>
      <c r="CH58" s="40"/>
      <c r="CI58" s="50"/>
      <c r="CJ58" s="40"/>
      <c r="CK58" s="40"/>
      <c r="CL58" s="88"/>
    </row>
    <row r="59" spans="5:90" s="79" customFormat="1" ht="18.75" customHeight="1">
      <c r="E59" s="81"/>
      <c r="AP59" s="80"/>
      <c r="CA59" s="98"/>
      <c r="CC59" s="40"/>
      <c r="CF59" s="40"/>
      <c r="CG59" s="40"/>
      <c r="CH59" s="40"/>
      <c r="CI59" s="50"/>
      <c r="CJ59" s="40"/>
      <c r="CK59" s="40"/>
      <c r="CL59" s="88"/>
    </row>
    <row r="60" spans="5:90" s="79" customFormat="1" ht="18.75" customHeight="1">
      <c r="AP60" s="80"/>
      <c r="CA60" s="98"/>
      <c r="CC60" s="40"/>
      <c r="CF60" s="40"/>
      <c r="CG60" s="40"/>
      <c r="CH60" s="40"/>
      <c r="CI60" s="50"/>
      <c r="CJ60" s="40"/>
      <c r="CK60" s="40"/>
      <c r="CL60" s="88"/>
    </row>
    <row r="61" spans="5:90" s="79" customFormat="1" ht="18.75" customHeight="1">
      <c r="E61" s="81"/>
      <c r="AP61" s="80"/>
      <c r="CA61" s="98"/>
      <c r="CC61" s="40"/>
      <c r="CF61" s="40"/>
      <c r="CG61" s="40"/>
      <c r="CH61" s="40"/>
      <c r="CI61" s="50"/>
      <c r="CJ61" s="40"/>
      <c r="CK61" s="40"/>
      <c r="CL61" s="88"/>
    </row>
    <row r="62" spans="5:90" s="79" customFormat="1" ht="18.75" customHeight="1">
      <c r="E62" s="81"/>
      <c r="AP62" s="80"/>
      <c r="CA62" s="98"/>
      <c r="CC62" s="40"/>
      <c r="CF62" s="40"/>
      <c r="CG62" s="40"/>
      <c r="CH62" s="40"/>
      <c r="CI62" s="50"/>
      <c r="CJ62" s="40"/>
      <c r="CK62" s="40"/>
      <c r="CL62" s="88"/>
    </row>
    <row r="63" spans="5:90" s="79" customFormat="1" ht="18.75" customHeight="1">
      <c r="E63" s="81"/>
      <c r="AP63" s="80"/>
      <c r="CA63" s="98"/>
      <c r="CC63" s="40"/>
      <c r="CF63" s="40"/>
      <c r="CG63" s="40"/>
      <c r="CH63" s="40"/>
      <c r="CI63" s="50"/>
      <c r="CJ63" s="40"/>
      <c r="CK63" s="40"/>
      <c r="CL63" s="88"/>
    </row>
    <row r="64" spans="5:90" s="79" customFormat="1" ht="18.75" customHeight="1">
      <c r="E64" s="81"/>
      <c r="AP64" s="80"/>
      <c r="CA64" s="98"/>
      <c r="CC64" s="40"/>
      <c r="CF64" s="40"/>
      <c r="CG64" s="40"/>
      <c r="CH64" s="40"/>
      <c r="CI64" s="50"/>
      <c r="CJ64" s="40"/>
      <c r="CK64" s="40"/>
      <c r="CL64" s="88"/>
    </row>
    <row r="65" spans="5:90" s="79" customFormat="1" ht="18.75" customHeight="1">
      <c r="E65" s="81"/>
      <c r="AP65" s="80"/>
      <c r="CA65" s="98"/>
      <c r="CC65" s="40"/>
      <c r="CF65" s="40"/>
      <c r="CG65" s="40"/>
      <c r="CH65" s="40"/>
      <c r="CI65" s="50"/>
      <c r="CJ65" s="40"/>
      <c r="CK65" s="40"/>
      <c r="CL65" s="88"/>
    </row>
    <row r="66" spans="5:90" s="79" customFormat="1" ht="18.75" customHeight="1">
      <c r="E66" s="81"/>
      <c r="AP66" s="80"/>
      <c r="CA66" s="98"/>
      <c r="CC66" s="40"/>
      <c r="CF66" s="40"/>
      <c r="CG66" s="40"/>
      <c r="CH66" s="40"/>
      <c r="CI66" s="50"/>
      <c r="CJ66" s="40"/>
      <c r="CK66" s="40"/>
      <c r="CL66" s="88"/>
    </row>
    <row r="67" spans="5:90" s="79" customFormat="1" ht="18.75" customHeight="1">
      <c r="E67" s="81"/>
      <c r="AP67" s="80"/>
      <c r="CA67" s="98"/>
      <c r="CC67" s="40"/>
      <c r="CF67" s="40"/>
      <c r="CG67" s="40"/>
      <c r="CH67" s="40"/>
      <c r="CI67" s="50"/>
      <c r="CJ67" s="40"/>
      <c r="CK67" s="40"/>
      <c r="CL67" s="88"/>
    </row>
    <row r="68" spans="5:90" s="79" customFormat="1" ht="18.75" customHeight="1">
      <c r="E68" s="81"/>
      <c r="AP68" s="80"/>
      <c r="CA68" s="98"/>
      <c r="CC68" s="40"/>
      <c r="CF68" s="40"/>
      <c r="CG68" s="40"/>
      <c r="CH68" s="40"/>
      <c r="CI68" s="50"/>
      <c r="CJ68" s="40"/>
      <c r="CK68" s="40"/>
      <c r="CL68" s="88"/>
    </row>
    <row r="69" spans="5:90" s="79" customFormat="1" ht="18.75" customHeight="1">
      <c r="E69" s="81"/>
      <c r="AP69" s="80"/>
      <c r="CA69" s="98"/>
      <c r="CC69" s="40"/>
      <c r="CF69" s="40"/>
      <c r="CG69" s="40"/>
      <c r="CH69" s="40"/>
      <c r="CI69" s="50"/>
      <c r="CJ69" s="40"/>
      <c r="CK69" s="40"/>
      <c r="CL69" s="88"/>
    </row>
    <row r="70" spans="5:90" s="79" customFormat="1" ht="18.75" customHeight="1">
      <c r="E70" s="81"/>
      <c r="AP70" s="80"/>
      <c r="CA70" s="98"/>
      <c r="CC70" s="40"/>
      <c r="CF70" s="40"/>
      <c r="CG70" s="40"/>
      <c r="CH70" s="40"/>
      <c r="CI70" s="50"/>
      <c r="CJ70" s="40"/>
      <c r="CK70" s="40"/>
      <c r="CL70" s="88"/>
    </row>
    <row r="71" spans="5:90" s="79" customFormat="1" ht="18.75" customHeight="1">
      <c r="E71" s="81"/>
      <c r="AP71" s="80"/>
      <c r="CA71" s="98"/>
      <c r="CC71" s="40"/>
      <c r="CF71" s="40"/>
      <c r="CG71" s="40"/>
      <c r="CH71" s="40"/>
      <c r="CI71" s="50"/>
      <c r="CJ71" s="40"/>
      <c r="CK71" s="40"/>
      <c r="CL71" s="88"/>
    </row>
    <row r="72" spans="5:90" s="79" customFormat="1" ht="18.75" customHeight="1">
      <c r="E72" s="81"/>
      <c r="AP72" s="80"/>
      <c r="CA72" s="98"/>
      <c r="CC72" s="40"/>
      <c r="CF72" s="40"/>
      <c r="CG72" s="40"/>
      <c r="CH72" s="40"/>
      <c r="CI72" s="50"/>
      <c r="CJ72" s="40"/>
      <c r="CK72" s="40"/>
      <c r="CL72" s="88"/>
    </row>
    <row r="73" spans="5:90" s="79" customFormat="1" ht="18.75" customHeight="1">
      <c r="E73" s="81"/>
      <c r="AP73" s="80"/>
      <c r="CA73" s="98"/>
      <c r="CC73" s="40"/>
      <c r="CF73" s="40"/>
      <c r="CG73" s="40"/>
      <c r="CH73" s="40"/>
      <c r="CI73" s="50"/>
      <c r="CJ73" s="40"/>
      <c r="CK73" s="40"/>
      <c r="CL73" s="88"/>
    </row>
    <row r="74" spans="5:90" s="79" customFormat="1" ht="18.75" customHeight="1">
      <c r="E74" s="81"/>
      <c r="AP74" s="80"/>
      <c r="CA74" s="98"/>
      <c r="CC74" s="40"/>
      <c r="CF74" s="40"/>
      <c r="CG74" s="40"/>
      <c r="CH74" s="40"/>
      <c r="CI74" s="50"/>
      <c r="CJ74" s="40"/>
      <c r="CK74" s="40"/>
      <c r="CL74" s="88"/>
    </row>
    <row r="75" spans="5:90" s="79" customFormat="1" ht="18.75" customHeight="1">
      <c r="E75" s="81"/>
      <c r="AP75" s="80"/>
      <c r="CA75" s="98"/>
      <c r="CC75" s="40"/>
      <c r="CF75" s="40"/>
      <c r="CG75" s="40"/>
      <c r="CH75" s="40"/>
      <c r="CI75" s="50"/>
      <c r="CJ75" s="40"/>
      <c r="CK75" s="40"/>
      <c r="CL75" s="88"/>
    </row>
    <row r="76" spans="5:90" s="79" customFormat="1" ht="18.75" customHeight="1">
      <c r="E76" s="81"/>
      <c r="AP76" s="80"/>
      <c r="CA76" s="98"/>
      <c r="CC76" s="40"/>
      <c r="CF76" s="40"/>
      <c r="CG76" s="40"/>
      <c r="CH76" s="40"/>
      <c r="CI76" s="50"/>
      <c r="CJ76" s="40"/>
      <c r="CK76" s="40"/>
      <c r="CL76" s="88"/>
    </row>
    <row r="77" spans="5:90" s="79" customFormat="1" ht="18.75" customHeight="1">
      <c r="E77" s="81"/>
      <c r="AP77" s="80"/>
      <c r="CA77" s="98"/>
      <c r="CC77" s="40"/>
      <c r="CF77" s="40"/>
      <c r="CG77" s="40"/>
      <c r="CH77" s="40"/>
      <c r="CI77" s="50"/>
      <c r="CJ77" s="40"/>
      <c r="CK77" s="40"/>
      <c r="CL77" s="88"/>
    </row>
    <row r="78" spans="5:90" s="79" customFormat="1" ht="18.75" customHeight="1">
      <c r="E78" s="81"/>
      <c r="AP78" s="80"/>
      <c r="CA78" s="98"/>
      <c r="CC78" s="40"/>
      <c r="CF78" s="40"/>
      <c r="CG78" s="40"/>
      <c r="CH78" s="40"/>
      <c r="CI78" s="50"/>
      <c r="CJ78" s="40"/>
      <c r="CK78" s="40"/>
      <c r="CL78" s="88"/>
    </row>
    <row r="79" spans="5:90" s="79" customFormat="1" ht="18.75" customHeight="1">
      <c r="E79" s="81"/>
      <c r="AP79" s="80"/>
      <c r="CA79" s="98"/>
      <c r="CC79" s="40"/>
      <c r="CF79" s="40"/>
      <c r="CL79" s="88"/>
    </row>
    <row r="80" spans="5:90" s="79" customFormat="1" ht="18.75" customHeight="1">
      <c r="E80" s="81"/>
      <c r="AP80" s="80"/>
      <c r="CA80" s="98"/>
      <c r="CC80" s="40"/>
      <c r="CF80" s="40"/>
      <c r="CK80" s="40"/>
      <c r="CL80" s="88"/>
    </row>
    <row r="81" spans="2:90" s="79" customFormat="1" ht="18.75" customHeight="1">
      <c r="E81" s="81"/>
      <c r="AP81" s="80"/>
      <c r="CA81" s="98"/>
      <c r="CC81" s="40"/>
      <c r="CF81" s="40"/>
      <c r="CK81" s="40"/>
      <c r="CL81" s="88"/>
    </row>
    <row r="82" spans="2:90" s="79" customFormat="1" ht="18.75" customHeight="1">
      <c r="E82" s="81"/>
      <c r="AP82" s="80"/>
      <c r="CA82" s="98"/>
      <c r="CC82" s="40"/>
      <c r="CF82" s="40"/>
      <c r="CK82" s="40"/>
      <c r="CL82" s="88"/>
    </row>
    <row r="83" spans="2:90" s="79" customFormat="1" ht="18.75" customHeight="1">
      <c r="E83" s="81"/>
      <c r="AP83" s="80"/>
      <c r="CA83" s="98"/>
      <c r="CC83" s="40"/>
      <c r="CF83" s="40"/>
      <c r="CK83" s="40"/>
      <c r="CL83" s="88"/>
    </row>
    <row r="84" spans="2:90" s="79" customFormat="1" ht="18.75" customHeight="1">
      <c r="E84" s="81"/>
      <c r="AP84" s="80"/>
      <c r="CA84" s="98"/>
      <c r="CC84" s="40"/>
      <c r="CF84" s="40"/>
      <c r="CK84" s="40"/>
      <c r="CL84" s="88"/>
    </row>
    <row r="85" spans="2:90" s="79" customFormat="1" ht="18.75" customHeight="1">
      <c r="E85" s="81"/>
      <c r="AP85" s="80"/>
      <c r="CA85" s="98"/>
      <c r="CC85" s="40"/>
      <c r="CF85" s="40"/>
      <c r="CK85" s="40"/>
      <c r="CL85" s="88"/>
    </row>
    <row r="86" spans="2:90" s="79" customFormat="1" ht="18.75" customHeight="1">
      <c r="E86" s="81"/>
      <c r="AP86" s="80"/>
      <c r="CA86" s="98"/>
      <c r="CC86" s="40"/>
      <c r="CF86" s="40"/>
      <c r="CK86" s="40"/>
      <c r="CL86" s="88"/>
    </row>
    <row r="87" spans="2:90" s="79" customFormat="1" ht="18.75" customHeight="1">
      <c r="E87" s="81"/>
      <c r="AP87" s="80"/>
      <c r="CA87" s="98"/>
      <c r="CC87" s="40"/>
      <c r="CF87" s="40"/>
      <c r="CK87" s="40"/>
      <c r="CL87" s="88"/>
    </row>
    <row r="88" spans="2:90" s="79" customFormat="1" ht="18.75" customHeight="1">
      <c r="E88" s="81"/>
      <c r="AP88" s="80"/>
      <c r="CA88" s="98"/>
      <c r="CC88" s="40"/>
      <c r="CF88" s="40"/>
      <c r="CK88" s="40"/>
      <c r="CL88" s="88"/>
    </row>
    <row r="89" spans="2:90" s="79" customFormat="1" ht="18.75" customHeight="1">
      <c r="E89" s="81"/>
      <c r="AP89" s="80"/>
      <c r="CA89" s="98"/>
      <c r="CC89" s="40"/>
      <c r="CF89" s="40"/>
      <c r="CK89" s="40"/>
      <c r="CL89" s="88"/>
    </row>
    <row r="90" spans="2:90" s="79" customFormat="1" ht="18.75" customHeight="1">
      <c r="E90" s="81"/>
      <c r="AP90" s="80"/>
      <c r="CA90" s="98"/>
      <c r="CC90" s="40"/>
      <c r="CF90" s="40"/>
      <c r="CK90" s="40"/>
      <c r="CL90" s="88"/>
    </row>
    <row r="91" spans="2:90" s="79" customFormat="1" ht="18.75" customHeight="1">
      <c r="E91" s="81"/>
      <c r="AP91" s="80"/>
      <c r="CA91" s="98"/>
      <c r="CC91" s="40"/>
      <c r="CF91" s="40"/>
      <c r="CK91" s="40"/>
      <c r="CL91" s="88"/>
    </row>
    <row r="92" spans="2:90" s="79" customFormat="1" ht="18.75" customHeight="1">
      <c r="E92" s="81"/>
      <c r="AP92" s="80"/>
      <c r="CA92" s="98"/>
      <c r="CC92" s="40"/>
      <c r="CF92" s="40"/>
      <c r="CK92" s="40"/>
      <c r="CL92" s="88"/>
    </row>
    <row r="93" spans="2:90" s="79" customFormat="1" ht="18.75" customHeight="1">
      <c r="E93" s="81"/>
      <c r="AP93" s="80"/>
      <c r="CA93" s="98"/>
      <c r="CC93" s="40"/>
      <c r="CF93" s="40"/>
      <c r="CK93" s="40"/>
      <c r="CL93" s="88"/>
    </row>
    <row r="94" spans="2:90" s="79" customFormat="1" ht="18.75" customHeight="1">
      <c r="B94" s="81"/>
      <c r="C94" s="81"/>
      <c r="D94" s="81"/>
      <c r="E94" s="81"/>
      <c r="G94" s="81"/>
      <c r="AP94" s="80"/>
      <c r="CA94" s="98"/>
      <c r="CC94" s="40"/>
      <c r="CF94" s="40"/>
      <c r="CK94" s="40"/>
      <c r="CL94" s="88"/>
    </row>
    <row r="95" spans="2:90" s="79" customFormat="1" ht="18.75" customHeight="1">
      <c r="AP95" s="80"/>
      <c r="CA95" s="98"/>
      <c r="CC95" s="40"/>
      <c r="CF95" s="40"/>
      <c r="CK95" s="40"/>
      <c r="CL95" s="88"/>
    </row>
    <row r="96" spans="2:90" s="79" customFormat="1" ht="18.75" customHeight="1">
      <c r="AP96" s="80"/>
      <c r="CA96" s="98"/>
      <c r="CC96" s="40"/>
      <c r="CF96" s="40"/>
      <c r="CK96" s="40"/>
      <c r="CL96" s="88"/>
    </row>
    <row r="97" spans="42:90" s="79" customFormat="1" ht="18.75" customHeight="1">
      <c r="AP97" s="80"/>
      <c r="CA97" s="98"/>
      <c r="CC97" s="40"/>
      <c r="CF97" s="40"/>
      <c r="CK97" s="40"/>
      <c r="CL97" s="88"/>
    </row>
    <row r="98" spans="42:90" s="79" customFormat="1" ht="18.75" customHeight="1">
      <c r="AP98" s="80"/>
      <c r="CA98" s="98"/>
      <c r="CC98" s="40"/>
      <c r="CF98" s="40"/>
      <c r="CK98" s="40"/>
      <c r="CL98" s="88"/>
    </row>
    <row r="99" spans="42:90" s="79" customFormat="1" ht="18.75" customHeight="1">
      <c r="AP99" s="80"/>
      <c r="CA99" s="98"/>
      <c r="CC99" s="40"/>
      <c r="CF99" s="40"/>
      <c r="CK99" s="40"/>
      <c r="CL99" s="88"/>
    </row>
    <row r="100" spans="42:90" s="79" customFormat="1" ht="18.75" customHeight="1">
      <c r="AP100" s="80"/>
      <c r="CA100" s="98"/>
      <c r="CC100" s="40"/>
      <c r="CF100" s="40"/>
      <c r="CK100" s="40"/>
      <c r="CL100" s="88"/>
    </row>
    <row r="101" spans="42:90" s="79" customFormat="1" ht="18.75" customHeight="1">
      <c r="AP101" s="80"/>
      <c r="CA101" s="98"/>
      <c r="CC101" s="40"/>
      <c r="CF101" s="40"/>
      <c r="CK101" s="40"/>
      <c r="CL101" s="88"/>
    </row>
    <row r="102" spans="42:90" s="79" customFormat="1" ht="18.75" customHeight="1">
      <c r="AP102" s="80"/>
      <c r="CA102" s="98"/>
      <c r="CC102" s="40"/>
      <c r="CF102" s="40"/>
      <c r="CK102" s="40"/>
      <c r="CL102" s="88"/>
    </row>
    <row r="103" spans="42:90" s="79" customFormat="1" ht="18.75" customHeight="1">
      <c r="AP103" s="80"/>
      <c r="CA103" s="98"/>
      <c r="CC103" s="40"/>
      <c r="CF103" s="40"/>
      <c r="CK103" s="40"/>
      <c r="CL103" s="88"/>
    </row>
  </sheetData>
  <sheetProtection password="CC6B" sheet="1" selectLockedCells="1"/>
  <mergeCells count="64">
    <mergeCell ref="B27:AM27"/>
    <mergeCell ref="B28:AM28"/>
    <mergeCell ref="A22:Q22"/>
    <mergeCell ref="R22:V22"/>
    <mergeCell ref="W22:AM22"/>
    <mergeCell ref="A24:AM24"/>
    <mergeCell ref="B25:AM25"/>
    <mergeCell ref="B26:AM26"/>
    <mergeCell ref="A20:Q20"/>
    <mergeCell ref="R20:V20"/>
    <mergeCell ref="W20:AM20"/>
    <mergeCell ref="A21:Q21"/>
    <mergeCell ref="R21:V21"/>
    <mergeCell ref="W21:AM21"/>
    <mergeCell ref="A18:Q18"/>
    <mergeCell ref="R18:V18"/>
    <mergeCell ref="W18:AM18"/>
    <mergeCell ref="A19:Q19"/>
    <mergeCell ref="R19:V19"/>
    <mergeCell ref="W19:AM19"/>
    <mergeCell ref="A16:Q16"/>
    <mergeCell ref="R16:V16"/>
    <mergeCell ref="W16:AM16"/>
    <mergeCell ref="A17:Q17"/>
    <mergeCell ref="R17:V17"/>
    <mergeCell ref="W17:AM17"/>
    <mergeCell ref="A14:Q14"/>
    <mergeCell ref="R14:V14"/>
    <mergeCell ref="W14:AM14"/>
    <mergeCell ref="A15:Q15"/>
    <mergeCell ref="R15:V15"/>
    <mergeCell ref="W15:AM15"/>
    <mergeCell ref="AD12:AE12"/>
    <mergeCell ref="AF12:AH12"/>
    <mergeCell ref="AI12:AK12"/>
    <mergeCell ref="AL12:AM12"/>
    <mergeCell ref="A13:Q13"/>
    <mergeCell ref="R13:V13"/>
    <mergeCell ref="W13:AM13"/>
    <mergeCell ref="M12:P12"/>
    <mergeCell ref="Q12:T12"/>
    <mergeCell ref="U12:V12"/>
    <mergeCell ref="W12:Y12"/>
    <mergeCell ref="Z12:AC12"/>
    <mergeCell ref="AT7:AT8"/>
    <mergeCell ref="L8:AM8"/>
    <mergeCell ref="S9:Y9"/>
    <mergeCell ref="AG9:AM9"/>
    <mergeCell ref="L10:AM10"/>
    <mergeCell ref="AP5:AT5"/>
    <mergeCell ref="L6:AB6"/>
    <mergeCell ref="AC6:AF6"/>
    <mergeCell ref="AG6:AK6"/>
    <mergeCell ref="AL6:AM6"/>
    <mergeCell ref="AP6:AT6"/>
    <mergeCell ref="A2:AM2"/>
    <mergeCell ref="A4:A10"/>
    <mergeCell ref="L4:AF4"/>
    <mergeCell ref="AG4:AM4"/>
    <mergeCell ref="L5:AF5"/>
    <mergeCell ref="AG5:AM5"/>
    <mergeCell ref="B7:K8"/>
    <mergeCell ref="Q7:R7"/>
    <mergeCell ref="T7:V7"/>
  </mergeCells>
  <phoneticPr fontId="6"/>
  <conditionalFormatting sqref="AG6:AK6">
    <cfRule type="expression" dxfId="9" priority="1">
      <formula>$CE$4=2</formula>
    </cfRule>
  </conditionalFormatting>
  <conditionalFormatting sqref="A25">
    <cfRule type="expression" dxfId="8" priority="2">
      <formula>#REF!=2</formula>
    </cfRule>
  </conditionalFormatting>
  <dataValidations count="8">
    <dataValidation type="list" allowBlank="1" showInputMessage="1" showErrorMessage="1" sqref="L6:AB6">
      <formula1>$CH$4:$CH$40</formula1>
    </dataValidation>
    <dataValidation type="list" allowBlank="1" showInputMessage="1" showErrorMessage="1" sqref="X33:Z34 A25:A28 X36:Z36 X31:Z31">
      <formula1>"○"</formula1>
    </dataValidation>
    <dataValidation imeMode="halfAlpha" allowBlank="1" showInputMessage="1" showErrorMessage="1" sqref="AG6 R14:V21"/>
    <dataValidation type="textLength" imeMode="disabled" operator="equal" allowBlank="1" showInputMessage="1" showErrorMessage="1" errorTitle="事業所番号" error="10桁で入力してください。" sqref="AG5:AM5">
      <formula1>10</formula1>
    </dataValidation>
    <dataValidation imeMode="disabled" allowBlank="1" showInputMessage="1" showErrorMessage="1" sqref="Q7:R7 T7:V7 S9:Y9 AG9:AM9"/>
    <dataValidation imeMode="fullKatakana" allowBlank="1" showInputMessage="1" showErrorMessage="1" sqref="L4:AF4"/>
    <dataValidation type="whole" allowBlank="1" showInputMessage="1" showErrorMessage="1" error="所要額が1,000円未満の場合は申請できません。" sqref="Z12">
      <formula1>1000</formula1>
      <formula2>1E+28</formula2>
    </dataValidation>
    <dataValidation type="list" allowBlank="1" showInputMessage="1" showErrorMessage="1" sqref="A15:Q21">
      <formula1>$CC$15:$CC$27</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CL103"/>
  <sheetViews>
    <sheetView showGridLines="0" view="pageBreakPreview" zoomScaleNormal="120" zoomScaleSheetLayoutView="100" workbookViewId="0">
      <selection activeCell="L4" sqref="L4:AF4"/>
    </sheetView>
  </sheetViews>
  <sheetFormatPr defaultColWidth="2.25" defaultRowHeight="15.75"/>
  <cols>
    <col min="1" max="1" width="5.75" style="41" customWidth="1"/>
    <col min="2" max="5" width="3.375" style="41" customWidth="1"/>
    <col min="6" max="7" width="2.375" style="41" bestFit="1" customWidth="1"/>
    <col min="8" max="28" width="2.25" style="41"/>
    <col min="29" max="30" width="2.125" style="41" customWidth="1"/>
    <col min="31" max="32" width="2.625" style="41" customWidth="1"/>
    <col min="33" max="33" width="2.25" style="41"/>
    <col min="34" max="35" width="2.875" style="41" customWidth="1"/>
    <col min="36" max="37" width="2.625" style="41" customWidth="1"/>
    <col min="38" max="39" width="1.375" style="41" customWidth="1"/>
    <col min="40" max="40" width="2.25" style="41"/>
    <col min="41" max="41" width="2.25" style="41" customWidth="1"/>
    <col min="42" max="42" width="2.25" style="117" customWidth="1"/>
    <col min="43" max="47" width="2.25" style="41" customWidth="1"/>
    <col min="48" max="78" width="2.25" style="41"/>
    <col min="79" max="79" width="8.625" style="95" bestFit="1" customWidth="1"/>
    <col min="80" max="80" width="2.875" style="41" customWidth="1"/>
    <col min="81" max="81" width="2.25" style="40" customWidth="1"/>
    <col min="82" max="83" width="5.875" style="41" customWidth="1"/>
    <col min="84" max="84" width="2.5" style="40" customWidth="1"/>
    <col min="85" max="85" width="3.25" style="41" customWidth="1"/>
    <col min="86" max="86" width="41.25" style="41" customWidth="1"/>
    <col min="87" max="87" width="7.5" style="41" customWidth="1"/>
    <col min="88" max="88" width="6.625" style="41" customWidth="1"/>
    <col min="89" max="89" width="2.375" style="40" customWidth="1"/>
    <col min="90" max="90" width="6.375" style="88" customWidth="1"/>
    <col min="91" max="16384" width="2.25" style="41"/>
  </cols>
  <sheetData>
    <row r="1" spans="1:90">
      <c r="A1" s="40" t="s">
        <v>43</v>
      </c>
      <c r="AJ1" s="41" t="s">
        <v>149</v>
      </c>
    </row>
    <row r="2" spans="1:90" ht="36" customHeight="1">
      <c r="A2" s="181" t="str">
        <f>IF(個票17!$CB$4="NG","申請内容に不備/未入力の項目があります！本シートをもう一度ご確認ください！","")</f>
        <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row>
    <row r="3" spans="1:90" ht="20.25" thickBot="1">
      <c r="L3" s="94"/>
      <c r="AM3" s="92" t="str">
        <f>IF($L$5="","",IF($AG$5="","事業所番号を入力してください。↓",""))</f>
        <v/>
      </c>
      <c r="CB3" s="41" t="s">
        <v>68</v>
      </c>
      <c r="CD3" s="41" t="s">
        <v>44</v>
      </c>
      <c r="CE3" s="41" t="s">
        <v>24</v>
      </c>
      <c r="CG3" s="40"/>
      <c r="CH3" s="40"/>
      <c r="CI3" s="42" t="s">
        <v>31</v>
      </c>
      <c r="CJ3" s="40"/>
      <c r="CK3" s="40" t="s">
        <v>44</v>
      </c>
      <c r="CL3" s="88" t="s">
        <v>24</v>
      </c>
    </row>
    <row r="4" spans="1:90" s="47" customFormat="1" ht="18" customHeight="1">
      <c r="A4" s="182" t="s">
        <v>18</v>
      </c>
      <c r="B4" s="43" t="s">
        <v>0</v>
      </c>
      <c r="C4" s="44"/>
      <c r="D4" s="44"/>
      <c r="E4" s="45"/>
      <c r="F4" s="45"/>
      <c r="G4" s="45"/>
      <c r="H4" s="45"/>
      <c r="I4" s="45"/>
      <c r="J4" s="45"/>
      <c r="K4" s="46"/>
      <c r="L4" s="185"/>
      <c r="M4" s="186"/>
      <c r="N4" s="186"/>
      <c r="O4" s="186"/>
      <c r="P4" s="186"/>
      <c r="Q4" s="186"/>
      <c r="R4" s="186"/>
      <c r="S4" s="186"/>
      <c r="T4" s="186"/>
      <c r="U4" s="186"/>
      <c r="V4" s="186"/>
      <c r="W4" s="186"/>
      <c r="X4" s="186"/>
      <c r="Y4" s="186"/>
      <c r="Z4" s="186"/>
      <c r="AA4" s="186"/>
      <c r="AB4" s="186"/>
      <c r="AC4" s="186"/>
      <c r="AD4" s="186"/>
      <c r="AE4" s="186"/>
      <c r="AF4" s="187"/>
      <c r="AG4" s="188" t="s">
        <v>72</v>
      </c>
      <c r="AH4" s="189"/>
      <c r="AI4" s="189"/>
      <c r="AJ4" s="189"/>
      <c r="AK4" s="189"/>
      <c r="AL4" s="189"/>
      <c r="AM4" s="190"/>
      <c r="AP4" s="48"/>
      <c r="CA4" s="96"/>
      <c r="CB4" s="89" t="str">
        <f>IF(AM3&amp;AC7&amp;A29="","","NG")</f>
        <v/>
      </c>
      <c r="CC4" s="40"/>
      <c r="CD4" s="47">
        <f>IFERROR(VLOOKUP($L$6,$CH$4:$CK$40,4,FALSE),0)</f>
        <v>0</v>
      </c>
      <c r="CE4" s="47">
        <f>IFERROR(VLOOKUP($L$6,$CH$4:$CL$40,5,FALSE),0)</f>
        <v>0</v>
      </c>
      <c r="CF4" s="40">
        <f>IF($L$6=$CH4,1,0)</f>
        <v>0</v>
      </c>
      <c r="CG4" s="40">
        <v>1</v>
      </c>
      <c r="CH4" s="49" t="s">
        <v>75</v>
      </c>
      <c r="CI4" s="50">
        <v>20000</v>
      </c>
      <c r="CJ4" s="40" t="s">
        <v>30</v>
      </c>
      <c r="CK4" s="40">
        <v>1</v>
      </c>
      <c r="CL4" s="88">
        <v>2</v>
      </c>
    </row>
    <row r="5" spans="1:90" s="47" customFormat="1" ht="20.25" customHeight="1">
      <c r="A5" s="183"/>
      <c r="B5" s="51" t="s">
        <v>17</v>
      </c>
      <c r="C5" s="52"/>
      <c r="D5" s="52"/>
      <c r="E5" s="53"/>
      <c r="F5" s="53"/>
      <c r="G5" s="53"/>
      <c r="H5" s="53"/>
      <c r="I5" s="53"/>
      <c r="J5" s="53"/>
      <c r="K5" s="54"/>
      <c r="L5" s="191"/>
      <c r="M5" s="192"/>
      <c r="N5" s="192"/>
      <c r="O5" s="192"/>
      <c r="P5" s="192"/>
      <c r="Q5" s="192"/>
      <c r="R5" s="192"/>
      <c r="S5" s="192"/>
      <c r="T5" s="192"/>
      <c r="U5" s="192"/>
      <c r="V5" s="192"/>
      <c r="W5" s="192"/>
      <c r="X5" s="192"/>
      <c r="Y5" s="192"/>
      <c r="Z5" s="192"/>
      <c r="AA5" s="192"/>
      <c r="AB5" s="192"/>
      <c r="AC5" s="192"/>
      <c r="AD5" s="192"/>
      <c r="AE5" s="192"/>
      <c r="AF5" s="193"/>
      <c r="AG5" s="194"/>
      <c r="AH5" s="195"/>
      <c r="AI5" s="195"/>
      <c r="AJ5" s="195"/>
      <c r="AK5" s="195"/>
      <c r="AL5" s="195"/>
      <c r="AM5" s="196"/>
      <c r="AP5" s="207"/>
      <c r="AQ5" s="207"/>
      <c r="AR5" s="207"/>
      <c r="AS5" s="207"/>
      <c r="AT5" s="207"/>
      <c r="CA5" s="96"/>
      <c r="CC5" s="40"/>
      <c r="CF5" s="40">
        <f t="shared" ref="CF5:CF13" si="0">IF($L$6=$CH5,1,0)</f>
        <v>0</v>
      </c>
      <c r="CG5" s="40">
        <v>2</v>
      </c>
      <c r="CH5" s="49" t="s">
        <v>76</v>
      </c>
      <c r="CI5" s="50">
        <v>30000</v>
      </c>
      <c r="CJ5" s="40" t="s">
        <v>30</v>
      </c>
      <c r="CK5" s="40">
        <v>1</v>
      </c>
      <c r="CL5" s="88">
        <v>2</v>
      </c>
    </row>
    <row r="6" spans="1:90" s="47" customFormat="1" ht="26.25" customHeight="1">
      <c r="A6" s="183"/>
      <c r="B6" s="55" t="s">
        <v>27</v>
      </c>
      <c r="C6" s="118"/>
      <c r="D6" s="118"/>
      <c r="E6" s="6"/>
      <c r="F6" s="6"/>
      <c r="G6" s="6"/>
      <c r="H6" s="6"/>
      <c r="I6" s="6"/>
      <c r="J6" s="6"/>
      <c r="K6" s="56"/>
      <c r="L6" s="208"/>
      <c r="M6" s="209"/>
      <c r="N6" s="209"/>
      <c r="O6" s="209"/>
      <c r="P6" s="209"/>
      <c r="Q6" s="209"/>
      <c r="R6" s="209"/>
      <c r="S6" s="209"/>
      <c r="T6" s="209"/>
      <c r="U6" s="209"/>
      <c r="V6" s="209"/>
      <c r="W6" s="209"/>
      <c r="X6" s="209"/>
      <c r="Y6" s="209"/>
      <c r="Z6" s="209"/>
      <c r="AA6" s="209"/>
      <c r="AB6" s="210"/>
      <c r="AC6" s="211" t="s">
        <v>24</v>
      </c>
      <c r="AD6" s="212"/>
      <c r="AE6" s="212"/>
      <c r="AF6" s="213"/>
      <c r="AG6" s="214"/>
      <c r="AH6" s="215"/>
      <c r="AI6" s="215"/>
      <c r="AJ6" s="215"/>
      <c r="AK6" s="216"/>
      <c r="AL6" s="217" t="s">
        <v>73</v>
      </c>
      <c r="AM6" s="218"/>
      <c r="AP6" s="219" t="s">
        <v>37</v>
      </c>
      <c r="AQ6" s="207"/>
      <c r="AR6" s="207"/>
      <c r="AS6" s="207"/>
      <c r="AT6" s="207"/>
      <c r="CA6" s="96"/>
      <c r="CC6" s="40"/>
      <c r="CF6" s="40">
        <f t="shared" si="0"/>
        <v>0</v>
      </c>
      <c r="CG6" s="40">
        <v>3</v>
      </c>
      <c r="CH6" s="49" t="s">
        <v>77</v>
      </c>
      <c r="CI6" s="50">
        <v>40000</v>
      </c>
      <c r="CJ6" s="40" t="s">
        <v>30</v>
      </c>
      <c r="CK6" s="40">
        <v>1</v>
      </c>
      <c r="CL6" s="88">
        <v>2</v>
      </c>
    </row>
    <row r="7" spans="1:90" s="47" customFormat="1" ht="18" customHeight="1">
      <c r="A7" s="183"/>
      <c r="B7" s="197" t="s">
        <v>25</v>
      </c>
      <c r="C7" s="198"/>
      <c r="D7" s="198"/>
      <c r="E7" s="198"/>
      <c r="F7" s="198"/>
      <c r="G7" s="198"/>
      <c r="H7" s="198"/>
      <c r="I7" s="198"/>
      <c r="J7" s="198"/>
      <c r="K7" s="199"/>
      <c r="L7" s="57" t="s">
        <v>5</v>
      </c>
      <c r="M7" s="57"/>
      <c r="N7" s="57"/>
      <c r="O7" s="57"/>
      <c r="P7" s="57"/>
      <c r="Q7" s="203"/>
      <c r="R7" s="203"/>
      <c r="S7" s="57" t="s">
        <v>6</v>
      </c>
      <c r="T7" s="203"/>
      <c r="U7" s="203"/>
      <c r="V7" s="203"/>
      <c r="W7" s="57" t="s">
        <v>7</v>
      </c>
      <c r="X7" s="57"/>
      <c r="Y7" s="57"/>
      <c r="Z7" s="57"/>
      <c r="AA7" s="57"/>
      <c r="AB7" s="57"/>
      <c r="AC7" s="83" t="str">
        <f>IF($CE$4=2,IF($AG$6="","定員を入力してください。",""),"")</f>
        <v/>
      </c>
      <c r="AD7" s="82"/>
      <c r="AE7" s="82"/>
      <c r="AF7" s="82"/>
      <c r="AG7" s="82"/>
      <c r="AH7" s="82"/>
      <c r="AI7" s="82"/>
      <c r="AJ7" s="82"/>
      <c r="AK7" s="82"/>
      <c r="AL7" s="82"/>
      <c r="AM7" s="84"/>
      <c r="AP7" s="118"/>
      <c r="AQ7" s="5"/>
      <c r="AR7" s="5"/>
      <c r="AS7" s="5"/>
      <c r="AT7" s="220"/>
      <c r="CA7" s="96"/>
      <c r="CC7" s="40"/>
      <c r="CF7" s="40">
        <f t="shared" si="0"/>
        <v>0</v>
      </c>
      <c r="CG7" s="40">
        <v>4</v>
      </c>
      <c r="CH7" s="49" t="s">
        <v>78</v>
      </c>
      <c r="CI7" s="50">
        <v>14000</v>
      </c>
      <c r="CJ7" s="40" t="s">
        <v>30</v>
      </c>
      <c r="CK7" s="40">
        <v>1</v>
      </c>
      <c r="CL7" s="88"/>
    </row>
    <row r="8" spans="1:90" s="47" customFormat="1" ht="20.25" customHeight="1">
      <c r="A8" s="183"/>
      <c r="B8" s="200"/>
      <c r="C8" s="201"/>
      <c r="D8" s="201"/>
      <c r="E8" s="201"/>
      <c r="F8" s="201"/>
      <c r="G8" s="201"/>
      <c r="H8" s="201"/>
      <c r="I8" s="201"/>
      <c r="J8" s="201"/>
      <c r="K8" s="202"/>
      <c r="L8" s="221"/>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3"/>
      <c r="AP8" s="118"/>
      <c r="AQ8" s="5"/>
      <c r="AR8" s="5"/>
      <c r="AS8" s="5"/>
      <c r="AT8" s="220"/>
      <c r="CA8" s="96"/>
      <c r="CC8" s="40"/>
      <c r="CF8" s="40">
        <f t="shared" si="0"/>
        <v>0</v>
      </c>
      <c r="CG8" s="40">
        <v>5</v>
      </c>
      <c r="CH8" s="49" t="s">
        <v>79</v>
      </c>
      <c r="CI8" s="50">
        <v>7000</v>
      </c>
      <c r="CJ8" s="40" t="s">
        <v>30</v>
      </c>
      <c r="CK8" s="40">
        <v>1</v>
      </c>
      <c r="CL8" s="88"/>
    </row>
    <row r="9" spans="1:90" s="47" customFormat="1" ht="21" customHeight="1">
      <c r="A9" s="183"/>
      <c r="B9" s="58" t="s">
        <v>8</v>
      </c>
      <c r="C9" s="119"/>
      <c r="D9" s="119"/>
      <c r="E9" s="59"/>
      <c r="F9" s="59"/>
      <c r="G9" s="59"/>
      <c r="H9" s="59"/>
      <c r="I9" s="59"/>
      <c r="J9" s="59"/>
      <c r="K9" s="60"/>
      <c r="L9" s="59" t="s">
        <v>9</v>
      </c>
      <c r="M9" s="59"/>
      <c r="N9" s="59"/>
      <c r="O9" s="59"/>
      <c r="P9" s="59"/>
      <c r="Q9" s="59"/>
      <c r="R9" s="60"/>
      <c r="S9" s="224"/>
      <c r="T9" s="225"/>
      <c r="U9" s="225"/>
      <c r="V9" s="225"/>
      <c r="W9" s="225"/>
      <c r="X9" s="225"/>
      <c r="Y9" s="226"/>
      <c r="Z9" s="61" t="s">
        <v>23</v>
      </c>
      <c r="AA9" s="59"/>
      <c r="AB9" s="59"/>
      <c r="AC9" s="59"/>
      <c r="AD9" s="59"/>
      <c r="AE9" s="59"/>
      <c r="AF9" s="60"/>
      <c r="AG9" s="227"/>
      <c r="AH9" s="228"/>
      <c r="AI9" s="228"/>
      <c r="AJ9" s="228"/>
      <c r="AK9" s="228"/>
      <c r="AL9" s="228"/>
      <c r="AM9" s="229"/>
      <c r="AP9" s="48"/>
      <c r="CA9" s="96"/>
      <c r="CC9" s="40"/>
      <c r="CF9" s="40">
        <f t="shared" si="0"/>
        <v>0</v>
      </c>
      <c r="CG9" s="40">
        <v>6</v>
      </c>
      <c r="CH9" s="49" t="s">
        <v>80</v>
      </c>
      <c r="CI9" s="50">
        <v>7000</v>
      </c>
      <c r="CJ9" s="40" t="s">
        <v>30</v>
      </c>
      <c r="CK9" s="40">
        <v>1</v>
      </c>
      <c r="CL9" s="88"/>
    </row>
    <row r="10" spans="1:90" s="47" customFormat="1" ht="20.25" customHeight="1" thickBot="1">
      <c r="A10" s="184"/>
      <c r="B10" s="62" t="s">
        <v>42</v>
      </c>
      <c r="C10" s="63"/>
      <c r="D10" s="63"/>
      <c r="E10" s="64"/>
      <c r="F10" s="64"/>
      <c r="G10" s="64"/>
      <c r="H10" s="64"/>
      <c r="I10" s="64"/>
      <c r="J10" s="64"/>
      <c r="K10" s="65"/>
      <c r="L10" s="230"/>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2"/>
      <c r="AP10" s="48"/>
      <c r="CA10" s="96"/>
      <c r="CC10" s="40"/>
      <c r="CF10" s="40">
        <f t="shared" si="0"/>
        <v>0</v>
      </c>
      <c r="CG10" s="40">
        <v>7</v>
      </c>
      <c r="CH10" s="49" t="s">
        <v>81</v>
      </c>
      <c r="CI10" s="50">
        <v>7000</v>
      </c>
      <c r="CJ10" s="40" t="s">
        <v>30</v>
      </c>
      <c r="CK10" s="40">
        <v>1</v>
      </c>
      <c r="CL10" s="88"/>
    </row>
    <row r="11" spans="1:90" s="47" customFormat="1" ht="19.5" customHeight="1" thickBot="1">
      <c r="A11" s="5"/>
      <c r="B11" s="5"/>
      <c r="C11" s="5"/>
      <c r="D11" s="5"/>
      <c r="E11" s="5"/>
      <c r="F11" s="5"/>
      <c r="G11" s="5"/>
      <c r="H11" s="5"/>
      <c r="I11" s="66"/>
      <c r="J11" s="5"/>
      <c r="K11" s="6"/>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P11" s="48"/>
      <c r="CA11" s="96"/>
      <c r="CC11" s="40"/>
      <c r="CF11" s="40">
        <f t="shared" si="0"/>
        <v>0</v>
      </c>
      <c r="CG11" s="40">
        <v>8</v>
      </c>
      <c r="CH11" s="49" t="s">
        <v>82</v>
      </c>
      <c r="CI11" s="50">
        <v>7000</v>
      </c>
      <c r="CJ11" s="40" t="s">
        <v>30</v>
      </c>
      <c r="CK11" s="40">
        <v>1</v>
      </c>
      <c r="CL11" s="88"/>
    </row>
    <row r="12" spans="1:90" s="47" customFormat="1" ht="20.25" customHeight="1" thickBot="1">
      <c r="A12" s="67" t="s">
        <v>33</v>
      </c>
      <c r="B12" s="6"/>
      <c r="C12" s="5"/>
      <c r="D12" s="5"/>
      <c r="E12" s="5"/>
      <c r="F12" s="5"/>
      <c r="G12" s="5"/>
      <c r="H12" s="5"/>
      <c r="I12" s="66"/>
      <c r="J12" s="5"/>
      <c r="K12" s="6"/>
      <c r="L12" s="118"/>
      <c r="M12" s="238" t="s">
        <v>26</v>
      </c>
      <c r="N12" s="204"/>
      <c r="O12" s="204"/>
      <c r="P12" s="204"/>
      <c r="Q12" s="239" t="str">
        <f>IFERROR(SUM(IF($L$6="","",VLOOKUP($L$6,$CH$4:$CI$40,2,0)),$CA$22),"")</f>
        <v/>
      </c>
      <c r="R12" s="240"/>
      <c r="S12" s="240"/>
      <c r="T12" s="241"/>
      <c r="U12" s="204" t="s">
        <v>34</v>
      </c>
      <c r="V12" s="204"/>
      <c r="W12" s="204" t="s">
        <v>19</v>
      </c>
      <c r="X12" s="204"/>
      <c r="Y12" s="204"/>
      <c r="Z12" s="205">
        <f>ROUNDDOWN($R$22/1000,0)*1000</f>
        <v>0</v>
      </c>
      <c r="AA12" s="205"/>
      <c r="AB12" s="205"/>
      <c r="AC12" s="205"/>
      <c r="AD12" s="204" t="s">
        <v>34</v>
      </c>
      <c r="AE12" s="204"/>
      <c r="AF12" s="204" t="s">
        <v>15</v>
      </c>
      <c r="AG12" s="204"/>
      <c r="AH12" s="204"/>
      <c r="AI12" s="205" t="str">
        <f>IF($Q$12="","",MIN($Q$12,$Z$12))</f>
        <v/>
      </c>
      <c r="AJ12" s="205"/>
      <c r="AK12" s="205"/>
      <c r="AL12" s="204" t="s">
        <v>34</v>
      </c>
      <c r="AM12" s="206"/>
      <c r="AP12" s="48"/>
      <c r="CA12" s="96"/>
      <c r="CC12" s="40"/>
      <c r="CF12" s="40">
        <f t="shared" si="0"/>
        <v>0</v>
      </c>
      <c r="CG12" s="40">
        <v>9</v>
      </c>
      <c r="CH12" s="49" t="s">
        <v>83</v>
      </c>
      <c r="CI12" s="50">
        <v>7000</v>
      </c>
      <c r="CJ12" s="40" t="s">
        <v>30</v>
      </c>
      <c r="CK12" s="40">
        <v>1</v>
      </c>
      <c r="CL12" s="88"/>
    </row>
    <row r="13" spans="1:90" ht="18" customHeight="1" thickBot="1">
      <c r="A13" s="233" t="s">
        <v>57</v>
      </c>
      <c r="B13" s="234"/>
      <c r="C13" s="234"/>
      <c r="D13" s="234"/>
      <c r="E13" s="234"/>
      <c r="F13" s="234"/>
      <c r="G13" s="234"/>
      <c r="H13" s="234"/>
      <c r="I13" s="234"/>
      <c r="J13" s="234"/>
      <c r="K13" s="234"/>
      <c r="L13" s="234"/>
      <c r="M13" s="234"/>
      <c r="N13" s="234"/>
      <c r="O13" s="234"/>
      <c r="P13" s="234"/>
      <c r="Q13" s="235"/>
      <c r="R13" s="236" t="s">
        <v>20</v>
      </c>
      <c r="S13" s="234"/>
      <c r="T13" s="234"/>
      <c r="U13" s="234"/>
      <c r="V13" s="235"/>
      <c r="W13" s="236" t="s">
        <v>151</v>
      </c>
      <c r="X13" s="234"/>
      <c r="Y13" s="234"/>
      <c r="Z13" s="234"/>
      <c r="AA13" s="234"/>
      <c r="AB13" s="234"/>
      <c r="AC13" s="234"/>
      <c r="AD13" s="234"/>
      <c r="AE13" s="234"/>
      <c r="AF13" s="234"/>
      <c r="AG13" s="234"/>
      <c r="AH13" s="234"/>
      <c r="AI13" s="234"/>
      <c r="AJ13" s="234"/>
      <c r="AK13" s="234"/>
      <c r="AL13" s="234"/>
      <c r="AM13" s="237"/>
      <c r="CA13" s="95" t="s">
        <v>71</v>
      </c>
      <c r="CF13" s="40">
        <f t="shared" si="0"/>
        <v>0</v>
      </c>
      <c r="CG13" s="40">
        <v>10</v>
      </c>
      <c r="CH13" s="49" t="s">
        <v>84</v>
      </c>
      <c r="CI13" s="50">
        <v>3000</v>
      </c>
      <c r="CJ13" s="40" t="s">
        <v>30</v>
      </c>
      <c r="CK13" s="40">
        <v>1</v>
      </c>
    </row>
    <row r="14" spans="1:90" ht="24.75" customHeight="1" thickBot="1">
      <c r="A14" s="172" t="s">
        <v>150</v>
      </c>
      <c r="B14" s="173"/>
      <c r="C14" s="173"/>
      <c r="D14" s="173"/>
      <c r="E14" s="173"/>
      <c r="F14" s="173"/>
      <c r="G14" s="173"/>
      <c r="H14" s="173"/>
      <c r="I14" s="173"/>
      <c r="J14" s="173"/>
      <c r="K14" s="173"/>
      <c r="L14" s="173"/>
      <c r="M14" s="173"/>
      <c r="N14" s="173"/>
      <c r="O14" s="173"/>
      <c r="P14" s="173"/>
      <c r="Q14" s="174"/>
      <c r="R14" s="175">
        <v>2300</v>
      </c>
      <c r="S14" s="176"/>
      <c r="T14" s="176"/>
      <c r="U14" s="176"/>
      <c r="V14" s="177"/>
      <c r="W14" s="178" t="s">
        <v>152</v>
      </c>
      <c r="X14" s="179"/>
      <c r="Y14" s="179"/>
      <c r="Z14" s="179"/>
      <c r="AA14" s="179"/>
      <c r="AB14" s="179"/>
      <c r="AC14" s="179"/>
      <c r="AD14" s="179"/>
      <c r="AE14" s="179"/>
      <c r="AF14" s="179"/>
      <c r="AG14" s="179"/>
      <c r="AH14" s="179"/>
      <c r="AI14" s="179"/>
      <c r="AJ14" s="179"/>
      <c r="AK14" s="179"/>
      <c r="AL14" s="179"/>
      <c r="AM14" s="180"/>
      <c r="CF14" s="40">
        <f t="shared" ref="CF14:CF40" si="1">IF($L$6=$CH14,1,0)</f>
        <v>0</v>
      </c>
      <c r="CG14" s="40">
        <v>11</v>
      </c>
      <c r="CH14" s="49" t="s">
        <v>85</v>
      </c>
      <c r="CI14" s="68">
        <v>3000</v>
      </c>
      <c r="CJ14" s="40" t="s">
        <v>30</v>
      </c>
      <c r="CK14" s="40">
        <v>1</v>
      </c>
    </row>
    <row r="15" spans="1:90" ht="24" customHeight="1">
      <c r="A15" s="242"/>
      <c r="B15" s="243"/>
      <c r="C15" s="243"/>
      <c r="D15" s="243"/>
      <c r="E15" s="243"/>
      <c r="F15" s="243"/>
      <c r="G15" s="243"/>
      <c r="H15" s="243"/>
      <c r="I15" s="243"/>
      <c r="J15" s="243"/>
      <c r="K15" s="243"/>
      <c r="L15" s="243"/>
      <c r="M15" s="243"/>
      <c r="N15" s="243"/>
      <c r="O15" s="243"/>
      <c r="P15" s="243"/>
      <c r="Q15" s="244"/>
      <c r="R15" s="245"/>
      <c r="S15" s="246"/>
      <c r="T15" s="246"/>
      <c r="U15" s="246"/>
      <c r="V15" s="247"/>
      <c r="W15" s="248"/>
      <c r="X15" s="249"/>
      <c r="Y15" s="249"/>
      <c r="Z15" s="249"/>
      <c r="AA15" s="249"/>
      <c r="AB15" s="249"/>
      <c r="AC15" s="249"/>
      <c r="AD15" s="249"/>
      <c r="AE15" s="249"/>
      <c r="AF15" s="249"/>
      <c r="AG15" s="249"/>
      <c r="AH15" s="249"/>
      <c r="AI15" s="249"/>
      <c r="AJ15" s="249"/>
      <c r="AK15" s="249"/>
      <c r="AL15" s="249"/>
      <c r="AM15" s="250"/>
      <c r="CA15" s="95">
        <f>IF($CD$4=2,IF(A15=$CC$26,R15,0),0)</f>
        <v>0</v>
      </c>
      <c r="CC15" s="40" t="s">
        <v>58</v>
      </c>
      <c r="CF15" s="40">
        <f t="shared" si="1"/>
        <v>0</v>
      </c>
      <c r="CG15" s="40">
        <v>12</v>
      </c>
      <c r="CH15" s="40" t="s">
        <v>86</v>
      </c>
      <c r="CI15" s="50">
        <v>7000</v>
      </c>
      <c r="CJ15" s="40" t="s">
        <v>30</v>
      </c>
      <c r="CK15" s="40">
        <v>1</v>
      </c>
    </row>
    <row r="16" spans="1:90" ht="24" customHeight="1">
      <c r="A16" s="251"/>
      <c r="B16" s="209"/>
      <c r="C16" s="209"/>
      <c r="D16" s="209"/>
      <c r="E16" s="209"/>
      <c r="F16" s="209"/>
      <c r="G16" s="209"/>
      <c r="H16" s="209"/>
      <c r="I16" s="209"/>
      <c r="J16" s="209"/>
      <c r="K16" s="209"/>
      <c r="L16" s="209"/>
      <c r="M16" s="209"/>
      <c r="N16" s="209"/>
      <c r="O16" s="209"/>
      <c r="P16" s="209"/>
      <c r="Q16" s="210"/>
      <c r="R16" s="252"/>
      <c r="S16" s="253"/>
      <c r="T16" s="253"/>
      <c r="U16" s="253"/>
      <c r="V16" s="254"/>
      <c r="W16" s="255"/>
      <c r="X16" s="256"/>
      <c r="Y16" s="256"/>
      <c r="Z16" s="256"/>
      <c r="AA16" s="256"/>
      <c r="AB16" s="256"/>
      <c r="AC16" s="256"/>
      <c r="AD16" s="256"/>
      <c r="AE16" s="256"/>
      <c r="AF16" s="256"/>
      <c r="AG16" s="256"/>
      <c r="AH16" s="256"/>
      <c r="AI16" s="256"/>
      <c r="AJ16" s="256"/>
      <c r="AK16" s="256"/>
      <c r="AL16" s="256"/>
      <c r="AM16" s="257"/>
      <c r="CA16" s="95">
        <f t="shared" ref="CA16:CA20" si="2">IF($CD$4=2,IF(A16=$CC$26,R16,0),0)</f>
        <v>0</v>
      </c>
      <c r="CC16" s="40" t="s">
        <v>59</v>
      </c>
      <c r="CF16" s="40">
        <f t="shared" si="1"/>
        <v>0</v>
      </c>
      <c r="CG16" s="40">
        <v>13</v>
      </c>
      <c r="CH16" s="40" t="s">
        <v>87</v>
      </c>
      <c r="CI16" s="50">
        <v>7000</v>
      </c>
      <c r="CJ16" s="40" t="s">
        <v>30</v>
      </c>
      <c r="CK16" s="40">
        <v>1</v>
      </c>
    </row>
    <row r="17" spans="1:90" ht="24" customHeight="1">
      <c r="A17" s="251"/>
      <c r="B17" s="209"/>
      <c r="C17" s="209"/>
      <c r="D17" s="209"/>
      <c r="E17" s="209"/>
      <c r="F17" s="209"/>
      <c r="G17" s="209"/>
      <c r="H17" s="209"/>
      <c r="I17" s="209"/>
      <c r="J17" s="209"/>
      <c r="K17" s="209"/>
      <c r="L17" s="209"/>
      <c r="M17" s="209"/>
      <c r="N17" s="209"/>
      <c r="O17" s="209"/>
      <c r="P17" s="209"/>
      <c r="Q17" s="210"/>
      <c r="R17" s="252"/>
      <c r="S17" s="253"/>
      <c r="T17" s="253"/>
      <c r="U17" s="253"/>
      <c r="V17" s="254"/>
      <c r="W17" s="255"/>
      <c r="X17" s="256"/>
      <c r="Y17" s="256"/>
      <c r="Z17" s="256"/>
      <c r="AA17" s="256"/>
      <c r="AB17" s="256"/>
      <c r="AC17" s="256"/>
      <c r="AD17" s="256"/>
      <c r="AE17" s="256"/>
      <c r="AF17" s="256"/>
      <c r="AG17" s="256"/>
      <c r="AH17" s="256"/>
      <c r="AI17" s="256"/>
      <c r="AJ17" s="256"/>
      <c r="AK17" s="256"/>
      <c r="AL17" s="256"/>
      <c r="AM17" s="257"/>
      <c r="CA17" s="95">
        <f t="shared" si="2"/>
        <v>0</v>
      </c>
      <c r="CC17" s="40" t="s">
        <v>69</v>
      </c>
      <c r="CF17" s="40">
        <f t="shared" si="1"/>
        <v>0</v>
      </c>
      <c r="CG17" s="40">
        <v>14</v>
      </c>
      <c r="CH17" s="40" t="s">
        <v>88</v>
      </c>
      <c r="CI17" s="50">
        <v>7000</v>
      </c>
      <c r="CJ17" s="40" t="s">
        <v>30</v>
      </c>
      <c r="CK17" s="40">
        <v>1</v>
      </c>
    </row>
    <row r="18" spans="1:90" ht="24" customHeight="1">
      <c r="A18" s="251"/>
      <c r="B18" s="209"/>
      <c r="C18" s="209"/>
      <c r="D18" s="209"/>
      <c r="E18" s="209"/>
      <c r="F18" s="209"/>
      <c r="G18" s="209"/>
      <c r="H18" s="209"/>
      <c r="I18" s="209"/>
      <c r="J18" s="209"/>
      <c r="K18" s="209"/>
      <c r="L18" s="209"/>
      <c r="M18" s="209"/>
      <c r="N18" s="209"/>
      <c r="O18" s="209"/>
      <c r="P18" s="209"/>
      <c r="Q18" s="210"/>
      <c r="R18" s="252"/>
      <c r="S18" s="253"/>
      <c r="T18" s="253"/>
      <c r="U18" s="253"/>
      <c r="V18" s="254"/>
      <c r="W18" s="255"/>
      <c r="X18" s="256"/>
      <c r="Y18" s="256"/>
      <c r="Z18" s="256"/>
      <c r="AA18" s="256"/>
      <c r="AB18" s="256"/>
      <c r="AC18" s="256"/>
      <c r="AD18" s="256"/>
      <c r="AE18" s="256"/>
      <c r="AF18" s="256"/>
      <c r="AG18" s="256"/>
      <c r="AH18" s="256"/>
      <c r="AI18" s="256"/>
      <c r="AJ18" s="256"/>
      <c r="AK18" s="256"/>
      <c r="AL18" s="256"/>
      <c r="AM18" s="257"/>
      <c r="CA18" s="95">
        <f t="shared" si="2"/>
        <v>0</v>
      </c>
      <c r="CC18" s="40" t="s">
        <v>60</v>
      </c>
      <c r="CF18" s="40">
        <f t="shared" si="1"/>
        <v>0</v>
      </c>
      <c r="CG18" s="40">
        <v>15</v>
      </c>
      <c r="CH18" s="40" t="s">
        <v>89</v>
      </c>
      <c r="CI18" s="50">
        <v>7000</v>
      </c>
      <c r="CJ18" s="40" t="s">
        <v>30</v>
      </c>
      <c r="CK18" s="40">
        <v>2</v>
      </c>
    </row>
    <row r="19" spans="1:90" ht="24" customHeight="1">
      <c r="A19" s="251"/>
      <c r="B19" s="209"/>
      <c r="C19" s="209"/>
      <c r="D19" s="209"/>
      <c r="E19" s="209"/>
      <c r="F19" s="209"/>
      <c r="G19" s="209"/>
      <c r="H19" s="209"/>
      <c r="I19" s="209"/>
      <c r="J19" s="209"/>
      <c r="K19" s="209"/>
      <c r="L19" s="209"/>
      <c r="M19" s="209"/>
      <c r="N19" s="209"/>
      <c r="O19" s="209"/>
      <c r="P19" s="209"/>
      <c r="Q19" s="210"/>
      <c r="R19" s="252"/>
      <c r="S19" s="253"/>
      <c r="T19" s="253"/>
      <c r="U19" s="253"/>
      <c r="V19" s="254"/>
      <c r="W19" s="255"/>
      <c r="X19" s="256"/>
      <c r="Y19" s="256"/>
      <c r="Z19" s="256"/>
      <c r="AA19" s="256"/>
      <c r="AB19" s="256"/>
      <c r="AC19" s="256"/>
      <c r="AD19" s="256"/>
      <c r="AE19" s="256"/>
      <c r="AF19" s="256"/>
      <c r="AG19" s="256"/>
      <c r="AH19" s="256"/>
      <c r="AI19" s="256"/>
      <c r="AJ19" s="256"/>
      <c r="AK19" s="256"/>
      <c r="AL19" s="256"/>
      <c r="AM19" s="257"/>
      <c r="CA19" s="95">
        <f>IF($CD$4=2,IF(A19=$CC$26,R19,0),0)</f>
        <v>0</v>
      </c>
      <c r="CC19" s="40" t="s">
        <v>61</v>
      </c>
      <c r="CF19" s="40">
        <f t="shared" si="1"/>
        <v>0</v>
      </c>
      <c r="CG19" s="40">
        <v>16</v>
      </c>
      <c r="CH19" s="40" t="s">
        <v>90</v>
      </c>
      <c r="CI19" s="50">
        <v>20000</v>
      </c>
      <c r="CJ19" s="40" t="s">
        <v>30</v>
      </c>
      <c r="CK19" s="40">
        <v>2</v>
      </c>
      <c r="CL19" s="88">
        <v>2</v>
      </c>
    </row>
    <row r="20" spans="1:90" ht="24" customHeight="1">
      <c r="A20" s="251"/>
      <c r="B20" s="209"/>
      <c r="C20" s="209"/>
      <c r="D20" s="209"/>
      <c r="E20" s="209"/>
      <c r="F20" s="209"/>
      <c r="G20" s="209"/>
      <c r="H20" s="209"/>
      <c r="I20" s="209"/>
      <c r="J20" s="209"/>
      <c r="K20" s="209"/>
      <c r="L20" s="209"/>
      <c r="M20" s="209"/>
      <c r="N20" s="209"/>
      <c r="O20" s="209"/>
      <c r="P20" s="209"/>
      <c r="Q20" s="210"/>
      <c r="R20" s="252"/>
      <c r="S20" s="253"/>
      <c r="T20" s="253"/>
      <c r="U20" s="253"/>
      <c r="V20" s="254"/>
      <c r="W20" s="255"/>
      <c r="X20" s="256"/>
      <c r="Y20" s="256"/>
      <c r="Z20" s="256"/>
      <c r="AA20" s="256"/>
      <c r="AB20" s="256"/>
      <c r="AC20" s="256"/>
      <c r="AD20" s="256"/>
      <c r="AE20" s="256"/>
      <c r="AF20" s="256"/>
      <c r="AG20" s="256"/>
      <c r="AH20" s="256"/>
      <c r="AI20" s="256"/>
      <c r="AJ20" s="256"/>
      <c r="AK20" s="256"/>
      <c r="AL20" s="256"/>
      <c r="AM20" s="257"/>
      <c r="CA20" s="95">
        <f t="shared" si="2"/>
        <v>0</v>
      </c>
      <c r="CC20" s="40" t="s">
        <v>62</v>
      </c>
      <c r="CF20" s="40">
        <f t="shared" si="1"/>
        <v>0</v>
      </c>
      <c r="CG20" s="40">
        <v>17</v>
      </c>
      <c r="CH20" s="40" t="s">
        <v>91</v>
      </c>
      <c r="CI20" s="50">
        <v>30000</v>
      </c>
      <c r="CJ20" s="40" t="s">
        <v>30</v>
      </c>
      <c r="CK20" s="40">
        <v>2</v>
      </c>
      <c r="CL20" s="88">
        <v>2</v>
      </c>
    </row>
    <row r="21" spans="1:90" ht="24" customHeight="1" thickBot="1">
      <c r="A21" s="258"/>
      <c r="B21" s="259"/>
      <c r="C21" s="259"/>
      <c r="D21" s="259"/>
      <c r="E21" s="259"/>
      <c r="F21" s="259"/>
      <c r="G21" s="259"/>
      <c r="H21" s="259"/>
      <c r="I21" s="259"/>
      <c r="J21" s="259"/>
      <c r="K21" s="259"/>
      <c r="L21" s="259"/>
      <c r="M21" s="259"/>
      <c r="N21" s="259"/>
      <c r="O21" s="259"/>
      <c r="P21" s="259"/>
      <c r="Q21" s="260"/>
      <c r="R21" s="261"/>
      <c r="S21" s="262"/>
      <c r="T21" s="262"/>
      <c r="U21" s="262"/>
      <c r="V21" s="263"/>
      <c r="W21" s="264"/>
      <c r="X21" s="265"/>
      <c r="Y21" s="265"/>
      <c r="Z21" s="265"/>
      <c r="AA21" s="265"/>
      <c r="AB21" s="265"/>
      <c r="AC21" s="265"/>
      <c r="AD21" s="265"/>
      <c r="AE21" s="265"/>
      <c r="AF21" s="265"/>
      <c r="AG21" s="265"/>
      <c r="AH21" s="265"/>
      <c r="AI21" s="265"/>
      <c r="AJ21" s="265"/>
      <c r="AK21" s="265"/>
      <c r="AL21" s="265"/>
      <c r="AM21" s="266"/>
      <c r="AU21" s="34"/>
      <c r="CA21" s="95">
        <f>IF($CD$4=2,IF(A21=$CC$26,R21,0),0)</f>
        <v>0</v>
      </c>
      <c r="CC21" s="40" t="s">
        <v>63</v>
      </c>
      <c r="CF21" s="40">
        <f t="shared" si="1"/>
        <v>0</v>
      </c>
      <c r="CG21" s="40">
        <v>18</v>
      </c>
      <c r="CH21" s="40" t="s">
        <v>92</v>
      </c>
      <c r="CI21" s="50">
        <v>40000</v>
      </c>
      <c r="CJ21" s="40" t="s">
        <v>30</v>
      </c>
      <c r="CK21" s="40">
        <v>2</v>
      </c>
      <c r="CL21" s="88">
        <v>2</v>
      </c>
    </row>
    <row r="22" spans="1:90" ht="22.5" customHeight="1" thickTop="1" thickBot="1">
      <c r="A22" s="267" t="s">
        <v>28</v>
      </c>
      <c r="B22" s="268"/>
      <c r="C22" s="268"/>
      <c r="D22" s="268"/>
      <c r="E22" s="268"/>
      <c r="F22" s="268"/>
      <c r="G22" s="268"/>
      <c r="H22" s="268"/>
      <c r="I22" s="268"/>
      <c r="J22" s="268"/>
      <c r="K22" s="268"/>
      <c r="L22" s="268"/>
      <c r="M22" s="268"/>
      <c r="N22" s="268"/>
      <c r="O22" s="268"/>
      <c r="P22" s="268"/>
      <c r="Q22" s="269"/>
      <c r="R22" s="270">
        <f>SUM(R15:V21)</f>
        <v>0</v>
      </c>
      <c r="S22" s="271"/>
      <c r="T22" s="271"/>
      <c r="U22" s="271"/>
      <c r="V22" s="272"/>
      <c r="W22" s="273"/>
      <c r="X22" s="274"/>
      <c r="Y22" s="274"/>
      <c r="Z22" s="274"/>
      <c r="AA22" s="274"/>
      <c r="AB22" s="274"/>
      <c r="AC22" s="274"/>
      <c r="AD22" s="274"/>
      <c r="AE22" s="274"/>
      <c r="AF22" s="274"/>
      <c r="AG22" s="274"/>
      <c r="AH22" s="274"/>
      <c r="AI22" s="274"/>
      <c r="AJ22" s="274"/>
      <c r="AK22" s="274"/>
      <c r="AL22" s="274"/>
      <c r="AM22" s="275"/>
      <c r="CA22" s="97">
        <f>MIN(ROUNDDOWN(SUM(CA15:CA21),-3),15000)</f>
        <v>0</v>
      </c>
      <c r="CC22" s="40" t="s">
        <v>64</v>
      </c>
      <c r="CF22" s="40">
        <f t="shared" si="1"/>
        <v>0</v>
      </c>
      <c r="CG22" s="40">
        <v>19</v>
      </c>
      <c r="CH22" s="40" t="s">
        <v>93</v>
      </c>
      <c r="CI22" s="50">
        <v>7000</v>
      </c>
      <c r="CJ22" s="40" t="s">
        <v>30</v>
      </c>
      <c r="CK22" s="40">
        <v>2</v>
      </c>
    </row>
    <row r="23" spans="1:90" ht="21.75" customHeight="1" thickBot="1">
      <c r="A23" s="87"/>
      <c r="B23" s="69"/>
      <c r="C23" s="69"/>
      <c r="D23" s="69"/>
      <c r="E23" s="69"/>
      <c r="F23" s="70"/>
      <c r="G23" s="70"/>
      <c r="H23" s="70"/>
      <c r="I23" s="70"/>
      <c r="J23" s="70"/>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CC23" s="40" t="s">
        <v>65</v>
      </c>
      <c r="CF23" s="40">
        <f t="shared" si="1"/>
        <v>0</v>
      </c>
      <c r="CG23" s="40">
        <v>20</v>
      </c>
      <c r="CH23" s="40" t="s">
        <v>94</v>
      </c>
      <c r="CI23" s="50">
        <v>7000</v>
      </c>
      <c r="CJ23" s="40" t="s">
        <v>30</v>
      </c>
      <c r="CK23" s="40">
        <v>2</v>
      </c>
    </row>
    <row r="24" spans="1:90" ht="24.75" customHeight="1" thickBot="1">
      <c r="A24" s="276" t="s">
        <v>35</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8"/>
      <c r="AP24" s="72"/>
      <c r="CC24" s="40" t="s">
        <v>66</v>
      </c>
      <c r="CF24" s="40">
        <f t="shared" si="1"/>
        <v>0</v>
      </c>
      <c r="CG24" s="40">
        <v>21</v>
      </c>
      <c r="CH24" s="40" t="s">
        <v>95</v>
      </c>
      <c r="CI24" s="50">
        <v>7000</v>
      </c>
      <c r="CJ24" s="40" t="s">
        <v>30</v>
      </c>
      <c r="CK24" s="40">
        <v>2</v>
      </c>
    </row>
    <row r="25" spans="1:90" s="47" customFormat="1" ht="30" customHeight="1" thickBot="1">
      <c r="A25" s="115"/>
      <c r="B25" s="279" t="s">
        <v>74</v>
      </c>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80"/>
      <c r="AP25" s="48"/>
      <c r="CA25" s="96"/>
      <c r="CC25" s="40" t="s">
        <v>67</v>
      </c>
      <c r="CF25" s="40">
        <f t="shared" si="1"/>
        <v>0</v>
      </c>
      <c r="CG25" s="49">
        <v>23</v>
      </c>
      <c r="CH25" s="49" t="s">
        <v>96</v>
      </c>
      <c r="CI25" s="68">
        <v>20000</v>
      </c>
      <c r="CJ25" s="49" t="s">
        <v>30</v>
      </c>
      <c r="CK25" s="40">
        <v>2</v>
      </c>
      <c r="CL25" s="88">
        <v>2</v>
      </c>
    </row>
    <row r="26" spans="1:90" s="47" customFormat="1" ht="25.5" customHeight="1" thickBot="1">
      <c r="A26" s="116"/>
      <c r="B26" s="281" t="s">
        <v>112</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2"/>
      <c r="AP26" s="48"/>
      <c r="CA26" s="96"/>
      <c r="CC26" s="40" t="s">
        <v>70</v>
      </c>
      <c r="CF26" s="40">
        <f t="shared" si="1"/>
        <v>0</v>
      </c>
      <c r="CG26" s="40">
        <v>24</v>
      </c>
      <c r="CH26" s="40" t="s">
        <v>97</v>
      </c>
      <c r="CI26" s="50">
        <v>30000</v>
      </c>
      <c r="CJ26" s="40" t="s">
        <v>32</v>
      </c>
      <c r="CK26" s="40">
        <v>2</v>
      </c>
      <c r="CL26" s="88">
        <v>2</v>
      </c>
    </row>
    <row r="27" spans="1:90" ht="25.5" customHeight="1" thickBot="1">
      <c r="A27" s="116"/>
      <c r="B27" s="281" t="s">
        <v>41</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2"/>
      <c r="CC27" s="40" t="s">
        <v>148</v>
      </c>
      <c r="CF27" s="40">
        <f t="shared" si="1"/>
        <v>0</v>
      </c>
      <c r="CG27" s="40">
        <v>25</v>
      </c>
      <c r="CH27" s="40" t="s">
        <v>98</v>
      </c>
      <c r="CI27" s="50">
        <v>40000</v>
      </c>
      <c r="CJ27" s="40" t="s">
        <v>32</v>
      </c>
      <c r="CK27" s="40">
        <v>2</v>
      </c>
      <c r="CL27" s="88">
        <v>2</v>
      </c>
    </row>
    <row r="28" spans="1:90" ht="25.5" customHeight="1" thickBot="1">
      <c r="A28" s="116"/>
      <c r="B28" s="283" t="s">
        <v>36</v>
      </c>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4"/>
      <c r="CF28" s="40">
        <f t="shared" si="1"/>
        <v>0</v>
      </c>
      <c r="CG28" s="40">
        <v>26</v>
      </c>
      <c r="CH28" s="40" t="s">
        <v>99</v>
      </c>
      <c r="CI28" s="50">
        <v>20000</v>
      </c>
      <c r="CJ28" s="40" t="s">
        <v>32</v>
      </c>
      <c r="CK28" s="40">
        <v>2</v>
      </c>
      <c r="CL28" s="88">
        <v>2</v>
      </c>
    </row>
    <row r="29" spans="1:90" ht="18" customHeight="1">
      <c r="A29" s="99" t="str">
        <f>IF(COUNTIF($A$25:$A$28,"○")=4,"",IF(OR(AND(COUNTIF($A$25:$A$28,"○")=0,$AG$5&lt;&gt;""),COUNTIF($A$25:$A$28,"○")=1,COUNTIF($A$25:$A$28,"○")=2,COUNTIF($A$25:$A$28,"○")=3),"誓約事項（水色セル）のすべてに○がない場合、補助金の対象となりません。",""))</f>
        <v/>
      </c>
      <c r="CF29" s="40">
        <f t="shared" si="1"/>
        <v>0</v>
      </c>
      <c r="CG29" s="40">
        <v>27</v>
      </c>
      <c r="CH29" s="40" t="s">
        <v>100</v>
      </c>
      <c r="CI29" s="50">
        <v>30000</v>
      </c>
      <c r="CJ29" s="40" t="s">
        <v>32</v>
      </c>
      <c r="CK29" s="40">
        <v>2</v>
      </c>
      <c r="CL29" s="88">
        <v>2</v>
      </c>
    </row>
    <row r="30" spans="1:90" ht="12" customHeight="1">
      <c r="A30" s="85"/>
      <c r="CF30" s="40">
        <f t="shared" si="1"/>
        <v>0</v>
      </c>
      <c r="CG30" s="40">
        <v>28</v>
      </c>
      <c r="CH30" s="40" t="s">
        <v>101</v>
      </c>
      <c r="CI30" s="50">
        <v>40000</v>
      </c>
      <c r="CJ30" s="40" t="s">
        <v>32</v>
      </c>
      <c r="CK30" s="40">
        <v>2</v>
      </c>
      <c r="CL30" s="88">
        <v>2</v>
      </c>
    </row>
    <row r="31" spans="1:90" ht="24.75" customHeight="1">
      <c r="B31" s="86"/>
      <c r="C31" s="74"/>
      <c r="D31" s="74"/>
      <c r="E31" s="74"/>
      <c r="F31" s="74"/>
      <c r="G31" s="74"/>
      <c r="H31" s="74"/>
      <c r="I31" s="74"/>
      <c r="J31" s="74"/>
      <c r="K31" s="74"/>
      <c r="L31" s="74"/>
      <c r="M31" s="74"/>
      <c r="N31" s="74"/>
      <c r="O31" s="74"/>
      <c r="P31" s="74"/>
      <c r="Q31" s="74"/>
      <c r="R31" s="74"/>
      <c r="S31" s="74"/>
      <c r="T31" s="75"/>
      <c r="U31" s="75"/>
      <c r="V31" s="75"/>
      <c r="W31" s="75"/>
      <c r="X31" s="76"/>
      <c r="Y31" s="76"/>
      <c r="Z31" s="76"/>
      <c r="AA31" s="77"/>
      <c r="AB31" s="77"/>
      <c r="AC31" s="77"/>
      <c r="AD31" s="77"/>
      <c r="AE31" s="77"/>
      <c r="AF31" s="77"/>
      <c r="AG31" s="77"/>
      <c r="AH31" s="77"/>
      <c r="AI31" s="77"/>
      <c r="AJ31" s="77"/>
      <c r="AK31" s="77"/>
      <c r="AL31" s="77"/>
      <c r="AM31" s="77"/>
      <c r="AP31" s="120"/>
      <c r="AQ31" s="73"/>
      <c r="CF31" s="40">
        <f t="shared" si="1"/>
        <v>0</v>
      </c>
      <c r="CG31" s="40">
        <v>30</v>
      </c>
      <c r="CH31" s="40" t="s">
        <v>102</v>
      </c>
      <c r="CI31" s="50">
        <v>3000</v>
      </c>
      <c r="CJ31" s="40" t="s">
        <v>32</v>
      </c>
      <c r="CK31" s="40">
        <v>1</v>
      </c>
    </row>
    <row r="32" spans="1:90" ht="25.5" customHeight="1">
      <c r="A32" s="86"/>
      <c r="CF32" s="40">
        <f t="shared" si="1"/>
        <v>0</v>
      </c>
      <c r="CG32" s="40">
        <v>31</v>
      </c>
      <c r="CH32" s="40" t="s">
        <v>103</v>
      </c>
      <c r="CI32" s="50">
        <v>3000</v>
      </c>
      <c r="CJ32" s="40" t="s">
        <v>32</v>
      </c>
      <c r="CK32" s="40">
        <v>1</v>
      </c>
    </row>
    <row r="33" spans="1:90" ht="15" customHeight="1">
      <c r="A33" s="93"/>
      <c r="B33" s="74"/>
      <c r="C33" s="74"/>
      <c r="D33" s="74"/>
      <c r="E33" s="74"/>
      <c r="F33" s="74"/>
      <c r="G33" s="74"/>
      <c r="H33" s="74"/>
      <c r="I33" s="74"/>
      <c r="J33" s="74"/>
      <c r="K33" s="74"/>
      <c r="L33" s="74"/>
      <c r="M33" s="74"/>
      <c r="N33" s="74"/>
      <c r="O33" s="74"/>
      <c r="P33" s="74"/>
      <c r="Q33" s="74"/>
      <c r="R33" s="74"/>
      <c r="S33" s="74"/>
      <c r="T33" s="75"/>
      <c r="U33" s="75"/>
      <c r="V33" s="75"/>
      <c r="W33" s="75"/>
      <c r="X33" s="76"/>
      <c r="Y33" s="76"/>
      <c r="Z33" s="76"/>
      <c r="AA33" s="77"/>
      <c r="AB33" s="77"/>
      <c r="AC33" s="77"/>
      <c r="AD33" s="77"/>
      <c r="AE33" s="77"/>
      <c r="AF33" s="77"/>
      <c r="AG33" s="77"/>
      <c r="AH33" s="77"/>
      <c r="AI33" s="77"/>
      <c r="AJ33" s="77"/>
      <c r="AK33" s="77"/>
      <c r="AL33" s="77"/>
      <c r="AM33" s="77"/>
      <c r="CF33" s="40">
        <f t="shared" si="1"/>
        <v>0</v>
      </c>
      <c r="CG33" s="40">
        <v>32</v>
      </c>
      <c r="CH33" s="40" t="s">
        <v>104</v>
      </c>
      <c r="CI33" s="50">
        <v>3000</v>
      </c>
      <c r="CJ33" s="40" t="s">
        <v>32</v>
      </c>
      <c r="CK33" s="40">
        <v>1</v>
      </c>
    </row>
    <row r="34" spans="1:90" ht="15" customHeight="1">
      <c r="B34" s="86"/>
      <c r="C34" s="74"/>
      <c r="D34" s="74"/>
      <c r="E34" s="74"/>
      <c r="F34" s="74"/>
      <c r="G34" s="74"/>
      <c r="H34" s="74"/>
      <c r="I34" s="74"/>
      <c r="J34" s="74"/>
      <c r="K34" s="74"/>
      <c r="L34" s="74"/>
      <c r="M34" s="74"/>
      <c r="N34" s="74"/>
      <c r="O34" s="74"/>
      <c r="P34" s="74"/>
      <c r="Q34" s="74"/>
      <c r="R34" s="74"/>
      <c r="S34" s="74"/>
      <c r="T34" s="75"/>
      <c r="U34" s="75"/>
      <c r="V34" s="75"/>
      <c r="W34" s="75"/>
      <c r="X34" s="76"/>
      <c r="Y34" s="76"/>
      <c r="Z34" s="76"/>
      <c r="AA34" s="77"/>
      <c r="AB34" s="77"/>
      <c r="AC34" s="77"/>
      <c r="AD34" s="77"/>
      <c r="AE34" s="77"/>
      <c r="AF34" s="77"/>
      <c r="AG34" s="77"/>
      <c r="AH34" s="77"/>
      <c r="AI34" s="77"/>
      <c r="AJ34" s="77"/>
      <c r="AK34" s="77"/>
      <c r="AL34" s="77"/>
      <c r="AM34" s="77"/>
      <c r="AP34" s="120"/>
      <c r="AQ34" s="78"/>
      <c r="CF34" s="40">
        <f t="shared" si="1"/>
        <v>0</v>
      </c>
      <c r="CG34" s="40">
        <v>33</v>
      </c>
      <c r="CH34" s="40" t="s">
        <v>105</v>
      </c>
      <c r="CI34" s="50">
        <v>3000</v>
      </c>
      <c r="CJ34" s="40" t="s">
        <v>32</v>
      </c>
      <c r="CK34" s="40">
        <v>1</v>
      </c>
    </row>
    <row r="35" spans="1:90" ht="15" customHeight="1">
      <c r="A35" s="86"/>
      <c r="CF35" s="40">
        <f t="shared" si="1"/>
        <v>0</v>
      </c>
      <c r="CG35" s="40">
        <v>34</v>
      </c>
      <c r="CH35" s="40" t="s">
        <v>106</v>
      </c>
      <c r="CI35" s="50">
        <v>3000</v>
      </c>
      <c r="CJ35" s="40" t="s">
        <v>32</v>
      </c>
      <c r="CK35" s="40">
        <v>1</v>
      </c>
    </row>
    <row r="36" spans="1:90" ht="13.5" customHeight="1">
      <c r="A36" s="93"/>
      <c r="B36" s="74"/>
      <c r="C36" s="74"/>
      <c r="D36" s="74"/>
      <c r="E36" s="74"/>
      <c r="F36" s="74"/>
      <c r="G36" s="74"/>
      <c r="H36" s="74"/>
      <c r="I36" s="74"/>
      <c r="J36" s="74"/>
      <c r="K36" s="74"/>
      <c r="L36" s="74"/>
      <c r="M36" s="74"/>
      <c r="N36" s="74"/>
      <c r="O36" s="74"/>
      <c r="P36" s="74"/>
      <c r="Q36" s="74"/>
      <c r="R36" s="74"/>
      <c r="S36" s="74"/>
      <c r="T36" s="75"/>
      <c r="U36" s="75"/>
      <c r="V36" s="75"/>
      <c r="W36" s="75"/>
      <c r="X36" s="76"/>
      <c r="Y36" s="76"/>
      <c r="Z36" s="76"/>
      <c r="AA36" s="77"/>
      <c r="AB36" s="77"/>
      <c r="AC36" s="77"/>
      <c r="AD36" s="77"/>
      <c r="AE36" s="77"/>
      <c r="AF36" s="77"/>
      <c r="AG36" s="77"/>
      <c r="AH36" s="77"/>
      <c r="AI36" s="77"/>
      <c r="AJ36" s="77"/>
      <c r="AK36" s="77"/>
      <c r="AL36" s="77"/>
      <c r="AM36" s="77"/>
      <c r="CF36" s="40">
        <f t="shared" si="1"/>
        <v>0</v>
      </c>
      <c r="CG36" s="40">
        <v>35</v>
      </c>
      <c r="CH36" s="40" t="s">
        <v>107</v>
      </c>
      <c r="CI36" s="50">
        <v>3000</v>
      </c>
      <c r="CJ36" s="40" t="s">
        <v>32</v>
      </c>
      <c r="CK36" s="40">
        <v>1</v>
      </c>
    </row>
    <row r="37" spans="1:90" s="79" customFormat="1" ht="18.75" customHeight="1">
      <c r="AP37" s="80"/>
      <c r="CA37" s="98"/>
      <c r="CC37" s="40"/>
      <c r="CF37" s="40">
        <f t="shared" si="1"/>
        <v>0</v>
      </c>
      <c r="CG37" s="40">
        <v>36</v>
      </c>
      <c r="CH37" s="40" t="s">
        <v>108</v>
      </c>
      <c r="CI37" s="50">
        <v>3000</v>
      </c>
      <c r="CJ37" s="40" t="s">
        <v>32</v>
      </c>
      <c r="CK37" s="40">
        <v>1</v>
      </c>
      <c r="CL37" s="88"/>
    </row>
    <row r="38" spans="1:90" s="79" customFormat="1" ht="18.75" customHeight="1">
      <c r="E38" s="81"/>
      <c r="AP38" s="80"/>
      <c r="CA38" s="98"/>
      <c r="CC38" s="40"/>
      <c r="CF38" s="40">
        <f t="shared" si="1"/>
        <v>0</v>
      </c>
      <c r="CG38" s="40">
        <v>37</v>
      </c>
      <c r="CH38" s="40" t="s">
        <v>109</v>
      </c>
      <c r="CI38" s="50">
        <v>3000</v>
      </c>
      <c r="CJ38" s="40" t="s">
        <v>32</v>
      </c>
      <c r="CK38" s="40">
        <v>1</v>
      </c>
      <c r="CL38" s="88"/>
    </row>
    <row r="39" spans="1:90" s="79" customFormat="1" ht="18.75" customHeight="1">
      <c r="E39" s="81"/>
      <c r="AP39" s="80"/>
      <c r="CA39" s="98"/>
      <c r="CC39" s="40"/>
      <c r="CF39" s="40">
        <f t="shared" si="1"/>
        <v>0</v>
      </c>
      <c r="CG39" s="40">
        <v>38</v>
      </c>
      <c r="CH39" s="40" t="s">
        <v>110</v>
      </c>
      <c r="CI39" s="50">
        <v>3000</v>
      </c>
      <c r="CJ39" s="40" t="s">
        <v>32</v>
      </c>
      <c r="CK39" s="40">
        <v>1</v>
      </c>
      <c r="CL39" s="88"/>
    </row>
    <row r="40" spans="1:90" s="79" customFormat="1" ht="18.75" customHeight="1">
      <c r="E40" s="81"/>
      <c r="AP40" s="80"/>
      <c r="CA40" s="98"/>
      <c r="CC40" s="40"/>
      <c r="CF40" s="40">
        <f t="shared" si="1"/>
        <v>0</v>
      </c>
      <c r="CG40" s="40">
        <v>39</v>
      </c>
      <c r="CH40" s="40" t="s">
        <v>111</v>
      </c>
      <c r="CI40" s="50">
        <v>3000</v>
      </c>
      <c r="CJ40" s="40" t="s">
        <v>32</v>
      </c>
      <c r="CK40" s="40">
        <v>1</v>
      </c>
      <c r="CL40" s="88"/>
    </row>
    <row r="41" spans="1:90" s="79" customFormat="1" ht="18.75" customHeight="1">
      <c r="E41" s="81"/>
      <c r="AP41" s="80"/>
      <c r="CA41" s="98"/>
      <c r="CC41" s="40"/>
    </row>
    <row r="42" spans="1:90" s="79" customFormat="1" ht="18.75" customHeight="1">
      <c r="E42" s="81"/>
      <c r="AP42" s="80"/>
      <c r="CA42" s="98"/>
      <c r="CC42" s="40"/>
      <c r="CL42" s="88"/>
    </row>
    <row r="43" spans="1:90" s="79" customFormat="1" ht="18.75" customHeight="1">
      <c r="E43" s="81"/>
      <c r="AP43" s="80"/>
      <c r="CA43" s="98"/>
      <c r="CC43" s="40"/>
      <c r="CF43" s="40"/>
      <c r="CG43" s="40"/>
      <c r="CH43" s="40"/>
      <c r="CI43" s="50"/>
      <c r="CJ43" s="40"/>
      <c r="CK43" s="40"/>
      <c r="CL43" s="88"/>
    </row>
    <row r="44" spans="1:90" s="79" customFormat="1" ht="18.75" customHeight="1">
      <c r="E44" s="81"/>
      <c r="AP44" s="80"/>
      <c r="CA44" s="98"/>
      <c r="CC44" s="40"/>
      <c r="CF44" s="40"/>
      <c r="CG44" s="40"/>
      <c r="CH44" s="40"/>
      <c r="CI44" s="50"/>
      <c r="CJ44" s="40"/>
      <c r="CK44" s="40"/>
      <c r="CL44" s="88"/>
    </row>
    <row r="45" spans="1:90" s="79" customFormat="1" ht="18.75" customHeight="1">
      <c r="E45" s="81"/>
      <c r="AP45" s="80"/>
      <c r="CA45" s="98"/>
      <c r="CC45" s="40"/>
      <c r="CF45" s="40"/>
      <c r="CG45" s="40"/>
      <c r="CH45" s="40"/>
      <c r="CI45" s="50"/>
      <c r="CJ45" s="40"/>
      <c r="CK45" s="40"/>
      <c r="CL45" s="88"/>
    </row>
    <row r="46" spans="1:90" s="79" customFormat="1" ht="18.75" customHeight="1">
      <c r="E46" s="81"/>
      <c r="AP46" s="80"/>
      <c r="CA46" s="98"/>
      <c r="CC46" s="40"/>
      <c r="CF46" s="40"/>
      <c r="CG46" s="40"/>
      <c r="CH46" s="40"/>
      <c r="CI46" s="50"/>
      <c r="CJ46" s="40"/>
      <c r="CK46" s="40"/>
      <c r="CL46" s="88"/>
    </row>
    <row r="47" spans="1:90" s="79" customFormat="1" ht="18.75" customHeight="1">
      <c r="E47" s="81"/>
      <c r="AP47" s="80"/>
      <c r="CA47" s="98"/>
      <c r="CC47" s="40"/>
      <c r="CF47" s="40"/>
      <c r="CG47" s="40"/>
      <c r="CH47" s="40"/>
      <c r="CI47" s="50"/>
      <c r="CJ47" s="40"/>
      <c r="CK47" s="40"/>
      <c r="CL47" s="88"/>
    </row>
    <row r="48" spans="1:90" s="79" customFormat="1" ht="18.75" customHeight="1">
      <c r="E48" s="81"/>
      <c r="AP48" s="80"/>
      <c r="CA48" s="98"/>
      <c r="CC48" s="40"/>
      <c r="CF48" s="40"/>
      <c r="CG48" s="40"/>
      <c r="CH48" s="40"/>
      <c r="CI48" s="50"/>
      <c r="CJ48" s="40"/>
      <c r="CK48" s="40"/>
      <c r="CL48" s="88"/>
    </row>
    <row r="49" spans="5:90" s="79" customFormat="1" ht="18.75" customHeight="1">
      <c r="E49" s="81"/>
      <c r="AP49" s="80"/>
      <c r="CA49" s="98"/>
      <c r="CC49" s="40"/>
      <c r="CF49" s="40"/>
      <c r="CG49" s="40"/>
      <c r="CH49" s="40"/>
      <c r="CI49" s="50"/>
      <c r="CJ49" s="40"/>
      <c r="CK49" s="40"/>
      <c r="CL49" s="88"/>
    </row>
    <row r="50" spans="5:90" s="79" customFormat="1" ht="18.75" customHeight="1">
      <c r="E50" s="81"/>
      <c r="AP50" s="80"/>
      <c r="CA50" s="98"/>
      <c r="CC50" s="40"/>
      <c r="CF50" s="40"/>
      <c r="CG50" s="40"/>
      <c r="CH50" s="40"/>
      <c r="CI50" s="50"/>
      <c r="CJ50" s="40"/>
      <c r="CK50" s="40"/>
      <c r="CL50" s="88"/>
    </row>
    <row r="51" spans="5:90" s="79" customFormat="1" ht="18.75" customHeight="1">
      <c r="E51" s="81"/>
      <c r="AP51" s="80"/>
      <c r="CA51" s="98"/>
      <c r="CC51" s="40"/>
      <c r="CF51" s="40"/>
      <c r="CG51" s="40"/>
      <c r="CH51" s="40"/>
      <c r="CI51" s="50"/>
      <c r="CJ51" s="40"/>
      <c r="CK51" s="40"/>
      <c r="CL51" s="88"/>
    </row>
    <row r="52" spans="5:90" s="79" customFormat="1" ht="18.75" customHeight="1">
      <c r="E52" s="81"/>
      <c r="AP52" s="80"/>
      <c r="CA52" s="98"/>
      <c r="CC52" s="40"/>
      <c r="CF52" s="40"/>
      <c r="CG52" s="40"/>
      <c r="CH52" s="40"/>
      <c r="CI52" s="50"/>
      <c r="CJ52" s="40"/>
      <c r="CK52" s="40"/>
      <c r="CL52" s="88"/>
    </row>
    <row r="53" spans="5:90" s="79" customFormat="1" ht="18.75" customHeight="1">
      <c r="E53" s="81"/>
      <c r="AP53" s="80"/>
      <c r="CA53" s="98"/>
      <c r="CC53" s="40"/>
      <c r="CF53" s="40"/>
      <c r="CG53" s="40"/>
      <c r="CH53" s="40"/>
      <c r="CI53" s="50"/>
      <c r="CJ53" s="40"/>
      <c r="CK53" s="40"/>
      <c r="CL53" s="88"/>
    </row>
    <row r="54" spans="5:90" s="79" customFormat="1" ht="18.75" customHeight="1">
      <c r="E54" s="81"/>
      <c r="AP54" s="80"/>
      <c r="CA54" s="98"/>
      <c r="CC54" s="40"/>
      <c r="CF54" s="40"/>
      <c r="CG54" s="40"/>
      <c r="CH54" s="40"/>
      <c r="CI54" s="50"/>
      <c r="CJ54" s="40"/>
      <c r="CK54" s="40"/>
      <c r="CL54" s="88"/>
    </row>
    <row r="55" spans="5:90" s="79" customFormat="1" ht="18.75" customHeight="1">
      <c r="E55" s="81"/>
      <c r="AP55" s="80"/>
      <c r="CA55" s="98"/>
      <c r="CC55" s="40"/>
      <c r="CF55" s="40"/>
      <c r="CG55" s="40"/>
      <c r="CH55" s="40"/>
      <c r="CI55" s="50"/>
      <c r="CJ55" s="40"/>
      <c r="CK55" s="40"/>
      <c r="CL55" s="88"/>
    </row>
    <row r="56" spans="5:90" s="79" customFormat="1" ht="18.75" customHeight="1">
      <c r="E56" s="81"/>
      <c r="AP56" s="80"/>
      <c r="CA56" s="98"/>
      <c r="CC56" s="40"/>
      <c r="CF56" s="40"/>
      <c r="CG56" s="40"/>
      <c r="CH56" s="40"/>
      <c r="CI56" s="50"/>
      <c r="CJ56" s="40"/>
      <c r="CK56" s="40"/>
      <c r="CL56" s="88"/>
    </row>
    <row r="57" spans="5:90" s="79" customFormat="1" ht="18.75" customHeight="1">
      <c r="E57" s="81"/>
      <c r="AP57" s="80"/>
      <c r="CA57" s="98"/>
      <c r="CC57" s="40"/>
      <c r="CF57" s="40"/>
      <c r="CG57" s="40"/>
      <c r="CH57" s="40"/>
      <c r="CI57" s="50"/>
      <c r="CJ57" s="40"/>
      <c r="CK57" s="40"/>
      <c r="CL57" s="88"/>
    </row>
    <row r="58" spans="5:90" s="79" customFormat="1" ht="18.75" customHeight="1">
      <c r="E58" s="81"/>
      <c r="AP58" s="80"/>
      <c r="CA58" s="98"/>
      <c r="CC58" s="40"/>
      <c r="CF58" s="40"/>
      <c r="CG58" s="40"/>
      <c r="CH58" s="40"/>
      <c r="CI58" s="50"/>
      <c r="CJ58" s="40"/>
      <c r="CK58" s="40"/>
      <c r="CL58" s="88"/>
    </row>
    <row r="59" spans="5:90" s="79" customFormat="1" ht="18.75" customHeight="1">
      <c r="E59" s="81"/>
      <c r="AP59" s="80"/>
      <c r="CA59" s="98"/>
      <c r="CC59" s="40"/>
      <c r="CF59" s="40"/>
      <c r="CG59" s="40"/>
      <c r="CH59" s="40"/>
      <c r="CI59" s="50"/>
      <c r="CJ59" s="40"/>
      <c r="CK59" s="40"/>
      <c r="CL59" s="88"/>
    </row>
    <row r="60" spans="5:90" s="79" customFormat="1" ht="18.75" customHeight="1">
      <c r="AP60" s="80"/>
      <c r="CA60" s="98"/>
      <c r="CC60" s="40"/>
      <c r="CF60" s="40"/>
      <c r="CG60" s="40"/>
      <c r="CH60" s="40"/>
      <c r="CI60" s="50"/>
      <c r="CJ60" s="40"/>
      <c r="CK60" s="40"/>
      <c r="CL60" s="88"/>
    </row>
    <row r="61" spans="5:90" s="79" customFormat="1" ht="18.75" customHeight="1">
      <c r="E61" s="81"/>
      <c r="AP61" s="80"/>
      <c r="CA61" s="98"/>
      <c r="CC61" s="40"/>
      <c r="CF61" s="40"/>
      <c r="CG61" s="40"/>
      <c r="CH61" s="40"/>
      <c r="CI61" s="50"/>
      <c r="CJ61" s="40"/>
      <c r="CK61" s="40"/>
      <c r="CL61" s="88"/>
    </row>
    <row r="62" spans="5:90" s="79" customFormat="1" ht="18.75" customHeight="1">
      <c r="E62" s="81"/>
      <c r="AP62" s="80"/>
      <c r="CA62" s="98"/>
      <c r="CC62" s="40"/>
      <c r="CF62" s="40"/>
      <c r="CG62" s="40"/>
      <c r="CH62" s="40"/>
      <c r="CI62" s="50"/>
      <c r="CJ62" s="40"/>
      <c r="CK62" s="40"/>
      <c r="CL62" s="88"/>
    </row>
    <row r="63" spans="5:90" s="79" customFormat="1" ht="18.75" customHeight="1">
      <c r="E63" s="81"/>
      <c r="AP63" s="80"/>
      <c r="CA63" s="98"/>
      <c r="CC63" s="40"/>
      <c r="CF63" s="40"/>
      <c r="CG63" s="40"/>
      <c r="CH63" s="40"/>
      <c r="CI63" s="50"/>
      <c r="CJ63" s="40"/>
      <c r="CK63" s="40"/>
      <c r="CL63" s="88"/>
    </row>
    <row r="64" spans="5:90" s="79" customFormat="1" ht="18.75" customHeight="1">
      <c r="E64" s="81"/>
      <c r="AP64" s="80"/>
      <c r="CA64" s="98"/>
      <c r="CC64" s="40"/>
      <c r="CF64" s="40"/>
      <c r="CG64" s="40"/>
      <c r="CH64" s="40"/>
      <c r="CI64" s="50"/>
      <c r="CJ64" s="40"/>
      <c r="CK64" s="40"/>
      <c r="CL64" s="88"/>
    </row>
    <row r="65" spans="5:90" s="79" customFormat="1" ht="18.75" customHeight="1">
      <c r="E65" s="81"/>
      <c r="AP65" s="80"/>
      <c r="CA65" s="98"/>
      <c r="CC65" s="40"/>
      <c r="CF65" s="40"/>
      <c r="CG65" s="40"/>
      <c r="CH65" s="40"/>
      <c r="CI65" s="50"/>
      <c r="CJ65" s="40"/>
      <c r="CK65" s="40"/>
      <c r="CL65" s="88"/>
    </row>
    <row r="66" spans="5:90" s="79" customFormat="1" ht="18.75" customHeight="1">
      <c r="E66" s="81"/>
      <c r="AP66" s="80"/>
      <c r="CA66" s="98"/>
      <c r="CC66" s="40"/>
      <c r="CF66" s="40"/>
      <c r="CG66" s="40"/>
      <c r="CH66" s="40"/>
      <c r="CI66" s="50"/>
      <c r="CJ66" s="40"/>
      <c r="CK66" s="40"/>
      <c r="CL66" s="88"/>
    </row>
    <row r="67" spans="5:90" s="79" customFormat="1" ht="18.75" customHeight="1">
      <c r="E67" s="81"/>
      <c r="AP67" s="80"/>
      <c r="CA67" s="98"/>
      <c r="CC67" s="40"/>
      <c r="CF67" s="40"/>
      <c r="CG67" s="40"/>
      <c r="CH67" s="40"/>
      <c r="CI67" s="50"/>
      <c r="CJ67" s="40"/>
      <c r="CK67" s="40"/>
      <c r="CL67" s="88"/>
    </row>
    <row r="68" spans="5:90" s="79" customFormat="1" ht="18.75" customHeight="1">
      <c r="E68" s="81"/>
      <c r="AP68" s="80"/>
      <c r="CA68" s="98"/>
      <c r="CC68" s="40"/>
      <c r="CF68" s="40"/>
      <c r="CG68" s="40"/>
      <c r="CH68" s="40"/>
      <c r="CI68" s="50"/>
      <c r="CJ68" s="40"/>
      <c r="CK68" s="40"/>
      <c r="CL68" s="88"/>
    </row>
    <row r="69" spans="5:90" s="79" customFormat="1" ht="18.75" customHeight="1">
      <c r="E69" s="81"/>
      <c r="AP69" s="80"/>
      <c r="CA69" s="98"/>
      <c r="CC69" s="40"/>
      <c r="CF69" s="40"/>
      <c r="CG69" s="40"/>
      <c r="CH69" s="40"/>
      <c r="CI69" s="50"/>
      <c r="CJ69" s="40"/>
      <c r="CK69" s="40"/>
      <c r="CL69" s="88"/>
    </row>
    <row r="70" spans="5:90" s="79" customFormat="1" ht="18.75" customHeight="1">
      <c r="E70" s="81"/>
      <c r="AP70" s="80"/>
      <c r="CA70" s="98"/>
      <c r="CC70" s="40"/>
      <c r="CF70" s="40"/>
      <c r="CG70" s="40"/>
      <c r="CH70" s="40"/>
      <c r="CI70" s="50"/>
      <c r="CJ70" s="40"/>
      <c r="CK70" s="40"/>
      <c r="CL70" s="88"/>
    </row>
    <row r="71" spans="5:90" s="79" customFormat="1" ht="18.75" customHeight="1">
      <c r="E71" s="81"/>
      <c r="AP71" s="80"/>
      <c r="CA71" s="98"/>
      <c r="CC71" s="40"/>
      <c r="CF71" s="40"/>
      <c r="CG71" s="40"/>
      <c r="CH71" s="40"/>
      <c r="CI71" s="50"/>
      <c r="CJ71" s="40"/>
      <c r="CK71" s="40"/>
      <c r="CL71" s="88"/>
    </row>
    <row r="72" spans="5:90" s="79" customFormat="1" ht="18.75" customHeight="1">
      <c r="E72" s="81"/>
      <c r="AP72" s="80"/>
      <c r="CA72" s="98"/>
      <c r="CC72" s="40"/>
      <c r="CF72" s="40"/>
      <c r="CG72" s="40"/>
      <c r="CH72" s="40"/>
      <c r="CI72" s="50"/>
      <c r="CJ72" s="40"/>
      <c r="CK72" s="40"/>
      <c r="CL72" s="88"/>
    </row>
    <row r="73" spans="5:90" s="79" customFormat="1" ht="18.75" customHeight="1">
      <c r="E73" s="81"/>
      <c r="AP73" s="80"/>
      <c r="CA73" s="98"/>
      <c r="CC73" s="40"/>
      <c r="CF73" s="40"/>
      <c r="CG73" s="40"/>
      <c r="CH73" s="40"/>
      <c r="CI73" s="50"/>
      <c r="CJ73" s="40"/>
      <c r="CK73" s="40"/>
      <c r="CL73" s="88"/>
    </row>
    <row r="74" spans="5:90" s="79" customFormat="1" ht="18.75" customHeight="1">
      <c r="E74" s="81"/>
      <c r="AP74" s="80"/>
      <c r="CA74" s="98"/>
      <c r="CC74" s="40"/>
      <c r="CF74" s="40"/>
      <c r="CG74" s="40"/>
      <c r="CH74" s="40"/>
      <c r="CI74" s="50"/>
      <c r="CJ74" s="40"/>
      <c r="CK74" s="40"/>
      <c r="CL74" s="88"/>
    </row>
    <row r="75" spans="5:90" s="79" customFormat="1" ht="18.75" customHeight="1">
      <c r="E75" s="81"/>
      <c r="AP75" s="80"/>
      <c r="CA75" s="98"/>
      <c r="CC75" s="40"/>
      <c r="CF75" s="40"/>
      <c r="CG75" s="40"/>
      <c r="CH75" s="40"/>
      <c r="CI75" s="50"/>
      <c r="CJ75" s="40"/>
      <c r="CK75" s="40"/>
      <c r="CL75" s="88"/>
    </row>
    <row r="76" spans="5:90" s="79" customFormat="1" ht="18.75" customHeight="1">
      <c r="E76" s="81"/>
      <c r="AP76" s="80"/>
      <c r="CA76" s="98"/>
      <c r="CC76" s="40"/>
      <c r="CF76" s="40"/>
      <c r="CG76" s="40"/>
      <c r="CH76" s="40"/>
      <c r="CI76" s="50"/>
      <c r="CJ76" s="40"/>
      <c r="CK76" s="40"/>
      <c r="CL76" s="88"/>
    </row>
    <row r="77" spans="5:90" s="79" customFormat="1" ht="18.75" customHeight="1">
      <c r="E77" s="81"/>
      <c r="AP77" s="80"/>
      <c r="CA77" s="98"/>
      <c r="CC77" s="40"/>
      <c r="CF77" s="40"/>
      <c r="CG77" s="40"/>
      <c r="CH77" s="40"/>
      <c r="CI77" s="50"/>
      <c r="CJ77" s="40"/>
      <c r="CK77" s="40"/>
      <c r="CL77" s="88"/>
    </row>
    <row r="78" spans="5:90" s="79" customFormat="1" ht="18.75" customHeight="1">
      <c r="E78" s="81"/>
      <c r="AP78" s="80"/>
      <c r="CA78" s="98"/>
      <c r="CC78" s="40"/>
      <c r="CF78" s="40"/>
      <c r="CG78" s="40"/>
      <c r="CH78" s="40"/>
      <c r="CI78" s="50"/>
      <c r="CJ78" s="40"/>
      <c r="CK78" s="40"/>
      <c r="CL78" s="88"/>
    </row>
    <row r="79" spans="5:90" s="79" customFormat="1" ht="18.75" customHeight="1">
      <c r="E79" s="81"/>
      <c r="AP79" s="80"/>
      <c r="CA79" s="98"/>
      <c r="CC79" s="40"/>
      <c r="CF79" s="40"/>
      <c r="CL79" s="88"/>
    </row>
    <row r="80" spans="5:90" s="79" customFormat="1" ht="18.75" customHeight="1">
      <c r="E80" s="81"/>
      <c r="AP80" s="80"/>
      <c r="CA80" s="98"/>
      <c r="CC80" s="40"/>
      <c r="CF80" s="40"/>
      <c r="CK80" s="40"/>
      <c r="CL80" s="88"/>
    </row>
    <row r="81" spans="2:90" s="79" customFormat="1" ht="18.75" customHeight="1">
      <c r="E81" s="81"/>
      <c r="AP81" s="80"/>
      <c r="CA81" s="98"/>
      <c r="CC81" s="40"/>
      <c r="CF81" s="40"/>
      <c r="CK81" s="40"/>
      <c r="CL81" s="88"/>
    </row>
    <row r="82" spans="2:90" s="79" customFormat="1" ht="18.75" customHeight="1">
      <c r="E82" s="81"/>
      <c r="AP82" s="80"/>
      <c r="CA82" s="98"/>
      <c r="CC82" s="40"/>
      <c r="CF82" s="40"/>
      <c r="CK82" s="40"/>
      <c r="CL82" s="88"/>
    </row>
    <row r="83" spans="2:90" s="79" customFormat="1" ht="18.75" customHeight="1">
      <c r="E83" s="81"/>
      <c r="AP83" s="80"/>
      <c r="CA83" s="98"/>
      <c r="CC83" s="40"/>
      <c r="CF83" s="40"/>
      <c r="CK83" s="40"/>
      <c r="CL83" s="88"/>
    </row>
    <row r="84" spans="2:90" s="79" customFormat="1" ht="18.75" customHeight="1">
      <c r="E84" s="81"/>
      <c r="AP84" s="80"/>
      <c r="CA84" s="98"/>
      <c r="CC84" s="40"/>
      <c r="CF84" s="40"/>
      <c r="CK84" s="40"/>
      <c r="CL84" s="88"/>
    </row>
    <row r="85" spans="2:90" s="79" customFormat="1" ht="18.75" customHeight="1">
      <c r="E85" s="81"/>
      <c r="AP85" s="80"/>
      <c r="CA85" s="98"/>
      <c r="CC85" s="40"/>
      <c r="CF85" s="40"/>
      <c r="CK85" s="40"/>
      <c r="CL85" s="88"/>
    </row>
    <row r="86" spans="2:90" s="79" customFormat="1" ht="18.75" customHeight="1">
      <c r="E86" s="81"/>
      <c r="AP86" s="80"/>
      <c r="CA86" s="98"/>
      <c r="CC86" s="40"/>
      <c r="CF86" s="40"/>
      <c r="CK86" s="40"/>
      <c r="CL86" s="88"/>
    </row>
    <row r="87" spans="2:90" s="79" customFormat="1" ht="18.75" customHeight="1">
      <c r="E87" s="81"/>
      <c r="AP87" s="80"/>
      <c r="CA87" s="98"/>
      <c r="CC87" s="40"/>
      <c r="CF87" s="40"/>
      <c r="CK87" s="40"/>
      <c r="CL87" s="88"/>
    </row>
    <row r="88" spans="2:90" s="79" customFormat="1" ht="18.75" customHeight="1">
      <c r="E88" s="81"/>
      <c r="AP88" s="80"/>
      <c r="CA88" s="98"/>
      <c r="CC88" s="40"/>
      <c r="CF88" s="40"/>
      <c r="CK88" s="40"/>
      <c r="CL88" s="88"/>
    </row>
    <row r="89" spans="2:90" s="79" customFormat="1" ht="18.75" customHeight="1">
      <c r="E89" s="81"/>
      <c r="AP89" s="80"/>
      <c r="CA89" s="98"/>
      <c r="CC89" s="40"/>
      <c r="CF89" s="40"/>
      <c r="CK89" s="40"/>
      <c r="CL89" s="88"/>
    </row>
    <row r="90" spans="2:90" s="79" customFormat="1" ht="18.75" customHeight="1">
      <c r="E90" s="81"/>
      <c r="AP90" s="80"/>
      <c r="CA90" s="98"/>
      <c r="CC90" s="40"/>
      <c r="CF90" s="40"/>
      <c r="CK90" s="40"/>
      <c r="CL90" s="88"/>
    </row>
    <row r="91" spans="2:90" s="79" customFormat="1" ht="18.75" customHeight="1">
      <c r="E91" s="81"/>
      <c r="AP91" s="80"/>
      <c r="CA91" s="98"/>
      <c r="CC91" s="40"/>
      <c r="CF91" s="40"/>
      <c r="CK91" s="40"/>
      <c r="CL91" s="88"/>
    </row>
    <row r="92" spans="2:90" s="79" customFormat="1" ht="18.75" customHeight="1">
      <c r="E92" s="81"/>
      <c r="AP92" s="80"/>
      <c r="CA92" s="98"/>
      <c r="CC92" s="40"/>
      <c r="CF92" s="40"/>
      <c r="CK92" s="40"/>
      <c r="CL92" s="88"/>
    </row>
    <row r="93" spans="2:90" s="79" customFormat="1" ht="18.75" customHeight="1">
      <c r="E93" s="81"/>
      <c r="AP93" s="80"/>
      <c r="CA93" s="98"/>
      <c r="CC93" s="40"/>
      <c r="CF93" s="40"/>
      <c r="CK93" s="40"/>
      <c r="CL93" s="88"/>
    </row>
    <row r="94" spans="2:90" s="79" customFormat="1" ht="18.75" customHeight="1">
      <c r="B94" s="81"/>
      <c r="C94" s="81"/>
      <c r="D94" s="81"/>
      <c r="E94" s="81"/>
      <c r="G94" s="81"/>
      <c r="AP94" s="80"/>
      <c r="CA94" s="98"/>
      <c r="CC94" s="40"/>
      <c r="CF94" s="40"/>
      <c r="CK94" s="40"/>
      <c r="CL94" s="88"/>
    </row>
    <row r="95" spans="2:90" s="79" customFormat="1" ht="18.75" customHeight="1">
      <c r="AP95" s="80"/>
      <c r="CA95" s="98"/>
      <c r="CC95" s="40"/>
      <c r="CF95" s="40"/>
      <c r="CK95" s="40"/>
      <c r="CL95" s="88"/>
    </row>
    <row r="96" spans="2:90" s="79" customFormat="1" ht="18.75" customHeight="1">
      <c r="AP96" s="80"/>
      <c r="CA96" s="98"/>
      <c r="CC96" s="40"/>
      <c r="CF96" s="40"/>
      <c r="CK96" s="40"/>
      <c r="CL96" s="88"/>
    </row>
    <row r="97" spans="42:90" s="79" customFormat="1" ht="18.75" customHeight="1">
      <c r="AP97" s="80"/>
      <c r="CA97" s="98"/>
      <c r="CC97" s="40"/>
      <c r="CF97" s="40"/>
      <c r="CK97" s="40"/>
      <c r="CL97" s="88"/>
    </row>
    <row r="98" spans="42:90" s="79" customFormat="1" ht="18.75" customHeight="1">
      <c r="AP98" s="80"/>
      <c r="CA98" s="98"/>
      <c r="CC98" s="40"/>
      <c r="CF98" s="40"/>
      <c r="CK98" s="40"/>
      <c r="CL98" s="88"/>
    </row>
    <row r="99" spans="42:90" s="79" customFormat="1" ht="18.75" customHeight="1">
      <c r="AP99" s="80"/>
      <c r="CA99" s="98"/>
      <c r="CC99" s="40"/>
      <c r="CF99" s="40"/>
      <c r="CK99" s="40"/>
      <c r="CL99" s="88"/>
    </row>
    <row r="100" spans="42:90" s="79" customFormat="1" ht="18.75" customHeight="1">
      <c r="AP100" s="80"/>
      <c r="CA100" s="98"/>
      <c r="CC100" s="40"/>
      <c r="CF100" s="40"/>
      <c r="CK100" s="40"/>
      <c r="CL100" s="88"/>
    </row>
    <row r="101" spans="42:90" s="79" customFormat="1" ht="18.75" customHeight="1">
      <c r="AP101" s="80"/>
      <c r="CA101" s="98"/>
      <c r="CC101" s="40"/>
      <c r="CF101" s="40"/>
      <c r="CK101" s="40"/>
      <c r="CL101" s="88"/>
    </row>
    <row r="102" spans="42:90" s="79" customFormat="1" ht="18.75" customHeight="1">
      <c r="AP102" s="80"/>
      <c r="CA102" s="98"/>
      <c r="CC102" s="40"/>
      <c r="CF102" s="40"/>
      <c r="CK102" s="40"/>
      <c r="CL102" s="88"/>
    </row>
    <row r="103" spans="42:90" s="79" customFormat="1" ht="18.75" customHeight="1">
      <c r="AP103" s="80"/>
      <c r="CA103" s="98"/>
      <c r="CC103" s="40"/>
      <c r="CF103" s="40"/>
      <c r="CK103" s="40"/>
      <c r="CL103" s="88"/>
    </row>
  </sheetData>
  <sheetProtection password="CC6B" sheet="1" selectLockedCells="1"/>
  <mergeCells count="64">
    <mergeCell ref="B27:AM27"/>
    <mergeCell ref="B28:AM28"/>
    <mergeCell ref="A22:Q22"/>
    <mergeCell ref="R22:V22"/>
    <mergeCell ref="W22:AM22"/>
    <mergeCell ref="A24:AM24"/>
    <mergeCell ref="B25:AM25"/>
    <mergeCell ref="B26:AM26"/>
    <mergeCell ref="A20:Q20"/>
    <mergeCell ref="R20:V20"/>
    <mergeCell ref="W20:AM20"/>
    <mergeCell ref="A21:Q21"/>
    <mergeCell ref="R21:V21"/>
    <mergeCell ref="W21:AM21"/>
    <mergeCell ref="A18:Q18"/>
    <mergeCell ref="R18:V18"/>
    <mergeCell ref="W18:AM18"/>
    <mergeCell ref="A19:Q19"/>
    <mergeCell ref="R19:V19"/>
    <mergeCell ref="W19:AM19"/>
    <mergeCell ref="A16:Q16"/>
    <mergeCell ref="R16:V16"/>
    <mergeCell ref="W16:AM16"/>
    <mergeCell ref="A17:Q17"/>
    <mergeCell ref="R17:V17"/>
    <mergeCell ref="W17:AM17"/>
    <mergeCell ref="A14:Q14"/>
    <mergeCell ref="R14:V14"/>
    <mergeCell ref="W14:AM14"/>
    <mergeCell ref="A15:Q15"/>
    <mergeCell ref="R15:V15"/>
    <mergeCell ref="W15:AM15"/>
    <mergeCell ref="AD12:AE12"/>
    <mergeCell ref="AF12:AH12"/>
    <mergeCell ref="AI12:AK12"/>
    <mergeCell ref="AL12:AM12"/>
    <mergeCell ref="A13:Q13"/>
    <mergeCell ref="R13:V13"/>
    <mergeCell ref="W13:AM13"/>
    <mergeCell ref="M12:P12"/>
    <mergeCell ref="Q12:T12"/>
    <mergeCell ref="U12:V12"/>
    <mergeCell ref="W12:Y12"/>
    <mergeCell ref="Z12:AC12"/>
    <mergeCell ref="AT7:AT8"/>
    <mergeCell ref="L8:AM8"/>
    <mergeCell ref="S9:Y9"/>
    <mergeCell ref="AG9:AM9"/>
    <mergeCell ref="L10:AM10"/>
    <mergeCell ref="AP5:AT5"/>
    <mergeCell ref="L6:AB6"/>
    <mergeCell ref="AC6:AF6"/>
    <mergeCell ref="AG6:AK6"/>
    <mergeCell ref="AL6:AM6"/>
    <mergeCell ref="AP6:AT6"/>
    <mergeCell ref="A2:AM2"/>
    <mergeCell ref="A4:A10"/>
    <mergeCell ref="L4:AF4"/>
    <mergeCell ref="AG4:AM4"/>
    <mergeCell ref="L5:AF5"/>
    <mergeCell ref="AG5:AM5"/>
    <mergeCell ref="B7:K8"/>
    <mergeCell ref="Q7:R7"/>
    <mergeCell ref="T7:V7"/>
  </mergeCells>
  <phoneticPr fontId="6"/>
  <conditionalFormatting sqref="AG6:AK6">
    <cfRule type="expression" dxfId="7" priority="1">
      <formula>$CE$4=2</formula>
    </cfRule>
  </conditionalFormatting>
  <conditionalFormatting sqref="A25">
    <cfRule type="expression" dxfId="6" priority="2">
      <formula>#REF!=2</formula>
    </cfRule>
  </conditionalFormatting>
  <dataValidations count="8">
    <dataValidation type="list" allowBlank="1" showInputMessage="1" showErrorMessage="1" sqref="L6:AB6">
      <formula1>$CH$4:$CH$40</formula1>
    </dataValidation>
    <dataValidation type="list" allowBlank="1" showInputMessage="1" showErrorMessage="1" sqref="X33:Z34 A25:A28 X36:Z36 X31:Z31">
      <formula1>"○"</formula1>
    </dataValidation>
    <dataValidation imeMode="halfAlpha" allowBlank="1" showInputMessage="1" showErrorMessage="1" sqref="AG6 R14:V21"/>
    <dataValidation type="textLength" imeMode="disabled" operator="equal" allowBlank="1" showInputMessage="1" showErrorMessage="1" errorTitle="事業所番号" error="10桁で入力してください。" sqref="AG5:AM5">
      <formula1>10</formula1>
    </dataValidation>
    <dataValidation imeMode="disabled" allowBlank="1" showInputMessage="1" showErrorMessage="1" sqref="Q7:R7 T7:V7 S9:Y9 AG9:AM9"/>
    <dataValidation imeMode="fullKatakana" allowBlank="1" showInputMessage="1" showErrorMessage="1" sqref="L4:AF4"/>
    <dataValidation type="whole" allowBlank="1" showInputMessage="1" showErrorMessage="1" error="所要額が1,000円未満の場合は申請できません。" sqref="Z12">
      <formula1>1000</formula1>
      <formula2>1E+28</formula2>
    </dataValidation>
    <dataValidation type="list" allowBlank="1" showInputMessage="1" showErrorMessage="1" sqref="A15:Q21">
      <formula1>$CC$15:$CC$27</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CL103"/>
  <sheetViews>
    <sheetView showGridLines="0" view="pageBreakPreview" zoomScaleNormal="120" zoomScaleSheetLayoutView="100" workbookViewId="0">
      <selection activeCell="L4" sqref="L4:AF4"/>
    </sheetView>
  </sheetViews>
  <sheetFormatPr defaultColWidth="2.25" defaultRowHeight="15.75"/>
  <cols>
    <col min="1" max="1" width="5.75" style="41" customWidth="1"/>
    <col min="2" max="5" width="3.375" style="41" customWidth="1"/>
    <col min="6" max="7" width="2.375" style="41" bestFit="1" customWidth="1"/>
    <col min="8" max="28" width="2.25" style="41"/>
    <col min="29" max="30" width="2.125" style="41" customWidth="1"/>
    <col min="31" max="32" width="2.625" style="41" customWidth="1"/>
    <col min="33" max="33" width="2.25" style="41"/>
    <col min="34" max="35" width="2.875" style="41" customWidth="1"/>
    <col min="36" max="37" width="2.625" style="41" customWidth="1"/>
    <col min="38" max="39" width="1.375" style="41" customWidth="1"/>
    <col min="40" max="40" width="2.25" style="41"/>
    <col min="41" max="41" width="2.25" style="41" customWidth="1"/>
    <col min="42" max="42" width="2.25" style="117" customWidth="1"/>
    <col min="43" max="47" width="2.25" style="41" customWidth="1"/>
    <col min="48" max="78" width="2.25" style="41"/>
    <col min="79" max="79" width="8.625" style="95" bestFit="1" customWidth="1"/>
    <col min="80" max="80" width="2.875" style="41" customWidth="1"/>
    <col min="81" max="81" width="2.25" style="40" customWidth="1"/>
    <col min="82" max="83" width="5.875" style="41" customWidth="1"/>
    <col min="84" max="84" width="2.5" style="40" customWidth="1"/>
    <col min="85" max="85" width="3.25" style="41" customWidth="1"/>
    <col min="86" max="86" width="41.25" style="41" customWidth="1"/>
    <col min="87" max="87" width="7.5" style="41" customWidth="1"/>
    <col min="88" max="88" width="6.625" style="41" customWidth="1"/>
    <col min="89" max="89" width="2.375" style="40" customWidth="1"/>
    <col min="90" max="90" width="6.375" style="88" customWidth="1"/>
    <col min="91" max="16384" width="2.25" style="41"/>
  </cols>
  <sheetData>
    <row r="1" spans="1:90">
      <c r="A1" s="40" t="s">
        <v>43</v>
      </c>
      <c r="AJ1" s="41" t="s">
        <v>149</v>
      </c>
    </row>
    <row r="2" spans="1:90" ht="36" customHeight="1">
      <c r="A2" s="181" t="str">
        <f>IF(個票18!$CB$4="NG","申請内容に不備/未入力の項目があります！本シートをもう一度ご確認ください！","")</f>
        <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row>
    <row r="3" spans="1:90" ht="20.25" thickBot="1">
      <c r="L3" s="94"/>
      <c r="AM3" s="92" t="str">
        <f>IF($L$5="","",IF($AG$5="","事業所番号を入力してください。↓",""))</f>
        <v/>
      </c>
      <c r="CB3" s="41" t="s">
        <v>68</v>
      </c>
      <c r="CD3" s="41" t="s">
        <v>44</v>
      </c>
      <c r="CE3" s="41" t="s">
        <v>24</v>
      </c>
      <c r="CG3" s="40"/>
      <c r="CH3" s="40"/>
      <c r="CI3" s="42" t="s">
        <v>31</v>
      </c>
      <c r="CJ3" s="40"/>
      <c r="CK3" s="40" t="s">
        <v>44</v>
      </c>
      <c r="CL3" s="88" t="s">
        <v>24</v>
      </c>
    </row>
    <row r="4" spans="1:90" s="47" customFormat="1" ht="18" customHeight="1">
      <c r="A4" s="182" t="s">
        <v>18</v>
      </c>
      <c r="B4" s="43" t="s">
        <v>0</v>
      </c>
      <c r="C4" s="44"/>
      <c r="D4" s="44"/>
      <c r="E4" s="45"/>
      <c r="F4" s="45"/>
      <c r="G4" s="45"/>
      <c r="H4" s="45"/>
      <c r="I4" s="45"/>
      <c r="J4" s="45"/>
      <c r="K4" s="46"/>
      <c r="L4" s="185"/>
      <c r="M4" s="186"/>
      <c r="N4" s="186"/>
      <c r="O4" s="186"/>
      <c r="P4" s="186"/>
      <c r="Q4" s="186"/>
      <c r="R4" s="186"/>
      <c r="S4" s="186"/>
      <c r="T4" s="186"/>
      <c r="U4" s="186"/>
      <c r="V4" s="186"/>
      <c r="W4" s="186"/>
      <c r="X4" s="186"/>
      <c r="Y4" s="186"/>
      <c r="Z4" s="186"/>
      <c r="AA4" s="186"/>
      <c r="AB4" s="186"/>
      <c r="AC4" s="186"/>
      <c r="AD4" s="186"/>
      <c r="AE4" s="186"/>
      <c r="AF4" s="187"/>
      <c r="AG4" s="188" t="s">
        <v>72</v>
      </c>
      <c r="AH4" s="189"/>
      <c r="AI4" s="189"/>
      <c r="AJ4" s="189"/>
      <c r="AK4" s="189"/>
      <c r="AL4" s="189"/>
      <c r="AM4" s="190"/>
      <c r="AP4" s="48"/>
      <c r="CA4" s="96"/>
      <c r="CB4" s="89" t="str">
        <f>IF(AM3&amp;AC7&amp;A29="","","NG")</f>
        <v/>
      </c>
      <c r="CC4" s="40"/>
      <c r="CD4" s="47">
        <f>IFERROR(VLOOKUP($L$6,$CH$4:$CK$40,4,FALSE),0)</f>
        <v>0</v>
      </c>
      <c r="CE4" s="47">
        <f>IFERROR(VLOOKUP($L$6,$CH$4:$CL$40,5,FALSE),0)</f>
        <v>0</v>
      </c>
      <c r="CF4" s="40">
        <f>IF($L$6=$CH4,1,0)</f>
        <v>0</v>
      </c>
      <c r="CG4" s="40">
        <v>1</v>
      </c>
      <c r="CH4" s="49" t="s">
        <v>75</v>
      </c>
      <c r="CI4" s="50">
        <v>20000</v>
      </c>
      <c r="CJ4" s="40" t="s">
        <v>30</v>
      </c>
      <c r="CK4" s="40">
        <v>1</v>
      </c>
      <c r="CL4" s="88">
        <v>2</v>
      </c>
    </row>
    <row r="5" spans="1:90" s="47" customFormat="1" ht="20.25" customHeight="1">
      <c r="A5" s="183"/>
      <c r="B5" s="51" t="s">
        <v>17</v>
      </c>
      <c r="C5" s="52"/>
      <c r="D5" s="52"/>
      <c r="E5" s="53"/>
      <c r="F5" s="53"/>
      <c r="G5" s="53"/>
      <c r="H5" s="53"/>
      <c r="I5" s="53"/>
      <c r="J5" s="53"/>
      <c r="K5" s="54"/>
      <c r="L5" s="191"/>
      <c r="M5" s="192"/>
      <c r="N5" s="192"/>
      <c r="O5" s="192"/>
      <c r="P5" s="192"/>
      <c r="Q5" s="192"/>
      <c r="R5" s="192"/>
      <c r="S5" s="192"/>
      <c r="T5" s="192"/>
      <c r="U5" s="192"/>
      <c r="V5" s="192"/>
      <c r="W5" s="192"/>
      <c r="X5" s="192"/>
      <c r="Y5" s="192"/>
      <c r="Z5" s="192"/>
      <c r="AA5" s="192"/>
      <c r="AB5" s="192"/>
      <c r="AC5" s="192"/>
      <c r="AD5" s="192"/>
      <c r="AE5" s="192"/>
      <c r="AF5" s="193"/>
      <c r="AG5" s="194"/>
      <c r="AH5" s="195"/>
      <c r="AI5" s="195"/>
      <c r="AJ5" s="195"/>
      <c r="AK5" s="195"/>
      <c r="AL5" s="195"/>
      <c r="AM5" s="196"/>
      <c r="AP5" s="207"/>
      <c r="AQ5" s="207"/>
      <c r="AR5" s="207"/>
      <c r="AS5" s="207"/>
      <c r="AT5" s="207"/>
      <c r="CA5" s="96"/>
      <c r="CC5" s="40"/>
      <c r="CF5" s="40">
        <f t="shared" ref="CF5:CF13" si="0">IF($L$6=$CH5,1,0)</f>
        <v>0</v>
      </c>
      <c r="CG5" s="40">
        <v>2</v>
      </c>
      <c r="CH5" s="49" t="s">
        <v>76</v>
      </c>
      <c r="CI5" s="50">
        <v>30000</v>
      </c>
      <c r="CJ5" s="40" t="s">
        <v>30</v>
      </c>
      <c r="CK5" s="40">
        <v>1</v>
      </c>
      <c r="CL5" s="88">
        <v>2</v>
      </c>
    </row>
    <row r="6" spans="1:90" s="47" customFormat="1" ht="26.25" customHeight="1">
      <c r="A6" s="183"/>
      <c r="B6" s="55" t="s">
        <v>27</v>
      </c>
      <c r="C6" s="118"/>
      <c r="D6" s="118"/>
      <c r="E6" s="6"/>
      <c r="F6" s="6"/>
      <c r="G6" s="6"/>
      <c r="H6" s="6"/>
      <c r="I6" s="6"/>
      <c r="J6" s="6"/>
      <c r="K6" s="56"/>
      <c r="L6" s="208"/>
      <c r="M6" s="209"/>
      <c r="N6" s="209"/>
      <c r="O6" s="209"/>
      <c r="P6" s="209"/>
      <c r="Q6" s="209"/>
      <c r="R6" s="209"/>
      <c r="S6" s="209"/>
      <c r="T6" s="209"/>
      <c r="U6" s="209"/>
      <c r="V6" s="209"/>
      <c r="W6" s="209"/>
      <c r="X6" s="209"/>
      <c r="Y6" s="209"/>
      <c r="Z6" s="209"/>
      <c r="AA6" s="209"/>
      <c r="AB6" s="210"/>
      <c r="AC6" s="211" t="s">
        <v>24</v>
      </c>
      <c r="AD6" s="212"/>
      <c r="AE6" s="212"/>
      <c r="AF6" s="213"/>
      <c r="AG6" s="214"/>
      <c r="AH6" s="215"/>
      <c r="AI6" s="215"/>
      <c r="AJ6" s="215"/>
      <c r="AK6" s="216"/>
      <c r="AL6" s="217" t="s">
        <v>73</v>
      </c>
      <c r="AM6" s="218"/>
      <c r="AP6" s="219" t="s">
        <v>37</v>
      </c>
      <c r="AQ6" s="207"/>
      <c r="AR6" s="207"/>
      <c r="AS6" s="207"/>
      <c r="AT6" s="207"/>
      <c r="CA6" s="96"/>
      <c r="CC6" s="40"/>
      <c r="CF6" s="40">
        <f t="shared" si="0"/>
        <v>0</v>
      </c>
      <c r="CG6" s="40">
        <v>3</v>
      </c>
      <c r="CH6" s="49" t="s">
        <v>77</v>
      </c>
      <c r="CI6" s="50">
        <v>40000</v>
      </c>
      <c r="CJ6" s="40" t="s">
        <v>30</v>
      </c>
      <c r="CK6" s="40">
        <v>1</v>
      </c>
      <c r="CL6" s="88">
        <v>2</v>
      </c>
    </row>
    <row r="7" spans="1:90" s="47" customFormat="1" ht="18" customHeight="1">
      <c r="A7" s="183"/>
      <c r="B7" s="197" t="s">
        <v>25</v>
      </c>
      <c r="C7" s="198"/>
      <c r="D7" s="198"/>
      <c r="E7" s="198"/>
      <c r="F7" s="198"/>
      <c r="G7" s="198"/>
      <c r="H7" s="198"/>
      <c r="I7" s="198"/>
      <c r="J7" s="198"/>
      <c r="K7" s="199"/>
      <c r="L7" s="57" t="s">
        <v>5</v>
      </c>
      <c r="M7" s="57"/>
      <c r="N7" s="57"/>
      <c r="O7" s="57"/>
      <c r="P7" s="57"/>
      <c r="Q7" s="203"/>
      <c r="R7" s="203"/>
      <c r="S7" s="57" t="s">
        <v>6</v>
      </c>
      <c r="T7" s="203"/>
      <c r="U7" s="203"/>
      <c r="V7" s="203"/>
      <c r="W7" s="57" t="s">
        <v>7</v>
      </c>
      <c r="X7" s="57"/>
      <c r="Y7" s="57"/>
      <c r="Z7" s="57"/>
      <c r="AA7" s="57"/>
      <c r="AB7" s="57"/>
      <c r="AC7" s="83" t="str">
        <f>IF($CE$4=2,IF($AG$6="","定員を入力してください。",""),"")</f>
        <v/>
      </c>
      <c r="AD7" s="82"/>
      <c r="AE7" s="82"/>
      <c r="AF7" s="82"/>
      <c r="AG7" s="82"/>
      <c r="AH7" s="82"/>
      <c r="AI7" s="82"/>
      <c r="AJ7" s="82"/>
      <c r="AK7" s="82"/>
      <c r="AL7" s="82"/>
      <c r="AM7" s="84"/>
      <c r="AP7" s="118"/>
      <c r="AQ7" s="5"/>
      <c r="AR7" s="5"/>
      <c r="AS7" s="5"/>
      <c r="AT7" s="220"/>
      <c r="CA7" s="96"/>
      <c r="CC7" s="40"/>
      <c r="CF7" s="40">
        <f t="shared" si="0"/>
        <v>0</v>
      </c>
      <c r="CG7" s="40">
        <v>4</v>
      </c>
      <c r="CH7" s="49" t="s">
        <v>78</v>
      </c>
      <c r="CI7" s="50">
        <v>14000</v>
      </c>
      <c r="CJ7" s="40" t="s">
        <v>30</v>
      </c>
      <c r="CK7" s="40">
        <v>1</v>
      </c>
      <c r="CL7" s="88"/>
    </row>
    <row r="8" spans="1:90" s="47" customFormat="1" ht="20.25" customHeight="1">
      <c r="A8" s="183"/>
      <c r="B8" s="200"/>
      <c r="C8" s="201"/>
      <c r="D8" s="201"/>
      <c r="E8" s="201"/>
      <c r="F8" s="201"/>
      <c r="G8" s="201"/>
      <c r="H8" s="201"/>
      <c r="I8" s="201"/>
      <c r="J8" s="201"/>
      <c r="K8" s="202"/>
      <c r="L8" s="221"/>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3"/>
      <c r="AP8" s="118"/>
      <c r="AQ8" s="5"/>
      <c r="AR8" s="5"/>
      <c r="AS8" s="5"/>
      <c r="AT8" s="220"/>
      <c r="CA8" s="96"/>
      <c r="CC8" s="40"/>
      <c r="CF8" s="40">
        <f t="shared" si="0"/>
        <v>0</v>
      </c>
      <c r="CG8" s="40">
        <v>5</v>
      </c>
      <c r="CH8" s="49" t="s">
        <v>79</v>
      </c>
      <c r="CI8" s="50">
        <v>7000</v>
      </c>
      <c r="CJ8" s="40" t="s">
        <v>30</v>
      </c>
      <c r="CK8" s="40">
        <v>1</v>
      </c>
      <c r="CL8" s="88"/>
    </row>
    <row r="9" spans="1:90" s="47" customFormat="1" ht="21" customHeight="1">
      <c r="A9" s="183"/>
      <c r="B9" s="58" t="s">
        <v>8</v>
      </c>
      <c r="C9" s="119"/>
      <c r="D9" s="119"/>
      <c r="E9" s="59"/>
      <c r="F9" s="59"/>
      <c r="G9" s="59"/>
      <c r="H9" s="59"/>
      <c r="I9" s="59"/>
      <c r="J9" s="59"/>
      <c r="K9" s="60"/>
      <c r="L9" s="59" t="s">
        <v>9</v>
      </c>
      <c r="M9" s="59"/>
      <c r="N9" s="59"/>
      <c r="O9" s="59"/>
      <c r="P9" s="59"/>
      <c r="Q9" s="59"/>
      <c r="R9" s="60"/>
      <c r="S9" s="224"/>
      <c r="T9" s="225"/>
      <c r="U9" s="225"/>
      <c r="V9" s="225"/>
      <c r="W9" s="225"/>
      <c r="X9" s="225"/>
      <c r="Y9" s="226"/>
      <c r="Z9" s="61" t="s">
        <v>23</v>
      </c>
      <c r="AA9" s="59"/>
      <c r="AB9" s="59"/>
      <c r="AC9" s="59"/>
      <c r="AD9" s="59"/>
      <c r="AE9" s="59"/>
      <c r="AF9" s="60"/>
      <c r="AG9" s="227"/>
      <c r="AH9" s="228"/>
      <c r="AI9" s="228"/>
      <c r="AJ9" s="228"/>
      <c r="AK9" s="228"/>
      <c r="AL9" s="228"/>
      <c r="AM9" s="229"/>
      <c r="AP9" s="48"/>
      <c r="CA9" s="96"/>
      <c r="CC9" s="40"/>
      <c r="CF9" s="40">
        <f t="shared" si="0"/>
        <v>0</v>
      </c>
      <c r="CG9" s="40">
        <v>6</v>
      </c>
      <c r="CH9" s="49" t="s">
        <v>80</v>
      </c>
      <c r="CI9" s="50">
        <v>7000</v>
      </c>
      <c r="CJ9" s="40" t="s">
        <v>30</v>
      </c>
      <c r="CK9" s="40">
        <v>1</v>
      </c>
      <c r="CL9" s="88"/>
    </row>
    <row r="10" spans="1:90" s="47" customFormat="1" ht="20.25" customHeight="1" thickBot="1">
      <c r="A10" s="184"/>
      <c r="B10" s="62" t="s">
        <v>42</v>
      </c>
      <c r="C10" s="63"/>
      <c r="D10" s="63"/>
      <c r="E10" s="64"/>
      <c r="F10" s="64"/>
      <c r="G10" s="64"/>
      <c r="H10" s="64"/>
      <c r="I10" s="64"/>
      <c r="J10" s="64"/>
      <c r="K10" s="65"/>
      <c r="L10" s="230"/>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2"/>
      <c r="AP10" s="48"/>
      <c r="CA10" s="96"/>
      <c r="CC10" s="40"/>
      <c r="CF10" s="40">
        <f t="shared" si="0"/>
        <v>0</v>
      </c>
      <c r="CG10" s="40">
        <v>7</v>
      </c>
      <c r="CH10" s="49" t="s">
        <v>81</v>
      </c>
      <c r="CI10" s="50">
        <v>7000</v>
      </c>
      <c r="CJ10" s="40" t="s">
        <v>30</v>
      </c>
      <c r="CK10" s="40">
        <v>1</v>
      </c>
      <c r="CL10" s="88"/>
    </row>
    <row r="11" spans="1:90" s="47" customFormat="1" ht="19.5" customHeight="1" thickBot="1">
      <c r="A11" s="5"/>
      <c r="B11" s="5"/>
      <c r="C11" s="5"/>
      <c r="D11" s="5"/>
      <c r="E11" s="5"/>
      <c r="F11" s="5"/>
      <c r="G11" s="5"/>
      <c r="H11" s="5"/>
      <c r="I11" s="66"/>
      <c r="J11" s="5"/>
      <c r="K11" s="6"/>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P11" s="48"/>
      <c r="CA11" s="96"/>
      <c r="CC11" s="40"/>
      <c r="CF11" s="40">
        <f t="shared" si="0"/>
        <v>0</v>
      </c>
      <c r="CG11" s="40">
        <v>8</v>
      </c>
      <c r="CH11" s="49" t="s">
        <v>82</v>
      </c>
      <c r="CI11" s="50">
        <v>7000</v>
      </c>
      <c r="CJ11" s="40" t="s">
        <v>30</v>
      </c>
      <c r="CK11" s="40">
        <v>1</v>
      </c>
      <c r="CL11" s="88"/>
    </row>
    <row r="12" spans="1:90" s="47" customFormat="1" ht="20.25" customHeight="1" thickBot="1">
      <c r="A12" s="67" t="s">
        <v>33</v>
      </c>
      <c r="B12" s="6"/>
      <c r="C12" s="5"/>
      <c r="D12" s="5"/>
      <c r="E12" s="5"/>
      <c r="F12" s="5"/>
      <c r="G12" s="5"/>
      <c r="H12" s="5"/>
      <c r="I12" s="66"/>
      <c r="J12" s="5"/>
      <c r="K12" s="6"/>
      <c r="L12" s="118"/>
      <c r="M12" s="238" t="s">
        <v>26</v>
      </c>
      <c r="N12" s="204"/>
      <c r="O12" s="204"/>
      <c r="P12" s="204"/>
      <c r="Q12" s="239" t="str">
        <f>IFERROR(SUM(IF($L$6="","",VLOOKUP($L$6,$CH$4:$CI$40,2,0)),$CA$22),"")</f>
        <v/>
      </c>
      <c r="R12" s="240"/>
      <c r="S12" s="240"/>
      <c r="T12" s="241"/>
      <c r="U12" s="204" t="s">
        <v>34</v>
      </c>
      <c r="V12" s="204"/>
      <c r="W12" s="204" t="s">
        <v>19</v>
      </c>
      <c r="X12" s="204"/>
      <c r="Y12" s="204"/>
      <c r="Z12" s="205">
        <f>ROUNDDOWN($R$22/1000,0)*1000</f>
        <v>0</v>
      </c>
      <c r="AA12" s="205"/>
      <c r="AB12" s="205"/>
      <c r="AC12" s="205"/>
      <c r="AD12" s="204" t="s">
        <v>34</v>
      </c>
      <c r="AE12" s="204"/>
      <c r="AF12" s="204" t="s">
        <v>15</v>
      </c>
      <c r="AG12" s="204"/>
      <c r="AH12" s="204"/>
      <c r="AI12" s="205" t="str">
        <f>IF($Q$12="","",MIN($Q$12,$Z$12))</f>
        <v/>
      </c>
      <c r="AJ12" s="205"/>
      <c r="AK12" s="205"/>
      <c r="AL12" s="204" t="s">
        <v>34</v>
      </c>
      <c r="AM12" s="206"/>
      <c r="AP12" s="48"/>
      <c r="CA12" s="96"/>
      <c r="CC12" s="40"/>
      <c r="CF12" s="40">
        <f t="shared" si="0"/>
        <v>0</v>
      </c>
      <c r="CG12" s="40">
        <v>9</v>
      </c>
      <c r="CH12" s="49" t="s">
        <v>83</v>
      </c>
      <c r="CI12" s="50">
        <v>7000</v>
      </c>
      <c r="CJ12" s="40" t="s">
        <v>30</v>
      </c>
      <c r="CK12" s="40">
        <v>1</v>
      </c>
      <c r="CL12" s="88"/>
    </row>
    <row r="13" spans="1:90" ht="18" customHeight="1" thickBot="1">
      <c r="A13" s="233" t="s">
        <v>57</v>
      </c>
      <c r="B13" s="234"/>
      <c r="C13" s="234"/>
      <c r="D13" s="234"/>
      <c r="E13" s="234"/>
      <c r="F13" s="234"/>
      <c r="G13" s="234"/>
      <c r="H13" s="234"/>
      <c r="I13" s="234"/>
      <c r="J13" s="234"/>
      <c r="K13" s="234"/>
      <c r="L13" s="234"/>
      <c r="M13" s="234"/>
      <c r="N13" s="234"/>
      <c r="O13" s="234"/>
      <c r="P13" s="234"/>
      <c r="Q13" s="235"/>
      <c r="R13" s="236" t="s">
        <v>20</v>
      </c>
      <c r="S13" s="234"/>
      <c r="T13" s="234"/>
      <c r="U13" s="234"/>
      <c r="V13" s="235"/>
      <c r="W13" s="236" t="s">
        <v>151</v>
      </c>
      <c r="X13" s="234"/>
      <c r="Y13" s="234"/>
      <c r="Z13" s="234"/>
      <c r="AA13" s="234"/>
      <c r="AB13" s="234"/>
      <c r="AC13" s="234"/>
      <c r="AD13" s="234"/>
      <c r="AE13" s="234"/>
      <c r="AF13" s="234"/>
      <c r="AG13" s="234"/>
      <c r="AH13" s="234"/>
      <c r="AI13" s="234"/>
      <c r="AJ13" s="234"/>
      <c r="AK13" s="234"/>
      <c r="AL13" s="234"/>
      <c r="AM13" s="237"/>
      <c r="CA13" s="95" t="s">
        <v>71</v>
      </c>
      <c r="CF13" s="40">
        <f t="shared" si="0"/>
        <v>0</v>
      </c>
      <c r="CG13" s="40">
        <v>10</v>
      </c>
      <c r="CH13" s="49" t="s">
        <v>84</v>
      </c>
      <c r="CI13" s="50">
        <v>3000</v>
      </c>
      <c r="CJ13" s="40" t="s">
        <v>30</v>
      </c>
      <c r="CK13" s="40">
        <v>1</v>
      </c>
    </row>
    <row r="14" spans="1:90" ht="24.75" customHeight="1" thickBot="1">
      <c r="A14" s="172" t="s">
        <v>150</v>
      </c>
      <c r="B14" s="173"/>
      <c r="C14" s="173"/>
      <c r="D14" s="173"/>
      <c r="E14" s="173"/>
      <c r="F14" s="173"/>
      <c r="G14" s="173"/>
      <c r="H14" s="173"/>
      <c r="I14" s="173"/>
      <c r="J14" s="173"/>
      <c r="K14" s="173"/>
      <c r="L14" s="173"/>
      <c r="M14" s="173"/>
      <c r="N14" s="173"/>
      <c r="O14" s="173"/>
      <c r="P14" s="173"/>
      <c r="Q14" s="174"/>
      <c r="R14" s="175">
        <v>2300</v>
      </c>
      <c r="S14" s="176"/>
      <c r="T14" s="176"/>
      <c r="U14" s="176"/>
      <c r="V14" s="177"/>
      <c r="W14" s="178" t="s">
        <v>152</v>
      </c>
      <c r="X14" s="179"/>
      <c r="Y14" s="179"/>
      <c r="Z14" s="179"/>
      <c r="AA14" s="179"/>
      <c r="AB14" s="179"/>
      <c r="AC14" s="179"/>
      <c r="AD14" s="179"/>
      <c r="AE14" s="179"/>
      <c r="AF14" s="179"/>
      <c r="AG14" s="179"/>
      <c r="AH14" s="179"/>
      <c r="AI14" s="179"/>
      <c r="AJ14" s="179"/>
      <c r="AK14" s="179"/>
      <c r="AL14" s="179"/>
      <c r="AM14" s="180"/>
      <c r="CF14" s="40">
        <f t="shared" ref="CF14:CF40" si="1">IF($L$6=$CH14,1,0)</f>
        <v>0</v>
      </c>
      <c r="CG14" s="40">
        <v>11</v>
      </c>
      <c r="CH14" s="49" t="s">
        <v>85</v>
      </c>
      <c r="CI14" s="68">
        <v>3000</v>
      </c>
      <c r="CJ14" s="40" t="s">
        <v>30</v>
      </c>
      <c r="CK14" s="40">
        <v>1</v>
      </c>
    </row>
    <row r="15" spans="1:90" ht="24" customHeight="1">
      <c r="A15" s="242"/>
      <c r="B15" s="243"/>
      <c r="C15" s="243"/>
      <c r="D15" s="243"/>
      <c r="E15" s="243"/>
      <c r="F15" s="243"/>
      <c r="G15" s="243"/>
      <c r="H15" s="243"/>
      <c r="I15" s="243"/>
      <c r="J15" s="243"/>
      <c r="K15" s="243"/>
      <c r="L15" s="243"/>
      <c r="M15" s="243"/>
      <c r="N15" s="243"/>
      <c r="O15" s="243"/>
      <c r="P15" s="243"/>
      <c r="Q15" s="244"/>
      <c r="R15" s="245"/>
      <c r="S15" s="246"/>
      <c r="T15" s="246"/>
      <c r="U15" s="246"/>
      <c r="V15" s="247"/>
      <c r="W15" s="248"/>
      <c r="X15" s="249"/>
      <c r="Y15" s="249"/>
      <c r="Z15" s="249"/>
      <c r="AA15" s="249"/>
      <c r="AB15" s="249"/>
      <c r="AC15" s="249"/>
      <c r="AD15" s="249"/>
      <c r="AE15" s="249"/>
      <c r="AF15" s="249"/>
      <c r="AG15" s="249"/>
      <c r="AH15" s="249"/>
      <c r="AI15" s="249"/>
      <c r="AJ15" s="249"/>
      <c r="AK15" s="249"/>
      <c r="AL15" s="249"/>
      <c r="AM15" s="250"/>
      <c r="CA15" s="95">
        <f>IF($CD$4=2,IF(A15=$CC$26,R15,0),0)</f>
        <v>0</v>
      </c>
      <c r="CC15" s="40" t="s">
        <v>58</v>
      </c>
      <c r="CF15" s="40">
        <f t="shared" si="1"/>
        <v>0</v>
      </c>
      <c r="CG15" s="40">
        <v>12</v>
      </c>
      <c r="CH15" s="40" t="s">
        <v>86</v>
      </c>
      <c r="CI15" s="50">
        <v>7000</v>
      </c>
      <c r="CJ15" s="40" t="s">
        <v>30</v>
      </c>
      <c r="CK15" s="40">
        <v>1</v>
      </c>
    </row>
    <row r="16" spans="1:90" ht="24" customHeight="1">
      <c r="A16" s="251"/>
      <c r="B16" s="209"/>
      <c r="C16" s="209"/>
      <c r="D16" s="209"/>
      <c r="E16" s="209"/>
      <c r="F16" s="209"/>
      <c r="G16" s="209"/>
      <c r="H16" s="209"/>
      <c r="I16" s="209"/>
      <c r="J16" s="209"/>
      <c r="K16" s="209"/>
      <c r="L16" s="209"/>
      <c r="M16" s="209"/>
      <c r="N16" s="209"/>
      <c r="O16" s="209"/>
      <c r="P16" s="209"/>
      <c r="Q16" s="210"/>
      <c r="R16" s="252"/>
      <c r="S16" s="253"/>
      <c r="T16" s="253"/>
      <c r="U16" s="253"/>
      <c r="V16" s="254"/>
      <c r="W16" s="255"/>
      <c r="X16" s="256"/>
      <c r="Y16" s="256"/>
      <c r="Z16" s="256"/>
      <c r="AA16" s="256"/>
      <c r="AB16" s="256"/>
      <c r="AC16" s="256"/>
      <c r="AD16" s="256"/>
      <c r="AE16" s="256"/>
      <c r="AF16" s="256"/>
      <c r="AG16" s="256"/>
      <c r="AH16" s="256"/>
      <c r="AI16" s="256"/>
      <c r="AJ16" s="256"/>
      <c r="AK16" s="256"/>
      <c r="AL16" s="256"/>
      <c r="AM16" s="257"/>
      <c r="CA16" s="95">
        <f t="shared" ref="CA16:CA20" si="2">IF($CD$4=2,IF(A16=$CC$26,R16,0),0)</f>
        <v>0</v>
      </c>
      <c r="CC16" s="40" t="s">
        <v>59</v>
      </c>
      <c r="CF16" s="40">
        <f t="shared" si="1"/>
        <v>0</v>
      </c>
      <c r="CG16" s="40">
        <v>13</v>
      </c>
      <c r="CH16" s="40" t="s">
        <v>87</v>
      </c>
      <c r="CI16" s="50">
        <v>7000</v>
      </c>
      <c r="CJ16" s="40" t="s">
        <v>30</v>
      </c>
      <c r="CK16" s="40">
        <v>1</v>
      </c>
    </row>
    <row r="17" spans="1:90" ht="24" customHeight="1">
      <c r="A17" s="251"/>
      <c r="B17" s="209"/>
      <c r="C17" s="209"/>
      <c r="D17" s="209"/>
      <c r="E17" s="209"/>
      <c r="F17" s="209"/>
      <c r="G17" s="209"/>
      <c r="H17" s="209"/>
      <c r="I17" s="209"/>
      <c r="J17" s="209"/>
      <c r="K17" s="209"/>
      <c r="L17" s="209"/>
      <c r="M17" s="209"/>
      <c r="N17" s="209"/>
      <c r="O17" s="209"/>
      <c r="P17" s="209"/>
      <c r="Q17" s="210"/>
      <c r="R17" s="252"/>
      <c r="S17" s="253"/>
      <c r="T17" s="253"/>
      <c r="U17" s="253"/>
      <c r="V17" s="254"/>
      <c r="W17" s="255"/>
      <c r="X17" s="256"/>
      <c r="Y17" s="256"/>
      <c r="Z17" s="256"/>
      <c r="AA17" s="256"/>
      <c r="AB17" s="256"/>
      <c r="AC17" s="256"/>
      <c r="AD17" s="256"/>
      <c r="AE17" s="256"/>
      <c r="AF17" s="256"/>
      <c r="AG17" s="256"/>
      <c r="AH17" s="256"/>
      <c r="AI17" s="256"/>
      <c r="AJ17" s="256"/>
      <c r="AK17" s="256"/>
      <c r="AL17" s="256"/>
      <c r="AM17" s="257"/>
      <c r="CA17" s="95">
        <f t="shared" si="2"/>
        <v>0</v>
      </c>
      <c r="CC17" s="40" t="s">
        <v>69</v>
      </c>
      <c r="CF17" s="40">
        <f t="shared" si="1"/>
        <v>0</v>
      </c>
      <c r="CG17" s="40">
        <v>14</v>
      </c>
      <c r="CH17" s="40" t="s">
        <v>88</v>
      </c>
      <c r="CI17" s="50">
        <v>7000</v>
      </c>
      <c r="CJ17" s="40" t="s">
        <v>30</v>
      </c>
      <c r="CK17" s="40">
        <v>1</v>
      </c>
    </row>
    <row r="18" spans="1:90" ht="24" customHeight="1">
      <c r="A18" s="251"/>
      <c r="B18" s="209"/>
      <c r="C18" s="209"/>
      <c r="D18" s="209"/>
      <c r="E18" s="209"/>
      <c r="F18" s="209"/>
      <c r="G18" s="209"/>
      <c r="H18" s="209"/>
      <c r="I18" s="209"/>
      <c r="J18" s="209"/>
      <c r="K18" s="209"/>
      <c r="L18" s="209"/>
      <c r="M18" s="209"/>
      <c r="N18" s="209"/>
      <c r="O18" s="209"/>
      <c r="P18" s="209"/>
      <c r="Q18" s="210"/>
      <c r="R18" s="252"/>
      <c r="S18" s="253"/>
      <c r="T18" s="253"/>
      <c r="U18" s="253"/>
      <c r="V18" s="254"/>
      <c r="W18" s="255"/>
      <c r="X18" s="256"/>
      <c r="Y18" s="256"/>
      <c r="Z18" s="256"/>
      <c r="AA18" s="256"/>
      <c r="AB18" s="256"/>
      <c r="AC18" s="256"/>
      <c r="AD18" s="256"/>
      <c r="AE18" s="256"/>
      <c r="AF18" s="256"/>
      <c r="AG18" s="256"/>
      <c r="AH18" s="256"/>
      <c r="AI18" s="256"/>
      <c r="AJ18" s="256"/>
      <c r="AK18" s="256"/>
      <c r="AL18" s="256"/>
      <c r="AM18" s="257"/>
      <c r="CA18" s="95">
        <f t="shared" si="2"/>
        <v>0</v>
      </c>
      <c r="CC18" s="40" t="s">
        <v>60</v>
      </c>
      <c r="CF18" s="40">
        <f t="shared" si="1"/>
        <v>0</v>
      </c>
      <c r="CG18" s="40">
        <v>15</v>
      </c>
      <c r="CH18" s="40" t="s">
        <v>89</v>
      </c>
      <c r="CI18" s="50">
        <v>7000</v>
      </c>
      <c r="CJ18" s="40" t="s">
        <v>30</v>
      </c>
      <c r="CK18" s="40">
        <v>2</v>
      </c>
    </row>
    <row r="19" spans="1:90" ht="24" customHeight="1">
      <c r="A19" s="251"/>
      <c r="B19" s="209"/>
      <c r="C19" s="209"/>
      <c r="D19" s="209"/>
      <c r="E19" s="209"/>
      <c r="F19" s="209"/>
      <c r="G19" s="209"/>
      <c r="H19" s="209"/>
      <c r="I19" s="209"/>
      <c r="J19" s="209"/>
      <c r="K19" s="209"/>
      <c r="L19" s="209"/>
      <c r="M19" s="209"/>
      <c r="N19" s="209"/>
      <c r="O19" s="209"/>
      <c r="P19" s="209"/>
      <c r="Q19" s="210"/>
      <c r="R19" s="252"/>
      <c r="S19" s="253"/>
      <c r="T19" s="253"/>
      <c r="U19" s="253"/>
      <c r="V19" s="254"/>
      <c r="W19" s="255"/>
      <c r="X19" s="256"/>
      <c r="Y19" s="256"/>
      <c r="Z19" s="256"/>
      <c r="AA19" s="256"/>
      <c r="AB19" s="256"/>
      <c r="AC19" s="256"/>
      <c r="AD19" s="256"/>
      <c r="AE19" s="256"/>
      <c r="AF19" s="256"/>
      <c r="AG19" s="256"/>
      <c r="AH19" s="256"/>
      <c r="AI19" s="256"/>
      <c r="AJ19" s="256"/>
      <c r="AK19" s="256"/>
      <c r="AL19" s="256"/>
      <c r="AM19" s="257"/>
      <c r="CA19" s="95">
        <f>IF($CD$4=2,IF(A19=$CC$26,R19,0),0)</f>
        <v>0</v>
      </c>
      <c r="CC19" s="40" t="s">
        <v>61</v>
      </c>
      <c r="CF19" s="40">
        <f t="shared" si="1"/>
        <v>0</v>
      </c>
      <c r="CG19" s="40">
        <v>16</v>
      </c>
      <c r="CH19" s="40" t="s">
        <v>90</v>
      </c>
      <c r="CI19" s="50">
        <v>20000</v>
      </c>
      <c r="CJ19" s="40" t="s">
        <v>30</v>
      </c>
      <c r="CK19" s="40">
        <v>2</v>
      </c>
      <c r="CL19" s="88">
        <v>2</v>
      </c>
    </row>
    <row r="20" spans="1:90" ht="24" customHeight="1">
      <c r="A20" s="251"/>
      <c r="B20" s="209"/>
      <c r="C20" s="209"/>
      <c r="D20" s="209"/>
      <c r="E20" s="209"/>
      <c r="F20" s="209"/>
      <c r="G20" s="209"/>
      <c r="H20" s="209"/>
      <c r="I20" s="209"/>
      <c r="J20" s="209"/>
      <c r="K20" s="209"/>
      <c r="L20" s="209"/>
      <c r="M20" s="209"/>
      <c r="N20" s="209"/>
      <c r="O20" s="209"/>
      <c r="P20" s="209"/>
      <c r="Q20" s="210"/>
      <c r="R20" s="252"/>
      <c r="S20" s="253"/>
      <c r="T20" s="253"/>
      <c r="U20" s="253"/>
      <c r="V20" s="254"/>
      <c r="W20" s="255"/>
      <c r="X20" s="256"/>
      <c r="Y20" s="256"/>
      <c r="Z20" s="256"/>
      <c r="AA20" s="256"/>
      <c r="AB20" s="256"/>
      <c r="AC20" s="256"/>
      <c r="AD20" s="256"/>
      <c r="AE20" s="256"/>
      <c r="AF20" s="256"/>
      <c r="AG20" s="256"/>
      <c r="AH20" s="256"/>
      <c r="AI20" s="256"/>
      <c r="AJ20" s="256"/>
      <c r="AK20" s="256"/>
      <c r="AL20" s="256"/>
      <c r="AM20" s="257"/>
      <c r="CA20" s="95">
        <f t="shared" si="2"/>
        <v>0</v>
      </c>
      <c r="CC20" s="40" t="s">
        <v>62</v>
      </c>
      <c r="CF20" s="40">
        <f t="shared" si="1"/>
        <v>0</v>
      </c>
      <c r="CG20" s="40">
        <v>17</v>
      </c>
      <c r="CH20" s="40" t="s">
        <v>91</v>
      </c>
      <c r="CI20" s="50">
        <v>30000</v>
      </c>
      <c r="CJ20" s="40" t="s">
        <v>30</v>
      </c>
      <c r="CK20" s="40">
        <v>2</v>
      </c>
      <c r="CL20" s="88">
        <v>2</v>
      </c>
    </row>
    <row r="21" spans="1:90" ht="24" customHeight="1" thickBot="1">
      <c r="A21" s="258"/>
      <c r="B21" s="259"/>
      <c r="C21" s="259"/>
      <c r="D21" s="259"/>
      <c r="E21" s="259"/>
      <c r="F21" s="259"/>
      <c r="G21" s="259"/>
      <c r="H21" s="259"/>
      <c r="I21" s="259"/>
      <c r="J21" s="259"/>
      <c r="K21" s="259"/>
      <c r="L21" s="259"/>
      <c r="M21" s="259"/>
      <c r="N21" s="259"/>
      <c r="O21" s="259"/>
      <c r="P21" s="259"/>
      <c r="Q21" s="260"/>
      <c r="R21" s="261"/>
      <c r="S21" s="262"/>
      <c r="T21" s="262"/>
      <c r="U21" s="262"/>
      <c r="V21" s="263"/>
      <c r="W21" s="264"/>
      <c r="X21" s="265"/>
      <c r="Y21" s="265"/>
      <c r="Z21" s="265"/>
      <c r="AA21" s="265"/>
      <c r="AB21" s="265"/>
      <c r="AC21" s="265"/>
      <c r="AD21" s="265"/>
      <c r="AE21" s="265"/>
      <c r="AF21" s="265"/>
      <c r="AG21" s="265"/>
      <c r="AH21" s="265"/>
      <c r="AI21" s="265"/>
      <c r="AJ21" s="265"/>
      <c r="AK21" s="265"/>
      <c r="AL21" s="265"/>
      <c r="AM21" s="266"/>
      <c r="AU21" s="34"/>
      <c r="CA21" s="95">
        <f>IF($CD$4=2,IF(A21=$CC$26,R21,0),0)</f>
        <v>0</v>
      </c>
      <c r="CC21" s="40" t="s">
        <v>63</v>
      </c>
      <c r="CF21" s="40">
        <f t="shared" si="1"/>
        <v>0</v>
      </c>
      <c r="CG21" s="40">
        <v>18</v>
      </c>
      <c r="CH21" s="40" t="s">
        <v>92</v>
      </c>
      <c r="CI21" s="50">
        <v>40000</v>
      </c>
      <c r="CJ21" s="40" t="s">
        <v>30</v>
      </c>
      <c r="CK21" s="40">
        <v>2</v>
      </c>
      <c r="CL21" s="88">
        <v>2</v>
      </c>
    </row>
    <row r="22" spans="1:90" ht="22.5" customHeight="1" thickTop="1" thickBot="1">
      <c r="A22" s="267" t="s">
        <v>28</v>
      </c>
      <c r="B22" s="268"/>
      <c r="C22" s="268"/>
      <c r="D22" s="268"/>
      <c r="E22" s="268"/>
      <c r="F22" s="268"/>
      <c r="G22" s="268"/>
      <c r="H22" s="268"/>
      <c r="I22" s="268"/>
      <c r="J22" s="268"/>
      <c r="K22" s="268"/>
      <c r="L22" s="268"/>
      <c r="M22" s="268"/>
      <c r="N22" s="268"/>
      <c r="O22" s="268"/>
      <c r="P22" s="268"/>
      <c r="Q22" s="269"/>
      <c r="R22" s="270">
        <f>SUM(R15:V21)</f>
        <v>0</v>
      </c>
      <c r="S22" s="271"/>
      <c r="T22" s="271"/>
      <c r="U22" s="271"/>
      <c r="V22" s="272"/>
      <c r="W22" s="273"/>
      <c r="X22" s="274"/>
      <c r="Y22" s="274"/>
      <c r="Z22" s="274"/>
      <c r="AA22" s="274"/>
      <c r="AB22" s="274"/>
      <c r="AC22" s="274"/>
      <c r="AD22" s="274"/>
      <c r="AE22" s="274"/>
      <c r="AF22" s="274"/>
      <c r="AG22" s="274"/>
      <c r="AH22" s="274"/>
      <c r="AI22" s="274"/>
      <c r="AJ22" s="274"/>
      <c r="AK22" s="274"/>
      <c r="AL22" s="274"/>
      <c r="AM22" s="275"/>
      <c r="CA22" s="97">
        <f>MIN(ROUNDDOWN(SUM(CA15:CA21),-3),15000)</f>
        <v>0</v>
      </c>
      <c r="CC22" s="40" t="s">
        <v>64</v>
      </c>
      <c r="CF22" s="40">
        <f t="shared" si="1"/>
        <v>0</v>
      </c>
      <c r="CG22" s="40">
        <v>19</v>
      </c>
      <c r="CH22" s="40" t="s">
        <v>93</v>
      </c>
      <c r="CI22" s="50">
        <v>7000</v>
      </c>
      <c r="CJ22" s="40" t="s">
        <v>30</v>
      </c>
      <c r="CK22" s="40">
        <v>2</v>
      </c>
    </row>
    <row r="23" spans="1:90" ht="21.75" customHeight="1" thickBot="1">
      <c r="A23" s="87"/>
      <c r="B23" s="69"/>
      <c r="C23" s="69"/>
      <c r="D23" s="69"/>
      <c r="E23" s="69"/>
      <c r="F23" s="70"/>
      <c r="G23" s="70"/>
      <c r="H23" s="70"/>
      <c r="I23" s="70"/>
      <c r="J23" s="70"/>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CC23" s="40" t="s">
        <v>65</v>
      </c>
      <c r="CF23" s="40">
        <f t="shared" si="1"/>
        <v>0</v>
      </c>
      <c r="CG23" s="40">
        <v>20</v>
      </c>
      <c r="CH23" s="40" t="s">
        <v>94</v>
      </c>
      <c r="CI23" s="50">
        <v>7000</v>
      </c>
      <c r="CJ23" s="40" t="s">
        <v>30</v>
      </c>
      <c r="CK23" s="40">
        <v>2</v>
      </c>
    </row>
    <row r="24" spans="1:90" ht="24.75" customHeight="1" thickBot="1">
      <c r="A24" s="276" t="s">
        <v>35</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8"/>
      <c r="AP24" s="72"/>
      <c r="CC24" s="40" t="s">
        <v>66</v>
      </c>
      <c r="CF24" s="40">
        <f t="shared" si="1"/>
        <v>0</v>
      </c>
      <c r="CG24" s="40">
        <v>21</v>
      </c>
      <c r="CH24" s="40" t="s">
        <v>95</v>
      </c>
      <c r="CI24" s="50">
        <v>7000</v>
      </c>
      <c r="CJ24" s="40" t="s">
        <v>30</v>
      </c>
      <c r="CK24" s="40">
        <v>2</v>
      </c>
    </row>
    <row r="25" spans="1:90" s="47" customFormat="1" ht="30" customHeight="1" thickBot="1">
      <c r="A25" s="115"/>
      <c r="B25" s="279" t="s">
        <v>74</v>
      </c>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80"/>
      <c r="AP25" s="48"/>
      <c r="CA25" s="96"/>
      <c r="CC25" s="40" t="s">
        <v>67</v>
      </c>
      <c r="CF25" s="40">
        <f t="shared" si="1"/>
        <v>0</v>
      </c>
      <c r="CG25" s="49">
        <v>23</v>
      </c>
      <c r="CH25" s="49" t="s">
        <v>96</v>
      </c>
      <c r="CI25" s="68">
        <v>20000</v>
      </c>
      <c r="CJ25" s="49" t="s">
        <v>30</v>
      </c>
      <c r="CK25" s="40">
        <v>2</v>
      </c>
      <c r="CL25" s="88">
        <v>2</v>
      </c>
    </row>
    <row r="26" spans="1:90" s="47" customFormat="1" ht="25.5" customHeight="1" thickBot="1">
      <c r="A26" s="116"/>
      <c r="B26" s="281" t="s">
        <v>112</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2"/>
      <c r="AP26" s="48"/>
      <c r="CA26" s="96"/>
      <c r="CC26" s="40" t="s">
        <v>70</v>
      </c>
      <c r="CF26" s="40">
        <f t="shared" si="1"/>
        <v>0</v>
      </c>
      <c r="CG26" s="40">
        <v>24</v>
      </c>
      <c r="CH26" s="40" t="s">
        <v>97</v>
      </c>
      <c r="CI26" s="50">
        <v>30000</v>
      </c>
      <c r="CJ26" s="40" t="s">
        <v>32</v>
      </c>
      <c r="CK26" s="40">
        <v>2</v>
      </c>
      <c r="CL26" s="88">
        <v>2</v>
      </c>
    </row>
    <row r="27" spans="1:90" ht="25.5" customHeight="1" thickBot="1">
      <c r="A27" s="116"/>
      <c r="B27" s="281" t="s">
        <v>41</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2"/>
      <c r="CC27" s="40" t="s">
        <v>148</v>
      </c>
      <c r="CF27" s="40">
        <f t="shared" si="1"/>
        <v>0</v>
      </c>
      <c r="CG27" s="40">
        <v>25</v>
      </c>
      <c r="CH27" s="40" t="s">
        <v>98</v>
      </c>
      <c r="CI27" s="50">
        <v>40000</v>
      </c>
      <c r="CJ27" s="40" t="s">
        <v>32</v>
      </c>
      <c r="CK27" s="40">
        <v>2</v>
      </c>
      <c r="CL27" s="88">
        <v>2</v>
      </c>
    </row>
    <row r="28" spans="1:90" ht="25.5" customHeight="1" thickBot="1">
      <c r="A28" s="116"/>
      <c r="B28" s="283" t="s">
        <v>36</v>
      </c>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4"/>
      <c r="CF28" s="40">
        <f t="shared" si="1"/>
        <v>0</v>
      </c>
      <c r="CG28" s="40">
        <v>26</v>
      </c>
      <c r="CH28" s="40" t="s">
        <v>99</v>
      </c>
      <c r="CI28" s="50">
        <v>20000</v>
      </c>
      <c r="CJ28" s="40" t="s">
        <v>32</v>
      </c>
      <c r="CK28" s="40">
        <v>2</v>
      </c>
      <c r="CL28" s="88">
        <v>2</v>
      </c>
    </row>
    <row r="29" spans="1:90" ht="18" customHeight="1">
      <c r="A29" s="99" t="str">
        <f>IF(COUNTIF($A$25:$A$28,"○")=4,"",IF(OR(AND(COUNTIF($A$25:$A$28,"○")=0,$AG$5&lt;&gt;""),COUNTIF($A$25:$A$28,"○")=1,COUNTIF($A$25:$A$28,"○")=2,COUNTIF($A$25:$A$28,"○")=3),"誓約事項（水色セル）のすべてに○がない場合、補助金の対象となりません。",""))</f>
        <v/>
      </c>
      <c r="CF29" s="40">
        <f t="shared" si="1"/>
        <v>0</v>
      </c>
      <c r="CG29" s="40">
        <v>27</v>
      </c>
      <c r="CH29" s="40" t="s">
        <v>100</v>
      </c>
      <c r="CI29" s="50">
        <v>30000</v>
      </c>
      <c r="CJ29" s="40" t="s">
        <v>32</v>
      </c>
      <c r="CK29" s="40">
        <v>2</v>
      </c>
      <c r="CL29" s="88">
        <v>2</v>
      </c>
    </row>
    <row r="30" spans="1:90" ht="12" customHeight="1">
      <c r="A30" s="85"/>
      <c r="CF30" s="40">
        <f t="shared" si="1"/>
        <v>0</v>
      </c>
      <c r="CG30" s="40">
        <v>28</v>
      </c>
      <c r="CH30" s="40" t="s">
        <v>101</v>
      </c>
      <c r="CI30" s="50">
        <v>40000</v>
      </c>
      <c r="CJ30" s="40" t="s">
        <v>32</v>
      </c>
      <c r="CK30" s="40">
        <v>2</v>
      </c>
      <c r="CL30" s="88">
        <v>2</v>
      </c>
    </row>
    <row r="31" spans="1:90" ht="24.75" customHeight="1">
      <c r="B31" s="86"/>
      <c r="C31" s="74"/>
      <c r="D31" s="74"/>
      <c r="E31" s="74"/>
      <c r="F31" s="74"/>
      <c r="G31" s="74"/>
      <c r="H31" s="74"/>
      <c r="I31" s="74"/>
      <c r="J31" s="74"/>
      <c r="K31" s="74"/>
      <c r="L31" s="74"/>
      <c r="M31" s="74"/>
      <c r="N31" s="74"/>
      <c r="O31" s="74"/>
      <c r="P31" s="74"/>
      <c r="Q31" s="74"/>
      <c r="R31" s="74"/>
      <c r="S31" s="74"/>
      <c r="T31" s="75"/>
      <c r="U31" s="75"/>
      <c r="V31" s="75"/>
      <c r="W31" s="75"/>
      <c r="X31" s="76"/>
      <c r="Y31" s="76"/>
      <c r="Z31" s="76"/>
      <c r="AA31" s="77"/>
      <c r="AB31" s="77"/>
      <c r="AC31" s="77"/>
      <c r="AD31" s="77"/>
      <c r="AE31" s="77"/>
      <c r="AF31" s="77"/>
      <c r="AG31" s="77"/>
      <c r="AH31" s="77"/>
      <c r="AI31" s="77"/>
      <c r="AJ31" s="77"/>
      <c r="AK31" s="77"/>
      <c r="AL31" s="77"/>
      <c r="AM31" s="77"/>
      <c r="AP31" s="120"/>
      <c r="AQ31" s="73"/>
      <c r="CF31" s="40">
        <f t="shared" si="1"/>
        <v>0</v>
      </c>
      <c r="CG31" s="40">
        <v>30</v>
      </c>
      <c r="CH31" s="40" t="s">
        <v>102</v>
      </c>
      <c r="CI31" s="50">
        <v>3000</v>
      </c>
      <c r="CJ31" s="40" t="s">
        <v>32</v>
      </c>
      <c r="CK31" s="40">
        <v>1</v>
      </c>
    </row>
    <row r="32" spans="1:90" ht="25.5" customHeight="1">
      <c r="A32" s="86"/>
      <c r="CF32" s="40">
        <f t="shared" si="1"/>
        <v>0</v>
      </c>
      <c r="CG32" s="40">
        <v>31</v>
      </c>
      <c r="CH32" s="40" t="s">
        <v>103</v>
      </c>
      <c r="CI32" s="50">
        <v>3000</v>
      </c>
      <c r="CJ32" s="40" t="s">
        <v>32</v>
      </c>
      <c r="CK32" s="40">
        <v>1</v>
      </c>
    </row>
    <row r="33" spans="1:90" ht="15" customHeight="1">
      <c r="A33" s="93"/>
      <c r="B33" s="74"/>
      <c r="C33" s="74"/>
      <c r="D33" s="74"/>
      <c r="E33" s="74"/>
      <c r="F33" s="74"/>
      <c r="G33" s="74"/>
      <c r="H33" s="74"/>
      <c r="I33" s="74"/>
      <c r="J33" s="74"/>
      <c r="K33" s="74"/>
      <c r="L33" s="74"/>
      <c r="M33" s="74"/>
      <c r="N33" s="74"/>
      <c r="O33" s="74"/>
      <c r="P33" s="74"/>
      <c r="Q33" s="74"/>
      <c r="R33" s="74"/>
      <c r="S33" s="74"/>
      <c r="T33" s="75"/>
      <c r="U33" s="75"/>
      <c r="V33" s="75"/>
      <c r="W33" s="75"/>
      <c r="X33" s="76"/>
      <c r="Y33" s="76"/>
      <c r="Z33" s="76"/>
      <c r="AA33" s="77"/>
      <c r="AB33" s="77"/>
      <c r="AC33" s="77"/>
      <c r="AD33" s="77"/>
      <c r="AE33" s="77"/>
      <c r="AF33" s="77"/>
      <c r="AG33" s="77"/>
      <c r="AH33" s="77"/>
      <c r="AI33" s="77"/>
      <c r="AJ33" s="77"/>
      <c r="AK33" s="77"/>
      <c r="AL33" s="77"/>
      <c r="AM33" s="77"/>
      <c r="CF33" s="40">
        <f t="shared" si="1"/>
        <v>0</v>
      </c>
      <c r="CG33" s="40">
        <v>32</v>
      </c>
      <c r="CH33" s="40" t="s">
        <v>104</v>
      </c>
      <c r="CI33" s="50">
        <v>3000</v>
      </c>
      <c r="CJ33" s="40" t="s">
        <v>32</v>
      </c>
      <c r="CK33" s="40">
        <v>1</v>
      </c>
    </row>
    <row r="34" spans="1:90" ht="15" customHeight="1">
      <c r="B34" s="86"/>
      <c r="C34" s="74"/>
      <c r="D34" s="74"/>
      <c r="E34" s="74"/>
      <c r="F34" s="74"/>
      <c r="G34" s="74"/>
      <c r="H34" s="74"/>
      <c r="I34" s="74"/>
      <c r="J34" s="74"/>
      <c r="K34" s="74"/>
      <c r="L34" s="74"/>
      <c r="M34" s="74"/>
      <c r="N34" s="74"/>
      <c r="O34" s="74"/>
      <c r="P34" s="74"/>
      <c r="Q34" s="74"/>
      <c r="R34" s="74"/>
      <c r="S34" s="74"/>
      <c r="T34" s="75"/>
      <c r="U34" s="75"/>
      <c r="V34" s="75"/>
      <c r="W34" s="75"/>
      <c r="X34" s="76"/>
      <c r="Y34" s="76"/>
      <c r="Z34" s="76"/>
      <c r="AA34" s="77"/>
      <c r="AB34" s="77"/>
      <c r="AC34" s="77"/>
      <c r="AD34" s="77"/>
      <c r="AE34" s="77"/>
      <c r="AF34" s="77"/>
      <c r="AG34" s="77"/>
      <c r="AH34" s="77"/>
      <c r="AI34" s="77"/>
      <c r="AJ34" s="77"/>
      <c r="AK34" s="77"/>
      <c r="AL34" s="77"/>
      <c r="AM34" s="77"/>
      <c r="AP34" s="120"/>
      <c r="AQ34" s="78"/>
      <c r="CF34" s="40">
        <f t="shared" si="1"/>
        <v>0</v>
      </c>
      <c r="CG34" s="40">
        <v>33</v>
      </c>
      <c r="CH34" s="40" t="s">
        <v>105</v>
      </c>
      <c r="CI34" s="50">
        <v>3000</v>
      </c>
      <c r="CJ34" s="40" t="s">
        <v>32</v>
      </c>
      <c r="CK34" s="40">
        <v>1</v>
      </c>
    </row>
    <row r="35" spans="1:90" ht="15" customHeight="1">
      <c r="A35" s="86"/>
      <c r="CF35" s="40">
        <f t="shared" si="1"/>
        <v>0</v>
      </c>
      <c r="CG35" s="40">
        <v>34</v>
      </c>
      <c r="CH35" s="40" t="s">
        <v>106</v>
      </c>
      <c r="CI35" s="50">
        <v>3000</v>
      </c>
      <c r="CJ35" s="40" t="s">
        <v>32</v>
      </c>
      <c r="CK35" s="40">
        <v>1</v>
      </c>
    </row>
    <row r="36" spans="1:90" ht="13.5" customHeight="1">
      <c r="A36" s="93"/>
      <c r="B36" s="74"/>
      <c r="C36" s="74"/>
      <c r="D36" s="74"/>
      <c r="E36" s="74"/>
      <c r="F36" s="74"/>
      <c r="G36" s="74"/>
      <c r="H36" s="74"/>
      <c r="I36" s="74"/>
      <c r="J36" s="74"/>
      <c r="K36" s="74"/>
      <c r="L36" s="74"/>
      <c r="M36" s="74"/>
      <c r="N36" s="74"/>
      <c r="O36" s="74"/>
      <c r="P36" s="74"/>
      <c r="Q36" s="74"/>
      <c r="R36" s="74"/>
      <c r="S36" s="74"/>
      <c r="T36" s="75"/>
      <c r="U36" s="75"/>
      <c r="V36" s="75"/>
      <c r="W36" s="75"/>
      <c r="X36" s="76"/>
      <c r="Y36" s="76"/>
      <c r="Z36" s="76"/>
      <c r="AA36" s="77"/>
      <c r="AB36" s="77"/>
      <c r="AC36" s="77"/>
      <c r="AD36" s="77"/>
      <c r="AE36" s="77"/>
      <c r="AF36" s="77"/>
      <c r="AG36" s="77"/>
      <c r="AH36" s="77"/>
      <c r="AI36" s="77"/>
      <c r="AJ36" s="77"/>
      <c r="AK36" s="77"/>
      <c r="AL36" s="77"/>
      <c r="AM36" s="77"/>
      <c r="CF36" s="40">
        <f t="shared" si="1"/>
        <v>0</v>
      </c>
      <c r="CG36" s="40">
        <v>35</v>
      </c>
      <c r="CH36" s="40" t="s">
        <v>107</v>
      </c>
      <c r="CI36" s="50">
        <v>3000</v>
      </c>
      <c r="CJ36" s="40" t="s">
        <v>32</v>
      </c>
      <c r="CK36" s="40">
        <v>1</v>
      </c>
    </row>
    <row r="37" spans="1:90" s="79" customFormat="1" ht="18.75" customHeight="1">
      <c r="AP37" s="80"/>
      <c r="CA37" s="98"/>
      <c r="CC37" s="40"/>
      <c r="CF37" s="40">
        <f t="shared" si="1"/>
        <v>0</v>
      </c>
      <c r="CG37" s="40">
        <v>36</v>
      </c>
      <c r="CH37" s="40" t="s">
        <v>108</v>
      </c>
      <c r="CI37" s="50">
        <v>3000</v>
      </c>
      <c r="CJ37" s="40" t="s">
        <v>32</v>
      </c>
      <c r="CK37" s="40">
        <v>1</v>
      </c>
      <c r="CL37" s="88"/>
    </row>
    <row r="38" spans="1:90" s="79" customFormat="1" ht="18.75" customHeight="1">
      <c r="E38" s="81"/>
      <c r="AP38" s="80"/>
      <c r="CA38" s="98"/>
      <c r="CC38" s="40"/>
      <c r="CF38" s="40">
        <f t="shared" si="1"/>
        <v>0</v>
      </c>
      <c r="CG38" s="40">
        <v>37</v>
      </c>
      <c r="CH38" s="40" t="s">
        <v>109</v>
      </c>
      <c r="CI38" s="50">
        <v>3000</v>
      </c>
      <c r="CJ38" s="40" t="s">
        <v>32</v>
      </c>
      <c r="CK38" s="40">
        <v>1</v>
      </c>
      <c r="CL38" s="88"/>
    </row>
    <row r="39" spans="1:90" s="79" customFormat="1" ht="18.75" customHeight="1">
      <c r="E39" s="81"/>
      <c r="AP39" s="80"/>
      <c r="CA39" s="98"/>
      <c r="CC39" s="40"/>
      <c r="CF39" s="40">
        <f t="shared" si="1"/>
        <v>0</v>
      </c>
      <c r="CG39" s="40">
        <v>38</v>
      </c>
      <c r="CH39" s="40" t="s">
        <v>110</v>
      </c>
      <c r="CI39" s="50">
        <v>3000</v>
      </c>
      <c r="CJ39" s="40" t="s">
        <v>32</v>
      </c>
      <c r="CK39" s="40">
        <v>1</v>
      </c>
      <c r="CL39" s="88"/>
    </row>
    <row r="40" spans="1:90" s="79" customFormat="1" ht="18.75" customHeight="1">
      <c r="E40" s="81"/>
      <c r="AP40" s="80"/>
      <c r="CA40" s="98"/>
      <c r="CC40" s="40"/>
      <c r="CF40" s="40">
        <f t="shared" si="1"/>
        <v>0</v>
      </c>
      <c r="CG40" s="40">
        <v>39</v>
      </c>
      <c r="CH40" s="40" t="s">
        <v>111</v>
      </c>
      <c r="CI40" s="50">
        <v>3000</v>
      </c>
      <c r="CJ40" s="40" t="s">
        <v>32</v>
      </c>
      <c r="CK40" s="40">
        <v>1</v>
      </c>
      <c r="CL40" s="88"/>
    </row>
    <row r="41" spans="1:90" s="79" customFormat="1" ht="18.75" customHeight="1">
      <c r="E41" s="81"/>
      <c r="AP41" s="80"/>
      <c r="CA41" s="98"/>
      <c r="CC41" s="40"/>
    </row>
    <row r="42" spans="1:90" s="79" customFormat="1" ht="18.75" customHeight="1">
      <c r="E42" s="81"/>
      <c r="AP42" s="80"/>
      <c r="CA42" s="98"/>
      <c r="CC42" s="40"/>
      <c r="CL42" s="88"/>
    </row>
    <row r="43" spans="1:90" s="79" customFormat="1" ht="18.75" customHeight="1">
      <c r="E43" s="81"/>
      <c r="AP43" s="80"/>
      <c r="CA43" s="98"/>
      <c r="CC43" s="40"/>
      <c r="CF43" s="40"/>
      <c r="CG43" s="40"/>
      <c r="CH43" s="40"/>
      <c r="CI43" s="50"/>
      <c r="CJ43" s="40"/>
      <c r="CK43" s="40"/>
      <c r="CL43" s="88"/>
    </row>
    <row r="44" spans="1:90" s="79" customFormat="1" ht="18.75" customHeight="1">
      <c r="E44" s="81"/>
      <c r="AP44" s="80"/>
      <c r="CA44" s="98"/>
      <c r="CC44" s="40"/>
      <c r="CF44" s="40"/>
      <c r="CG44" s="40"/>
      <c r="CH44" s="40"/>
      <c r="CI44" s="50"/>
      <c r="CJ44" s="40"/>
      <c r="CK44" s="40"/>
      <c r="CL44" s="88"/>
    </row>
    <row r="45" spans="1:90" s="79" customFormat="1" ht="18.75" customHeight="1">
      <c r="E45" s="81"/>
      <c r="AP45" s="80"/>
      <c r="CA45" s="98"/>
      <c r="CC45" s="40"/>
      <c r="CF45" s="40"/>
      <c r="CG45" s="40"/>
      <c r="CH45" s="40"/>
      <c r="CI45" s="50"/>
      <c r="CJ45" s="40"/>
      <c r="CK45" s="40"/>
      <c r="CL45" s="88"/>
    </row>
    <row r="46" spans="1:90" s="79" customFormat="1" ht="18.75" customHeight="1">
      <c r="E46" s="81"/>
      <c r="AP46" s="80"/>
      <c r="CA46" s="98"/>
      <c r="CC46" s="40"/>
      <c r="CF46" s="40"/>
      <c r="CG46" s="40"/>
      <c r="CH46" s="40"/>
      <c r="CI46" s="50"/>
      <c r="CJ46" s="40"/>
      <c r="CK46" s="40"/>
      <c r="CL46" s="88"/>
    </row>
    <row r="47" spans="1:90" s="79" customFormat="1" ht="18.75" customHeight="1">
      <c r="E47" s="81"/>
      <c r="AP47" s="80"/>
      <c r="CA47" s="98"/>
      <c r="CC47" s="40"/>
      <c r="CF47" s="40"/>
      <c r="CG47" s="40"/>
      <c r="CH47" s="40"/>
      <c r="CI47" s="50"/>
      <c r="CJ47" s="40"/>
      <c r="CK47" s="40"/>
      <c r="CL47" s="88"/>
    </row>
    <row r="48" spans="1:90" s="79" customFormat="1" ht="18.75" customHeight="1">
      <c r="E48" s="81"/>
      <c r="AP48" s="80"/>
      <c r="CA48" s="98"/>
      <c r="CC48" s="40"/>
      <c r="CF48" s="40"/>
      <c r="CG48" s="40"/>
      <c r="CH48" s="40"/>
      <c r="CI48" s="50"/>
      <c r="CJ48" s="40"/>
      <c r="CK48" s="40"/>
      <c r="CL48" s="88"/>
    </row>
    <row r="49" spans="5:90" s="79" customFormat="1" ht="18.75" customHeight="1">
      <c r="E49" s="81"/>
      <c r="AP49" s="80"/>
      <c r="CA49" s="98"/>
      <c r="CC49" s="40"/>
      <c r="CF49" s="40"/>
      <c r="CG49" s="40"/>
      <c r="CH49" s="40"/>
      <c r="CI49" s="50"/>
      <c r="CJ49" s="40"/>
      <c r="CK49" s="40"/>
      <c r="CL49" s="88"/>
    </row>
    <row r="50" spans="5:90" s="79" customFormat="1" ht="18.75" customHeight="1">
      <c r="E50" s="81"/>
      <c r="AP50" s="80"/>
      <c r="CA50" s="98"/>
      <c r="CC50" s="40"/>
      <c r="CF50" s="40"/>
      <c r="CG50" s="40"/>
      <c r="CH50" s="40"/>
      <c r="CI50" s="50"/>
      <c r="CJ50" s="40"/>
      <c r="CK50" s="40"/>
      <c r="CL50" s="88"/>
    </row>
    <row r="51" spans="5:90" s="79" customFormat="1" ht="18.75" customHeight="1">
      <c r="E51" s="81"/>
      <c r="AP51" s="80"/>
      <c r="CA51" s="98"/>
      <c r="CC51" s="40"/>
      <c r="CF51" s="40"/>
      <c r="CG51" s="40"/>
      <c r="CH51" s="40"/>
      <c r="CI51" s="50"/>
      <c r="CJ51" s="40"/>
      <c r="CK51" s="40"/>
      <c r="CL51" s="88"/>
    </row>
    <row r="52" spans="5:90" s="79" customFormat="1" ht="18.75" customHeight="1">
      <c r="E52" s="81"/>
      <c r="AP52" s="80"/>
      <c r="CA52" s="98"/>
      <c r="CC52" s="40"/>
      <c r="CF52" s="40"/>
      <c r="CG52" s="40"/>
      <c r="CH52" s="40"/>
      <c r="CI52" s="50"/>
      <c r="CJ52" s="40"/>
      <c r="CK52" s="40"/>
      <c r="CL52" s="88"/>
    </row>
    <row r="53" spans="5:90" s="79" customFormat="1" ht="18.75" customHeight="1">
      <c r="E53" s="81"/>
      <c r="AP53" s="80"/>
      <c r="CA53" s="98"/>
      <c r="CC53" s="40"/>
      <c r="CF53" s="40"/>
      <c r="CG53" s="40"/>
      <c r="CH53" s="40"/>
      <c r="CI53" s="50"/>
      <c r="CJ53" s="40"/>
      <c r="CK53" s="40"/>
      <c r="CL53" s="88"/>
    </row>
    <row r="54" spans="5:90" s="79" customFormat="1" ht="18.75" customHeight="1">
      <c r="E54" s="81"/>
      <c r="AP54" s="80"/>
      <c r="CA54" s="98"/>
      <c r="CC54" s="40"/>
      <c r="CF54" s="40"/>
      <c r="CG54" s="40"/>
      <c r="CH54" s="40"/>
      <c r="CI54" s="50"/>
      <c r="CJ54" s="40"/>
      <c r="CK54" s="40"/>
      <c r="CL54" s="88"/>
    </row>
    <row r="55" spans="5:90" s="79" customFormat="1" ht="18.75" customHeight="1">
      <c r="E55" s="81"/>
      <c r="AP55" s="80"/>
      <c r="CA55" s="98"/>
      <c r="CC55" s="40"/>
      <c r="CF55" s="40"/>
      <c r="CG55" s="40"/>
      <c r="CH55" s="40"/>
      <c r="CI55" s="50"/>
      <c r="CJ55" s="40"/>
      <c r="CK55" s="40"/>
      <c r="CL55" s="88"/>
    </row>
    <row r="56" spans="5:90" s="79" customFormat="1" ht="18.75" customHeight="1">
      <c r="E56" s="81"/>
      <c r="AP56" s="80"/>
      <c r="CA56" s="98"/>
      <c r="CC56" s="40"/>
      <c r="CF56" s="40"/>
      <c r="CG56" s="40"/>
      <c r="CH56" s="40"/>
      <c r="CI56" s="50"/>
      <c r="CJ56" s="40"/>
      <c r="CK56" s="40"/>
      <c r="CL56" s="88"/>
    </row>
    <row r="57" spans="5:90" s="79" customFormat="1" ht="18.75" customHeight="1">
      <c r="E57" s="81"/>
      <c r="AP57" s="80"/>
      <c r="CA57" s="98"/>
      <c r="CC57" s="40"/>
      <c r="CF57" s="40"/>
      <c r="CG57" s="40"/>
      <c r="CH57" s="40"/>
      <c r="CI57" s="50"/>
      <c r="CJ57" s="40"/>
      <c r="CK57" s="40"/>
      <c r="CL57" s="88"/>
    </row>
    <row r="58" spans="5:90" s="79" customFormat="1" ht="18.75" customHeight="1">
      <c r="E58" s="81"/>
      <c r="AP58" s="80"/>
      <c r="CA58" s="98"/>
      <c r="CC58" s="40"/>
      <c r="CF58" s="40"/>
      <c r="CG58" s="40"/>
      <c r="CH58" s="40"/>
      <c r="CI58" s="50"/>
      <c r="CJ58" s="40"/>
      <c r="CK58" s="40"/>
      <c r="CL58" s="88"/>
    </row>
    <row r="59" spans="5:90" s="79" customFormat="1" ht="18.75" customHeight="1">
      <c r="E59" s="81"/>
      <c r="AP59" s="80"/>
      <c r="CA59" s="98"/>
      <c r="CC59" s="40"/>
      <c r="CF59" s="40"/>
      <c r="CG59" s="40"/>
      <c r="CH59" s="40"/>
      <c r="CI59" s="50"/>
      <c r="CJ59" s="40"/>
      <c r="CK59" s="40"/>
      <c r="CL59" s="88"/>
    </row>
    <row r="60" spans="5:90" s="79" customFormat="1" ht="18.75" customHeight="1">
      <c r="AP60" s="80"/>
      <c r="CA60" s="98"/>
      <c r="CC60" s="40"/>
      <c r="CF60" s="40"/>
      <c r="CG60" s="40"/>
      <c r="CH60" s="40"/>
      <c r="CI60" s="50"/>
      <c r="CJ60" s="40"/>
      <c r="CK60" s="40"/>
      <c r="CL60" s="88"/>
    </row>
    <row r="61" spans="5:90" s="79" customFormat="1" ht="18.75" customHeight="1">
      <c r="E61" s="81"/>
      <c r="AP61" s="80"/>
      <c r="CA61" s="98"/>
      <c r="CC61" s="40"/>
      <c r="CF61" s="40"/>
      <c r="CG61" s="40"/>
      <c r="CH61" s="40"/>
      <c r="CI61" s="50"/>
      <c r="CJ61" s="40"/>
      <c r="CK61" s="40"/>
      <c r="CL61" s="88"/>
    </row>
    <row r="62" spans="5:90" s="79" customFormat="1" ht="18.75" customHeight="1">
      <c r="E62" s="81"/>
      <c r="AP62" s="80"/>
      <c r="CA62" s="98"/>
      <c r="CC62" s="40"/>
      <c r="CF62" s="40"/>
      <c r="CG62" s="40"/>
      <c r="CH62" s="40"/>
      <c r="CI62" s="50"/>
      <c r="CJ62" s="40"/>
      <c r="CK62" s="40"/>
      <c r="CL62" s="88"/>
    </row>
    <row r="63" spans="5:90" s="79" customFormat="1" ht="18.75" customHeight="1">
      <c r="E63" s="81"/>
      <c r="AP63" s="80"/>
      <c r="CA63" s="98"/>
      <c r="CC63" s="40"/>
      <c r="CF63" s="40"/>
      <c r="CG63" s="40"/>
      <c r="CH63" s="40"/>
      <c r="CI63" s="50"/>
      <c r="CJ63" s="40"/>
      <c r="CK63" s="40"/>
      <c r="CL63" s="88"/>
    </row>
    <row r="64" spans="5:90" s="79" customFormat="1" ht="18.75" customHeight="1">
      <c r="E64" s="81"/>
      <c r="AP64" s="80"/>
      <c r="CA64" s="98"/>
      <c r="CC64" s="40"/>
      <c r="CF64" s="40"/>
      <c r="CG64" s="40"/>
      <c r="CH64" s="40"/>
      <c r="CI64" s="50"/>
      <c r="CJ64" s="40"/>
      <c r="CK64" s="40"/>
      <c r="CL64" s="88"/>
    </row>
    <row r="65" spans="5:90" s="79" customFormat="1" ht="18.75" customHeight="1">
      <c r="E65" s="81"/>
      <c r="AP65" s="80"/>
      <c r="CA65" s="98"/>
      <c r="CC65" s="40"/>
      <c r="CF65" s="40"/>
      <c r="CG65" s="40"/>
      <c r="CH65" s="40"/>
      <c r="CI65" s="50"/>
      <c r="CJ65" s="40"/>
      <c r="CK65" s="40"/>
      <c r="CL65" s="88"/>
    </row>
    <row r="66" spans="5:90" s="79" customFormat="1" ht="18.75" customHeight="1">
      <c r="E66" s="81"/>
      <c r="AP66" s="80"/>
      <c r="CA66" s="98"/>
      <c r="CC66" s="40"/>
      <c r="CF66" s="40"/>
      <c r="CG66" s="40"/>
      <c r="CH66" s="40"/>
      <c r="CI66" s="50"/>
      <c r="CJ66" s="40"/>
      <c r="CK66" s="40"/>
      <c r="CL66" s="88"/>
    </row>
    <row r="67" spans="5:90" s="79" customFormat="1" ht="18.75" customHeight="1">
      <c r="E67" s="81"/>
      <c r="AP67" s="80"/>
      <c r="CA67" s="98"/>
      <c r="CC67" s="40"/>
      <c r="CF67" s="40"/>
      <c r="CG67" s="40"/>
      <c r="CH67" s="40"/>
      <c r="CI67" s="50"/>
      <c r="CJ67" s="40"/>
      <c r="CK67" s="40"/>
      <c r="CL67" s="88"/>
    </row>
    <row r="68" spans="5:90" s="79" customFormat="1" ht="18.75" customHeight="1">
      <c r="E68" s="81"/>
      <c r="AP68" s="80"/>
      <c r="CA68" s="98"/>
      <c r="CC68" s="40"/>
      <c r="CF68" s="40"/>
      <c r="CG68" s="40"/>
      <c r="CH68" s="40"/>
      <c r="CI68" s="50"/>
      <c r="CJ68" s="40"/>
      <c r="CK68" s="40"/>
      <c r="CL68" s="88"/>
    </row>
    <row r="69" spans="5:90" s="79" customFormat="1" ht="18.75" customHeight="1">
      <c r="E69" s="81"/>
      <c r="AP69" s="80"/>
      <c r="CA69" s="98"/>
      <c r="CC69" s="40"/>
      <c r="CF69" s="40"/>
      <c r="CG69" s="40"/>
      <c r="CH69" s="40"/>
      <c r="CI69" s="50"/>
      <c r="CJ69" s="40"/>
      <c r="CK69" s="40"/>
      <c r="CL69" s="88"/>
    </row>
    <row r="70" spans="5:90" s="79" customFormat="1" ht="18.75" customHeight="1">
      <c r="E70" s="81"/>
      <c r="AP70" s="80"/>
      <c r="CA70" s="98"/>
      <c r="CC70" s="40"/>
      <c r="CF70" s="40"/>
      <c r="CG70" s="40"/>
      <c r="CH70" s="40"/>
      <c r="CI70" s="50"/>
      <c r="CJ70" s="40"/>
      <c r="CK70" s="40"/>
      <c r="CL70" s="88"/>
    </row>
    <row r="71" spans="5:90" s="79" customFormat="1" ht="18.75" customHeight="1">
      <c r="E71" s="81"/>
      <c r="AP71" s="80"/>
      <c r="CA71" s="98"/>
      <c r="CC71" s="40"/>
      <c r="CF71" s="40"/>
      <c r="CG71" s="40"/>
      <c r="CH71" s="40"/>
      <c r="CI71" s="50"/>
      <c r="CJ71" s="40"/>
      <c r="CK71" s="40"/>
      <c r="CL71" s="88"/>
    </row>
    <row r="72" spans="5:90" s="79" customFormat="1" ht="18.75" customHeight="1">
      <c r="E72" s="81"/>
      <c r="AP72" s="80"/>
      <c r="CA72" s="98"/>
      <c r="CC72" s="40"/>
      <c r="CF72" s="40"/>
      <c r="CG72" s="40"/>
      <c r="CH72" s="40"/>
      <c r="CI72" s="50"/>
      <c r="CJ72" s="40"/>
      <c r="CK72" s="40"/>
      <c r="CL72" s="88"/>
    </row>
    <row r="73" spans="5:90" s="79" customFormat="1" ht="18.75" customHeight="1">
      <c r="E73" s="81"/>
      <c r="AP73" s="80"/>
      <c r="CA73" s="98"/>
      <c r="CC73" s="40"/>
      <c r="CF73" s="40"/>
      <c r="CG73" s="40"/>
      <c r="CH73" s="40"/>
      <c r="CI73" s="50"/>
      <c r="CJ73" s="40"/>
      <c r="CK73" s="40"/>
      <c r="CL73" s="88"/>
    </row>
    <row r="74" spans="5:90" s="79" customFormat="1" ht="18.75" customHeight="1">
      <c r="E74" s="81"/>
      <c r="AP74" s="80"/>
      <c r="CA74" s="98"/>
      <c r="CC74" s="40"/>
      <c r="CF74" s="40"/>
      <c r="CG74" s="40"/>
      <c r="CH74" s="40"/>
      <c r="CI74" s="50"/>
      <c r="CJ74" s="40"/>
      <c r="CK74" s="40"/>
      <c r="CL74" s="88"/>
    </row>
    <row r="75" spans="5:90" s="79" customFormat="1" ht="18.75" customHeight="1">
      <c r="E75" s="81"/>
      <c r="AP75" s="80"/>
      <c r="CA75" s="98"/>
      <c r="CC75" s="40"/>
      <c r="CF75" s="40"/>
      <c r="CG75" s="40"/>
      <c r="CH75" s="40"/>
      <c r="CI75" s="50"/>
      <c r="CJ75" s="40"/>
      <c r="CK75" s="40"/>
      <c r="CL75" s="88"/>
    </row>
    <row r="76" spans="5:90" s="79" customFormat="1" ht="18.75" customHeight="1">
      <c r="E76" s="81"/>
      <c r="AP76" s="80"/>
      <c r="CA76" s="98"/>
      <c r="CC76" s="40"/>
      <c r="CF76" s="40"/>
      <c r="CG76" s="40"/>
      <c r="CH76" s="40"/>
      <c r="CI76" s="50"/>
      <c r="CJ76" s="40"/>
      <c r="CK76" s="40"/>
      <c r="CL76" s="88"/>
    </row>
    <row r="77" spans="5:90" s="79" customFormat="1" ht="18.75" customHeight="1">
      <c r="E77" s="81"/>
      <c r="AP77" s="80"/>
      <c r="CA77" s="98"/>
      <c r="CC77" s="40"/>
      <c r="CF77" s="40"/>
      <c r="CG77" s="40"/>
      <c r="CH77" s="40"/>
      <c r="CI77" s="50"/>
      <c r="CJ77" s="40"/>
      <c r="CK77" s="40"/>
      <c r="CL77" s="88"/>
    </row>
    <row r="78" spans="5:90" s="79" customFormat="1" ht="18.75" customHeight="1">
      <c r="E78" s="81"/>
      <c r="AP78" s="80"/>
      <c r="CA78" s="98"/>
      <c r="CC78" s="40"/>
      <c r="CF78" s="40"/>
      <c r="CG78" s="40"/>
      <c r="CH78" s="40"/>
      <c r="CI78" s="50"/>
      <c r="CJ78" s="40"/>
      <c r="CK78" s="40"/>
      <c r="CL78" s="88"/>
    </row>
    <row r="79" spans="5:90" s="79" customFormat="1" ht="18.75" customHeight="1">
      <c r="E79" s="81"/>
      <c r="AP79" s="80"/>
      <c r="CA79" s="98"/>
      <c r="CC79" s="40"/>
      <c r="CF79" s="40"/>
      <c r="CL79" s="88"/>
    </row>
    <row r="80" spans="5:90" s="79" customFormat="1" ht="18.75" customHeight="1">
      <c r="E80" s="81"/>
      <c r="AP80" s="80"/>
      <c r="CA80" s="98"/>
      <c r="CC80" s="40"/>
      <c r="CF80" s="40"/>
      <c r="CK80" s="40"/>
      <c r="CL80" s="88"/>
    </row>
    <row r="81" spans="2:90" s="79" customFormat="1" ht="18.75" customHeight="1">
      <c r="E81" s="81"/>
      <c r="AP81" s="80"/>
      <c r="CA81" s="98"/>
      <c r="CC81" s="40"/>
      <c r="CF81" s="40"/>
      <c r="CK81" s="40"/>
      <c r="CL81" s="88"/>
    </row>
    <row r="82" spans="2:90" s="79" customFormat="1" ht="18.75" customHeight="1">
      <c r="E82" s="81"/>
      <c r="AP82" s="80"/>
      <c r="CA82" s="98"/>
      <c r="CC82" s="40"/>
      <c r="CF82" s="40"/>
      <c r="CK82" s="40"/>
      <c r="CL82" s="88"/>
    </row>
    <row r="83" spans="2:90" s="79" customFormat="1" ht="18.75" customHeight="1">
      <c r="E83" s="81"/>
      <c r="AP83" s="80"/>
      <c r="CA83" s="98"/>
      <c r="CC83" s="40"/>
      <c r="CF83" s="40"/>
      <c r="CK83" s="40"/>
      <c r="CL83" s="88"/>
    </row>
    <row r="84" spans="2:90" s="79" customFormat="1" ht="18.75" customHeight="1">
      <c r="E84" s="81"/>
      <c r="AP84" s="80"/>
      <c r="CA84" s="98"/>
      <c r="CC84" s="40"/>
      <c r="CF84" s="40"/>
      <c r="CK84" s="40"/>
      <c r="CL84" s="88"/>
    </row>
    <row r="85" spans="2:90" s="79" customFormat="1" ht="18.75" customHeight="1">
      <c r="E85" s="81"/>
      <c r="AP85" s="80"/>
      <c r="CA85" s="98"/>
      <c r="CC85" s="40"/>
      <c r="CF85" s="40"/>
      <c r="CK85" s="40"/>
      <c r="CL85" s="88"/>
    </row>
    <row r="86" spans="2:90" s="79" customFormat="1" ht="18.75" customHeight="1">
      <c r="E86" s="81"/>
      <c r="AP86" s="80"/>
      <c r="CA86" s="98"/>
      <c r="CC86" s="40"/>
      <c r="CF86" s="40"/>
      <c r="CK86" s="40"/>
      <c r="CL86" s="88"/>
    </row>
    <row r="87" spans="2:90" s="79" customFormat="1" ht="18.75" customHeight="1">
      <c r="E87" s="81"/>
      <c r="AP87" s="80"/>
      <c r="CA87" s="98"/>
      <c r="CC87" s="40"/>
      <c r="CF87" s="40"/>
      <c r="CK87" s="40"/>
      <c r="CL87" s="88"/>
    </row>
    <row r="88" spans="2:90" s="79" customFormat="1" ht="18.75" customHeight="1">
      <c r="E88" s="81"/>
      <c r="AP88" s="80"/>
      <c r="CA88" s="98"/>
      <c r="CC88" s="40"/>
      <c r="CF88" s="40"/>
      <c r="CK88" s="40"/>
      <c r="CL88" s="88"/>
    </row>
    <row r="89" spans="2:90" s="79" customFormat="1" ht="18.75" customHeight="1">
      <c r="E89" s="81"/>
      <c r="AP89" s="80"/>
      <c r="CA89" s="98"/>
      <c r="CC89" s="40"/>
      <c r="CF89" s="40"/>
      <c r="CK89" s="40"/>
      <c r="CL89" s="88"/>
    </row>
    <row r="90" spans="2:90" s="79" customFormat="1" ht="18.75" customHeight="1">
      <c r="E90" s="81"/>
      <c r="AP90" s="80"/>
      <c r="CA90" s="98"/>
      <c r="CC90" s="40"/>
      <c r="CF90" s="40"/>
      <c r="CK90" s="40"/>
      <c r="CL90" s="88"/>
    </row>
    <row r="91" spans="2:90" s="79" customFormat="1" ht="18.75" customHeight="1">
      <c r="E91" s="81"/>
      <c r="AP91" s="80"/>
      <c r="CA91" s="98"/>
      <c r="CC91" s="40"/>
      <c r="CF91" s="40"/>
      <c r="CK91" s="40"/>
      <c r="CL91" s="88"/>
    </row>
    <row r="92" spans="2:90" s="79" customFormat="1" ht="18.75" customHeight="1">
      <c r="E92" s="81"/>
      <c r="AP92" s="80"/>
      <c r="CA92" s="98"/>
      <c r="CC92" s="40"/>
      <c r="CF92" s="40"/>
      <c r="CK92" s="40"/>
      <c r="CL92" s="88"/>
    </row>
    <row r="93" spans="2:90" s="79" customFormat="1" ht="18.75" customHeight="1">
      <c r="E93" s="81"/>
      <c r="AP93" s="80"/>
      <c r="CA93" s="98"/>
      <c r="CC93" s="40"/>
      <c r="CF93" s="40"/>
      <c r="CK93" s="40"/>
      <c r="CL93" s="88"/>
    </row>
    <row r="94" spans="2:90" s="79" customFormat="1" ht="18.75" customHeight="1">
      <c r="B94" s="81"/>
      <c r="C94" s="81"/>
      <c r="D94" s="81"/>
      <c r="E94" s="81"/>
      <c r="G94" s="81"/>
      <c r="AP94" s="80"/>
      <c r="CA94" s="98"/>
      <c r="CC94" s="40"/>
      <c r="CF94" s="40"/>
      <c r="CK94" s="40"/>
      <c r="CL94" s="88"/>
    </row>
    <row r="95" spans="2:90" s="79" customFormat="1" ht="18.75" customHeight="1">
      <c r="AP95" s="80"/>
      <c r="CA95" s="98"/>
      <c r="CC95" s="40"/>
      <c r="CF95" s="40"/>
      <c r="CK95" s="40"/>
      <c r="CL95" s="88"/>
    </row>
    <row r="96" spans="2:90" s="79" customFormat="1" ht="18.75" customHeight="1">
      <c r="AP96" s="80"/>
      <c r="CA96" s="98"/>
      <c r="CC96" s="40"/>
      <c r="CF96" s="40"/>
      <c r="CK96" s="40"/>
      <c r="CL96" s="88"/>
    </row>
    <row r="97" spans="42:90" s="79" customFormat="1" ht="18.75" customHeight="1">
      <c r="AP97" s="80"/>
      <c r="CA97" s="98"/>
      <c r="CC97" s="40"/>
      <c r="CF97" s="40"/>
      <c r="CK97" s="40"/>
      <c r="CL97" s="88"/>
    </row>
    <row r="98" spans="42:90" s="79" customFormat="1" ht="18.75" customHeight="1">
      <c r="AP98" s="80"/>
      <c r="CA98" s="98"/>
      <c r="CC98" s="40"/>
      <c r="CF98" s="40"/>
      <c r="CK98" s="40"/>
      <c r="CL98" s="88"/>
    </row>
    <row r="99" spans="42:90" s="79" customFormat="1" ht="18.75" customHeight="1">
      <c r="AP99" s="80"/>
      <c r="CA99" s="98"/>
      <c r="CC99" s="40"/>
      <c r="CF99" s="40"/>
      <c r="CK99" s="40"/>
      <c r="CL99" s="88"/>
    </row>
    <row r="100" spans="42:90" s="79" customFormat="1" ht="18.75" customHeight="1">
      <c r="AP100" s="80"/>
      <c r="CA100" s="98"/>
      <c r="CC100" s="40"/>
      <c r="CF100" s="40"/>
      <c r="CK100" s="40"/>
      <c r="CL100" s="88"/>
    </row>
    <row r="101" spans="42:90" s="79" customFormat="1" ht="18.75" customHeight="1">
      <c r="AP101" s="80"/>
      <c r="CA101" s="98"/>
      <c r="CC101" s="40"/>
      <c r="CF101" s="40"/>
      <c r="CK101" s="40"/>
      <c r="CL101" s="88"/>
    </row>
    <row r="102" spans="42:90" s="79" customFormat="1" ht="18.75" customHeight="1">
      <c r="AP102" s="80"/>
      <c r="CA102" s="98"/>
      <c r="CC102" s="40"/>
      <c r="CF102" s="40"/>
      <c r="CK102" s="40"/>
      <c r="CL102" s="88"/>
    </row>
    <row r="103" spans="42:90" s="79" customFormat="1" ht="18.75" customHeight="1">
      <c r="AP103" s="80"/>
      <c r="CA103" s="98"/>
      <c r="CC103" s="40"/>
      <c r="CF103" s="40"/>
      <c r="CK103" s="40"/>
      <c r="CL103" s="88"/>
    </row>
  </sheetData>
  <sheetProtection password="CC6B" sheet="1" selectLockedCells="1"/>
  <mergeCells count="64">
    <mergeCell ref="B27:AM27"/>
    <mergeCell ref="B28:AM28"/>
    <mergeCell ref="A22:Q22"/>
    <mergeCell ref="R22:V22"/>
    <mergeCell ref="W22:AM22"/>
    <mergeCell ref="A24:AM24"/>
    <mergeCell ref="B25:AM25"/>
    <mergeCell ref="B26:AM26"/>
    <mergeCell ref="A20:Q20"/>
    <mergeCell ref="R20:V20"/>
    <mergeCell ref="W20:AM20"/>
    <mergeCell ref="A21:Q21"/>
    <mergeCell ref="R21:V21"/>
    <mergeCell ref="W21:AM21"/>
    <mergeCell ref="A18:Q18"/>
    <mergeCell ref="R18:V18"/>
    <mergeCell ref="W18:AM18"/>
    <mergeCell ref="A19:Q19"/>
    <mergeCell ref="R19:V19"/>
    <mergeCell ref="W19:AM19"/>
    <mergeCell ref="A16:Q16"/>
    <mergeCell ref="R16:V16"/>
    <mergeCell ref="W16:AM16"/>
    <mergeCell ref="A17:Q17"/>
    <mergeCell ref="R17:V17"/>
    <mergeCell ref="W17:AM17"/>
    <mergeCell ref="A14:Q14"/>
    <mergeCell ref="R14:V14"/>
    <mergeCell ref="W14:AM14"/>
    <mergeCell ref="A15:Q15"/>
    <mergeCell ref="R15:V15"/>
    <mergeCell ref="W15:AM15"/>
    <mergeCell ref="AD12:AE12"/>
    <mergeCell ref="AF12:AH12"/>
    <mergeCell ref="AI12:AK12"/>
    <mergeCell ref="AL12:AM12"/>
    <mergeCell ref="A13:Q13"/>
    <mergeCell ref="R13:V13"/>
    <mergeCell ref="W13:AM13"/>
    <mergeCell ref="M12:P12"/>
    <mergeCell ref="Q12:T12"/>
    <mergeCell ref="U12:V12"/>
    <mergeCell ref="W12:Y12"/>
    <mergeCell ref="Z12:AC12"/>
    <mergeCell ref="AT7:AT8"/>
    <mergeCell ref="L8:AM8"/>
    <mergeCell ref="S9:Y9"/>
    <mergeCell ref="AG9:AM9"/>
    <mergeCell ref="L10:AM10"/>
    <mergeCell ref="AP5:AT5"/>
    <mergeCell ref="L6:AB6"/>
    <mergeCell ref="AC6:AF6"/>
    <mergeCell ref="AG6:AK6"/>
    <mergeCell ref="AL6:AM6"/>
    <mergeCell ref="AP6:AT6"/>
    <mergeCell ref="A2:AM2"/>
    <mergeCell ref="A4:A10"/>
    <mergeCell ref="L4:AF4"/>
    <mergeCell ref="AG4:AM4"/>
    <mergeCell ref="L5:AF5"/>
    <mergeCell ref="AG5:AM5"/>
    <mergeCell ref="B7:K8"/>
    <mergeCell ref="Q7:R7"/>
    <mergeCell ref="T7:V7"/>
  </mergeCells>
  <phoneticPr fontId="6"/>
  <conditionalFormatting sqref="AG6:AK6">
    <cfRule type="expression" dxfId="5" priority="1">
      <formula>$CE$4=2</formula>
    </cfRule>
  </conditionalFormatting>
  <conditionalFormatting sqref="A25">
    <cfRule type="expression" dxfId="4" priority="2">
      <formula>#REF!=2</formula>
    </cfRule>
  </conditionalFormatting>
  <dataValidations count="8">
    <dataValidation type="list" allowBlank="1" showInputMessage="1" showErrorMessage="1" sqref="A15:Q21">
      <formula1>$CC$15:$CC$27</formula1>
    </dataValidation>
    <dataValidation type="whole" allowBlank="1" showInputMessage="1" showErrorMessage="1" error="所要額が1,000円未満の場合は申請できません。" sqref="Z12">
      <formula1>1000</formula1>
      <formula2>1E+28</formula2>
    </dataValidation>
    <dataValidation imeMode="fullKatakana" allowBlank="1" showInputMessage="1" showErrorMessage="1" sqref="L4:AF4"/>
    <dataValidation imeMode="disabled" allowBlank="1" showInputMessage="1" showErrorMessage="1" sqref="Q7:R7 T7:V7 S9:Y9 AG9:AM9"/>
    <dataValidation type="textLength" imeMode="disabled" operator="equal" allowBlank="1" showInputMessage="1" showErrorMessage="1" errorTitle="事業所番号" error="10桁で入力してください。" sqref="AG5:AM5">
      <formula1>10</formula1>
    </dataValidation>
    <dataValidation imeMode="halfAlpha" allowBlank="1" showInputMessage="1" showErrorMessage="1" sqref="AG6 R14:V21"/>
    <dataValidation type="list" allowBlank="1" showInputMessage="1" showErrorMessage="1" sqref="X33:Z34 A25:A28 X36:Z36 X31:Z31">
      <formula1>"○"</formula1>
    </dataValidation>
    <dataValidation type="list" allowBlank="1" showInputMessage="1" showErrorMessage="1" sqref="L6:AB6">
      <formula1>$CH$4:$CH$40</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CL103"/>
  <sheetViews>
    <sheetView showGridLines="0" view="pageBreakPreview" zoomScaleNormal="120" zoomScaleSheetLayoutView="100" workbookViewId="0">
      <selection activeCell="L4" sqref="L4:AF4"/>
    </sheetView>
  </sheetViews>
  <sheetFormatPr defaultColWidth="2.25" defaultRowHeight="15.75"/>
  <cols>
    <col min="1" max="1" width="5.75" style="41" customWidth="1"/>
    <col min="2" max="5" width="3.375" style="41" customWidth="1"/>
    <col min="6" max="7" width="2.375" style="41" bestFit="1" customWidth="1"/>
    <col min="8" max="28" width="2.25" style="41"/>
    <col min="29" max="30" width="2.125" style="41" customWidth="1"/>
    <col min="31" max="32" width="2.625" style="41" customWidth="1"/>
    <col min="33" max="33" width="2.25" style="41"/>
    <col min="34" max="35" width="2.875" style="41" customWidth="1"/>
    <col min="36" max="37" width="2.625" style="41" customWidth="1"/>
    <col min="38" max="39" width="1.375" style="41" customWidth="1"/>
    <col min="40" max="40" width="2.25" style="41"/>
    <col min="41" max="41" width="2.25" style="41" customWidth="1"/>
    <col min="42" max="42" width="2.25" style="117" customWidth="1"/>
    <col min="43" max="47" width="2.25" style="41" customWidth="1"/>
    <col min="48" max="78" width="2.25" style="41"/>
    <col min="79" max="79" width="8.625" style="95" bestFit="1" customWidth="1"/>
    <col min="80" max="80" width="2.875" style="41" customWidth="1"/>
    <col min="81" max="81" width="2.25" style="40" customWidth="1"/>
    <col min="82" max="83" width="5.875" style="41" customWidth="1"/>
    <col min="84" max="84" width="2.5" style="40" customWidth="1"/>
    <col min="85" max="85" width="3.25" style="41" customWidth="1"/>
    <col min="86" max="86" width="41.25" style="41" customWidth="1"/>
    <col min="87" max="87" width="7.5" style="41" customWidth="1"/>
    <col min="88" max="88" width="6.625" style="41" customWidth="1"/>
    <col min="89" max="89" width="2.375" style="40" customWidth="1"/>
    <col min="90" max="90" width="6.375" style="88" customWidth="1"/>
    <col min="91" max="16384" width="2.25" style="41"/>
  </cols>
  <sheetData>
    <row r="1" spans="1:90">
      <c r="A1" s="40" t="s">
        <v>43</v>
      </c>
      <c r="AJ1" s="41" t="s">
        <v>149</v>
      </c>
    </row>
    <row r="2" spans="1:90" ht="36" customHeight="1">
      <c r="A2" s="181" t="str">
        <f>IF(個票19!$CB$4="NG","申請内容に不備/未入力の項目があります！本シートをもう一度ご確認ください！","")</f>
        <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row>
    <row r="3" spans="1:90" ht="20.25" thickBot="1">
      <c r="L3" s="94"/>
      <c r="AM3" s="92" t="str">
        <f>IF($L$5="","",IF($AG$5="","事業所番号を入力してください。↓",""))</f>
        <v/>
      </c>
      <c r="CB3" s="41" t="s">
        <v>68</v>
      </c>
      <c r="CD3" s="41" t="s">
        <v>44</v>
      </c>
      <c r="CE3" s="41" t="s">
        <v>24</v>
      </c>
      <c r="CG3" s="40"/>
      <c r="CH3" s="40"/>
      <c r="CI3" s="42" t="s">
        <v>31</v>
      </c>
      <c r="CJ3" s="40"/>
      <c r="CK3" s="40" t="s">
        <v>44</v>
      </c>
      <c r="CL3" s="88" t="s">
        <v>24</v>
      </c>
    </row>
    <row r="4" spans="1:90" s="47" customFormat="1" ht="18" customHeight="1">
      <c r="A4" s="182" t="s">
        <v>18</v>
      </c>
      <c r="B4" s="43" t="s">
        <v>0</v>
      </c>
      <c r="C4" s="44"/>
      <c r="D4" s="44"/>
      <c r="E4" s="45"/>
      <c r="F4" s="45"/>
      <c r="G4" s="45"/>
      <c r="H4" s="45"/>
      <c r="I4" s="45"/>
      <c r="J4" s="45"/>
      <c r="K4" s="46"/>
      <c r="L4" s="185"/>
      <c r="M4" s="186"/>
      <c r="N4" s="186"/>
      <c r="O4" s="186"/>
      <c r="P4" s="186"/>
      <c r="Q4" s="186"/>
      <c r="R4" s="186"/>
      <c r="S4" s="186"/>
      <c r="T4" s="186"/>
      <c r="U4" s="186"/>
      <c r="V4" s="186"/>
      <c r="W4" s="186"/>
      <c r="X4" s="186"/>
      <c r="Y4" s="186"/>
      <c r="Z4" s="186"/>
      <c r="AA4" s="186"/>
      <c r="AB4" s="186"/>
      <c r="AC4" s="186"/>
      <c r="AD4" s="186"/>
      <c r="AE4" s="186"/>
      <c r="AF4" s="187"/>
      <c r="AG4" s="188" t="s">
        <v>72</v>
      </c>
      <c r="AH4" s="189"/>
      <c r="AI4" s="189"/>
      <c r="AJ4" s="189"/>
      <c r="AK4" s="189"/>
      <c r="AL4" s="189"/>
      <c r="AM4" s="190"/>
      <c r="AP4" s="48"/>
      <c r="CA4" s="96"/>
      <c r="CB4" s="89" t="str">
        <f>IF(AM3&amp;AC7&amp;A29="","","NG")</f>
        <v/>
      </c>
      <c r="CC4" s="40"/>
      <c r="CD4" s="47">
        <f>IFERROR(VLOOKUP($L$6,$CH$4:$CK$40,4,FALSE),0)</f>
        <v>0</v>
      </c>
      <c r="CE4" s="47">
        <f>IFERROR(VLOOKUP($L$6,$CH$4:$CL$40,5,FALSE),0)</f>
        <v>0</v>
      </c>
      <c r="CF4" s="40">
        <f>IF($L$6=$CH4,1,0)</f>
        <v>0</v>
      </c>
      <c r="CG4" s="40">
        <v>1</v>
      </c>
      <c r="CH4" s="49" t="s">
        <v>75</v>
      </c>
      <c r="CI4" s="50">
        <v>20000</v>
      </c>
      <c r="CJ4" s="40" t="s">
        <v>30</v>
      </c>
      <c r="CK4" s="40">
        <v>1</v>
      </c>
      <c r="CL4" s="88">
        <v>2</v>
      </c>
    </row>
    <row r="5" spans="1:90" s="47" customFormat="1" ht="20.25" customHeight="1">
      <c r="A5" s="183"/>
      <c r="B5" s="51" t="s">
        <v>17</v>
      </c>
      <c r="C5" s="52"/>
      <c r="D5" s="52"/>
      <c r="E5" s="53"/>
      <c r="F5" s="53"/>
      <c r="G5" s="53"/>
      <c r="H5" s="53"/>
      <c r="I5" s="53"/>
      <c r="J5" s="53"/>
      <c r="K5" s="54"/>
      <c r="L5" s="191"/>
      <c r="M5" s="192"/>
      <c r="N5" s="192"/>
      <c r="O5" s="192"/>
      <c r="P5" s="192"/>
      <c r="Q5" s="192"/>
      <c r="R5" s="192"/>
      <c r="S5" s="192"/>
      <c r="T5" s="192"/>
      <c r="U5" s="192"/>
      <c r="V5" s="192"/>
      <c r="W5" s="192"/>
      <c r="X5" s="192"/>
      <c r="Y5" s="192"/>
      <c r="Z5" s="192"/>
      <c r="AA5" s="192"/>
      <c r="AB5" s="192"/>
      <c r="AC5" s="192"/>
      <c r="AD5" s="192"/>
      <c r="AE5" s="192"/>
      <c r="AF5" s="193"/>
      <c r="AG5" s="194"/>
      <c r="AH5" s="195"/>
      <c r="AI5" s="195"/>
      <c r="AJ5" s="195"/>
      <c r="AK5" s="195"/>
      <c r="AL5" s="195"/>
      <c r="AM5" s="196"/>
      <c r="AP5" s="207"/>
      <c r="AQ5" s="207"/>
      <c r="AR5" s="207"/>
      <c r="AS5" s="207"/>
      <c r="AT5" s="207"/>
      <c r="CA5" s="96"/>
      <c r="CC5" s="40"/>
      <c r="CF5" s="40">
        <f t="shared" ref="CF5:CF13" si="0">IF($L$6=$CH5,1,0)</f>
        <v>0</v>
      </c>
      <c r="CG5" s="40">
        <v>2</v>
      </c>
      <c r="CH5" s="49" t="s">
        <v>76</v>
      </c>
      <c r="CI5" s="50">
        <v>30000</v>
      </c>
      <c r="CJ5" s="40" t="s">
        <v>30</v>
      </c>
      <c r="CK5" s="40">
        <v>1</v>
      </c>
      <c r="CL5" s="88">
        <v>2</v>
      </c>
    </row>
    <row r="6" spans="1:90" s="47" customFormat="1" ht="26.25" customHeight="1">
      <c r="A6" s="183"/>
      <c r="B6" s="55" t="s">
        <v>27</v>
      </c>
      <c r="C6" s="118"/>
      <c r="D6" s="118"/>
      <c r="E6" s="6"/>
      <c r="F6" s="6"/>
      <c r="G6" s="6"/>
      <c r="H6" s="6"/>
      <c r="I6" s="6"/>
      <c r="J6" s="6"/>
      <c r="K6" s="56"/>
      <c r="L6" s="208"/>
      <c r="M6" s="209"/>
      <c r="N6" s="209"/>
      <c r="O6" s="209"/>
      <c r="P6" s="209"/>
      <c r="Q6" s="209"/>
      <c r="R6" s="209"/>
      <c r="S6" s="209"/>
      <c r="T6" s="209"/>
      <c r="U6" s="209"/>
      <c r="V6" s="209"/>
      <c r="W6" s="209"/>
      <c r="X6" s="209"/>
      <c r="Y6" s="209"/>
      <c r="Z6" s="209"/>
      <c r="AA6" s="209"/>
      <c r="AB6" s="210"/>
      <c r="AC6" s="211" t="s">
        <v>24</v>
      </c>
      <c r="AD6" s="212"/>
      <c r="AE6" s="212"/>
      <c r="AF6" s="213"/>
      <c r="AG6" s="214"/>
      <c r="AH6" s="215"/>
      <c r="AI6" s="215"/>
      <c r="AJ6" s="215"/>
      <c r="AK6" s="216"/>
      <c r="AL6" s="217" t="s">
        <v>73</v>
      </c>
      <c r="AM6" s="218"/>
      <c r="AP6" s="219" t="s">
        <v>37</v>
      </c>
      <c r="AQ6" s="207"/>
      <c r="AR6" s="207"/>
      <c r="AS6" s="207"/>
      <c r="AT6" s="207"/>
      <c r="CA6" s="96"/>
      <c r="CC6" s="40"/>
      <c r="CF6" s="40">
        <f t="shared" si="0"/>
        <v>0</v>
      </c>
      <c r="CG6" s="40">
        <v>3</v>
      </c>
      <c r="CH6" s="49" t="s">
        <v>77</v>
      </c>
      <c r="CI6" s="50">
        <v>40000</v>
      </c>
      <c r="CJ6" s="40" t="s">
        <v>30</v>
      </c>
      <c r="CK6" s="40">
        <v>1</v>
      </c>
      <c r="CL6" s="88">
        <v>2</v>
      </c>
    </row>
    <row r="7" spans="1:90" s="47" customFormat="1" ht="18" customHeight="1">
      <c r="A7" s="183"/>
      <c r="B7" s="197" t="s">
        <v>25</v>
      </c>
      <c r="C7" s="198"/>
      <c r="D7" s="198"/>
      <c r="E7" s="198"/>
      <c r="F7" s="198"/>
      <c r="G7" s="198"/>
      <c r="H7" s="198"/>
      <c r="I7" s="198"/>
      <c r="J7" s="198"/>
      <c r="K7" s="199"/>
      <c r="L7" s="57" t="s">
        <v>5</v>
      </c>
      <c r="M7" s="57"/>
      <c r="N7" s="57"/>
      <c r="O7" s="57"/>
      <c r="P7" s="57"/>
      <c r="Q7" s="203"/>
      <c r="R7" s="203"/>
      <c r="S7" s="57" t="s">
        <v>6</v>
      </c>
      <c r="T7" s="203"/>
      <c r="U7" s="203"/>
      <c r="V7" s="203"/>
      <c r="W7" s="57" t="s">
        <v>7</v>
      </c>
      <c r="X7" s="57"/>
      <c r="Y7" s="57"/>
      <c r="Z7" s="57"/>
      <c r="AA7" s="57"/>
      <c r="AB7" s="57"/>
      <c r="AC7" s="83" t="str">
        <f>IF($CE$4=2,IF($AG$6="","定員を入力してください。",""),"")</f>
        <v/>
      </c>
      <c r="AD7" s="82"/>
      <c r="AE7" s="82"/>
      <c r="AF7" s="82"/>
      <c r="AG7" s="82"/>
      <c r="AH7" s="82"/>
      <c r="AI7" s="82"/>
      <c r="AJ7" s="82"/>
      <c r="AK7" s="82"/>
      <c r="AL7" s="82"/>
      <c r="AM7" s="84"/>
      <c r="AP7" s="118"/>
      <c r="AQ7" s="5"/>
      <c r="AR7" s="5"/>
      <c r="AS7" s="5"/>
      <c r="AT7" s="220"/>
      <c r="CA7" s="96"/>
      <c r="CC7" s="40"/>
      <c r="CF7" s="40">
        <f t="shared" si="0"/>
        <v>0</v>
      </c>
      <c r="CG7" s="40">
        <v>4</v>
      </c>
      <c r="CH7" s="49" t="s">
        <v>78</v>
      </c>
      <c r="CI7" s="50">
        <v>14000</v>
      </c>
      <c r="CJ7" s="40" t="s">
        <v>30</v>
      </c>
      <c r="CK7" s="40">
        <v>1</v>
      </c>
      <c r="CL7" s="88"/>
    </row>
    <row r="8" spans="1:90" s="47" customFormat="1" ht="20.25" customHeight="1">
      <c r="A8" s="183"/>
      <c r="B8" s="200"/>
      <c r="C8" s="201"/>
      <c r="D8" s="201"/>
      <c r="E8" s="201"/>
      <c r="F8" s="201"/>
      <c r="G8" s="201"/>
      <c r="H8" s="201"/>
      <c r="I8" s="201"/>
      <c r="J8" s="201"/>
      <c r="K8" s="202"/>
      <c r="L8" s="221"/>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3"/>
      <c r="AP8" s="118"/>
      <c r="AQ8" s="5"/>
      <c r="AR8" s="5"/>
      <c r="AS8" s="5"/>
      <c r="AT8" s="220"/>
      <c r="CA8" s="96"/>
      <c r="CC8" s="40"/>
      <c r="CF8" s="40">
        <f t="shared" si="0"/>
        <v>0</v>
      </c>
      <c r="CG8" s="40">
        <v>5</v>
      </c>
      <c r="CH8" s="49" t="s">
        <v>79</v>
      </c>
      <c r="CI8" s="50">
        <v>7000</v>
      </c>
      <c r="CJ8" s="40" t="s">
        <v>30</v>
      </c>
      <c r="CK8" s="40">
        <v>1</v>
      </c>
      <c r="CL8" s="88"/>
    </row>
    <row r="9" spans="1:90" s="47" customFormat="1" ht="21" customHeight="1">
      <c r="A9" s="183"/>
      <c r="B9" s="58" t="s">
        <v>8</v>
      </c>
      <c r="C9" s="119"/>
      <c r="D9" s="119"/>
      <c r="E9" s="59"/>
      <c r="F9" s="59"/>
      <c r="G9" s="59"/>
      <c r="H9" s="59"/>
      <c r="I9" s="59"/>
      <c r="J9" s="59"/>
      <c r="K9" s="60"/>
      <c r="L9" s="59" t="s">
        <v>9</v>
      </c>
      <c r="M9" s="59"/>
      <c r="N9" s="59"/>
      <c r="O9" s="59"/>
      <c r="P9" s="59"/>
      <c r="Q9" s="59"/>
      <c r="R9" s="60"/>
      <c r="S9" s="224"/>
      <c r="T9" s="225"/>
      <c r="U9" s="225"/>
      <c r="V9" s="225"/>
      <c r="W9" s="225"/>
      <c r="X9" s="225"/>
      <c r="Y9" s="226"/>
      <c r="Z9" s="61" t="s">
        <v>23</v>
      </c>
      <c r="AA9" s="59"/>
      <c r="AB9" s="59"/>
      <c r="AC9" s="59"/>
      <c r="AD9" s="59"/>
      <c r="AE9" s="59"/>
      <c r="AF9" s="60"/>
      <c r="AG9" s="227"/>
      <c r="AH9" s="228"/>
      <c r="AI9" s="228"/>
      <c r="AJ9" s="228"/>
      <c r="AK9" s="228"/>
      <c r="AL9" s="228"/>
      <c r="AM9" s="229"/>
      <c r="AP9" s="48"/>
      <c r="CA9" s="96"/>
      <c r="CC9" s="40"/>
      <c r="CF9" s="40">
        <f t="shared" si="0"/>
        <v>0</v>
      </c>
      <c r="CG9" s="40">
        <v>6</v>
      </c>
      <c r="CH9" s="49" t="s">
        <v>80</v>
      </c>
      <c r="CI9" s="50">
        <v>7000</v>
      </c>
      <c r="CJ9" s="40" t="s">
        <v>30</v>
      </c>
      <c r="CK9" s="40">
        <v>1</v>
      </c>
      <c r="CL9" s="88"/>
    </row>
    <row r="10" spans="1:90" s="47" customFormat="1" ht="20.25" customHeight="1" thickBot="1">
      <c r="A10" s="184"/>
      <c r="B10" s="62" t="s">
        <v>42</v>
      </c>
      <c r="C10" s="63"/>
      <c r="D10" s="63"/>
      <c r="E10" s="64"/>
      <c r="F10" s="64"/>
      <c r="G10" s="64"/>
      <c r="H10" s="64"/>
      <c r="I10" s="64"/>
      <c r="J10" s="64"/>
      <c r="K10" s="65"/>
      <c r="L10" s="230"/>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2"/>
      <c r="AP10" s="48"/>
      <c r="CA10" s="96"/>
      <c r="CC10" s="40"/>
      <c r="CF10" s="40">
        <f t="shared" si="0"/>
        <v>0</v>
      </c>
      <c r="CG10" s="40">
        <v>7</v>
      </c>
      <c r="CH10" s="49" t="s">
        <v>81</v>
      </c>
      <c r="CI10" s="50">
        <v>7000</v>
      </c>
      <c r="CJ10" s="40" t="s">
        <v>30</v>
      </c>
      <c r="CK10" s="40">
        <v>1</v>
      </c>
      <c r="CL10" s="88"/>
    </row>
    <row r="11" spans="1:90" s="47" customFormat="1" ht="19.5" customHeight="1" thickBot="1">
      <c r="A11" s="5"/>
      <c r="B11" s="5"/>
      <c r="C11" s="5"/>
      <c r="D11" s="5"/>
      <c r="E11" s="5"/>
      <c r="F11" s="5"/>
      <c r="G11" s="5"/>
      <c r="H11" s="5"/>
      <c r="I11" s="66"/>
      <c r="J11" s="5"/>
      <c r="K11" s="6"/>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P11" s="48"/>
      <c r="CA11" s="96"/>
      <c r="CC11" s="40"/>
      <c r="CF11" s="40">
        <f t="shared" si="0"/>
        <v>0</v>
      </c>
      <c r="CG11" s="40">
        <v>8</v>
      </c>
      <c r="CH11" s="49" t="s">
        <v>82</v>
      </c>
      <c r="CI11" s="50">
        <v>7000</v>
      </c>
      <c r="CJ11" s="40" t="s">
        <v>30</v>
      </c>
      <c r="CK11" s="40">
        <v>1</v>
      </c>
      <c r="CL11" s="88"/>
    </row>
    <row r="12" spans="1:90" s="47" customFormat="1" ht="20.25" customHeight="1" thickBot="1">
      <c r="A12" s="67" t="s">
        <v>33</v>
      </c>
      <c r="B12" s="6"/>
      <c r="C12" s="5"/>
      <c r="D12" s="5"/>
      <c r="E12" s="5"/>
      <c r="F12" s="5"/>
      <c r="G12" s="5"/>
      <c r="H12" s="5"/>
      <c r="I12" s="66"/>
      <c r="J12" s="5"/>
      <c r="K12" s="6"/>
      <c r="L12" s="118"/>
      <c r="M12" s="238" t="s">
        <v>26</v>
      </c>
      <c r="N12" s="204"/>
      <c r="O12" s="204"/>
      <c r="P12" s="204"/>
      <c r="Q12" s="239" t="str">
        <f>IFERROR(SUM(IF($L$6="","",VLOOKUP($L$6,$CH$4:$CI$40,2,0)),$CA$22),"")</f>
        <v/>
      </c>
      <c r="R12" s="240"/>
      <c r="S12" s="240"/>
      <c r="T12" s="241"/>
      <c r="U12" s="204" t="s">
        <v>34</v>
      </c>
      <c r="V12" s="204"/>
      <c r="W12" s="204" t="s">
        <v>19</v>
      </c>
      <c r="X12" s="204"/>
      <c r="Y12" s="204"/>
      <c r="Z12" s="205">
        <f>ROUNDDOWN($R$22/1000,0)*1000</f>
        <v>0</v>
      </c>
      <c r="AA12" s="205"/>
      <c r="AB12" s="205"/>
      <c r="AC12" s="205"/>
      <c r="AD12" s="204" t="s">
        <v>34</v>
      </c>
      <c r="AE12" s="204"/>
      <c r="AF12" s="204" t="s">
        <v>15</v>
      </c>
      <c r="AG12" s="204"/>
      <c r="AH12" s="204"/>
      <c r="AI12" s="205" t="str">
        <f>IF($Q$12="","",MIN($Q$12,$Z$12))</f>
        <v/>
      </c>
      <c r="AJ12" s="205"/>
      <c r="AK12" s="205"/>
      <c r="AL12" s="204" t="s">
        <v>34</v>
      </c>
      <c r="AM12" s="206"/>
      <c r="AP12" s="48"/>
      <c r="CA12" s="96"/>
      <c r="CC12" s="40"/>
      <c r="CF12" s="40">
        <f t="shared" si="0"/>
        <v>0</v>
      </c>
      <c r="CG12" s="40">
        <v>9</v>
      </c>
      <c r="CH12" s="49" t="s">
        <v>83</v>
      </c>
      <c r="CI12" s="50">
        <v>7000</v>
      </c>
      <c r="CJ12" s="40" t="s">
        <v>30</v>
      </c>
      <c r="CK12" s="40">
        <v>1</v>
      </c>
      <c r="CL12" s="88"/>
    </row>
    <row r="13" spans="1:90" ht="18" customHeight="1" thickBot="1">
      <c r="A13" s="233" t="s">
        <v>57</v>
      </c>
      <c r="B13" s="234"/>
      <c r="C13" s="234"/>
      <c r="D13" s="234"/>
      <c r="E13" s="234"/>
      <c r="F13" s="234"/>
      <c r="G13" s="234"/>
      <c r="H13" s="234"/>
      <c r="I13" s="234"/>
      <c r="J13" s="234"/>
      <c r="K13" s="234"/>
      <c r="L13" s="234"/>
      <c r="M13" s="234"/>
      <c r="N13" s="234"/>
      <c r="O13" s="234"/>
      <c r="P13" s="234"/>
      <c r="Q13" s="235"/>
      <c r="R13" s="236" t="s">
        <v>20</v>
      </c>
      <c r="S13" s="234"/>
      <c r="T13" s="234"/>
      <c r="U13" s="234"/>
      <c r="V13" s="235"/>
      <c r="W13" s="236" t="s">
        <v>151</v>
      </c>
      <c r="X13" s="234"/>
      <c r="Y13" s="234"/>
      <c r="Z13" s="234"/>
      <c r="AA13" s="234"/>
      <c r="AB13" s="234"/>
      <c r="AC13" s="234"/>
      <c r="AD13" s="234"/>
      <c r="AE13" s="234"/>
      <c r="AF13" s="234"/>
      <c r="AG13" s="234"/>
      <c r="AH13" s="234"/>
      <c r="AI13" s="234"/>
      <c r="AJ13" s="234"/>
      <c r="AK13" s="234"/>
      <c r="AL13" s="234"/>
      <c r="AM13" s="237"/>
      <c r="CA13" s="95" t="s">
        <v>71</v>
      </c>
      <c r="CF13" s="40">
        <f t="shared" si="0"/>
        <v>0</v>
      </c>
      <c r="CG13" s="40">
        <v>10</v>
      </c>
      <c r="CH13" s="49" t="s">
        <v>84</v>
      </c>
      <c r="CI13" s="50">
        <v>3000</v>
      </c>
      <c r="CJ13" s="40" t="s">
        <v>30</v>
      </c>
      <c r="CK13" s="40">
        <v>1</v>
      </c>
    </row>
    <row r="14" spans="1:90" ht="24.75" customHeight="1" thickBot="1">
      <c r="A14" s="172" t="s">
        <v>150</v>
      </c>
      <c r="B14" s="173"/>
      <c r="C14" s="173"/>
      <c r="D14" s="173"/>
      <c r="E14" s="173"/>
      <c r="F14" s="173"/>
      <c r="G14" s="173"/>
      <c r="H14" s="173"/>
      <c r="I14" s="173"/>
      <c r="J14" s="173"/>
      <c r="K14" s="173"/>
      <c r="L14" s="173"/>
      <c r="M14" s="173"/>
      <c r="N14" s="173"/>
      <c r="O14" s="173"/>
      <c r="P14" s="173"/>
      <c r="Q14" s="174"/>
      <c r="R14" s="175">
        <v>2300</v>
      </c>
      <c r="S14" s="176"/>
      <c r="T14" s="176"/>
      <c r="U14" s="176"/>
      <c r="V14" s="177"/>
      <c r="W14" s="178" t="s">
        <v>152</v>
      </c>
      <c r="X14" s="179"/>
      <c r="Y14" s="179"/>
      <c r="Z14" s="179"/>
      <c r="AA14" s="179"/>
      <c r="AB14" s="179"/>
      <c r="AC14" s="179"/>
      <c r="AD14" s="179"/>
      <c r="AE14" s="179"/>
      <c r="AF14" s="179"/>
      <c r="AG14" s="179"/>
      <c r="AH14" s="179"/>
      <c r="AI14" s="179"/>
      <c r="AJ14" s="179"/>
      <c r="AK14" s="179"/>
      <c r="AL14" s="179"/>
      <c r="AM14" s="180"/>
      <c r="CF14" s="40">
        <f t="shared" ref="CF14:CF40" si="1">IF($L$6=$CH14,1,0)</f>
        <v>0</v>
      </c>
      <c r="CG14" s="40">
        <v>11</v>
      </c>
      <c r="CH14" s="49" t="s">
        <v>85</v>
      </c>
      <c r="CI14" s="68">
        <v>3000</v>
      </c>
      <c r="CJ14" s="40" t="s">
        <v>30</v>
      </c>
      <c r="CK14" s="40">
        <v>1</v>
      </c>
    </row>
    <row r="15" spans="1:90" ht="24" customHeight="1">
      <c r="A15" s="242"/>
      <c r="B15" s="243"/>
      <c r="C15" s="243"/>
      <c r="D15" s="243"/>
      <c r="E15" s="243"/>
      <c r="F15" s="243"/>
      <c r="G15" s="243"/>
      <c r="H15" s="243"/>
      <c r="I15" s="243"/>
      <c r="J15" s="243"/>
      <c r="K15" s="243"/>
      <c r="L15" s="243"/>
      <c r="M15" s="243"/>
      <c r="N15" s="243"/>
      <c r="O15" s="243"/>
      <c r="P15" s="243"/>
      <c r="Q15" s="244"/>
      <c r="R15" s="245"/>
      <c r="S15" s="246"/>
      <c r="T15" s="246"/>
      <c r="U15" s="246"/>
      <c r="V15" s="247"/>
      <c r="W15" s="248"/>
      <c r="X15" s="249"/>
      <c r="Y15" s="249"/>
      <c r="Z15" s="249"/>
      <c r="AA15" s="249"/>
      <c r="AB15" s="249"/>
      <c r="AC15" s="249"/>
      <c r="AD15" s="249"/>
      <c r="AE15" s="249"/>
      <c r="AF15" s="249"/>
      <c r="AG15" s="249"/>
      <c r="AH15" s="249"/>
      <c r="AI15" s="249"/>
      <c r="AJ15" s="249"/>
      <c r="AK15" s="249"/>
      <c r="AL15" s="249"/>
      <c r="AM15" s="250"/>
      <c r="CA15" s="95">
        <f>IF($CD$4=2,IF(A15=$CC$26,R15,0),0)</f>
        <v>0</v>
      </c>
      <c r="CC15" s="40" t="s">
        <v>58</v>
      </c>
      <c r="CF15" s="40">
        <f t="shared" si="1"/>
        <v>0</v>
      </c>
      <c r="CG15" s="40">
        <v>12</v>
      </c>
      <c r="CH15" s="40" t="s">
        <v>86</v>
      </c>
      <c r="CI15" s="50">
        <v>7000</v>
      </c>
      <c r="CJ15" s="40" t="s">
        <v>30</v>
      </c>
      <c r="CK15" s="40">
        <v>1</v>
      </c>
    </row>
    <row r="16" spans="1:90" ht="24" customHeight="1">
      <c r="A16" s="251"/>
      <c r="B16" s="209"/>
      <c r="C16" s="209"/>
      <c r="D16" s="209"/>
      <c r="E16" s="209"/>
      <c r="F16" s="209"/>
      <c r="G16" s="209"/>
      <c r="H16" s="209"/>
      <c r="I16" s="209"/>
      <c r="J16" s="209"/>
      <c r="K16" s="209"/>
      <c r="L16" s="209"/>
      <c r="M16" s="209"/>
      <c r="N16" s="209"/>
      <c r="O16" s="209"/>
      <c r="P16" s="209"/>
      <c r="Q16" s="210"/>
      <c r="R16" s="252"/>
      <c r="S16" s="253"/>
      <c r="T16" s="253"/>
      <c r="U16" s="253"/>
      <c r="V16" s="254"/>
      <c r="W16" s="255"/>
      <c r="X16" s="256"/>
      <c r="Y16" s="256"/>
      <c r="Z16" s="256"/>
      <c r="AA16" s="256"/>
      <c r="AB16" s="256"/>
      <c r="AC16" s="256"/>
      <c r="AD16" s="256"/>
      <c r="AE16" s="256"/>
      <c r="AF16" s="256"/>
      <c r="AG16" s="256"/>
      <c r="AH16" s="256"/>
      <c r="AI16" s="256"/>
      <c r="AJ16" s="256"/>
      <c r="AK16" s="256"/>
      <c r="AL16" s="256"/>
      <c r="AM16" s="257"/>
      <c r="CA16" s="95">
        <f t="shared" ref="CA16:CA20" si="2">IF($CD$4=2,IF(A16=$CC$26,R16,0),0)</f>
        <v>0</v>
      </c>
      <c r="CC16" s="40" t="s">
        <v>59</v>
      </c>
      <c r="CF16" s="40">
        <f t="shared" si="1"/>
        <v>0</v>
      </c>
      <c r="CG16" s="40">
        <v>13</v>
      </c>
      <c r="CH16" s="40" t="s">
        <v>87</v>
      </c>
      <c r="CI16" s="50">
        <v>7000</v>
      </c>
      <c r="CJ16" s="40" t="s">
        <v>30</v>
      </c>
      <c r="CK16" s="40">
        <v>1</v>
      </c>
    </row>
    <row r="17" spans="1:90" ht="24" customHeight="1">
      <c r="A17" s="251"/>
      <c r="B17" s="209"/>
      <c r="C17" s="209"/>
      <c r="D17" s="209"/>
      <c r="E17" s="209"/>
      <c r="F17" s="209"/>
      <c r="G17" s="209"/>
      <c r="H17" s="209"/>
      <c r="I17" s="209"/>
      <c r="J17" s="209"/>
      <c r="K17" s="209"/>
      <c r="L17" s="209"/>
      <c r="M17" s="209"/>
      <c r="N17" s="209"/>
      <c r="O17" s="209"/>
      <c r="P17" s="209"/>
      <c r="Q17" s="210"/>
      <c r="R17" s="252"/>
      <c r="S17" s="253"/>
      <c r="T17" s="253"/>
      <c r="U17" s="253"/>
      <c r="V17" s="254"/>
      <c r="W17" s="255"/>
      <c r="X17" s="256"/>
      <c r="Y17" s="256"/>
      <c r="Z17" s="256"/>
      <c r="AA17" s="256"/>
      <c r="AB17" s="256"/>
      <c r="AC17" s="256"/>
      <c r="AD17" s="256"/>
      <c r="AE17" s="256"/>
      <c r="AF17" s="256"/>
      <c r="AG17" s="256"/>
      <c r="AH17" s="256"/>
      <c r="AI17" s="256"/>
      <c r="AJ17" s="256"/>
      <c r="AK17" s="256"/>
      <c r="AL17" s="256"/>
      <c r="AM17" s="257"/>
      <c r="CA17" s="95">
        <f t="shared" si="2"/>
        <v>0</v>
      </c>
      <c r="CC17" s="40" t="s">
        <v>69</v>
      </c>
      <c r="CF17" s="40">
        <f t="shared" si="1"/>
        <v>0</v>
      </c>
      <c r="CG17" s="40">
        <v>14</v>
      </c>
      <c r="CH17" s="40" t="s">
        <v>88</v>
      </c>
      <c r="CI17" s="50">
        <v>7000</v>
      </c>
      <c r="CJ17" s="40" t="s">
        <v>30</v>
      </c>
      <c r="CK17" s="40">
        <v>1</v>
      </c>
    </row>
    <row r="18" spans="1:90" ht="24" customHeight="1">
      <c r="A18" s="251"/>
      <c r="B18" s="209"/>
      <c r="C18" s="209"/>
      <c r="D18" s="209"/>
      <c r="E18" s="209"/>
      <c r="F18" s="209"/>
      <c r="G18" s="209"/>
      <c r="H18" s="209"/>
      <c r="I18" s="209"/>
      <c r="J18" s="209"/>
      <c r="K18" s="209"/>
      <c r="L18" s="209"/>
      <c r="M18" s="209"/>
      <c r="N18" s="209"/>
      <c r="O18" s="209"/>
      <c r="P18" s="209"/>
      <c r="Q18" s="210"/>
      <c r="R18" s="252"/>
      <c r="S18" s="253"/>
      <c r="T18" s="253"/>
      <c r="U18" s="253"/>
      <c r="V18" s="254"/>
      <c r="W18" s="255"/>
      <c r="X18" s="256"/>
      <c r="Y18" s="256"/>
      <c r="Z18" s="256"/>
      <c r="AA18" s="256"/>
      <c r="AB18" s="256"/>
      <c r="AC18" s="256"/>
      <c r="AD18" s="256"/>
      <c r="AE18" s="256"/>
      <c r="AF18" s="256"/>
      <c r="AG18" s="256"/>
      <c r="AH18" s="256"/>
      <c r="AI18" s="256"/>
      <c r="AJ18" s="256"/>
      <c r="AK18" s="256"/>
      <c r="AL18" s="256"/>
      <c r="AM18" s="257"/>
      <c r="CA18" s="95">
        <f t="shared" si="2"/>
        <v>0</v>
      </c>
      <c r="CC18" s="40" t="s">
        <v>60</v>
      </c>
      <c r="CF18" s="40">
        <f t="shared" si="1"/>
        <v>0</v>
      </c>
      <c r="CG18" s="40">
        <v>15</v>
      </c>
      <c r="CH18" s="40" t="s">
        <v>89</v>
      </c>
      <c r="CI18" s="50">
        <v>7000</v>
      </c>
      <c r="CJ18" s="40" t="s">
        <v>30</v>
      </c>
      <c r="CK18" s="40">
        <v>2</v>
      </c>
    </row>
    <row r="19" spans="1:90" ht="24" customHeight="1">
      <c r="A19" s="251"/>
      <c r="B19" s="209"/>
      <c r="C19" s="209"/>
      <c r="D19" s="209"/>
      <c r="E19" s="209"/>
      <c r="F19" s="209"/>
      <c r="G19" s="209"/>
      <c r="H19" s="209"/>
      <c r="I19" s="209"/>
      <c r="J19" s="209"/>
      <c r="K19" s="209"/>
      <c r="L19" s="209"/>
      <c r="M19" s="209"/>
      <c r="N19" s="209"/>
      <c r="O19" s="209"/>
      <c r="P19" s="209"/>
      <c r="Q19" s="210"/>
      <c r="R19" s="252"/>
      <c r="S19" s="253"/>
      <c r="T19" s="253"/>
      <c r="U19" s="253"/>
      <c r="V19" s="254"/>
      <c r="W19" s="255"/>
      <c r="X19" s="256"/>
      <c r="Y19" s="256"/>
      <c r="Z19" s="256"/>
      <c r="AA19" s="256"/>
      <c r="AB19" s="256"/>
      <c r="AC19" s="256"/>
      <c r="AD19" s="256"/>
      <c r="AE19" s="256"/>
      <c r="AF19" s="256"/>
      <c r="AG19" s="256"/>
      <c r="AH19" s="256"/>
      <c r="AI19" s="256"/>
      <c r="AJ19" s="256"/>
      <c r="AK19" s="256"/>
      <c r="AL19" s="256"/>
      <c r="AM19" s="257"/>
      <c r="CA19" s="95">
        <f>IF($CD$4=2,IF(A19=$CC$26,R19,0),0)</f>
        <v>0</v>
      </c>
      <c r="CC19" s="40" t="s">
        <v>61</v>
      </c>
      <c r="CF19" s="40">
        <f t="shared" si="1"/>
        <v>0</v>
      </c>
      <c r="CG19" s="40">
        <v>16</v>
      </c>
      <c r="CH19" s="40" t="s">
        <v>90</v>
      </c>
      <c r="CI19" s="50">
        <v>20000</v>
      </c>
      <c r="CJ19" s="40" t="s">
        <v>30</v>
      </c>
      <c r="CK19" s="40">
        <v>2</v>
      </c>
      <c r="CL19" s="88">
        <v>2</v>
      </c>
    </row>
    <row r="20" spans="1:90" ht="24" customHeight="1">
      <c r="A20" s="251"/>
      <c r="B20" s="209"/>
      <c r="C20" s="209"/>
      <c r="D20" s="209"/>
      <c r="E20" s="209"/>
      <c r="F20" s="209"/>
      <c r="G20" s="209"/>
      <c r="H20" s="209"/>
      <c r="I20" s="209"/>
      <c r="J20" s="209"/>
      <c r="K20" s="209"/>
      <c r="L20" s="209"/>
      <c r="M20" s="209"/>
      <c r="N20" s="209"/>
      <c r="O20" s="209"/>
      <c r="P20" s="209"/>
      <c r="Q20" s="210"/>
      <c r="R20" s="252"/>
      <c r="S20" s="253"/>
      <c r="T20" s="253"/>
      <c r="U20" s="253"/>
      <c r="V20" s="254"/>
      <c r="W20" s="255"/>
      <c r="X20" s="256"/>
      <c r="Y20" s="256"/>
      <c r="Z20" s="256"/>
      <c r="AA20" s="256"/>
      <c r="AB20" s="256"/>
      <c r="AC20" s="256"/>
      <c r="AD20" s="256"/>
      <c r="AE20" s="256"/>
      <c r="AF20" s="256"/>
      <c r="AG20" s="256"/>
      <c r="AH20" s="256"/>
      <c r="AI20" s="256"/>
      <c r="AJ20" s="256"/>
      <c r="AK20" s="256"/>
      <c r="AL20" s="256"/>
      <c r="AM20" s="257"/>
      <c r="CA20" s="95">
        <f t="shared" si="2"/>
        <v>0</v>
      </c>
      <c r="CC20" s="40" t="s">
        <v>62</v>
      </c>
      <c r="CF20" s="40">
        <f t="shared" si="1"/>
        <v>0</v>
      </c>
      <c r="CG20" s="40">
        <v>17</v>
      </c>
      <c r="CH20" s="40" t="s">
        <v>91</v>
      </c>
      <c r="CI20" s="50">
        <v>30000</v>
      </c>
      <c r="CJ20" s="40" t="s">
        <v>30</v>
      </c>
      <c r="CK20" s="40">
        <v>2</v>
      </c>
      <c r="CL20" s="88">
        <v>2</v>
      </c>
    </row>
    <row r="21" spans="1:90" ht="24" customHeight="1" thickBot="1">
      <c r="A21" s="258"/>
      <c r="B21" s="259"/>
      <c r="C21" s="259"/>
      <c r="D21" s="259"/>
      <c r="E21" s="259"/>
      <c r="F21" s="259"/>
      <c r="G21" s="259"/>
      <c r="H21" s="259"/>
      <c r="I21" s="259"/>
      <c r="J21" s="259"/>
      <c r="K21" s="259"/>
      <c r="L21" s="259"/>
      <c r="M21" s="259"/>
      <c r="N21" s="259"/>
      <c r="O21" s="259"/>
      <c r="P21" s="259"/>
      <c r="Q21" s="260"/>
      <c r="R21" s="261"/>
      <c r="S21" s="262"/>
      <c r="T21" s="262"/>
      <c r="U21" s="262"/>
      <c r="V21" s="263"/>
      <c r="W21" s="264"/>
      <c r="X21" s="265"/>
      <c r="Y21" s="265"/>
      <c r="Z21" s="265"/>
      <c r="AA21" s="265"/>
      <c r="AB21" s="265"/>
      <c r="AC21" s="265"/>
      <c r="AD21" s="265"/>
      <c r="AE21" s="265"/>
      <c r="AF21" s="265"/>
      <c r="AG21" s="265"/>
      <c r="AH21" s="265"/>
      <c r="AI21" s="265"/>
      <c r="AJ21" s="265"/>
      <c r="AK21" s="265"/>
      <c r="AL21" s="265"/>
      <c r="AM21" s="266"/>
      <c r="AU21" s="34"/>
      <c r="CA21" s="95">
        <f>IF($CD$4=2,IF(A21=$CC$26,R21,0),0)</f>
        <v>0</v>
      </c>
      <c r="CC21" s="40" t="s">
        <v>63</v>
      </c>
      <c r="CF21" s="40">
        <f t="shared" si="1"/>
        <v>0</v>
      </c>
      <c r="CG21" s="40">
        <v>18</v>
      </c>
      <c r="CH21" s="40" t="s">
        <v>92</v>
      </c>
      <c r="CI21" s="50">
        <v>40000</v>
      </c>
      <c r="CJ21" s="40" t="s">
        <v>30</v>
      </c>
      <c r="CK21" s="40">
        <v>2</v>
      </c>
      <c r="CL21" s="88">
        <v>2</v>
      </c>
    </row>
    <row r="22" spans="1:90" ht="22.5" customHeight="1" thickTop="1" thickBot="1">
      <c r="A22" s="267" t="s">
        <v>28</v>
      </c>
      <c r="B22" s="268"/>
      <c r="C22" s="268"/>
      <c r="D22" s="268"/>
      <c r="E22" s="268"/>
      <c r="F22" s="268"/>
      <c r="G22" s="268"/>
      <c r="H22" s="268"/>
      <c r="I22" s="268"/>
      <c r="J22" s="268"/>
      <c r="K22" s="268"/>
      <c r="L22" s="268"/>
      <c r="M22" s="268"/>
      <c r="N22" s="268"/>
      <c r="O22" s="268"/>
      <c r="P22" s="268"/>
      <c r="Q22" s="269"/>
      <c r="R22" s="270">
        <f>SUM(R15:V21)</f>
        <v>0</v>
      </c>
      <c r="S22" s="271"/>
      <c r="T22" s="271"/>
      <c r="U22" s="271"/>
      <c r="V22" s="272"/>
      <c r="W22" s="273"/>
      <c r="X22" s="274"/>
      <c r="Y22" s="274"/>
      <c r="Z22" s="274"/>
      <c r="AA22" s="274"/>
      <c r="AB22" s="274"/>
      <c r="AC22" s="274"/>
      <c r="AD22" s="274"/>
      <c r="AE22" s="274"/>
      <c r="AF22" s="274"/>
      <c r="AG22" s="274"/>
      <c r="AH22" s="274"/>
      <c r="AI22" s="274"/>
      <c r="AJ22" s="274"/>
      <c r="AK22" s="274"/>
      <c r="AL22" s="274"/>
      <c r="AM22" s="275"/>
      <c r="CA22" s="97">
        <f>MIN(ROUNDDOWN(SUM(CA15:CA21),-3),15000)</f>
        <v>0</v>
      </c>
      <c r="CC22" s="40" t="s">
        <v>64</v>
      </c>
      <c r="CF22" s="40">
        <f t="shared" si="1"/>
        <v>0</v>
      </c>
      <c r="CG22" s="40">
        <v>19</v>
      </c>
      <c r="CH22" s="40" t="s">
        <v>93</v>
      </c>
      <c r="CI22" s="50">
        <v>7000</v>
      </c>
      <c r="CJ22" s="40" t="s">
        <v>30</v>
      </c>
      <c r="CK22" s="40">
        <v>2</v>
      </c>
    </row>
    <row r="23" spans="1:90" ht="21.75" customHeight="1" thickBot="1">
      <c r="A23" s="87"/>
      <c r="B23" s="69"/>
      <c r="C23" s="69"/>
      <c r="D23" s="69"/>
      <c r="E23" s="69"/>
      <c r="F23" s="70"/>
      <c r="G23" s="70"/>
      <c r="H23" s="70"/>
      <c r="I23" s="70"/>
      <c r="J23" s="70"/>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CC23" s="40" t="s">
        <v>65</v>
      </c>
      <c r="CF23" s="40">
        <f t="shared" si="1"/>
        <v>0</v>
      </c>
      <c r="CG23" s="40">
        <v>20</v>
      </c>
      <c r="CH23" s="40" t="s">
        <v>94</v>
      </c>
      <c r="CI23" s="50">
        <v>7000</v>
      </c>
      <c r="CJ23" s="40" t="s">
        <v>30</v>
      </c>
      <c r="CK23" s="40">
        <v>2</v>
      </c>
    </row>
    <row r="24" spans="1:90" ht="24.75" customHeight="1" thickBot="1">
      <c r="A24" s="276" t="s">
        <v>35</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8"/>
      <c r="AP24" s="72"/>
      <c r="CC24" s="40" t="s">
        <v>66</v>
      </c>
      <c r="CF24" s="40">
        <f t="shared" si="1"/>
        <v>0</v>
      </c>
      <c r="CG24" s="40">
        <v>21</v>
      </c>
      <c r="CH24" s="40" t="s">
        <v>95</v>
      </c>
      <c r="CI24" s="50">
        <v>7000</v>
      </c>
      <c r="CJ24" s="40" t="s">
        <v>30</v>
      </c>
      <c r="CK24" s="40">
        <v>2</v>
      </c>
    </row>
    <row r="25" spans="1:90" s="47" customFormat="1" ht="30" customHeight="1" thickBot="1">
      <c r="A25" s="115"/>
      <c r="B25" s="279" t="s">
        <v>74</v>
      </c>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80"/>
      <c r="AP25" s="48"/>
      <c r="CA25" s="96"/>
      <c r="CC25" s="40" t="s">
        <v>67</v>
      </c>
      <c r="CF25" s="40">
        <f t="shared" si="1"/>
        <v>0</v>
      </c>
      <c r="CG25" s="49">
        <v>23</v>
      </c>
      <c r="CH25" s="49" t="s">
        <v>96</v>
      </c>
      <c r="CI25" s="68">
        <v>20000</v>
      </c>
      <c r="CJ25" s="49" t="s">
        <v>30</v>
      </c>
      <c r="CK25" s="40">
        <v>2</v>
      </c>
      <c r="CL25" s="88">
        <v>2</v>
      </c>
    </row>
    <row r="26" spans="1:90" s="47" customFormat="1" ht="25.5" customHeight="1" thickBot="1">
      <c r="A26" s="116"/>
      <c r="B26" s="281" t="s">
        <v>112</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2"/>
      <c r="AP26" s="48"/>
      <c r="CA26" s="96"/>
      <c r="CC26" s="40" t="s">
        <v>70</v>
      </c>
      <c r="CF26" s="40">
        <f t="shared" si="1"/>
        <v>0</v>
      </c>
      <c r="CG26" s="40">
        <v>24</v>
      </c>
      <c r="CH26" s="40" t="s">
        <v>97</v>
      </c>
      <c r="CI26" s="50">
        <v>30000</v>
      </c>
      <c r="CJ26" s="40" t="s">
        <v>32</v>
      </c>
      <c r="CK26" s="40">
        <v>2</v>
      </c>
      <c r="CL26" s="88">
        <v>2</v>
      </c>
    </row>
    <row r="27" spans="1:90" ht="25.5" customHeight="1" thickBot="1">
      <c r="A27" s="116"/>
      <c r="B27" s="281" t="s">
        <v>41</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2"/>
      <c r="CC27" s="40" t="s">
        <v>148</v>
      </c>
      <c r="CF27" s="40">
        <f t="shared" si="1"/>
        <v>0</v>
      </c>
      <c r="CG27" s="40">
        <v>25</v>
      </c>
      <c r="CH27" s="40" t="s">
        <v>98</v>
      </c>
      <c r="CI27" s="50">
        <v>40000</v>
      </c>
      <c r="CJ27" s="40" t="s">
        <v>32</v>
      </c>
      <c r="CK27" s="40">
        <v>2</v>
      </c>
      <c r="CL27" s="88">
        <v>2</v>
      </c>
    </row>
    <row r="28" spans="1:90" ht="25.5" customHeight="1" thickBot="1">
      <c r="A28" s="116"/>
      <c r="B28" s="283" t="s">
        <v>36</v>
      </c>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4"/>
      <c r="CF28" s="40">
        <f t="shared" si="1"/>
        <v>0</v>
      </c>
      <c r="CG28" s="40">
        <v>26</v>
      </c>
      <c r="CH28" s="40" t="s">
        <v>99</v>
      </c>
      <c r="CI28" s="50">
        <v>20000</v>
      </c>
      <c r="CJ28" s="40" t="s">
        <v>32</v>
      </c>
      <c r="CK28" s="40">
        <v>2</v>
      </c>
      <c r="CL28" s="88">
        <v>2</v>
      </c>
    </row>
    <row r="29" spans="1:90" ht="18" customHeight="1">
      <c r="A29" s="99" t="str">
        <f>IF(COUNTIF($A$25:$A$28,"○")=4,"",IF(OR(AND(COUNTIF($A$25:$A$28,"○")=0,$AG$5&lt;&gt;""),COUNTIF($A$25:$A$28,"○")=1,COUNTIF($A$25:$A$28,"○")=2,COUNTIF($A$25:$A$28,"○")=3),"誓約事項（水色セル）のすべてに○がない場合、補助金の対象となりません。",""))</f>
        <v/>
      </c>
      <c r="CF29" s="40">
        <f t="shared" si="1"/>
        <v>0</v>
      </c>
      <c r="CG29" s="40">
        <v>27</v>
      </c>
      <c r="CH29" s="40" t="s">
        <v>100</v>
      </c>
      <c r="CI29" s="50">
        <v>30000</v>
      </c>
      <c r="CJ29" s="40" t="s">
        <v>32</v>
      </c>
      <c r="CK29" s="40">
        <v>2</v>
      </c>
      <c r="CL29" s="88">
        <v>2</v>
      </c>
    </row>
    <row r="30" spans="1:90" ht="12" customHeight="1">
      <c r="A30" s="85"/>
      <c r="CF30" s="40">
        <f t="shared" si="1"/>
        <v>0</v>
      </c>
      <c r="CG30" s="40">
        <v>28</v>
      </c>
      <c r="CH30" s="40" t="s">
        <v>101</v>
      </c>
      <c r="CI30" s="50">
        <v>40000</v>
      </c>
      <c r="CJ30" s="40" t="s">
        <v>32</v>
      </c>
      <c r="CK30" s="40">
        <v>2</v>
      </c>
      <c r="CL30" s="88">
        <v>2</v>
      </c>
    </row>
    <row r="31" spans="1:90" ht="24.75" customHeight="1">
      <c r="B31" s="86"/>
      <c r="C31" s="74"/>
      <c r="D31" s="74"/>
      <c r="E31" s="74"/>
      <c r="F31" s="74"/>
      <c r="G31" s="74"/>
      <c r="H31" s="74"/>
      <c r="I31" s="74"/>
      <c r="J31" s="74"/>
      <c r="K31" s="74"/>
      <c r="L31" s="74"/>
      <c r="M31" s="74"/>
      <c r="N31" s="74"/>
      <c r="O31" s="74"/>
      <c r="P31" s="74"/>
      <c r="Q31" s="74"/>
      <c r="R31" s="74"/>
      <c r="S31" s="74"/>
      <c r="T31" s="75"/>
      <c r="U31" s="75"/>
      <c r="V31" s="75"/>
      <c r="W31" s="75"/>
      <c r="X31" s="76"/>
      <c r="Y31" s="76"/>
      <c r="Z31" s="76"/>
      <c r="AA31" s="77"/>
      <c r="AB31" s="77"/>
      <c r="AC31" s="77"/>
      <c r="AD31" s="77"/>
      <c r="AE31" s="77"/>
      <c r="AF31" s="77"/>
      <c r="AG31" s="77"/>
      <c r="AH31" s="77"/>
      <c r="AI31" s="77"/>
      <c r="AJ31" s="77"/>
      <c r="AK31" s="77"/>
      <c r="AL31" s="77"/>
      <c r="AM31" s="77"/>
      <c r="AP31" s="120"/>
      <c r="AQ31" s="73"/>
      <c r="CF31" s="40">
        <f t="shared" si="1"/>
        <v>0</v>
      </c>
      <c r="CG31" s="40">
        <v>30</v>
      </c>
      <c r="CH31" s="40" t="s">
        <v>102</v>
      </c>
      <c r="CI31" s="50">
        <v>3000</v>
      </c>
      <c r="CJ31" s="40" t="s">
        <v>32</v>
      </c>
      <c r="CK31" s="40">
        <v>1</v>
      </c>
    </row>
    <row r="32" spans="1:90" ht="25.5" customHeight="1">
      <c r="A32" s="86"/>
      <c r="CF32" s="40">
        <f t="shared" si="1"/>
        <v>0</v>
      </c>
      <c r="CG32" s="40">
        <v>31</v>
      </c>
      <c r="CH32" s="40" t="s">
        <v>103</v>
      </c>
      <c r="CI32" s="50">
        <v>3000</v>
      </c>
      <c r="CJ32" s="40" t="s">
        <v>32</v>
      </c>
      <c r="CK32" s="40">
        <v>1</v>
      </c>
    </row>
    <row r="33" spans="1:90" ht="15" customHeight="1">
      <c r="A33" s="93"/>
      <c r="B33" s="74"/>
      <c r="C33" s="74"/>
      <c r="D33" s="74"/>
      <c r="E33" s="74"/>
      <c r="F33" s="74"/>
      <c r="G33" s="74"/>
      <c r="H33" s="74"/>
      <c r="I33" s="74"/>
      <c r="J33" s="74"/>
      <c r="K33" s="74"/>
      <c r="L33" s="74"/>
      <c r="M33" s="74"/>
      <c r="N33" s="74"/>
      <c r="O33" s="74"/>
      <c r="P33" s="74"/>
      <c r="Q33" s="74"/>
      <c r="R33" s="74"/>
      <c r="S33" s="74"/>
      <c r="T33" s="75"/>
      <c r="U33" s="75"/>
      <c r="V33" s="75"/>
      <c r="W33" s="75"/>
      <c r="X33" s="76"/>
      <c r="Y33" s="76"/>
      <c r="Z33" s="76"/>
      <c r="AA33" s="77"/>
      <c r="AB33" s="77"/>
      <c r="AC33" s="77"/>
      <c r="AD33" s="77"/>
      <c r="AE33" s="77"/>
      <c r="AF33" s="77"/>
      <c r="AG33" s="77"/>
      <c r="AH33" s="77"/>
      <c r="AI33" s="77"/>
      <c r="AJ33" s="77"/>
      <c r="AK33" s="77"/>
      <c r="AL33" s="77"/>
      <c r="AM33" s="77"/>
      <c r="CF33" s="40">
        <f t="shared" si="1"/>
        <v>0</v>
      </c>
      <c r="CG33" s="40">
        <v>32</v>
      </c>
      <c r="CH33" s="40" t="s">
        <v>104</v>
      </c>
      <c r="CI33" s="50">
        <v>3000</v>
      </c>
      <c r="CJ33" s="40" t="s">
        <v>32</v>
      </c>
      <c r="CK33" s="40">
        <v>1</v>
      </c>
    </row>
    <row r="34" spans="1:90" ht="15" customHeight="1">
      <c r="B34" s="86"/>
      <c r="C34" s="74"/>
      <c r="D34" s="74"/>
      <c r="E34" s="74"/>
      <c r="F34" s="74"/>
      <c r="G34" s="74"/>
      <c r="H34" s="74"/>
      <c r="I34" s="74"/>
      <c r="J34" s="74"/>
      <c r="K34" s="74"/>
      <c r="L34" s="74"/>
      <c r="M34" s="74"/>
      <c r="N34" s="74"/>
      <c r="O34" s="74"/>
      <c r="P34" s="74"/>
      <c r="Q34" s="74"/>
      <c r="R34" s="74"/>
      <c r="S34" s="74"/>
      <c r="T34" s="75"/>
      <c r="U34" s="75"/>
      <c r="V34" s="75"/>
      <c r="W34" s="75"/>
      <c r="X34" s="76"/>
      <c r="Y34" s="76"/>
      <c r="Z34" s="76"/>
      <c r="AA34" s="77"/>
      <c r="AB34" s="77"/>
      <c r="AC34" s="77"/>
      <c r="AD34" s="77"/>
      <c r="AE34" s="77"/>
      <c r="AF34" s="77"/>
      <c r="AG34" s="77"/>
      <c r="AH34" s="77"/>
      <c r="AI34" s="77"/>
      <c r="AJ34" s="77"/>
      <c r="AK34" s="77"/>
      <c r="AL34" s="77"/>
      <c r="AM34" s="77"/>
      <c r="AP34" s="120"/>
      <c r="AQ34" s="78"/>
      <c r="CF34" s="40">
        <f t="shared" si="1"/>
        <v>0</v>
      </c>
      <c r="CG34" s="40">
        <v>33</v>
      </c>
      <c r="CH34" s="40" t="s">
        <v>105</v>
      </c>
      <c r="CI34" s="50">
        <v>3000</v>
      </c>
      <c r="CJ34" s="40" t="s">
        <v>32</v>
      </c>
      <c r="CK34" s="40">
        <v>1</v>
      </c>
    </row>
    <row r="35" spans="1:90" ht="15" customHeight="1">
      <c r="A35" s="86"/>
      <c r="CF35" s="40">
        <f t="shared" si="1"/>
        <v>0</v>
      </c>
      <c r="CG35" s="40">
        <v>34</v>
      </c>
      <c r="CH35" s="40" t="s">
        <v>106</v>
      </c>
      <c r="CI35" s="50">
        <v>3000</v>
      </c>
      <c r="CJ35" s="40" t="s">
        <v>32</v>
      </c>
      <c r="CK35" s="40">
        <v>1</v>
      </c>
    </row>
    <row r="36" spans="1:90" ht="13.5" customHeight="1">
      <c r="A36" s="93"/>
      <c r="B36" s="74"/>
      <c r="C36" s="74"/>
      <c r="D36" s="74"/>
      <c r="E36" s="74"/>
      <c r="F36" s="74"/>
      <c r="G36" s="74"/>
      <c r="H36" s="74"/>
      <c r="I36" s="74"/>
      <c r="J36" s="74"/>
      <c r="K36" s="74"/>
      <c r="L36" s="74"/>
      <c r="M36" s="74"/>
      <c r="N36" s="74"/>
      <c r="O36" s="74"/>
      <c r="P36" s="74"/>
      <c r="Q36" s="74"/>
      <c r="R36" s="74"/>
      <c r="S36" s="74"/>
      <c r="T36" s="75"/>
      <c r="U36" s="75"/>
      <c r="V36" s="75"/>
      <c r="W36" s="75"/>
      <c r="X36" s="76"/>
      <c r="Y36" s="76"/>
      <c r="Z36" s="76"/>
      <c r="AA36" s="77"/>
      <c r="AB36" s="77"/>
      <c r="AC36" s="77"/>
      <c r="AD36" s="77"/>
      <c r="AE36" s="77"/>
      <c r="AF36" s="77"/>
      <c r="AG36" s="77"/>
      <c r="AH36" s="77"/>
      <c r="AI36" s="77"/>
      <c r="AJ36" s="77"/>
      <c r="AK36" s="77"/>
      <c r="AL36" s="77"/>
      <c r="AM36" s="77"/>
      <c r="CF36" s="40">
        <f t="shared" si="1"/>
        <v>0</v>
      </c>
      <c r="CG36" s="40">
        <v>35</v>
      </c>
      <c r="CH36" s="40" t="s">
        <v>107</v>
      </c>
      <c r="CI36" s="50">
        <v>3000</v>
      </c>
      <c r="CJ36" s="40" t="s">
        <v>32</v>
      </c>
      <c r="CK36" s="40">
        <v>1</v>
      </c>
    </row>
    <row r="37" spans="1:90" s="79" customFormat="1" ht="18.75" customHeight="1">
      <c r="AP37" s="80"/>
      <c r="CA37" s="98"/>
      <c r="CC37" s="40"/>
      <c r="CF37" s="40">
        <f t="shared" si="1"/>
        <v>0</v>
      </c>
      <c r="CG37" s="40">
        <v>36</v>
      </c>
      <c r="CH37" s="40" t="s">
        <v>108</v>
      </c>
      <c r="CI37" s="50">
        <v>3000</v>
      </c>
      <c r="CJ37" s="40" t="s">
        <v>32</v>
      </c>
      <c r="CK37" s="40">
        <v>1</v>
      </c>
      <c r="CL37" s="88"/>
    </row>
    <row r="38" spans="1:90" s="79" customFormat="1" ht="18.75" customHeight="1">
      <c r="E38" s="81"/>
      <c r="AP38" s="80"/>
      <c r="CA38" s="98"/>
      <c r="CC38" s="40"/>
      <c r="CF38" s="40">
        <f t="shared" si="1"/>
        <v>0</v>
      </c>
      <c r="CG38" s="40">
        <v>37</v>
      </c>
      <c r="CH38" s="40" t="s">
        <v>109</v>
      </c>
      <c r="CI38" s="50">
        <v>3000</v>
      </c>
      <c r="CJ38" s="40" t="s">
        <v>32</v>
      </c>
      <c r="CK38" s="40">
        <v>1</v>
      </c>
      <c r="CL38" s="88"/>
    </row>
    <row r="39" spans="1:90" s="79" customFormat="1" ht="18.75" customHeight="1">
      <c r="E39" s="81"/>
      <c r="AP39" s="80"/>
      <c r="CA39" s="98"/>
      <c r="CC39" s="40"/>
      <c r="CF39" s="40">
        <f t="shared" si="1"/>
        <v>0</v>
      </c>
      <c r="CG39" s="40">
        <v>38</v>
      </c>
      <c r="CH39" s="40" t="s">
        <v>110</v>
      </c>
      <c r="CI39" s="50">
        <v>3000</v>
      </c>
      <c r="CJ39" s="40" t="s">
        <v>32</v>
      </c>
      <c r="CK39" s="40">
        <v>1</v>
      </c>
      <c r="CL39" s="88"/>
    </row>
    <row r="40" spans="1:90" s="79" customFormat="1" ht="18.75" customHeight="1">
      <c r="E40" s="81"/>
      <c r="AP40" s="80"/>
      <c r="CA40" s="98"/>
      <c r="CC40" s="40"/>
      <c r="CF40" s="40">
        <f t="shared" si="1"/>
        <v>0</v>
      </c>
      <c r="CG40" s="40">
        <v>39</v>
      </c>
      <c r="CH40" s="40" t="s">
        <v>111</v>
      </c>
      <c r="CI40" s="50">
        <v>3000</v>
      </c>
      <c r="CJ40" s="40" t="s">
        <v>32</v>
      </c>
      <c r="CK40" s="40">
        <v>1</v>
      </c>
      <c r="CL40" s="88"/>
    </row>
    <row r="41" spans="1:90" s="79" customFormat="1" ht="18.75" customHeight="1">
      <c r="E41" s="81"/>
      <c r="AP41" s="80"/>
      <c r="CA41" s="98"/>
      <c r="CC41" s="40"/>
    </row>
    <row r="42" spans="1:90" s="79" customFormat="1" ht="18.75" customHeight="1">
      <c r="E42" s="81"/>
      <c r="AP42" s="80"/>
      <c r="CA42" s="98"/>
      <c r="CC42" s="40"/>
      <c r="CL42" s="88"/>
    </row>
    <row r="43" spans="1:90" s="79" customFormat="1" ht="18.75" customHeight="1">
      <c r="E43" s="81"/>
      <c r="AP43" s="80"/>
      <c r="CA43" s="98"/>
      <c r="CC43" s="40"/>
      <c r="CF43" s="40"/>
      <c r="CG43" s="40"/>
      <c r="CH43" s="40"/>
      <c r="CI43" s="50"/>
      <c r="CJ43" s="40"/>
      <c r="CK43" s="40"/>
      <c r="CL43" s="88"/>
    </row>
    <row r="44" spans="1:90" s="79" customFormat="1" ht="18.75" customHeight="1">
      <c r="E44" s="81"/>
      <c r="AP44" s="80"/>
      <c r="CA44" s="98"/>
      <c r="CC44" s="40"/>
      <c r="CF44" s="40"/>
      <c r="CG44" s="40"/>
      <c r="CH44" s="40"/>
      <c r="CI44" s="50"/>
      <c r="CJ44" s="40"/>
      <c r="CK44" s="40"/>
      <c r="CL44" s="88"/>
    </row>
    <row r="45" spans="1:90" s="79" customFormat="1" ht="18.75" customHeight="1">
      <c r="E45" s="81"/>
      <c r="AP45" s="80"/>
      <c r="CA45" s="98"/>
      <c r="CC45" s="40"/>
      <c r="CF45" s="40"/>
      <c r="CG45" s="40"/>
      <c r="CH45" s="40"/>
      <c r="CI45" s="50"/>
      <c r="CJ45" s="40"/>
      <c r="CK45" s="40"/>
      <c r="CL45" s="88"/>
    </row>
    <row r="46" spans="1:90" s="79" customFormat="1" ht="18.75" customHeight="1">
      <c r="E46" s="81"/>
      <c r="AP46" s="80"/>
      <c r="CA46" s="98"/>
      <c r="CC46" s="40"/>
      <c r="CF46" s="40"/>
      <c r="CG46" s="40"/>
      <c r="CH46" s="40"/>
      <c r="CI46" s="50"/>
      <c r="CJ46" s="40"/>
      <c r="CK46" s="40"/>
      <c r="CL46" s="88"/>
    </row>
    <row r="47" spans="1:90" s="79" customFormat="1" ht="18.75" customHeight="1">
      <c r="E47" s="81"/>
      <c r="AP47" s="80"/>
      <c r="CA47" s="98"/>
      <c r="CC47" s="40"/>
      <c r="CF47" s="40"/>
      <c r="CG47" s="40"/>
      <c r="CH47" s="40"/>
      <c r="CI47" s="50"/>
      <c r="CJ47" s="40"/>
      <c r="CK47" s="40"/>
      <c r="CL47" s="88"/>
    </row>
    <row r="48" spans="1:90" s="79" customFormat="1" ht="18.75" customHeight="1">
      <c r="E48" s="81"/>
      <c r="AP48" s="80"/>
      <c r="CA48" s="98"/>
      <c r="CC48" s="40"/>
      <c r="CF48" s="40"/>
      <c r="CG48" s="40"/>
      <c r="CH48" s="40"/>
      <c r="CI48" s="50"/>
      <c r="CJ48" s="40"/>
      <c r="CK48" s="40"/>
      <c r="CL48" s="88"/>
    </row>
    <row r="49" spans="5:90" s="79" customFormat="1" ht="18.75" customHeight="1">
      <c r="E49" s="81"/>
      <c r="AP49" s="80"/>
      <c r="CA49" s="98"/>
      <c r="CC49" s="40"/>
      <c r="CF49" s="40"/>
      <c r="CG49" s="40"/>
      <c r="CH49" s="40"/>
      <c r="CI49" s="50"/>
      <c r="CJ49" s="40"/>
      <c r="CK49" s="40"/>
      <c r="CL49" s="88"/>
    </row>
    <row r="50" spans="5:90" s="79" customFormat="1" ht="18.75" customHeight="1">
      <c r="E50" s="81"/>
      <c r="AP50" s="80"/>
      <c r="CA50" s="98"/>
      <c r="CC50" s="40"/>
      <c r="CF50" s="40"/>
      <c r="CG50" s="40"/>
      <c r="CH50" s="40"/>
      <c r="CI50" s="50"/>
      <c r="CJ50" s="40"/>
      <c r="CK50" s="40"/>
      <c r="CL50" s="88"/>
    </row>
    <row r="51" spans="5:90" s="79" customFormat="1" ht="18.75" customHeight="1">
      <c r="E51" s="81"/>
      <c r="AP51" s="80"/>
      <c r="CA51" s="98"/>
      <c r="CC51" s="40"/>
      <c r="CF51" s="40"/>
      <c r="CG51" s="40"/>
      <c r="CH51" s="40"/>
      <c r="CI51" s="50"/>
      <c r="CJ51" s="40"/>
      <c r="CK51" s="40"/>
      <c r="CL51" s="88"/>
    </row>
    <row r="52" spans="5:90" s="79" customFormat="1" ht="18.75" customHeight="1">
      <c r="E52" s="81"/>
      <c r="AP52" s="80"/>
      <c r="CA52" s="98"/>
      <c r="CC52" s="40"/>
      <c r="CF52" s="40"/>
      <c r="CG52" s="40"/>
      <c r="CH52" s="40"/>
      <c r="CI52" s="50"/>
      <c r="CJ52" s="40"/>
      <c r="CK52" s="40"/>
      <c r="CL52" s="88"/>
    </row>
    <row r="53" spans="5:90" s="79" customFormat="1" ht="18.75" customHeight="1">
      <c r="E53" s="81"/>
      <c r="AP53" s="80"/>
      <c r="CA53" s="98"/>
      <c r="CC53" s="40"/>
      <c r="CF53" s="40"/>
      <c r="CG53" s="40"/>
      <c r="CH53" s="40"/>
      <c r="CI53" s="50"/>
      <c r="CJ53" s="40"/>
      <c r="CK53" s="40"/>
      <c r="CL53" s="88"/>
    </row>
    <row r="54" spans="5:90" s="79" customFormat="1" ht="18.75" customHeight="1">
      <c r="E54" s="81"/>
      <c r="AP54" s="80"/>
      <c r="CA54" s="98"/>
      <c r="CC54" s="40"/>
      <c r="CF54" s="40"/>
      <c r="CG54" s="40"/>
      <c r="CH54" s="40"/>
      <c r="CI54" s="50"/>
      <c r="CJ54" s="40"/>
      <c r="CK54" s="40"/>
      <c r="CL54" s="88"/>
    </row>
    <row r="55" spans="5:90" s="79" customFormat="1" ht="18.75" customHeight="1">
      <c r="E55" s="81"/>
      <c r="AP55" s="80"/>
      <c r="CA55" s="98"/>
      <c r="CC55" s="40"/>
      <c r="CF55" s="40"/>
      <c r="CG55" s="40"/>
      <c r="CH55" s="40"/>
      <c r="CI55" s="50"/>
      <c r="CJ55" s="40"/>
      <c r="CK55" s="40"/>
      <c r="CL55" s="88"/>
    </row>
    <row r="56" spans="5:90" s="79" customFormat="1" ht="18.75" customHeight="1">
      <c r="E56" s="81"/>
      <c r="AP56" s="80"/>
      <c r="CA56" s="98"/>
      <c r="CC56" s="40"/>
      <c r="CF56" s="40"/>
      <c r="CG56" s="40"/>
      <c r="CH56" s="40"/>
      <c r="CI56" s="50"/>
      <c r="CJ56" s="40"/>
      <c r="CK56" s="40"/>
      <c r="CL56" s="88"/>
    </row>
    <row r="57" spans="5:90" s="79" customFormat="1" ht="18.75" customHeight="1">
      <c r="E57" s="81"/>
      <c r="AP57" s="80"/>
      <c r="CA57" s="98"/>
      <c r="CC57" s="40"/>
      <c r="CF57" s="40"/>
      <c r="CG57" s="40"/>
      <c r="CH57" s="40"/>
      <c r="CI57" s="50"/>
      <c r="CJ57" s="40"/>
      <c r="CK57" s="40"/>
      <c r="CL57" s="88"/>
    </row>
    <row r="58" spans="5:90" s="79" customFormat="1" ht="18.75" customHeight="1">
      <c r="E58" s="81"/>
      <c r="AP58" s="80"/>
      <c r="CA58" s="98"/>
      <c r="CC58" s="40"/>
      <c r="CF58" s="40"/>
      <c r="CG58" s="40"/>
      <c r="CH58" s="40"/>
      <c r="CI58" s="50"/>
      <c r="CJ58" s="40"/>
      <c r="CK58" s="40"/>
      <c r="CL58" s="88"/>
    </row>
    <row r="59" spans="5:90" s="79" customFormat="1" ht="18.75" customHeight="1">
      <c r="E59" s="81"/>
      <c r="AP59" s="80"/>
      <c r="CA59" s="98"/>
      <c r="CC59" s="40"/>
      <c r="CF59" s="40"/>
      <c r="CG59" s="40"/>
      <c r="CH59" s="40"/>
      <c r="CI59" s="50"/>
      <c r="CJ59" s="40"/>
      <c r="CK59" s="40"/>
      <c r="CL59" s="88"/>
    </row>
    <row r="60" spans="5:90" s="79" customFormat="1" ht="18.75" customHeight="1">
      <c r="AP60" s="80"/>
      <c r="CA60" s="98"/>
      <c r="CC60" s="40"/>
      <c r="CF60" s="40"/>
      <c r="CG60" s="40"/>
      <c r="CH60" s="40"/>
      <c r="CI60" s="50"/>
      <c r="CJ60" s="40"/>
      <c r="CK60" s="40"/>
      <c r="CL60" s="88"/>
    </row>
    <row r="61" spans="5:90" s="79" customFormat="1" ht="18.75" customHeight="1">
      <c r="E61" s="81"/>
      <c r="AP61" s="80"/>
      <c r="CA61" s="98"/>
      <c r="CC61" s="40"/>
      <c r="CF61" s="40"/>
      <c r="CG61" s="40"/>
      <c r="CH61" s="40"/>
      <c r="CI61" s="50"/>
      <c r="CJ61" s="40"/>
      <c r="CK61" s="40"/>
      <c r="CL61" s="88"/>
    </row>
    <row r="62" spans="5:90" s="79" customFormat="1" ht="18.75" customHeight="1">
      <c r="E62" s="81"/>
      <c r="AP62" s="80"/>
      <c r="CA62" s="98"/>
      <c r="CC62" s="40"/>
      <c r="CF62" s="40"/>
      <c r="CG62" s="40"/>
      <c r="CH62" s="40"/>
      <c r="CI62" s="50"/>
      <c r="CJ62" s="40"/>
      <c r="CK62" s="40"/>
      <c r="CL62" s="88"/>
    </row>
    <row r="63" spans="5:90" s="79" customFormat="1" ht="18.75" customHeight="1">
      <c r="E63" s="81"/>
      <c r="AP63" s="80"/>
      <c r="CA63" s="98"/>
      <c r="CC63" s="40"/>
      <c r="CF63" s="40"/>
      <c r="CG63" s="40"/>
      <c r="CH63" s="40"/>
      <c r="CI63" s="50"/>
      <c r="CJ63" s="40"/>
      <c r="CK63" s="40"/>
      <c r="CL63" s="88"/>
    </row>
    <row r="64" spans="5:90" s="79" customFormat="1" ht="18.75" customHeight="1">
      <c r="E64" s="81"/>
      <c r="AP64" s="80"/>
      <c r="CA64" s="98"/>
      <c r="CC64" s="40"/>
      <c r="CF64" s="40"/>
      <c r="CG64" s="40"/>
      <c r="CH64" s="40"/>
      <c r="CI64" s="50"/>
      <c r="CJ64" s="40"/>
      <c r="CK64" s="40"/>
      <c r="CL64" s="88"/>
    </row>
    <row r="65" spans="5:90" s="79" customFormat="1" ht="18.75" customHeight="1">
      <c r="E65" s="81"/>
      <c r="AP65" s="80"/>
      <c r="CA65" s="98"/>
      <c r="CC65" s="40"/>
      <c r="CF65" s="40"/>
      <c r="CG65" s="40"/>
      <c r="CH65" s="40"/>
      <c r="CI65" s="50"/>
      <c r="CJ65" s="40"/>
      <c r="CK65" s="40"/>
      <c r="CL65" s="88"/>
    </row>
    <row r="66" spans="5:90" s="79" customFormat="1" ht="18.75" customHeight="1">
      <c r="E66" s="81"/>
      <c r="AP66" s="80"/>
      <c r="CA66" s="98"/>
      <c r="CC66" s="40"/>
      <c r="CF66" s="40"/>
      <c r="CG66" s="40"/>
      <c r="CH66" s="40"/>
      <c r="CI66" s="50"/>
      <c r="CJ66" s="40"/>
      <c r="CK66" s="40"/>
      <c r="CL66" s="88"/>
    </row>
    <row r="67" spans="5:90" s="79" customFormat="1" ht="18.75" customHeight="1">
      <c r="E67" s="81"/>
      <c r="AP67" s="80"/>
      <c r="CA67" s="98"/>
      <c r="CC67" s="40"/>
      <c r="CF67" s="40"/>
      <c r="CG67" s="40"/>
      <c r="CH67" s="40"/>
      <c r="CI67" s="50"/>
      <c r="CJ67" s="40"/>
      <c r="CK67" s="40"/>
      <c r="CL67" s="88"/>
    </row>
    <row r="68" spans="5:90" s="79" customFormat="1" ht="18.75" customHeight="1">
      <c r="E68" s="81"/>
      <c r="AP68" s="80"/>
      <c r="CA68" s="98"/>
      <c r="CC68" s="40"/>
      <c r="CF68" s="40"/>
      <c r="CG68" s="40"/>
      <c r="CH68" s="40"/>
      <c r="CI68" s="50"/>
      <c r="CJ68" s="40"/>
      <c r="CK68" s="40"/>
      <c r="CL68" s="88"/>
    </row>
    <row r="69" spans="5:90" s="79" customFormat="1" ht="18.75" customHeight="1">
      <c r="E69" s="81"/>
      <c r="AP69" s="80"/>
      <c r="CA69" s="98"/>
      <c r="CC69" s="40"/>
      <c r="CF69" s="40"/>
      <c r="CG69" s="40"/>
      <c r="CH69" s="40"/>
      <c r="CI69" s="50"/>
      <c r="CJ69" s="40"/>
      <c r="CK69" s="40"/>
      <c r="CL69" s="88"/>
    </row>
    <row r="70" spans="5:90" s="79" customFormat="1" ht="18.75" customHeight="1">
      <c r="E70" s="81"/>
      <c r="AP70" s="80"/>
      <c r="CA70" s="98"/>
      <c r="CC70" s="40"/>
      <c r="CF70" s="40"/>
      <c r="CG70" s="40"/>
      <c r="CH70" s="40"/>
      <c r="CI70" s="50"/>
      <c r="CJ70" s="40"/>
      <c r="CK70" s="40"/>
      <c r="CL70" s="88"/>
    </row>
    <row r="71" spans="5:90" s="79" customFormat="1" ht="18.75" customHeight="1">
      <c r="E71" s="81"/>
      <c r="AP71" s="80"/>
      <c r="CA71" s="98"/>
      <c r="CC71" s="40"/>
      <c r="CF71" s="40"/>
      <c r="CG71" s="40"/>
      <c r="CH71" s="40"/>
      <c r="CI71" s="50"/>
      <c r="CJ71" s="40"/>
      <c r="CK71" s="40"/>
      <c r="CL71" s="88"/>
    </row>
    <row r="72" spans="5:90" s="79" customFormat="1" ht="18.75" customHeight="1">
      <c r="E72" s="81"/>
      <c r="AP72" s="80"/>
      <c r="CA72" s="98"/>
      <c r="CC72" s="40"/>
      <c r="CF72" s="40"/>
      <c r="CG72" s="40"/>
      <c r="CH72" s="40"/>
      <c r="CI72" s="50"/>
      <c r="CJ72" s="40"/>
      <c r="CK72" s="40"/>
      <c r="CL72" s="88"/>
    </row>
    <row r="73" spans="5:90" s="79" customFormat="1" ht="18.75" customHeight="1">
      <c r="E73" s="81"/>
      <c r="AP73" s="80"/>
      <c r="CA73" s="98"/>
      <c r="CC73" s="40"/>
      <c r="CF73" s="40"/>
      <c r="CG73" s="40"/>
      <c r="CH73" s="40"/>
      <c r="CI73" s="50"/>
      <c r="CJ73" s="40"/>
      <c r="CK73" s="40"/>
      <c r="CL73" s="88"/>
    </row>
    <row r="74" spans="5:90" s="79" customFormat="1" ht="18.75" customHeight="1">
      <c r="E74" s="81"/>
      <c r="AP74" s="80"/>
      <c r="CA74" s="98"/>
      <c r="CC74" s="40"/>
      <c r="CF74" s="40"/>
      <c r="CG74" s="40"/>
      <c r="CH74" s="40"/>
      <c r="CI74" s="50"/>
      <c r="CJ74" s="40"/>
      <c r="CK74" s="40"/>
      <c r="CL74" s="88"/>
    </row>
    <row r="75" spans="5:90" s="79" customFormat="1" ht="18.75" customHeight="1">
      <c r="E75" s="81"/>
      <c r="AP75" s="80"/>
      <c r="CA75" s="98"/>
      <c r="CC75" s="40"/>
      <c r="CF75" s="40"/>
      <c r="CG75" s="40"/>
      <c r="CH75" s="40"/>
      <c r="CI75" s="50"/>
      <c r="CJ75" s="40"/>
      <c r="CK75" s="40"/>
      <c r="CL75" s="88"/>
    </row>
    <row r="76" spans="5:90" s="79" customFormat="1" ht="18.75" customHeight="1">
      <c r="E76" s="81"/>
      <c r="AP76" s="80"/>
      <c r="CA76" s="98"/>
      <c r="CC76" s="40"/>
      <c r="CF76" s="40"/>
      <c r="CG76" s="40"/>
      <c r="CH76" s="40"/>
      <c r="CI76" s="50"/>
      <c r="CJ76" s="40"/>
      <c r="CK76" s="40"/>
      <c r="CL76" s="88"/>
    </row>
    <row r="77" spans="5:90" s="79" customFormat="1" ht="18.75" customHeight="1">
      <c r="E77" s="81"/>
      <c r="AP77" s="80"/>
      <c r="CA77" s="98"/>
      <c r="CC77" s="40"/>
      <c r="CF77" s="40"/>
      <c r="CG77" s="40"/>
      <c r="CH77" s="40"/>
      <c r="CI77" s="50"/>
      <c r="CJ77" s="40"/>
      <c r="CK77" s="40"/>
      <c r="CL77" s="88"/>
    </row>
    <row r="78" spans="5:90" s="79" customFormat="1" ht="18.75" customHeight="1">
      <c r="E78" s="81"/>
      <c r="AP78" s="80"/>
      <c r="CA78" s="98"/>
      <c r="CC78" s="40"/>
      <c r="CF78" s="40"/>
      <c r="CG78" s="40"/>
      <c r="CH78" s="40"/>
      <c r="CI78" s="50"/>
      <c r="CJ78" s="40"/>
      <c r="CK78" s="40"/>
      <c r="CL78" s="88"/>
    </row>
    <row r="79" spans="5:90" s="79" customFormat="1" ht="18.75" customHeight="1">
      <c r="E79" s="81"/>
      <c r="AP79" s="80"/>
      <c r="CA79" s="98"/>
      <c r="CC79" s="40"/>
      <c r="CF79" s="40"/>
      <c r="CL79" s="88"/>
    </row>
    <row r="80" spans="5:90" s="79" customFormat="1" ht="18.75" customHeight="1">
      <c r="E80" s="81"/>
      <c r="AP80" s="80"/>
      <c r="CA80" s="98"/>
      <c r="CC80" s="40"/>
      <c r="CF80" s="40"/>
      <c r="CK80" s="40"/>
      <c r="CL80" s="88"/>
    </row>
    <row r="81" spans="2:90" s="79" customFormat="1" ht="18.75" customHeight="1">
      <c r="E81" s="81"/>
      <c r="AP81" s="80"/>
      <c r="CA81" s="98"/>
      <c r="CC81" s="40"/>
      <c r="CF81" s="40"/>
      <c r="CK81" s="40"/>
      <c r="CL81" s="88"/>
    </row>
    <row r="82" spans="2:90" s="79" customFormat="1" ht="18.75" customHeight="1">
      <c r="E82" s="81"/>
      <c r="AP82" s="80"/>
      <c r="CA82" s="98"/>
      <c r="CC82" s="40"/>
      <c r="CF82" s="40"/>
      <c r="CK82" s="40"/>
      <c r="CL82" s="88"/>
    </row>
    <row r="83" spans="2:90" s="79" customFormat="1" ht="18.75" customHeight="1">
      <c r="E83" s="81"/>
      <c r="AP83" s="80"/>
      <c r="CA83" s="98"/>
      <c r="CC83" s="40"/>
      <c r="CF83" s="40"/>
      <c r="CK83" s="40"/>
      <c r="CL83" s="88"/>
    </row>
    <row r="84" spans="2:90" s="79" customFormat="1" ht="18.75" customHeight="1">
      <c r="E84" s="81"/>
      <c r="AP84" s="80"/>
      <c r="CA84" s="98"/>
      <c r="CC84" s="40"/>
      <c r="CF84" s="40"/>
      <c r="CK84" s="40"/>
      <c r="CL84" s="88"/>
    </row>
    <row r="85" spans="2:90" s="79" customFormat="1" ht="18.75" customHeight="1">
      <c r="E85" s="81"/>
      <c r="AP85" s="80"/>
      <c r="CA85" s="98"/>
      <c r="CC85" s="40"/>
      <c r="CF85" s="40"/>
      <c r="CK85" s="40"/>
      <c r="CL85" s="88"/>
    </row>
    <row r="86" spans="2:90" s="79" customFormat="1" ht="18.75" customHeight="1">
      <c r="E86" s="81"/>
      <c r="AP86" s="80"/>
      <c r="CA86" s="98"/>
      <c r="CC86" s="40"/>
      <c r="CF86" s="40"/>
      <c r="CK86" s="40"/>
      <c r="CL86" s="88"/>
    </row>
    <row r="87" spans="2:90" s="79" customFormat="1" ht="18.75" customHeight="1">
      <c r="E87" s="81"/>
      <c r="AP87" s="80"/>
      <c r="CA87" s="98"/>
      <c r="CC87" s="40"/>
      <c r="CF87" s="40"/>
      <c r="CK87" s="40"/>
      <c r="CL87" s="88"/>
    </row>
    <row r="88" spans="2:90" s="79" customFormat="1" ht="18.75" customHeight="1">
      <c r="E88" s="81"/>
      <c r="AP88" s="80"/>
      <c r="CA88" s="98"/>
      <c r="CC88" s="40"/>
      <c r="CF88" s="40"/>
      <c r="CK88" s="40"/>
      <c r="CL88" s="88"/>
    </row>
    <row r="89" spans="2:90" s="79" customFormat="1" ht="18.75" customHeight="1">
      <c r="E89" s="81"/>
      <c r="AP89" s="80"/>
      <c r="CA89" s="98"/>
      <c r="CC89" s="40"/>
      <c r="CF89" s="40"/>
      <c r="CK89" s="40"/>
      <c r="CL89" s="88"/>
    </row>
    <row r="90" spans="2:90" s="79" customFormat="1" ht="18.75" customHeight="1">
      <c r="E90" s="81"/>
      <c r="AP90" s="80"/>
      <c r="CA90" s="98"/>
      <c r="CC90" s="40"/>
      <c r="CF90" s="40"/>
      <c r="CK90" s="40"/>
      <c r="CL90" s="88"/>
    </row>
    <row r="91" spans="2:90" s="79" customFormat="1" ht="18.75" customHeight="1">
      <c r="E91" s="81"/>
      <c r="AP91" s="80"/>
      <c r="CA91" s="98"/>
      <c r="CC91" s="40"/>
      <c r="CF91" s="40"/>
      <c r="CK91" s="40"/>
      <c r="CL91" s="88"/>
    </row>
    <row r="92" spans="2:90" s="79" customFormat="1" ht="18.75" customHeight="1">
      <c r="E92" s="81"/>
      <c r="AP92" s="80"/>
      <c r="CA92" s="98"/>
      <c r="CC92" s="40"/>
      <c r="CF92" s="40"/>
      <c r="CK92" s="40"/>
      <c r="CL92" s="88"/>
    </row>
    <row r="93" spans="2:90" s="79" customFormat="1" ht="18.75" customHeight="1">
      <c r="E93" s="81"/>
      <c r="AP93" s="80"/>
      <c r="CA93" s="98"/>
      <c r="CC93" s="40"/>
      <c r="CF93" s="40"/>
      <c r="CK93" s="40"/>
      <c r="CL93" s="88"/>
    </row>
    <row r="94" spans="2:90" s="79" customFormat="1" ht="18.75" customHeight="1">
      <c r="B94" s="81"/>
      <c r="C94" s="81"/>
      <c r="D94" s="81"/>
      <c r="E94" s="81"/>
      <c r="G94" s="81"/>
      <c r="AP94" s="80"/>
      <c r="CA94" s="98"/>
      <c r="CC94" s="40"/>
      <c r="CF94" s="40"/>
      <c r="CK94" s="40"/>
      <c r="CL94" s="88"/>
    </row>
    <row r="95" spans="2:90" s="79" customFormat="1" ht="18.75" customHeight="1">
      <c r="AP95" s="80"/>
      <c r="CA95" s="98"/>
      <c r="CC95" s="40"/>
      <c r="CF95" s="40"/>
      <c r="CK95" s="40"/>
      <c r="CL95" s="88"/>
    </row>
    <row r="96" spans="2:90" s="79" customFormat="1" ht="18.75" customHeight="1">
      <c r="AP96" s="80"/>
      <c r="CA96" s="98"/>
      <c r="CC96" s="40"/>
      <c r="CF96" s="40"/>
      <c r="CK96" s="40"/>
      <c r="CL96" s="88"/>
    </row>
    <row r="97" spans="42:90" s="79" customFormat="1" ht="18.75" customHeight="1">
      <c r="AP97" s="80"/>
      <c r="CA97" s="98"/>
      <c r="CC97" s="40"/>
      <c r="CF97" s="40"/>
      <c r="CK97" s="40"/>
      <c r="CL97" s="88"/>
    </row>
    <row r="98" spans="42:90" s="79" customFormat="1" ht="18.75" customHeight="1">
      <c r="AP98" s="80"/>
      <c r="CA98" s="98"/>
      <c r="CC98" s="40"/>
      <c r="CF98" s="40"/>
      <c r="CK98" s="40"/>
      <c r="CL98" s="88"/>
    </row>
    <row r="99" spans="42:90" s="79" customFormat="1" ht="18.75" customHeight="1">
      <c r="AP99" s="80"/>
      <c r="CA99" s="98"/>
      <c r="CC99" s="40"/>
      <c r="CF99" s="40"/>
      <c r="CK99" s="40"/>
      <c r="CL99" s="88"/>
    </row>
    <row r="100" spans="42:90" s="79" customFormat="1" ht="18.75" customHeight="1">
      <c r="AP100" s="80"/>
      <c r="CA100" s="98"/>
      <c r="CC100" s="40"/>
      <c r="CF100" s="40"/>
      <c r="CK100" s="40"/>
      <c r="CL100" s="88"/>
    </row>
    <row r="101" spans="42:90" s="79" customFormat="1" ht="18.75" customHeight="1">
      <c r="AP101" s="80"/>
      <c r="CA101" s="98"/>
      <c r="CC101" s="40"/>
      <c r="CF101" s="40"/>
      <c r="CK101" s="40"/>
      <c r="CL101" s="88"/>
    </row>
    <row r="102" spans="42:90" s="79" customFormat="1" ht="18.75" customHeight="1">
      <c r="AP102" s="80"/>
      <c r="CA102" s="98"/>
      <c r="CC102" s="40"/>
      <c r="CF102" s="40"/>
      <c r="CK102" s="40"/>
      <c r="CL102" s="88"/>
    </row>
    <row r="103" spans="42:90" s="79" customFormat="1" ht="18.75" customHeight="1">
      <c r="AP103" s="80"/>
      <c r="CA103" s="98"/>
      <c r="CC103" s="40"/>
      <c r="CF103" s="40"/>
      <c r="CK103" s="40"/>
      <c r="CL103" s="88"/>
    </row>
  </sheetData>
  <sheetProtection password="CC6B" sheet="1" selectLockedCells="1"/>
  <mergeCells count="64">
    <mergeCell ref="B27:AM27"/>
    <mergeCell ref="B28:AM28"/>
    <mergeCell ref="A22:Q22"/>
    <mergeCell ref="R22:V22"/>
    <mergeCell ref="W22:AM22"/>
    <mergeCell ref="A24:AM24"/>
    <mergeCell ref="B25:AM25"/>
    <mergeCell ref="B26:AM26"/>
    <mergeCell ref="A20:Q20"/>
    <mergeCell ref="R20:V20"/>
    <mergeCell ref="W20:AM20"/>
    <mergeCell ref="A21:Q21"/>
    <mergeCell ref="R21:V21"/>
    <mergeCell ref="W21:AM21"/>
    <mergeCell ref="A18:Q18"/>
    <mergeCell ref="R18:V18"/>
    <mergeCell ref="W18:AM18"/>
    <mergeCell ref="A19:Q19"/>
    <mergeCell ref="R19:V19"/>
    <mergeCell ref="W19:AM19"/>
    <mergeCell ref="A16:Q16"/>
    <mergeCell ref="R16:V16"/>
    <mergeCell ref="W16:AM16"/>
    <mergeCell ref="A17:Q17"/>
    <mergeCell ref="R17:V17"/>
    <mergeCell ref="W17:AM17"/>
    <mergeCell ref="A14:Q14"/>
    <mergeCell ref="R14:V14"/>
    <mergeCell ref="W14:AM14"/>
    <mergeCell ref="A15:Q15"/>
    <mergeCell ref="R15:V15"/>
    <mergeCell ref="W15:AM15"/>
    <mergeCell ref="AD12:AE12"/>
    <mergeCell ref="AF12:AH12"/>
    <mergeCell ref="AI12:AK12"/>
    <mergeCell ref="AL12:AM12"/>
    <mergeCell ref="A13:Q13"/>
    <mergeCell ref="R13:V13"/>
    <mergeCell ref="W13:AM13"/>
    <mergeCell ref="M12:P12"/>
    <mergeCell ref="Q12:T12"/>
    <mergeCell ref="U12:V12"/>
    <mergeCell ref="W12:Y12"/>
    <mergeCell ref="Z12:AC12"/>
    <mergeCell ref="AT7:AT8"/>
    <mergeCell ref="L8:AM8"/>
    <mergeCell ref="S9:Y9"/>
    <mergeCell ref="AG9:AM9"/>
    <mergeCell ref="L10:AM10"/>
    <mergeCell ref="AP5:AT5"/>
    <mergeCell ref="L6:AB6"/>
    <mergeCell ref="AC6:AF6"/>
    <mergeCell ref="AG6:AK6"/>
    <mergeCell ref="AL6:AM6"/>
    <mergeCell ref="AP6:AT6"/>
    <mergeCell ref="A2:AM2"/>
    <mergeCell ref="A4:A10"/>
    <mergeCell ref="L4:AF4"/>
    <mergeCell ref="AG4:AM4"/>
    <mergeCell ref="L5:AF5"/>
    <mergeCell ref="AG5:AM5"/>
    <mergeCell ref="B7:K8"/>
    <mergeCell ref="Q7:R7"/>
    <mergeCell ref="T7:V7"/>
  </mergeCells>
  <phoneticPr fontId="6"/>
  <conditionalFormatting sqref="AG6:AK6">
    <cfRule type="expression" dxfId="3" priority="1">
      <formula>$CE$4=2</formula>
    </cfRule>
  </conditionalFormatting>
  <conditionalFormatting sqref="A25">
    <cfRule type="expression" dxfId="2" priority="2">
      <formula>#REF!=2</formula>
    </cfRule>
  </conditionalFormatting>
  <dataValidations count="8">
    <dataValidation type="list" allowBlank="1" showInputMessage="1" showErrorMessage="1" sqref="L6:AB6">
      <formula1>$CH$4:$CH$40</formula1>
    </dataValidation>
    <dataValidation type="list" allowBlank="1" showInputMessage="1" showErrorMessage="1" sqref="X33:Z34 A25:A28 X36:Z36 X31:Z31">
      <formula1>"○"</formula1>
    </dataValidation>
    <dataValidation imeMode="halfAlpha" allowBlank="1" showInputMessage="1" showErrorMessage="1" sqref="AG6 R14:V21"/>
    <dataValidation type="textLength" imeMode="disabled" operator="equal" allowBlank="1" showInputMessage="1" showErrorMessage="1" errorTitle="事業所番号" error="10桁で入力してください。" sqref="AG5:AM5">
      <formula1>10</formula1>
    </dataValidation>
    <dataValidation imeMode="disabled" allowBlank="1" showInputMessage="1" showErrorMessage="1" sqref="Q7:R7 T7:V7 S9:Y9 AG9:AM9"/>
    <dataValidation imeMode="fullKatakana" allowBlank="1" showInputMessage="1" showErrorMessage="1" sqref="L4:AF4"/>
    <dataValidation type="whole" allowBlank="1" showInputMessage="1" showErrorMessage="1" error="所要額が1,000円未満の場合は申請できません。" sqref="Z12">
      <formula1>1000</formula1>
      <formula2>1E+28</formula2>
    </dataValidation>
    <dataValidation type="list" allowBlank="1" showInputMessage="1" showErrorMessage="1" sqref="A15:Q21">
      <formula1>$CC$15:$CC$27</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CL103"/>
  <sheetViews>
    <sheetView showGridLines="0" view="pageBreakPreview" zoomScaleNormal="120" zoomScaleSheetLayoutView="100" workbookViewId="0">
      <selection activeCell="L4" sqref="L4:AF4"/>
    </sheetView>
  </sheetViews>
  <sheetFormatPr defaultColWidth="2.25" defaultRowHeight="15.75"/>
  <cols>
    <col min="1" max="1" width="5.75" style="41" customWidth="1"/>
    <col min="2" max="5" width="3.375" style="41" customWidth="1"/>
    <col min="6" max="7" width="2.375" style="41" bestFit="1" customWidth="1"/>
    <col min="8" max="28" width="2.25" style="41"/>
    <col min="29" max="30" width="2.125" style="41" customWidth="1"/>
    <col min="31" max="32" width="2.625" style="41" customWidth="1"/>
    <col min="33" max="33" width="2.25" style="41"/>
    <col min="34" max="35" width="2.875" style="41" customWidth="1"/>
    <col min="36" max="37" width="2.625" style="41" customWidth="1"/>
    <col min="38" max="39" width="1.375" style="41" customWidth="1"/>
    <col min="40" max="40" width="2.25" style="41"/>
    <col min="41" max="41" width="2.25" style="41" customWidth="1"/>
    <col min="42" max="42" width="2.25" style="117" customWidth="1"/>
    <col min="43" max="47" width="2.25" style="41" customWidth="1"/>
    <col min="48" max="78" width="2.25" style="41"/>
    <col min="79" max="79" width="8.625" style="95" bestFit="1" customWidth="1"/>
    <col min="80" max="80" width="2.875" style="41" customWidth="1"/>
    <col min="81" max="81" width="2.25" style="40" customWidth="1"/>
    <col min="82" max="83" width="5.875" style="41" customWidth="1"/>
    <col min="84" max="84" width="2.5" style="40" customWidth="1"/>
    <col min="85" max="85" width="3.25" style="41" customWidth="1"/>
    <col min="86" max="86" width="41.25" style="41" customWidth="1"/>
    <col min="87" max="87" width="7.5" style="41" customWidth="1"/>
    <col min="88" max="88" width="6.625" style="41" customWidth="1"/>
    <col min="89" max="89" width="2.375" style="40" customWidth="1"/>
    <col min="90" max="90" width="6.375" style="88" customWidth="1"/>
    <col min="91" max="16384" width="2.25" style="41"/>
  </cols>
  <sheetData>
    <row r="1" spans="1:90">
      <c r="A1" s="40" t="s">
        <v>43</v>
      </c>
      <c r="AJ1" s="41" t="s">
        <v>149</v>
      </c>
    </row>
    <row r="2" spans="1:90" ht="36" customHeight="1">
      <c r="A2" s="181" t="str">
        <f>IF(個票20!$CB$4="NG","申請内容に不備/未入力の項目があります！本シートをもう一度ご確認ください！","")</f>
        <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row>
    <row r="3" spans="1:90" ht="20.25" thickBot="1">
      <c r="L3" s="94"/>
      <c r="AM3" s="92" t="str">
        <f>IF($L$5="","",IF($AG$5="","事業所番号を入力してください。↓",""))</f>
        <v/>
      </c>
      <c r="CB3" s="41" t="s">
        <v>68</v>
      </c>
      <c r="CD3" s="41" t="s">
        <v>44</v>
      </c>
      <c r="CE3" s="41" t="s">
        <v>24</v>
      </c>
      <c r="CG3" s="40"/>
      <c r="CH3" s="40"/>
      <c r="CI3" s="42" t="s">
        <v>31</v>
      </c>
      <c r="CJ3" s="40"/>
      <c r="CK3" s="40" t="s">
        <v>44</v>
      </c>
      <c r="CL3" s="88" t="s">
        <v>24</v>
      </c>
    </row>
    <row r="4" spans="1:90" s="47" customFormat="1" ht="18" customHeight="1">
      <c r="A4" s="182" t="s">
        <v>18</v>
      </c>
      <c r="B4" s="43" t="s">
        <v>0</v>
      </c>
      <c r="C4" s="44"/>
      <c r="D4" s="44"/>
      <c r="E4" s="45"/>
      <c r="F4" s="45"/>
      <c r="G4" s="45"/>
      <c r="H4" s="45"/>
      <c r="I4" s="45"/>
      <c r="J4" s="45"/>
      <c r="K4" s="46"/>
      <c r="L4" s="185"/>
      <c r="M4" s="186"/>
      <c r="N4" s="186"/>
      <c r="O4" s="186"/>
      <c r="P4" s="186"/>
      <c r="Q4" s="186"/>
      <c r="R4" s="186"/>
      <c r="S4" s="186"/>
      <c r="T4" s="186"/>
      <c r="U4" s="186"/>
      <c r="V4" s="186"/>
      <c r="W4" s="186"/>
      <c r="X4" s="186"/>
      <c r="Y4" s="186"/>
      <c r="Z4" s="186"/>
      <c r="AA4" s="186"/>
      <c r="AB4" s="186"/>
      <c r="AC4" s="186"/>
      <c r="AD4" s="186"/>
      <c r="AE4" s="186"/>
      <c r="AF4" s="187"/>
      <c r="AG4" s="188" t="s">
        <v>72</v>
      </c>
      <c r="AH4" s="189"/>
      <c r="AI4" s="189"/>
      <c r="AJ4" s="189"/>
      <c r="AK4" s="189"/>
      <c r="AL4" s="189"/>
      <c r="AM4" s="190"/>
      <c r="AP4" s="48"/>
      <c r="CA4" s="96"/>
      <c r="CB4" s="89" t="str">
        <f>IF(AM3&amp;AC7&amp;A29="","","NG")</f>
        <v/>
      </c>
      <c r="CC4" s="40"/>
      <c r="CD4" s="47">
        <f>IFERROR(VLOOKUP($L$6,$CH$4:$CK$40,4,FALSE),0)</f>
        <v>0</v>
      </c>
      <c r="CE4" s="47">
        <f>IFERROR(VLOOKUP($L$6,$CH$4:$CL$40,5,FALSE),0)</f>
        <v>0</v>
      </c>
      <c r="CF4" s="40">
        <f>IF($L$6=$CH4,1,0)</f>
        <v>0</v>
      </c>
      <c r="CG4" s="40">
        <v>1</v>
      </c>
      <c r="CH4" s="49" t="s">
        <v>75</v>
      </c>
      <c r="CI4" s="50">
        <v>20000</v>
      </c>
      <c r="CJ4" s="40" t="s">
        <v>30</v>
      </c>
      <c r="CK4" s="40">
        <v>1</v>
      </c>
      <c r="CL4" s="88">
        <v>2</v>
      </c>
    </row>
    <row r="5" spans="1:90" s="47" customFormat="1" ht="20.25" customHeight="1">
      <c r="A5" s="183"/>
      <c r="B5" s="51" t="s">
        <v>17</v>
      </c>
      <c r="C5" s="52"/>
      <c r="D5" s="52"/>
      <c r="E5" s="53"/>
      <c r="F5" s="53"/>
      <c r="G5" s="53"/>
      <c r="H5" s="53"/>
      <c r="I5" s="53"/>
      <c r="J5" s="53"/>
      <c r="K5" s="54"/>
      <c r="L5" s="191"/>
      <c r="M5" s="192"/>
      <c r="N5" s="192"/>
      <c r="O5" s="192"/>
      <c r="P5" s="192"/>
      <c r="Q5" s="192"/>
      <c r="R5" s="192"/>
      <c r="S5" s="192"/>
      <c r="T5" s="192"/>
      <c r="U5" s="192"/>
      <c r="V5" s="192"/>
      <c r="W5" s="192"/>
      <c r="X5" s="192"/>
      <c r="Y5" s="192"/>
      <c r="Z5" s="192"/>
      <c r="AA5" s="192"/>
      <c r="AB5" s="192"/>
      <c r="AC5" s="192"/>
      <c r="AD5" s="192"/>
      <c r="AE5" s="192"/>
      <c r="AF5" s="193"/>
      <c r="AG5" s="194"/>
      <c r="AH5" s="195"/>
      <c r="AI5" s="195"/>
      <c r="AJ5" s="195"/>
      <c r="AK5" s="195"/>
      <c r="AL5" s="195"/>
      <c r="AM5" s="196"/>
      <c r="AP5" s="207"/>
      <c r="AQ5" s="207"/>
      <c r="AR5" s="207"/>
      <c r="AS5" s="207"/>
      <c r="AT5" s="207"/>
      <c r="CA5" s="96"/>
      <c r="CC5" s="40"/>
      <c r="CF5" s="40">
        <f t="shared" ref="CF5:CF13" si="0">IF($L$6=$CH5,1,0)</f>
        <v>0</v>
      </c>
      <c r="CG5" s="40">
        <v>2</v>
      </c>
      <c r="CH5" s="49" t="s">
        <v>76</v>
      </c>
      <c r="CI5" s="50">
        <v>30000</v>
      </c>
      <c r="CJ5" s="40" t="s">
        <v>30</v>
      </c>
      <c r="CK5" s="40">
        <v>1</v>
      </c>
      <c r="CL5" s="88">
        <v>2</v>
      </c>
    </row>
    <row r="6" spans="1:90" s="47" customFormat="1" ht="26.25" customHeight="1">
      <c r="A6" s="183"/>
      <c r="B6" s="55" t="s">
        <v>27</v>
      </c>
      <c r="C6" s="118"/>
      <c r="D6" s="118"/>
      <c r="E6" s="6"/>
      <c r="F6" s="6"/>
      <c r="G6" s="6"/>
      <c r="H6" s="6"/>
      <c r="I6" s="6"/>
      <c r="J6" s="6"/>
      <c r="K6" s="56"/>
      <c r="L6" s="208"/>
      <c r="M6" s="209"/>
      <c r="N6" s="209"/>
      <c r="O6" s="209"/>
      <c r="P6" s="209"/>
      <c r="Q6" s="209"/>
      <c r="R6" s="209"/>
      <c r="S6" s="209"/>
      <c r="T6" s="209"/>
      <c r="U6" s="209"/>
      <c r="V6" s="209"/>
      <c r="W6" s="209"/>
      <c r="X6" s="209"/>
      <c r="Y6" s="209"/>
      <c r="Z6" s="209"/>
      <c r="AA6" s="209"/>
      <c r="AB6" s="210"/>
      <c r="AC6" s="211" t="s">
        <v>24</v>
      </c>
      <c r="AD6" s="212"/>
      <c r="AE6" s="212"/>
      <c r="AF6" s="213"/>
      <c r="AG6" s="214"/>
      <c r="AH6" s="215"/>
      <c r="AI6" s="215"/>
      <c r="AJ6" s="215"/>
      <c r="AK6" s="216"/>
      <c r="AL6" s="217" t="s">
        <v>73</v>
      </c>
      <c r="AM6" s="218"/>
      <c r="AP6" s="219" t="s">
        <v>37</v>
      </c>
      <c r="AQ6" s="207"/>
      <c r="AR6" s="207"/>
      <c r="AS6" s="207"/>
      <c r="AT6" s="207"/>
      <c r="CA6" s="96"/>
      <c r="CC6" s="40"/>
      <c r="CF6" s="40">
        <f t="shared" si="0"/>
        <v>0</v>
      </c>
      <c r="CG6" s="40">
        <v>3</v>
      </c>
      <c r="CH6" s="49" t="s">
        <v>77</v>
      </c>
      <c r="CI6" s="50">
        <v>40000</v>
      </c>
      <c r="CJ6" s="40" t="s">
        <v>30</v>
      </c>
      <c r="CK6" s="40">
        <v>1</v>
      </c>
      <c r="CL6" s="88">
        <v>2</v>
      </c>
    </row>
    <row r="7" spans="1:90" s="47" customFormat="1" ht="18" customHeight="1">
      <c r="A7" s="183"/>
      <c r="B7" s="197" t="s">
        <v>25</v>
      </c>
      <c r="C7" s="198"/>
      <c r="D7" s="198"/>
      <c r="E7" s="198"/>
      <c r="F7" s="198"/>
      <c r="G7" s="198"/>
      <c r="H7" s="198"/>
      <c r="I7" s="198"/>
      <c r="J7" s="198"/>
      <c r="K7" s="199"/>
      <c r="L7" s="57" t="s">
        <v>5</v>
      </c>
      <c r="M7" s="57"/>
      <c r="N7" s="57"/>
      <c r="O7" s="57"/>
      <c r="P7" s="57"/>
      <c r="Q7" s="203"/>
      <c r="R7" s="203"/>
      <c r="S7" s="57" t="s">
        <v>6</v>
      </c>
      <c r="T7" s="203"/>
      <c r="U7" s="203"/>
      <c r="V7" s="203"/>
      <c r="W7" s="57" t="s">
        <v>7</v>
      </c>
      <c r="X7" s="57"/>
      <c r="Y7" s="57"/>
      <c r="Z7" s="57"/>
      <c r="AA7" s="57"/>
      <c r="AB7" s="57"/>
      <c r="AC7" s="83" t="str">
        <f>IF($CE$4=2,IF($AG$6="","定員を入力してください。",""),"")</f>
        <v/>
      </c>
      <c r="AD7" s="82"/>
      <c r="AE7" s="82"/>
      <c r="AF7" s="82"/>
      <c r="AG7" s="82"/>
      <c r="AH7" s="82"/>
      <c r="AI7" s="82"/>
      <c r="AJ7" s="82"/>
      <c r="AK7" s="82"/>
      <c r="AL7" s="82"/>
      <c r="AM7" s="84"/>
      <c r="AP7" s="118"/>
      <c r="AQ7" s="5"/>
      <c r="AR7" s="5"/>
      <c r="AS7" s="5"/>
      <c r="AT7" s="220"/>
      <c r="CA7" s="96"/>
      <c r="CC7" s="40"/>
      <c r="CF7" s="40">
        <f t="shared" si="0"/>
        <v>0</v>
      </c>
      <c r="CG7" s="40">
        <v>4</v>
      </c>
      <c r="CH7" s="49" t="s">
        <v>78</v>
      </c>
      <c r="CI7" s="50">
        <v>14000</v>
      </c>
      <c r="CJ7" s="40" t="s">
        <v>30</v>
      </c>
      <c r="CK7" s="40">
        <v>1</v>
      </c>
      <c r="CL7" s="88"/>
    </row>
    <row r="8" spans="1:90" s="47" customFormat="1" ht="20.25" customHeight="1">
      <c r="A8" s="183"/>
      <c r="B8" s="200"/>
      <c r="C8" s="201"/>
      <c r="D8" s="201"/>
      <c r="E8" s="201"/>
      <c r="F8" s="201"/>
      <c r="G8" s="201"/>
      <c r="H8" s="201"/>
      <c r="I8" s="201"/>
      <c r="J8" s="201"/>
      <c r="K8" s="202"/>
      <c r="L8" s="221"/>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3"/>
      <c r="AP8" s="118"/>
      <c r="AQ8" s="5"/>
      <c r="AR8" s="5"/>
      <c r="AS8" s="5"/>
      <c r="AT8" s="220"/>
      <c r="CA8" s="96"/>
      <c r="CC8" s="40"/>
      <c r="CF8" s="40">
        <f t="shared" si="0"/>
        <v>0</v>
      </c>
      <c r="CG8" s="40">
        <v>5</v>
      </c>
      <c r="CH8" s="49" t="s">
        <v>79</v>
      </c>
      <c r="CI8" s="50">
        <v>7000</v>
      </c>
      <c r="CJ8" s="40" t="s">
        <v>30</v>
      </c>
      <c r="CK8" s="40">
        <v>1</v>
      </c>
      <c r="CL8" s="88"/>
    </row>
    <row r="9" spans="1:90" s="47" customFormat="1" ht="21" customHeight="1">
      <c r="A9" s="183"/>
      <c r="B9" s="58" t="s">
        <v>8</v>
      </c>
      <c r="C9" s="119"/>
      <c r="D9" s="119"/>
      <c r="E9" s="59"/>
      <c r="F9" s="59"/>
      <c r="G9" s="59"/>
      <c r="H9" s="59"/>
      <c r="I9" s="59"/>
      <c r="J9" s="59"/>
      <c r="K9" s="60"/>
      <c r="L9" s="59" t="s">
        <v>9</v>
      </c>
      <c r="M9" s="59"/>
      <c r="N9" s="59"/>
      <c r="O9" s="59"/>
      <c r="P9" s="59"/>
      <c r="Q9" s="59"/>
      <c r="R9" s="60"/>
      <c r="S9" s="224"/>
      <c r="T9" s="225"/>
      <c r="U9" s="225"/>
      <c r="V9" s="225"/>
      <c r="W9" s="225"/>
      <c r="X9" s="225"/>
      <c r="Y9" s="226"/>
      <c r="Z9" s="61" t="s">
        <v>23</v>
      </c>
      <c r="AA9" s="59"/>
      <c r="AB9" s="59"/>
      <c r="AC9" s="59"/>
      <c r="AD9" s="59"/>
      <c r="AE9" s="59"/>
      <c r="AF9" s="60"/>
      <c r="AG9" s="227"/>
      <c r="AH9" s="228"/>
      <c r="AI9" s="228"/>
      <c r="AJ9" s="228"/>
      <c r="AK9" s="228"/>
      <c r="AL9" s="228"/>
      <c r="AM9" s="229"/>
      <c r="AP9" s="48"/>
      <c r="CA9" s="96"/>
      <c r="CC9" s="40"/>
      <c r="CF9" s="40">
        <f t="shared" si="0"/>
        <v>0</v>
      </c>
      <c r="CG9" s="40">
        <v>6</v>
      </c>
      <c r="CH9" s="49" t="s">
        <v>80</v>
      </c>
      <c r="CI9" s="50">
        <v>7000</v>
      </c>
      <c r="CJ9" s="40" t="s">
        <v>30</v>
      </c>
      <c r="CK9" s="40">
        <v>1</v>
      </c>
      <c r="CL9" s="88"/>
    </row>
    <row r="10" spans="1:90" s="47" customFormat="1" ht="20.25" customHeight="1" thickBot="1">
      <c r="A10" s="184"/>
      <c r="B10" s="62" t="s">
        <v>42</v>
      </c>
      <c r="C10" s="63"/>
      <c r="D10" s="63"/>
      <c r="E10" s="64"/>
      <c r="F10" s="64"/>
      <c r="G10" s="64"/>
      <c r="H10" s="64"/>
      <c r="I10" s="64"/>
      <c r="J10" s="64"/>
      <c r="K10" s="65"/>
      <c r="L10" s="230"/>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2"/>
      <c r="AP10" s="48"/>
      <c r="CA10" s="96"/>
      <c r="CC10" s="40"/>
      <c r="CF10" s="40">
        <f t="shared" si="0"/>
        <v>0</v>
      </c>
      <c r="CG10" s="40">
        <v>7</v>
      </c>
      <c r="CH10" s="49" t="s">
        <v>81</v>
      </c>
      <c r="CI10" s="50">
        <v>7000</v>
      </c>
      <c r="CJ10" s="40" t="s">
        <v>30</v>
      </c>
      <c r="CK10" s="40">
        <v>1</v>
      </c>
      <c r="CL10" s="88"/>
    </row>
    <row r="11" spans="1:90" s="47" customFormat="1" ht="19.5" customHeight="1" thickBot="1">
      <c r="A11" s="5"/>
      <c r="B11" s="5"/>
      <c r="C11" s="5"/>
      <c r="D11" s="5"/>
      <c r="E11" s="5"/>
      <c r="F11" s="5"/>
      <c r="G11" s="5"/>
      <c r="H11" s="5"/>
      <c r="I11" s="66"/>
      <c r="J11" s="5"/>
      <c r="K11" s="6"/>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P11" s="48"/>
      <c r="CA11" s="96"/>
      <c r="CC11" s="40"/>
      <c r="CF11" s="40">
        <f t="shared" si="0"/>
        <v>0</v>
      </c>
      <c r="CG11" s="40">
        <v>8</v>
      </c>
      <c r="CH11" s="49" t="s">
        <v>82</v>
      </c>
      <c r="CI11" s="50">
        <v>7000</v>
      </c>
      <c r="CJ11" s="40" t="s">
        <v>30</v>
      </c>
      <c r="CK11" s="40">
        <v>1</v>
      </c>
      <c r="CL11" s="88"/>
    </row>
    <row r="12" spans="1:90" s="47" customFormat="1" ht="20.25" customHeight="1" thickBot="1">
      <c r="A12" s="67" t="s">
        <v>33</v>
      </c>
      <c r="B12" s="6"/>
      <c r="C12" s="5"/>
      <c r="D12" s="5"/>
      <c r="E12" s="5"/>
      <c r="F12" s="5"/>
      <c r="G12" s="5"/>
      <c r="H12" s="5"/>
      <c r="I12" s="66"/>
      <c r="J12" s="5"/>
      <c r="K12" s="6"/>
      <c r="L12" s="118"/>
      <c r="M12" s="238" t="s">
        <v>26</v>
      </c>
      <c r="N12" s="204"/>
      <c r="O12" s="204"/>
      <c r="P12" s="204"/>
      <c r="Q12" s="239" t="str">
        <f>IFERROR(SUM(IF($L$6="","",VLOOKUP($L$6,$CH$4:$CI$40,2,0)),$CA$22),"")</f>
        <v/>
      </c>
      <c r="R12" s="240"/>
      <c r="S12" s="240"/>
      <c r="T12" s="241"/>
      <c r="U12" s="204" t="s">
        <v>34</v>
      </c>
      <c r="V12" s="204"/>
      <c r="W12" s="204" t="s">
        <v>19</v>
      </c>
      <c r="X12" s="204"/>
      <c r="Y12" s="204"/>
      <c r="Z12" s="205">
        <f>ROUNDDOWN($R$22/1000,0)*1000</f>
        <v>0</v>
      </c>
      <c r="AA12" s="205"/>
      <c r="AB12" s="205"/>
      <c r="AC12" s="205"/>
      <c r="AD12" s="204" t="s">
        <v>34</v>
      </c>
      <c r="AE12" s="204"/>
      <c r="AF12" s="204" t="s">
        <v>15</v>
      </c>
      <c r="AG12" s="204"/>
      <c r="AH12" s="204"/>
      <c r="AI12" s="205" t="str">
        <f>IF($Q$12="","",MIN($Q$12,$Z$12))</f>
        <v/>
      </c>
      <c r="AJ12" s="205"/>
      <c r="AK12" s="205"/>
      <c r="AL12" s="204" t="s">
        <v>34</v>
      </c>
      <c r="AM12" s="206"/>
      <c r="AP12" s="48"/>
      <c r="CA12" s="96"/>
      <c r="CC12" s="40"/>
      <c r="CF12" s="40">
        <f t="shared" si="0"/>
        <v>0</v>
      </c>
      <c r="CG12" s="40">
        <v>9</v>
      </c>
      <c r="CH12" s="49" t="s">
        <v>83</v>
      </c>
      <c r="CI12" s="50">
        <v>7000</v>
      </c>
      <c r="CJ12" s="40" t="s">
        <v>30</v>
      </c>
      <c r="CK12" s="40">
        <v>1</v>
      </c>
      <c r="CL12" s="88"/>
    </row>
    <row r="13" spans="1:90" ht="18" customHeight="1" thickBot="1">
      <c r="A13" s="233" t="s">
        <v>57</v>
      </c>
      <c r="B13" s="234"/>
      <c r="C13" s="234"/>
      <c r="D13" s="234"/>
      <c r="E13" s="234"/>
      <c r="F13" s="234"/>
      <c r="G13" s="234"/>
      <c r="H13" s="234"/>
      <c r="I13" s="234"/>
      <c r="J13" s="234"/>
      <c r="K13" s="234"/>
      <c r="L13" s="234"/>
      <c r="M13" s="234"/>
      <c r="N13" s="234"/>
      <c r="O13" s="234"/>
      <c r="P13" s="234"/>
      <c r="Q13" s="235"/>
      <c r="R13" s="236" t="s">
        <v>20</v>
      </c>
      <c r="S13" s="234"/>
      <c r="T13" s="234"/>
      <c r="U13" s="234"/>
      <c r="V13" s="235"/>
      <c r="W13" s="236" t="s">
        <v>151</v>
      </c>
      <c r="X13" s="234"/>
      <c r="Y13" s="234"/>
      <c r="Z13" s="234"/>
      <c r="AA13" s="234"/>
      <c r="AB13" s="234"/>
      <c r="AC13" s="234"/>
      <c r="AD13" s="234"/>
      <c r="AE13" s="234"/>
      <c r="AF13" s="234"/>
      <c r="AG13" s="234"/>
      <c r="AH13" s="234"/>
      <c r="AI13" s="234"/>
      <c r="AJ13" s="234"/>
      <c r="AK13" s="234"/>
      <c r="AL13" s="234"/>
      <c r="AM13" s="237"/>
      <c r="CA13" s="95" t="s">
        <v>71</v>
      </c>
      <c r="CF13" s="40">
        <f t="shared" si="0"/>
        <v>0</v>
      </c>
      <c r="CG13" s="40">
        <v>10</v>
      </c>
      <c r="CH13" s="49" t="s">
        <v>84</v>
      </c>
      <c r="CI13" s="50">
        <v>3000</v>
      </c>
      <c r="CJ13" s="40" t="s">
        <v>30</v>
      </c>
      <c r="CK13" s="40">
        <v>1</v>
      </c>
    </row>
    <row r="14" spans="1:90" ht="24.75" customHeight="1" thickBot="1">
      <c r="A14" s="172" t="s">
        <v>150</v>
      </c>
      <c r="B14" s="173"/>
      <c r="C14" s="173"/>
      <c r="D14" s="173"/>
      <c r="E14" s="173"/>
      <c r="F14" s="173"/>
      <c r="G14" s="173"/>
      <c r="H14" s="173"/>
      <c r="I14" s="173"/>
      <c r="J14" s="173"/>
      <c r="K14" s="173"/>
      <c r="L14" s="173"/>
      <c r="M14" s="173"/>
      <c r="N14" s="173"/>
      <c r="O14" s="173"/>
      <c r="P14" s="173"/>
      <c r="Q14" s="174"/>
      <c r="R14" s="175">
        <v>2300</v>
      </c>
      <c r="S14" s="176"/>
      <c r="T14" s="176"/>
      <c r="U14" s="176"/>
      <c r="V14" s="177"/>
      <c r="W14" s="178" t="s">
        <v>152</v>
      </c>
      <c r="X14" s="179"/>
      <c r="Y14" s="179"/>
      <c r="Z14" s="179"/>
      <c r="AA14" s="179"/>
      <c r="AB14" s="179"/>
      <c r="AC14" s="179"/>
      <c r="AD14" s="179"/>
      <c r="AE14" s="179"/>
      <c r="AF14" s="179"/>
      <c r="AG14" s="179"/>
      <c r="AH14" s="179"/>
      <c r="AI14" s="179"/>
      <c r="AJ14" s="179"/>
      <c r="AK14" s="179"/>
      <c r="AL14" s="179"/>
      <c r="AM14" s="180"/>
      <c r="CF14" s="40">
        <f t="shared" ref="CF14:CF40" si="1">IF($L$6=$CH14,1,0)</f>
        <v>0</v>
      </c>
      <c r="CG14" s="40">
        <v>11</v>
      </c>
      <c r="CH14" s="49" t="s">
        <v>85</v>
      </c>
      <c r="CI14" s="68">
        <v>3000</v>
      </c>
      <c r="CJ14" s="40" t="s">
        <v>30</v>
      </c>
      <c r="CK14" s="40">
        <v>1</v>
      </c>
    </row>
    <row r="15" spans="1:90" ht="24" customHeight="1">
      <c r="A15" s="242"/>
      <c r="B15" s="243"/>
      <c r="C15" s="243"/>
      <c r="D15" s="243"/>
      <c r="E15" s="243"/>
      <c r="F15" s="243"/>
      <c r="G15" s="243"/>
      <c r="H15" s="243"/>
      <c r="I15" s="243"/>
      <c r="J15" s="243"/>
      <c r="K15" s="243"/>
      <c r="L15" s="243"/>
      <c r="M15" s="243"/>
      <c r="N15" s="243"/>
      <c r="O15" s="243"/>
      <c r="P15" s="243"/>
      <c r="Q15" s="244"/>
      <c r="R15" s="245"/>
      <c r="S15" s="246"/>
      <c r="T15" s="246"/>
      <c r="U15" s="246"/>
      <c r="V15" s="247"/>
      <c r="W15" s="248"/>
      <c r="X15" s="249"/>
      <c r="Y15" s="249"/>
      <c r="Z15" s="249"/>
      <c r="AA15" s="249"/>
      <c r="AB15" s="249"/>
      <c r="AC15" s="249"/>
      <c r="AD15" s="249"/>
      <c r="AE15" s="249"/>
      <c r="AF15" s="249"/>
      <c r="AG15" s="249"/>
      <c r="AH15" s="249"/>
      <c r="AI15" s="249"/>
      <c r="AJ15" s="249"/>
      <c r="AK15" s="249"/>
      <c r="AL15" s="249"/>
      <c r="AM15" s="250"/>
      <c r="CA15" s="95">
        <f>IF($CD$4=2,IF(A15=$CC$26,R15,0),0)</f>
        <v>0</v>
      </c>
      <c r="CC15" s="40" t="s">
        <v>58</v>
      </c>
      <c r="CF15" s="40">
        <f t="shared" si="1"/>
        <v>0</v>
      </c>
      <c r="CG15" s="40">
        <v>12</v>
      </c>
      <c r="CH15" s="40" t="s">
        <v>86</v>
      </c>
      <c r="CI15" s="50">
        <v>7000</v>
      </c>
      <c r="CJ15" s="40" t="s">
        <v>30</v>
      </c>
      <c r="CK15" s="40">
        <v>1</v>
      </c>
    </row>
    <row r="16" spans="1:90" ht="24" customHeight="1">
      <c r="A16" s="251"/>
      <c r="B16" s="209"/>
      <c r="C16" s="209"/>
      <c r="D16" s="209"/>
      <c r="E16" s="209"/>
      <c r="F16" s="209"/>
      <c r="G16" s="209"/>
      <c r="H16" s="209"/>
      <c r="I16" s="209"/>
      <c r="J16" s="209"/>
      <c r="K16" s="209"/>
      <c r="L16" s="209"/>
      <c r="M16" s="209"/>
      <c r="N16" s="209"/>
      <c r="O16" s="209"/>
      <c r="P16" s="209"/>
      <c r="Q16" s="210"/>
      <c r="R16" s="252"/>
      <c r="S16" s="253"/>
      <c r="T16" s="253"/>
      <c r="U16" s="253"/>
      <c r="V16" s="254"/>
      <c r="W16" s="255"/>
      <c r="X16" s="256"/>
      <c r="Y16" s="256"/>
      <c r="Z16" s="256"/>
      <c r="AA16" s="256"/>
      <c r="AB16" s="256"/>
      <c r="AC16" s="256"/>
      <c r="AD16" s="256"/>
      <c r="AE16" s="256"/>
      <c r="AF16" s="256"/>
      <c r="AG16" s="256"/>
      <c r="AH16" s="256"/>
      <c r="AI16" s="256"/>
      <c r="AJ16" s="256"/>
      <c r="AK16" s="256"/>
      <c r="AL16" s="256"/>
      <c r="AM16" s="257"/>
      <c r="CA16" s="95">
        <f t="shared" ref="CA16:CA20" si="2">IF($CD$4=2,IF(A16=$CC$26,R16,0),0)</f>
        <v>0</v>
      </c>
      <c r="CC16" s="40" t="s">
        <v>59</v>
      </c>
      <c r="CF16" s="40">
        <f t="shared" si="1"/>
        <v>0</v>
      </c>
      <c r="CG16" s="40">
        <v>13</v>
      </c>
      <c r="CH16" s="40" t="s">
        <v>87</v>
      </c>
      <c r="CI16" s="50">
        <v>7000</v>
      </c>
      <c r="CJ16" s="40" t="s">
        <v>30</v>
      </c>
      <c r="CK16" s="40">
        <v>1</v>
      </c>
    </row>
    <row r="17" spans="1:90" ht="24" customHeight="1">
      <c r="A17" s="251"/>
      <c r="B17" s="209"/>
      <c r="C17" s="209"/>
      <c r="D17" s="209"/>
      <c r="E17" s="209"/>
      <c r="F17" s="209"/>
      <c r="G17" s="209"/>
      <c r="H17" s="209"/>
      <c r="I17" s="209"/>
      <c r="J17" s="209"/>
      <c r="K17" s="209"/>
      <c r="L17" s="209"/>
      <c r="M17" s="209"/>
      <c r="N17" s="209"/>
      <c r="O17" s="209"/>
      <c r="P17" s="209"/>
      <c r="Q17" s="210"/>
      <c r="R17" s="252"/>
      <c r="S17" s="253"/>
      <c r="T17" s="253"/>
      <c r="U17" s="253"/>
      <c r="V17" s="254"/>
      <c r="W17" s="255"/>
      <c r="X17" s="256"/>
      <c r="Y17" s="256"/>
      <c r="Z17" s="256"/>
      <c r="AA17" s="256"/>
      <c r="AB17" s="256"/>
      <c r="AC17" s="256"/>
      <c r="AD17" s="256"/>
      <c r="AE17" s="256"/>
      <c r="AF17" s="256"/>
      <c r="AG17" s="256"/>
      <c r="AH17" s="256"/>
      <c r="AI17" s="256"/>
      <c r="AJ17" s="256"/>
      <c r="AK17" s="256"/>
      <c r="AL17" s="256"/>
      <c r="AM17" s="257"/>
      <c r="CA17" s="95">
        <f t="shared" si="2"/>
        <v>0</v>
      </c>
      <c r="CC17" s="40" t="s">
        <v>69</v>
      </c>
      <c r="CF17" s="40">
        <f t="shared" si="1"/>
        <v>0</v>
      </c>
      <c r="CG17" s="40">
        <v>14</v>
      </c>
      <c r="CH17" s="40" t="s">
        <v>88</v>
      </c>
      <c r="CI17" s="50">
        <v>7000</v>
      </c>
      <c r="CJ17" s="40" t="s">
        <v>30</v>
      </c>
      <c r="CK17" s="40">
        <v>1</v>
      </c>
    </row>
    <row r="18" spans="1:90" ht="24" customHeight="1">
      <c r="A18" s="251"/>
      <c r="B18" s="209"/>
      <c r="C18" s="209"/>
      <c r="D18" s="209"/>
      <c r="E18" s="209"/>
      <c r="F18" s="209"/>
      <c r="G18" s="209"/>
      <c r="H18" s="209"/>
      <c r="I18" s="209"/>
      <c r="J18" s="209"/>
      <c r="K18" s="209"/>
      <c r="L18" s="209"/>
      <c r="M18" s="209"/>
      <c r="N18" s="209"/>
      <c r="O18" s="209"/>
      <c r="P18" s="209"/>
      <c r="Q18" s="210"/>
      <c r="R18" s="252"/>
      <c r="S18" s="253"/>
      <c r="T18" s="253"/>
      <c r="U18" s="253"/>
      <c r="V18" s="254"/>
      <c r="W18" s="255"/>
      <c r="X18" s="256"/>
      <c r="Y18" s="256"/>
      <c r="Z18" s="256"/>
      <c r="AA18" s="256"/>
      <c r="AB18" s="256"/>
      <c r="AC18" s="256"/>
      <c r="AD18" s="256"/>
      <c r="AE18" s="256"/>
      <c r="AF18" s="256"/>
      <c r="AG18" s="256"/>
      <c r="AH18" s="256"/>
      <c r="AI18" s="256"/>
      <c r="AJ18" s="256"/>
      <c r="AK18" s="256"/>
      <c r="AL18" s="256"/>
      <c r="AM18" s="257"/>
      <c r="CA18" s="95">
        <f t="shared" si="2"/>
        <v>0</v>
      </c>
      <c r="CC18" s="40" t="s">
        <v>60</v>
      </c>
      <c r="CF18" s="40">
        <f t="shared" si="1"/>
        <v>0</v>
      </c>
      <c r="CG18" s="40">
        <v>15</v>
      </c>
      <c r="CH18" s="40" t="s">
        <v>89</v>
      </c>
      <c r="CI18" s="50">
        <v>7000</v>
      </c>
      <c r="CJ18" s="40" t="s">
        <v>30</v>
      </c>
      <c r="CK18" s="40">
        <v>2</v>
      </c>
    </row>
    <row r="19" spans="1:90" ht="24" customHeight="1">
      <c r="A19" s="251"/>
      <c r="B19" s="209"/>
      <c r="C19" s="209"/>
      <c r="D19" s="209"/>
      <c r="E19" s="209"/>
      <c r="F19" s="209"/>
      <c r="G19" s="209"/>
      <c r="H19" s="209"/>
      <c r="I19" s="209"/>
      <c r="J19" s="209"/>
      <c r="K19" s="209"/>
      <c r="L19" s="209"/>
      <c r="M19" s="209"/>
      <c r="N19" s="209"/>
      <c r="O19" s="209"/>
      <c r="P19" s="209"/>
      <c r="Q19" s="210"/>
      <c r="R19" s="252"/>
      <c r="S19" s="253"/>
      <c r="T19" s="253"/>
      <c r="U19" s="253"/>
      <c r="V19" s="254"/>
      <c r="W19" s="255"/>
      <c r="X19" s="256"/>
      <c r="Y19" s="256"/>
      <c r="Z19" s="256"/>
      <c r="AA19" s="256"/>
      <c r="AB19" s="256"/>
      <c r="AC19" s="256"/>
      <c r="AD19" s="256"/>
      <c r="AE19" s="256"/>
      <c r="AF19" s="256"/>
      <c r="AG19" s="256"/>
      <c r="AH19" s="256"/>
      <c r="AI19" s="256"/>
      <c r="AJ19" s="256"/>
      <c r="AK19" s="256"/>
      <c r="AL19" s="256"/>
      <c r="AM19" s="257"/>
      <c r="CA19" s="95">
        <f>IF($CD$4=2,IF(A19=$CC$26,R19,0),0)</f>
        <v>0</v>
      </c>
      <c r="CC19" s="40" t="s">
        <v>61</v>
      </c>
      <c r="CF19" s="40">
        <f t="shared" si="1"/>
        <v>0</v>
      </c>
      <c r="CG19" s="40">
        <v>16</v>
      </c>
      <c r="CH19" s="40" t="s">
        <v>90</v>
      </c>
      <c r="CI19" s="50">
        <v>20000</v>
      </c>
      <c r="CJ19" s="40" t="s">
        <v>30</v>
      </c>
      <c r="CK19" s="40">
        <v>2</v>
      </c>
      <c r="CL19" s="88">
        <v>2</v>
      </c>
    </row>
    <row r="20" spans="1:90" ht="24" customHeight="1">
      <c r="A20" s="251"/>
      <c r="B20" s="209"/>
      <c r="C20" s="209"/>
      <c r="D20" s="209"/>
      <c r="E20" s="209"/>
      <c r="F20" s="209"/>
      <c r="G20" s="209"/>
      <c r="H20" s="209"/>
      <c r="I20" s="209"/>
      <c r="J20" s="209"/>
      <c r="K20" s="209"/>
      <c r="L20" s="209"/>
      <c r="M20" s="209"/>
      <c r="N20" s="209"/>
      <c r="O20" s="209"/>
      <c r="P20" s="209"/>
      <c r="Q20" s="210"/>
      <c r="R20" s="252"/>
      <c r="S20" s="253"/>
      <c r="T20" s="253"/>
      <c r="U20" s="253"/>
      <c r="V20" s="254"/>
      <c r="W20" s="255"/>
      <c r="X20" s="256"/>
      <c r="Y20" s="256"/>
      <c r="Z20" s="256"/>
      <c r="AA20" s="256"/>
      <c r="AB20" s="256"/>
      <c r="AC20" s="256"/>
      <c r="AD20" s="256"/>
      <c r="AE20" s="256"/>
      <c r="AF20" s="256"/>
      <c r="AG20" s="256"/>
      <c r="AH20" s="256"/>
      <c r="AI20" s="256"/>
      <c r="AJ20" s="256"/>
      <c r="AK20" s="256"/>
      <c r="AL20" s="256"/>
      <c r="AM20" s="257"/>
      <c r="CA20" s="95">
        <f t="shared" si="2"/>
        <v>0</v>
      </c>
      <c r="CC20" s="40" t="s">
        <v>62</v>
      </c>
      <c r="CF20" s="40">
        <f t="shared" si="1"/>
        <v>0</v>
      </c>
      <c r="CG20" s="40">
        <v>17</v>
      </c>
      <c r="CH20" s="40" t="s">
        <v>91</v>
      </c>
      <c r="CI20" s="50">
        <v>30000</v>
      </c>
      <c r="CJ20" s="40" t="s">
        <v>30</v>
      </c>
      <c r="CK20" s="40">
        <v>2</v>
      </c>
      <c r="CL20" s="88">
        <v>2</v>
      </c>
    </row>
    <row r="21" spans="1:90" ht="24" customHeight="1" thickBot="1">
      <c r="A21" s="258"/>
      <c r="B21" s="259"/>
      <c r="C21" s="259"/>
      <c r="D21" s="259"/>
      <c r="E21" s="259"/>
      <c r="F21" s="259"/>
      <c r="G21" s="259"/>
      <c r="H21" s="259"/>
      <c r="I21" s="259"/>
      <c r="J21" s="259"/>
      <c r="K21" s="259"/>
      <c r="L21" s="259"/>
      <c r="M21" s="259"/>
      <c r="N21" s="259"/>
      <c r="O21" s="259"/>
      <c r="P21" s="259"/>
      <c r="Q21" s="260"/>
      <c r="R21" s="261"/>
      <c r="S21" s="262"/>
      <c r="T21" s="262"/>
      <c r="U21" s="262"/>
      <c r="V21" s="263"/>
      <c r="W21" s="264"/>
      <c r="X21" s="265"/>
      <c r="Y21" s="265"/>
      <c r="Z21" s="265"/>
      <c r="AA21" s="265"/>
      <c r="AB21" s="265"/>
      <c r="AC21" s="265"/>
      <c r="AD21" s="265"/>
      <c r="AE21" s="265"/>
      <c r="AF21" s="265"/>
      <c r="AG21" s="265"/>
      <c r="AH21" s="265"/>
      <c r="AI21" s="265"/>
      <c r="AJ21" s="265"/>
      <c r="AK21" s="265"/>
      <c r="AL21" s="265"/>
      <c r="AM21" s="266"/>
      <c r="AU21" s="34"/>
      <c r="CA21" s="95">
        <f>IF($CD$4=2,IF(A21=$CC$26,R21,0),0)</f>
        <v>0</v>
      </c>
      <c r="CC21" s="40" t="s">
        <v>63</v>
      </c>
      <c r="CF21" s="40">
        <f t="shared" si="1"/>
        <v>0</v>
      </c>
      <c r="CG21" s="40">
        <v>18</v>
      </c>
      <c r="CH21" s="40" t="s">
        <v>92</v>
      </c>
      <c r="CI21" s="50">
        <v>40000</v>
      </c>
      <c r="CJ21" s="40" t="s">
        <v>30</v>
      </c>
      <c r="CK21" s="40">
        <v>2</v>
      </c>
      <c r="CL21" s="88">
        <v>2</v>
      </c>
    </row>
    <row r="22" spans="1:90" ht="22.5" customHeight="1" thickTop="1" thickBot="1">
      <c r="A22" s="267" t="s">
        <v>28</v>
      </c>
      <c r="B22" s="268"/>
      <c r="C22" s="268"/>
      <c r="D22" s="268"/>
      <c r="E22" s="268"/>
      <c r="F22" s="268"/>
      <c r="G22" s="268"/>
      <c r="H22" s="268"/>
      <c r="I22" s="268"/>
      <c r="J22" s="268"/>
      <c r="K22" s="268"/>
      <c r="L22" s="268"/>
      <c r="M22" s="268"/>
      <c r="N22" s="268"/>
      <c r="O22" s="268"/>
      <c r="P22" s="268"/>
      <c r="Q22" s="269"/>
      <c r="R22" s="270">
        <f>SUM(R15:V21)</f>
        <v>0</v>
      </c>
      <c r="S22" s="271"/>
      <c r="T22" s="271"/>
      <c r="U22" s="271"/>
      <c r="V22" s="272"/>
      <c r="W22" s="273"/>
      <c r="X22" s="274"/>
      <c r="Y22" s="274"/>
      <c r="Z22" s="274"/>
      <c r="AA22" s="274"/>
      <c r="AB22" s="274"/>
      <c r="AC22" s="274"/>
      <c r="AD22" s="274"/>
      <c r="AE22" s="274"/>
      <c r="AF22" s="274"/>
      <c r="AG22" s="274"/>
      <c r="AH22" s="274"/>
      <c r="AI22" s="274"/>
      <c r="AJ22" s="274"/>
      <c r="AK22" s="274"/>
      <c r="AL22" s="274"/>
      <c r="AM22" s="275"/>
      <c r="CA22" s="97">
        <f>MIN(ROUNDDOWN(SUM(CA15:CA21),-3),15000)</f>
        <v>0</v>
      </c>
      <c r="CC22" s="40" t="s">
        <v>64</v>
      </c>
      <c r="CF22" s="40">
        <f t="shared" si="1"/>
        <v>0</v>
      </c>
      <c r="CG22" s="40">
        <v>19</v>
      </c>
      <c r="CH22" s="40" t="s">
        <v>93</v>
      </c>
      <c r="CI22" s="50">
        <v>7000</v>
      </c>
      <c r="CJ22" s="40" t="s">
        <v>30</v>
      </c>
      <c r="CK22" s="40">
        <v>2</v>
      </c>
    </row>
    <row r="23" spans="1:90" ht="21.75" customHeight="1" thickBot="1">
      <c r="A23" s="87"/>
      <c r="B23" s="69"/>
      <c r="C23" s="69"/>
      <c r="D23" s="69"/>
      <c r="E23" s="69"/>
      <c r="F23" s="70"/>
      <c r="G23" s="70"/>
      <c r="H23" s="70"/>
      <c r="I23" s="70"/>
      <c r="J23" s="70"/>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CC23" s="40" t="s">
        <v>65</v>
      </c>
      <c r="CF23" s="40">
        <f t="shared" si="1"/>
        <v>0</v>
      </c>
      <c r="CG23" s="40">
        <v>20</v>
      </c>
      <c r="CH23" s="40" t="s">
        <v>94</v>
      </c>
      <c r="CI23" s="50">
        <v>7000</v>
      </c>
      <c r="CJ23" s="40" t="s">
        <v>30</v>
      </c>
      <c r="CK23" s="40">
        <v>2</v>
      </c>
    </row>
    <row r="24" spans="1:90" ht="24.75" customHeight="1" thickBot="1">
      <c r="A24" s="276" t="s">
        <v>35</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8"/>
      <c r="AP24" s="72"/>
      <c r="CC24" s="40" t="s">
        <v>66</v>
      </c>
      <c r="CF24" s="40">
        <f t="shared" si="1"/>
        <v>0</v>
      </c>
      <c r="CG24" s="40">
        <v>21</v>
      </c>
      <c r="CH24" s="40" t="s">
        <v>95</v>
      </c>
      <c r="CI24" s="50">
        <v>7000</v>
      </c>
      <c r="CJ24" s="40" t="s">
        <v>30</v>
      </c>
      <c r="CK24" s="40">
        <v>2</v>
      </c>
    </row>
    <row r="25" spans="1:90" s="47" customFormat="1" ht="30" customHeight="1" thickBot="1">
      <c r="A25" s="115"/>
      <c r="B25" s="279" t="s">
        <v>74</v>
      </c>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80"/>
      <c r="AP25" s="48"/>
      <c r="CA25" s="96"/>
      <c r="CC25" s="40" t="s">
        <v>67</v>
      </c>
      <c r="CF25" s="40">
        <f t="shared" si="1"/>
        <v>0</v>
      </c>
      <c r="CG25" s="49">
        <v>23</v>
      </c>
      <c r="CH25" s="49" t="s">
        <v>96</v>
      </c>
      <c r="CI25" s="68">
        <v>20000</v>
      </c>
      <c r="CJ25" s="49" t="s">
        <v>30</v>
      </c>
      <c r="CK25" s="40">
        <v>2</v>
      </c>
      <c r="CL25" s="88">
        <v>2</v>
      </c>
    </row>
    <row r="26" spans="1:90" s="47" customFormat="1" ht="25.5" customHeight="1" thickBot="1">
      <c r="A26" s="116"/>
      <c r="B26" s="281" t="s">
        <v>112</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2"/>
      <c r="AP26" s="48"/>
      <c r="CA26" s="96"/>
      <c r="CC26" s="40" t="s">
        <v>70</v>
      </c>
      <c r="CF26" s="40">
        <f t="shared" si="1"/>
        <v>0</v>
      </c>
      <c r="CG26" s="40">
        <v>24</v>
      </c>
      <c r="CH26" s="40" t="s">
        <v>97</v>
      </c>
      <c r="CI26" s="50">
        <v>30000</v>
      </c>
      <c r="CJ26" s="40" t="s">
        <v>32</v>
      </c>
      <c r="CK26" s="40">
        <v>2</v>
      </c>
      <c r="CL26" s="88">
        <v>2</v>
      </c>
    </row>
    <row r="27" spans="1:90" ht="25.5" customHeight="1" thickBot="1">
      <c r="A27" s="116"/>
      <c r="B27" s="281" t="s">
        <v>41</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2"/>
      <c r="CC27" s="40" t="s">
        <v>148</v>
      </c>
      <c r="CF27" s="40">
        <f t="shared" si="1"/>
        <v>0</v>
      </c>
      <c r="CG27" s="40">
        <v>25</v>
      </c>
      <c r="CH27" s="40" t="s">
        <v>98</v>
      </c>
      <c r="CI27" s="50">
        <v>40000</v>
      </c>
      <c r="CJ27" s="40" t="s">
        <v>32</v>
      </c>
      <c r="CK27" s="40">
        <v>2</v>
      </c>
      <c r="CL27" s="88">
        <v>2</v>
      </c>
    </row>
    <row r="28" spans="1:90" ht="25.5" customHeight="1" thickBot="1">
      <c r="A28" s="116"/>
      <c r="B28" s="283" t="s">
        <v>36</v>
      </c>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4"/>
      <c r="CF28" s="40">
        <f t="shared" si="1"/>
        <v>0</v>
      </c>
      <c r="CG28" s="40">
        <v>26</v>
      </c>
      <c r="CH28" s="40" t="s">
        <v>99</v>
      </c>
      <c r="CI28" s="50">
        <v>20000</v>
      </c>
      <c r="CJ28" s="40" t="s">
        <v>32</v>
      </c>
      <c r="CK28" s="40">
        <v>2</v>
      </c>
      <c r="CL28" s="88">
        <v>2</v>
      </c>
    </row>
    <row r="29" spans="1:90" ht="18" customHeight="1">
      <c r="A29" s="99" t="str">
        <f>IF(COUNTIF($A$25:$A$28,"○")=4,"",IF(OR(AND(COUNTIF($A$25:$A$28,"○")=0,$AG$5&lt;&gt;""),COUNTIF($A$25:$A$28,"○")=1,COUNTIF($A$25:$A$28,"○")=2,COUNTIF($A$25:$A$28,"○")=3),"誓約事項（水色セル）のすべてに○がない場合、補助金の対象となりません。",""))</f>
        <v/>
      </c>
      <c r="CF29" s="40">
        <f t="shared" si="1"/>
        <v>0</v>
      </c>
      <c r="CG29" s="40">
        <v>27</v>
      </c>
      <c r="CH29" s="40" t="s">
        <v>100</v>
      </c>
      <c r="CI29" s="50">
        <v>30000</v>
      </c>
      <c r="CJ29" s="40" t="s">
        <v>32</v>
      </c>
      <c r="CK29" s="40">
        <v>2</v>
      </c>
      <c r="CL29" s="88">
        <v>2</v>
      </c>
    </row>
    <row r="30" spans="1:90" ht="12" customHeight="1">
      <c r="A30" s="85"/>
      <c r="CF30" s="40">
        <f t="shared" si="1"/>
        <v>0</v>
      </c>
      <c r="CG30" s="40">
        <v>28</v>
      </c>
      <c r="CH30" s="40" t="s">
        <v>101</v>
      </c>
      <c r="CI30" s="50">
        <v>40000</v>
      </c>
      <c r="CJ30" s="40" t="s">
        <v>32</v>
      </c>
      <c r="CK30" s="40">
        <v>2</v>
      </c>
      <c r="CL30" s="88">
        <v>2</v>
      </c>
    </row>
    <row r="31" spans="1:90" ht="24.75" customHeight="1">
      <c r="B31" s="86"/>
      <c r="C31" s="74"/>
      <c r="D31" s="74"/>
      <c r="E31" s="74"/>
      <c r="F31" s="74"/>
      <c r="G31" s="74"/>
      <c r="H31" s="74"/>
      <c r="I31" s="74"/>
      <c r="J31" s="74"/>
      <c r="K31" s="74"/>
      <c r="L31" s="74"/>
      <c r="M31" s="74"/>
      <c r="N31" s="74"/>
      <c r="O31" s="74"/>
      <c r="P31" s="74"/>
      <c r="Q31" s="74"/>
      <c r="R31" s="74"/>
      <c r="S31" s="74"/>
      <c r="T31" s="75"/>
      <c r="U31" s="75"/>
      <c r="V31" s="75"/>
      <c r="W31" s="75"/>
      <c r="X31" s="76"/>
      <c r="Y31" s="76"/>
      <c r="Z31" s="76"/>
      <c r="AA31" s="77"/>
      <c r="AB31" s="77"/>
      <c r="AC31" s="77"/>
      <c r="AD31" s="77"/>
      <c r="AE31" s="77"/>
      <c r="AF31" s="77"/>
      <c r="AG31" s="77"/>
      <c r="AH31" s="77"/>
      <c r="AI31" s="77"/>
      <c r="AJ31" s="77"/>
      <c r="AK31" s="77"/>
      <c r="AL31" s="77"/>
      <c r="AM31" s="77"/>
      <c r="AP31" s="120"/>
      <c r="AQ31" s="73"/>
      <c r="CF31" s="40">
        <f t="shared" si="1"/>
        <v>0</v>
      </c>
      <c r="CG31" s="40">
        <v>30</v>
      </c>
      <c r="CH31" s="40" t="s">
        <v>102</v>
      </c>
      <c r="CI31" s="50">
        <v>3000</v>
      </c>
      <c r="CJ31" s="40" t="s">
        <v>32</v>
      </c>
      <c r="CK31" s="40">
        <v>1</v>
      </c>
    </row>
    <row r="32" spans="1:90" ht="25.5" customHeight="1">
      <c r="A32" s="86"/>
      <c r="CF32" s="40">
        <f t="shared" si="1"/>
        <v>0</v>
      </c>
      <c r="CG32" s="40">
        <v>31</v>
      </c>
      <c r="CH32" s="40" t="s">
        <v>103</v>
      </c>
      <c r="CI32" s="50">
        <v>3000</v>
      </c>
      <c r="CJ32" s="40" t="s">
        <v>32</v>
      </c>
      <c r="CK32" s="40">
        <v>1</v>
      </c>
    </row>
    <row r="33" spans="1:90" ht="15" customHeight="1">
      <c r="A33" s="93"/>
      <c r="B33" s="74"/>
      <c r="C33" s="74"/>
      <c r="D33" s="74"/>
      <c r="E33" s="74"/>
      <c r="F33" s="74"/>
      <c r="G33" s="74"/>
      <c r="H33" s="74"/>
      <c r="I33" s="74"/>
      <c r="J33" s="74"/>
      <c r="K33" s="74"/>
      <c r="L33" s="74"/>
      <c r="M33" s="74"/>
      <c r="N33" s="74"/>
      <c r="O33" s="74"/>
      <c r="P33" s="74"/>
      <c r="Q33" s="74"/>
      <c r="R33" s="74"/>
      <c r="S33" s="74"/>
      <c r="T33" s="75"/>
      <c r="U33" s="75"/>
      <c r="V33" s="75"/>
      <c r="W33" s="75"/>
      <c r="X33" s="76"/>
      <c r="Y33" s="76"/>
      <c r="Z33" s="76"/>
      <c r="AA33" s="77"/>
      <c r="AB33" s="77"/>
      <c r="AC33" s="77"/>
      <c r="AD33" s="77"/>
      <c r="AE33" s="77"/>
      <c r="AF33" s="77"/>
      <c r="AG33" s="77"/>
      <c r="AH33" s="77"/>
      <c r="AI33" s="77"/>
      <c r="AJ33" s="77"/>
      <c r="AK33" s="77"/>
      <c r="AL33" s="77"/>
      <c r="AM33" s="77"/>
      <c r="CF33" s="40">
        <f t="shared" si="1"/>
        <v>0</v>
      </c>
      <c r="CG33" s="40">
        <v>32</v>
      </c>
      <c r="CH33" s="40" t="s">
        <v>104</v>
      </c>
      <c r="CI33" s="50">
        <v>3000</v>
      </c>
      <c r="CJ33" s="40" t="s">
        <v>32</v>
      </c>
      <c r="CK33" s="40">
        <v>1</v>
      </c>
    </row>
    <row r="34" spans="1:90" ht="15" customHeight="1">
      <c r="B34" s="86"/>
      <c r="C34" s="74"/>
      <c r="D34" s="74"/>
      <c r="E34" s="74"/>
      <c r="F34" s="74"/>
      <c r="G34" s="74"/>
      <c r="H34" s="74"/>
      <c r="I34" s="74"/>
      <c r="J34" s="74"/>
      <c r="K34" s="74"/>
      <c r="L34" s="74"/>
      <c r="M34" s="74"/>
      <c r="N34" s="74"/>
      <c r="O34" s="74"/>
      <c r="P34" s="74"/>
      <c r="Q34" s="74"/>
      <c r="R34" s="74"/>
      <c r="S34" s="74"/>
      <c r="T34" s="75"/>
      <c r="U34" s="75"/>
      <c r="V34" s="75"/>
      <c r="W34" s="75"/>
      <c r="X34" s="76"/>
      <c r="Y34" s="76"/>
      <c r="Z34" s="76"/>
      <c r="AA34" s="77"/>
      <c r="AB34" s="77"/>
      <c r="AC34" s="77"/>
      <c r="AD34" s="77"/>
      <c r="AE34" s="77"/>
      <c r="AF34" s="77"/>
      <c r="AG34" s="77"/>
      <c r="AH34" s="77"/>
      <c r="AI34" s="77"/>
      <c r="AJ34" s="77"/>
      <c r="AK34" s="77"/>
      <c r="AL34" s="77"/>
      <c r="AM34" s="77"/>
      <c r="AP34" s="120"/>
      <c r="AQ34" s="78"/>
      <c r="CF34" s="40">
        <f t="shared" si="1"/>
        <v>0</v>
      </c>
      <c r="CG34" s="40">
        <v>33</v>
      </c>
      <c r="CH34" s="40" t="s">
        <v>105</v>
      </c>
      <c r="CI34" s="50">
        <v>3000</v>
      </c>
      <c r="CJ34" s="40" t="s">
        <v>32</v>
      </c>
      <c r="CK34" s="40">
        <v>1</v>
      </c>
    </row>
    <row r="35" spans="1:90" ht="15" customHeight="1">
      <c r="A35" s="86"/>
      <c r="CF35" s="40">
        <f t="shared" si="1"/>
        <v>0</v>
      </c>
      <c r="CG35" s="40">
        <v>34</v>
      </c>
      <c r="CH35" s="40" t="s">
        <v>106</v>
      </c>
      <c r="CI35" s="50">
        <v>3000</v>
      </c>
      <c r="CJ35" s="40" t="s">
        <v>32</v>
      </c>
      <c r="CK35" s="40">
        <v>1</v>
      </c>
    </row>
    <row r="36" spans="1:90" ht="13.5" customHeight="1">
      <c r="A36" s="93"/>
      <c r="B36" s="74"/>
      <c r="C36" s="74"/>
      <c r="D36" s="74"/>
      <c r="E36" s="74"/>
      <c r="F36" s="74"/>
      <c r="G36" s="74"/>
      <c r="H36" s="74"/>
      <c r="I36" s="74"/>
      <c r="J36" s="74"/>
      <c r="K36" s="74"/>
      <c r="L36" s="74"/>
      <c r="M36" s="74"/>
      <c r="N36" s="74"/>
      <c r="O36" s="74"/>
      <c r="P36" s="74"/>
      <c r="Q36" s="74"/>
      <c r="R36" s="74"/>
      <c r="S36" s="74"/>
      <c r="T36" s="75"/>
      <c r="U36" s="75"/>
      <c r="V36" s="75"/>
      <c r="W36" s="75"/>
      <c r="X36" s="76"/>
      <c r="Y36" s="76"/>
      <c r="Z36" s="76"/>
      <c r="AA36" s="77"/>
      <c r="AB36" s="77"/>
      <c r="AC36" s="77"/>
      <c r="AD36" s="77"/>
      <c r="AE36" s="77"/>
      <c r="AF36" s="77"/>
      <c r="AG36" s="77"/>
      <c r="AH36" s="77"/>
      <c r="AI36" s="77"/>
      <c r="AJ36" s="77"/>
      <c r="AK36" s="77"/>
      <c r="AL36" s="77"/>
      <c r="AM36" s="77"/>
      <c r="CF36" s="40">
        <f t="shared" si="1"/>
        <v>0</v>
      </c>
      <c r="CG36" s="40">
        <v>35</v>
      </c>
      <c r="CH36" s="40" t="s">
        <v>107</v>
      </c>
      <c r="CI36" s="50">
        <v>3000</v>
      </c>
      <c r="CJ36" s="40" t="s">
        <v>32</v>
      </c>
      <c r="CK36" s="40">
        <v>1</v>
      </c>
    </row>
    <row r="37" spans="1:90" s="79" customFormat="1" ht="18.75" customHeight="1">
      <c r="AP37" s="80"/>
      <c r="CA37" s="98"/>
      <c r="CC37" s="40"/>
      <c r="CF37" s="40">
        <f t="shared" si="1"/>
        <v>0</v>
      </c>
      <c r="CG37" s="40">
        <v>36</v>
      </c>
      <c r="CH37" s="40" t="s">
        <v>108</v>
      </c>
      <c r="CI37" s="50">
        <v>3000</v>
      </c>
      <c r="CJ37" s="40" t="s">
        <v>32</v>
      </c>
      <c r="CK37" s="40">
        <v>1</v>
      </c>
      <c r="CL37" s="88"/>
    </row>
    <row r="38" spans="1:90" s="79" customFormat="1" ht="18.75" customHeight="1">
      <c r="E38" s="81"/>
      <c r="AP38" s="80"/>
      <c r="CA38" s="98"/>
      <c r="CC38" s="40"/>
      <c r="CF38" s="40">
        <f t="shared" si="1"/>
        <v>0</v>
      </c>
      <c r="CG38" s="40">
        <v>37</v>
      </c>
      <c r="CH38" s="40" t="s">
        <v>109</v>
      </c>
      <c r="CI38" s="50">
        <v>3000</v>
      </c>
      <c r="CJ38" s="40" t="s">
        <v>32</v>
      </c>
      <c r="CK38" s="40">
        <v>1</v>
      </c>
      <c r="CL38" s="88"/>
    </row>
    <row r="39" spans="1:90" s="79" customFormat="1" ht="18.75" customHeight="1">
      <c r="E39" s="81"/>
      <c r="AP39" s="80"/>
      <c r="CA39" s="98"/>
      <c r="CC39" s="40"/>
      <c r="CF39" s="40">
        <f t="shared" si="1"/>
        <v>0</v>
      </c>
      <c r="CG39" s="40">
        <v>38</v>
      </c>
      <c r="CH39" s="40" t="s">
        <v>110</v>
      </c>
      <c r="CI39" s="50">
        <v>3000</v>
      </c>
      <c r="CJ39" s="40" t="s">
        <v>32</v>
      </c>
      <c r="CK39" s="40">
        <v>1</v>
      </c>
      <c r="CL39" s="88"/>
    </row>
    <row r="40" spans="1:90" s="79" customFormat="1" ht="18.75" customHeight="1">
      <c r="E40" s="81"/>
      <c r="AP40" s="80"/>
      <c r="CA40" s="98"/>
      <c r="CC40" s="40"/>
      <c r="CF40" s="40">
        <f t="shared" si="1"/>
        <v>0</v>
      </c>
      <c r="CG40" s="40">
        <v>39</v>
      </c>
      <c r="CH40" s="40" t="s">
        <v>111</v>
      </c>
      <c r="CI40" s="50">
        <v>3000</v>
      </c>
      <c r="CJ40" s="40" t="s">
        <v>32</v>
      </c>
      <c r="CK40" s="40">
        <v>1</v>
      </c>
      <c r="CL40" s="88"/>
    </row>
    <row r="41" spans="1:90" s="79" customFormat="1" ht="18.75" customHeight="1">
      <c r="E41" s="81"/>
      <c r="AP41" s="80"/>
      <c r="CA41" s="98"/>
      <c r="CC41" s="40"/>
    </row>
    <row r="42" spans="1:90" s="79" customFormat="1" ht="18.75" customHeight="1">
      <c r="E42" s="81"/>
      <c r="AP42" s="80"/>
      <c r="CA42" s="98"/>
      <c r="CC42" s="40"/>
      <c r="CL42" s="88"/>
    </row>
    <row r="43" spans="1:90" s="79" customFormat="1" ht="18.75" customHeight="1">
      <c r="E43" s="81"/>
      <c r="AP43" s="80"/>
      <c r="CA43" s="98"/>
      <c r="CC43" s="40"/>
      <c r="CF43" s="40"/>
      <c r="CG43" s="40"/>
      <c r="CH43" s="40"/>
      <c r="CI43" s="50"/>
      <c r="CJ43" s="40"/>
      <c r="CK43" s="40"/>
      <c r="CL43" s="88"/>
    </row>
    <row r="44" spans="1:90" s="79" customFormat="1" ht="18.75" customHeight="1">
      <c r="E44" s="81"/>
      <c r="AP44" s="80"/>
      <c r="CA44" s="98"/>
      <c r="CC44" s="40"/>
      <c r="CF44" s="40"/>
      <c r="CG44" s="40"/>
      <c r="CH44" s="40"/>
      <c r="CI44" s="50"/>
      <c r="CJ44" s="40"/>
      <c r="CK44" s="40"/>
      <c r="CL44" s="88"/>
    </row>
    <row r="45" spans="1:90" s="79" customFormat="1" ht="18.75" customHeight="1">
      <c r="E45" s="81"/>
      <c r="AP45" s="80"/>
      <c r="CA45" s="98"/>
      <c r="CC45" s="40"/>
      <c r="CF45" s="40"/>
      <c r="CG45" s="40"/>
      <c r="CH45" s="40"/>
      <c r="CI45" s="50"/>
      <c r="CJ45" s="40"/>
      <c r="CK45" s="40"/>
      <c r="CL45" s="88"/>
    </row>
    <row r="46" spans="1:90" s="79" customFormat="1" ht="18.75" customHeight="1">
      <c r="E46" s="81"/>
      <c r="AP46" s="80"/>
      <c r="CA46" s="98"/>
      <c r="CC46" s="40"/>
      <c r="CF46" s="40"/>
      <c r="CG46" s="40"/>
      <c r="CH46" s="40"/>
      <c r="CI46" s="50"/>
      <c r="CJ46" s="40"/>
      <c r="CK46" s="40"/>
      <c r="CL46" s="88"/>
    </row>
    <row r="47" spans="1:90" s="79" customFormat="1" ht="18.75" customHeight="1">
      <c r="E47" s="81"/>
      <c r="AP47" s="80"/>
      <c r="CA47" s="98"/>
      <c r="CC47" s="40"/>
      <c r="CF47" s="40"/>
      <c r="CG47" s="40"/>
      <c r="CH47" s="40"/>
      <c r="CI47" s="50"/>
      <c r="CJ47" s="40"/>
      <c r="CK47" s="40"/>
      <c r="CL47" s="88"/>
    </row>
    <row r="48" spans="1:90" s="79" customFormat="1" ht="18.75" customHeight="1">
      <c r="E48" s="81"/>
      <c r="AP48" s="80"/>
      <c r="CA48" s="98"/>
      <c r="CC48" s="40"/>
      <c r="CF48" s="40"/>
      <c r="CG48" s="40"/>
      <c r="CH48" s="40"/>
      <c r="CI48" s="50"/>
      <c r="CJ48" s="40"/>
      <c r="CK48" s="40"/>
      <c r="CL48" s="88"/>
    </row>
    <row r="49" spans="5:90" s="79" customFormat="1" ht="18.75" customHeight="1">
      <c r="E49" s="81"/>
      <c r="AP49" s="80"/>
      <c r="CA49" s="98"/>
      <c r="CC49" s="40"/>
      <c r="CF49" s="40"/>
      <c r="CG49" s="40"/>
      <c r="CH49" s="40"/>
      <c r="CI49" s="50"/>
      <c r="CJ49" s="40"/>
      <c r="CK49" s="40"/>
      <c r="CL49" s="88"/>
    </row>
    <row r="50" spans="5:90" s="79" customFormat="1" ht="18.75" customHeight="1">
      <c r="E50" s="81"/>
      <c r="AP50" s="80"/>
      <c r="CA50" s="98"/>
      <c r="CC50" s="40"/>
      <c r="CF50" s="40"/>
      <c r="CG50" s="40"/>
      <c r="CH50" s="40"/>
      <c r="CI50" s="50"/>
      <c r="CJ50" s="40"/>
      <c r="CK50" s="40"/>
      <c r="CL50" s="88"/>
    </row>
    <row r="51" spans="5:90" s="79" customFormat="1" ht="18.75" customHeight="1">
      <c r="E51" s="81"/>
      <c r="AP51" s="80"/>
      <c r="CA51" s="98"/>
      <c r="CC51" s="40"/>
      <c r="CF51" s="40"/>
      <c r="CG51" s="40"/>
      <c r="CH51" s="40"/>
      <c r="CI51" s="50"/>
      <c r="CJ51" s="40"/>
      <c r="CK51" s="40"/>
      <c r="CL51" s="88"/>
    </row>
    <row r="52" spans="5:90" s="79" customFormat="1" ht="18.75" customHeight="1">
      <c r="E52" s="81"/>
      <c r="AP52" s="80"/>
      <c r="CA52" s="98"/>
      <c r="CC52" s="40"/>
      <c r="CF52" s="40"/>
      <c r="CG52" s="40"/>
      <c r="CH52" s="40"/>
      <c r="CI52" s="50"/>
      <c r="CJ52" s="40"/>
      <c r="CK52" s="40"/>
      <c r="CL52" s="88"/>
    </row>
    <row r="53" spans="5:90" s="79" customFormat="1" ht="18.75" customHeight="1">
      <c r="E53" s="81"/>
      <c r="AP53" s="80"/>
      <c r="CA53" s="98"/>
      <c r="CC53" s="40"/>
      <c r="CF53" s="40"/>
      <c r="CG53" s="40"/>
      <c r="CH53" s="40"/>
      <c r="CI53" s="50"/>
      <c r="CJ53" s="40"/>
      <c r="CK53" s="40"/>
      <c r="CL53" s="88"/>
    </row>
    <row r="54" spans="5:90" s="79" customFormat="1" ht="18.75" customHeight="1">
      <c r="E54" s="81"/>
      <c r="AP54" s="80"/>
      <c r="CA54" s="98"/>
      <c r="CC54" s="40"/>
      <c r="CF54" s="40"/>
      <c r="CG54" s="40"/>
      <c r="CH54" s="40"/>
      <c r="CI54" s="50"/>
      <c r="CJ54" s="40"/>
      <c r="CK54" s="40"/>
      <c r="CL54" s="88"/>
    </row>
    <row r="55" spans="5:90" s="79" customFormat="1" ht="18.75" customHeight="1">
      <c r="E55" s="81"/>
      <c r="AP55" s="80"/>
      <c r="CA55" s="98"/>
      <c r="CC55" s="40"/>
      <c r="CF55" s="40"/>
      <c r="CG55" s="40"/>
      <c r="CH55" s="40"/>
      <c r="CI55" s="50"/>
      <c r="CJ55" s="40"/>
      <c r="CK55" s="40"/>
      <c r="CL55" s="88"/>
    </row>
    <row r="56" spans="5:90" s="79" customFormat="1" ht="18.75" customHeight="1">
      <c r="E56" s="81"/>
      <c r="AP56" s="80"/>
      <c r="CA56" s="98"/>
      <c r="CC56" s="40"/>
      <c r="CF56" s="40"/>
      <c r="CG56" s="40"/>
      <c r="CH56" s="40"/>
      <c r="CI56" s="50"/>
      <c r="CJ56" s="40"/>
      <c r="CK56" s="40"/>
      <c r="CL56" s="88"/>
    </row>
    <row r="57" spans="5:90" s="79" customFormat="1" ht="18.75" customHeight="1">
      <c r="E57" s="81"/>
      <c r="AP57" s="80"/>
      <c r="CA57" s="98"/>
      <c r="CC57" s="40"/>
      <c r="CF57" s="40"/>
      <c r="CG57" s="40"/>
      <c r="CH57" s="40"/>
      <c r="CI57" s="50"/>
      <c r="CJ57" s="40"/>
      <c r="CK57" s="40"/>
      <c r="CL57" s="88"/>
    </row>
    <row r="58" spans="5:90" s="79" customFormat="1" ht="18.75" customHeight="1">
      <c r="E58" s="81"/>
      <c r="AP58" s="80"/>
      <c r="CA58" s="98"/>
      <c r="CC58" s="40"/>
      <c r="CF58" s="40"/>
      <c r="CG58" s="40"/>
      <c r="CH58" s="40"/>
      <c r="CI58" s="50"/>
      <c r="CJ58" s="40"/>
      <c r="CK58" s="40"/>
      <c r="CL58" s="88"/>
    </row>
    <row r="59" spans="5:90" s="79" customFormat="1" ht="18.75" customHeight="1">
      <c r="E59" s="81"/>
      <c r="AP59" s="80"/>
      <c r="CA59" s="98"/>
      <c r="CC59" s="40"/>
      <c r="CF59" s="40"/>
      <c r="CG59" s="40"/>
      <c r="CH59" s="40"/>
      <c r="CI59" s="50"/>
      <c r="CJ59" s="40"/>
      <c r="CK59" s="40"/>
      <c r="CL59" s="88"/>
    </row>
    <row r="60" spans="5:90" s="79" customFormat="1" ht="18.75" customHeight="1">
      <c r="AP60" s="80"/>
      <c r="CA60" s="98"/>
      <c r="CC60" s="40"/>
      <c r="CF60" s="40"/>
      <c r="CG60" s="40"/>
      <c r="CH60" s="40"/>
      <c r="CI60" s="50"/>
      <c r="CJ60" s="40"/>
      <c r="CK60" s="40"/>
      <c r="CL60" s="88"/>
    </row>
    <row r="61" spans="5:90" s="79" customFormat="1" ht="18.75" customHeight="1">
      <c r="E61" s="81"/>
      <c r="AP61" s="80"/>
      <c r="CA61" s="98"/>
      <c r="CC61" s="40"/>
      <c r="CF61" s="40"/>
      <c r="CG61" s="40"/>
      <c r="CH61" s="40"/>
      <c r="CI61" s="50"/>
      <c r="CJ61" s="40"/>
      <c r="CK61" s="40"/>
      <c r="CL61" s="88"/>
    </row>
    <row r="62" spans="5:90" s="79" customFormat="1" ht="18.75" customHeight="1">
      <c r="E62" s="81"/>
      <c r="AP62" s="80"/>
      <c r="CA62" s="98"/>
      <c r="CC62" s="40"/>
      <c r="CF62" s="40"/>
      <c r="CG62" s="40"/>
      <c r="CH62" s="40"/>
      <c r="CI62" s="50"/>
      <c r="CJ62" s="40"/>
      <c r="CK62" s="40"/>
      <c r="CL62" s="88"/>
    </row>
    <row r="63" spans="5:90" s="79" customFormat="1" ht="18.75" customHeight="1">
      <c r="E63" s="81"/>
      <c r="AP63" s="80"/>
      <c r="CA63" s="98"/>
      <c r="CC63" s="40"/>
      <c r="CF63" s="40"/>
      <c r="CG63" s="40"/>
      <c r="CH63" s="40"/>
      <c r="CI63" s="50"/>
      <c r="CJ63" s="40"/>
      <c r="CK63" s="40"/>
      <c r="CL63" s="88"/>
    </row>
    <row r="64" spans="5:90" s="79" customFormat="1" ht="18.75" customHeight="1">
      <c r="E64" s="81"/>
      <c r="AP64" s="80"/>
      <c r="CA64" s="98"/>
      <c r="CC64" s="40"/>
      <c r="CF64" s="40"/>
      <c r="CG64" s="40"/>
      <c r="CH64" s="40"/>
      <c r="CI64" s="50"/>
      <c r="CJ64" s="40"/>
      <c r="CK64" s="40"/>
      <c r="CL64" s="88"/>
    </row>
    <row r="65" spans="5:90" s="79" customFormat="1" ht="18.75" customHeight="1">
      <c r="E65" s="81"/>
      <c r="AP65" s="80"/>
      <c r="CA65" s="98"/>
      <c r="CC65" s="40"/>
      <c r="CF65" s="40"/>
      <c r="CG65" s="40"/>
      <c r="CH65" s="40"/>
      <c r="CI65" s="50"/>
      <c r="CJ65" s="40"/>
      <c r="CK65" s="40"/>
      <c r="CL65" s="88"/>
    </row>
    <row r="66" spans="5:90" s="79" customFormat="1" ht="18.75" customHeight="1">
      <c r="E66" s="81"/>
      <c r="AP66" s="80"/>
      <c r="CA66" s="98"/>
      <c r="CC66" s="40"/>
      <c r="CF66" s="40"/>
      <c r="CG66" s="40"/>
      <c r="CH66" s="40"/>
      <c r="CI66" s="50"/>
      <c r="CJ66" s="40"/>
      <c r="CK66" s="40"/>
      <c r="CL66" s="88"/>
    </row>
    <row r="67" spans="5:90" s="79" customFormat="1" ht="18.75" customHeight="1">
      <c r="E67" s="81"/>
      <c r="AP67" s="80"/>
      <c r="CA67" s="98"/>
      <c r="CC67" s="40"/>
      <c r="CF67" s="40"/>
      <c r="CG67" s="40"/>
      <c r="CH67" s="40"/>
      <c r="CI67" s="50"/>
      <c r="CJ67" s="40"/>
      <c r="CK67" s="40"/>
      <c r="CL67" s="88"/>
    </row>
    <row r="68" spans="5:90" s="79" customFormat="1" ht="18.75" customHeight="1">
      <c r="E68" s="81"/>
      <c r="AP68" s="80"/>
      <c r="CA68" s="98"/>
      <c r="CC68" s="40"/>
      <c r="CF68" s="40"/>
      <c r="CG68" s="40"/>
      <c r="CH68" s="40"/>
      <c r="CI68" s="50"/>
      <c r="CJ68" s="40"/>
      <c r="CK68" s="40"/>
      <c r="CL68" s="88"/>
    </row>
    <row r="69" spans="5:90" s="79" customFormat="1" ht="18.75" customHeight="1">
      <c r="E69" s="81"/>
      <c r="AP69" s="80"/>
      <c r="CA69" s="98"/>
      <c r="CC69" s="40"/>
      <c r="CF69" s="40"/>
      <c r="CG69" s="40"/>
      <c r="CH69" s="40"/>
      <c r="CI69" s="50"/>
      <c r="CJ69" s="40"/>
      <c r="CK69" s="40"/>
      <c r="CL69" s="88"/>
    </row>
    <row r="70" spans="5:90" s="79" customFormat="1" ht="18.75" customHeight="1">
      <c r="E70" s="81"/>
      <c r="AP70" s="80"/>
      <c r="CA70" s="98"/>
      <c r="CC70" s="40"/>
      <c r="CF70" s="40"/>
      <c r="CG70" s="40"/>
      <c r="CH70" s="40"/>
      <c r="CI70" s="50"/>
      <c r="CJ70" s="40"/>
      <c r="CK70" s="40"/>
      <c r="CL70" s="88"/>
    </row>
    <row r="71" spans="5:90" s="79" customFormat="1" ht="18.75" customHeight="1">
      <c r="E71" s="81"/>
      <c r="AP71" s="80"/>
      <c r="CA71" s="98"/>
      <c r="CC71" s="40"/>
      <c r="CF71" s="40"/>
      <c r="CG71" s="40"/>
      <c r="CH71" s="40"/>
      <c r="CI71" s="50"/>
      <c r="CJ71" s="40"/>
      <c r="CK71" s="40"/>
      <c r="CL71" s="88"/>
    </row>
    <row r="72" spans="5:90" s="79" customFormat="1" ht="18.75" customHeight="1">
      <c r="E72" s="81"/>
      <c r="AP72" s="80"/>
      <c r="CA72" s="98"/>
      <c r="CC72" s="40"/>
      <c r="CF72" s="40"/>
      <c r="CG72" s="40"/>
      <c r="CH72" s="40"/>
      <c r="CI72" s="50"/>
      <c r="CJ72" s="40"/>
      <c r="CK72" s="40"/>
      <c r="CL72" s="88"/>
    </row>
    <row r="73" spans="5:90" s="79" customFormat="1" ht="18.75" customHeight="1">
      <c r="E73" s="81"/>
      <c r="AP73" s="80"/>
      <c r="CA73" s="98"/>
      <c r="CC73" s="40"/>
      <c r="CF73" s="40"/>
      <c r="CG73" s="40"/>
      <c r="CH73" s="40"/>
      <c r="CI73" s="50"/>
      <c r="CJ73" s="40"/>
      <c r="CK73" s="40"/>
      <c r="CL73" s="88"/>
    </row>
    <row r="74" spans="5:90" s="79" customFormat="1" ht="18.75" customHeight="1">
      <c r="E74" s="81"/>
      <c r="AP74" s="80"/>
      <c r="CA74" s="98"/>
      <c r="CC74" s="40"/>
      <c r="CF74" s="40"/>
      <c r="CG74" s="40"/>
      <c r="CH74" s="40"/>
      <c r="CI74" s="50"/>
      <c r="CJ74" s="40"/>
      <c r="CK74" s="40"/>
      <c r="CL74" s="88"/>
    </row>
    <row r="75" spans="5:90" s="79" customFormat="1" ht="18.75" customHeight="1">
      <c r="E75" s="81"/>
      <c r="AP75" s="80"/>
      <c r="CA75" s="98"/>
      <c r="CC75" s="40"/>
      <c r="CF75" s="40"/>
      <c r="CG75" s="40"/>
      <c r="CH75" s="40"/>
      <c r="CI75" s="50"/>
      <c r="CJ75" s="40"/>
      <c r="CK75" s="40"/>
      <c r="CL75" s="88"/>
    </row>
    <row r="76" spans="5:90" s="79" customFormat="1" ht="18.75" customHeight="1">
      <c r="E76" s="81"/>
      <c r="AP76" s="80"/>
      <c r="CA76" s="98"/>
      <c r="CC76" s="40"/>
      <c r="CF76" s="40"/>
      <c r="CG76" s="40"/>
      <c r="CH76" s="40"/>
      <c r="CI76" s="50"/>
      <c r="CJ76" s="40"/>
      <c r="CK76" s="40"/>
      <c r="CL76" s="88"/>
    </row>
    <row r="77" spans="5:90" s="79" customFormat="1" ht="18.75" customHeight="1">
      <c r="E77" s="81"/>
      <c r="AP77" s="80"/>
      <c r="CA77" s="98"/>
      <c r="CC77" s="40"/>
      <c r="CF77" s="40"/>
      <c r="CG77" s="40"/>
      <c r="CH77" s="40"/>
      <c r="CI77" s="50"/>
      <c r="CJ77" s="40"/>
      <c r="CK77" s="40"/>
      <c r="CL77" s="88"/>
    </row>
    <row r="78" spans="5:90" s="79" customFormat="1" ht="18.75" customHeight="1">
      <c r="E78" s="81"/>
      <c r="AP78" s="80"/>
      <c r="CA78" s="98"/>
      <c r="CC78" s="40"/>
      <c r="CF78" s="40"/>
      <c r="CG78" s="40"/>
      <c r="CH78" s="40"/>
      <c r="CI78" s="50"/>
      <c r="CJ78" s="40"/>
      <c r="CK78" s="40"/>
      <c r="CL78" s="88"/>
    </row>
    <row r="79" spans="5:90" s="79" customFormat="1" ht="18.75" customHeight="1">
      <c r="E79" s="81"/>
      <c r="AP79" s="80"/>
      <c r="CA79" s="98"/>
      <c r="CC79" s="40"/>
      <c r="CF79" s="40"/>
      <c r="CL79" s="88"/>
    </row>
    <row r="80" spans="5:90" s="79" customFormat="1" ht="18.75" customHeight="1">
      <c r="E80" s="81"/>
      <c r="AP80" s="80"/>
      <c r="CA80" s="98"/>
      <c r="CC80" s="40"/>
      <c r="CF80" s="40"/>
      <c r="CK80" s="40"/>
      <c r="CL80" s="88"/>
    </row>
    <row r="81" spans="2:90" s="79" customFormat="1" ht="18.75" customHeight="1">
      <c r="E81" s="81"/>
      <c r="AP81" s="80"/>
      <c r="CA81" s="98"/>
      <c r="CC81" s="40"/>
      <c r="CF81" s="40"/>
      <c r="CK81" s="40"/>
      <c r="CL81" s="88"/>
    </row>
    <row r="82" spans="2:90" s="79" customFormat="1" ht="18.75" customHeight="1">
      <c r="E82" s="81"/>
      <c r="AP82" s="80"/>
      <c r="CA82" s="98"/>
      <c r="CC82" s="40"/>
      <c r="CF82" s="40"/>
      <c r="CK82" s="40"/>
      <c r="CL82" s="88"/>
    </row>
    <row r="83" spans="2:90" s="79" customFormat="1" ht="18.75" customHeight="1">
      <c r="E83" s="81"/>
      <c r="AP83" s="80"/>
      <c r="CA83" s="98"/>
      <c r="CC83" s="40"/>
      <c r="CF83" s="40"/>
      <c r="CK83" s="40"/>
      <c r="CL83" s="88"/>
    </row>
    <row r="84" spans="2:90" s="79" customFormat="1" ht="18.75" customHeight="1">
      <c r="E84" s="81"/>
      <c r="AP84" s="80"/>
      <c r="CA84" s="98"/>
      <c r="CC84" s="40"/>
      <c r="CF84" s="40"/>
      <c r="CK84" s="40"/>
      <c r="CL84" s="88"/>
    </row>
    <row r="85" spans="2:90" s="79" customFormat="1" ht="18.75" customHeight="1">
      <c r="E85" s="81"/>
      <c r="AP85" s="80"/>
      <c r="CA85" s="98"/>
      <c r="CC85" s="40"/>
      <c r="CF85" s="40"/>
      <c r="CK85" s="40"/>
      <c r="CL85" s="88"/>
    </row>
    <row r="86" spans="2:90" s="79" customFormat="1" ht="18.75" customHeight="1">
      <c r="E86" s="81"/>
      <c r="AP86" s="80"/>
      <c r="CA86" s="98"/>
      <c r="CC86" s="40"/>
      <c r="CF86" s="40"/>
      <c r="CK86" s="40"/>
      <c r="CL86" s="88"/>
    </row>
    <row r="87" spans="2:90" s="79" customFormat="1" ht="18.75" customHeight="1">
      <c r="E87" s="81"/>
      <c r="AP87" s="80"/>
      <c r="CA87" s="98"/>
      <c r="CC87" s="40"/>
      <c r="CF87" s="40"/>
      <c r="CK87" s="40"/>
      <c r="CL87" s="88"/>
    </row>
    <row r="88" spans="2:90" s="79" customFormat="1" ht="18.75" customHeight="1">
      <c r="E88" s="81"/>
      <c r="AP88" s="80"/>
      <c r="CA88" s="98"/>
      <c r="CC88" s="40"/>
      <c r="CF88" s="40"/>
      <c r="CK88" s="40"/>
      <c r="CL88" s="88"/>
    </row>
    <row r="89" spans="2:90" s="79" customFormat="1" ht="18.75" customHeight="1">
      <c r="E89" s="81"/>
      <c r="AP89" s="80"/>
      <c r="CA89" s="98"/>
      <c r="CC89" s="40"/>
      <c r="CF89" s="40"/>
      <c r="CK89" s="40"/>
      <c r="CL89" s="88"/>
    </row>
    <row r="90" spans="2:90" s="79" customFormat="1" ht="18.75" customHeight="1">
      <c r="E90" s="81"/>
      <c r="AP90" s="80"/>
      <c r="CA90" s="98"/>
      <c r="CC90" s="40"/>
      <c r="CF90" s="40"/>
      <c r="CK90" s="40"/>
      <c r="CL90" s="88"/>
    </row>
    <row r="91" spans="2:90" s="79" customFormat="1" ht="18.75" customHeight="1">
      <c r="E91" s="81"/>
      <c r="AP91" s="80"/>
      <c r="CA91" s="98"/>
      <c r="CC91" s="40"/>
      <c r="CF91" s="40"/>
      <c r="CK91" s="40"/>
      <c r="CL91" s="88"/>
    </row>
    <row r="92" spans="2:90" s="79" customFormat="1" ht="18.75" customHeight="1">
      <c r="E92" s="81"/>
      <c r="AP92" s="80"/>
      <c r="CA92" s="98"/>
      <c r="CC92" s="40"/>
      <c r="CF92" s="40"/>
      <c r="CK92" s="40"/>
      <c r="CL92" s="88"/>
    </row>
    <row r="93" spans="2:90" s="79" customFormat="1" ht="18.75" customHeight="1">
      <c r="E93" s="81"/>
      <c r="AP93" s="80"/>
      <c r="CA93" s="98"/>
      <c r="CC93" s="40"/>
      <c r="CF93" s="40"/>
      <c r="CK93" s="40"/>
      <c r="CL93" s="88"/>
    </row>
    <row r="94" spans="2:90" s="79" customFormat="1" ht="18.75" customHeight="1">
      <c r="B94" s="81"/>
      <c r="C94" s="81"/>
      <c r="D94" s="81"/>
      <c r="E94" s="81"/>
      <c r="G94" s="81"/>
      <c r="AP94" s="80"/>
      <c r="CA94" s="98"/>
      <c r="CC94" s="40"/>
      <c r="CF94" s="40"/>
      <c r="CK94" s="40"/>
      <c r="CL94" s="88"/>
    </row>
    <row r="95" spans="2:90" s="79" customFormat="1" ht="18.75" customHeight="1">
      <c r="AP95" s="80"/>
      <c r="CA95" s="98"/>
      <c r="CC95" s="40"/>
      <c r="CF95" s="40"/>
      <c r="CK95" s="40"/>
      <c r="CL95" s="88"/>
    </row>
    <row r="96" spans="2:90" s="79" customFormat="1" ht="18.75" customHeight="1">
      <c r="AP96" s="80"/>
      <c r="CA96" s="98"/>
      <c r="CC96" s="40"/>
      <c r="CF96" s="40"/>
      <c r="CK96" s="40"/>
      <c r="CL96" s="88"/>
    </row>
    <row r="97" spans="42:90" s="79" customFormat="1" ht="18.75" customHeight="1">
      <c r="AP97" s="80"/>
      <c r="CA97" s="98"/>
      <c r="CC97" s="40"/>
      <c r="CF97" s="40"/>
      <c r="CK97" s="40"/>
      <c r="CL97" s="88"/>
    </row>
    <row r="98" spans="42:90" s="79" customFormat="1" ht="18.75" customHeight="1">
      <c r="AP98" s="80"/>
      <c r="CA98" s="98"/>
      <c r="CC98" s="40"/>
      <c r="CF98" s="40"/>
      <c r="CK98" s="40"/>
      <c r="CL98" s="88"/>
    </row>
    <row r="99" spans="42:90" s="79" customFormat="1" ht="18.75" customHeight="1">
      <c r="AP99" s="80"/>
      <c r="CA99" s="98"/>
      <c r="CC99" s="40"/>
      <c r="CF99" s="40"/>
      <c r="CK99" s="40"/>
      <c r="CL99" s="88"/>
    </row>
    <row r="100" spans="42:90" s="79" customFormat="1" ht="18.75" customHeight="1">
      <c r="AP100" s="80"/>
      <c r="CA100" s="98"/>
      <c r="CC100" s="40"/>
      <c r="CF100" s="40"/>
      <c r="CK100" s="40"/>
      <c r="CL100" s="88"/>
    </row>
    <row r="101" spans="42:90" s="79" customFormat="1" ht="18.75" customHeight="1">
      <c r="AP101" s="80"/>
      <c r="CA101" s="98"/>
      <c r="CC101" s="40"/>
      <c r="CF101" s="40"/>
      <c r="CK101" s="40"/>
      <c r="CL101" s="88"/>
    </row>
    <row r="102" spans="42:90" s="79" customFormat="1" ht="18.75" customHeight="1">
      <c r="AP102" s="80"/>
      <c r="CA102" s="98"/>
      <c r="CC102" s="40"/>
      <c r="CF102" s="40"/>
      <c r="CK102" s="40"/>
      <c r="CL102" s="88"/>
    </row>
    <row r="103" spans="42:90" s="79" customFormat="1" ht="18.75" customHeight="1">
      <c r="AP103" s="80"/>
      <c r="CA103" s="98"/>
      <c r="CC103" s="40"/>
      <c r="CF103" s="40"/>
      <c r="CK103" s="40"/>
      <c r="CL103" s="88"/>
    </row>
  </sheetData>
  <sheetProtection password="CC6B" sheet="1" selectLockedCells="1"/>
  <mergeCells count="64">
    <mergeCell ref="B27:AM27"/>
    <mergeCell ref="B28:AM28"/>
    <mergeCell ref="A22:Q22"/>
    <mergeCell ref="R22:V22"/>
    <mergeCell ref="W22:AM22"/>
    <mergeCell ref="A24:AM24"/>
    <mergeCell ref="B25:AM25"/>
    <mergeCell ref="B26:AM26"/>
    <mergeCell ref="A20:Q20"/>
    <mergeCell ref="R20:V20"/>
    <mergeCell ref="W20:AM20"/>
    <mergeCell ref="A21:Q21"/>
    <mergeCell ref="R21:V21"/>
    <mergeCell ref="W21:AM21"/>
    <mergeCell ref="A18:Q18"/>
    <mergeCell ref="R18:V18"/>
    <mergeCell ref="W18:AM18"/>
    <mergeCell ref="A19:Q19"/>
    <mergeCell ref="R19:V19"/>
    <mergeCell ref="W19:AM19"/>
    <mergeCell ref="A16:Q16"/>
    <mergeCell ref="R16:V16"/>
    <mergeCell ref="W16:AM16"/>
    <mergeCell ref="A17:Q17"/>
    <mergeCell ref="R17:V17"/>
    <mergeCell ref="W17:AM17"/>
    <mergeCell ref="A14:Q14"/>
    <mergeCell ref="R14:V14"/>
    <mergeCell ref="W14:AM14"/>
    <mergeCell ref="A15:Q15"/>
    <mergeCell ref="R15:V15"/>
    <mergeCell ref="W15:AM15"/>
    <mergeCell ref="AD12:AE12"/>
    <mergeCell ref="AF12:AH12"/>
    <mergeCell ref="AI12:AK12"/>
    <mergeCell ref="AL12:AM12"/>
    <mergeCell ref="A13:Q13"/>
    <mergeCell ref="R13:V13"/>
    <mergeCell ref="W13:AM13"/>
    <mergeCell ref="M12:P12"/>
    <mergeCell ref="Q12:T12"/>
    <mergeCell ref="U12:V12"/>
    <mergeCell ref="W12:Y12"/>
    <mergeCell ref="Z12:AC12"/>
    <mergeCell ref="AT7:AT8"/>
    <mergeCell ref="L8:AM8"/>
    <mergeCell ref="S9:Y9"/>
    <mergeCell ref="AG9:AM9"/>
    <mergeCell ref="L10:AM10"/>
    <mergeCell ref="AP5:AT5"/>
    <mergeCell ref="L6:AB6"/>
    <mergeCell ref="AC6:AF6"/>
    <mergeCell ref="AG6:AK6"/>
    <mergeCell ref="AL6:AM6"/>
    <mergeCell ref="AP6:AT6"/>
    <mergeCell ref="A2:AM2"/>
    <mergeCell ref="A4:A10"/>
    <mergeCell ref="L4:AF4"/>
    <mergeCell ref="AG4:AM4"/>
    <mergeCell ref="L5:AF5"/>
    <mergeCell ref="AG5:AM5"/>
    <mergeCell ref="B7:K8"/>
    <mergeCell ref="Q7:R7"/>
    <mergeCell ref="T7:V7"/>
  </mergeCells>
  <phoneticPr fontId="6"/>
  <conditionalFormatting sqref="AG6:AK6">
    <cfRule type="expression" dxfId="1" priority="1">
      <formula>$CE$4=2</formula>
    </cfRule>
  </conditionalFormatting>
  <conditionalFormatting sqref="A25">
    <cfRule type="expression" dxfId="0" priority="2">
      <formula>#REF!=2</formula>
    </cfRule>
  </conditionalFormatting>
  <dataValidations count="8">
    <dataValidation type="list" allowBlank="1" showInputMessage="1" showErrorMessage="1" sqref="A15:Q21">
      <formula1>$CC$15:$CC$27</formula1>
    </dataValidation>
    <dataValidation type="whole" allowBlank="1" showInputMessage="1" showErrorMessage="1" error="所要額が1,000円未満の場合は申請できません。" sqref="Z12">
      <formula1>1000</formula1>
      <formula2>1E+28</formula2>
    </dataValidation>
    <dataValidation imeMode="fullKatakana" allowBlank="1" showInputMessage="1" showErrorMessage="1" sqref="L4:AF4"/>
    <dataValidation imeMode="disabled" allowBlank="1" showInputMessage="1" showErrorMessage="1" sqref="Q7:R7 T7:V7 S9:Y9 AG9:AM9"/>
    <dataValidation type="textLength" imeMode="disabled" operator="equal" allowBlank="1" showInputMessage="1" showErrorMessage="1" errorTitle="事業所番号" error="10桁で入力してください。" sqref="AG5:AM5">
      <formula1>10</formula1>
    </dataValidation>
    <dataValidation imeMode="halfAlpha" allowBlank="1" showInputMessage="1" showErrorMessage="1" sqref="AG6 R14:V21"/>
    <dataValidation type="list" allowBlank="1" showInputMessage="1" showErrorMessage="1" sqref="X33:Z34 A25:A28 X36:Z36 X31:Z31">
      <formula1>"○"</formula1>
    </dataValidation>
    <dataValidation type="list" allowBlank="1" showInputMessage="1" showErrorMessage="1" sqref="L6:AB6">
      <formula1>$CH$4:$CH$40</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B23"/>
  <sheetViews>
    <sheetView topLeftCell="A13" workbookViewId="0">
      <selection activeCell="AM19" sqref="AM19"/>
    </sheetView>
  </sheetViews>
  <sheetFormatPr defaultRowHeight="13.5"/>
  <cols>
    <col min="1" max="1" width="1.625" style="100" customWidth="1"/>
    <col min="2" max="2" width="5.5" style="100" customWidth="1"/>
    <col min="3" max="5" width="3.375" style="100" bestFit="1" customWidth="1"/>
    <col min="6" max="6" width="7.125" style="100" bestFit="1" customWidth="1"/>
    <col min="7" max="7" width="9" style="100"/>
    <col min="8" max="8" width="7.125" style="100" bestFit="1" customWidth="1"/>
    <col min="9" max="9" width="9" style="100"/>
    <col min="10" max="10" width="7.125" style="100" bestFit="1" customWidth="1"/>
    <col min="11" max="12" width="15.125" style="100" bestFit="1" customWidth="1"/>
    <col min="13" max="14" width="17.25" style="100" bestFit="1" customWidth="1"/>
    <col min="15" max="15" width="9" style="100"/>
    <col min="16" max="16" width="7.125" style="100" bestFit="1" customWidth="1"/>
    <col min="17" max="17" width="11" style="100" bestFit="1" customWidth="1"/>
    <col min="18" max="18" width="9" style="100"/>
    <col min="19" max="19" width="13" style="100" bestFit="1" customWidth="1"/>
    <col min="20" max="20" width="4.75" style="100" customWidth="1"/>
    <col min="21" max="22" width="9" style="100"/>
    <col min="23" max="23" width="7.125" style="100" bestFit="1" customWidth="1"/>
    <col min="24" max="24" width="9" style="100"/>
    <col min="25" max="25" width="7.125" style="100" bestFit="1" customWidth="1"/>
    <col min="26" max="27" width="9" style="100"/>
    <col min="28" max="29" width="7.125" style="100" bestFit="1" customWidth="1"/>
    <col min="30" max="30" width="5.25" style="100" bestFit="1" customWidth="1"/>
    <col min="31" max="32" width="7.125" style="100" bestFit="1" customWidth="1"/>
    <col min="33" max="33" width="5.25" style="100" bestFit="1" customWidth="1"/>
    <col min="34" max="35" width="7.125" style="100" bestFit="1" customWidth="1"/>
    <col min="36" max="36" width="5.25" style="100" bestFit="1" customWidth="1"/>
    <col min="37" max="38" width="7.125" style="100" bestFit="1" customWidth="1"/>
    <col min="39" max="39" width="5.25" style="100" bestFit="1" customWidth="1"/>
    <col min="40" max="41" width="7.125" style="100" bestFit="1" customWidth="1"/>
    <col min="42" max="42" width="5.25" style="100" bestFit="1" customWidth="1"/>
    <col min="43" max="44" width="7.125" style="100" bestFit="1" customWidth="1"/>
    <col min="45" max="45" width="5.25" style="100" bestFit="1" customWidth="1"/>
    <col min="46" max="47" width="7.125" style="100" bestFit="1" customWidth="1"/>
    <col min="48" max="48" width="5.25" style="100" bestFit="1" customWidth="1"/>
    <col min="49" max="50" width="7.125" style="100" bestFit="1" customWidth="1"/>
    <col min="51" max="54" width="2.5" style="100" bestFit="1" customWidth="1"/>
    <col min="55" max="16384" width="9" style="100"/>
  </cols>
  <sheetData>
    <row r="2" spans="2:54">
      <c r="B2" s="286" t="s">
        <v>147</v>
      </c>
      <c r="C2" s="288" t="s">
        <v>113</v>
      </c>
      <c r="D2" s="288"/>
      <c r="E2" s="288"/>
      <c r="F2" s="288"/>
      <c r="G2" s="288"/>
      <c r="H2" s="288"/>
      <c r="I2" s="288"/>
      <c r="J2" s="288"/>
      <c r="K2" s="288"/>
      <c r="L2" s="288"/>
      <c r="M2" s="288"/>
      <c r="N2" s="288"/>
      <c r="O2" s="288"/>
      <c r="P2" s="288"/>
      <c r="Q2" s="289" t="s">
        <v>114</v>
      </c>
      <c r="R2" s="289"/>
      <c r="S2" s="289"/>
      <c r="T2" s="289"/>
      <c r="U2" s="289"/>
      <c r="V2" s="289"/>
      <c r="W2" s="289"/>
      <c r="X2" s="289"/>
      <c r="Y2" s="289"/>
      <c r="Z2" s="289"/>
      <c r="AA2" s="290" t="s">
        <v>115</v>
      </c>
      <c r="AB2" s="290"/>
      <c r="AC2" s="290"/>
      <c r="AD2" s="285" t="s">
        <v>116</v>
      </c>
      <c r="AE2" s="285"/>
      <c r="AF2" s="285"/>
      <c r="AG2" s="285" t="s">
        <v>117</v>
      </c>
      <c r="AH2" s="285"/>
      <c r="AI2" s="285"/>
      <c r="AJ2" s="285" t="s">
        <v>118</v>
      </c>
      <c r="AK2" s="285"/>
      <c r="AL2" s="285"/>
      <c r="AM2" s="285" t="s">
        <v>119</v>
      </c>
      <c r="AN2" s="285"/>
      <c r="AO2" s="285"/>
      <c r="AP2" s="285" t="s">
        <v>120</v>
      </c>
      <c r="AQ2" s="285"/>
      <c r="AR2" s="285"/>
      <c r="AS2" s="285" t="s">
        <v>121</v>
      </c>
      <c r="AT2" s="285"/>
      <c r="AU2" s="285"/>
      <c r="AV2" s="285" t="s">
        <v>122</v>
      </c>
      <c r="AW2" s="285"/>
      <c r="AX2" s="285"/>
      <c r="AY2" s="291" t="s">
        <v>123</v>
      </c>
      <c r="AZ2" s="291"/>
      <c r="BA2" s="291"/>
      <c r="BB2" s="291"/>
    </row>
    <row r="3" spans="2:54">
      <c r="B3" s="287"/>
      <c r="C3" s="102" t="s">
        <v>124</v>
      </c>
      <c r="D3" s="102" t="s">
        <v>125</v>
      </c>
      <c r="E3" s="102" t="s">
        <v>126</v>
      </c>
      <c r="F3" s="102" t="s">
        <v>127</v>
      </c>
      <c r="G3" s="102" t="s">
        <v>128</v>
      </c>
      <c r="H3" s="102" t="s">
        <v>129</v>
      </c>
      <c r="I3" s="102" t="s">
        <v>130</v>
      </c>
      <c r="J3" s="102" t="s">
        <v>131</v>
      </c>
      <c r="K3" s="102" t="s">
        <v>132</v>
      </c>
      <c r="L3" s="102" t="s">
        <v>133</v>
      </c>
      <c r="M3" s="102" t="s">
        <v>134</v>
      </c>
      <c r="N3" s="102" t="s">
        <v>135</v>
      </c>
      <c r="O3" s="102" t="s">
        <v>136</v>
      </c>
      <c r="P3" s="102" t="s">
        <v>137</v>
      </c>
      <c r="Q3" s="103" t="s">
        <v>138</v>
      </c>
      <c r="R3" s="103" t="s">
        <v>139</v>
      </c>
      <c r="S3" s="104" t="s">
        <v>140</v>
      </c>
      <c r="T3" s="104" t="s">
        <v>141</v>
      </c>
      <c r="U3" s="104" t="s">
        <v>128</v>
      </c>
      <c r="V3" s="104" t="s">
        <v>128</v>
      </c>
      <c r="W3" s="104" t="s">
        <v>129</v>
      </c>
      <c r="X3" s="104" t="s">
        <v>130</v>
      </c>
      <c r="Y3" s="104" t="s">
        <v>131</v>
      </c>
      <c r="Z3" s="104" t="s">
        <v>142</v>
      </c>
      <c r="AA3" s="109" t="s">
        <v>143</v>
      </c>
      <c r="AB3" s="109" t="s">
        <v>144</v>
      </c>
      <c r="AC3" s="109" t="s">
        <v>137</v>
      </c>
      <c r="AD3" s="105" t="s">
        <v>145</v>
      </c>
      <c r="AE3" s="105" t="s">
        <v>144</v>
      </c>
      <c r="AF3" s="105" t="s">
        <v>146</v>
      </c>
      <c r="AG3" s="105" t="s">
        <v>145</v>
      </c>
      <c r="AH3" s="105" t="s">
        <v>144</v>
      </c>
      <c r="AI3" s="105" t="s">
        <v>146</v>
      </c>
      <c r="AJ3" s="105" t="s">
        <v>145</v>
      </c>
      <c r="AK3" s="105" t="s">
        <v>144</v>
      </c>
      <c r="AL3" s="105" t="s">
        <v>146</v>
      </c>
      <c r="AM3" s="105" t="s">
        <v>145</v>
      </c>
      <c r="AN3" s="105" t="s">
        <v>144</v>
      </c>
      <c r="AO3" s="105" t="s">
        <v>146</v>
      </c>
      <c r="AP3" s="105" t="s">
        <v>145</v>
      </c>
      <c r="AQ3" s="105" t="s">
        <v>144</v>
      </c>
      <c r="AR3" s="105" t="s">
        <v>146</v>
      </c>
      <c r="AS3" s="105" t="s">
        <v>145</v>
      </c>
      <c r="AT3" s="105" t="s">
        <v>144</v>
      </c>
      <c r="AU3" s="105" t="s">
        <v>146</v>
      </c>
      <c r="AV3" s="105" t="s">
        <v>145</v>
      </c>
      <c r="AW3" s="105" t="s">
        <v>144</v>
      </c>
      <c r="AX3" s="105" t="s">
        <v>146</v>
      </c>
      <c r="AY3" s="101">
        <v>1</v>
      </c>
      <c r="AZ3" s="101">
        <v>2</v>
      </c>
      <c r="BA3" s="101">
        <v>3</v>
      </c>
      <c r="BB3" s="101">
        <v>4</v>
      </c>
    </row>
    <row r="4" spans="2:54">
      <c r="B4" s="106">
        <f t="shared" ref="B4:B23" si="0">ROW()-3</f>
        <v>1</v>
      </c>
      <c r="C4" s="100">
        <f>総括表!$T$9</f>
        <v>0</v>
      </c>
      <c r="D4" s="100">
        <f>総括表!$W$9</f>
        <v>0</v>
      </c>
      <c r="E4" s="100">
        <f>総括表!$Z$9</f>
        <v>0</v>
      </c>
      <c r="F4" s="100">
        <f>総括表!$E$16</f>
        <v>0</v>
      </c>
      <c r="G4" s="100" t="str">
        <f>総括表!$H$17&amp;総括表!$K$17</f>
        <v/>
      </c>
      <c r="H4" s="100">
        <f>総括表!$E$18</f>
        <v>0</v>
      </c>
      <c r="I4" s="107">
        <f>総括表!$M$19</f>
        <v>0</v>
      </c>
      <c r="J4" s="100">
        <f>総括表!$U$19</f>
        <v>0</v>
      </c>
      <c r="K4" s="100">
        <f>総括表!$M$20</f>
        <v>0</v>
      </c>
      <c r="L4" s="100">
        <f>総括表!$U$20</f>
        <v>0</v>
      </c>
      <c r="M4" s="100">
        <f>総括表!$M$21</f>
        <v>0</v>
      </c>
      <c r="N4" s="100">
        <f>総括表!$U$21</f>
        <v>0</v>
      </c>
      <c r="O4" s="100">
        <f ca="1">総括表!$J$27</f>
        <v>0</v>
      </c>
      <c r="P4" s="108">
        <f ca="1">総括表!$U$27</f>
        <v>0</v>
      </c>
      <c r="Q4" s="100">
        <f t="shared" ref="Q4:Q23" ca="1" si="1">IFERROR(INDIRECT("個票"&amp;$B4&amp;"！$AG$5"),"")</f>
        <v>0</v>
      </c>
      <c r="R4" s="100">
        <f t="shared" ref="R4:R23" ca="1" si="2">IFERROR(INDIRECT("個票"&amp;$B4&amp;"！$L$5"),"")</f>
        <v>0</v>
      </c>
      <c r="S4" s="100">
        <f t="shared" ref="S4:S23" ca="1" si="3">IFERROR(INDIRECT("個票"&amp;$B4&amp;"！$L$6"),"")</f>
        <v>0</v>
      </c>
      <c r="T4" s="100">
        <f t="shared" ref="T4:T23" ca="1" si="4">IFERROR(INDIRECT("個票"&amp;$B4&amp;"！$AG$6"),"")</f>
        <v>0</v>
      </c>
      <c r="U4" s="100">
        <f t="shared" ref="U4:U23" ca="1" si="5">IFERROR(INDIRECT("個票"&amp;$B4&amp;"！$Q$7"),"")</f>
        <v>0</v>
      </c>
      <c r="V4" s="100">
        <f t="shared" ref="V4:V23" ca="1" si="6">IFERROR(INDIRECT("個票"&amp;$B4&amp;"！$T$7"),"")</f>
        <v>0</v>
      </c>
      <c r="W4" s="100">
        <f t="shared" ref="W4:W23" ca="1" si="7">IFERROR(INDIRECT("個票"&amp;$B4&amp;"！$L$8"),"")</f>
        <v>0</v>
      </c>
      <c r="X4" s="100">
        <f t="shared" ref="X4:X23" ca="1" si="8">IFERROR(INDIRECT("個票"&amp;$B4&amp;"！$S$9"),"")</f>
        <v>0</v>
      </c>
      <c r="Y4" s="100">
        <f t="shared" ref="Y4:Y23" ca="1" si="9">IFERROR(INDIRECT("個票"&amp;$B4&amp;"！$AG$9"),"")</f>
        <v>0</v>
      </c>
      <c r="Z4" s="100">
        <f t="shared" ref="Z4:Z23" ca="1" si="10">IFERROR(INDIRECT("個票"&amp;$B4&amp;"！$L$10"),"")</f>
        <v>0</v>
      </c>
      <c r="AA4" s="100" t="str">
        <f t="shared" ref="AA4:AA23" ca="1" si="11">IFERROR(INDIRECT("個票"&amp;$B4&amp;"！$Q$12"),"")</f>
        <v/>
      </c>
      <c r="AB4" s="100">
        <f t="shared" ref="AB4:AB23" ca="1" si="12">IFERROR(INDIRECT("個票"&amp;$B4&amp;"！$Z$12"),"")</f>
        <v>0</v>
      </c>
      <c r="AC4" s="100" t="str">
        <f t="shared" ref="AC4:AC23" ca="1" si="13">IFERROR(INDIRECT("個票"&amp;$B4&amp;"！$AI$12"),"")</f>
        <v/>
      </c>
      <c r="AD4" s="100">
        <f t="shared" ref="AD4:AD23" ca="1" si="14">IFERROR(INDIRECT("個票"&amp;$B4&amp;"！$A$15"),"")</f>
        <v>0</v>
      </c>
      <c r="AE4" s="100">
        <f t="shared" ref="AE4:AE23" ca="1" si="15">IFERROR(INDIRECT("個票"&amp;$B4&amp;"！$R$15"),"")</f>
        <v>0</v>
      </c>
      <c r="AF4" s="100">
        <f t="shared" ref="AF4:AF23" ca="1" si="16">IFERROR(INDIRECT("個票"&amp;$B4&amp;"！$W$15"),"")</f>
        <v>0</v>
      </c>
      <c r="AG4" s="100">
        <f t="shared" ref="AG4:AG23" ca="1" si="17">IFERROR(INDIRECT("個票"&amp;$B4&amp;"！$A$16"),"")</f>
        <v>0</v>
      </c>
      <c r="AH4" s="100">
        <f t="shared" ref="AH4:AH23" ca="1" si="18">IFERROR(INDIRECT("個票"&amp;$B4&amp;"！$R$16"),"")</f>
        <v>0</v>
      </c>
      <c r="AI4" s="100">
        <f t="shared" ref="AI4:AI23" ca="1" si="19">IFERROR(INDIRECT("個票"&amp;$B4&amp;"！$W$16"),"")</f>
        <v>0</v>
      </c>
      <c r="AJ4" s="100">
        <f t="shared" ref="AJ4:AJ23" ca="1" si="20">IFERROR(INDIRECT("個票"&amp;$B4&amp;"！$A$17"),"")</f>
        <v>0</v>
      </c>
      <c r="AK4" s="100">
        <f t="shared" ref="AK4:AK23" ca="1" si="21">IFERROR(INDIRECT("個票"&amp;$B4&amp;"！$R$17"),"")</f>
        <v>0</v>
      </c>
      <c r="AL4" s="100">
        <f t="shared" ref="AL4:AL23" ca="1" si="22">IFERROR(INDIRECT("個票"&amp;$B4&amp;"！$W$17"),"")</f>
        <v>0</v>
      </c>
      <c r="AM4" s="100">
        <f t="shared" ref="AM4:AM23" ca="1" si="23">IFERROR(INDIRECT("個票"&amp;$B4&amp;"！$A$18"),"")</f>
        <v>0</v>
      </c>
      <c r="AN4" s="100">
        <f t="shared" ref="AN4:AN23" ca="1" si="24">IFERROR(INDIRECT("個票"&amp;$B4&amp;"！$R$18"),"")</f>
        <v>0</v>
      </c>
      <c r="AO4" s="100">
        <f t="shared" ref="AO4:AO23" ca="1" si="25">IFERROR(INDIRECT("個票"&amp;$B4&amp;"！$W$18"),"")</f>
        <v>0</v>
      </c>
      <c r="AP4" s="100">
        <f t="shared" ref="AP4:AP23" ca="1" si="26">IFERROR(INDIRECT("個票"&amp;$B4&amp;"！$A$19"),"")</f>
        <v>0</v>
      </c>
      <c r="AQ4" s="100">
        <f t="shared" ref="AQ4:AQ23" ca="1" si="27">IFERROR(INDIRECT("個票"&amp;$B4&amp;"！$R$19"),"")</f>
        <v>0</v>
      </c>
      <c r="AR4" s="100">
        <f t="shared" ref="AR4:AR23" ca="1" si="28">IFERROR(INDIRECT("個票"&amp;$B4&amp;"！$W$19"),"")</f>
        <v>0</v>
      </c>
      <c r="AS4" s="100">
        <f t="shared" ref="AS4:AS23" ca="1" si="29">IFERROR(INDIRECT("個票"&amp;$B4&amp;"！$A$20"),"")</f>
        <v>0</v>
      </c>
      <c r="AT4" s="100">
        <f t="shared" ref="AT4:AT23" ca="1" si="30">IFERROR(INDIRECT("個票"&amp;$B4&amp;"！$R$20"),"")</f>
        <v>0</v>
      </c>
      <c r="AU4" s="100">
        <f t="shared" ref="AU4:AU23" ca="1" si="31">IFERROR(INDIRECT("個票"&amp;$B4&amp;"！$W$20"),"")</f>
        <v>0</v>
      </c>
      <c r="AV4" s="100">
        <f ca="1">IFERROR(INDIRECT("個票"&amp;$B4&amp;"！$A$21"),"")</f>
        <v>0</v>
      </c>
      <c r="AW4" s="100">
        <f ca="1">IFERROR(INDIRECT("個票"&amp;$B4&amp;"！$R$21"),"")</f>
        <v>0</v>
      </c>
      <c r="AX4" s="100">
        <f ca="1">IFERROR(INDIRECT("個票"&amp;$B4&amp;"！$W$21"),"")</f>
        <v>0</v>
      </c>
      <c r="AY4" s="100">
        <f ca="1">IFERROR(INDIRECT("個票"&amp;$B4&amp;"！$A$25"),"")</f>
        <v>0</v>
      </c>
      <c r="AZ4" s="100">
        <f t="shared" ref="AZ4:AZ23" ca="1" si="32">IFERROR(INDIRECT("個票"&amp;$B4&amp;"！$A$26"),"")</f>
        <v>0</v>
      </c>
      <c r="BA4" s="100">
        <f t="shared" ref="BA4:BA23" ca="1" si="33">IFERROR(INDIRECT("個票"&amp;$B4&amp;"！$A$27"),"")</f>
        <v>0</v>
      </c>
      <c r="BB4" s="100">
        <f ca="1">IFERROR(INDIRECT("個票"&amp;$B4&amp;"！$A$28"),"")</f>
        <v>0</v>
      </c>
    </row>
    <row r="5" spans="2:54">
      <c r="B5" s="106">
        <f t="shared" si="0"/>
        <v>2</v>
      </c>
      <c r="C5" s="100">
        <f>総括表!$T$9</f>
        <v>0</v>
      </c>
      <c r="D5" s="100">
        <f>総括表!$W$9</f>
        <v>0</v>
      </c>
      <c r="E5" s="100">
        <f>総括表!$Z$9</f>
        <v>0</v>
      </c>
      <c r="F5" s="100">
        <f>総括表!$E$16</f>
        <v>0</v>
      </c>
      <c r="G5" s="100" t="str">
        <f>総括表!$H$17&amp;総括表!$K$17</f>
        <v/>
      </c>
      <c r="H5" s="100">
        <f>総括表!$E$18</f>
        <v>0</v>
      </c>
      <c r="I5" s="100">
        <f>総括表!$M$19</f>
        <v>0</v>
      </c>
      <c r="J5" s="100">
        <f>総括表!$U$19</f>
        <v>0</v>
      </c>
      <c r="K5" s="100">
        <f>総括表!$M$20</f>
        <v>0</v>
      </c>
      <c r="L5" s="100">
        <f>総括表!$U$20</f>
        <v>0</v>
      </c>
      <c r="M5" s="100">
        <f>総括表!$M$21</f>
        <v>0</v>
      </c>
      <c r="N5" s="100">
        <f>総括表!$U$21</f>
        <v>0</v>
      </c>
      <c r="O5" s="100">
        <f ca="1">総括表!$J$27</f>
        <v>0</v>
      </c>
      <c r="P5" s="100">
        <f ca="1">総括表!$U$27</f>
        <v>0</v>
      </c>
      <c r="Q5" s="100">
        <f t="shared" ca="1" si="1"/>
        <v>0</v>
      </c>
      <c r="R5" s="100">
        <f t="shared" ca="1" si="2"/>
        <v>0</v>
      </c>
      <c r="S5" s="100">
        <f t="shared" ca="1" si="3"/>
        <v>0</v>
      </c>
      <c r="T5" s="100">
        <f t="shared" ca="1" si="4"/>
        <v>0</v>
      </c>
      <c r="U5" s="100">
        <f t="shared" ca="1" si="5"/>
        <v>0</v>
      </c>
      <c r="V5" s="100">
        <f t="shared" ca="1" si="6"/>
        <v>0</v>
      </c>
      <c r="W5" s="100">
        <f t="shared" ca="1" si="7"/>
        <v>0</v>
      </c>
      <c r="X5" s="100">
        <f t="shared" ca="1" si="8"/>
        <v>0</v>
      </c>
      <c r="Y5" s="100">
        <f t="shared" ca="1" si="9"/>
        <v>0</v>
      </c>
      <c r="Z5" s="100">
        <f t="shared" ca="1" si="10"/>
        <v>0</v>
      </c>
      <c r="AA5" s="100" t="str">
        <f t="shared" ca="1" si="11"/>
        <v/>
      </c>
      <c r="AB5" s="100">
        <f t="shared" ca="1" si="12"/>
        <v>0</v>
      </c>
      <c r="AC5" s="100" t="str">
        <f t="shared" ca="1" si="13"/>
        <v/>
      </c>
      <c r="AD5" s="100">
        <f t="shared" ca="1" si="14"/>
        <v>0</v>
      </c>
      <c r="AE5" s="100">
        <f t="shared" ca="1" si="15"/>
        <v>0</v>
      </c>
      <c r="AF5" s="100">
        <f t="shared" ca="1" si="16"/>
        <v>0</v>
      </c>
      <c r="AG5" s="100">
        <f t="shared" ca="1" si="17"/>
        <v>0</v>
      </c>
      <c r="AH5" s="100">
        <f t="shared" ca="1" si="18"/>
        <v>0</v>
      </c>
      <c r="AI5" s="100">
        <f t="shared" ca="1" si="19"/>
        <v>0</v>
      </c>
      <c r="AJ5" s="100">
        <f t="shared" ca="1" si="20"/>
        <v>0</v>
      </c>
      <c r="AK5" s="100">
        <f t="shared" ca="1" si="21"/>
        <v>0</v>
      </c>
      <c r="AL5" s="100">
        <f t="shared" ca="1" si="22"/>
        <v>0</v>
      </c>
      <c r="AM5" s="100">
        <f t="shared" ca="1" si="23"/>
        <v>0</v>
      </c>
      <c r="AN5" s="100">
        <f t="shared" ca="1" si="24"/>
        <v>0</v>
      </c>
      <c r="AO5" s="100">
        <f t="shared" ca="1" si="25"/>
        <v>0</v>
      </c>
      <c r="AP5" s="100">
        <f t="shared" ca="1" si="26"/>
        <v>0</v>
      </c>
      <c r="AQ5" s="100">
        <f t="shared" ca="1" si="27"/>
        <v>0</v>
      </c>
      <c r="AR5" s="100">
        <f t="shared" ca="1" si="28"/>
        <v>0</v>
      </c>
      <c r="AS5" s="100">
        <f t="shared" ca="1" si="29"/>
        <v>0</v>
      </c>
      <c r="AT5" s="100">
        <f t="shared" ca="1" si="30"/>
        <v>0</v>
      </c>
      <c r="AU5" s="100">
        <f t="shared" ca="1" si="31"/>
        <v>0</v>
      </c>
      <c r="AV5" s="100">
        <f ca="1">IFERROR(INDIRECT("個票"&amp;$B5&amp;"！$A$21"),"")</f>
        <v>0</v>
      </c>
      <c r="AW5" s="100">
        <f ca="1">IFERROR(INDIRECT("個票"&amp;$B5&amp;"！$R$21"),"")</f>
        <v>0</v>
      </c>
      <c r="AX5" s="100">
        <f ca="1">IFERROR(INDIRECT("個票"&amp;$B5&amp;"！$W$21"),"")</f>
        <v>0</v>
      </c>
      <c r="AY5" s="100">
        <f ca="1">IFERROR(INDIRECT("個票"&amp;$B5&amp;"！$A$25"),"")</f>
        <v>0</v>
      </c>
      <c r="AZ5" s="100">
        <f t="shared" ca="1" si="32"/>
        <v>0</v>
      </c>
      <c r="BA5" s="100">
        <f t="shared" ca="1" si="33"/>
        <v>0</v>
      </c>
      <c r="BB5" s="100">
        <f ca="1">IFERROR(INDIRECT("個票"&amp;$B5&amp;"！$A$28"),"")</f>
        <v>0</v>
      </c>
    </row>
    <row r="6" spans="2:54">
      <c r="B6" s="106">
        <f t="shared" si="0"/>
        <v>3</v>
      </c>
      <c r="C6" s="100">
        <f>総括表!$T$9</f>
        <v>0</v>
      </c>
      <c r="D6" s="100">
        <f>総括表!$W$9</f>
        <v>0</v>
      </c>
      <c r="E6" s="100">
        <f>総括表!$Z$9</f>
        <v>0</v>
      </c>
      <c r="F6" s="100">
        <f>総括表!$E$16</f>
        <v>0</v>
      </c>
      <c r="G6" s="100" t="str">
        <f>総括表!$H$17&amp;総括表!$K$17</f>
        <v/>
      </c>
      <c r="H6" s="100">
        <f>総括表!$E$18</f>
        <v>0</v>
      </c>
      <c r="I6" s="100">
        <f>総括表!$M$19</f>
        <v>0</v>
      </c>
      <c r="J6" s="100">
        <f>総括表!$U$19</f>
        <v>0</v>
      </c>
      <c r="K6" s="100">
        <f>総括表!$M$20</f>
        <v>0</v>
      </c>
      <c r="L6" s="100">
        <f>総括表!$U$20</f>
        <v>0</v>
      </c>
      <c r="M6" s="100">
        <f>総括表!$M$21</f>
        <v>0</v>
      </c>
      <c r="N6" s="100">
        <f>総括表!$U$21</f>
        <v>0</v>
      </c>
      <c r="O6" s="100">
        <f ca="1">総括表!$J$27</f>
        <v>0</v>
      </c>
      <c r="P6" s="100">
        <f ca="1">総括表!$U$27</f>
        <v>0</v>
      </c>
      <c r="Q6" s="100">
        <f t="shared" ca="1" si="1"/>
        <v>0</v>
      </c>
      <c r="R6" s="100">
        <f t="shared" ca="1" si="2"/>
        <v>0</v>
      </c>
      <c r="S6" s="100">
        <f t="shared" ca="1" si="3"/>
        <v>0</v>
      </c>
      <c r="T6" s="100">
        <f t="shared" ca="1" si="4"/>
        <v>0</v>
      </c>
      <c r="U6" s="100">
        <f t="shared" ca="1" si="5"/>
        <v>0</v>
      </c>
      <c r="V6" s="100">
        <f t="shared" ca="1" si="6"/>
        <v>0</v>
      </c>
      <c r="W6" s="100">
        <f t="shared" ca="1" si="7"/>
        <v>0</v>
      </c>
      <c r="X6" s="100">
        <f t="shared" ca="1" si="8"/>
        <v>0</v>
      </c>
      <c r="Y6" s="100">
        <f t="shared" ca="1" si="9"/>
        <v>0</v>
      </c>
      <c r="Z6" s="100">
        <f t="shared" ca="1" si="10"/>
        <v>0</v>
      </c>
      <c r="AA6" s="100" t="str">
        <f t="shared" ca="1" si="11"/>
        <v/>
      </c>
      <c r="AB6" s="100">
        <f t="shared" ca="1" si="12"/>
        <v>0</v>
      </c>
      <c r="AC6" s="100" t="str">
        <f t="shared" ca="1" si="13"/>
        <v/>
      </c>
      <c r="AD6" s="100">
        <f t="shared" ca="1" si="14"/>
        <v>0</v>
      </c>
      <c r="AE6" s="100">
        <f t="shared" ca="1" si="15"/>
        <v>0</v>
      </c>
      <c r="AF6" s="100">
        <f t="shared" ca="1" si="16"/>
        <v>0</v>
      </c>
      <c r="AG6" s="100">
        <f t="shared" ca="1" si="17"/>
        <v>0</v>
      </c>
      <c r="AH6" s="100">
        <f t="shared" ca="1" si="18"/>
        <v>0</v>
      </c>
      <c r="AI6" s="100">
        <f t="shared" ca="1" si="19"/>
        <v>0</v>
      </c>
      <c r="AJ6" s="100">
        <f t="shared" ca="1" si="20"/>
        <v>0</v>
      </c>
      <c r="AK6" s="100">
        <f t="shared" ca="1" si="21"/>
        <v>0</v>
      </c>
      <c r="AL6" s="100">
        <f t="shared" ca="1" si="22"/>
        <v>0</v>
      </c>
      <c r="AM6" s="100">
        <f t="shared" ca="1" si="23"/>
        <v>0</v>
      </c>
      <c r="AN6" s="100">
        <f t="shared" ca="1" si="24"/>
        <v>0</v>
      </c>
      <c r="AO6" s="100">
        <f t="shared" ca="1" si="25"/>
        <v>0</v>
      </c>
      <c r="AP6" s="100">
        <f t="shared" ca="1" si="26"/>
        <v>0</v>
      </c>
      <c r="AQ6" s="100">
        <f t="shared" ca="1" si="27"/>
        <v>0</v>
      </c>
      <c r="AR6" s="100">
        <f t="shared" ca="1" si="28"/>
        <v>0</v>
      </c>
      <c r="AS6" s="100">
        <f t="shared" ca="1" si="29"/>
        <v>0</v>
      </c>
      <c r="AT6" s="100">
        <f t="shared" ca="1" si="30"/>
        <v>0</v>
      </c>
      <c r="AU6" s="100">
        <f t="shared" ca="1" si="31"/>
        <v>0</v>
      </c>
      <c r="AV6" s="100">
        <f t="shared" ref="AV6:AV23" ca="1" si="34">IFERROR(INDIRECT("個票"&amp;$B6&amp;"！$A$21"),"")</f>
        <v>0</v>
      </c>
      <c r="AW6" s="100">
        <f t="shared" ref="AW6:AW23" ca="1" si="35">IFERROR(INDIRECT("個票"&amp;$B6&amp;"！$R$21"),"")</f>
        <v>0</v>
      </c>
      <c r="AX6" s="100">
        <f t="shared" ref="AX6:AX23" ca="1" si="36">IFERROR(INDIRECT("個票"&amp;$B6&amp;"！$W$21"),"")</f>
        <v>0</v>
      </c>
      <c r="AY6" s="100">
        <f t="shared" ref="AY6:AY23" ca="1" si="37">IFERROR(INDIRECT("個票"&amp;$B6&amp;"！$A$25"),"")</f>
        <v>0</v>
      </c>
      <c r="AZ6" s="100">
        <f t="shared" ca="1" si="32"/>
        <v>0</v>
      </c>
      <c r="BA6" s="100">
        <f t="shared" ca="1" si="33"/>
        <v>0</v>
      </c>
      <c r="BB6" s="100">
        <f t="shared" ref="BB6:BB23" ca="1" si="38">IFERROR(INDIRECT("個票"&amp;$B6&amp;"！$A$28"),"")</f>
        <v>0</v>
      </c>
    </row>
    <row r="7" spans="2:54">
      <c r="B7" s="106">
        <f t="shared" si="0"/>
        <v>4</v>
      </c>
      <c r="C7" s="100">
        <f>総括表!$T$9</f>
        <v>0</v>
      </c>
      <c r="D7" s="100">
        <f>総括表!$W$9</f>
        <v>0</v>
      </c>
      <c r="E7" s="100">
        <f>総括表!$Z$9</f>
        <v>0</v>
      </c>
      <c r="F7" s="100">
        <f>総括表!$E$16</f>
        <v>0</v>
      </c>
      <c r="G7" s="100" t="str">
        <f>総括表!$H$17&amp;総括表!$K$17</f>
        <v/>
      </c>
      <c r="H7" s="100">
        <f>総括表!$E$18</f>
        <v>0</v>
      </c>
      <c r="I7" s="100">
        <f>総括表!$M$19</f>
        <v>0</v>
      </c>
      <c r="J7" s="100">
        <f>総括表!$U$19</f>
        <v>0</v>
      </c>
      <c r="K7" s="100">
        <f>総括表!$M$20</f>
        <v>0</v>
      </c>
      <c r="L7" s="100">
        <f>総括表!$U$20</f>
        <v>0</v>
      </c>
      <c r="M7" s="100">
        <f>総括表!$M$21</f>
        <v>0</v>
      </c>
      <c r="N7" s="100">
        <f>総括表!$U$21</f>
        <v>0</v>
      </c>
      <c r="O7" s="100">
        <f ca="1">総括表!$J$27</f>
        <v>0</v>
      </c>
      <c r="P7" s="100">
        <f ca="1">総括表!$U$27</f>
        <v>0</v>
      </c>
      <c r="Q7" s="100">
        <f t="shared" ca="1" si="1"/>
        <v>0</v>
      </c>
      <c r="R7" s="100">
        <f t="shared" ca="1" si="2"/>
        <v>0</v>
      </c>
      <c r="S7" s="100">
        <f t="shared" ca="1" si="3"/>
        <v>0</v>
      </c>
      <c r="T7" s="100">
        <f t="shared" ca="1" si="4"/>
        <v>0</v>
      </c>
      <c r="U7" s="100">
        <f t="shared" ca="1" si="5"/>
        <v>0</v>
      </c>
      <c r="V7" s="100">
        <f t="shared" ca="1" si="6"/>
        <v>0</v>
      </c>
      <c r="W7" s="100">
        <f t="shared" ca="1" si="7"/>
        <v>0</v>
      </c>
      <c r="X7" s="100">
        <f t="shared" ca="1" si="8"/>
        <v>0</v>
      </c>
      <c r="Y7" s="100">
        <f t="shared" ca="1" si="9"/>
        <v>0</v>
      </c>
      <c r="Z7" s="100">
        <f t="shared" ca="1" si="10"/>
        <v>0</v>
      </c>
      <c r="AA7" s="100" t="str">
        <f t="shared" ca="1" si="11"/>
        <v/>
      </c>
      <c r="AB7" s="100">
        <f t="shared" ca="1" si="12"/>
        <v>0</v>
      </c>
      <c r="AC7" s="100" t="str">
        <f t="shared" ca="1" si="13"/>
        <v/>
      </c>
      <c r="AD7" s="100">
        <f t="shared" ca="1" si="14"/>
        <v>0</v>
      </c>
      <c r="AE7" s="100">
        <f t="shared" ca="1" si="15"/>
        <v>0</v>
      </c>
      <c r="AF7" s="100">
        <f t="shared" ca="1" si="16"/>
        <v>0</v>
      </c>
      <c r="AG7" s="100">
        <f t="shared" ca="1" si="17"/>
        <v>0</v>
      </c>
      <c r="AH7" s="100">
        <f t="shared" ca="1" si="18"/>
        <v>0</v>
      </c>
      <c r="AI7" s="100">
        <f t="shared" ca="1" si="19"/>
        <v>0</v>
      </c>
      <c r="AJ7" s="100">
        <f t="shared" ca="1" si="20"/>
        <v>0</v>
      </c>
      <c r="AK7" s="100">
        <f t="shared" ca="1" si="21"/>
        <v>0</v>
      </c>
      <c r="AL7" s="100">
        <f t="shared" ca="1" si="22"/>
        <v>0</v>
      </c>
      <c r="AM7" s="100">
        <f t="shared" ca="1" si="23"/>
        <v>0</v>
      </c>
      <c r="AN7" s="100">
        <f t="shared" ca="1" si="24"/>
        <v>0</v>
      </c>
      <c r="AO7" s="100">
        <f t="shared" ca="1" si="25"/>
        <v>0</v>
      </c>
      <c r="AP7" s="100">
        <f t="shared" ca="1" si="26"/>
        <v>0</v>
      </c>
      <c r="AQ7" s="100">
        <f t="shared" ca="1" si="27"/>
        <v>0</v>
      </c>
      <c r="AR7" s="100">
        <f t="shared" ca="1" si="28"/>
        <v>0</v>
      </c>
      <c r="AS7" s="100">
        <f t="shared" ca="1" si="29"/>
        <v>0</v>
      </c>
      <c r="AT7" s="100">
        <f t="shared" ca="1" si="30"/>
        <v>0</v>
      </c>
      <c r="AU7" s="100">
        <f t="shared" ca="1" si="31"/>
        <v>0</v>
      </c>
      <c r="AV7" s="100">
        <f t="shared" ca="1" si="34"/>
        <v>0</v>
      </c>
      <c r="AW7" s="100">
        <f t="shared" ca="1" si="35"/>
        <v>0</v>
      </c>
      <c r="AX7" s="100">
        <f t="shared" ca="1" si="36"/>
        <v>0</v>
      </c>
      <c r="AY7" s="100">
        <f t="shared" ca="1" si="37"/>
        <v>0</v>
      </c>
      <c r="AZ7" s="100">
        <f t="shared" ca="1" si="32"/>
        <v>0</v>
      </c>
      <c r="BA7" s="100">
        <f t="shared" ca="1" si="33"/>
        <v>0</v>
      </c>
      <c r="BB7" s="100">
        <f t="shared" ca="1" si="38"/>
        <v>0</v>
      </c>
    </row>
    <row r="8" spans="2:54">
      <c r="B8" s="106">
        <f t="shared" si="0"/>
        <v>5</v>
      </c>
      <c r="C8" s="100">
        <f>総括表!$T$9</f>
        <v>0</v>
      </c>
      <c r="D8" s="100">
        <f>総括表!$W$9</f>
        <v>0</v>
      </c>
      <c r="E8" s="100">
        <f>総括表!$Z$9</f>
        <v>0</v>
      </c>
      <c r="F8" s="100">
        <f>総括表!$E$16</f>
        <v>0</v>
      </c>
      <c r="G8" s="100" t="str">
        <f>総括表!$H$17&amp;総括表!$K$17</f>
        <v/>
      </c>
      <c r="H8" s="100">
        <f>総括表!$E$18</f>
        <v>0</v>
      </c>
      <c r="I8" s="100">
        <f>総括表!$M$19</f>
        <v>0</v>
      </c>
      <c r="J8" s="100">
        <f>総括表!$U$19</f>
        <v>0</v>
      </c>
      <c r="K8" s="100">
        <f>総括表!$M$20</f>
        <v>0</v>
      </c>
      <c r="L8" s="100">
        <f>総括表!$U$20</f>
        <v>0</v>
      </c>
      <c r="M8" s="100">
        <f>総括表!$M$21</f>
        <v>0</v>
      </c>
      <c r="N8" s="100">
        <f>総括表!$U$21</f>
        <v>0</v>
      </c>
      <c r="O8" s="100">
        <f ca="1">総括表!$J$27</f>
        <v>0</v>
      </c>
      <c r="P8" s="100">
        <f ca="1">総括表!$U$27</f>
        <v>0</v>
      </c>
      <c r="Q8" s="100">
        <f t="shared" ca="1" si="1"/>
        <v>0</v>
      </c>
      <c r="R8" s="100">
        <f t="shared" ca="1" si="2"/>
        <v>0</v>
      </c>
      <c r="S8" s="100">
        <f t="shared" ca="1" si="3"/>
        <v>0</v>
      </c>
      <c r="T8" s="100">
        <f t="shared" ca="1" si="4"/>
        <v>0</v>
      </c>
      <c r="U8" s="100">
        <f t="shared" ca="1" si="5"/>
        <v>0</v>
      </c>
      <c r="V8" s="100">
        <f t="shared" ca="1" si="6"/>
        <v>0</v>
      </c>
      <c r="W8" s="100">
        <f t="shared" ca="1" si="7"/>
        <v>0</v>
      </c>
      <c r="X8" s="100">
        <f t="shared" ca="1" si="8"/>
        <v>0</v>
      </c>
      <c r="Y8" s="100">
        <f t="shared" ca="1" si="9"/>
        <v>0</v>
      </c>
      <c r="Z8" s="100">
        <f t="shared" ca="1" si="10"/>
        <v>0</v>
      </c>
      <c r="AA8" s="100" t="str">
        <f t="shared" ca="1" si="11"/>
        <v/>
      </c>
      <c r="AB8" s="100">
        <f t="shared" ca="1" si="12"/>
        <v>0</v>
      </c>
      <c r="AC8" s="100" t="str">
        <f t="shared" ca="1" si="13"/>
        <v/>
      </c>
      <c r="AD8" s="100">
        <f t="shared" ca="1" si="14"/>
        <v>0</v>
      </c>
      <c r="AE8" s="100">
        <f t="shared" ca="1" si="15"/>
        <v>0</v>
      </c>
      <c r="AF8" s="100">
        <f t="shared" ca="1" si="16"/>
        <v>0</v>
      </c>
      <c r="AG8" s="100">
        <f t="shared" ca="1" si="17"/>
        <v>0</v>
      </c>
      <c r="AH8" s="100">
        <f t="shared" ca="1" si="18"/>
        <v>0</v>
      </c>
      <c r="AI8" s="100">
        <f t="shared" ca="1" si="19"/>
        <v>0</v>
      </c>
      <c r="AJ8" s="100">
        <f t="shared" ca="1" si="20"/>
        <v>0</v>
      </c>
      <c r="AK8" s="100">
        <f t="shared" ca="1" si="21"/>
        <v>0</v>
      </c>
      <c r="AL8" s="100">
        <f t="shared" ca="1" si="22"/>
        <v>0</v>
      </c>
      <c r="AM8" s="100">
        <f t="shared" ca="1" si="23"/>
        <v>0</v>
      </c>
      <c r="AN8" s="100">
        <f t="shared" ca="1" si="24"/>
        <v>0</v>
      </c>
      <c r="AO8" s="100">
        <f t="shared" ca="1" si="25"/>
        <v>0</v>
      </c>
      <c r="AP8" s="100">
        <f t="shared" ca="1" si="26"/>
        <v>0</v>
      </c>
      <c r="AQ8" s="100">
        <f t="shared" ca="1" si="27"/>
        <v>0</v>
      </c>
      <c r="AR8" s="100">
        <f t="shared" ca="1" si="28"/>
        <v>0</v>
      </c>
      <c r="AS8" s="100">
        <f t="shared" ca="1" si="29"/>
        <v>0</v>
      </c>
      <c r="AT8" s="100">
        <f t="shared" ca="1" si="30"/>
        <v>0</v>
      </c>
      <c r="AU8" s="100">
        <f t="shared" ca="1" si="31"/>
        <v>0</v>
      </c>
      <c r="AV8" s="100">
        <f t="shared" ca="1" si="34"/>
        <v>0</v>
      </c>
      <c r="AW8" s="100">
        <f t="shared" ca="1" si="35"/>
        <v>0</v>
      </c>
      <c r="AX8" s="100">
        <f t="shared" ca="1" si="36"/>
        <v>0</v>
      </c>
      <c r="AY8" s="100">
        <f t="shared" ca="1" si="37"/>
        <v>0</v>
      </c>
      <c r="AZ8" s="100">
        <f t="shared" ca="1" si="32"/>
        <v>0</v>
      </c>
      <c r="BA8" s="100">
        <f t="shared" ca="1" si="33"/>
        <v>0</v>
      </c>
      <c r="BB8" s="100">
        <f t="shared" ca="1" si="38"/>
        <v>0</v>
      </c>
    </row>
    <row r="9" spans="2:54">
      <c r="B9" s="106">
        <f t="shared" si="0"/>
        <v>6</v>
      </c>
      <c r="C9" s="100">
        <f>総括表!$T$9</f>
        <v>0</v>
      </c>
      <c r="D9" s="100">
        <f>総括表!$W$9</f>
        <v>0</v>
      </c>
      <c r="E9" s="100">
        <f>総括表!$Z$9</f>
        <v>0</v>
      </c>
      <c r="F9" s="100">
        <f>総括表!$E$16</f>
        <v>0</v>
      </c>
      <c r="G9" s="100" t="str">
        <f>総括表!$H$17&amp;総括表!$K$17</f>
        <v/>
      </c>
      <c r="H9" s="100">
        <f>総括表!$E$18</f>
        <v>0</v>
      </c>
      <c r="I9" s="100">
        <f>総括表!$M$19</f>
        <v>0</v>
      </c>
      <c r="J9" s="100">
        <f>総括表!$U$19</f>
        <v>0</v>
      </c>
      <c r="K9" s="100">
        <f>総括表!$M$20</f>
        <v>0</v>
      </c>
      <c r="L9" s="100">
        <f>総括表!$U$20</f>
        <v>0</v>
      </c>
      <c r="M9" s="100">
        <f>総括表!$M$21</f>
        <v>0</v>
      </c>
      <c r="N9" s="100">
        <f>総括表!$U$21</f>
        <v>0</v>
      </c>
      <c r="O9" s="100">
        <f ca="1">総括表!$J$27</f>
        <v>0</v>
      </c>
      <c r="P9" s="100">
        <f ca="1">総括表!$U$27</f>
        <v>0</v>
      </c>
      <c r="Q9" s="100">
        <f t="shared" ca="1" si="1"/>
        <v>0</v>
      </c>
      <c r="R9" s="100">
        <f t="shared" ca="1" si="2"/>
        <v>0</v>
      </c>
      <c r="S9" s="100">
        <f t="shared" ca="1" si="3"/>
        <v>0</v>
      </c>
      <c r="T9" s="100">
        <f t="shared" ca="1" si="4"/>
        <v>0</v>
      </c>
      <c r="U9" s="100">
        <f t="shared" ca="1" si="5"/>
        <v>0</v>
      </c>
      <c r="V9" s="100">
        <f t="shared" ca="1" si="6"/>
        <v>0</v>
      </c>
      <c r="W9" s="100">
        <f t="shared" ca="1" si="7"/>
        <v>0</v>
      </c>
      <c r="X9" s="100">
        <f t="shared" ca="1" si="8"/>
        <v>0</v>
      </c>
      <c r="Y9" s="100">
        <f t="shared" ca="1" si="9"/>
        <v>0</v>
      </c>
      <c r="Z9" s="100">
        <f t="shared" ca="1" si="10"/>
        <v>0</v>
      </c>
      <c r="AA9" s="100" t="str">
        <f t="shared" ca="1" si="11"/>
        <v/>
      </c>
      <c r="AB9" s="100">
        <f t="shared" ca="1" si="12"/>
        <v>0</v>
      </c>
      <c r="AC9" s="100" t="str">
        <f t="shared" ca="1" si="13"/>
        <v/>
      </c>
      <c r="AD9" s="100">
        <f t="shared" ca="1" si="14"/>
        <v>0</v>
      </c>
      <c r="AE9" s="100">
        <f t="shared" ca="1" si="15"/>
        <v>0</v>
      </c>
      <c r="AF9" s="100">
        <f t="shared" ca="1" si="16"/>
        <v>0</v>
      </c>
      <c r="AG9" s="100">
        <f t="shared" ca="1" si="17"/>
        <v>0</v>
      </c>
      <c r="AH9" s="100">
        <f t="shared" ca="1" si="18"/>
        <v>0</v>
      </c>
      <c r="AI9" s="100">
        <f t="shared" ca="1" si="19"/>
        <v>0</v>
      </c>
      <c r="AJ9" s="100">
        <f t="shared" ca="1" si="20"/>
        <v>0</v>
      </c>
      <c r="AK9" s="100">
        <f t="shared" ca="1" si="21"/>
        <v>0</v>
      </c>
      <c r="AL9" s="100">
        <f t="shared" ca="1" si="22"/>
        <v>0</v>
      </c>
      <c r="AM9" s="100">
        <f t="shared" ca="1" si="23"/>
        <v>0</v>
      </c>
      <c r="AN9" s="100">
        <f t="shared" ca="1" si="24"/>
        <v>0</v>
      </c>
      <c r="AO9" s="100">
        <f t="shared" ca="1" si="25"/>
        <v>0</v>
      </c>
      <c r="AP9" s="100">
        <f t="shared" ca="1" si="26"/>
        <v>0</v>
      </c>
      <c r="AQ9" s="100">
        <f t="shared" ca="1" si="27"/>
        <v>0</v>
      </c>
      <c r="AR9" s="100">
        <f t="shared" ca="1" si="28"/>
        <v>0</v>
      </c>
      <c r="AS9" s="100">
        <f t="shared" ca="1" si="29"/>
        <v>0</v>
      </c>
      <c r="AT9" s="100">
        <f t="shared" ca="1" si="30"/>
        <v>0</v>
      </c>
      <c r="AU9" s="100">
        <f t="shared" ca="1" si="31"/>
        <v>0</v>
      </c>
      <c r="AV9" s="100">
        <f t="shared" ca="1" si="34"/>
        <v>0</v>
      </c>
      <c r="AW9" s="100">
        <f t="shared" ca="1" si="35"/>
        <v>0</v>
      </c>
      <c r="AX9" s="100">
        <f t="shared" ca="1" si="36"/>
        <v>0</v>
      </c>
      <c r="AY9" s="100">
        <f t="shared" ca="1" si="37"/>
        <v>0</v>
      </c>
      <c r="AZ9" s="100">
        <f t="shared" ca="1" si="32"/>
        <v>0</v>
      </c>
      <c r="BA9" s="100">
        <f t="shared" ca="1" si="33"/>
        <v>0</v>
      </c>
      <c r="BB9" s="100">
        <f t="shared" ca="1" si="38"/>
        <v>0</v>
      </c>
    </row>
    <row r="10" spans="2:54">
      <c r="B10" s="106">
        <f t="shared" si="0"/>
        <v>7</v>
      </c>
      <c r="C10" s="100">
        <f>総括表!$T$9</f>
        <v>0</v>
      </c>
      <c r="D10" s="100">
        <f>総括表!$W$9</f>
        <v>0</v>
      </c>
      <c r="E10" s="100">
        <f>総括表!$Z$9</f>
        <v>0</v>
      </c>
      <c r="F10" s="100">
        <f>総括表!$E$16</f>
        <v>0</v>
      </c>
      <c r="G10" s="100" t="str">
        <f>総括表!$H$17&amp;総括表!$K$17</f>
        <v/>
      </c>
      <c r="H10" s="100">
        <f>総括表!$E$18</f>
        <v>0</v>
      </c>
      <c r="I10" s="100">
        <f>総括表!$M$19</f>
        <v>0</v>
      </c>
      <c r="J10" s="100">
        <f>総括表!$U$19</f>
        <v>0</v>
      </c>
      <c r="K10" s="100">
        <f>総括表!$M$20</f>
        <v>0</v>
      </c>
      <c r="L10" s="100">
        <f>総括表!$U$20</f>
        <v>0</v>
      </c>
      <c r="M10" s="100">
        <f>総括表!$M$21</f>
        <v>0</v>
      </c>
      <c r="N10" s="100">
        <f>総括表!$U$21</f>
        <v>0</v>
      </c>
      <c r="O10" s="100">
        <f ca="1">総括表!$J$27</f>
        <v>0</v>
      </c>
      <c r="P10" s="100">
        <f ca="1">総括表!$U$27</f>
        <v>0</v>
      </c>
      <c r="Q10" s="100">
        <f t="shared" ca="1" si="1"/>
        <v>0</v>
      </c>
      <c r="R10" s="100">
        <f t="shared" ca="1" si="2"/>
        <v>0</v>
      </c>
      <c r="S10" s="100">
        <f t="shared" ca="1" si="3"/>
        <v>0</v>
      </c>
      <c r="T10" s="100">
        <f t="shared" ca="1" si="4"/>
        <v>0</v>
      </c>
      <c r="U10" s="100">
        <f t="shared" ca="1" si="5"/>
        <v>0</v>
      </c>
      <c r="V10" s="100">
        <f t="shared" ca="1" si="6"/>
        <v>0</v>
      </c>
      <c r="W10" s="100">
        <f t="shared" ca="1" si="7"/>
        <v>0</v>
      </c>
      <c r="X10" s="100">
        <f t="shared" ca="1" si="8"/>
        <v>0</v>
      </c>
      <c r="Y10" s="100">
        <f t="shared" ca="1" si="9"/>
        <v>0</v>
      </c>
      <c r="Z10" s="100">
        <f t="shared" ca="1" si="10"/>
        <v>0</v>
      </c>
      <c r="AA10" s="100" t="str">
        <f t="shared" ca="1" si="11"/>
        <v/>
      </c>
      <c r="AB10" s="100">
        <f t="shared" ca="1" si="12"/>
        <v>0</v>
      </c>
      <c r="AC10" s="100" t="str">
        <f t="shared" ca="1" si="13"/>
        <v/>
      </c>
      <c r="AD10" s="100">
        <f t="shared" ca="1" si="14"/>
        <v>0</v>
      </c>
      <c r="AE10" s="100">
        <f t="shared" ca="1" si="15"/>
        <v>0</v>
      </c>
      <c r="AF10" s="100">
        <f t="shared" ca="1" si="16"/>
        <v>0</v>
      </c>
      <c r="AG10" s="100">
        <f t="shared" ca="1" si="17"/>
        <v>0</v>
      </c>
      <c r="AH10" s="100">
        <f t="shared" ca="1" si="18"/>
        <v>0</v>
      </c>
      <c r="AI10" s="100">
        <f t="shared" ca="1" si="19"/>
        <v>0</v>
      </c>
      <c r="AJ10" s="100">
        <f t="shared" ca="1" si="20"/>
        <v>0</v>
      </c>
      <c r="AK10" s="100">
        <f t="shared" ca="1" si="21"/>
        <v>0</v>
      </c>
      <c r="AL10" s="100">
        <f t="shared" ca="1" si="22"/>
        <v>0</v>
      </c>
      <c r="AM10" s="100">
        <f t="shared" ca="1" si="23"/>
        <v>0</v>
      </c>
      <c r="AN10" s="100">
        <f t="shared" ca="1" si="24"/>
        <v>0</v>
      </c>
      <c r="AO10" s="100">
        <f t="shared" ca="1" si="25"/>
        <v>0</v>
      </c>
      <c r="AP10" s="100">
        <f t="shared" ca="1" si="26"/>
        <v>0</v>
      </c>
      <c r="AQ10" s="100">
        <f t="shared" ca="1" si="27"/>
        <v>0</v>
      </c>
      <c r="AR10" s="100">
        <f t="shared" ca="1" si="28"/>
        <v>0</v>
      </c>
      <c r="AS10" s="100">
        <f t="shared" ca="1" si="29"/>
        <v>0</v>
      </c>
      <c r="AT10" s="100">
        <f t="shared" ca="1" si="30"/>
        <v>0</v>
      </c>
      <c r="AU10" s="100">
        <f t="shared" ca="1" si="31"/>
        <v>0</v>
      </c>
      <c r="AV10" s="100">
        <f t="shared" ca="1" si="34"/>
        <v>0</v>
      </c>
      <c r="AW10" s="100">
        <f t="shared" ca="1" si="35"/>
        <v>0</v>
      </c>
      <c r="AX10" s="100">
        <f t="shared" ca="1" si="36"/>
        <v>0</v>
      </c>
      <c r="AY10" s="100">
        <f t="shared" ca="1" si="37"/>
        <v>0</v>
      </c>
      <c r="AZ10" s="100">
        <f t="shared" ca="1" si="32"/>
        <v>0</v>
      </c>
      <c r="BA10" s="100">
        <f t="shared" ca="1" si="33"/>
        <v>0</v>
      </c>
      <c r="BB10" s="100">
        <f t="shared" ca="1" si="38"/>
        <v>0</v>
      </c>
    </row>
    <row r="11" spans="2:54">
      <c r="B11" s="106">
        <f t="shared" si="0"/>
        <v>8</v>
      </c>
      <c r="C11" s="100">
        <f>総括表!$T$9</f>
        <v>0</v>
      </c>
      <c r="D11" s="100">
        <f>総括表!$W$9</f>
        <v>0</v>
      </c>
      <c r="E11" s="100">
        <f>総括表!$Z$9</f>
        <v>0</v>
      </c>
      <c r="F11" s="100">
        <f>総括表!$E$16</f>
        <v>0</v>
      </c>
      <c r="G11" s="100" t="str">
        <f>総括表!$H$17&amp;総括表!$K$17</f>
        <v/>
      </c>
      <c r="H11" s="100">
        <f>総括表!$E$18</f>
        <v>0</v>
      </c>
      <c r="I11" s="100">
        <f>総括表!$M$19</f>
        <v>0</v>
      </c>
      <c r="J11" s="100">
        <f>総括表!$U$19</f>
        <v>0</v>
      </c>
      <c r="K11" s="100">
        <f>総括表!$M$20</f>
        <v>0</v>
      </c>
      <c r="L11" s="100">
        <f>総括表!$U$20</f>
        <v>0</v>
      </c>
      <c r="M11" s="100">
        <f>総括表!$M$21</f>
        <v>0</v>
      </c>
      <c r="N11" s="100">
        <f>総括表!$U$21</f>
        <v>0</v>
      </c>
      <c r="O11" s="100">
        <f ca="1">総括表!$J$27</f>
        <v>0</v>
      </c>
      <c r="P11" s="100">
        <f ca="1">総括表!$U$27</f>
        <v>0</v>
      </c>
      <c r="Q11" s="100">
        <f t="shared" ca="1" si="1"/>
        <v>0</v>
      </c>
      <c r="R11" s="100">
        <f t="shared" ca="1" si="2"/>
        <v>0</v>
      </c>
      <c r="S11" s="100">
        <f t="shared" ca="1" si="3"/>
        <v>0</v>
      </c>
      <c r="T11" s="100">
        <f t="shared" ca="1" si="4"/>
        <v>0</v>
      </c>
      <c r="U11" s="100">
        <f t="shared" ca="1" si="5"/>
        <v>0</v>
      </c>
      <c r="V11" s="100">
        <f t="shared" ca="1" si="6"/>
        <v>0</v>
      </c>
      <c r="W11" s="100">
        <f t="shared" ca="1" si="7"/>
        <v>0</v>
      </c>
      <c r="X11" s="100">
        <f t="shared" ca="1" si="8"/>
        <v>0</v>
      </c>
      <c r="Y11" s="100">
        <f t="shared" ca="1" si="9"/>
        <v>0</v>
      </c>
      <c r="Z11" s="100">
        <f t="shared" ca="1" si="10"/>
        <v>0</v>
      </c>
      <c r="AA11" s="100" t="str">
        <f t="shared" ca="1" si="11"/>
        <v/>
      </c>
      <c r="AB11" s="100">
        <f t="shared" ca="1" si="12"/>
        <v>0</v>
      </c>
      <c r="AC11" s="100" t="str">
        <f t="shared" ca="1" si="13"/>
        <v/>
      </c>
      <c r="AD11" s="100">
        <f t="shared" ca="1" si="14"/>
        <v>0</v>
      </c>
      <c r="AE11" s="100">
        <f t="shared" ca="1" si="15"/>
        <v>0</v>
      </c>
      <c r="AF11" s="100">
        <f t="shared" ca="1" si="16"/>
        <v>0</v>
      </c>
      <c r="AG11" s="100">
        <f t="shared" ca="1" si="17"/>
        <v>0</v>
      </c>
      <c r="AH11" s="100">
        <f t="shared" ca="1" si="18"/>
        <v>0</v>
      </c>
      <c r="AI11" s="100">
        <f t="shared" ca="1" si="19"/>
        <v>0</v>
      </c>
      <c r="AJ11" s="100">
        <f t="shared" ca="1" si="20"/>
        <v>0</v>
      </c>
      <c r="AK11" s="100">
        <f t="shared" ca="1" si="21"/>
        <v>0</v>
      </c>
      <c r="AL11" s="100">
        <f t="shared" ca="1" si="22"/>
        <v>0</v>
      </c>
      <c r="AM11" s="100">
        <f t="shared" ca="1" si="23"/>
        <v>0</v>
      </c>
      <c r="AN11" s="100">
        <f t="shared" ca="1" si="24"/>
        <v>0</v>
      </c>
      <c r="AO11" s="100">
        <f t="shared" ca="1" si="25"/>
        <v>0</v>
      </c>
      <c r="AP11" s="100">
        <f t="shared" ca="1" si="26"/>
        <v>0</v>
      </c>
      <c r="AQ11" s="100">
        <f t="shared" ca="1" si="27"/>
        <v>0</v>
      </c>
      <c r="AR11" s="100">
        <f t="shared" ca="1" si="28"/>
        <v>0</v>
      </c>
      <c r="AS11" s="100">
        <f t="shared" ca="1" si="29"/>
        <v>0</v>
      </c>
      <c r="AT11" s="100">
        <f t="shared" ca="1" si="30"/>
        <v>0</v>
      </c>
      <c r="AU11" s="100">
        <f t="shared" ca="1" si="31"/>
        <v>0</v>
      </c>
      <c r="AV11" s="100">
        <f t="shared" ca="1" si="34"/>
        <v>0</v>
      </c>
      <c r="AW11" s="100">
        <f t="shared" ca="1" si="35"/>
        <v>0</v>
      </c>
      <c r="AX11" s="100">
        <f t="shared" ca="1" si="36"/>
        <v>0</v>
      </c>
      <c r="AY11" s="100">
        <f t="shared" ca="1" si="37"/>
        <v>0</v>
      </c>
      <c r="AZ11" s="100">
        <f t="shared" ca="1" si="32"/>
        <v>0</v>
      </c>
      <c r="BA11" s="100">
        <f t="shared" ca="1" si="33"/>
        <v>0</v>
      </c>
      <c r="BB11" s="100">
        <f t="shared" ca="1" si="38"/>
        <v>0</v>
      </c>
    </row>
    <row r="12" spans="2:54">
      <c r="B12" s="106">
        <f t="shared" si="0"/>
        <v>9</v>
      </c>
      <c r="C12" s="100">
        <f>総括表!$T$9</f>
        <v>0</v>
      </c>
      <c r="D12" s="100">
        <f>総括表!$W$9</f>
        <v>0</v>
      </c>
      <c r="E12" s="100">
        <f>総括表!$Z$9</f>
        <v>0</v>
      </c>
      <c r="F12" s="100">
        <f>総括表!$E$16</f>
        <v>0</v>
      </c>
      <c r="G12" s="100" t="str">
        <f>総括表!$H$17&amp;総括表!$K$17</f>
        <v/>
      </c>
      <c r="H12" s="100">
        <f>総括表!$E$18</f>
        <v>0</v>
      </c>
      <c r="I12" s="100">
        <f>総括表!$M$19</f>
        <v>0</v>
      </c>
      <c r="J12" s="100">
        <f>総括表!$U$19</f>
        <v>0</v>
      </c>
      <c r="K12" s="100">
        <f>総括表!$M$20</f>
        <v>0</v>
      </c>
      <c r="L12" s="100">
        <f>総括表!$U$20</f>
        <v>0</v>
      </c>
      <c r="M12" s="100">
        <f>総括表!$M$21</f>
        <v>0</v>
      </c>
      <c r="N12" s="100">
        <f>総括表!$U$21</f>
        <v>0</v>
      </c>
      <c r="O12" s="100">
        <f ca="1">総括表!$J$27</f>
        <v>0</v>
      </c>
      <c r="P12" s="100">
        <f ca="1">総括表!$U$27</f>
        <v>0</v>
      </c>
      <c r="Q12" s="100">
        <f t="shared" ca="1" si="1"/>
        <v>0</v>
      </c>
      <c r="R12" s="100">
        <f t="shared" ca="1" si="2"/>
        <v>0</v>
      </c>
      <c r="S12" s="100">
        <f t="shared" ca="1" si="3"/>
        <v>0</v>
      </c>
      <c r="T12" s="100">
        <f t="shared" ca="1" si="4"/>
        <v>0</v>
      </c>
      <c r="U12" s="100">
        <f t="shared" ca="1" si="5"/>
        <v>0</v>
      </c>
      <c r="V12" s="100">
        <f t="shared" ca="1" si="6"/>
        <v>0</v>
      </c>
      <c r="W12" s="100">
        <f t="shared" ca="1" si="7"/>
        <v>0</v>
      </c>
      <c r="X12" s="100">
        <f t="shared" ca="1" si="8"/>
        <v>0</v>
      </c>
      <c r="Y12" s="100">
        <f t="shared" ca="1" si="9"/>
        <v>0</v>
      </c>
      <c r="Z12" s="100">
        <f t="shared" ca="1" si="10"/>
        <v>0</v>
      </c>
      <c r="AA12" s="100" t="str">
        <f t="shared" ca="1" si="11"/>
        <v/>
      </c>
      <c r="AB12" s="100">
        <f t="shared" ca="1" si="12"/>
        <v>0</v>
      </c>
      <c r="AC12" s="100" t="str">
        <f t="shared" ca="1" si="13"/>
        <v/>
      </c>
      <c r="AD12" s="100">
        <f t="shared" ca="1" si="14"/>
        <v>0</v>
      </c>
      <c r="AE12" s="100">
        <f t="shared" ca="1" si="15"/>
        <v>0</v>
      </c>
      <c r="AF12" s="100">
        <f t="shared" ca="1" si="16"/>
        <v>0</v>
      </c>
      <c r="AG12" s="100">
        <f t="shared" ca="1" si="17"/>
        <v>0</v>
      </c>
      <c r="AH12" s="100">
        <f t="shared" ca="1" si="18"/>
        <v>0</v>
      </c>
      <c r="AI12" s="100">
        <f t="shared" ca="1" si="19"/>
        <v>0</v>
      </c>
      <c r="AJ12" s="100">
        <f t="shared" ca="1" si="20"/>
        <v>0</v>
      </c>
      <c r="AK12" s="100">
        <f t="shared" ca="1" si="21"/>
        <v>0</v>
      </c>
      <c r="AL12" s="100">
        <f t="shared" ca="1" si="22"/>
        <v>0</v>
      </c>
      <c r="AM12" s="100">
        <f t="shared" ca="1" si="23"/>
        <v>0</v>
      </c>
      <c r="AN12" s="100">
        <f t="shared" ca="1" si="24"/>
        <v>0</v>
      </c>
      <c r="AO12" s="100">
        <f t="shared" ca="1" si="25"/>
        <v>0</v>
      </c>
      <c r="AP12" s="100">
        <f t="shared" ca="1" si="26"/>
        <v>0</v>
      </c>
      <c r="AQ12" s="100">
        <f t="shared" ca="1" si="27"/>
        <v>0</v>
      </c>
      <c r="AR12" s="100">
        <f t="shared" ca="1" si="28"/>
        <v>0</v>
      </c>
      <c r="AS12" s="100">
        <f t="shared" ca="1" si="29"/>
        <v>0</v>
      </c>
      <c r="AT12" s="100">
        <f t="shared" ca="1" si="30"/>
        <v>0</v>
      </c>
      <c r="AU12" s="100">
        <f t="shared" ca="1" si="31"/>
        <v>0</v>
      </c>
      <c r="AV12" s="100">
        <f t="shared" ca="1" si="34"/>
        <v>0</v>
      </c>
      <c r="AW12" s="100">
        <f t="shared" ca="1" si="35"/>
        <v>0</v>
      </c>
      <c r="AX12" s="100">
        <f t="shared" ca="1" si="36"/>
        <v>0</v>
      </c>
      <c r="AY12" s="100">
        <f t="shared" ca="1" si="37"/>
        <v>0</v>
      </c>
      <c r="AZ12" s="100">
        <f t="shared" ca="1" si="32"/>
        <v>0</v>
      </c>
      <c r="BA12" s="100">
        <f t="shared" ca="1" si="33"/>
        <v>0</v>
      </c>
      <c r="BB12" s="100">
        <f t="shared" ca="1" si="38"/>
        <v>0</v>
      </c>
    </row>
    <row r="13" spans="2:54">
      <c r="B13" s="106">
        <f t="shared" si="0"/>
        <v>10</v>
      </c>
      <c r="C13" s="100">
        <f>総括表!$T$9</f>
        <v>0</v>
      </c>
      <c r="D13" s="100">
        <f>総括表!$W$9</f>
        <v>0</v>
      </c>
      <c r="E13" s="100">
        <f>総括表!$Z$9</f>
        <v>0</v>
      </c>
      <c r="F13" s="100">
        <f>総括表!$E$16</f>
        <v>0</v>
      </c>
      <c r="G13" s="100" t="str">
        <f>総括表!$H$17&amp;総括表!$K$17</f>
        <v/>
      </c>
      <c r="H13" s="100">
        <f>総括表!$E$18</f>
        <v>0</v>
      </c>
      <c r="I13" s="100">
        <f>総括表!$M$19</f>
        <v>0</v>
      </c>
      <c r="J13" s="100">
        <f>総括表!$U$19</f>
        <v>0</v>
      </c>
      <c r="K13" s="100">
        <f>総括表!$M$20</f>
        <v>0</v>
      </c>
      <c r="L13" s="100">
        <f>総括表!$U$20</f>
        <v>0</v>
      </c>
      <c r="M13" s="100">
        <f>総括表!$M$21</f>
        <v>0</v>
      </c>
      <c r="N13" s="100">
        <f>総括表!$U$21</f>
        <v>0</v>
      </c>
      <c r="O13" s="100">
        <f ca="1">総括表!$J$27</f>
        <v>0</v>
      </c>
      <c r="P13" s="100">
        <f ca="1">総括表!$U$27</f>
        <v>0</v>
      </c>
      <c r="Q13" s="100">
        <f t="shared" ca="1" si="1"/>
        <v>0</v>
      </c>
      <c r="R13" s="100">
        <f t="shared" ca="1" si="2"/>
        <v>0</v>
      </c>
      <c r="S13" s="100">
        <f t="shared" ca="1" si="3"/>
        <v>0</v>
      </c>
      <c r="T13" s="100">
        <f t="shared" ca="1" si="4"/>
        <v>0</v>
      </c>
      <c r="U13" s="100">
        <f t="shared" ca="1" si="5"/>
        <v>0</v>
      </c>
      <c r="V13" s="100">
        <f t="shared" ca="1" si="6"/>
        <v>0</v>
      </c>
      <c r="W13" s="100">
        <f t="shared" ca="1" si="7"/>
        <v>0</v>
      </c>
      <c r="X13" s="100">
        <f t="shared" ca="1" si="8"/>
        <v>0</v>
      </c>
      <c r="Y13" s="100">
        <f t="shared" ca="1" si="9"/>
        <v>0</v>
      </c>
      <c r="Z13" s="100">
        <f t="shared" ca="1" si="10"/>
        <v>0</v>
      </c>
      <c r="AA13" s="100" t="str">
        <f t="shared" ca="1" si="11"/>
        <v/>
      </c>
      <c r="AB13" s="100">
        <f t="shared" ca="1" si="12"/>
        <v>0</v>
      </c>
      <c r="AC13" s="100" t="str">
        <f t="shared" ca="1" si="13"/>
        <v/>
      </c>
      <c r="AD13" s="100">
        <f t="shared" ca="1" si="14"/>
        <v>0</v>
      </c>
      <c r="AE13" s="100">
        <f t="shared" ca="1" si="15"/>
        <v>0</v>
      </c>
      <c r="AF13" s="100">
        <f t="shared" ca="1" si="16"/>
        <v>0</v>
      </c>
      <c r="AG13" s="100">
        <f t="shared" ca="1" si="17"/>
        <v>0</v>
      </c>
      <c r="AH13" s="100">
        <f t="shared" ca="1" si="18"/>
        <v>0</v>
      </c>
      <c r="AI13" s="100">
        <f t="shared" ca="1" si="19"/>
        <v>0</v>
      </c>
      <c r="AJ13" s="100">
        <f t="shared" ca="1" si="20"/>
        <v>0</v>
      </c>
      <c r="AK13" s="100">
        <f t="shared" ca="1" si="21"/>
        <v>0</v>
      </c>
      <c r="AL13" s="100">
        <f t="shared" ca="1" si="22"/>
        <v>0</v>
      </c>
      <c r="AM13" s="100">
        <f t="shared" ca="1" si="23"/>
        <v>0</v>
      </c>
      <c r="AN13" s="100">
        <f t="shared" ca="1" si="24"/>
        <v>0</v>
      </c>
      <c r="AO13" s="100">
        <f t="shared" ca="1" si="25"/>
        <v>0</v>
      </c>
      <c r="AP13" s="100">
        <f t="shared" ca="1" si="26"/>
        <v>0</v>
      </c>
      <c r="AQ13" s="100">
        <f t="shared" ca="1" si="27"/>
        <v>0</v>
      </c>
      <c r="AR13" s="100">
        <f t="shared" ca="1" si="28"/>
        <v>0</v>
      </c>
      <c r="AS13" s="100">
        <f t="shared" ca="1" si="29"/>
        <v>0</v>
      </c>
      <c r="AT13" s="100">
        <f t="shared" ca="1" si="30"/>
        <v>0</v>
      </c>
      <c r="AU13" s="100">
        <f t="shared" ca="1" si="31"/>
        <v>0</v>
      </c>
      <c r="AV13" s="100">
        <f t="shared" ca="1" si="34"/>
        <v>0</v>
      </c>
      <c r="AW13" s="100">
        <f t="shared" ca="1" si="35"/>
        <v>0</v>
      </c>
      <c r="AX13" s="100">
        <f t="shared" ca="1" si="36"/>
        <v>0</v>
      </c>
      <c r="AY13" s="100">
        <f t="shared" ca="1" si="37"/>
        <v>0</v>
      </c>
      <c r="AZ13" s="100">
        <f t="shared" ca="1" si="32"/>
        <v>0</v>
      </c>
      <c r="BA13" s="100">
        <f t="shared" ca="1" si="33"/>
        <v>0</v>
      </c>
      <c r="BB13" s="100">
        <f t="shared" ca="1" si="38"/>
        <v>0</v>
      </c>
    </row>
    <row r="14" spans="2:54">
      <c r="B14" s="106">
        <f t="shared" si="0"/>
        <v>11</v>
      </c>
      <c r="C14" s="100">
        <f>総括表!$T$9</f>
        <v>0</v>
      </c>
      <c r="D14" s="100">
        <f>総括表!$W$9</f>
        <v>0</v>
      </c>
      <c r="E14" s="100">
        <f>総括表!$Z$9</f>
        <v>0</v>
      </c>
      <c r="F14" s="100">
        <f>総括表!$E$16</f>
        <v>0</v>
      </c>
      <c r="G14" s="100" t="str">
        <f>総括表!$H$17&amp;総括表!$K$17</f>
        <v/>
      </c>
      <c r="H14" s="100">
        <f>総括表!$E$18</f>
        <v>0</v>
      </c>
      <c r="I14" s="100">
        <f>総括表!$M$19</f>
        <v>0</v>
      </c>
      <c r="J14" s="100">
        <f>総括表!$U$19</f>
        <v>0</v>
      </c>
      <c r="K14" s="100">
        <f>総括表!$M$20</f>
        <v>0</v>
      </c>
      <c r="L14" s="100">
        <f>総括表!$U$20</f>
        <v>0</v>
      </c>
      <c r="M14" s="100">
        <f>総括表!$M$21</f>
        <v>0</v>
      </c>
      <c r="N14" s="100">
        <f>総括表!$U$21</f>
        <v>0</v>
      </c>
      <c r="O14" s="100">
        <f ca="1">総括表!$J$27</f>
        <v>0</v>
      </c>
      <c r="P14" s="100">
        <f ca="1">総括表!$U$27</f>
        <v>0</v>
      </c>
      <c r="Q14" s="100">
        <f t="shared" ca="1" si="1"/>
        <v>0</v>
      </c>
      <c r="R14" s="100">
        <f t="shared" ca="1" si="2"/>
        <v>0</v>
      </c>
      <c r="S14" s="100">
        <f t="shared" ca="1" si="3"/>
        <v>0</v>
      </c>
      <c r="T14" s="100">
        <f t="shared" ca="1" si="4"/>
        <v>0</v>
      </c>
      <c r="U14" s="100">
        <f t="shared" ca="1" si="5"/>
        <v>0</v>
      </c>
      <c r="V14" s="100">
        <f t="shared" ca="1" si="6"/>
        <v>0</v>
      </c>
      <c r="W14" s="100">
        <f t="shared" ca="1" si="7"/>
        <v>0</v>
      </c>
      <c r="X14" s="100">
        <f t="shared" ca="1" si="8"/>
        <v>0</v>
      </c>
      <c r="Y14" s="100">
        <f t="shared" ca="1" si="9"/>
        <v>0</v>
      </c>
      <c r="Z14" s="100">
        <f t="shared" ca="1" si="10"/>
        <v>0</v>
      </c>
      <c r="AA14" s="100" t="str">
        <f t="shared" ca="1" si="11"/>
        <v/>
      </c>
      <c r="AB14" s="100">
        <f t="shared" ca="1" si="12"/>
        <v>0</v>
      </c>
      <c r="AC14" s="100" t="str">
        <f t="shared" ca="1" si="13"/>
        <v/>
      </c>
      <c r="AD14" s="100">
        <f t="shared" ca="1" si="14"/>
        <v>0</v>
      </c>
      <c r="AE14" s="100">
        <f t="shared" ca="1" si="15"/>
        <v>0</v>
      </c>
      <c r="AF14" s="100">
        <f t="shared" ca="1" si="16"/>
        <v>0</v>
      </c>
      <c r="AG14" s="100">
        <f t="shared" ca="1" si="17"/>
        <v>0</v>
      </c>
      <c r="AH14" s="100">
        <f t="shared" ca="1" si="18"/>
        <v>0</v>
      </c>
      <c r="AI14" s="100">
        <f t="shared" ca="1" si="19"/>
        <v>0</v>
      </c>
      <c r="AJ14" s="100">
        <f t="shared" ca="1" si="20"/>
        <v>0</v>
      </c>
      <c r="AK14" s="100">
        <f t="shared" ca="1" si="21"/>
        <v>0</v>
      </c>
      <c r="AL14" s="100">
        <f t="shared" ca="1" si="22"/>
        <v>0</v>
      </c>
      <c r="AM14" s="100">
        <f t="shared" ca="1" si="23"/>
        <v>0</v>
      </c>
      <c r="AN14" s="100">
        <f t="shared" ca="1" si="24"/>
        <v>0</v>
      </c>
      <c r="AO14" s="100">
        <f t="shared" ca="1" si="25"/>
        <v>0</v>
      </c>
      <c r="AP14" s="100">
        <f t="shared" ca="1" si="26"/>
        <v>0</v>
      </c>
      <c r="AQ14" s="100">
        <f t="shared" ca="1" si="27"/>
        <v>0</v>
      </c>
      <c r="AR14" s="100">
        <f t="shared" ca="1" si="28"/>
        <v>0</v>
      </c>
      <c r="AS14" s="100">
        <f t="shared" ca="1" si="29"/>
        <v>0</v>
      </c>
      <c r="AT14" s="100">
        <f t="shared" ca="1" si="30"/>
        <v>0</v>
      </c>
      <c r="AU14" s="100">
        <f t="shared" ca="1" si="31"/>
        <v>0</v>
      </c>
      <c r="AV14" s="100">
        <f t="shared" ca="1" si="34"/>
        <v>0</v>
      </c>
      <c r="AW14" s="100">
        <f t="shared" ca="1" si="35"/>
        <v>0</v>
      </c>
      <c r="AX14" s="100">
        <f t="shared" ca="1" si="36"/>
        <v>0</v>
      </c>
      <c r="AY14" s="100">
        <f t="shared" ca="1" si="37"/>
        <v>0</v>
      </c>
      <c r="AZ14" s="100">
        <f t="shared" ca="1" si="32"/>
        <v>0</v>
      </c>
      <c r="BA14" s="100">
        <f t="shared" ca="1" si="33"/>
        <v>0</v>
      </c>
      <c r="BB14" s="100">
        <f t="shared" ca="1" si="38"/>
        <v>0</v>
      </c>
    </row>
    <row r="15" spans="2:54">
      <c r="B15" s="106">
        <f t="shared" si="0"/>
        <v>12</v>
      </c>
      <c r="C15" s="100">
        <f>総括表!$T$9</f>
        <v>0</v>
      </c>
      <c r="D15" s="100">
        <f>総括表!$W$9</f>
        <v>0</v>
      </c>
      <c r="E15" s="100">
        <f>総括表!$Z$9</f>
        <v>0</v>
      </c>
      <c r="F15" s="100">
        <f>総括表!$E$16</f>
        <v>0</v>
      </c>
      <c r="G15" s="100" t="str">
        <f>総括表!$H$17&amp;総括表!$K$17</f>
        <v/>
      </c>
      <c r="H15" s="100">
        <f>総括表!$E$18</f>
        <v>0</v>
      </c>
      <c r="I15" s="100">
        <f>総括表!$M$19</f>
        <v>0</v>
      </c>
      <c r="J15" s="100">
        <f>総括表!$U$19</f>
        <v>0</v>
      </c>
      <c r="K15" s="100">
        <f>総括表!$M$20</f>
        <v>0</v>
      </c>
      <c r="L15" s="100">
        <f>総括表!$U$20</f>
        <v>0</v>
      </c>
      <c r="M15" s="100">
        <f>総括表!$M$21</f>
        <v>0</v>
      </c>
      <c r="N15" s="100">
        <f>総括表!$U$21</f>
        <v>0</v>
      </c>
      <c r="O15" s="100">
        <f ca="1">総括表!$J$27</f>
        <v>0</v>
      </c>
      <c r="P15" s="100">
        <f ca="1">総括表!$U$27</f>
        <v>0</v>
      </c>
      <c r="Q15" s="100">
        <f t="shared" ca="1" si="1"/>
        <v>0</v>
      </c>
      <c r="R15" s="100">
        <f t="shared" ca="1" si="2"/>
        <v>0</v>
      </c>
      <c r="S15" s="100">
        <f t="shared" ca="1" si="3"/>
        <v>0</v>
      </c>
      <c r="T15" s="100">
        <f t="shared" ca="1" si="4"/>
        <v>0</v>
      </c>
      <c r="U15" s="100">
        <f t="shared" ca="1" si="5"/>
        <v>0</v>
      </c>
      <c r="V15" s="100">
        <f t="shared" ca="1" si="6"/>
        <v>0</v>
      </c>
      <c r="W15" s="100">
        <f t="shared" ca="1" si="7"/>
        <v>0</v>
      </c>
      <c r="X15" s="100">
        <f t="shared" ca="1" si="8"/>
        <v>0</v>
      </c>
      <c r="Y15" s="100">
        <f t="shared" ca="1" si="9"/>
        <v>0</v>
      </c>
      <c r="Z15" s="100">
        <f t="shared" ca="1" si="10"/>
        <v>0</v>
      </c>
      <c r="AA15" s="100" t="str">
        <f t="shared" ca="1" si="11"/>
        <v/>
      </c>
      <c r="AB15" s="100">
        <f t="shared" ca="1" si="12"/>
        <v>0</v>
      </c>
      <c r="AC15" s="100" t="str">
        <f t="shared" ca="1" si="13"/>
        <v/>
      </c>
      <c r="AD15" s="100">
        <f t="shared" ca="1" si="14"/>
        <v>0</v>
      </c>
      <c r="AE15" s="100">
        <f t="shared" ca="1" si="15"/>
        <v>0</v>
      </c>
      <c r="AF15" s="100">
        <f t="shared" ca="1" si="16"/>
        <v>0</v>
      </c>
      <c r="AG15" s="100">
        <f t="shared" ca="1" si="17"/>
        <v>0</v>
      </c>
      <c r="AH15" s="100">
        <f t="shared" ca="1" si="18"/>
        <v>0</v>
      </c>
      <c r="AI15" s="100">
        <f t="shared" ca="1" si="19"/>
        <v>0</v>
      </c>
      <c r="AJ15" s="100">
        <f t="shared" ca="1" si="20"/>
        <v>0</v>
      </c>
      <c r="AK15" s="100">
        <f t="shared" ca="1" si="21"/>
        <v>0</v>
      </c>
      <c r="AL15" s="100">
        <f t="shared" ca="1" si="22"/>
        <v>0</v>
      </c>
      <c r="AM15" s="100">
        <f t="shared" ca="1" si="23"/>
        <v>0</v>
      </c>
      <c r="AN15" s="100">
        <f t="shared" ca="1" si="24"/>
        <v>0</v>
      </c>
      <c r="AO15" s="100">
        <f t="shared" ca="1" si="25"/>
        <v>0</v>
      </c>
      <c r="AP15" s="100">
        <f t="shared" ca="1" si="26"/>
        <v>0</v>
      </c>
      <c r="AQ15" s="100">
        <f t="shared" ca="1" si="27"/>
        <v>0</v>
      </c>
      <c r="AR15" s="100">
        <f t="shared" ca="1" si="28"/>
        <v>0</v>
      </c>
      <c r="AS15" s="100">
        <f t="shared" ca="1" si="29"/>
        <v>0</v>
      </c>
      <c r="AT15" s="100">
        <f t="shared" ca="1" si="30"/>
        <v>0</v>
      </c>
      <c r="AU15" s="100">
        <f t="shared" ca="1" si="31"/>
        <v>0</v>
      </c>
      <c r="AV15" s="100">
        <f t="shared" ca="1" si="34"/>
        <v>0</v>
      </c>
      <c r="AW15" s="100">
        <f t="shared" ca="1" si="35"/>
        <v>0</v>
      </c>
      <c r="AX15" s="100">
        <f t="shared" ca="1" si="36"/>
        <v>0</v>
      </c>
      <c r="AY15" s="100">
        <f t="shared" ca="1" si="37"/>
        <v>0</v>
      </c>
      <c r="AZ15" s="100">
        <f t="shared" ca="1" si="32"/>
        <v>0</v>
      </c>
      <c r="BA15" s="100">
        <f t="shared" ca="1" si="33"/>
        <v>0</v>
      </c>
      <c r="BB15" s="100">
        <f t="shared" ca="1" si="38"/>
        <v>0</v>
      </c>
    </row>
    <row r="16" spans="2:54">
      <c r="B16" s="106">
        <f t="shared" si="0"/>
        <v>13</v>
      </c>
      <c r="C16" s="100">
        <f>総括表!$T$9</f>
        <v>0</v>
      </c>
      <c r="D16" s="100">
        <f>総括表!$W$9</f>
        <v>0</v>
      </c>
      <c r="E16" s="100">
        <f>総括表!$Z$9</f>
        <v>0</v>
      </c>
      <c r="F16" s="100">
        <f>総括表!$E$16</f>
        <v>0</v>
      </c>
      <c r="G16" s="100" t="str">
        <f>総括表!$H$17&amp;総括表!$K$17</f>
        <v/>
      </c>
      <c r="H16" s="100">
        <f>総括表!$E$18</f>
        <v>0</v>
      </c>
      <c r="I16" s="100">
        <f>総括表!$M$19</f>
        <v>0</v>
      </c>
      <c r="J16" s="100">
        <f>総括表!$U$19</f>
        <v>0</v>
      </c>
      <c r="K16" s="100">
        <f>総括表!$M$20</f>
        <v>0</v>
      </c>
      <c r="L16" s="100">
        <f>総括表!$U$20</f>
        <v>0</v>
      </c>
      <c r="M16" s="100">
        <f>総括表!$M$21</f>
        <v>0</v>
      </c>
      <c r="N16" s="100">
        <f>総括表!$U$21</f>
        <v>0</v>
      </c>
      <c r="O16" s="100">
        <f ca="1">総括表!$J$27</f>
        <v>0</v>
      </c>
      <c r="P16" s="100">
        <f ca="1">総括表!$U$27</f>
        <v>0</v>
      </c>
      <c r="Q16" s="100">
        <f t="shared" ca="1" si="1"/>
        <v>0</v>
      </c>
      <c r="R16" s="100">
        <f t="shared" ca="1" si="2"/>
        <v>0</v>
      </c>
      <c r="S16" s="100">
        <f ca="1">IFERROR(INDIRECT("個票"&amp;$B16&amp;"！$L$6"),"")</f>
        <v>0</v>
      </c>
      <c r="T16" s="100">
        <f t="shared" ca="1" si="4"/>
        <v>0</v>
      </c>
      <c r="U16" s="100">
        <f t="shared" ca="1" si="5"/>
        <v>0</v>
      </c>
      <c r="V16" s="100">
        <f t="shared" ca="1" si="6"/>
        <v>0</v>
      </c>
      <c r="W16" s="100">
        <f t="shared" ca="1" si="7"/>
        <v>0</v>
      </c>
      <c r="X16" s="100">
        <f t="shared" ca="1" si="8"/>
        <v>0</v>
      </c>
      <c r="Y16" s="100">
        <f t="shared" ca="1" si="9"/>
        <v>0</v>
      </c>
      <c r="Z16" s="100">
        <f t="shared" ca="1" si="10"/>
        <v>0</v>
      </c>
      <c r="AA16" s="100" t="str">
        <f t="shared" ca="1" si="11"/>
        <v/>
      </c>
      <c r="AB16" s="100">
        <f t="shared" ca="1" si="12"/>
        <v>0</v>
      </c>
      <c r="AC16" s="100" t="str">
        <f t="shared" ca="1" si="13"/>
        <v/>
      </c>
      <c r="AD16" s="100">
        <f t="shared" ca="1" si="14"/>
        <v>0</v>
      </c>
      <c r="AE16" s="100">
        <f t="shared" ca="1" si="15"/>
        <v>0</v>
      </c>
      <c r="AF16" s="100">
        <f t="shared" ca="1" si="16"/>
        <v>0</v>
      </c>
      <c r="AG16" s="100">
        <f t="shared" ca="1" si="17"/>
        <v>0</v>
      </c>
      <c r="AH16" s="100">
        <f t="shared" ca="1" si="18"/>
        <v>0</v>
      </c>
      <c r="AI16" s="100">
        <f t="shared" ca="1" si="19"/>
        <v>0</v>
      </c>
      <c r="AJ16" s="100">
        <f t="shared" ca="1" si="20"/>
        <v>0</v>
      </c>
      <c r="AK16" s="100">
        <f t="shared" ca="1" si="21"/>
        <v>0</v>
      </c>
      <c r="AL16" s="100">
        <f t="shared" ca="1" si="22"/>
        <v>0</v>
      </c>
      <c r="AM16" s="100">
        <f t="shared" ca="1" si="23"/>
        <v>0</v>
      </c>
      <c r="AN16" s="100">
        <f t="shared" ca="1" si="24"/>
        <v>0</v>
      </c>
      <c r="AO16" s="100">
        <f t="shared" ca="1" si="25"/>
        <v>0</v>
      </c>
      <c r="AP16" s="100">
        <f t="shared" ca="1" si="26"/>
        <v>0</v>
      </c>
      <c r="AQ16" s="100">
        <f t="shared" ca="1" si="27"/>
        <v>0</v>
      </c>
      <c r="AR16" s="100">
        <f t="shared" ca="1" si="28"/>
        <v>0</v>
      </c>
      <c r="AS16" s="100">
        <f t="shared" ca="1" si="29"/>
        <v>0</v>
      </c>
      <c r="AT16" s="100">
        <f t="shared" ca="1" si="30"/>
        <v>0</v>
      </c>
      <c r="AU16" s="100">
        <f t="shared" ca="1" si="31"/>
        <v>0</v>
      </c>
      <c r="AV16" s="100">
        <f t="shared" ca="1" si="34"/>
        <v>0</v>
      </c>
      <c r="AW16" s="100">
        <f t="shared" ca="1" si="35"/>
        <v>0</v>
      </c>
      <c r="AX16" s="100">
        <f t="shared" ca="1" si="36"/>
        <v>0</v>
      </c>
      <c r="AY16" s="100">
        <f t="shared" ca="1" si="37"/>
        <v>0</v>
      </c>
      <c r="AZ16" s="100">
        <f t="shared" ca="1" si="32"/>
        <v>0</v>
      </c>
      <c r="BA16" s="100">
        <f t="shared" ca="1" si="33"/>
        <v>0</v>
      </c>
      <c r="BB16" s="100">
        <f t="shared" ca="1" si="38"/>
        <v>0</v>
      </c>
    </row>
    <row r="17" spans="2:54">
      <c r="B17" s="106">
        <f t="shared" si="0"/>
        <v>14</v>
      </c>
      <c r="C17" s="100">
        <f>総括表!$T$9</f>
        <v>0</v>
      </c>
      <c r="D17" s="100">
        <f>総括表!$W$9</f>
        <v>0</v>
      </c>
      <c r="E17" s="100">
        <f>総括表!$Z$9</f>
        <v>0</v>
      </c>
      <c r="F17" s="100">
        <f>総括表!$E$16</f>
        <v>0</v>
      </c>
      <c r="G17" s="100" t="str">
        <f>総括表!$H$17&amp;総括表!$K$17</f>
        <v/>
      </c>
      <c r="H17" s="100">
        <f>総括表!$E$18</f>
        <v>0</v>
      </c>
      <c r="I17" s="100">
        <f>総括表!$M$19</f>
        <v>0</v>
      </c>
      <c r="J17" s="100">
        <f>総括表!$U$19</f>
        <v>0</v>
      </c>
      <c r="K17" s="100">
        <f>総括表!$M$20</f>
        <v>0</v>
      </c>
      <c r="L17" s="100">
        <f>総括表!$U$20</f>
        <v>0</v>
      </c>
      <c r="M17" s="100">
        <f>総括表!$M$21</f>
        <v>0</v>
      </c>
      <c r="N17" s="100">
        <f>総括表!$U$21</f>
        <v>0</v>
      </c>
      <c r="O17" s="100">
        <f ca="1">総括表!$J$27</f>
        <v>0</v>
      </c>
      <c r="P17" s="100">
        <f ca="1">総括表!$U$27</f>
        <v>0</v>
      </c>
      <c r="Q17" s="100">
        <f t="shared" ca="1" si="1"/>
        <v>0</v>
      </c>
      <c r="R17" s="100">
        <f t="shared" ca="1" si="2"/>
        <v>0</v>
      </c>
      <c r="S17" s="100">
        <f t="shared" ca="1" si="3"/>
        <v>0</v>
      </c>
      <c r="T17" s="100">
        <f t="shared" ca="1" si="4"/>
        <v>0</v>
      </c>
      <c r="U17" s="100">
        <f t="shared" ca="1" si="5"/>
        <v>0</v>
      </c>
      <c r="V17" s="100">
        <f t="shared" ca="1" si="6"/>
        <v>0</v>
      </c>
      <c r="W17" s="100">
        <f t="shared" ca="1" si="7"/>
        <v>0</v>
      </c>
      <c r="X17" s="100">
        <f t="shared" ca="1" si="8"/>
        <v>0</v>
      </c>
      <c r="Y17" s="100">
        <f t="shared" ca="1" si="9"/>
        <v>0</v>
      </c>
      <c r="Z17" s="100">
        <f t="shared" ca="1" si="10"/>
        <v>0</v>
      </c>
      <c r="AA17" s="100" t="str">
        <f t="shared" ca="1" si="11"/>
        <v/>
      </c>
      <c r="AB17" s="100">
        <f t="shared" ca="1" si="12"/>
        <v>0</v>
      </c>
      <c r="AC17" s="100" t="str">
        <f t="shared" ca="1" si="13"/>
        <v/>
      </c>
      <c r="AD17" s="100">
        <f t="shared" ca="1" si="14"/>
        <v>0</v>
      </c>
      <c r="AE17" s="100">
        <f t="shared" ca="1" si="15"/>
        <v>0</v>
      </c>
      <c r="AF17" s="100">
        <f t="shared" ca="1" si="16"/>
        <v>0</v>
      </c>
      <c r="AG17" s="100">
        <f t="shared" ca="1" si="17"/>
        <v>0</v>
      </c>
      <c r="AH17" s="100">
        <f t="shared" ca="1" si="18"/>
        <v>0</v>
      </c>
      <c r="AI17" s="100">
        <f t="shared" ca="1" si="19"/>
        <v>0</v>
      </c>
      <c r="AJ17" s="100">
        <f t="shared" ca="1" si="20"/>
        <v>0</v>
      </c>
      <c r="AK17" s="100">
        <f t="shared" ca="1" si="21"/>
        <v>0</v>
      </c>
      <c r="AL17" s="100">
        <f t="shared" ca="1" si="22"/>
        <v>0</v>
      </c>
      <c r="AM17" s="100">
        <f t="shared" ca="1" si="23"/>
        <v>0</v>
      </c>
      <c r="AN17" s="100">
        <f t="shared" ca="1" si="24"/>
        <v>0</v>
      </c>
      <c r="AO17" s="100">
        <f t="shared" ca="1" si="25"/>
        <v>0</v>
      </c>
      <c r="AP17" s="100">
        <f t="shared" ca="1" si="26"/>
        <v>0</v>
      </c>
      <c r="AQ17" s="100">
        <f t="shared" ca="1" si="27"/>
        <v>0</v>
      </c>
      <c r="AR17" s="100">
        <f t="shared" ca="1" si="28"/>
        <v>0</v>
      </c>
      <c r="AS17" s="100">
        <f t="shared" ca="1" si="29"/>
        <v>0</v>
      </c>
      <c r="AT17" s="100">
        <f t="shared" ca="1" si="30"/>
        <v>0</v>
      </c>
      <c r="AU17" s="100">
        <f t="shared" ca="1" si="31"/>
        <v>0</v>
      </c>
      <c r="AV17" s="100">
        <f t="shared" ca="1" si="34"/>
        <v>0</v>
      </c>
      <c r="AW17" s="100">
        <f t="shared" ca="1" si="35"/>
        <v>0</v>
      </c>
      <c r="AX17" s="100">
        <f t="shared" ca="1" si="36"/>
        <v>0</v>
      </c>
      <c r="AY17" s="100">
        <f t="shared" ca="1" si="37"/>
        <v>0</v>
      </c>
      <c r="AZ17" s="100">
        <f t="shared" ca="1" si="32"/>
        <v>0</v>
      </c>
      <c r="BA17" s="100">
        <f t="shared" ca="1" si="33"/>
        <v>0</v>
      </c>
      <c r="BB17" s="100">
        <f t="shared" ca="1" si="38"/>
        <v>0</v>
      </c>
    </row>
    <row r="18" spans="2:54">
      <c r="B18" s="106">
        <f t="shared" si="0"/>
        <v>15</v>
      </c>
      <c r="C18" s="100">
        <f>総括表!$T$9</f>
        <v>0</v>
      </c>
      <c r="D18" s="100">
        <f>総括表!$W$9</f>
        <v>0</v>
      </c>
      <c r="E18" s="100">
        <f>総括表!$Z$9</f>
        <v>0</v>
      </c>
      <c r="F18" s="100">
        <f>総括表!$E$16</f>
        <v>0</v>
      </c>
      <c r="G18" s="100" t="str">
        <f>総括表!$H$17&amp;総括表!$K$17</f>
        <v/>
      </c>
      <c r="H18" s="100">
        <f>総括表!$E$18</f>
        <v>0</v>
      </c>
      <c r="I18" s="100">
        <f>総括表!$M$19</f>
        <v>0</v>
      </c>
      <c r="J18" s="100">
        <f>総括表!$U$19</f>
        <v>0</v>
      </c>
      <c r="K18" s="100">
        <f>総括表!$M$20</f>
        <v>0</v>
      </c>
      <c r="L18" s="100">
        <f>総括表!$U$20</f>
        <v>0</v>
      </c>
      <c r="M18" s="100">
        <f>総括表!$M$21</f>
        <v>0</v>
      </c>
      <c r="N18" s="100">
        <f>総括表!$U$21</f>
        <v>0</v>
      </c>
      <c r="O18" s="100">
        <f ca="1">総括表!$J$27</f>
        <v>0</v>
      </c>
      <c r="P18" s="100">
        <f ca="1">総括表!$U$27</f>
        <v>0</v>
      </c>
      <c r="Q18" s="100">
        <f t="shared" ca="1" si="1"/>
        <v>0</v>
      </c>
      <c r="R18" s="100">
        <f t="shared" ca="1" si="2"/>
        <v>0</v>
      </c>
      <c r="S18" s="100">
        <f t="shared" ca="1" si="3"/>
        <v>0</v>
      </c>
      <c r="T18" s="100">
        <f t="shared" ca="1" si="4"/>
        <v>0</v>
      </c>
      <c r="U18" s="100">
        <f t="shared" ca="1" si="5"/>
        <v>0</v>
      </c>
      <c r="V18" s="100">
        <f t="shared" ca="1" si="6"/>
        <v>0</v>
      </c>
      <c r="W18" s="100">
        <f t="shared" ca="1" si="7"/>
        <v>0</v>
      </c>
      <c r="X18" s="100">
        <f t="shared" ca="1" si="8"/>
        <v>0</v>
      </c>
      <c r="Y18" s="100">
        <f t="shared" ca="1" si="9"/>
        <v>0</v>
      </c>
      <c r="Z18" s="100">
        <f t="shared" ca="1" si="10"/>
        <v>0</v>
      </c>
      <c r="AA18" s="100" t="str">
        <f t="shared" ca="1" si="11"/>
        <v/>
      </c>
      <c r="AB18" s="100">
        <f t="shared" ca="1" si="12"/>
        <v>0</v>
      </c>
      <c r="AC18" s="100" t="str">
        <f t="shared" ca="1" si="13"/>
        <v/>
      </c>
      <c r="AD18" s="100">
        <f t="shared" ca="1" si="14"/>
        <v>0</v>
      </c>
      <c r="AE18" s="100">
        <f t="shared" ca="1" si="15"/>
        <v>0</v>
      </c>
      <c r="AF18" s="100">
        <f t="shared" ca="1" si="16"/>
        <v>0</v>
      </c>
      <c r="AG18" s="100">
        <f t="shared" ca="1" si="17"/>
        <v>0</v>
      </c>
      <c r="AH18" s="100">
        <f t="shared" ca="1" si="18"/>
        <v>0</v>
      </c>
      <c r="AI18" s="100">
        <f t="shared" ca="1" si="19"/>
        <v>0</v>
      </c>
      <c r="AJ18" s="100">
        <f t="shared" ca="1" si="20"/>
        <v>0</v>
      </c>
      <c r="AK18" s="100">
        <f t="shared" ca="1" si="21"/>
        <v>0</v>
      </c>
      <c r="AL18" s="100">
        <f t="shared" ca="1" si="22"/>
        <v>0</v>
      </c>
      <c r="AM18" s="100">
        <f t="shared" ca="1" si="23"/>
        <v>0</v>
      </c>
      <c r="AN18" s="100">
        <f t="shared" ca="1" si="24"/>
        <v>0</v>
      </c>
      <c r="AO18" s="100">
        <f t="shared" ca="1" si="25"/>
        <v>0</v>
      </c>
      <c r="AP18" s="100">
        <f t="shared" ca="1" si="26"/>
        <v>0</v>
      </c>
      <c r="AQ18" s="100">
        <f t="shared" ca="1" si="27"/>
        <v>0</v>
      </c>
      <c r="AR18" s="100">
        <f t="shared" ca="1" si="28"/>
        <v>0</v>
      </c>
      <c r="AS18" s="100">
        <f t="shared" ca="1" si="29"/>
        <v>0</v>
      </c>
      <c r="AT18" s="100">
        <f t="shared" ca="1" si="30"/>
        <v>0</v>
      </c>
      <c r="AU18" s="100">
        <f t="shared" ca="1" si="31"/>
        <v>0</v>
      </c>
      <c r="AV18" s="100">
        <f t="shared" ca="1" si="34"/>
        <v>0</v>
      </c>
      <c r="AW18" s="100">
        <f t="shared" ca="1" si="35"/>
        <v>0</v>
      </c>
      <c r="AX18" s="100">
        <f t="shared" ca="1" si="36"/>
        <v>0</v>
      </c>
      <c r="AY18" s="100">
        <f t="shared" ca="1" si="37"/>
        <v>0</v>
      </c>
      <c r="AZ18" s="100">
        <f t="shared" ca="1" si="32"/>
        <v>0</v>
      </c>
      <c r="BA18" s="100">
        <f t="shared" ca="1" si="33"/>
        <v>0</v>
      </c>
      <c r="BB18" s="100">
        <f t="shared" ca="1" si="38"/>
        <v>0</v>
      </c>
    </row>
    <row r="19" spans="2:54">
      <c r="B19" s="106">
        <f t="shared" si="0"/>
        <v>16</v>
      </c>
      <c r="C19" s="100">
        <f>総括表!$T$9</f>
        <v>0</v>
      </c>
      <c r="D19" s="100">
        <f>総括表!$W$9</f>
        <v>0</v>
      </c>
      <c r="E19" s="100">
        <f>総括表!$Z$9</f>
        <v>0</v>
      </c>
      <c r="F19" s="100">
        <f>総括表!$E$16</f>
        <v>0</v>
      </c>
      <c r="G19" s="100" t="str">
        <f>総括表!$H$17&amp;総括表!$K$17</f>
        <v/>
      </c>
      <c r="H19" s="100">
        <f>総括表!$E$18</f>
        <v>0</v>
      </c>
      <c r="I19" s="100">
        <f>総括表!$M$19</f>
        <v>0</v>
      </c>
      <c r="J19" s="100">
        <f>総括表!$U$19</f>
        <v>0</v>
      </c>
      <c r="K19" s="100">
        <f>総括表!$M$20</f>
        <v>0</v>
      </c>
      <c r="L19" s="100">
        <f>総括表!$U$20</f>
        <v>0</v>
      </c>
      <c r="M19" s="100">
        <f>総括表!$M$21</f>
        <v>0</v>
      </c>
      <c r="N19" s="100">
        <f>総括表!$U$21</f>
        <v>0</v>
      </c>
      <c r="O19" s="100">
        <f ca="1">総括表!$J$27</f>
        <v>0</v>
      </c>
      <c r="P19" s="100">
        <f ca="1">総括表!$U$27</f>
        <v>0</v>
      </c>
      <c r="Q19" s="100">
        <f t="shared" ca="1" si="1"/>
        <v>0</v>
      </c>
      <c r="R19" s="100">
        <f t="shared" ca="1" si="2"/>
        <v>0</v>
      </c>
      <c r="S19" s="100">
        <f t="shared" ca="1" si="3"/>
        <v>0</v>
      </c>
      <c r="T19" s="100">
        <f t="shared" ca="1" si="4"/>
        <v>0</v>
      </c>
      <c r="U19" s="100">
        <f t="shared" ca="1" si="5"/>
        <v>0</v>
      </c>
      <c r="V19" s="100">
        <f t="shared" ca="1" si="6"/>
        <v>0</v>
      </c>
      <c r="W19" s="100">
        <f t="shared" ca="1" si="7"/>
        <v>0</v>
      </c>
      <c r="X19" s="100">
        <f t="shared" ca="1" si="8"/>
        <v>0</v>
      </c>
      <c r="Y19" s="100">
        <f t="shared" ca="1" si="9"/>
        <v>0</v>
      </c>
      <c r="Z19" s="100">
        <f t="shared" ca="1" si="10"/>
        <v>0</v>
      </c>
      <c r="AA19" s="100" t="str">
        <f t="shared" ca="1" si="11"/>
        <v/>
      </c>
      <c r="AB19" s="100">
        <f t="shared" ca="1" si="12"/>
        <v>0</v>
      </c>
      <c r="AC19" s="100" t="str">
        <f t="shared" ca="1" si="13"/>
        <v/>
      </c>
      <c r="AD19" s="100">
        <f t="shared" ca="1" si="14"/>
        <v>0</v>
      </c>
      <c r="AE19" s="100">
        <f t="shared" ca="1" si="15"/>
        <v>0</v>
      </c>
      <c r="AF19" s="100">
        <f t="shared" ca="1" si="16"/>
        <v>0</v>
      </c>
      <c r="AG19" s="100">
        <f t="shared" ca="1" si="17"/>
        <v>0</v>
      </c>
      <c r="AH19" s="100">
        <f t="shared" ca="1" si="18"/>
        <v>0</v>
      </c>
      <c r="AI19" s="100">
        <f t="shared" ca="1" si="19"/>
        <v>0</v>
      </c>
      <c r="AJ19" s="100">
        <f t="shared" ca="1" si="20"/>
        <v>0</v>
      </c>
      <c r="AK19" s="100">
        <f t="shared" ca="1" si="21"/>
        <v>0</v>
      </c>
      <c r="AL19" s="100">
        <f t="shared" ca="1" si="22"/>
        <v>0</v>
      </c>
      <c r="AM19" s="100">
        <f t="shared" ca="1" si="23"/>
        <v>0</v>
      </c>
      <c r="AN19" s="100">
        <f t="shared" ca="1" si="24"/>
        <v>0</v>
      </c>
      <c r="AO19" s="100">
        <f t="shared" ca="1" si="25"/>
        <v>0</v>
      </c>
      <c r="AP19" s="100">
        <f t="shared" ca="1" si="26"/>
        <v>0</v>
      </c>
      <c r="AQ19" s="100">
        <f t="shared" ca="1" si="27"/>
        <v>0</v>
      </c>
      <c r="AR19" s="100">
        <f t="shared" ca="1" si="28"/>
        <v>0</v>
      </c>
      <c r="AS19" s="100">
        <f t="shared" ca="1" si="29"/>
        <v>0</v>
      </c>
      <c r="AT19" s="100">
        <f t="shared" ca="1" si="30"/>
        <v>0</v>
      </c>
      <c r="AU19" s="100">
        <f t="shared" ca="1" si="31"/>
        <v>0</v>
      </c>
      <c r="AV19" s="100">
        <f t="shared" ca="1" si="34"/>
        <v>0</v>
      </c>
      <c r="AW19" s="100">
        <f t="shared" ca="1" si="35"/>
        <v>0</v>
      </c>
      <c r="AX19" s="100">
        <f t="shared" ca="1" si="36"/>
        <v>0</v>
      </c>
      <c r="AY19" s="100">
        <f t="shared" ca="1" si="37"/>
        <v>0</v>
      </c>
      <c r="AZ19" s="100">
        <f t="shared" ca="1" si="32"/>
        <v>0</v>
      </c>
      <c r="BA19" s="100">
        <f t="shared" ca="1" si="33"/>
        <v>0</v>
      </c>
      <c r="BB19" s="100">
        <f t="shared" ca="1" si="38"/>
        <v>0</v>
      </c>
    </row>
    <row r="20" spans="2:54">
      <c r="B20" s="106">
        <f t="shared" si="0"/>
        <v>17</v>
      </c>
      <c r="C20" s="100">
        <f>総括表!$T$9</f>
        <v>0</v>
      </c>
      <c r="D20" s="100">
        <f>総括表!$W$9</f>
        <v>0</v>
      </c>
      <c r="E20" s="100">
        <f>総括表!$Z$9</f>
        <v>0</v>
      </c>
      <c r="F20" s="100">
        <f>総括表!$E$16</f>
        <v>0</v>
      </c>
      <c r="G20" s="100" t="str">
        <f>総括表!$H$17&amp;総括表!$K$17</f>
        <v/>
      </c>
      <c r="H20" s="100">
        <f>総括表!$E$18</f>
        <v>0</v>
      </c>
      <c r="I20" s="100">
        <f>総括表!$M$19</f>
        <v>0</v>
      </c>
      <c r="J20" s="100">
        <f>総括表!$U$19</f>
        <v>0</v>
      </c>
      <c r="K20" s="100">
        <f>総括表!$M$20</f>
        <v>0</v>
      </c>
      <c r="L20" s="100">
        <f>総括表!$U$20</f>
        <v>0</v>
      </c>
      <c r="M20" s="100">
        <f>総括表!$M$21</f>
        <v>0</v>
      </c>
      <c r="N20" s="100">
        <f>総括表!$U$21</f>
        <v>0</v>
      </c>
      <c r="O20" s="100">
        <f ca="1">総括表!$J$27</f>
        <v>0</v>
      </c>
      <c r="P20" s="100">
        <f ca="1">総括表!$U$27</f>
        <v>0</v>
      </c>
      <c r="Q20" s="100">
        <f t="shared" ca="1" si="1"/>
        <v>0</v>
      </c>
      <c r="R20" s="100">
        <f t="shared" ca="1" si="2"/>
        <v>0</v>
      </c>
      <c r="S20" s="100">
        <f t="shared" ca="1" si="3"/>
        <v>0</v>
      </c>
      <c r="T20" s="100">
        <f t="shared" ca="1" si="4"/>
        <v>0</v>
      </c>
      <c r="U20" s="100">
        <f t="shared" ca="1" si="5"/>
        <v>0</v>
      </c>
      <c r="V20" s="100">
        <f t="shared" ca="1" si="6"/>
        <v>0</v>
      </c>
      <c r="W20" s="100">
        <f t="shared" ca="1" si="7"/>
        <v>0</v>
      </c>
      <c r="X20" s="100">
        <f t="shared" ca="1" si="8"/>
        <v>0</v>
      </c>
      <c r="Y20" s="100">
        <f t="shared" ca="1" si="9"/>
        <v>0</v>
      </c>
      <c r="Z20" s="100">
        <f t="shared" ca="1" si="10"/>
        <v>0</v>
      </c>
      <c r="AA20" s="100" t="str">
        <f t="shared" ca="1" si="11"/>
        <v/>
      </c>
      <c r="AB20" s="100">
        <f t="shared" ca="1" si="12"/>
        <v>0</v>
      </c>
      <c r="AC20" s="100" t="str">
        <f t="shared" ca="1" si="13"/>
        <v/>
      </c>
      <c r="AD20" s="100">
        <f t="shared" ca="1" si="14"/>
        <v>0</v>
      </c>
      <c r="AE20" s="100">
        <f t="shared" ca="1" si="15"/>
        <v>0</v>
      </c>
      <c r="AF20" s="100">
        <f t="shared" ca="1" si="16"/>
        <v>0</v>
      </c>
      <c r="AG20" s="100">
        <f t="shared" ca="1" si="17"/>
        <v>0</v>
      </c>
      <c r="AH20" s="100">
        <f t="shared" ca="1" si="18"/>
        <v>0</v>
      </c>
      <c r="AI20" s="100">
        <f t="shared" ca="1" si="19"/>
        <v>0</v>
      </c>
      <c r="AJ20" s="100">
        <f t="shared" ca="1" si="20"/>
        <v>0</v>
      </c>
      <c r="AK20" s="100">
        <f t="shared" ca="1" si="21"/>
        <v>0</v>
      </c>
      <c r="AL20" s="100">
        <f t="shared" ca="1" si="22"/>
        <v>0</v>
      </c>
      <c r="AM20" s="100">
        <f t="shared" ca="1" si="23"/>
        <v>0</v>
      </c>
      <c r="AN20" s="100">
        <f t="shared" ca="1" si="24"/>
        <v>0</v>
      </c>
      <c r="AO20" s="100">
        <f t="shared" ca="1" si="25"/>
        <v>0</v>
      </c>
      <c r="AP20" s="100">
        <f t="shared" ca="1" si="26"/>
        <v>0</v>
      </c>
      <c r="AQ20" s="100">
        <f t="shared" ca="1" si="27"/>
        <v>0</v>
      </c>
      <c r="AR20" s="100">
        <f t="shared" ca="1" si="28"/>
        <v>0</v>
      </c>
      <c r="AS20" s="100">
        <f t="shared" ca="1" si="29"/>
        <v>0</v>
      </c>
      <c r="AT20" s="100">
        <f t="shared" ca="1" si="30"/>
        <v>0</v>
      </c>
      <c r="AU20" s="100">
        <f t="shared" ca="1" si="31"/>
        <v>0</v>
      </c>
      <c r="AV20" s="100">
        <f t="shared" ca="1" si="34"/>
        <v>0</v>
      </c>
      <c r="AW20" s="100">
        <f t="shared" ca="1" si="35"/>
        <v>0</v>
      </c>
      <c r="AX20" s="100">
        <f t="shared" ca="1" si="36"/>
        <v>0</v>
      </c>
      <c r="AY20" s="100">
        <f t="shared" ca="1" si="37"/>
        <v>0</v>
      </c>
      <c r="AZ20" s="100">
        <f t="shared" ca="1" si="32"/>
        <v>0</v>
      </c>
      <c r="BA20" s="100">
        <f t="shared" ca="1" si="33"/>
        <v>0</v>
      </c>
      <c r="BB20" s="100">
        <f t="shared" ca="1" si="38"/>
        <v>0</v>
      </c>
    </row>
    <row r="21" spans="2:54">
      <c r="B21" s="106">
        <f t="shared" si="0"/>
        <v>18</v>
      </c>
      <c r="C21" s="100">
        <f>総括表!$T$9</f>
        <v>0</v>
      </c>
      <c r="D21" s="100">
        <f>総括表!$W$9</f>
        <v>0</v>
      </c>
      <c r="E21" s="100">
        <f>総括表!$Z$9</f>
        <v>0</v>
      </c>
      <c r="F21" s="100">
        <f>総括表!$E$16</f>
        <v>0</v>
      </c>
      <c r="G21" s="100" t="str">
        <f>総括表!$H$17&amp;総括表!$K$17</f>
        <v/>
      </c>
      <c r="H21" s="100">
        <f>総括表!$E$18</f>
        <v>0</v>
      </c>
      <c r="I21" s="100">
        <f>総括表!$M$19</f>
        <v>0</v>
      </c>
      <c r="J21" s="100">
        <f>総括表!$U$19</f>
        <v>0</v>
      </c>
      <c r="K21" s="100">
        <f>総括表!$M$20</f>
        <v>0</v>
      </c>
      <c r="L21" s="100">
        <f>総括表!$U$20</f>
        <v>0</v>
      </c>
      <c r="M21" s="100">
        <f>総括表!$M$21</f>
        <v>0</v>
      </c>
      <c r="N21" s="100">
        <f>総括表!$U$21</f>
        <v>0</v>
      </c>
      <c r="O21" s="100">
        <f ca="1">総括表!$J$27</f>
        <v>0</v>
      </c>
      <c r="P21" s="100">
        <f ca="1">総括表!$U$27</f>
        <v>0</v>
      </c>
      <c r="Q21" s="100">
        <f t="shared" ca="1" si="1"/>
        <v>0</v>
      </c>
      <c r="R21" s="100">
        <f t="shared" ca="1" si="2"/>
        <v>0</v>
      </c>
      <c r="S21" s="100">
        <f t="shared" ca="1" si="3"/>
        <v>0</v>
      </c>
      <c r="T21" s="100">
        <f t="shared" ca="1" si="4"/>
        <v>0</v>
      </c>
      <c r="U21" s="100">
        <f t="shared" ca="1" si="5"/>
        <v>0</v>
      </c>
      <c r="V21" s="100">
        <f t="shared" ca="1" si="6"/>
        <v>0</v>
      </c>
      <c r="W21" s="100">
        <f t="shared" ca="1" si="7"/>
        <v>0</v>
      </c>
      <c r="X21" s="100">
        <f t="shared" ca="1" si="8"/>
        <v>0</v>
      </c>
      <c r="Y21" s="100">
        <f t="shared" ca="1" si="9"/>
        <v>0</v>
      </c>
      <c r="Z21" s="100">
        <f t="shared" ca="1" si="10"/>
        <v>0</v>
      </c>
      <c r="AA21" s="100" t="str">
        <f t="shared" ca="1" si="11"/>
        <v/>
      </c>
      <c r="AB21" s="100">
        <f t="shared" ca="1" si="12"/>
        <v>0</v>
      </c>
      <c r="AC21" s="100" t="str">
        <f t="shared" ca="1" si="13"/>
        <v/>
      </c>
      <c r="AD21" s="100">
        <f t="shared" ca="1" si="14"/>
        <v>0</v>
      </c>
      <c r="AE21" s="100">
        <f t="shared" ca="1" si="15"/>
        <v>0</v>
      </c>
      <c r="AF21" s="100">
        <f t="shared" ca="1" si="16"/>
        <v>0</v>
      </c>
      <c r="AG21" s="100">
        <f t="shared" ca="1" si="17"/>
        <v>0</v>
      </c>
      <c r="AH21" s="100">
        <f t="shared" ca="1" si="18"/>
        <v>0</v>
      </c>
      <c r="AI21" s="100">
        <f t="shared" ca="1" si="19"/>
        <v>0</v>
      </c>
      <c r="AJ21" s="100">
        <f t="shared" ca="1" si="20"/>
        <v>0</v>
      </c>
      <c r="AK21" s="100">
        <f t="shared" ca="1" si="21"/>
        <v>0</v>
      </c>
      <c r="AL21" s="100">
        <f t="shared" ca="1" si="22"/>
        <v>0</v>
      </c>
      <c r="AM21" s="100">
        <f t="shared" ca="1" si="23"/>
        <v>0</v>
      </c>
      <c r="AN21" s="100">
        <f t="shared" ca="1" si="24"/>
        <v>0</v>
      </c>
      <c r="AO21" s="100">
        <f t="shared" ca="1" si="25"/>
        <v>0</v>
      </c>
      <c r="AP21" s="100">
        <f t="shared" ca="1" si="26"/>
        <v>0</v>
      </c>
      <c r="AQ21" s="100">
        <f t="shared" ca="1" si="27"/>
        <v>0</v>
      </c>
      <c r="AR21" s="100">
        <f t="shared" ca="1" si="28"/>
        <v>0</v>
      </c>
      <c r="AS21" s="100">
        <f t="shared" ca="1" si="29"/>
        <v>0</v>
      </c>
      <c r="AT21" s="100">
        <f t="shared" ca="1" si="30"/>
        <v>0</v>
      </c>
      <c r="AU21" s="100">
        <f t="shared" ca="1" si="31"/>
        <v>0</v>
      </c>
      <c r="AV21" s="100">
        <f t="shared" ca="1" si="34"/>
        <v>0</v>
      </c>
      <c r="AW21" s="100">
        <f t="shared" ca="1" si="35"/>
        <v>0</v>
      </c>
      <c r="AX21" s="100">
        <f t="shared" ca="1" si="36"/>
        <v>0</v>
      </c>
      <c r="AY21" s="100">
        <f t="shared" ca="1" si="37"/>
        <v>0</v>
      </c>
      <c r="AZ21" s="100">
        <f t="shared" ca="1" si="32"/>
        <v>0</v>
      </c>
      <c r="BA21" s="100">
        <f t="shared" ca="1" si="33"/>
        <v>0</v>
      </c>
      <c r="BB21" s="100">
        <f t="shared" ca="1" si="38"/>
        <v>0</v>
      </c>
    </row>
    <row r="22" spans="2:54">
      <c r="B22" s="106">
        <f t="shared" si="0"/>
        <v>19</v>
      </c>
      <c r="C22" s="100">
        <f>総括表!$T$9</f>
        <v>0</v>
      </c>
      <c r="D22" s="100">
        <f>総括表!$W$9</f>
        <v>0</v>
      </c>
      <c r="E22" s="100">
        <f>総括表!$Z$9</f>
        <v>0</v>
      </c>
      <c r="F22" s="100">
        <f>総括表!$E$16</f>
        <v>0</v>
      </c>
      <c r="G22" s="100" t="str">
        <f>総括表!$H$17&amp;総括表!$K$17</f>
        <v/>
      </c>
      <c r="H22" s="100">
        <f>総括表!$E$18</f>
        <v>0</v>
      </c>
      <c r="I22" s="100">
        <f>総括表!$M$19</f>
        <v>0</v>
      </c>
      <c r="J22" s="100">
        <f>総括表!$U$19</f>
        <v>0</v>
      </c>
      <c r="K22" s="100">
        <f>総括表!$M$20</f>
        <v>0</v>
      </c>
      <c r="L22" s="100">
        <f>総括表!$U$20</f>
        <v>0</v>
      </c>
      <c r="M22" s="100">
        <f>総括表!$M$21</f>
        <v>0</v>
      </c>
      <c r="N22" s="100">
        <f>総括表!$U$21</f>
        <v>0</v>
      </c>
      <c r="O22" s="100">
        <f ca="1">総括表!$J$27</f>
        <v>0</v>
      </c>
      <c r="P22" s="100">
        <f ca="1">総括表!$U$27</f>
        <v>0</v>
      </c>
      <c r="Q22" s="100">
        <f t="shared" ca="1" si="1"/>
        <v>0</v>
      </c>
      <c r="R22" s="100">
        <f t="shared" ca="1" si="2"/>
        <v>0</v>
      </c>
      <c r="S22" s="100">
        <f t="shared" ca="1" si="3"/>
        <v>0</v>
      </c>
      <c r="T22" s="100">
        <f t="shared" ca="1" si="4"/>
        <v>0</v>
      </c>
      <c r="U22" s="100">
        <f t="shared" ca="1" si="5"/>
        <v>0</v>
      </c>
      <c r="V22" s="100">
        <f t="shared" ca="1" si="6"/>
        <v>0</v>
      </c>
      <c r="W22" s="100">
        <f t="shared" ca="1" si="7"/>
        <v>0</v>
      </c>
      <c r="X22" s="100">
        <f t="shared" ca="1" si="8"/>
        <v>0</v>
      </c>
      <c r="Y22" s="100">
        <f t="shared" ca="1" si="9"/>
        <v>0</v>
      </c>
      <c r="Z22" s="100">
        <f t="shared" ca="1" si="10"/>
        <v>0</v>
      </c>
      <c r="AA22" s="100" t="str">
        <f t="shared" ca="1" si="11"/>
        <v/>
      </c>
      <c r="AB22" s="100">
        <f t="shared" ca="1" si="12"/>
        <v>0</v>
      </c>
      <c r="AC22" s="100" t="str">
        <f t="shared" ca="1" si="13"/>
        <v/>
      </c>
      <c r="AD22" s="100">
        <f t="shared" ca="1" si="14"/>
        <v>0</v>
      </c>
      <c r="AE22" s="100">
        <f t="shared" ca="1" si="15"/>
        <v>0</v>
      </c>
      <c r="AF22" s="100">
        <f t="shared" ca="1" si="16"/>
        <v>0</v>
      </c>
      <c r="AG22" s="100">
        <f t="shared" ca="1" si="17"/>
        <v>0</v>
      </c>
      <c r="AH22" s="100">
        <f t="shared" ca="1" si="18"/>
        <v>0</v>
      </c>
      <c r="AI22" s="100">
        <f t="shared" ca="1" si="19"/>
        <v>0</v>
      </c>
      <c r="AJ22" s="100">
        <f t="shared" ca="1" si="20"/>
        <v>0</v>
      </c>
      <c r="AK22" s="100">
        <f t="shared" ca="1" si="21"/>
        <v>0</v>
      </c>
      <c r="AL22" s="100">
        <f t="shared" ca="1" si="22"/>
        <v>0</v>
      </c>
      <c r="AM22" s="100">
        <f t="shared" ca="1" si="23"/>
        <v>0</v>
      </c>
      <c r="AN22" s="100">
        <f t="shared" ca="1" si="24"/>
        <v>0</v>
      </c>
      <c r="AO22" s="100">
        <f t="shared" ca="1" si="25"/>
        <v>0</v>
      </c>
      <c r="AP22" s="100">
        <f t="shared" ca="1" si="26"/>
        <v>0</v>
      </c>
      <c r="AQ22" s="100">
        <f t="shared" ca="1" si="27"/>
        <v>0</v>
      </c>
      <c r="AR22" s="100">
        <f t="shared" ca="1" si="28"/>
        <v>0</v>
      </c>
      <c r="AS22" s="100">
        <f t="shared" ca="1" si="29"/>
        <v>0</v>
      </c>
      <c r="AT22" s="100">
        <f t="shared" ca="1" si="30"/>
        <v>0</v>
      </c>
      <c r="AU22" s="100">
        <f t="shared" ca="1" si="31"/>
        <v>0</v>
      </c>
      <c r="AV22" s="100">
        <f t="shared" ca="1" si="34"/>
        <v>0</v>
      </c>
      <c r="AW22" s="100">
        <f t="shared" ca="1" si="35"/>
        <v>0</v>
      </c>
      <c r="AX22" s="100">
        <f t="shared" ca="1" si="36"/>
        <v>0</v>
      </c>
      <c r="AY22" s="100">
        <f t="shared" ca="1" si="37"/>
        <v>0</v>
      </c>
      <c r="AZ22" s="100">
        <f t="shared" ca="1" si="32"/>
        <v>0</v>
      </c>
      <c r="BA22" s="100">
        <f t="shared" ca="1" si="33"/>
        <v>0</v>
      </c>
      <c r="BB22" s="100">
        <f t="shared" ca="1" si="38"/>
        <v>0</v>
      </c>
    </row>
    <row r="23" spans="2:54">
      <c r="B23" s="106">
        <f t="shared" si="0"/>
        <v>20</v>
      </c>
      <c r="C23" s="100">
        <f>総括表!$T$9</f>
        <v>0</v>
      </c>
      <c r="D23" s="100">
        <f>総括表!$W$9</f>
        <v>0</v>
      </c>
      <c r="E23" s="100">
        <f>総括表!$Z$9</f>
        <v>0</v>
      </c>
      <c r="F23" s="100">
        <f>総括表!$E$16</f>
        <v>0</v>
      </c>
      <c r="G23" s="100" t="str">
        <f>総括表!$H$17&amp;総括表!$K$17</f>
        <v/>
      </c>
      <c r="H23" s="100">
        <f>総括表!$E$18</f>
        <v>0</v>
      </c>
      <c r="I23" s="100">
        <f>総括表!$M$19</f>
        <v>0</v>
      </c>
      <c r="J23" s="100">
        <f>総括表!$U$19</f>
        <v>0</v>
      </c>
      <c r="K23" s="100">
        <f>総括表!$M$20</f>
        <v>0</v>
      </c>
      <c r="L23" s="100">
        <f>総括表!$U$20</f>
        <v>0</v>
      </c>
      <c r="M23" s="100">
        <f>総括表!$M$21</f>
        <v>0</v>
      </c>
      <c r="N23" s="100">
        <f>総括表!$U$21</f>
        <v>0</v>
      </c>
      <c r="O23" s="100">
        <f ca="1">総括表!$J$27</f>
        <v>0</v>
      </c>
      <c r="P23" s="100">
        <f ca="1">総括表!$U$27</f>
        <v>0</v>
      </c>
      <c r="Q23" s="100">
        <f t="shared" ca="1" si="1"/>
        <v>0</v>
      </c>
      <c r="R23" s="100">
        <f t="shared" ca="1" si="2"/>
        <v>0</v>
      </c>
      <c r="S23" s="100">
        <f t="shared" ca="1" si="3"/>
        <v>0</v>
      </c>
      <c r="T23" s="100">
        <f t="shared" ca="1" si="4"/>
        <v>0</v>
      </c>
      <c r="U23" s="100">
        <f t="shared" ca="1" si="5"/>
        <v>0</v>
      </c>
      <c r="V23" s="100">
        <f t="shared" ca="1" si="6"/>
        <v>0</v>
      </c>
      <c r="W23" s="100">
        <f t="shared" ca="1" si="7"/>
        <v>0</v>
      </c>
      <c r="X23" s="100">
        <f t="shared" ca="1" si="8"/>
        <v>0</v>
      </c>
      <c r="Y23" s="100">
        <f t="shared" ca="1" si="9"/>
        <v>0</v>
      </c>
      <c r="Z23" s="100">
        <f t="shared" ca="1" si="10"/>
        <v>0</v>
      </c>
      <c r="AA23" s="100" t="str">
        <f t="shared" ca="1" si="11"/>
        <v/>
      </c>
      <c r="AB23" s="100">
        <f t="shared" ca="1" si="12"/>
        <v>0</v>
      </c>
      <c r="AC23" s="100" t="str">
        <f t="shared" ca="1" si="13"/>
        <v/>
      </c>
      <c r="AD23" s="100">
        <f t="shared" ca="1" si="14"/>
        <v>0</v>
      </c>
      <c r="AE23" s="100">
        <f t="shared" ca="1" si="15"/>
        <v>0</v>
      </c>
      <c r="AF23" s="100">
        <f t="shared" ca="1" si="16"/>
        <v>0</v>
      </c>
      <c r="AG23" s="100">
        <f t="shared" ca="1" si="17"/>
        <v>0</v>
      </c>
      <c r="AH23" s="100">
        <f t="shared" ca="1" si="18"/>
        <v>0</v>
      </c>
      <c r="AI23" s="100">
        <f t="shared" ca="1" si="19"/>
        <v>0</v>
      </c>
      <c r="AJ23" s="100">
        <f t="shared" ca="1" si="20"/>
        <v>0</v>
      </c>
      <c r="AK23" s="100">
        <f t="shared" ca="1" si="21"/>
        <v>0</v>
      </c>
      <c r="AL23" s="100">
        <f t="shared" ca="1" si="22"/>
        <v>0</v>
      </c>
      <c r="AM23" s="100">
        <f t="shared" ca="1" si="23"/>
        <v>0</v>
      </c>
      <c r="AN23" s="100">
        <f t="shared" ca="1" si="24"/>
        <v>0</v>
      </c>
      <c r="AO23" s="100">
        <f t="shared" ca="1" si="25"/>
        <v>0</v>
      </c>
      <c r="AP23" s="100">
        <f t="shared" ca="1" si="26"/>
        <v>0</v>
      </c>
      <c r="AQ23" s="100">
        <f t="shared" ca="1" si="27"/>
        <v>0</v>
      </c>
      <c r="AR23" s="100">
        <f t="shared" ca="1" si="28"/>
        <v>0</v>
      </c>
      <c r="AS23" s="100">
        <f t="shared" ca="1" si="29"/>
        <v>0</v>
      </c>
      <c r="AT23" s="100">
        <f t="shared" ca="1" si="30"/>
        <v>0</v>
      </c>
      <c r="AU23" s="100">
        <f t="shared" ca="1" si="31"/>
        <v>0</v>
      </c>
      <c r="AV23" s="100">
        <f t="shared" ca="1" si="34"/>
        <v>0</v>
      </c>
      <c r="AW23" s="100">
        <f t="shared" ca="1" si="35"/>
        <v>0</v>
      </c>
      <c r="AX23" s="100">
        <f t="shared" ca="1" si="36"/>
        <v>0</v>
      </c>
      <c r="AY23" s="100">
        <f t="shared" ca="1" si="37"/>
        <v>0</v>
      </c>
      <c r="AZ23" s="100">
        <f t="shared" ca="1" si="32"/>
        <v>0</v>
      </c>
      <c r="BA23" s="100">
        <f t="shared" ca="1" si="33"/>
        <v>0</v>
      </c>
      <c r="BB23" s="100">
        <f t="shared" ca="1" si="38"/>
        <v>0</v>
      </c>
    </row>
  </sheetData>
  <sheetProtection password="CC6B" sheet="1" objects="1" scenarios="1" selectLockedCells="1" selectUnlockedCells="1"/>
  <mergeCells count="12">
    <mergeCell ref="AM2:AO2"/>
    <mergeCell ref="AP2:AR2"/>
    <mergeCell ref="AS2:AU2"/>
    <mergeCell ref="AV2:AX2"/>
    <mergeCell ref="AY2:BB2"/>
    <mergeCell ref="AG2:AI2"/>
    <mergeCell ref="AJ2:AL2"/>
    <mergeCell ref="B2:B3"/>
    <mergeCell ref="C2:P2"/>
    <mergeCell ref="Q2:Z2"/>
    <mergeCell ref="AA2:AC2"/>
    <mergeCell ref="AD2:AF2"/>
  </mergeCells>
  <phoneticPr fontId="6"/>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総括表</vt:lpstr>
      <vt:lpstr>個票1</vt:lpstr>
      <vt:lpstr>個票2</vt:lpstr>
      <vt:lpstr>個票3</vt:lpstr>
      <vt:lpstr>個票4</vt:lpstr>
      <vt:lpstr>個票5</vt:lpstr>
      <vt:lpstr>個票6</vt:lpstr>
      <vt:lpstr>個票7</vt:lpstr>
      <vt:lpstr>個票8</vt:lpstr>
      <vt:lpstr>個票9</vt:lpstr>
      <vt:lpstr>個票10</vt:lpstr>
      <vt:lpstr>個票11</vt:lpstr>
      <vt:lpstr>個票12</vt:lpstr>
      <vt:lpstr>個票13</vt:lpstr>
      <vt:lpstr>個票14</vt:lpstr>
      <vt:lpstr>個票15</vt:lpstr>
      <vt:lpstr>個票16</vt:lpstr>
      <vt:lpstr>個票17</vt:lpstr>
      <vt:lpstr>個票18</vt:lpstr>
      <vt:lpstr>個票19</vt:lpstr>
      <vt:lpstr>個票20</vt:lpstr>
      <vt:lpstr>集計用</vt:lpstr>
      <vt:lpstr>個票1!Print_Area</vt:lpstr>
      <vt:lpstr>個票10!Print_Area</vt:lpstr>
      <vt:lpstr>個票11!Print_Area</vt:lpstr>
      <vt:lpstr>個票12!Print_Area</vt:lpstr>
      <vt:lpstr>個票13!Print_Area</vt:lpstr>
      <vt:lpstr>個票14!Print_Area</vt:lpstr>
      <vt:lpstr>個票15!Print_Area</vt:lpstr>
      <vt:lpstr>個票16!Print_Area</vt:lpstr>
      <vt:lpstr>個票17!Print_Area</vt:lpstr>
      <vt:lpstr>個票18!Print_Area</vt:lpstr>
      <vt:lpstr>個票19!Print_Area</vt:lpstr>
      <vt:lpstr>個票2!Print_Area</vt:lpstr>
      <vt:lpstr>個票20!Print_Area</vt:lpstr>
      <vt:lpstr>個票3!Print_Area</vt:lpstr>
      <vt:lpstr>個票4!Print_Area</vt:lpstr>
      <vt:lpstr>個票5!Print_Area</vt:lpstr>
      <vt:lpstr>個票6!Print_Area</vt:lpstr>
      <vt:lpstr>個票7!Print_Area</vt:lpstr>
      <vt:lpstr>個票8!Print_Area</vt:lpstr>
      <vt:lpstr>個票9!Print_Area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西</cp:lastModifiedBy>
  <cp:lastPrinted>2022-05-11T09:00:26Z</cp:lastPrinted>
  <dcterms:created xsi:type="dcterms:W3CDTF">2018-06-19T01:27:02Z</dcterms:created>
  <dcterms:modified xsi:type="dcterms:W3CDTF">2022-09-06T08:24:04Z</dcterms:modified>
</cp:coreProperties>
</file>