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児童福祉法関係\★ホームページ関係書類【児童】\障がい児通所支援指定申請のてびき\31年度手引き見直し関係\R2処遇改善計画\"/>
    </mc:Choice>
  </mc:AlternateContent>
  <bookViews>
    <workbookView xWindow="26190" yWindow="-16320" windowWidth="29040" windowHeight="15840" tabRatio="867"/>
  </bookViews>
  <sheets>
    <sheet name="はじめに" sheetId="75" r:id="rId1"/>
    <sheet name="①基本情報入力シート" sheetId="73" r:id="rId2"/>
    <sheet name="③別紙様式2-1 計画書_総括表" sheetId="70" r:id="rId3"/>
    <sheet name="②別紙様式2-2 個表_処遇" sheetId="9" r:id="rId4"/>
    <sheet name="②別紙様式2-3 個表_特定" sheetId="72" r:id="rId5"/>
    <sheet name="【参考】数式用" sheetId="76" r:id="rId6"/>
    <sheet name="「手当」の考え方" sheetId="67"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3" hidden="1">'②別紙様式2-2 個表_処遇'!$L$11:$AH$11</definedName>
    <definedName name="_xlnm._FilterDatabase" localSheetId="4" hidden="1">'②別紙様式2-3 個表_特定'!$L$11:$AI$11</definedName>
    <definedName name="_xlnm.Print_Area" localSheetId="5">【参考】数式用!$A$1:$M$41</definedName>
    <definedName name="_xlnm.Print_Area" localSheetId="1">①基本情報入力シート!$A$1:$AA$57</definedName>
    <definedName name="_xlnm.Print_Area" localSheetId="3">'②別紙様式2-2 個表_処遇'!$A$1:$AH$31</definedName>
    <definedName name="_xlnm.Print_Area" localSheetId="4">'②別紙様式2-3 個表_特定'!$A$1:$AI$31</definedName>
    <definedName name="_xlnm.Print_Area" localSheetId="2">'③別紙様式2-1 計画書_総括表'!$A$1:$AJ$222</definedName>
    <definedName name="_xlnm.Print_Area" localSheetId="0">はじめに!$A$1:$H$31</definedName>
    <definedName name="_xlnm.Print_Titles" localSheetId="5">【参考】数式用!$2:$4</definedName>
    <definedName name="_xlnm.Print_Titles" localSheetId="3">'②別紙様式2-2 個表_処遇'!$7:$11</definedName>
    <definedName name="_xlnm.Print_Titles" localSheetId="4">'②別紙様式2-3 個表_特定'!$7:$11</definedName>
    <definedName name="www" localSheetId="4">#REF!</definedName>
    <definedName name="www">#REF!</definedName>
    <definedName name="サービス" localSheetId="4">#REF!</definedName>
    <definedName name="サービス" localSheetId="2">#REF!</definedName>
    <definedName name="サービス">#REF!</definedName>
    <definedName name="サービス種別">[1]サービス種類一覧!$B$4:$B$20</definedName>
    <definedName name="サービス名">#REF!</definedName>
    <definedName name="一覧">[2]加算率一覧!$A$4:$A$25</definedName>
    <definedName name="種類">[3]サービス種類一覧!$A$4:$A$20</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B30" i="70" l="1"/>
  <c r="P12" i="72" l="1"/>
  <c r="AM41" i="70" l="1"/>
  <c r="AL41" i="70"/>
  <c r="AL61" i="70"/>
  <c r="AM61" i="70"/>
  <c r="AB33" i="70" l="1"/>
  <c r="AB31" i="70" s="1"/>
  <c r="D30" i="70"/>
  <c r="U111" i="72" l="1"/>
  <c r="U110" i="72"/>
  <c r="AM110" i="72" s="1"/>
  <c r="U109" i="72"/>
  <c r="U108" i="72"/>
  <c r="AM108" i="72" s="1"/>
  <c r="U107" i="72"/>
  <c r="U106" i="72"/>
  <c r="AM106" i="72" s="1"/>
  <c r="U105" i="72"/>
  <c r="U104" i="72"/>
  <c r="AM104" i="72" s="1"/>
  <c r="U103" i="72"/>
  <c r="U102" i="72"/>
  <c r="AM102" i="72" s="1"/>
  <c r="U101" i="72"/>
  <c r="U100" i="72"/>
  <c r="AM100" i="72" s="1"/>
  <c r="U99" i="72"/>
  <c r="U98" i="72"/>
  <c r="AM98" i="72" s="1"/>
  <c r="U97" i="72"/>
  <c r="U96" i="72"/>
  <c r="AM96" i="72" s="1"/>
  <c r="U95" i="72"/>
  <c r="U94" i="72"/>
  <c r="AM94" i="72" s="1"/>
  <c r="U93" i="72"/>
  <c r="U92" i="72"/>
  <c r="AM92" i="72" s="1"/>
  <c r="U91" i="72"/>
  <c r="U90" i="72"/>
  <c r="AM90" i="72" s="1"/>
  <c r="U89" i="72"/>
  <c r="U88" i="72"/>
  <c r="AM88" i="72" s="1"/>
  <c r="U87" i="72"/>
  <c r="U86" i="72"/>
  <c r="AM86" i="72" s="1"/>
  <c r="U85" i="72"/>
  <c r="U84" i="72"/>
  <c r="AM84" i="72" s="1"/>
  <c r="U83" i="72"/>
  <c r="U82" i="72"/>
  <c r="AM82" i="72" s="1"/>
  <c r="U81" i="72"/>
  <c r="U80" i="72"/>
  <c r="AM80" i="72" s="1"/>
  <c r="U79" i="72"/>
  <c r="U78" i="72"/>
  <c r="AM78" i="72" s="1"/>
  <c r="U77" i="72"/>
  <c r="U76" i="72"/>
  <c r="AM76" i="72" s="1"/>
  <c r="U75" i="72"/>
  <c r="U74" i="72"/>
  <c r="AM74" i="72" s="1"/>
  <c r="U73" i="72"/>
  <c r="U72" i="72"/>
  <c r="AM72" i="72" s="1"/>
  <c r="U71" i="72"/>
  <c r="U70" i="72"/>
  <c r="AM70" i="72" s="1"/>
  <c r="U69" i="72"/>
  <c r="U68" i="72"/>
  <c r="AM68" i="72" s="1"/>
  <c r="U67" i="72"/>
  <c r="U66" i="72"/>
  <c r="AM66" i="72" s="1"/>
  <c r="U65" i="72"/>
  <c r="U64" i="72"/>
  <c r="AM64" i="72" s="1"/>
  <c r="U63" i="72"/>
  <c r="U62" i="72"/>
  <c r="AM62" i="72" s="1"/>
  <c r="U61" i="72"/>
  <c r="U60" i="72"/>
  <c r="AM60" i="72" s="1"/>
  <c r="U59" i="72"/>
  <c r="U58" i="72"/>
  <c r="AM58" i="72" s="1"/>
  <c r="U57" i="72"/>
  <c r="U56" i="72"/>
  <c r="AM56" i="72" s="1"/>
  <c r="U55" i="72"/>
  <c r="U54" i="72"/>
  <c r="AM54" i="72" s="1"/>
  <c r="U53" i="72"/>
  <c r="U52" i="72"/>
  <c r="AM52" i="72" s="1"/>
  <c r="U51" i="72"/>
  <c r="U50" i="72"/>
  <c r="AM50" i="72" s="1"/>
  <c r="U49" i="72"/>
  <c r="U48" i="72"/>
  <c r="AM48" i="72" s="1"/>
  <c r="U47" i="72"/>
  <c r="U46" i="72"/>
  <c r="AM46" i="72" s="1"/>
  <c r="U45" i="72"/>
  <c r="U44" i="72"/>
  <c r="AM44" i="72" s="1"/>
  <c r="U43" i="72"/>
  <c r="U42" i="72"/>
  <c r="AM42" i="72" s="1"/>
  <c r="U41" i="72"/>
  <c r="U40" i="72"/>
  <c r="AM40" i="72" s="1"/>
  <c r="U39" i="72"/>
  <c r="U38" i="72"/>
  <c r="AM38" i="72" s="1"/>
  <c r="U37" i="72"/>
  <c r="U36" i="72"/>
  <c r="AK36" i="72" s="1"/>
  <c r="U35" i="72"/>
  <c r="U34" i="72"/>
  <c r="AM34" i="72" s="1"/>
  <c r="U33" i="72"/>
  <c r="AK33" i="72" s="1"/>
  <c r="U32" i="72"/>
  <c r="AM32" i="72" s="1"/>
  <c r="U31" i="72"/>
  <c r="AK31" i="72" s="1"/>
  <c r="U30" i="72"/>
  <c r="AM30" i="72" s="1"/>
  <c r="U29" i="72"/>
  <c r="AK29" i="72" s="1"/>
  <c r="U28" i="72"/>
  <c r="AM28" i="72" s="1"/>
  <c r="U27" i="72"/>
  <c r="AK27" i="72" s="1"/>
  <c r="U26" i="72"/>
  <c r="AM26" i="72" s="1"/>
  <c r="U25" i="72"/>
  <c r="AK25" i="72" s="1"/>
  <c r="U24" i="72"/>
  <c r="AM24" i="72" s="1"/>
  <c r="U23" i="72"/>
  <c r="AK23" i="72" s="1"/>
  <c r="U22" i="72"/>
  <c r="AM22" i="72" s="1"/>
  <c r="U21" i="72"/>
  <c r="AK21" i="72" s="1"/>
  <c r="U20" i="72"/>
  <c r="AM20" i="72" s="1"/>
  <c r="U19" i="72"/>
  <c r="AK19" i="72" s="1"/>
  <c r="U16" i="72"/>
  <c r="AM16" i="72" s="1"/>
  <c r="V111" i="72"/>
  <c r="V110" i="72"/>
  <c r="V109" i="72"/>
  <c r="V108" i="72"/>
  <c r="V107" i="72"/>
  <c r="V106" i="72"/>
  <c r="V105" i="72"/>
  <c r="V104" i="72"/>
  <c r="V103" i="72"/>
  <c r="V102" i="72"/>
  <c r="V101" i="72"/>
  <c r="V100" i="72"/>
  <c r="V99" i="72"/>
  <c r="V98" i="72"/>
  <c r="V97" i="72"/>
  <c r="V96" i="72"/>
  <c r="V95" i="72"/>
  <c r="V94" i="72"/>
  <c r="V93" i="72"/>
  <c r="V92" i="72"/>
  <c r="V91" i="72"/>
  <c r="V90" i="72"/>
  <c r="V89" i="72"/>
  <c r="V88" i="72"/>
  <c r="V87" i="72"/>
  <c r="V86" i="72"/>
  <c r="V85" i="72"/>
  <c r="V84" i="72"/>
  <c r="V83" i="72"/>
  <c r="V82" i="72"/>
  <c r="V81" i="72"/>
  <c r="V80" i="72"/>
  <c r="V79" i="72"/>
  <c r="V78" i="72"/>
  <c r="V77" i="72"/>
  <c r="V76" i="72"/>
  <c r="V75" i="72"/>
  <c r="V74" i="72"/>
  <c r="V73" i="72"/>
  <c r="V72" i="72"/>
  <c r="V71" i="72"/>
  <c r="V70" i="72"/>
  <c r="V69" i="72"/>
  <c r="V68" i="72"/>
  <c r="V67" i="72"/>
  <c r="V66" i="72"/>
  <c r="V65" i="72"/>
  <c r="V64" i="72"/>
  <c r="V63" i="72"/>
  <c r="V62" i="72"/>
  <c r="V61" i="72"/>
  <c r="V60" i="72"/>
  <c r="V59" i="72"/>
  <c r="V58" i="72"/>
  <c r="V57" i="72"/>
  <c r="V56" i="72"/>
  <c r="V55" i="72"/>
  <c r="V54" i="72"/>
  <c r="V53" i="72"/>
  <c r="V52" i="72"/>
  <c r="V51" i="72"/>
  <c r="V50" i="72"/>
  <c r="V49" i="72"/>
  <c r="V48" i="72"/>
  <c r="V47" i="72"/>
  <c r="V46" i="72"/>
  <c r="V45" i="72"/>
  <c r="V44" i="72"/>
  <c r="V43" i="72"/>
  <c r="V42" i="72"/>
  <c r="V41" i="72"/>
  <c r="V40" i="72"/>
  <c r="V39" i="72"/>
  <c r="V38" i="72"/>
  <c r="V37" i="72"/>
  <c r="V36" i="72"/>
  <c r="V35" i="72"/>
  <c r="V34" i="72"/>
  <c r="V33" i="72"/>
  <c r="V32" i="72"/>
  <c r="V31" i="72"/>
  <c r="V30" i="72"/>
  <c r="V29" i="72"/>
  <c r="V28" i="72"/>
  <c r="V27" i="72"/>
  <c r="V26" i="72"/>
  <c r="V25" i="72"/>
  <c r="V24" i="72"/>
  <c r="V23" i="72"/>
  <c r="V22" i="72"/>
  <c r="V21" i="72"/>
  <c r="V20" i="72"/>
  <c r="V19" i="72"/>
  <c r="V17" i="72"/>
  <c r="V16" i="72"/>
  <c r="AM27" i="72" l="1"/>
  <c r="AK52" i="72"/>
  <c r="AK84" i="72"/>
  <c r="AM31" i="72"/>
  <c r="AK60" i="72"/>
  <c r="AK92" i="72"/>
  <c r="AM19" i="72"/>
  <c r="AM36" i="72"/>
  <c r="AK68" i="72"/>
  <c r="AK100" i="72"/>
  <c r="AM23" i="72"/>
  <c r="AK44" i="72"/>
  <c r="AK76" i="72"/>
  <c r="AK108" i="72"/>
  <c r="AM37" i="72"/>
  <c r="AK37" i="72"/>
  <c r="AM53" i="72"/>
  <c r="AK53" i="72"/>
  <c r="AM65" i="72"/>
  <c r="AK65" i="72"/>
  <c r="AM81" i="72"/>
  <c r="AK81" i="72"/>
  <c r="AM85" i="72"/>
  <c r="AK85" i="72"/>
  <c r="AM89" i="72"/>
  <c r="AK89" i="72"/>
  <c r="AM97" i="72"/>
  <c r="AK97" i="72"/>
  <c r="AM105" i="72"/>
  <c r="AK105" i="72"/>
  <c r="AM109" i="72"/>
  <c r="AK109" i="72"/>
  <c r="AM21" i="72"/>
  <c r="AM25" i="72"/>
  <c r="AM29" i="72"/>
  <c r="AM33" i="72"/>
  <c r="AM45" i="72"/>
  <c r="AK45" i="72"/>
  <c r="AM61" i="72"/>
  <c r="AK61" i="72"/>
  <c r="AM73" i="72"/>
  <c r="AK73" i="72"/>
  <c r="AM93" i="72"/>
  <c r="AK93" i="72"/>
  <c r="AK20" i="72"/>
  <c r="AK22" i="72"/>
  <c r="AK24" i="72"/>
  <c r="AK26" i="72"/>
  <c r="AK28" i="72"/>
  <c r="AK30" i="72"/>
  <c r="AK32" i="72"/>
  <c r="AK34" i="72"/>
  <c r="AK38" i="72"/>
  <c r="AK46" i="72"/>
  <c r="AK54" i="72"/>
  <c r="AK62" i="72"/>
  <c r="AK70" i="72"/>
  <c r="AK78" i="72"/>
  <c r="AK86" i="72"/>
  <c r="AK94" i="72"/>
  <c r="AK102" i="72"/>
  <c r="AK110" i="72"/>
  <c r="AM41" i="72"/>
  <c r="AK41" i="72"/>
  <c r="AM57" i="72"/>
  <c r="AK57" i="72"/>
  <c r="AM69" i="72"/>
  <c r="AK69" i="72"/>
  <c r="AM101" i="72"/>
  <c r="AK101" i="72"/>
  <c r="AM35" i="72"/>
  <c r="AK35" i="72"/>
  <c r="AM39" i="72"/>
  <c r="AK39" i="72"/>
  <c r="AM43" i="72"/>
  <c r="AK43" i="72"/>
  <c r="AM47" i="72"/>
  <c r="AK47" i="72"/>
  <c r="AM51" i="72"/>
  <c r="AK51" i="72"/>
  <c r="AM55" i="72"/>
  <c r="AK55" i="72"/>
  <c r="AM59" i="72"/>
  <c r="AK59" i="72"/>
  <c r="AM63" i="72"/>
  <c r="AK63" i="72"/>
  <c r="AM67" i="72"/>
  <c r="AK67" i="72"/>
  <c r="AM71" i="72"/>
  <c r="AK71" i="72"/>
  <c r="AM75" i="72"/>
  <c r="AK75" i="72"/>
  <c r="AM79" i="72"/>
  <c r="AK79" i="72"/>
  <c r="AM83" i="72"/>
  <c r="AK83" i="72"/>
  <c r="AM87" i="72"/>
  <c r="AK87" i="72"/>
  <c r="AM91" i="72"/>
  <c r="AK91" i="72"/>
  <c r="AM95" i="72"/>
  <c r="AK95" i="72"/>
  <c r="AM99" i="72"/>
  <c r="AK99" i="72"/>
  <c r="AM103" i="72"/>
  <c r="AK103" i="72"/>
  <c r="AM107" i="72"/>
  <c r="AK107" i="72"/>
  <c r="AM111" i="72"/>
  <c r="AK111" i="72"/>
  <c r="AK40" i="72"/>
  <c r="AK48" i="72"/>
  <c r="AK56" i="72"/>
  <c r="AK64" i="72"/>
  <c r="AK72" i="72"/>
  <c r="AK80" i="72"/>
  <c r="AK88" i="72"/>
  <c r="AK96" i="72"/>
  <c r="AK104" i="72"/>
  <c r="AM49" i="72"/>
  <c r="AK49" i="72"/>
  <c r="AM77" i="72"/>
  <c r="AK77" i="72"/>
  <c r="AK42" i="72"/>
  <c r="AK50" i="72"/>
  <c r="AK58" i="72"/>
  <c r="AK66" i="72"/>
  <c r="AK74" i="72"/>
  <c r="AK82" i="72"/>
  <c r="AK90" i="72"/>
  <c r="AK98" i="72"/>
  <c r="AK106" i="72"/>
  <c r="AK16" i="72"/>
  <c r="G27" i="76"/>
  <c r="F27" i="76"/>
  <c r="G26" i="76"/>
  <c r="F26" i="76"/>
  <c r="G25" i="76"/>
  <c r="F25" i="76"/>
  <c r="G24" i="76"/>
  <c r="F24" i="76"/>
  <c r="G23" i="76"/>
  <c r="F23" i="76"/>
  <c r="G22" i="76"/>
  <c r="F22" i="76"/>
  <c r="G21" i="76"/>
  <c r="F21" i="76"/>
  <c r="G20" i="76"/>
  <c r="F20" i="76"/>
  <c r="G19" i="76"/>
  <c r="F19" i="76"/>
  <c r="G18" i="76"/>
  <c r="F18" i="76"/>
  <c r="G17" i="76"/>
  <c r="F17" i="76"/>
  <c r="G16" i="76"/>
  <c r="F16" i="76"/>
  <c r="G15" i="76"/>
  <c r="F15" i="76"/>
  <c r="G14" i="76"/>
  <c r="F14" i="76"/>
  <c r="G13" i="76"/>
  <c r="F13" i="76"/>
  <c r="G12" i="76"/>
  <c r="F12" i="76"/>
  <c r="G11" i="76"/>
  <c r="F11" i="76"/>
  <c r="G10" i="76"/>
  <c r="F10" i="76"/>
  <c r="G9" i="76"/>
  <c r="F9" i="76"/>
  <c r="G8" i="76"/>
  <c r="F8" i="76"/>
  <c r="G7" i="76"/>
  <c r="F7" i="76"/>
  <c r="G6" i="76"/>
  <c r="F6" i="76"/>
  <c r="G5" i="76"/>
  <c r="F5" i="76"/>
  <c r="Z91" i="70" l="1"/>
  <c r="T91" i="70"/>
  <c r="AF91" i="70"/>
  <c r="AU92" i="70"/>
  <c r="AU91" i="70"/>
  <c r="AV91" i="70" s="1"/>
  <c r="AU90" i="70"/>
  <c r="AU87" i="70"/>
  <c r="N91" i="70" l="1"/>
  <c r="AV87" i="70"/>
  <c r="AV90" i="70"/>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E83" i="70" l="1"/>
  <c r="Y83" i="70"/>
  <c r="S83" i="70"/>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M18" i="72" l="1"/>
  <c r="AK18" i="72"/>
  <c r="AI17" i="72"/>
  <c r="AL17" i="72" s="1"/>
  <c r="AN17" i="72" s="1"/>
  <c r="AM17" i="72"/>
  <c r="AK17" i="72"/>
  <c r="V18" i="72"/>
  <c r="AH17" i="9"/>
  <c r="AH18" i="9"/>
  <c r="AH19" i="9"/>
  <c r="AH20" i="9"/>
  <c r="AH21" i="9"/>
  <c r="AH22" i="9"/>
  <c r="AH23" i="9"/>
  <c r="AH24" i="9"/>
  <c r="AH25" i="9"/>
  <c r="AH26" i="9"/>
  <c r="AI19" i="72"/>
  <c r="AL19" i="72" s="1"/>
  <c r="AN19" i="72" s="1"/>
  <c r="AI21" i="72"/>
  <c r="AL21" i="72" s="1"/>
  <c r="AN21" i="72" s="1"/>
  <c r="AI23" i="72"/>
  <c r="AL23" i="72" s="1"/>
  <c r="AN23" i="72" s="1"/>
  <c r="AI25" i="72"/>
  <c r="AL25" i="72" s="1"/>
  <c r="AN25" i="72" s="1"/>
  <c r="AI26" i="72"/>
  <c r="AL26" i="72" s="1"/>
  <c r="AN26" i="72" s="1"/>
  <c r="AI27" i="72"/>
  <c r="AL27" i="72" s="1"/>
  <c r="AN27" i="72" s="1"/>
  <c r="AI28" i="72"/>
  <c r="AL28" i="72" s="1"/>
  <c r="AN28" i="72" s="1"/>
  <c r="AI29" i="72"/>
  <c r="AL29" i="72" s="1"/>
  <c r="AN29" i="72" s="1"/>
  <c r="AI30" i="72"/>
  <c r="AL30" i="72" s="1"/>
  <c r="AN30" i="72" s="1"/>
  <c r="AI31" i="72"/>
  <c r="AL31" i="72" s="1"/>
  <c r="AN31" i="72" s="1"/>
  <c r="AI32" i="72"/>
  <c r="AL32" i="72" s="1"/>
  <c r="AN32" i="72" s="1"/>
  <c r="AI33" i="72"/>
  <c r="AL33" i="72" s="1"/>
  <c r="AN33" i="72" s="1"/>
  <c r="AI34" i="72"/>
  <c r="AL34" i="72" s="1"/>
  <c r="AN34" i="72" s="1"/>
  <c r="AI35" i="72"/>
  <c r="AL35" i="72" s="1"/>
  <c r="AN35" i="72" s="1"/>
  <c r="AI36" i="72"/>
  <c r="AL36" i="72" s="1"/>
  <c r="AN36" i="72" s="1"/>
  <c r="AI37" i="72"/>
  <c r="AL37" i="72" s="1"/>
  <c r="AN37" i="72" s="1"/>
  <c r="AI38" i="72"/>
  <c r="AL38" i="72" s="1"/>
  <c r="AN38" i="72" s="1"/>
  <c r="AI39" i="72"/>
  <c r="AL39" i="72" s="1"/>
  <c r="AN39" i="72" s="1"/>
  <c r="AI40" i="72"/>
  <c r="AL40" i="72" s="1"/>
  <c r="AN40" i="72" s="1"/>
  <c r="AI41" i="72"/>
  <c r="AL41" i="72" s="1"/>
  <c r="AN41" i="72" s="1"/>
  <c r="AI42" i="72"/>
  <c r="AL42" i="72" s="1"/>
  <c r="AN42" i="72" s="1"/>
  <c r="AI43" i="72"/>
  <c r="AL43" i="72" s="1"/>
  <c r="AN43" i="72" s="1"/>
  <c r="AI44" i="72"/>
  <c r="AL44" i="72" s="1"/>
  <c r="AN44" i="72" s="1"/>
  <c r="AI45" i="72"/>
  <c r="AL45" i="72" s="1"/>
  <c r="AN45" i="72" s="1"/>
  <c r="AI46" i="72"/>
  <c r="AL46" i="72" s="1"/>
  <c r="AN46" i="72" s="1"/>
  <c r="AI47" i="72"/>
  <c r="AL47" i="72" s="1"/>
  <c r="AN47" i="72" s="1"/>
  <c r="AI48" i="72"/>
  <c r="AL48" i="72" s="1"/>
  <c r="AN48" i="72" s="1"/>
  <c r="AI49" i="72"/>
  <c r="AL49" i="72" s="1"/>
  <c r="AN49" i="72" s="1"/>
  <c r="AI50" i="72"/>
  <c r="AL50" i="72" s="1"/>
  <c r="AN50" i="72" s="1"/>
  <c r="AI51" i="72"/>
  <c r="AL51" i="72" s="1"/>
  <c r="AN51" i="72" s="1"/>
  <c r="AI52" i="72"/>
  <c r="AL52" i="72" s="1"/>
  <c r="AN52" i="72" s="1"/>
  <c r="AI53" i="72"/>
  <c r="AL53" i="72" s="1"/>
  <c r="AN53" i="72" s="1"/>
  <c r="AI54" i="72"/>
  <c r="AL54" i="72" s="1"/>
  <c r="AN54" i="72" s="1"/>
  <c r="AI55" i="72"/>
  <c r="AL55" i="72" s="1"/>
  <c r="AN55" i="72" s="1"/>
  <c r="AI56" i="72"/>
  <c r="AL56" i="72" s="1"/>
  <c r="AN56" i="72" s="1"/>
  <c r="AI57" i="72"/>
  <c r="AL57" i="72" s="1"/>
  <c r="AN57" i="72" s="1"/>
  <c r="AI58" i="72"/>
  <c r="AL58" i="72" s="1"/>
  <c r="AN58" i="72" s="1"/>
  <c r="AI59" i="72"/>
  <c r="AL59" i="72" s="1"/>
  <c r="AN59" i="72" s="1"/>
  <c r="AI60" i="72"/>
  <c r="AL60" i="72" s="1"/>
  <c r="AN60" i="72" s="1"/>
  <c r="AI61" i="72"/>
  <c r="AL61" i="72" s="1"/>
  <c r="AN61" i="72" s="1"/>
  <c r="AI62" i="72"/>
  <c r="AL62" i="72" s="1"/>
  <c r="AN62" i="72" s="1"/>
  <c r="AI63" i="72"/>
  <c r="AL63" i="72" s="1"/>
  <c r="AN63" i="72" s="1"/>
  <c r="AI64" i="72"/>
  <c r="AL64" i="72" s="1"/>
  <c r="AN64" i="72" s="1"/>
  <c r="AI65" i="72"/>
  <c r="AL65" i="72" s="1"/>
  <c r="AN65" i="72" s="1"/>
  <c r="AI66" i="72"/>
  <c r="AL66" i="72" s="1"/>
  <c r="AN66" i="72" s="1"/>
  <c r="AI67" i="72"/>
  <c r="AL67" i="72" s="1"/>
  <c r="AN67" i="72" s="1"/>
  <c r="AI68" i="72"/>
  <c r="AL68" i="72" s="1"/>
  <c r="AN68" i="72" s="1"/>
  <c r="AI69" i="72"/>
  <c r="AL69" i="72" s="1"/>
  <c r="AN69" i="72" s="1"/>
  <c r="AI70" i="72"/>
  <c r="AL70" i="72" s="1"/>
  <c r="AN70" i="72" s="1"/>
  <c r="AI71" i="72"/>
  <c r="AL71" i="72" s="1"/>
  <c r="AN71" i="72" s="1"/>
  <c r="AI72" i="72"/>
  <c r="AL72" i="72" s="1"/>
  <c r="AN72" i="72" s="1"/>
  <c r="AI73" i="72"/>
  <c r="AL73" i="72" s="1"/>
  <c r="AN73" i="72" s="1"/>
  <c r="AI74" i="72"/>
  <c r="AL74" i="72" s="1"/>
  <c r="AN74" i="72" s="1"/>
  <c r="AI75" i="72"/>
  <c r="AL75" i="72" s="1"/>
  <c r="AN75" i="72" s="1"/>
  <c r="AI76" i="72"/>
  <c r="AL76" i="72" s="1"/>
  <c r="AN76" i="72" s="1"/>
  <c r="AI77" i="72"/>
  <c r="AL77" i="72" s="1"/>
  <c r="AN77" i="72" s="1"/>
  <c r="AI78" i="72"/>
  <c r="AL78" i="72" s="1"/>
  <c r="AN78" i="72" s="1"/>
  <c r="AI79" i="72"/>
  <c r="AL79" i="72" s="1"/>
  <c r="AN79" i="72" s="1"/>
  <c r="AI80" i="72"/>
  <c r="AL80" i="72" s="1"/>
  <c r="AN80" i="72" s="1"/>
  <c r="AI81" i="72"/>
  <c r="AL81" i="72" s="1"/>
  <c r="AN81" i="72" s="1"/>
  <c r="AI82" i="72"/>
  <c r="AL82" i="72" s="1"/>
  <c r="AN82" i="72" s="1"/>
  <c r="AI83" i="72"/>
  <c r="AL83" i="72" s="1"/>
  <c r="AN83" i="72" s="1"/>
  <c r="AI84" i="72"/>
  <c r="AL84" i="72" s="1"/>
  <c r="AN84" i="72" s="1"/>
  <c r="AI85" i="72"/>
  <c r="AL85" i="72" s="1"/>
  <c r="AN85" i="72" s="1"/>
  <c r="AI86" i="72"/>
  <c r="AL86" i="72" s="1"/>
  <c r="AN86" i="72" s="1"/>
  <c r="AI87" i="72"/>
  <c r="AL87" i="72" s="1"/>
  <c r="AN87" i="72" s="1"/>
  <c r="AI88" i="72"/>
  <c r="AL88" i="72" s="1"/>
  <c r="AN88" i="72" s="1"/>
  <c r="AI89" i="72"/>
  <c r="AL89" i="72" s="1"/>
  <c r="AN89" i="72" s="1"/>
  <c r="AI90" i="72"/>
  <c r="AL90" i="72" s="1"/>
  <c r="AN90" i="72" s="1"/>
  <c r="AI20" i="72"/>
  <c r="AL20" i="72" s="1"/>
  <c r="AN20" i="72" s="1"/>
  <c r="AI22" i="72"/>
  <c r="AL22" i="72" s="1"/>
  <c r="AN22" i="72" s="1"/>
  <c r="AI24" i="72"/>
  <c r="AL24" i="72" s="1"/>
  <c r="AN24" i="72" s="1"/>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L91" i="72" s="1"/>
  <c r="AN91" i="72" s="1"/>
  <c r="AI92" i="72"/>
  <c r="AL92" i="72" s="1"/>
  <c r="AN92" i="72" s="1"/>
  <c r="AI93" i="72"/>
  <c r="AL93" i="72" s="1"/>
  <c r="AN93" i="72" s="1"/>
  <c r="AI94" i="72"/>
  <c r="AL94" i="72" s="1"/>
  <c r="AN94" i="72" s="1"/>
  <c r="AI95" i="72"/>
  <c r="AL95" i="72" s="1"/>
  <c r="AN95" i="72" s="1"/>
  <c r="AI96" i="72"/>
  <c r="AL96" i="72" s="1"/>
  <c r="AN96" i="72" s="1"/>
  <c r="AI97" i="72"/>
  <c r="AL97" i="72" s="1"/>
  <c r="AN97" i="72" s="1"/>
  <c r="AI98" i="72"/>
  <c r="AL98" i="72" s="1"/>
  <c r="AN98" i="72" s="1"/>
  <c r="AI99" i="72"/>
  <c r="AL99" i="72" s="1"/>
  <c r="AN99" i="72" s="1"/>
  <c r="AI100" i="72"/>
  <c r="AL100" i="72" s="1"/>
  <c r="AN100" i="72" s="1"/>
  <c r="AI101" i="72"/>
  <c r="AL101" i="72" s="1"/>
  <c r="AN101" i="72" s="1"/>
  <c r="AI102" i="72"/>
  <c r="AL102" i="72" s="1"/>
  <c r="AN102" i="72" s="1"/>
  <c r="AI103" i="72"/>
  <c r="AL103" i="72" s="1"/>
  <c r="AN103" i="72" s="1"/>
  <c r="AI104" i="72"/>
  <c r="AL104" i="72" s="1"/>
  <c r="AN104" i="72" s="1"/>
  <c r="AI105" i="72"/>
  <c r="AL105" i="72" s="1"/>
  <c r="AN105" i="72" s="1"/>
  <c r="AI106" i="72"/>
  <c r="AL106" i="72" s="1"/>
  <c r="AN106" i="72" s="1"/>
  <c r="AI107" i="72"/>
  <c r="AL107" i="72" s="1"/>
  <c r="AN107" i="72" s="1"/>
  <c r="AI108" i="72"/>
  <c r="AL108" i="72" s="1"/>
  <c r="AN108" i="72" s="1"/>
  <c r="AI109" i="72"/>
  <c r="AL109" i="72" s="1"/>
  <c r="AN109" i="72" s="1"/>
  <c r="AI110" i="72"/>
  <c r="AL110" i="72" s="1"/>
  <c r="AN110" i="72" s="1"/>
  <c r="AI111" i="72"/>
  <c r="AL111" i="72" s="1"/>
  <c r="AN111" i="72" s="1"/>
  <c r="AB53" i="70"/>
  <c r="AI18" i="72" l="1"/>
  <c r="AL18" i="72" s="1"/>
  <c r="AN18" i="72" s="1"/>
  <c r="AB74" i="70"/>
  <c r="AG98" i="70" l="1"/>
  <c r="Q12" i="9" l="1"/>
  <c r="Q13" i="9"/>
  <c r="Q14" i="9"/>
  <c r="G14" i="70" l="1"/>
  <c r="G15" i="70"/>
  <c r="AC16" i="70"/>
  <c r="AF16" i="9" l="1"/>
  <c r="AF15" i="9"/>
  <c r="AF14" i="9"/>
  <c r="AF13" i="9"/>
  <c r="AF12" i="9"/>
  <c r="AG16" i="72"/>
  <c r="AG15" i="72"/>
  <c r="AG14" i="72"/>
  <c r="AG13" i="72"/>
  <c r="AG12" i="72"/>
  <c r="D3" i="9" l="1"/>
  <c r="R16" i="72"/>
  <c r="Q16" i="72"/>
  <c r="P16" i="72"/>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U12" i="72"/>
  <c r="O12" i="72"/>
  <c r="L12" i="72"/>
  <c r="K12" i="72"/>
  <c r="J12" i="72"/>
  <c r="I12" i="72"/>
  <c r="H12" i="72"/>
  <c r="G12" i="72"/>
  <c r="F12" i="72"/>
  <c r="E12" i="72"/>
  <c r="D12" i="72"/>
  <c r="C12" i="72"/>
  <c r="B12" i="72"/>
  <c r="AC1" i="70"/>
  <c r="D3" i="72"/>
  <c r="T16" i="70"/>
  <c r="K16" i="70"/>
  <c r="G13" i="70"/>
  <c r="G12" i="70"/>
  <c r="G10" i="70"/>
  <c r="G9" i="70"/>
  <c r="AC17" i="73"/>
  <c r="H11"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2" i="72" l="1"/>
  <c r="AL12" i="72" s="1"/>
  <c r="AN12" i="72" s="1"/>
  <c r="AM15" i="72"/>
  <c r="AK15" i="72"/>
  <c r="AM14" i="72"/>
  <c r="AK14" i="72"/>
  <c r="AK12" i="72"/>
  <c r="AM12" i="72"/>
  <c r="AM13" i="72"/>
  <c r="AK13" i="72"/>
  <c r="V15" i="72"/>
  <c r="V12" i="72"/>
  <c r="V14" i="72"/>
  <c r="AI13" i="72"/>
  <c r="AL13" i="72" s="1"/>
  <c r="AN13" i="72" s="1"/>
  <c r="V13" i="72"/>
  <c r="AI14" i="72"/>
  <c r="AL14" i="72" s="1"/>
  <c r="AN14" i="72" s="1"/>
  <c r="AI15" i="72"/>
  <c r="AL15" i="72" s="1"/>
  <c r="AN15" i="72" s="1"/>
  <c r="AI16"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L16" i="72" l="1"/>
  <c r="AN16" i="72" s="1"/>
  <c r="Q220" i="70"/>
  <c r="O5" i="72" l="1"/>
  <c r="AB71" i="70" l="1"/>
  <c r="AN92" i="70" l="1"/>
  <c r="AP92" i="70"/>
  <c r="AN88" i="70"/>
  <c r="AO89" i="70"/>
  <c r="AN85" i="70"/>
  <c r="S84" i="70" s="1"/>
  <c r="T85" i="70" s="1"/>
  <c r="N85" i="70" s="1"/>
  <c r="AO88" i="70"/>
  <c r="AN86" i="70"/>
  <c r="AQ86" i="70" s="1"/>
  <c r="AP91" i="70"/>
  <c r="AN91" i="70"/>
  <c r="AO91" i="70"/>
  <c r="AN89" i="70"/>
  <c r="AO92" i="70"/>
  <c r="AB51" i="70"/>
  <c r="AS91" i="70" l="1"/>
  <c r="Y88" i="70"/>
  <c r="AQ89" i="70"/>
  <c r="AR86" i="70"/>
  <c r="Y86" i="70"/>
  <c r="Z87" i="70" s="1"/>
  <c r="AS89" i="70"/>
  <c r="S86" i="70" s="1"/>
  <c r="T87" i="70" s="1"/>
  <c r="AQ92" i="70"/>
  <c r="AB72" i="70"/>
  <c r="AL72" i="70" s="1"/>
  <c r="N87" i="70" l="1"/>
  <c r="AE88" i="70"/>
  <c r="AF89" i="70" s="1"/>
  <c r="AS92" i="70"/>
  <c r="Z89" i="70"/>
  <c r="D50"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D71" i="70"/>
  <c r="AB50" i="70" l="1"/>
  <c r="AL51" i="70" s="1"/>
  <c r="AL31" i="70"/>
  <c r="AR89" i="70"/>
  <c r="S88" i="70" l="1"/>
  <c r="T89" i="70" s="1"/>
  <c r="N89" i="70" s="1"/>
  <c r="AR92" i="70" l="1"/>
</calcChain>
</file>

<file path=xl/comments1.xml><?xml version="1.0" encoding="utf-8"?>
<comments xmlns="http://schemas.openxmlformats.org/spreadsheetml/2006/main">
  <authors>
    <author>大阪府</author>
    <author>厚生労働省ネットワークシステム</author>
  </authors>
  <commentList>
    <comment ref="AI30" authorId="0" shapeId="0">
      <text>
        <r>
          <rPr>
            <b/>
            <sz val="9"/>
            <color indexed="81"/>
            <rFont val="Meiryo UI"/>
            <family val="3"/>
            <charset val="128"/>
          </rPr>
          <t>基本情報入力シートの「一月当たり障害福祉サービス等報酬総単位数」と「１単位当たりの単価」及び別紙様式2-2の「加算区分」と「算定対象月」に基づき算出されます。
空欄の場合、基本情報入力シート又は様式2-2に記入漏れがあります。</t>
        </r>
      </text>
    </comment>
    <comment ref="AK50" authorId="0" shapeId="0">
      <text>
        <r>
          <rPr>
            <b/>
            <sz val="9"/>
            <color indexed="81"/>
            <rFont val="Meiryo UI"/>
            <family val="3"/>
            <charset val="128"/>
          </rPr>
          <t>基本情報入力シートの「一月当たり障害福祉サービス等報酬総単位数」と「１単位当たりの単価」及び別紙様式2-2の「加算区分」と「算定対象月」に基づき算出されます。
空欄の場合、基本情報入力シート又は様式2-2に記入漏れがあります。</t>
        </r>
      </text>
    </comment>
    <comment ref="AK71" authorId="0" shapeId="0">
      <text>
        <r>
          <rPr>
            <b/>
            <sz val="9"/>
            <color indexed="81"/>
            <rFont val="Meiryo UI"/>
            <family val="3"/>
            <charset val="128"/>
          </rPr>
          <t>基本情報入力シートの「一月当たり障害福祉サービス等報酬総単位数」と「１単位当たりの単価」及び別紙様式2-2の「加算区分」と「算定対象月」に基づき算出されます。
空欄の場合、基本情報入力シート又は様式2-2に記入漏れがあります。</t>
        </r>
      </text>
    </comment>
    <comment ref="AN87" authorId="1" shapeId="0">
      <text>
        <r>
          <rPr>
            <b/>
            <sz val="9"/>
            <color indexed="81"/>
            <rFont val="MS P ゴシック"/>
            <family val="3"/>
            <charset val="128"/>
          </rPr>
          <t>当該事業所（法人）で設定するグループ毎の配分比率を入力して下さい。</t>
        </r>
      </text>
    </comment>
    <comment ref="AJ91" authorId="0" shapeId="0">
      <text>
        <r>
          <rPr>
            <b/>
            <sz val="9"/>
            <color indexed="81"/>
            <rFont val="MS P ゴシック"/>
            <family val="3"/>
            <charset val="128"/>
          </rPr>
          <t>上記のいずれの配分方法にも当てはまらない場合は、当該事業所（法人）におけるグループ毎の配分額を
記入して下さい。</t>
        </r>
      </text>
    </comment>
    <comment ref="L118" authorId="1" shapeId="0">
      <text>
        <r>
          <rPr>
            <sz val="9"/>
            <color indexed="81"/>
            <rFont val="MS P ゴシック"/>
            <family val="3"/>
            <charset val="128"/>
          </rPr>
          <t>ドロップダウンリストから選択できます。</t>
        </r>
      </text>
    </comment>
  </commentList>
</comments>
</file>

<file path=xl/comments2.xml><?xml version="1.0" encoding="utf-8"?>
<comments xmlns="http://schemas.openxmlformats.org/spreadsheetml/2006/main">
  <authors>
    <author>厚生労働省ネットワークシステム</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厚生労働省ネットワークシステム</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<sst xmlns="http://schemas.openxmlformats.org/spreadsheetml/2006/main" count="2206" uniqueCount="515">
  <si>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</si>
  <si>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</si>
  <si>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</si>
  <si>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</si>
  <si>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</si>
  <si>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</si>
  <si>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</si>
  <si>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</si>
  <si>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</si>
  <si>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</si>
  <si>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</si>
  <si>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</si>
  <si>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</si>
  <si>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</si>
  <si>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賃金改善実施期間</t>
    <phoneticPr fontId="7"/>
  </si>
  <si>
    <t>月</t>
    <rPh sb="0" eb="1">
      <t>ツキ</t>
    </rPh>
    <phoneticPr fontId="7"/>
  </si>
  <si>
    <t>資質の向上</t>
    <rPh sb="0" eb="2">
      <t>シシツ</t>
    </rPh>
    <rPh sb="3" eb="5">
      <t>コウジョウ</t>
    </rPh>
    <phoneticPr fontId="7"/>
  </si>
  <si>
    <t>年度）</t>
    <phoneticPr fontId="7"/>
  </si>
  <si>
    <t>④</t>
    <phoneticPr fontId="7"/>
  </si>
  <si>
    <t>その他</t>
  </si>
  <si>
    <t>賃金改善を行う給与項目中、「手当」の考え方</t>
    <rPh sb="0" eb="2">
      <t>チンギン</t>
    </rPh>
    <rPh sb="2" eb="4">
      <t>カイゼン</t>
    </rPh>
    <rPh sb="5" eb="6">
      <t>オコナ</t>
    </rPh>
    <rPh sb="7" eb="9">
      <t>キュウヨ</t>
    </rPh>
    <rPh sb="9" eb="11">
      <t>コウモク</t>
    </rPh>
    <rPh sb="11" eb="12">
      <t>ナカ</t>
    </rPh>
    <rPh sb="14" eb="16">
      <t>テアテ</t>
    </rPh>
    <rPh sb="18" eb="19">
      <t>カンガ</t>
    </rPh>
    <rPh sb="20" eb="21">
      <t>カタ</t>
    </rPh>
    <phoneticPr fontId="7"/>
  </si>
  <si>
    <t>　　　　</t>
    <phoneticPr fontId="7"/>
  </si>
  <si>
    <t>（本加算額の賃金改善対象にできる「手当」とは）</t>
    <rPh sb="1" eb="2">
      <t>ホン</t>
    </rPh>
    <rPh sb="2" eb="4">
      <t>カサン</t>
    </rPh>
    <rPh sb="4" eb="5">
      <t>ガク</t>
    </rPh>
    <rPh sb="6" eb="8">
      <t>チンギン</t>
    </rPh>
    <rPh sb="8" eb="10">
      <t>カイゼン</t>
    </rPh>
    <rPh sb="10" eb="12">
      <t>タイショウ</t>
    </rPh>
    <rPh sb="17" eb="19">
      <t>テアテ</t>
    </rPh>
    <phoneticPr fontId="7"/>
  </si>
  <si>
    <t>　　　　　(※退職手当  ・ 研修手当には充当できません）</t>
    <phoneticPr fontId="7"/>
  </si>
  <si>
    <r>
      <rPr>
        <b/>
        <sz val="9"/>
        <rFont val="ＭＳ Ｐゴシック"/>
        <family val="3"/>
        <charset val="128"/>
      </rPr>
      <t>Ｑ　「移動手当」　「待機手当」　「会議手当」</t>
    </r>
    <r>
      <rPr>
        <sz val="9"/>
        <rFont val="ＭＳ Ｐゴシック"/>
        <family val="3"/>
        <charset val="128"/>
      </rPr>
      <t>は処遇改善加算額の賃金改善対象となるか。</t>
    </r>
    <rPh sb="3" eb="5">
      <t>イドウ</t>
    </rPh>
    <rPh sb="5" eb="7">
      <t>テアテ</t>
    </rPh>
    <rPh sb="10" eb="12">
      <t>タイキ</t>
    </rPh>
    <rPh sb="12" eb="14">
      <t>テアテ</t>
    </rPh>
    <rPh sb="17" eb="19">
      <t>カイギ</t>
    </rPh>
    <rPh sb="19" eb="21">
      <t>テアテ</t>
    </rPh>
    <rPh sb="23" eb="25">
      <t>ショグウ</t>
    </rPh>
    <rPh sb="25" eb="27">
      <t>カイゼン</t>
    </rPh>
    <rPh sb="27" eb="30">
      <t>カサンガク</t>
    </rPh>
    <rPh sb="31" eb="33">
      <t>チンギン</t>
    </rPh>
    <rPh sb="33" eb="35">
      <t>カイゼン</t>
    </rPh>
    <rPh sb="35" eb="37">
      <t>タイショウ</t>
    </rPh>
    <phoneticPr fontId="7"/>
  </si>
  <si>
    <t>Ａ　移動時間、業務報告書等の作成時間、待機時間、会議への参加時間等は労働時間に該当し、通常の賃金の支払いが必要です。
労働基準法に基づく通常の賃金に上乗せする「手当」を支払う計画であれば、本加算の支給対象と考えられます。</t>
    <rPh sb="2" eb="4">
      <t>イドウ</t>
    </rPh>
    <rPh sb="4" eb="6">
      <t>ジカン</t>
    </rPh>
    <rPh sb="7" eb="9">
      <t>ギョウム</t>
    </rPh>
    <rPh sb="9" eb="11">
      <t>ホウコク</t>
    </rPh>
    <rPh sb="11" eb="12">
      <t>ショ</t>
    </rPh>
    <rPh sb="12" eb="13">
      <t>トウ</t>
    </rPh>
    <rPh sb="14" eb="16">
      <t>サクセイ</t>
    </rPh>
    <rPh sb="16" eb="18">
      <t>ジカン</t>
    </rPh>
    <rPh sb="19" eb="21">
      <t>タイキ</t>
    </rPh>
    <rPh sb="21" eb="23">
      <t>ジカン</t>
    </rPh>
    <rPh sb="24" eb="26">
      <t>カイギ</t>
    </rPh>
    <rPh sb="28" eb="30">
      <t>サンカ</t>
    </rPh>
    <rPh sb="30" eb="32">
      <t>ジカン</t>
    </rPh>
    <rPh sb="32" eb="33">
      <t>トウ</t>
    </rPh>
    <rPh sb="34" eb="36">
      <t>ロウドウ</t>
    </rPh>
    <rPh sb="36" eb="38">
      <t>ジカン</t>
    </rPh>
    <rPh sb="39" eb="41">
      <t>ガイトウ</t>
    </rPh>
    <rPh sb="43" eb="45">
      <t>ツウジョウ</t>
    </rPh>
    <rPh sb="46" eb="48">
      <t>チンギン</t>
    </rPh>
    <rPh sb="49" eb="51">
      <t>シハラ</t>
    </rPh>
    <rPh sb="53" eb="55">
      <t>ヒツヨウ</t>
    </rPh>
    <rPh sb="59" eb="61">
      <t>ロウドウ</t>
    </rPh>
    <rPh sb="61" eb="64">
      <t>キジュンホウ</t>
    </rPh>
    <rPh sb="65" eb="66">
      <t>モト</t>
    </rPh>
    <rPh sb="68" eb="70">
      <t>ツウジョウ</t>
    </rPh>
    <rPh sb="71" eb="73">
      <t>チンギン</t>
    </rPh>
    <rPh sb="74" eb="76">
      <t>ウワノ</t>
    </rPh>
    <rPh sb="80" eb="82">
      <t>テアテ</t>
    </rPh>
    <rPh sb="84" eb="86">
      <t>シハラ</t>
    </rPh>
    <rPh sb="87" eb="89">
      <t>ケイカク</t>
    </rPh>
    <rPh sb="94" eb="95">
      <t>ホン</t>
    </rPh>
    <rPh sb="95" eb="97">
      <t>カサン</t>
    </rPh>
    <rPh sb="98" eb="100">
      <t>シキュウ</t>
    </rPh>
    <rPh sb="100" eb="102">
      <t>タイショウ</t>
    </rPh>
    <rPh sb="103" eb="104">
      <t>カンガ</t>
    </rPh>
    <phoneticPr fontId="7"/>
  </si>
  <si>
    <t xml:space="preserve">平成２７年度より対象外。
※資格取得に係わる費用は、加算に充てることは出来ません。対象外です。
「平成２７年度介護報酬改定に関するＱ＆Ａ（ｖｏｌ.2）（平成２７年４月３０日）」
問４２参照。
</t>
    <phoneticPr fontId="7"/>
  </si>
  <si>
    <t>※研修手当　　</t>
    <phoneticPr fontId="7"/>
  </si>
  <si>
    <t>【労働基準法】　労働時間の考え方</t>
    <rPh sb="1" eb="3">
      <t>ロウドウ</t>
    </rPh>
    <rPh sb="3" eb="5">
      <t>キジュン</t>
    </rPh>
    <rPh sb="5" eb="6">
      <t>ホウ</t>
    </rPh>
    <rPh sb="8" eb="10">
      <t>ロウドウ</t>
    </rPh>
    <rPh sb="10" eb="12">
      <t>ジカン</t>
    </rPh>
    <rPh sb="13" eb="14">
      <t>カンガ</t>
    </rPh>
    <rPh sb="15" eb="16">
      <t>カタ</t>
    </rPh>
    <phoneticPr fontId="7"/>
  </si>
  <si>
    <t>使用者の指揮監督のもとにある時間をいい、サービスを提供している時間に限るものではなく、</t>
    <rPh sb="0" eb="2">
      <t>シヨウ</t>
    </rPh>
    <rPh sb="2" eb="3">
      <t>シャ</t>
    </rPh>
    <rPh sb="4" eb="6">
      <t>シキ</t>
    </rPh>
    <rPh sb="6" eb="8">
      <t>カントク</t>
    </rPh>
    <rPh sb="14" eb="16">
      <t>ジカン</t>
    </rPh>
    <rPh sb="25" eb="27">
      <t>テイキョウ</t>
    </rPh>
    <rPh sb="31" eb="33">
      <t>ジカン</t>
    </rPh>
    <rPh sb="34" eb="35">
      <t>カギ</t>
    </rPh>
    <phoneticPr fontId="7"/>
  </si>
  <si>
    <t>次のような時間も労働時間として適正に把握、管理する必要があります。</t>
    <phoneticPr fontId="7"/>
  </si>
  <si>
    <t>・移動時間、業務報告書等の作成時間、待機時間、会議時間等</t>
    <rPh sb="1" eb="3">
      <t>イドウ</t>
    </rPh>
    <rPh sb="3" eb="5">
      <t>ジカン</t>
    </rPh>
    <rPh sb="6" eb="8">
      <t>ギョウム</t>
    </rPh>
    <rPh sb="8" eb="11">
      <t>ホウコクショ</t>
    </rPh>
    <rPh sb="11" eb="12">
      <t>トウ</t>
    </rPh>
    <rPh sb="13" eb="15">
      <t>サクセイ</t>
    </rPh>
    <rPh sb="15" eb="17">
      <t>ジカン</t>
    </rPh>
    <rPh sb="18" eb="20">
      <t>タイキ</t>
    </rPh>
    <rPh sb="20" eb="22">
      <t>ジカン</t>
    </rPh>
    <rPh sb="23" eb="25">
      <t>カイギ</t>
    </rPh>
    <rPh sb="25" eb="27">
      <t>ジカン</t>
    </rPh>
    <rPh sb="27" eb="28">
      <t>トウ</t>
    </rPh>
    <phoneticPr fontId="7"/>
  </si>
  <si>
    <r>
      <rPr>
        <b/>
        <sz val="9"/>
        <rFont val="ＭＳ Ｐゴシック"/>
        <family val="3"/>
        <charset val="128"/>
      </rPr>
      <t>〇移動時間</t>
    </r>
    <r>
      <rPr>
        <sz val="9"/>
        <rFont val="ＭＳ Ｐゴシック"/>
        <family val="3"/>
        <charset val="128"/>
      </rPr>
      <t xml:space="preserve">
使用者が業務に従事するために必要な移動を命じ、当該時間の自由利用が労働者に認められてない場合は、労働時間に該当し、賃金の支払いが必要になります。
※なお、労働者が利用者宅へ「直行」する場合、労働者の自宅から利用者宅までの時間は「通勤時間」とされ、ここでいう「移動時間（労働時間）には該当しません。</t>
    </r>
    <rPh sb="1" eb="3">
      <t>イドウ</t>
    </rPh>
    <rPh sb="3" eb="5">
      <t>ジカン</t>
    </rPh>
    <rPh sb="6" eb="9">
      <t>シヨウシャ</t>
    </rPh>
    <rPh sb="10" eb="12">
      <t>ギョウム</t>
    </rPh>
    <rPh sb="13" eb="15">
      <t>ジュウジ</t>
    </rPh>
    <rPh sb="20" eb="22">
      <t>ヒツヨウ</t>
    </rPh>
    <rPh sb="23" eb="25">
      <t>イドウ</t>
    </rPh>
    <rPh sb="26" eb="27">
      <t>メイ</t>
    </rPh>
    <rPh sb="29" eb="31">
      <t>トウガイ</t>
    </rPh>
    <rPh sb="31" eb="33">
      <t>ジカン</t>
    </rPh>
    <rPh sb="34" eb="36">
      <t>ジユウ</t>
    </rPh>
    <rPh sb="36" eb="38">
      <t>リヨウ</t>
    </rPh>
    <rPh sb="39" eb="42">
      <t>ロウドウシャ</t>
    </rPh>
    <rPh sb="43" eb="44">
      <t>ミト</t>
    </rPh>
    <rPh sb="50" eb="52">
      <t>バアイ</t>
    </rPh>
    <rPh sb="54" eb="56">
      <t>ロウドウ</t>
    </rPh>
    <rPh sb="56" eb="58">
      <t>ジカン</t>
    </rPh>
    <rPh sb="59" eb="61">
      <t>ガイトウ</t>
    </rPh>
    <rPh sb="63" eb="65">
      <t>チンギン</t>
    </rPh>
    <rPh sb="66" eb="68">
      <t>シハラ</t>
    </rPh>
    <rPh sb="70" eb="72">
      <t>ヒツヨウ</t>
    </rPh>
    <rPh sb="83" eb="86">
      <t>ロウドウシャ</t>
    </rPh>
    <rPh sb="87" eb="89">
      <t>リヨウ</t>
    </rPh>
    <rPh sb="89" eb="90">
      <t>シャ</t>
    </rPh>
    <rPh sb="90" eb="91">
      <t>タク</t>
    </rPh>
    <rPh sb="93" eb="95">
      <t>チョッコウ</t>
    </rPh>
    <rPh sb="98" eb="100">
      <t>バアイ</t>
    </rPh>
    <rPh sb="101" eb="104">
      <t>ロウドウシャ</t>
    </rPh>
    <rPh sb="105" eb="107">
      <t>ジタク</t>
    </rPh>
    <rPh sb="109" eb="112">
      <t>リヨウシャ</t>
    </rPh>
    <rPh sb="112" eb="113">
      <t>タク</t>
    </rPh>
    <rPh sb="116" eb="118">
      <t>ジカン</t>
    </rPh>
    <rPh sb="120" eb="122">
      <t>ツウキン</t>
    </rPh>
    <rPh sb="122" eb="124">
      <t>ジカン</t>
    </rPh>
    <rPh sb="135" eb="137">
      <t>イドウ</t>
    </rPh>
    <rPh sb="137" eb="139">
      <t>ジカン</t>
    </rPh>
    <rPh sb="140" eb="142">
      <t>ロウドウ</t>
    </rPh>
    <rPh sb="142" eb="144">
      <t>ジカン</t>
    </rPh>
    <rPh sb="147" eb="149">
      <t>ガイトウ</t>
    </rPh>
    <phoneticPr fontId="7"/>
  </si>
  <si>
    <r>
      <rPr>
        <b/>
        <sz val="9"/>
        <rFont val="ＭＳ Ｐゴシック"/>
        <family val="3"/>
        <charset val="128"/>
      </rPr>
      <t>〇業務報告書等の作成時間</t>
    </r>
    <r>
      <rPr>
        <sz val="9"/>
        <rFont val="ＭＳ Ｐゴシック"/>
        <family val="3"/>
        <charset val="128"/>
      </rPr>
      <t xml:space="preserve">
その作成が介護保険制度や業務規程等により業務上義務づけられているものであって、使用者の指揮監督に基づき、事業所や利用者宅において作成している場合には、労働時間に該当し賃金の支払いが必要となります。
</t>
    </r>
    <rPh sb="1" eb="3">
      <t>ギョウム</t>
    </rPh>
    <rPh sb="3" eb="6">
      <t>ホウコクショ</t>
    </rPh>
    <rPh sb="6" eb="7">
      <t>トウ</t>
    </rPh>
    <rPh sb="8" eb="10">
      <t>サクセイ</t>
    </rPh>
    <rPh sb="10" eb="12">
      <t>ジカン</t>
    </rPh>
    <rPh sb="15" eb="17">
      <t>サクセイ</t>
    </rPh>
    <rPh sb="18" eb="20">
      <t>カイゴ</t>
    </rPh>
    <rPh sb="20" eb="22">
      <t>ホケン</t>
    </rPh>
    <rPh sb="22" eb="24">
      <t>セイド</t>
    </rPh>
    <rPh sb="25" eb="27">
      <t>ギョウム</t>
    </rPh>
    <rPh sb="27" eb="29">
      <t>キテイ</t>
    </rPh>
    <rPh sb="29" eb="30">
      <t>トウ</t>
    </rPh>
    <rPh sb="33" eb="35">
      <t>ギョウム</t>
    </rPh>
    <rPh sb="35" eb="36">
      <t>ウエ</t>
    </rPh>
    <rPh sb="36" eb="38">
      <t>ギム</t>
    </rPh>
    <rPh sb="52" eb="55">
      <t>シヨウシャ</t>
    </rPh>
    <rPh sb="56" eb="58">
      <t>シキ</t>
    </rPh>
    <rPh sb="58" eb="60">
      <t>カントク</t>
    </rPh>
    <rPh sb="61" eb="62">
      <t>モト</t>
    </rPh>
    <rPh sb="65" eb="68">
      <t>ジギョウショ</t>
    </rPh>
    <rPh sb="69" eb="71">
      <t>リヨウ</t>
    </rPh>
    <rPh sb="71" eb="72">
      <t>シャ</t>
    </rPh>
    <rPh sb="72" eb="73">
      <t>タク</t>
    </rPh>
    <rPh sb="77" eb="79">
      <t>サクセイ</t>
    </rPh>
    <rPh sb="83" eb="85">
      <t>バアイ</t>
    </rPh>
    <rPh sb="88" eb="90">
      <t>ロウドウ</t>
    </rPh>
    <rPh sb="90" eb="92">
      <t>ジカン</t>
    </rPh>
    <rPh sb="93" eb="95">
      <t>ガイトウ</t>
    </rPh>
    <rPh sb="96" eb="98">
      <t>チンギン</t>
    </rPh>
    <rPh sb="99" eb="101">
      <t>シハラ</t>
    </rPh>
    <rPh sb="103" eb="105">
      <t>ヒツヨウ</t>
    </rPh>
    <phoneticPr fontId="7"/>
  </si>
  <si>
    <r>
      <rPr>
        <b/>
        <sz val="9"/>
        <rFont val="ＭＳ Ｐゴシック"/>
        <family val="3"/>
        <charset val="128"/>
      </rPr>
      <t>〇待機時間</t>
    </r>
    <r>
      <rPr>
        <sz val="9"/>
        <rFont val="ＭＳ Ｐゴシック"/>
        <family val="3"/>
        <charset val="128"/>
      </rPr>
      <t xml:space="preserve">
使用者が急な需要等に対応するため事業所等において待機を命じ、当該時間の自由利用が労働者に保障されていない場合、労働時間に該当し、賃金の支払いが必要となります。</t>
    </r>
    <rPh sb="1" eb="3">
      <t>タイキ</t>
    </rPh>
    <rPh sb="3" eb="5">
      <t>ジカン</t>
    </rPh>
    <rPh sb="6" eb="9">
      <t>シヨウシャ</t>
    </rPh>
    <rPh sb="10" eb="11">
      <t>キュウ</t>
    </rPh>
    <rPh sb="12" eb="14">
      <t>ジュヨウ</t>
    </rPh>
    <rPh sb="14" eb="15">
      <t>トウ</t>
    </rPh>
    <rPh sb="16" eb="18">
      <t>タイオウ</t>
    </rPh>
    <rPh sb="22" eb="24">
      <t>ジギョウ</t>
    </rPh>
    <rPh sb="24" eb="25">
      <t>ショ</t>
    </rPh>
    <rPh sb="25" eb="26">
      <t>トウ</t>
    </rPh>
    <rPh sb="30" eb="32">
      <t>タイキ</t>
    </rPh>
    <rPh sb="33" eb="34">
      <t>メイ</t>
    </rPh>
    <rPh sb="36" eb="38">
      <t>トウガイ</t>
    </rPh>
    <rPh sb="38" eb="40">
      <t>ジカン</t>
    </rPh>
    <rPh sb="41" eb="43">
      <t>ジユウ</t>
    </rPh>
    <rPh sb="43" eb="45">
      <t>リヨウ</t>
    </rPh>
    <rPh sb="46" eb="49">
      <t>ロウドウシャ</t>
    </rPh>
    <rPh sb="50" eb="52">
      <t>ホショウ</t>
    </rPh>
    <rPh sb="58" eb="60">
      <t>バアイ</t>
    </rPh>
    <rPh sb="61" eb="63">
      <t>ロウドウ</t>
    </rPh>
    <rPh sb="63" eb="65">
      <t>ジカン</t>
    </rPh>
    <rPh sb="66" eb="68">
      <t>ガイトウ</t>
    </rPh>
    <rPh sb="70" eb="72">
      <t>チンギン</t>
    </rPh>
    <rPh sb="73" eb="75">
      <t>シハラ</t>
    </rPh>
    <rPh sb="77" eb="79">
      <t>ヒツヨウ</t>
    </rPh>
    <phoneticPr fontId="7"/>
  </si>
  <si>
    <r>
      <rPr>
        <b/>
        <sz val="9"/>
        <rFont val="ＭＳ Ｐゴシック"/>
        <family val="3"/>
        <charset val="128"/>
      </rPr>
      <t>〇会議時間</t>
    </r>
    <r>
      <rPr>
        <sz val="9"/>
        <rFont val="ＭＳ Ｐゴシック"/>
        <family val="3"/>
        <charset val="128"/>
      </rPr>
      <t xml:space="preserve">
使用者の指示に基づき行われる場合は労働時間に該当し、明示の指示がない場合でも、会議に出席しないことに対する制裁等の不利益な取扱いがある場合、会議等内容と業務の関連性が強く、参加しないことにより本人の業務に具体的に支障が生ずるなど実質的に使用者からの出席の強制があると認められる場合等は、労働時間に該当し賃金の支払いが必要となります。</t>
    </r>
    <rPh sb="1" eb="3">
      <t>カイギ</t>
    </rPh>
    <rPh sb="3" eb="5">
      <t>ジカン</t>
    </rPh>
    <rPh sb="6" eb="8">
      <t>シヨウ</t>
    </rPh>
    <rPh sb="8" eb="9">
      <t>シャ</t>
    </rPh>
    <rPh sb="10" eb="12">
      <t>シジ</t>
    </rPh>
    <rPh sb="13" eb="14">
      <t>モト</t>
    </rPh>
    <rPh sb="16" eb="17">
      <t>オコナ</t>
    </rPh>
    <rPh sb="20" eb="22">
      <t>バアイ</t>
    </rPh>
    <rPh sb="23" eb="25">
      <t>ロウドウ</t>
    </rPh>
    <rPh sb="25" eb="27">
      <t>ジカン</t>
    </rPh>
    <rPh sb="28" eb="30">
      <t>ガイトウ</t>
    </rPh>
    <rPh sb="32" eb="34">
      <t>メイジ</t>
    </rPh>
    <rPh sb="35" eb="37">
      <t>シジ</t>
    </rPh>
    <rPh sb="40" eb="42">
      <t>バアイ</t>
    </rPh>
    <rPh sb="45" eb="47">
      <t>カイギ</t>
    </rPh>
    <rPh sb="48" eb="50">
      <t>シュッセキ</t>
    </rPh>
    <rPh sb="56" eb="57">
      <t>タイ</t>
    </rPh>
    <rPh sb="59" eb="61">
      <t>セイサイ</t>
    </rPh>
    <rPh sb="61" eb="62">
      <t>トウ</t>
    </rPh>
    <rPh sb="63" eb="66">
      <t>フリエキ</t>
    </rPh>
    <rPh sb="67" eb="68">
      <t>トリ</t>
    </rPh>
    <rPh sb="68" eb="69">
      <t>アツカ</t>
    </rPh>
    <rPh sb="73" eb="75">
      <t>バアイ</t>
    </rPh>
    <rPh sb="76" eb="78">
      <t>カイギ</t>
    </rPh>
    <rPh sb="78" eb="79">
      <t>トウ</t>
    </rPh>
    <rPh sb="79" eb="81">
      <t>ナイヨウ</t>
    </rPh>
    <rPh sb="82" eb="84">
      <t>ギョウム</t>
    </rPh>
    <rPh sb="85" eb="88">
      <t>カンレンセイ</t>
    </rPh>
    <rPh sb="89" eb="90">
      <t>ツヨ</t>
    </rPh>
    <rPh sb="92" eb="94">
      <t>サンカ</t>
    </rPh>
    <rPh sb="102" eb="104">
      <t>ホンニン</t>
    </rPh>
    <rPh sb="105" eb="107">
      <t>ギョウム</t>
    </rPh>
    <rPh sb="108" eb="111">
      <t>グタイテキ</t>
    </rPh>
    <rPh sb="112" eb="114">
      <t>シショウ</t>
    </rPh>
    <rPh sb="115" eb="116">
      <t>ショウ</t>
    </rPh>
    <rPh sb="120" eb="123">
      <t>ジッシツテキ</t>
    </rPh>
    <rPh sb="124" eb="127">
      <t>シヨウシャ</t>
    </rPh>
    <rPh sb="130" eb="132">
      <t>シュッセキ</t>
    </rPh>
    <rPh sb="133" eb="135">
      <t>キョウセイ</t>
    </rPh>
    <rPh sb="139" eb="140">
      <t>ミト</t>
    </rPh>
    <rPh sb="144" eb="146">
      <t>バアイ</t>
    </rPh>
    <rPh sb="146" eb="147">
      <t>トウ</t>
    </rPh>
    <rPh sb="149" eb="151">
      <t>ロウドウ</t>
    </rPh>
    <rPh sb="151" eb="153">
      <t>ジカン</t>
    </rPh>
    <rPh sb="154" eb="156">
      <t>ガイトウ</t>
    </rPh>
    <rPh sb="157" eb="159">
      <t>チンギン</t>
    </rPh>
    <rPh sb="160" eb="162">
      <t>シハラ</t>
    </rPh>
    <rPh sb="164" eb="166">
      <t>ヒツヨウ</t>
    </rPh>
    <phoneticPr fontId="7"/>
  </si>
  <si>
    <r>
      <rPr>
        <b/>
        <sz val="9"/>
        <rFont val="ＭＳ Ｐゴシック"/>
        <family val="3"/>
        <charset val="128"/>
      </rPr>
      <t>Ｑ　「残業代」　「休日手当」　「夜勤手当」</t>
    </r>
    <r>
      <rPr>
        <sz val="9"/>
        <rFont val="ＭＳ Ｐゴシック"/>
        <family val="3"/>
        <charset val="128"/>
      </rPr>
      <t>は処遇改善加算の賃金改善対象となるか。</t>
    </r>
    <rPh sb="3" eb="6">
      <t>ザンギョウダイ</t>
    </rPh>
    <rPh sb="9" eb="11">
      <t>キュウジツ</t>
    </rPh>
    <rPh sb="16" eb="18">
      <t>ヤキン</t>
    </rPh>
    <phoneticPr fontId="7"/>
  </si>
  <si>
    <t xml:space="preserve">Ａ　使用者が時間外労働をさせた場合には、割増賃金の支払いが必要です。労働基準法に基づく割増賃金に上乗せする「手当」を支払う計画であれば、本加算金の支給対象と考えられます。
</t>
    <rPh sb="2" eb="5">
      <t>シヨウシャ</t>
    </rPh>
    <rPh sb="6" eb="9">
      <t>ジカンガイ</t>
    </rPh>
    <rPh sb="9" eb="11">
      <t>ロウドウ</t>
    </rPh>
    <rPh sb="15" eb="17">
      <t>バアイ</t>
    </rPh>
    <rPh sb="20" eb="22">
      <t>ワリマシ</t>
    </rPh>
    <rPh sb="22" eb="24">
      <t>チンギン</t>
    </rPh>
    <rPh sb="25" eb="27">
      <t>シハラ</t>
    </rPh>
    <rPh sb="29" eb="31">
      <t>ヒツヨウ</t>
    </rPh>
    <phoneticPr fontId="7"/>
  </si>
  <si>
    <t xml:space="preserve">       ※通所介護系サービスの夜勤（お泊りデイ）は、介護保険対象外のため賃金改善対象外となります。</t>
    <phoneticPr fontId="7"/>
  </si>
  <si>
    <t>【労働基準法】　時間外労働とは？</t>
    <rPh sb="1" eb="3">
      <t>ロウドウ</t>
    </rPh>
    <rPh sb="3" eb="5">
      <t>キジュン</t>
    </rPh>
    <rPh sb="5" eb="6">
      <t>ホウ</t>
    </rPh>
    <rPh sb="8" eb="10">
      <t>ジカン</t>
    </rPh>
    <rPh sb="10" eb="11">
      <t>ガイ</t>
    </rPh>
    <rPh sb="11" eb="13">
      <t>ロウドウ</t>
    </rPh>
    <phoneticPr fontId="7"/>
  </si>
  <si>
    <t>法定労働時間は、１日８時間、１週４０時間（一部の特例措置対象事業場について４４時間）と定められていますが、</t>
    <rPh sb="0" eb="2">
      <t>ホウテイ</t>
    </rPh>
    <rPh sb="2" eb="4">
      <t>ロウドウ</t>
    </rPh>
    <rPh sb="4" eb="6">
      <t>ジカン</t>
    </rPh>
    <rPh sb="9" eb="10">
      <t>ヒ</t>
    </rPh>
    <rPh sb="11" eb="13">
      <t>ジカン</t>
    </rPh>
    <rPh sb="15" eb="16">
      <t>シュウ</t>
    </rPh>
    <rPh sb="18" eb="20">
      <t>ジカン</t>
    </rPh>
    <rPh sb="21" eb="23">
      <t>イチブ</t>
    </rPh>
    <rPh sb="24" eb="26">
      <t>トクレイ</t>
    </rPh>
    <rPh sb="26" eb="27">
      <t>ソ</t>
    </rPh>
    <rPh sb="27" eb="28">
      <t>チ</t>
    </rPh>
    <rPh sb="28" eb="30">
      <t>タイショウ</t>
    </rPh>
    <rPh sb="30" eb="32">
      <t>ジギョウ</t>
    </rPh>
    <rPh sb="32" eb="33">
      <t>バ</t>
    </rPh>
    <rPh sb="39" eb="41">
      <t>ジカン</t>
    </rPh>
    <rPh sb="43" eb="44">
      <t>サダ</t>
    </rPh>
    <phoneticPr fontId="7"/>
  </si>
  <si>
    <t>変形労働時間制を採用する場合を除いてこの時間を超えて労働させる場合は時間外労働となります。</t>
    <phoneticPr fontId="7"/>
  </si>
  <si>
    <r>
      <rPr>
        <b/>
        <sz val="9"/>
        <rFont val="ＭＳ Ｐゴシック"/>
        <family val="3"/>
        <charset val="128"/>
      </rPr>
      <t>〇時間外・休日及び深夜の割増賃金</t>
    </r>
    <r>
      <rPr>
        <sz val="9"/>
        <rFont val="ＭＳ Ｐゴシック"/>
        <family val="3"/>
        <charset val="128"/>
      </rPr>
      <t xml:space="preserve">
時間外労働をさせた場合には、法定の割増賃金を支払わねばなりません。
・時間外、深夜（原則として午後１０時～午前５時）労働させた場合　⇒　２割５分以上
・法定休日に労働させた場合　⇒　３割５分以上</t>
    </r>
    <rPh sb="1" eb="4">
      <t>ジカンガイ</t>
    </rPh>
    <rPh sb="5" eb="7">
      <t>キュウジツ</t>
    </rPh>
    <rPh sb="7" eb="8">
      <t>オヨ</t>
    </rPh>
    <rPh sb="9" eb="11">
      <t>シンヤ</t>
    </rPh>
    <rPh sb="12" eb="14">
      <t>ワリマシ</t>
    </rPh>
    <rPh sb="14" eb="16">
      <t>チンギン</t>
    </rPh>
    <rPh sb="17" eb="20">
      <t>ジカンガイ</t>
    </rPh>
    <rPh sb="20" eb="22">
      <t>ロウドウ</t>
    </rPh>
    <rPh sb="26" eb="28">
      <t>バアイ</t>
    </rPh>
    <rPh sb="31" eb="33">
      <t>ホウテイ</t>
    </rPh>
    <rPh sb="34" eb="36">
      <t>ワリマシ</t>
    </rPh>
    <rPh sb="36" eb="38">
      <t>チンギン</t>
    </rPh>
    <rPh sb="39" eb="41">
      <t>シハラ</t>
    </rPh>
    <rPh sb="52" eb="55">
      <t>ジカンガイ</t>
    </rPh>
    <rPh sb="56" eb="58">
      <t>シンヤ</t>
    </rPh>
    <rPh sb="59" eb="61">
      <t>ゲンソク</t>
    </rPh>
    <rPh sb="64" eb="66">
      <t>ゴゴ</t>
    </rPh>
    <rPh sb="68" eb="69">
      <t>ジ</t>
    </rPh>
    <rPh sb="70" eb="72">
      <t>ゴゼン</t>
    </rPh>
    <rPh sb="73" eb="74">
      <t>ジ</t>
    </rPh>
    <rPh sb="75" eb="77">
      <t>ロウドウ</t>
    </rPh>
    <rPh sb="80" eb="82">
      <t>バアイ</t>
    </rPh>
    <rPh sb="86" eb="87">
      <t>ワリ</t>
    </rPh>
    <rPh sb="88" eb="89">
      <t>フン</t>
    </rPh>
    <rPh sb="89" eb="91">
      <t>イジョウ</t>
    </rPh>
    <rPh sb="93" eb="95">
      <t>ホウテイ</t>
    </rPh>
    <rPh sb="95" eb="97">
      <t>キュウジツ</t>
    </rPh>
    <rPh sb="98" eb="100">
      <t>ロウドウ</t>
    </rPh>
    <rPh sb="103" eb="105">
      <t>バアイ</t>
    </rPh>
    <phoneticPr fontId="7"/>
  </si>
  <si>
    <t>【労働基準法】　年次有給休暇の取得</t>
    <rPh sb="1" eb="3">
      <t>ロウドウ</t>
    </rPh>
    <rPh sb="3" eb="5">
      <t>キジュン</t>
    </rPh>
    <rPh sb="5" eb="6">
      <t>ホウ</t>
    </rPh>
    <rPh sb="8" eb="10">
      <t>ネンジ</t>
    </rPh>
    <rPh sb="10" eb="12">
      <t>ユウキュウ</t>
    </rPh>
    <rPh sb="12" eb="14">
      <t>キュウカ</t>
    </rPh>
    <rPh sb="15" eb="17">
      <t>シュトク</t>
    </rPh>
    <phoneticPr fontId="7"/>
  </si>
  <si>
    <t>労働者が６ヶ月間継続勤務し、その６ヶ月間の全労働日の８割以上を出勤した場合には、継続し、または分割した</t>
    <rPh sb="0" eb="3">
      <t>ロウドウシャ</t>
    </rPh>
    <rPh sb="6" eb="7">
      <t>ツキ</t>
    </rPh>
    <rPh sb="7" eb="8">
      <t>カン</t>
    </rPh>
    <rPh sb="8" eb="10">
      <t>ケイゾク</t>
    </rPh>
    <rPh sb="10" eb="12">
      <t>キンム</t>
    </rPh>
    <rPh sb="18" eb="19">
      <t>ツキ</t>
    </rPh>
    <rPh sb="19" eb="20">
      <t>カン</t>
    </rPh>
    <rPh sb="21" eb="22">
      <t>ゼン</t>
    </rPh>
    <rPh sb="22" eb="25">
      <t>ロウドウビ</t>
    </rPh>
    <rPh sb="27" eb="30">
      <t>ワリイジョウ</t>
    </rPh>
    <rPh sb="31" eb="33">
      <t>シュッキン</t>
    </rPh>
    <rPh sb="35" eb="37">
      <t>バアイ</t>
    </rPh>
    <rPh sb="40" eb="42">
      <t>ケイゾク</t>
    </rPh>
    <rPh sb="47" eb="49">
      <t>ブンカツ</t>
    </rPh>
    <phoneticPr fontId="7"/>
  </si>
  <si>
    <t>１０労働日の有給休暇を与えなければなりません。（アルバイト、パート、嘱託等の場合も同様です。）</t>
    <rPh sb="34" eb="36">
      <t>ショクタク</t>
    </rPh>
    <rPh sb="36" eb="37">
      <t>トウ</t>
    </rPh>
    <rPh sb="38" eb="40">
      <t>バアイ</t>
    </rPh>
    <rPh sb="41" eb="43">
      <t>ドウヨウ</t>
    </rPh>
    <phoneticPr fontId="7"/>
  </si>
  <si>
    <r>
      <rPr>
        <b/>
        <sz val="9"/>
        <rFont val="ＭＳ Ｐゴシック"/>
        <family val="3"/>
        <charset val="128"/>
      </rPr>
      <t>Ｑ　「健康診断の費用」</t>
    </r>
    <r>
      <rPr>
        <sz val="9"/>
        <rFont val="ＭＳ Ｐゴシック"/>
        <family val="3"/>
        <charset val="128"/>
      </rPr>
      <t>は処遇改善加算の賃金改善対象となるか。</t>
    </r>
    <rPh sb="3" eb="5">
      <t>ケンコウ</t>
    </rPh>
    <rPh sb="5" eb="7">
      <t>シンダン</t>
    </rPh>
    <rPh sb="8" eb="10">
      <t>ヒヨウ</t>
    </rPh>
    <phoneticPr fontId="7"/>
  </si>
  <si>
    <t>Ａ　健康診断の費用については、本加算の賃金改善対象となりません。
※別紙様式2-2、キャリアパス要件等届出書(2)職場環境等要件の
「労働環境・処遇の改善」の中の健康診断に法定外の健診は充てることは可能です。</t>
    <rPh sb="2" eb="4">
      <t>ケンコウ</t>
    </rPh>
    <rPh sb="4" eb="6">
      <t>シンダン</t>
    </rPh>
    <rPh sb="7" eb="9">
      <t>ヒヨウ</t>
    </rPh>
    <rPh sb="15" eb="16">
      <t>ホン</t>
    </rPh>
    <rPh sb="16" eb="18">
      <t>カサン</t>
    </rPh>
    <rPh sb="19" eb="21">
      <t>チンギン</t>
    </rPh>
    <rPh sb="21" eb="23">
      <t>カイゼン</t>
    </rPh>
    <rPh sb="23" eb="25">
      <t>タイショウ</t>
    </rPh>
    <rPh sb="34" eb="36">
      <t>ベッシ</t>
    </rPh>
    <rPh sb="36" eb="38">
      <t>ヨウシキ</t>
    </rPh>
    <rPh sb="48" eb="50">
      <t>ヨウケン</t>
    </rPh>
    <rPh sb="50" eb="51">
      <t>トウ</t>
    </rPh>
    <rPh sb="51" eb="52">
      <t>トドケ</t>
    </rPh>
    <rPh sb="52" eb="53">
      <t>デ</t>
    </rPh>
    <rPh sb="53" eb="54">
      <t>ショ</t>
    </rPh>
    <rPh sb="57" eb="59">
      <t>ショクバ</t>
    </rPh>
    <rPh sb="59" eb="61">
      <t>カンキョウ</t>
    </rPh>
    <rPh sb="61" eb="62">
      <t>トウ</t>
    </rPh>
    <rPh sb="62" eb="64">
      <t>ヨウケン</t>
    </rPh>
    <rPh sb="67" eb="69">
      <t>ロウドウ</t>
    </rPh>
    <rPh sb="69" eb="71">
      <t>カンキョウ</t>
    </rPh>
    <rPh sb="72" eb="74">
      <t>ショグウ</t>
    </rPh>
    <rPh sb="75" eb="77">
      <t>カイゼン</t>
    </rPh>
    <rPh sb="79" eb="80">
      <t>ナカ</t>
    </rPh>
    <rPh sb="81" eb="83">
      <t>ケンコウ</t>
    </rPh>
    <rPh sb="83" eb="85">
      <t>シンダン</t>
    </rPh>
    <rPh sb="86" eb="88">
      <t>ホウテイ</t>
    </rPh>
    <rPh sb="88" eb="89">
      <t>ガイ</t>
    </rPh>
    <rPh sb="90" eb="92">
      <t>ケンシン</t>
    </rPh>
    <rPh sb="93" eb="94">
      <t>ア</t>
    </rPh>
    <rPh sb="99" eb="101">
      <t>カノウ</t>
    </rPh>
    <phoneticPr fontId="7"/>
  </si>
  <si>
    <t>【労働安全衛生法】　【労働安全衛生規則】　定期健康診断等について</t>
    <rPh sb="1" eb="3">
      <t>ロウドウ</t>
    </rPh>
    <rPh sb="3" eb="5">
      <t>アンゼン</t>
    </rPh>
    <rPh sb="5" eb="7">
      <t>エイセイ</t>
    </rPh>
    <rPh sb="7" eb="8">
      <t>ホウ</t>
    </rPh>
    <rPh sb="17" eb="19">
      <t>キソク</t>
    </rPh>
    <rPh sb="21" eb="23">
      <t>テイキ</t>
    </rPh>
    <rPh sb="23" eb="25">
      <t>ケンコウ</t>
    </rPh>
    <rPh sb="25" eb="27">
      <t>シンダン</t>
    </rPh>
    <rPh sb="27" eb="28">
      <t>トウ</t>
    </rPh>
    <phoneticPr fontId="7"/>
  </si>
  <si>
    <t>非正規労働者も含め、常時使用する労働者に対しては、「雇入れの際」「１年以内ごとに１回（特定業務に従事する者に</t>
    <rPh sb="0" eb="1">
      <t>ヒ</t>
    </rPh>
    <rPh sb="1" eb="3">
      <t>セイキ</t>
    </rPh>
    <rPh sb="3" eb="6">
      <t>ロウドウシャ</t>
    </rPh>
    <rPh sb="7" eb="8">
      <t>フク</t>
    </rPh>
    <rPh sb="10" eb="11">
      <t>ツネ</t>
    </rPh>
    <rPh sb="11" eb="12">
      <t>ジ</t>
    </rPh>
    <rPh sb="12" eb="14">
      <t>シヨウ</t>
    </rPh>
    <rPh sb="16" eb="19">
      <t>ロウドウシャ</t>
    </rPh>
    <rPh sb="20" eb="21">
      <t>タイ</t>
    </rPh>
    <rPh sb="26" eb="28">
      <t>ヤトイイ</t>
    </rPh>
    <rPh sb="30" eb="31">
      <t>サイ</t>
    </rPh>
    <rPh sb="34" eb="35">
      <t>ネン</t>
    </rPh>
    <rPh sb="35" eb="37">
      <t>イナイ</t>
    </rPh>
    <rPh sb="41" eb="42">
      <t>カイ</t>
    </rPh>
    <rPh sb="43" eb="45">
      <t>トクテイ</t>
    </rPh>
    <rPh sb="45" eb="47">
      <t>ギョウム</t>
    </rPh>
    <rPh sb="48" eb="50">
      <t>ジュウジ</t>
    </rPh>
    <rPh sb="52" eb="53">
      <t>モノ</t>
    </rPh>
    <phoneticPr fontId="7"/>
  </si>
  <si>
    <t>ついては、６か月以内ごとに１回）」定期に健康診断を実施しなければなりません。</t>
    <rPh sb="17" eb="19">
      <t>テイキ</t>
    </rPh>
    <rPh sb="20" eb="22">
      <t>ケンコウ</t>
    </rPh>
    <rPh sb="22" eb="24">
      <t>シンダン</t>
    </rPh>
    <rPh sb="25" eb="27">
      <t>ジッシ</t>
    </rPh>
    <phoneticPr fontId="7"/>
  </si>
  <si>
    <t>研修の受講やキャリア段位制度と人事考課との連動</t>
    <phoneticPr fontId="7"/>
  </si>
  <si>
    <t>小規模事業者の共同による採用・人事ローテーション・研修のための制度構築</t>
    <phoneticPr fontId="7"/>
  </si>
  <si>
    <t>労働環境・
処遇の改善</t>
    <phoneticPr fontId="7"/>
  </si>
  <si>
    <t>雇用管理改善のため管理者の労働・安全衛生法規、休暇・休職制度に係る研修受講等による雇用管理改善対策の充実</t>
    <phoneticPr fontId="7"/>
  </si>
  <si>
    <t>子育てとの両立を目指す者のための育児休業制度等の充実、事業所内保育施設の整備</t>
    <phoneticPr fontId="7"/>
  </si>
  <si>
    <t>事故・トラブルへの対応マニュアル等の作成による責任の所在の明確化</t>
    <phoneticPr fontId="7"/>
  </si>
  <si>
    <t>健康診断・こころの健康等の健康管理面の強化、職員休憩室・分煙スペース等の整備</t>
    <phoneticPr fontId="7"/>
  </si>
  <si>
    <t>職員の増員による業務負担の軽減</t>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</si>
  <si>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</si>
  <si>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</si>
  <si>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</si>
  <si>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</si>
  <si>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</si>
  <si>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</si>
  <si>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</si>
  <si>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</si>
  <si>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その他：</t>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</si>
  <si>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</si>
  <si>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</si>
  <si>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</si>
  <si>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</si>
  <si>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</si>
  <si>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</si>
  <si>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</si>
  <si>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</si>
  <si>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</si>
  <si>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</si>
  <si>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</si>
  <si>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</si>
  <si>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</si>
  <si>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</si>
  <si>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</si>
  <si>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</si>
  <si>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</si>
  <si>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分類</t>
    <rPh sb="0" eb="2">
      <t>ブンルイ</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</si>
  <si>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</si>
  <si>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</si>
  <si>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</si>
  <si>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</si>
  <si>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</si>
  <si>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</si>
  <si>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</si>
  <si>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</si>
  <si>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</si>
  <si>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</si>
  <si>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</si>
  <si>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</si>
  <si>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</si>
  <si>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</si>
  <si>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</si>
  <si>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</si>
  <si>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</si>
  <si>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</si>
  <si>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</si>
  <si>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</si>
  <si>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</si>
  <si>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</si>
  <si>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</si>
  <si>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加算Ⅳ</t>
    <rPh sb="0" eb="2">
      <t>カサン</t>
    </rPh>
    <phoneticPr fontId="7"/>
  </si>
  <si>
    <t>加算Ⅴ</t>
    <rPh sb="0" eb="2">
      <t>カサン</t>
    </rPh>
    <phoneticPr fontId="7"/>
  </si>
  <si>
    <t>令和</t>
    <rPh sb="0" eb="2">
      <t>レイワ</t>
    </rPh>
    <phoneticPr fontId="7"/>
  </si>
  <si>
    <t>⑤</t>
    <phoneticPr fontId="7"/>
  </si>
  <si>
    <t>別紙様式２－２</t>
    <rPh sb="0" eb="2">
      <t>ベッシ</t>
    </rPh>
    <rPh sb="2" eb="4">
      <t>ヨウシキ</t>
    </rPh>
    <phoneticPr fontId="7"/>
  </si>
  <si>
    <t>表１　加算算定対象サービス</t>
    <rPh sb="0" eb="1">
      <t>ヒョウ</t>
    </rPh>
    <rPh sb="3" eb="5">
      <t>カサン</t>
    </rPh>
    <rPh sb="5" eb="7">
      <t>サンテイ</t>
    </rPh>
    <rPh sb="7" eb="9">
      <t>タイショウ</t>
    </rPh>
    <phoneticPr fontId="7"/>
  </si>
  <si>
    <t>新規・継続の別</t>
    <rPh sb="0" eb="2">
      <t>シンキ</t>
    </rPh>
    <rPh sb="3" eb="5">
      <t>ケイゾク</t>
    </rPh>
    <rPh sb="6" eb="7">
      <t>ベツ</t>
    </rPh>
    <phoneticPr fontId="7"/>
  </si>
  <si>
    <t>加算Ⅰの場合は必ず「該当」</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</si>
  <si>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</si>
  <si>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</si>
  <si>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</si>
  <si>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</si>
  <si>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</si>
  <si>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</si>
  <si>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</si>
  <si>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</si>
  <si>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</si>
  <si>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</si>
  <si>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</si>
  <si>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</si>
  <si>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</si>
  <si>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</si>
  <si>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</si>
  <si>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</si>
  <si>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</si>
  <si>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</si>
  <si>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</si>
  <si>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</si>
  <si>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</si>
  <si>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</si>
  <si>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</si>
  <si>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</si>
  <si>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</si>
  <si>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</si>
  <si>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</si>
  <si>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</si>
  <si>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</si>
  <si>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</si>
  <si>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</si>
  <si>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提出先</t>
    <rPh sb="0" eb="2">
      <t>テイシュツ</t>
    </rPh>
    <rPh sb="2" eb="3">
      <t>サキ</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</si>
  <si>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</si>
  <si>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</si>
  <si>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</si>
  <si>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</si>
  <si>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</si>
  <si>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</si>
  <si>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　</t>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</si>
  <si>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</si>
  <si>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</si>
  <si>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</si>
  <si>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</si>
  <si>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</si>
  <si>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</si>
  <si>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</si>
  <si>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</si>
  <si>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</si>
  <si>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</si>
  <si>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</si>
  <si>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</si>
  <si>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</si>
  <si>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</si>
  <si>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</si>
  <si>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</si>
  <si>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</si>
  <si>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</si>
  <si>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</si>
  <si>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</si>
  <si>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</si>
  <si>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</si>
  <si>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</si>
  <si>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</si>
  <si>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</si>
  <si>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</si>
  <si>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</si>
  <si>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</si>
  <si>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</si>
  <si>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</si>
  <si>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</si>
  <si>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</si>
  <si>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</si>
  <si>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</si>
  <si>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</si>
  <si>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</si>
  <si>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</si>
  <si>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</si>
  <si>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</si>
  <si>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</si>
  <si>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t>
    <phoneticPr fontId="7"/>
  </si>
  <si>
    <t>※　</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</si>
  <si>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</si>
  <si>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</si>
  <si>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</si>
  <si>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</si>
  <si>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</si>
  <si>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</si>
  <si>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</si>
  <si>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</si>
  <si>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※本計画に記載された金額は見込額であり、提出後の運営状況(利用者数等)、人員配置状況(職員数等)その他の事由により変動があり得る。</t>
    <rPh sb="20" eb="22">
      <t>テイシュツ</t>
    </rPh>
    <rPh sb="22" eb="23">
      <t>ゴ</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</si>
  <si>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</si>
  <si>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</si>
  <si>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</si>
  <si>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</si>
  <si>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</si>
  <si>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</si>
  <si>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</si>
  <si>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</si>
  <si>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7"/>
  </si>
  <si>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7"/>
  </si>
  <si>
    <t>別紙様式２－１</t>
    <rPh sb="0" eb="2">
      <t>ベッシ</t>
    </rPh>
    <rPh sb="2" eb="4">
      <t>ヨウシキ</t>
    </rPh>
    <phoneticPr fontId="7"/>
  </si>
  <si>
    <t xml:space="preserve"> （(A)にチェック（✔）がない場合その理由）</t>
    <rPh sb="16" eb="18">
      <t>バアイ</t>
    </rPh>
    <phoneticPr fontId="7"/>
  </si>
  <si>
    <t>その他：</t>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</si>
  <si>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</si>
  <si>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</si>
  <si>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</si>
  <si>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</si>
  <si>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</si>
  <si>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</si>
  <si>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</si>
  <si>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</si>
  <si>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</si>
  <si>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</si>
  <si>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※前年度に提出した計画書の記載内容から変更がない場合は「変更なし」にチェック（✔）</t>
    <phoneticPr fontId="7"/>
  </si>
  <si>
    <t>４　職場環境等要件について＜共通＞　</t>
    <rPh sb="14" eb="16">
      <t>キョウツウ</t>
    </rPh>
    <phoneticPr fontId="7"/>
  </si>
  <si>
    <t>５　見える化要件について＜特定加算＞　</t>
    <rPh sb="2" eb="3">
      <t>ミ</t>
    </rPh>
    <rPh sb="5" eb="6">
      <t>カ</t>
    </rPh>
    <rPh sb="6" eb="8">
      <t>ヨウケン</t>
    </rPh>
    <rPh sb="13" eb="15">
      <t>トクテイ</t>
    </rPh>
    <rPh sb="15" eb="17">
      <t>カサン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</si>
  <si>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</si>
  <si>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</si>
  <si>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令和2年4月以降の処遇改善加算を申請する場合の計画書の作成方法をご説明しています</t>
    <rPh sb="0" eb="2">
      <t>レイワ</t>
    </rPh>
    <rPh sb="3" eb="4">
      <t>ネン</t>
    </rPh>
    <rPh sb="5" eb="6">
      <t>ガツ</t>
    </rPh>
    <rPh sb="6" eb="8">
      <t>イコウ</t>
    </rPh>
    <rPh sb="9" eb="15">
      <t>ｓ</t>
    </rPh>
    <rPh sb="16" eb="18">
      <t>シンセイ</t>
    </rPh>
    <rPh sb="20" eb="22">
      <t>バアイ</t>
    </rPh>
    <rPh sb="23" eb="25">
      <t>ケイカク</t>
    </rPh>
    <rPh sb="25" eb="26">
      <t>ショ</t>
    </rPh>
    <rPh sb="27" eb="29">
      <t>サクセイ</t>
    </rPh>
    <rPh sb="29" eb="31">
      <t>ホウホウ</t>
    </rPh>
    <rPh sb="33" eb="35">
      <t>セツメイ</t>
    </rPh>
    <phoneticPr fontId="36"/>
  </si>
  <si>
    <t>枚数</t>
    <rPh sb="0" eb="2">
      <t>マイスウ</t>
    </rPh>
    <phoneticPr fontId="36"/>
  </si>
  <si>
    <t>説明</t>
    <rPh sb="0" eb="2">
      <t>セツメイ</t>
    </rPh>
    <phoneticPr fontId="36"/>
  </si>
  <si>
    <t>提出の必要性</t>
    <rPh sb="0" eb="2">
      <t>テイシュツ</t>
    </rPh>
    <rPh sb="3" eb="6">
      <t>ヒツヨウセイ</t>
    </rPh>
    <phoneticPr fontId="36"/>
  </si>
  <si>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</si>
  <si>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</si>
  <si>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6"/>
  </si>
  <si>
    <t>基本情報入力シート</t>
    <rPh sb="0" eb="4">
      <t>キホンジョウホウ</t>
    </rPh>
    <rPh sb="4" eb="6">
      <t>ニュウリョク</t>
    </rPh>
    <phoneticPr fontId="36"/>
  </si>
  <si>
    <t>様式2-1 計画書_総括表</t>
    <rPh sb="0" eb="2">
      <t>ヨウシキ</t>
    </rPh>
    <rPh sb="6" eb="9">
      <t>ケイカクショ</t>
    </rPh>
    <rPh sb="10" eb="13">
      <t>ソウカツヒョウ</t>
    </rPh>
    <phoneticPr fontId="36"/>
  </si>
  <si>
    <t>提出</t>
    <rPh sb="0" eb="2">
      <t>テイシュツ</t>
    </rPh>
    <phoneticPr fontId="36"/>
  </si>
  <si>
    <t>様式2-3 個表_特定</t>
    <rPh sb="0" eb="2">
      <t>ヨウシキ</t>
    </rPh>
    <rPh sb="6" eb="7">
      <t>コ</t>
    </rPh>
    <rPh sb="7" eb="8">
      <t>ヒョウ</t>
    </rPh>
    <rPh sb="9" eb="11">
      <t>トクテイ</t>
    </rPh>
    <phoneticPr fontId="36"/>
  </si>
  <si>
    <t>２　書類の作成方法</t>
    <rPh sb="2" eb="4">
      <t>ショルイ</t>
    </rPh>
    <rPh sb="5" eb="7">
      <t>サクセイ</t>
    </rPh>
    <rPh sb="7" eb="9">
      <t>ホウホウ</t>
    </rPh>
    <phoneticPr fontId="36"/>
  </si>
  <si>
    <t>●従来の計画書からの主な変更点・注意点は下記のとおりです。</t>
    <rPh sb="1" eb="3">
      <t>ジュウライ</t>
    </rPh>
    <rPh sb="4" eb="7">
      <t>ケイカクショ</t>
    </rPh>
    <rPh sb="10" eb="11">
      <t>オモ</t>
    </rPh>
    <rPh sb="12" eb="15">
      <t>ヘンコウテン</t>
    </rPh>
    <rPh sb="16" eb="19">
      <t>チュウイテン</t>
    </rPh>
    <rPh sb="20" eb="22">
      <t>カキ</t>
    </rPh>
    <phoneticPr fontId="36"/>
  </si>
  <si>
    <t>従来</t>
  </si>
  <si>
    <t>見直し案</t>
  </si>
  <si>
    <t>計画</t>
  </si>
  <si>
    <t>実績</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</si>
  <si>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</si>
  <si>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</si>
  <si>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</si>
  <si>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</si>
  <si>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</si>
  <si>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</si>
  <si>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</si>
  <si>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</si>
  <si>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</si>
  <si>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</si>
  <si>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</si>
  <si>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</si>
  <si>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</si>
  <si>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円</t>
  </si>
  <si>
    <t>）</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</si>
  <si>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</si>
  <si>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</si>
  <si>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</si>
  <si>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</si>
  <si>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</si>
  <si>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</si>
  <si>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</si>
  <si>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</si>
  <si>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</si>
  <si>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</si>
  <si>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</si>
  <si>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</si>
  <si>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</si>
  <si>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</si>
  <si>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</si>
  <si>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</si>
  <si>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</si>
  <si>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</si>
  <si>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</si>
  <si>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</si>
  <si>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6"/>
  </si>
  <si>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</si>
  <si>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</si>
  <si>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</si>
  <si>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</si>
  <si>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</si>
  <si>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特定加算の算定対象月</t>
    <rPh sb="0" eb="2">
      <t>トクテイ</t>
    </rPh>
    <rPh sb="2" eb="4">
      <t>カサン</t>
    </rPh>
    <rPh sb="5" eb="7">
      <t>サンテイ</t>
    </rPh>
    <rPh sb="7" eb="9">
      <t>タイショウ</t>
    </rPh>
    <rPh sb="9" eb="10">
      <t>ヅキ</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</si>
  <si>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</si>
  <si>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</si>
  <si>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</si>
  <si>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</si>
  <si>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</si>
  <si>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</si>
  <si>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</si>
  <si>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</si>
  <si>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</si>
  <si>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</si>
  <si>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</si>
  <si>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</si>
  <si>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平成</t>
  </si>
  <si>
    <t>ワークシート名
（左からの順）</t>
    <rPh sb="6" eb="7">
      <t>メイ</t>
    </rPh>
    <rPh sb="9" eb="10">
      <t>ヒダリ</t>
    </rPh>
    <rPh sb="13" eb="14">
      <t>ジュン</t>
    </rPh>
    <phoneticPr fontId="36"/>
  </si>
  <si>
    <t>はじめに</t>
    <phoneticPr fontId="36"/>
  </si>
  <si>
    <t>サービス区分</t>
    <phoneticPr fontId="7"/>
  </si>
  <si>
    <t>福祉・介護職員処遇改善加算</t>
    <rPh sb="0" eb="2">
      <t>フクシ</t>
    </rPh>
    <phoneticPr fontId="7"/>
  </si>
  <si>
    <t>福祉・介護職員処遇改善特別加算</t>
    <rPh sb="0" eb="2">
      <t>フクシ</t>
    </rPh>
    <rPh sb="3" eb="5">
      <t>カイゴ</t>
    </rPh>
    <rPh sb="5" eb="7">
      <t>ショクイン</t>
    </rPh>
    <rPh sb="7" eb="9">
      <t>ショグウ</t>
    </rPh>
    <rPh sb="9" eb="11">
      <t>カイゼン</t>
    </rPh>
    <rPh sb="11" eb="13">
      <t>トクベツ</t>
    </rPh>
    <rPh sb="13" eb="15">
      <t>カサン</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</si>
  <si>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</si>
  <si>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</si>
  <si>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</si>
  <si>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特別加算</t>
    <rPh sb="0" eb="2">
      <t>トクベツ</t>
    </rPh>
    <rPh sb="2" eb="4">
      <t>カサン</t>
    </rPh>
    <phoneticPr fontId="7"/>
  </si>
  <si>
    <t>居宅介護</t>
  </si>
  <si>
    <t>特定事業所加算</t>
    <rPh sb="0" eb="2">
      <t>トクテイ</t>
    </rPh>
    <rPh sb="2" eb="5">
      <t>ジギョウショ</t>
    </rPh>
    <rPh sb="5" eb="7">
      <t>カサン</t>
    </rPh>
    <phoneticPr fontId="7"/>
  </si>
  <si>
    <t>重度訪問介護</t>
  </si>
  <si>
    <t>同行援護</t>
    <phoneticPr fontId="7"/>
  </si>
  <si>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</si>
  <si>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</si>
  <si>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</si>
  <si>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</si>
  <si>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</si>
  <si>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</si>
  <si>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自立訓練（機能訓練）</t>
  </si>
  <si>
    <t>自立訓練（生活訓練）</t>
  </si>
  <si>
    <t>就労移行支援</t>
  </si>
  <si>
    <t>就労継続支援Ａ型</t>
  </si>
  <si>
    <t>就労継続支援Ｂ型</t>
  </si>
  <si>
    <t>共同生活援助（指定共同生活援助）</t>
    <rPh sb="7" eb="9">
      <t>シテイ</t>
    </rPh>
    <rPh sb="9" eb="11">
      <t>キョウドウ</t>
    </rPh>
    <rPh sb="11" eb="13">
      <t>セイカツ</t>
    </rPh>
    <rPh sb="13" eb="15">
      <t>エンジョ</t>
    </rPh>
    <phoneticPr fontId="1"/>
  </si>
  <si>
    <t>共同生活援助（日中サービス支援型）</t>
    <rPh sb="7" eb="9">
      <t>ニッチュウ</t>
    </rPh>
    <rPh sb="13" eb="15">
      <t>シエン</t>
    </rPh>
    <rPh sb="15" eb="16">
      <t>ガタ</t>
    </rPh>
    <phoneticPr fontId="1"/>
  </si>
  <si>
    <t>共同生活援助（外部サービス利用型）</t>
    <rPh sb="7" eb="9">
      <t>ガイブ</t>
    </rPh>
    <rPh sb="13" eb="15">
      <t>リヨウ</t>
    </rPh>
    <rPh sb="15" eb="16">
      <t>ガタ</t>
    </rPh>
    <phoneticPr fontId="1"/>
  </si>
  <si>
    <t>児童発達支援</t>
  </si>
  <si>
    <t>医療型児童発達支援</t>
  </si>
  <si>
    <t>放課後等デイサービス</t>
  </si>
  <si>
    <t>居宅訪問型児童発達支援</t>
  </si>
  <si>
    <t>保育所等訪問支援</t>
  </si>
  <si>
    <t>福祉型障害児入所施設</t>
  </si>
  <si>
    <t>医療型障害児入所施設</t>
  </si>
  <si>
    <t>短期入所：施設入所支援（特別養護老人ホーム、療養介護、障害児入所施設含む。）</t>
    <rPh sb="0" eb="2">
      <t>タンキ</t>
    </rPh>
    <rPh sb="2" eb="4">
      <t>ニュウショ</t>
    </rPh>
    <rPh sb="5" eb="7">
      <t>シセツ</t>
    </rPh>
    <rPh sb="7" eb="9">
      <t>ニュウショ</t>
    </rPh>
    <rPh sb="9" eb="11">
      <t>シエン</t>
    </rPh>
    <rPh sb="12" eb="14">
      <t>トクベツ</t>
    </rPh>
    <rPh sb="14" eb="16">
      <t>ヨウゴ</t>
    </rPh>
    <rPh sb="16" eb="18">
      <t>ロウジン</t>
    </rPh>
    <rPh sb="22" eb="24">
      <t>リョウヨウ</t>
    </rPh>
    <rPh sb="24" eb="26">
      <t>カイゴ</t>
    </rPh>
    <rPh sb="27" eb="30">
      <t>ショウガイジ</t>
    </rPh>
    <rPh sb="30" eb="32">
      <t>ニュウショ</t>
    </rPh>
    <rPh sb="32" eb="34">
      <t>シセツ</t>
    </rPh>
    <rPh sb="34" eb="35">
      <t>フク</t>
    </rPh>
    <phoneticPr fontId="7"/>
  </si>
  <si>
    <t>短期入所：共同生活援助（外部サービス利用型）</t>
    <rPh sb="0" eb="2">
      <t>タンキ</t>
    </rPh>
    <rPh sb="2" eb="4">
      <t>ニュウショ</t>
    </rPh>
    <rPh sb="5" eb="7">
      <t>キョウドウ</t>
    </rPh>
    <rPh sb="7" eb="9">
      <t>セイカツ</t>
    </rPh>
    <rPh sb="9" eb="11">
      <t>エンジョ</t>
    </rPh>
    <rPh sb="12" eb="14">
      <t>ガイブ</t>
    </rPh>
    <rPh sb="18" eb="21">
      <t>リヨウガタ</t>
    </rPh>
    <phoneticPr fontId="7"/>
  </si>
  <si>
    <t>短期入所：宿泊型自立訓練</t>
    <rPh sb="0" eb="2">
      <t>タンキ</t>
    </rPh>
    <rPh sb="2" eb="4">
      <t>ニュウショ</t>
    </rPh>
    <rPh sb="5" eb="8">
      <t>シュクハクガタ</t>
    </rPh>
    <rPh sb="8" eb="10">
      <t>ジリツ</t>
    </rPh>
    <rPh sb="10" eb="12">
      <t>クンレン</t>
    </rPh>
    <phoneticPr fontId="7"/>
  </si>
  <si>
    <t>短期入所：共同生活援助（指定共同生活援助（介護サービス包括型））</t>
    <rPh sb="0" eb="2">
      <t>タンキ</t>
    </rPh>
    <rPh sb="2" eb="4">
      <t>ニュウショ</t>
    </rPh>
    <rPh sb="5" eb="7">
      <t>キョウドウ</t>
    </rPh>
    <rPh sb="7" eb="9">
      <t>セイカツ</t>
    </rPh>
    <rPh sb="9" eb="11">
      <t>エンジョ</t>
    </rPh>
    <rPh sb="12" eb="14">
      <t>シテイ</t>
    </rPh>
    <rPh sb="14" eb="16">
      <t>キョウドウ</t>
    </rPh>
    <rPh sb="16" eb="18">
      <t>セイカツ</t>
    </rPh>
    <rPh sb="18" eb="20">
      <t>エンジョ</t>
    </rPh>
    <rPh sb="21" eb="23">
      <t>カイゴ</t>
    </rPh>
    <rPh sb="27" eb="29">
      <t>ホウカツ</t>
    </rPh>
    <rPh sb="29" eb="30">
      <t>ガタ</t>
    </rPh>
    <phoneticPr fontId="7"/>
  </si>
  <si>
    <t>短期入所：共同生活援助（日中サービス支援型）</t>
    <rPh sb="0" eb="2">
      <t>タンキ</t>
    </rPh>
    <rPh sb="2" eb="4">
      <t>ニュウショ</t>
    </rPh>
    <rPh sb="5" eb="7">
      <t>キョウドウ</t>
    </rPh>
    <rPh sb="7" eb="9">
      <t>セイカツ</t>
    </rPh>
    <rPh sb="9" eb="11">
      <t>エンジョ</t>
    </rPh>
    <rPh sb="12" eb="14">
      <t>ニッチュウ</t>
    </rPh>
    <rPh sb="18" eb="20">
      <t>シエン</t>
    </rPh>
    <rPh sb="20" eb="21">
      <t>ガタ</t>
    </rPh>
    <phoneticPr fontId="7"/>
  </si>
  <si>
    <t>短期入所：単独型</t>
    <rPh sb="0" eb="2">
      <t>タンキ</t>
    </rPh>
    <rPh sb="2" eb="4">
      <t>ニュウショ</t>
    </rPh>
    <rPh sb="5" eb="7">
      <t>タンドク</t>
    </rPh>
    <rPh sb="7" eb="8">
      <t>ガタ</t>
    </rPh>
    <phoneticPr fontId="7"/>
  </si>
  <si>
    <t>障害者支援施設：生活介護</t>
    <rPh sb="0" eb="3">
      <t>ショウガイシャ</t>
    </rPh>
    <rPh sb="3" eb="5">
      <t>シエン</t>
    </rPh>
    <rPh sb="5" eb="7">
      <t>シセツ</t>
    </rPh>
    <rPh sb="8" eb="10">
      <t>セイカツ</t>
    </rPh>
    <rPh sb="10" eb="12">
      <t>カイゴ</t>
    </rPh>
    <phoneticPr fontId="7"/>
  </si>
  <si>
    <t>障害者支援施設：自立訓練（機能訓練）</t>
    <rPh sb="0" eb="3">
      <t>ショウガイシャ</t>
    </rPh>
    <rPh sb="3" eb="5">
      <t>シエン</t>
    </rPh>
    <rPh sb="5" eb="7">
      <t>シセツ</t>
    </rPh>
    <rPh sb="8" eb="10">
      <t>ジリツ</t>
    </rPh>
    <rPh sb="10" eb="12">
      <t>クンレン</t>
    </rPh>
    <rPh sb="13" eb="15">
      <t>キノウ</t>
    </rPh>
    <rPh sb="15" eb="17">
      <t>クンレン</t>
    </rPh>
    <phoneticPr fontId="7"/>
  </si>
  <si>
    <t>障害者支援施設：自立訓練（生活訓練）</t>
    <rPh sb="0" eb="3">
      <t>ショウガイシャ</t>
    </rPh>
    <rPh sb="3" eb="5">
      <t>シエン</t>
    </rPh>
    <rPh sb="5" eb="7">
      <t>シセツ</t>
    </rPh>
    <rPh sb="8" eb="10">
      <t>ジリツ</t>
    </rPh>
    <rPh sb="10" eb="12">
      <t>クンレン</t>
    </rPh>
    <rPh sb="13" eb="15">
      <t>セイカツ</t>
    </rPh>
    <rPh sb="15" eb="17">
      <t>クンレン</t>
    </rPh>
    <phoneticPr fontId="7"/>
  </si>
  <si>
    <t>障害者支援施設：就労移行支援</t>
    <rPh sb="0" eb="3">
      <t>ショウガイシャ</t>
    </rPh>
    <rPh sb="3" eb="5">
      <t>シエン</t>
    </rPh>
    <rPh sb="5" eb="7">
      <t>シセツ</t>
    </rPh>
    <rPh sb="8" eb="10">
      <t>シュウロウ</t>
    </rPh>
    <rPh sb="10" eb="12">
      <t>イコウ</t>
    </rPh>
    <rPh sb="12" eb="14">
      <t>シエン</t>
    </rPh>
    <phoneticPr fontId="7"/>
  </si>
  <si>
    <t>障害者支援施設：就労継続支援A型</t>
    <rPh sb="0" eb="3">
      <t>ショウガイシャ</t>
    </rPh>
    <rPh sb="3" eb="5">
      <t>シエン</t>
    </rPh>
    <rPh sb="5" eb="7">
      <t>シセツ</t>
    </rPh>
    <rPh sb="8" eb="10">
      <t>シュウロウ</t>
    </rPh>
    <rPh sb="10" eb="12">
      <t>ケイゾク</t>
    </rPh>
    <rPh sb="12" eb="14">
      <t>シエン</t>
    </rPh>
    <rPh sb="15" eb="16">
      <t>ガタ</t>
    </rPh>
    <phoneticPr fontId="7"/>
  </si>
  <si>
    <t>障害者支援施設：就労継続支援B型</t>
    <rPh sb="0" eb="3">
      <t>ショウガイシャ</t>
    </rPh>
    <rPh sb="3" eb="5">
      <t>シエン</t>
    </rPh>
    <rPh sb="5" eb="7">
      <t>シセツ</t>
    </rPh>
    <rPh sb="8" eb="10">
      <t>シュウロウ</t>
    </rPh>
    <rPh sb="10" eb="12">
      <t>ケイゾク</t>
    </rPh>
    <rPh sb="12" eb="14">
      <t>シエン</t>
    </rPh>
    <rPh sb="15" eb="16">
      <t>ガタ</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</si>
  <si>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</si>
  <si>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障害福祉サービス等処遇改善計画書作成用　基本情報入力シート</t>
    <rPh sb="0" eb="2">
      <t>ショウガイ</t>
    </rPh>
    <rPh sb="2" eb="4">
      <t>フクシ</t>
    </rPh>
    <rPh sb="8" eb="9">
      <t>トウ</t>
    </rPh>
    <rPh sb="9" eb="11">
      <t>ショグウ</t>
    </rPh>
    <rPh sb="11" eb="13">
      <t>カイゼン</t>
    </rPh>
    <rPh sb="16" eb="19">
      <t>サクセイヨウ</t>
    </rPh>
    <rPh sb="20" eb="22">
      <t>キホン</t>
    </rPh>
    <rPh sb="22" eb="24">
      <t>ジョウホウ</t>
    </rPh>
    <rPh sb="24" eb="26">
      <t>ニュウリョク</t>
    </rPh>
    <phoneticPr fontId="7"/>
  </si>
  <si>
    <t>障害福祉サービス等
事業所番号</t>
    <rPh sb="0" eb="2">
      <t>ショウガイ</t>
    </rPh>
    <rPh sb="2" eb="4">
      <t>フクシ</t>
    </rPh>
    <rPh sb="8" eb="9">
      <t>トウ</t>
    </rPh>
    <rPh sb="10" eb="12">
      <t>ジギョウ</t>
    </rPh>
    <rPh sb="12" eb="13">
      <t>ショ</t>
    </rPh>
    <rPh sb="13" eb="15">
      <t>バンゴウ</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</si>
  <si>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</si>
  <si>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r>
      <t>賃金改善の見込額</t>
    </r>
    <r>
      <rPr>
        <sz val="8"/>
        <rFont val="ＭＳ Ｐゴシック"/>
        <family val="3"/>
        <charset val="128"/>
      </rPr>
      <t>(ⅰ-ⅱ）</t>
    </r>
    <phoneticPr fontId="7"/>
  </si>
  <si>
    <r>
      <t>賃金改善実施期間</t>
    </r>
    <r>
      <rPr>
        <sz val="8"/>
        <rFont val="ＭＳ Ｐゴシック"/>
        <family val="3"/>
        <charset val="128"/>
      </rPr>
      <t>(k)</t>
    </r>
    <phoneticPr fontId="7"/>
  </si>
  <si>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</si>
  <si>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rPr>
        <b/>
        <sz val="8"/>
        <rFont val="ＭＳ Ｐゴシック"/>
        <family val="3"/>
        <charset val="128"/>
      </rPr>
      <t>【処遇改善加算】</t>
    </r>
    <r>
      <rPr>
        <sz val="8"/>
        <rFont val="ＭＳ Ｐゴシック"/>
        <family val="3"/>
        <charset val="128"/>
      </rPr>
      <t xml:space="preserve">
平成20年10月から現在までに実施した事項について、全体で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平成20年10月から現在までに実施した事項について、必ず</t>
    </r>
    <r>
      <rPr>
        <b/>
        <u/>
        <sz val="8"/>
        <rFont val="ＭＳ Ｐゴシック"/>
        <family val="3"/>
        <charset val="128"/>
      </rPr>
      <t>全て</t>
    </r>
    <r>
      <rPr>
        <sz val="8"/>
        <rFont val="ＭＳ Ｐゴシック"/>
        <family val="3"/>
        <charset val="128"/>
      </rPr>
      <t>にチェック（✔）すること。複数の取組を行い、「資質の向上」、「労働環境・処遇の改善」及び「その他」について、</t>
    </r>
    <r>
      <rPr>
        <b/>
        <u/>
        <sz val="8"/>
        <rFont val="ＭＳ Ｐゴシック"/>
        <family val="3"/>
        <charset val="128"/>
      </rPr>
      <t>それぞれ１つ以上の取組を行う</t>
    </r>
    <r>
      <rPr>
        <sz val="8"/>
        <rFont val="ＭＳ Ｐゴシック"/>
        <family val="3"/>
        <charset val="128"/>
      </rPr>
      <t>こと。　※処遇改善加算と特定加算とで、別の取組を行うことは要しない。</t>
    </r>
    <rPh sb="1" eb="3">
      <t>ショグウ</t>
    </rPh>
    <rPh sb="3" eb="5">
      <t>カイゼン</t>
    </rPh>
    <rPh sb="5" eb="7">
      <t>カサン</t>
    </rPh>
    <rPh sb="119" eb="121">
      <t>トクテイ</t>
    </rPh>
    <rPh sb="121" eb="123">
      <t>カサン</t>
    </rPh>
    <rPh sb="228" eb="230">
      <t>ショグウ</t>
    </rPh>
    <rPh sb="230" eb="232">
      <t>カイゼン</t>
    </rPh>
    <rPh sb="232" eb="234">
      <t>カサン</t>
    </rPh>
    <rPh sb="235" eb="237">
      <t>トクテイ</t>
    </rPh>
    <rPh sb="237" eb="239">
      <t>カサン</t>
    </rPh>
    <rPh sb="242" eb="243">
      <t>ベツ</t>
    </rPh>
    <rPh sb="244" eb="246">
      <t>トリクミ</t>
    </rPh>
    <rPh sb="247" eb="248">
      <t>オコナ</t>
    </rPh>
    <rPh sb="252" eb="253">
      <t>ヨウ</t>
    </rPh>
    <phoneticPr fontId="7"/>
  </si>
  <si>
    <t>（１）福祉・介護職員処遇改善加算</t>
    <rPh sb="3" eb="5">
      <t>フクシ</t>
    </rPh>
    <rPh sb="6" eb="8">
      <t>カイゴ</t>
    </rPh>
    <rPh sb="8" eb="10">
      <t>ショクイン</t>
    </rPh>
    <rPh sb="10" eb="12">
      <t>ショグウ</t>
    </rPh>
    <rPh sb="12" eb="16">
      <t>カイゼンカサン</t>
    </rPh>
    <phoneticPr fontId="7"/>
  </si>
  <si>
    <t>年度処遇改善加算の見込額</t>
    <rPh sb="0" eb="2">
      <t>ネンド</t>
    </rPh>
    <rPh sb="2" eb="4">
      <t>ショグウ</t>
    </rPh>
    <rPh sb="4" eb="8">
      <t>カイゼンカサン</t>
    </rPh>
    <rPh sb="9" eb="12">
      <t>ミコミガク</t>
    </rPh>
    <phoneticPr fontId="7"/>
  </si>
  <si>
    <t>※　福祉・介護職員処遇改善特別加算（特別加算）を含む。</t>
    <rPh sb="18" eb="20">
      <t>トクベツ</t>
    </rPh>
    <rPh sb="20" eb="22">
      <t>カサン</t>
    </rPh>
    <phoneticPr fontId="7"/>
  </si>
  <si>
    <t>処遇改善加算の算定対象月</t>
    <rPh sb="0" eb="2">
      <t>ショグウ</t>
    </rPh>
    <rPh sb="2" eb="4">
      <t>カイゼン</t>
    </rPh>
    <rPh sb="4" eb="6">
      <t>カサン</t>
    </rPh>
    <rPh sb="7" eb="9">
      <t>サンテイ</t>
    </rPh>
    <rPh sb="9" eb="11">
      <t>タイショウ</t>
    </rPh>
    <rPh sb="11" eb="12">
      <t>ヅキ</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</si>
  <si>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</si>
  <si>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算定する処遇改善加算の区分</t>
    <rPh sb="0" eb="2">
      <t>サンテイ</t>
    </rPh>
    <rPh sb="4" eb="6">
      <t>ショグウ</t>
    </rPh>
    <rPh sb="6" eb="8">
      <t>カイゼン</t>
    </rPh>
    <rPh sb="8" eb="10">
      <t>カサン</t>
    </rPh>
    <rPh sb="11" eb="13">
      <t>クブン</t>
    </rPh>
    <phoneticPr fontId="7"/>
  </si>
  <si>
    <t>処遇改善加算の取得状況</t>
    <rPh sb="0" eb="2">
      <t>ショグウ</t>
    </rPh>
    <rPh sb="2" eb="4">
      <t>カイゼン</t>
    </rPh>
    <rPh sb="4" eb="6">
      <t>カサン</t>
    </rPh>
    <rPh sb="7" eb="9">
      <t>シュトク</t>
    </rPh>
    <rPh sb="9" eb="11">
      <t>ジョウキョウ</t>
    </rPh>
    <phoneticPr fontId="7"/>
  </si>
  <si>
    <t>経験・技能のある
障害福祉人材(A)</t>
    <rPh sb="0" eb="2">
      <t>ケイケン</t>
    </rPh>
    <rPh sb="9" eb="11">
      <t>ショウガイ</t>
    </rPh>
    <rPh sb="11" eb="13">
      <t>フクシ</t>
    </rPh>
    <rPh sb="13" eb="15">
      <t>ジンザイ</t>
    </rPh>
    <phoneticPr fontId="7"/>
  </si>
  <si>
    <t>他の障害福祉人材(B)</t>
    <rPh sb="0" eb="1">
      <t>タ</t>
    </rPh>
    <rPh sb="2" eb="4">
      <t>ショウガイ</t>
    </rPh>
    <rPh sb="4" eb="6">
      <t>フクシ</t>
    </rPh>
    <rPh sb="6" eb="8">
      <t>ジンザイ</t>
    </rPh>
    <phoneticPr fontId="7"/>
  </si>
  <si>
    <t>イ　福祉・介護職員処遇改善加算</t>
    <rPh sb="2" eb="4">
      <t>フクシ</t>
    </rPh>
    <rPh sb="5" eb="7">
      <t>カイゴ</t>
    </rPh>
    <rPh sb="7" eb="9">
      <t>ショクイン</t>
    </rPh>
    <rPh sb="9" eb="11">
      <t>ショグウ</t>
    </rPh>
    <rPh sb="11" eb="15">
      <t>カイゼンカサン</t>
    </rPh>
    <phoneticPr fontId="7"/>
  </si>
  <si>
    <t>ロ　福祉・介護職員等特定処遇改善加算　</t>
    <rPh sb="2" eb="4">
      <t>フクシ</t>
    </rPh>
    <phoneticPr fontId="7"/>
  </si>
  <si>
    <t>(A)経験・技能のある障害福祉人材</t>
    <rPh sb="3" eb="5">
      <t>ケイケン</t>
    </rPh>
    <rPh sb="6" eb="8">
      <t>ギノウ</t>
    </rPh>
    <rPh sb="11" eb="13">
      <t>ショウガイ</t>
    </rPh>
    <rPh sb="13" eb="15">
      <t>フクシ</t>
    </rPh>
    <rPh sb="15" eb="17">
      <t>ジンザイ</t>
    </rPh>
    <phoneticPr fontId="7"/>
  </si>
  <si>
    <t>(B)他の障害福祉人材</t>
    <rPh sb="3" eb="4">
      <t>タ</t>
    </rPh>
    <rPh sb="5" eb="7">
      <t>ショウガイ</t>
    </rPh>
    <rPh sb="7" eb="9">
      <t>フクシ</t>
    </rPh>
    <rPh sb="9" eb="11">
      <t>ジンザイ</t>
    </rPh>
    <phoneticPr fontId="7"/>
  </si>
  <si>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7"/>
  </si>
  <si>
    <t>ハ　各障害福祉サービス事業者等による処遇改善加算、特定加算の配分を除く賃金改善</t>
    <rPh sb="2" eb="3">
      <t>カク</t>
    </rPh>
    <rPh sb="3" eb="5">
      <t>ショウガイ</t>
    </rPh>
    <rPh sb="5" eb="7">
      <t>フクシ</t>
    </rPh>
    <rPh sb="11" eb="15">
      <t>ジギョウシャトウ</t>
    </rPh>
    <rPh sb="18" eb="20">
      <t>ショグウ</t>
    </rPh>
    <rPh sb="20" eb="24">
      <t>カイゼンカサン</t>
    </rPh>
    <rPh sb="25" eb="27">
      <t>トクテイ</t>
    </rPh>
    <rPh sb="27" eb="29">
      <t>カサン</t>
    </rPh>
    <rPh sb="30" eb="32">
      <t>ハイブン</t>
    </rPh>
    <rPh sb="33" eb="34">
      <t>ノゾ</t>
    </rPh>
    <rPh sb="35" eb="37">
      <t>チンギン</t>
    </rPh>
    <rPh sb="37" eb="39">
      <t>カイゼン</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</si>
  <si>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</si>
  <si>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</si>
  <si>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</si>
  <si>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</si>
  <si>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</si>
  <si>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働きながら介護福祉士等の資格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研修受講時の他の福祉・介護職員の負担を軽減するための代替職員確保を含む）</t>
    <phoneticPr fontId="7"/>
  </si>
  <si>
    <t>キャリアパス要件に該当する事項（キャリアパス要件を満たしていない障害福祉サービス事業者に限る）</t>
    <phoneticPr fontId="7"/>
  </si>
  <si>
    <t>新人福祉・介護職員の早期離職防止のためのエルダー・メンター（新人指導担当者）制度等の導入</t>
    <phoneticPr fontId="7"/>
  </si>
  <si>
    <t>ＩＣＴ活用（支援内容や申し送り事項の共有（事業所内に加えタブレット端末を活用し訪問先でアクセスを可能にすること等を含む）による福祉・介護職員の事務負担軽減、個々の利用者へのサービス履歴・訪問介護員の出勤情報管理によるサービス提供責任者のシフト管理に係る事務負担軽減、利用者情報蓄積による利用者個々の特性に応じたサービス提供等）による業務省力化</t>
    <phoneticPr fontId="7"/>
  </si>
  <si>
    <t>福祉・介護職員の腰痛対策を含む負担軽減のための介護ロボットやリフト等の介護機器等の導入</t>
    <phoneticPr fontId="7"/>
  </si>
  <si>
    <t>ミーティング等による職場内コミュニケーションの円滑化による個々の福祉・介護職員の気づきを踏まえた勤務環境や支援内容の改善</t>
    <phoneticPr fontId="7"/>
  </si>
  <si>
    <t>障害福祉サービス等情報公表制度の活用による経営・人材育成理念の見える化</t>
    <phoneticPr fontId="7"/>
  </si>
  <si>
    <t>中途採用者（他産業からの転職者、主婦層、中高年齢者等）に特化した人事制度の確立（勤務シフトの配慮、短時間正規職員制度の導入等）)</t>
    <phoneticPr fontId="7"/>
  </si>
  <si>
    <t>障害を有する者でも働きやすい職場環境構築や勤務シフト配慮</t>
    <phoneticPr fontId="7"/>
  </si>
  <si>
    <t>地域の児童・生徒や住民との交流による地域包括ケアの一員としてのモチベーション向上</t>
    <phoneticPr fontId="7"/>
  </si>
  <si>
    <t>非正規職員から正規職員への転換</t>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</si>
  <si>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</si>
  <si>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　　福祉・介護職員処遇改善加算額（見込額）の合計［円］</t>
    <rPh sb="17" eb="19">
      <t>ミコ</t>
    </rPh>
    <rPh sb="19" eb="20">
      <t>ガク</t>
    </rPh>
    <rPh sb="22" eb="24">
      <t>ゴウケイ</t>
    </rPh>
    <rPh sb="25" eb="26">
      <t>エン</t>
    </rPh>
    <phoneticPr fontId="7"/>
  </si>
  <si>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7"/>
  </si>
  <si>
    <t>障害福祉サービス等
事業所番号</t>
    <rPh sb="0" eb="2">
      <t>ショウガイ</t>
    </rPh>
    <rPh sb="2" eb="4">
      <t>フクシ</t>
    </rPh>
    <rPh sb="8" eb="9">
      <t>トウ</t>
    </rPh>
    <rPh sb="10" eb="13">
      <t>ジギョウショ</t>
    </rPh>
    <rPh sb="13" eb="15">
      <t>バンゴウ</t>
    </rPh>
    <phoneticPr fontId="7"/>
  </si>
  <si>
    <t>一月あたり障害福祉サービス等報酬総単位数[単位](a)</t>
    <rPh sb="0" eb="1">
      <t>ヒト</t>
    </rPh>
    <rPh sb="1" eb="2">
      <t>ツキ</t>
    </rPh>
    <rPh sb="5" eb="7">
      <t>ショウガイ</t>
    </rPh>
    <rPh sb="7" eb="9">
      <t>フクシ</t>
    </rPh>
    <rPh sb="13" eb="14">
      <t>トウ</t>
    </rPh>
    <rPh sb="14" eb="16">
      <t>ホウシュウ</t>
    </rPh>
    <rPh sb="16" eb="17">
      <t>ソウ</t>
    </rPh>
    <rPh sb="17" eb="20">
      <t>タンイスウ</t>
    </rPh>
    <rPh sb="21" eb="23">
      <t>タンイ</t>
    </rPh>
    <phoneticPr fontId="7"/>
  </si>
  <si>
    <t>福祉・介護職員処遇改善加算の見込額
(a×b×c×d)
[円]</t>
    <rPh sb="0" eb="2">
      <t>フクシ</t>
    </rPh>
    <rPh sb="3" eb="5">
      <t>カイゴ</t>
    </rPh>
    <rPh sb="5" eb="7">
      <t>ショクイン</t>
    </rPh>
    <rPh sb="7" eb="9">
      <t>ショグウ</t>
    </rPh>
    <rPh sb="9" eb="13">
      <t>カイゼンカサン</t>
    </rPh>
    <rPh sb="14" eb="16">
      <t>ミコ</t>
    </rPh>
    <rPh sb="16" eb="17">
      <t>ガク</t>
    </rPh>
    <rPh sb="29" eb="30">
      <t>エン</t>
    </rPh>
    <phoneticPr fontId="7"/>
  </si>
  <si>
    <t>　　福祉・介護職員等特定処遇改善加算額（見込額）の合計[円]</t>
    <rPh sb="2" eb="4">
      <t>フクシ</t>
    </rPh>
    <rPh sb="9" eb="10">
      <t>トウ</t>
    </rPh>
    <rPh sb="10" eb="12">
      <t>トクテイ</t>
    </rPh>
    <rPh sb="18" eb="19">
      <t>ガク</t>
    </rPh>
    <rPh sb="25" eb="27">
      <t>ゴウケイ</t>
    </rPh>
    <phoneticPr fontId="7"/>
  </si>
  <si>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7"/>
  </si>
  <si>
    <t>福祉・介護職員等特定処遇改善加算の見込額
(a×b×e×f)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2" eb="33">
      <t>エン</t>
    </rPh>
    <phoneticPr fontId="7"/>
  </si>
  <si>
    <t>区分なし</t>
    <rPh sb="0" eb="2">
      <t>クブン</t>
    </rPh>
    <phoneticPr fontId="7"/>
  </si>
  <si>
    <t>エラー</t>
    <phoneticPr fontId="7"/>
  </si>
  <si>
    <t>　※①、③　別紙様式２－３のとおり、②　別紙２－２のとおり</t>
    <rPh sb="6" eb="8">
      <t>ベッシ</t>
    </rPh>
    <rPh sb="8" eb="10">
      <t>ヨウシキ</t>
    </rPh>
    <rPh sb="20" eb="22">
      <t>ベッシ</t>
    </rPh>
    <phoneticPr fontId="7"/>
  </si>
  <si>
    <t>④</t>
    <phoneticPr fontId="7"/>
  </si>
  <si>
    <t>⑤</t>
    <phoneticPr fontId="7"/>
  </si>
  <si>
    <t>⑦</t>
    <phoneticPr fontId="7"/>
  </si>
  <si>
    <t>④</t>
    <phoneticPr fontId="7"/>
  </si>
  <si>
    <t>-</t>
    <phoneticPr fontId="7"/>
  </si>
  <si>
    <t>-</t>
    <phoneticPr fontId="7"/>
  </si>
  <si>
    <t>※障害者支援施設の日中活動系サービスは、施設入所支援の加算率を適用する。</t>
    <rPh sb="1" eb="4">
      <t>ショウガイシャ</t>
    </rPh>
    <rPh sb="4" eb="6">
      <t>シエン</t>
    </rPh>
    <rPh sb="6" eb="8">
      <t>シセツ</t>
    </rPh>
    <rPh sb="9" eb="11">
      <t>ニッチュウ</t>
    </rPh>
    <rPh sb="11" eb="13">
      <t>カツドウ</t>
    </rPh>
    <rPh sb="13" eb="14">
      <t>ケイ</t>
    </rPh>
    <rPh sb="20" eb="22">
      <t>シセツ</t>
    </rPh>
    <rPh sb="22" eb="24">
      <t>ニュウショ</t>
    </rPh>
    <rPh sb="24" eb="26">
      <t>シエン</t>
    </rPh>
    <rPh sb="27" eb="30">
      <t>カサンリツ</t>
    </rPh>
    <rPh sb="31" eb="33">
      <t>テキヨウ</t>
    </rPh>
    <phoneticPr fontId="2"/>
  </si>
  <si>
    <t>６　届出に係る根拠資料について＜共通＞　</t>
    <rPh sb="2" eb="4">
      <t>トドケデ</t>
    </rPh>
    <rPh sb="5" eb="6">
      <t>カカ</t>
    </rPh>
    <rPh sb="7" eb="9">
      <t>コンキョ</t>
    </rPh>
    <rPh sb="9" eb="11">
      <t>シリョウ</t>
    </rPh>
    <rPh sb="16" eb="18">
      <t>キョウツウ</t>
    </rPh>
    <phoneticPr fontId="7"/>
  </si>
  <si>
    <t>(右欄の額は④欄の額を上回ること）</t>
    <rPh sb="1" eb="2">
      <t>ミギ</t>
    </rPh>
    <rPh sb="2" eb="3">
      <t>ラン</t>
    </rPh>
    <rPh sb="4" eb="5">
      <t>ガク</t>
    </rPh>
    <rPh sb="7" eb="8">
      <t>ラン</t>
    </rPh>
    <rPh sb="9" eb="10">
      <t>ガク</t>
    </rPh>
    <rPh sb="11" eb="13">
      <t>ウワマワ</t>
    </rPh>
    <phoneticPr fontId="7"/>
  </si>
  <si>
    <t>（「月額平均８万円の賃金改善又は改善後の賃金が年額440万円以上となる者」を設定できない場合その理由）</t>
    <rPh sb="10" eb="12">
      <t>チンギン</t>
    </rPh>
    <rPh sb="12" eb="14">
      <t>カイゼン</t>
    </rPh>
    <phoneticPr fontId="7"/>
  </si>
  <si>
    <t>（４）賃金改善を行う賃金項目及び方法　</t>
    <rPh sb="10" eb="12">
      <t>チンギン</t>
    </rPh>
    <rPh sb="14" eb="15">
      <t>オヨ</t>
    </rPh>
    <phoneticPr fontId="7"/>
  </si>
  <si>
    <t>「（１）④ⅱ）(エ)」、「（２）④ⅱ）(エ)」又は「（３）⑤ⅱ）(エ)」の「前年度の各障害福祉サービス事業者等の独自の賃金改善額」に計上する場合は記載</t>
    <rPh sb="42" eb="45">
      <t>カクショウガイ</t>
    </rPh>
    <rPh sb="45" eb="47">
      <t>フクシ</t>
    </rPh>
    <rPh sb="51" eb="55">
      <t>ジギョウシャトウ</t>
    </rPh>
    <phoneticPr fontId="7"/>
  </si>
  <si>
    <t>処遇</t>
    <rPh sb="0" eb="2">
      <t>ショグウ</t>
    </rPh>
    <phoneticPr fontId="7"/>
  </si>
  <si>
    <t>特定</t>
    <rPh sb="0" eb="2">
      <t>トクテイ</t>
    </rPh>
    <phoneticPr fontId="7"/>
  </si>
  <si>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7"/>
  </si>
  <si>
    <r>
      <t xml:space="preserve">障害福祉サービス等処遇改善計画書の作成にあたっての入力シート等の説明
</t>
    </r>
    <r>
      <rPr>
        <sz val="10"/>
        <color theme="1"/>
        <rFont val="Meiryo UI"/>
        <family val="3"/>
        <charset val="128"/>
      </rPr>
      <t>（福祉・介護職員処遇改善計画書・福祉・介護職員等特定処遇改善計画書・福祉・介護職員等処遇改善計画書）</t>
    </r>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36"/>
  </si>
  <si>
    <r>
      <t>・福祉・介護職員処遇改善計画書及び福祉・介護職員等特定処遇改善計画書が</t>
    </r>
    <r>
      <rPr>
        <b/>
        <sz val="14"/>
        <rFont val="Meiryo UI"/>
        <family val="3"/>
        <charset val="128"/>
      </rPr>
      <t>統合</t>
    </r>
    <r>
      <rPr>
        <sz val="14"/>
        <rFont val="Meiryo UI"/>
        <family val="3"/>
        <charset val="128"/>
      </rPr>
      <t>されました。</t>
    </r>
    <rPh sb="1" eb="3">
      <t>フクシ</t>
    </rPh>
    <rPh sb="15" eb="16">
      <t>オヨ</t>
    </rPh>
    <rPh sb="17" eb="19">
      <t>フクシ</t>
    </rPh>
    <rPh sb="35" eb="37">
      <t>トウゴウ</t>
    </rPh>
    <phoneticPr fontId="7"/>
  </si>
  <si>
    <r>
      <t>・</t>
    </r>
    <r>
      <rPr>
        <b/>
        <sz val="14"/>
        <rFont val="Meiryo UI"/>
        <family val="3"/>
        <charset val="128"/>
      </rPr>
      <t>原則、本様式を用いて</t>
    </r>
    <r>
      <rPr>
        <sz val="14"/>
        <rFont val="Meiryo UI"/>
        <family val="3"/>
        <charset val="128"/>
      </rPr>
      <t>計画書を作成してください。</t>
    </r>
    <rPh sb="1" eb="3">
      <t>ゲンソク</t>
    </rPh>
    <rPh sb="4" eb="7">
      <t>ホンヨウシキ</t>
    </rPh>
    <rPh sb="8" eb="9">
      <t>モチ</t>
    </rPh>
    <rPh sb="11" eb="14">
      <t>ケイカクショ</t>
    </rPh>
    <rPh sb="15" eb="17">
      <t>サクセイ</t>
    </rPh>
    <phoneticPr fontId="7"/>
  </si>
  <si>
    <r>
      <t>・「賃金改善の見込額」の比較対象となる年度は、</t>
    </r>
    <r>
      <rPr>
        <b/>
        <sz val="14"/>
        <rFont val="Meiryo UI"/>
        <family val="3"/>
        <charset val="128"/>
      </rPr>
      <t>「初めて加算を取得する（した）前年度」ではなく「（申請の）前年度」</t>
    </r>
    <r>
      <rPr>
        <sz val="14"/>
        <rFont val="Meiryo UI"/>
        <family val="3"/>
        <charset val="128"/>
      </rPr>
      <t>となりました。</t>
    </r>
    <rPh sb="48" eb="50">
      <t>シンセイ</t>
    </rPh>
    <phoneticPr fontId="7"/>
  </si>
  <si>
    <r>
      <t>・特定加算の</t>
    </r>
    <r>
      <rPr>
        <b/>
        <sz val="14"/>
        <rFont val="Meiryo UI"/>
        <family val="3"/>
        <charset val="128"/>
      </rPr>
      <t>平均賃金改善額</t>
    </r>
    <r>
      <rPr>
        <sz val="14"/>
        <rFont val="Meiryo UI"/>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</si>
  <si>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r>
      <t>・計画の概要と要件に関する情報を入力します。
・具体的には、申請者情報・賃金改善計画の概要・キャリアパス要件・職場環境要件・見える化要件の5つです。
・</t>
    </r>
    <r>
      <rPr>
        <b/>
        <sz val="12"/>
        <color rgb="FFFF0000"/>
        <rFont val="Meiryo UI"/>
        <family val="3"/>
        <charset val="128"/>
      </rPr>
      <t>最後に入力してください。</t>
    </r>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36"/>
  </si>
  <si>
    <r>
      <t>・福祉・介護職員処遇改善加算について、事業所別の情報を入力します。
・事業所ごとに新規・継続の別、加算区分、対象期間等を入力します。
・</t>
    </r>
    <r>
      <rPr>
        <b/>
        <sz val="12"/>
        <color rgb="FFFF0000"/>
        <rFont val="Meiryo UI"/>
        <family val="3"/>
        <charset val="128"/>
      </rPr>
      <t>基本情報入力シートの次に入力してください。</t>
    </r>
    <rPh sb="1" eb="3">
      <t>フクシ</t>
    </rPh>
    <rPh sb="4" eb="8">
      <t>カイゴショクイン</t>
    </rPh>
    <rPh sb="8" eb="14">
      <t>ショグウカイゼンカサン</t>
    </rPh>
    <rPh sb="19" eb="22">
      <t>ジギョウショ</t>
    </rPh>
    <rPh sb="22" eb="23">
      <t>ベツ</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36"/>
  </si>
  <si>
    <t>ワークシートの
入力の順番
（推奨）</t>
    <rPh sb="8" eb="10">
      <t>ニュウリョク</t>
    </rPh>
    <rPh sb="11" eb="13">
      <t>ジュンバン</t>
    </rPh>
    <rPh sb="15" eb="17">
      <t>スイショウ</t>
    </rPh>
    <phoneticPr fontId="7"/>
  </si>
  <si>
    <r>
      <t>・福祉・介護職員等</t>
    </r>
    <r>
      <rPr>
        <b/>
        <sz val="12"/>
        <color rgb="FF0070C0"/>
        <rFont val="Meiryo UI"/>
        <family val="3"/>
        <charset val="128"/>
      </rPr>
      <t>特定</t>
    </r>
    <r>
      <rPr>
        <sz val="12"/>
        <rFont val="Meiryo UI"/>
        <family val="3"/>
        <charset val="128"/>
      </rPr>
      <t>処遇改善加算について、事業所別の情報を入力します。
・事業所ごとに新規・継続の別、加算区分、対象期間、配置等要件、グループ別の職員の常勤換算人数等を入力します。
・</t>
    </r>
    <r>
      <rPr>
        <b/>
        <sz val="12"/>
        <color rgb="FFFF0000"/>
        <rFont val="Meiryo UI"/>
        <family val="3"/>
        <charset val="128"/>
      </rPr>
      <t>基本情報入力シートの次に入力してください。</t>
    </r>
    <rPh sb="1" eb="3">
      <t>フクシ</t>
    </rPh>
    <rPh sb="4" eb="8">
      <t>カイゴショクイン</t>
    </rPh>
    <rPh sb="8" eb="9">
      <t>トウ</t>
    </rPh>
    <rPh sb="9" eb="11">
      <t>トクテイ</t>
    </rPh>
    <rPh sb="11" eb="17">
      <t>ショグウカイゼンカサン</t>
    </rPh>
    <rPh sb="22" eb="25">
      <t>ジギョウショ</t>
    </rPh>
    <rPh sb="25" eb="26">
      <t>ベツ</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36"/>
  </si>
  <si>
    <t>(②)</t>
    <phoneticPr fontId="7"/>
  </si>
  <si>
    <r>
      <t>・福祉・介護職員処遇改善計画書及び福祉・介護職員等特定処遇改善計画書が</t>
    </r>
    <r>
      <rPr>
        <b/>
        <sz val="12"/>
        <rFont val="Meiryo UI"/>
        <family val="3"/>
        <charset val="128"/>
      </rPr>
      <t>統合</t>
    </r>
    <r>
      <rPr>
        <sz val="12"/>
        <rFont val="Meiryo UI"/>
        <family val="3"/>
        <charset val="128"/>
      </rPr>
      <t>されました。</t>
    </r>
    <rPh sb="1" eb="3">
      <t>フクシ</t>
    </rPh>
    <rPh sb="15" eb="16">
      <t>オヨ</t>
    </rPh>
    <rPh sb="17" eb="19">
      <t>フクシ</t>
    </rPh>
    <rPh sb="35" eb="37">
      <t>トウゴウ</t>
    </rPh>
    <phoneticPr fontId="7"/>
  </si>
  <si>
    <r>
      <t>・</t>
    </r>
    <r>
      <rPr>
        <b/>
        <sz val="12"/>
        <rFont val="Meiryo UI"/>
        <family val="3"/>
        <charset val="128"/>
      </rPr>
      <t>原則、本様式を用いて</t>
    </r>
    <r>
      <rPr>
        <sz val="12"/>
        <rFont val="Meiryo UI"/>
        <family val="3"/>
        <charset val="128"/>
      </rPr>
      <t>計画書を作成してください。</t>
    </r>
    <rPh sb="1" eb="3">
      <t>ゲンソク</t>
    </rPh>
    <rPh sb="4" eb="7">
      <t>ホンヨウシキ</t>
    </rPh>
    <rPh sb="8" eb="9">
      <t>モチ</t>
    </rPh>
    <rPh sb="11" eb="14">
      <t>ケイカクショ</t>
    </rPh>
    <rPh sb="15" eb="17">
      <t>サクセイ</t>
    </rPh>
    <phoneticPr fontId="7"/>
  </si>
  <si>
    <r>
      <t>・「賃金改善の見込額」の比較対象となる年度は、</t>
    </r>
    <r>
      <rPr>
        <b/>
        <sz val="12"/>
        <rFont val="Meiryo UI"/>
        <family val="3"/>
        <charset val="128"/>
      </rPr>
      <t>「初めて加算を取得する（した）前年度」ではなく「（申請の）前年度」</t>
    </r>
    <r>
      <rPr>
        <sz val="12"/>
        <rFont val="Meiryo UI"/>
        <family val="3"/>
        <charset val="128"/>
      </rPr>
      <t>となりました。</t>
    </r>
    <rPh sb="48" eb="50">
      <t>シンセイ</t>
    </rPh>
    <phoneticPr fontId="7"/>
  </si>
  <si>
    <r>
      <t>・</t>
    </r>
    <r>
      <rPr>
        <b/>
        <sz val="14"/>
        <color rgb="FFFF0000"/>
        <rFont val="Meiryo UI"/>
        <family val="3"/>
        <charset val="128"/>
      </rPr>
      <t>根拠資料の提出は</t>
    </r>
    <r>
      <rPr>
        <sz val="14"/>
        <rFont val="Meiryo UI"/>
        <family val="3"/>
        <charset val="128"/>
      </rPr>
      <t>、保管の有無をチェックリストで確認することで</t>
    </r>
    <r>
      <rPr>
        <b/>
        <sz val="14"/>
        <color rgb="FFFF0000"/>
        <rFont val="Meiryo UI"/>
        <family val="3"/>
        <charset val="128"/>
      </rPr>
      <t>原則不要</t>
    </r>
    <r>
      <rPr>
        <sz val="14"/>
        <rFont val="Meiryo UI"/>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</si>
  <si>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color rgb="FFFF0000"/>
        <rFont val="Meiryo UI"/>
        <family val="3"/>
        <charset val="128"/>
      </rPr>
      <t>指定権者別・都道府県別一覧表は不要</t>
    </r>
    <r>
      <rPr>
        <sz val="14"/>
        <rFont val="Meiryo UI"/>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</si>
  <si>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「一月あたり障害福祉サービス等報酬総単位数」には、 前年１月から12月までの１年間の障害福祉サービス等報酬総単位数（各種加算減算を含む。ただし、</t>
    </r>
    <r>
      <rPr>
        <u/>
        <sz val="10"/>
        <rFont val="Meiryo UI"/>
        <family val="3"/>
        <charset val="128"/>
      </rPr>
      <t>処遇改善加算及び特定加算並びに特別加算は除く。</t>
    </r>
    <r>
      <rPr>
        <sz val="10"/>
        <rFont val="Meiryo UI"/>
        <family val="3"/>
        <charset val="128"/>
      </rPr>
      <t>）を12で除したもの（12ヶ月に満たない場合は、一月あたりの標準的な単位数として見込まれるもの）を記載すること。</t>
    </r>
    <rPh sb="72" eb="74">
      <t>ショグウ</t>
    </rPh>
    <rPh sb="74" eb="76">
      <t>カイゼン</t>
    </rPh>
    <rPh sb="84" eb="85">
      <t>ナラ</t>
    </rPh>
    <rPh sb="87" eb="89">
      <t>トクベツ</t>
    </rPh>
    <rPh sb="89" eb="91">
      <t>カサン</t>
    </rPh>
    <rPh sb="109" eb="110">
      <t>ゲツ</t>
    </rPh>
    <phoneticPr fontId="7"/>
  </si>
  <si>
    <t>一月あたり
障害福祉サービス等
報酬総単位数(※)
[単位](a)</t>
    <rPh sb="0" eb="1">
      <t>ヒト</t>
    </rPh>
    <rPh sb="1" eb="2">
      <t>ツキ</t>
    </rPh>
    <rPh sb="6" eb="8">
      <t>ショウガイ</t>
    </rPh>
    <rPh sb="8" eb="10">
      <t>フクシ</t>
    </rPh>
    <rPh sb="14" eb="15">
      <t>トウ</t>
    </rPh>
    <rPh sb="16" eb="18">
      <t>ホウシュウ</t>
    </rPh>
    <rPh sb="18" eb="19">
      <t>ソウ</t>
    </rPh>
    <rPh sb="19" eb="22">
      <t>タンイスウ</t>
    </rPh>
    <rPh sb="27" eb="29">
      <t>タンイ</t>
    </rPh>
    <phoneticPr fontId="7"/>
  </si>
  <si>
    <r>
      <t>福祉・介護職員処遇改善計画書（</t>
    </r>
    <r>
      <rPr>
        <b/>
        <sz val="14"/>
        <color rgb="FFFF0000"/>
        <rFont val="ＭＳ Ｐゴシック"/>
        <family val="3"/>
        <charset val="128"/>
      </rPr>
      <t>施設・事業所別個表</t>
    </r>
    <r>
      <rPr>
        <sz val="14"/>
        <rFont val="ＭＳ Ｐゴシック"/>
        <family val="3"/>
        <charset val="128"/>
      </rPr>
      <t>）</t>
    </r>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7"/>
  </si>
  <si>
    <r>
      <t>福祉・介護職員等</t>
    </r>
    <r>
      <rPr>
        <b/>
        <sz val="14"/>
        <rFont val="ＭＳ Ｐゴシック"/>
        <family val="3"/>
        <charset val="128"/>
      </rPr>
      <t>特定</t>
    </r>
    <r>
      <rPr>
        <sz val="14"/>
        <rFont val="ＭＳ Ｐゴシック"/>
        <family val="3"/>
        <charset val="128"/>
      </rPr>
      <t>処遇改善計画書（</t>
    </r>
    <r>
      <rPr>
        <b/>
        <sz val="14"/>
        <color rgb="FFFF0000"/>
        <rFont val="ＭＳ Ｐゴシック"/>
        <family val="3"/>
        <charset val="128"/>
      </rPr>
      <t>施設・事業所別個表</t>
    </r>
    <r>
      <rPr>
        <sz val="14"/>
        <rFont val="ＭＳ Ｐゴシック"/>
        <family val="3"/>
        <charset val="128"/>
      </rPr>
      <t>）</t>
    </r>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7"/>
  </si>
  <si>
    <t>　←「特定加算」を取得している場合のみ</t>
    <rPh sb="3" eb="5">
      <t>トクテイ</t>
    </rPh>
    <rPh sb="5" eb="7">
      <t>カサン</t>
    </rPh>
    <rPh sb="9" eb="11">
      <t>シュトク</t>
    </rPh>
    <rPh sb="15" eb="17">
      <t>バアイ</t>
    </rPh>
    <phoneticPr fontId="7"/>
  </si>
  <si>
    <r>
      <t>・法人の基本的な情報を入力することで、様式2へ自動的に転記が行われるため、</t>
    </r>
    <r>
      <rPr>
        <b/>
        <sz val="12"/>
        <color rgb="FFFF0000"/>
        <rFont val="Meiryo UI"/>
        <family val="3"/>
        <charset val="128"/>
      </rPr>
      <t>こちらから入力してください。</t>
    </r>
    <r>
      <rPr>
        <sz val="12"/>
        <rFont val="Meiryo UI"/>
        <family val="3"/>
        <charset val="128"/>
      </rPr>
      <t xml:space="preserve">
・</t>
    </r>
    <r>
      <rPr>
        <b/>
        <sz val="12"/>
        <rFont val="Meiryo UI"/>
        <family val="3"/>
        <charset val="128"/>
      </rPr>
      <t>基本情報入力シートは提出不要</t>
    </r>
    <r>
      <rPr>
        <sz val="12"/>
        <rFont val="Meiryo UI"/>
        <family val="3"/>
        <charset val="128"/>
      </rPr>
      <t>です。</t>
    </r>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5">
      <t>キホン</t>
    </rPh>
    <rPh sb="55" eb="57">
      <t>ジョウホウ</t>
    </rPh>
    <rPh sb="57" eb="59">
      <t>ニュウリョク</t>
    </rPh>
    <rPh sb="63" eb="65">
      <t>テイシュツ</t>
    </rPh>
    <rPh sb="65" eb="67">
      <t>フヨウ</t>
    </rPh>
    <phoneticPr fontId="36"/>
  </si>
  <si>
    <r>
      <t>・</t>
    </r>
    <r>
      <rPr>
        <b/>
        <sz val="12"/>
        <color rgb="FFFF0000"/>
        <rFont val="Meiryo UI"/>
        <family val="3"/>
        <charset val="128"/>
      </rPr>
      <t>根拠資料の提出は</t>
    </r>
    <r>
      <rPr>
        <sz val="12"/>
        <rFont val="Meiryo UI"/>
        <family val="3"/>
        <charset val="128"/>
      </rPr>
      <t>、保管の有無をチェックリストで確認することで</t>
    </r>
    <r>
      <rPr>
        <b/>
        <sz val="12"/>
        <color rgb="FFFF0000"/>
        <rFont val="Meiryo UI"/>
        <family val="3"/>
        <charset val="128"/>
      </rPr>
      <t>原則不要</t>
    </r>
    <r>
      <rPr>
        <sz val="12"/>
        <rFont val="Meiryo UI"/>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</si>
  <si>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2"/>
        <color rgb="FFFF0000"/>
        <rFont val="Meiryo UI"/>
        <family val="3"/>
        <charset val="128"/>
      </rPr>
      <t>指定権者別・都道府県別一覧表は不要</t>
    </r>
    <r>
      <rPr>
        <sz val="12"/>
        <rFont val="Meiryo UI"/>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</si>
  <si>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2"/>
        <rFont val="Meiryo UI"/>
        <family val="3"/>
        <charset val="128"/>
      </rPr>
      <t>平均賃金改善額</t>
    </r>
    <r>
      <rPr>
        <sz val="12"/>
        <rFont val="Meiryo UI"/>
        <family val="3"/>
        <charset val="128"/>
      </rPr>
      <t>について、計算方法が変更されました。（「はじめに」を参照）</t>
    </r>
    <rPh sb="6" eb="10">
      <t>ヘイキンチンギン</t>
    </rPh>
    <rPh sb="10" eb="12">
      <t>カイゼン</t>
    </rPh>
    <rPh sb="12" eb="13">
      <t>ガク</t>
    </rPh>
    <rPh sb="18" eb="22">
      <t>ケイサンホウホウ</t>
    </rPh>
    <rPh sb="23" eb="25">
      <t>ヘンコウ</t>
    </rPh>
    <rPh sb="39" eb="41">
      <t>サンショウ</t>
    </rPh>
    <phoneticPr fontId="7"/>
  </si>
  <si>
    <r>
      <t>・特定加算の</t>
    </r>
    <r>
      <rPr>
        <b/>
        <sz val="14"/>
        <rFont val="Meiryo UI"/>
        <family val="3"/>
        <charset val="128"/>
      </rPr>
      <t>平均賃金改善額</t>
    </r>
    <r>
      <rPr>
        <sz val="14"/>
        <rFont val="Meiryo UI"/>
        <family val="3"/>
        <charset val="128"/>
      </rPr>
      <t>について、計算方法が変更されました。（「はじめに」を参照）</t>
    </r>
    <rPh sb="6" eb="10">
      <t>ヘイキンチンギン</t>
    </rPh>
    <rPh sb="10" eb="12">
      <t>カイゼン</t>
    </rPh>
    <rPh sb="12" eb="13">
      <t>ガク</t>
    </rPh>
    <rPh sb="18" eb="22">
      <t>ケイサンホウホウ</t>
    </rPh>
    <rPh sb="23" eb="25">
      <t>ヘンコウ</t>
    </rPh>
    <rPh sb="39" eb="41">
      <t>サンショウ</t>
    </rPh>
    <phoneticPr fontId="7"/>
  </si>
  <si>
    <t>①</t>
    <phoneticPr fontId="7"/>
  </si>
  <si>
    <t>　</t>
    <phoneticPr fontId="7"/>
  </si>
  <si>
    <r>
      <t>※</t>
    </r>
    <r>
      <rPr>
        <b/>
        <sz val="10.5"/>
        <color rgb="FFFF0000"/>
        <rFont val="Meiryo UI"/>
        <family val="3"/>
        <charset val="128"/>
      </rPr>
      <t>短期入所</t>
    </r>
    <r>
      <rPr>
        <b/>
        <sz val="10.5"/>
        <rFont val="Meiryo UI"/>
        <family val="3"/>
        <charset val="128"/>
      </rPr>
      <t>は本体施設の加算率を適用する。（</t>
    </r>
    <r>
      <rPr>
        <b/>
        <sz val="10.5"/>
        <color rgb="FFFF0000"/>
        <rFont val="Meiryo UI"/>
        <family val="3"/>
        <charset val="128"/>
      </rPr>
      <t>単独型は生活介護と同等の加算率を適用</t>
    </r>
    <r>
      <rPr>
        <b/>
        <sz val="10.5"/>
        <rFont val="Meiryo UI"/>
        <family val="3"/>
        <charset val="128"/>
      </rPr>
      <t>）</t>
    </r>
    <rPh sb="1" eb="3">
      <t>タンキ</t>
    </rPh>
    <rPh sb="3" eb="5">
      <t>ニュウショ</t>
    </rPh>
    <rPh sb="6" eb="8">
      <t>ホンタイ</t>
    </rPh>
    <rPh sb="8" eb="10">
      <t>シセツ</t>
    </rPh>
    <rPh sb="11" eb="13">
      <t>カサン</t>
    </rPh>
    <rPh sb="13" eb="14">
      <t>リツ</t>
    </rPh>
    <rPh sb="15" eb="17">
      <t>テキヨウ</t>
    </rPh>
    <rPh sb="21" eb="24">
      <t>タンドクガタ</t>
    </rPh>
    <rPh sb="25" eb="27">
      <t>セイカツ</t>
    </rPh>
    <rPh sb="27" eb="29">
      <t>カイゴ</t>
    </rPh>
    <rPh sb="30" eb="32">
      <t>ドウトウ</t>
    </rPh>
    <rPh sb="33" eb="36">
      <t>カサンリツ</t>
    </rPh>
    <rPh sb="37" eb="39">
      <t>テキヨウ</t>
    </rPh>
    <phoneticPr fontId="2"/>
  </si>
  <si>
    <t>大阪府</t>
    <rPh sb="0" eb="3">
      <t>オオサカフ</t>
    </rPh>
    <phoneticPr fontId="7"/>
  </si>
  <si>
    <r>
      <t>←加算を取得する</t>
    </r>
    <r>
      <rPr>
        <b/>
        <sz val="9"/>
        <rFont val="Meiryo UI"/>
        <family val="3"/>
        <charset val="128"/>
      </rPr>
      <t>前年（H31）の1月～12月の実績</t>
    </r>
    <r>
      <rPr>
        <sz val="9"/>
        <rFont val="Meiryo UI"/>
        <family val="3"/>
        <charset val="128"/>
      </rPr>
      <t>を入力します。（前年度(4月～3月)ではありません。）</t>
    </r>
    <rPh sb="1" eb="3">
      <t>カサン</t>
    </rPh>
    <rPh sb="4" eb="6">
      <t>シュトク</t>
    </rPh>
    <rPh sb="8" eb="10">
      <t>ゼンネン</t>
    </rPh>
    <rPh sb="17" eb="18">
      <t>ガツ</t>
    </rPh>
    <rPh sb="21" eb="22">
      <t>ガツ</t>
    </rPh>
    <rPh sb="23" eb="25">
      <t>ジッセキ</t>
    </rPh>
    <rPh sb="26" eb="28">
      <t>ニュウリョク</t>
    </rPh>
    <rPh sb="33" eb="36">
      <t>ゼンネンド</t>
    </rPh>
    <rPh sb="38" eb="39">
      <t>ガツ</t>
    </rPh>
    <rPh sb="41" eb="42">
      <t>ガツ</t>
    </rPh>
    <phoneticPr fontId="7"/>
  </si>
  <si>
    <t>各証明資料は、指定権者からの求めがあった場合には、速やかに提出すること。</t>
    <phoneticPr fontId="7"/>
  </si>
  <si>
    <r>
      <t>本表への虚偽記載の他、福祉・介護職員処遇改善加算及び福祉・介護職員等特定処遇改善加算並びに
福祉・介護職員処遇改善特別加算の</t>
    </r>
    <r>
      <rPr>
        <b/>
        <sz val="10"/>
        <color rgb="FFFF0000"/>
        <rFont val="ＭＳ Ｐゴシック"/>
        <family val="3"/>
        <charset val="128"/>
      </rPr>
      <t>請求に関して不正があった場合は、介護給付費等の返還や事業所
の指定取消となる場合がある。</t>
    </r>
    <phoneticPr fontId="7"/>
  </si>
  <si>
    <t>計画書の記載内容に虚偽がないことを証明するとともに、記載内容を証明する資料を適切に保管していることを誓約します。</t>
    <phoneticPr fontId="7"/>
  </si>
  <si>
    <r>
      <t>　　　</t>
    </r>
    <r>
      <rPr>
        <b/>
        <sz val="9"/>
        <color rgb="FFFF0000"/>
        <rFont val="Meiryo UI"/>
        <family val="3"/>
        <charset val="128"/>
      </rPr>
      <t>※④の「ⅰ）」</t>
    </r>
    <r>
      <rPr>
        <sz val="9"/>
        <rFont val="Meiryo UI"/>
        <family val="3"/>
        <charset val="128"/>
      </rPr>
      <t>と</t>
    </r>
    <r>
      <rPr>
        <b/>
        <sz val="9"/>
        <color rgb="FFFF0000"/>
        <rFont val="Meiryo UI"/>
        <family val="3"/>
        <charset val="128"/>
      </rPr>
      <t>「ⅱ）の（ア）・（ウ）」</t>
    </r>
    <r>
      <rPr>
        <sz val="9"/>
        <rFont val="Meiryo UI"/>
        <family val="3"/>
        <charset val="128"/>
      </rPr>
      <t>については、
　　　　　</t>
    </r>
    <r>
      <rPr>
        <b/>
        <sz val="9"/>
        <rFont val="Meiryo UI"/>
        <family val="3"/>
        <charset val="128"/>
      </rPr>
      <t>特定加算の「経験・技能のある障害福祉人材」と「他の障害福祉人材」のみが計算の対象です。
　　　　　（「その他の職種」に分類される従業者は含まない計算式となっています。）</t>
    </r>
    <rPh sb="35" eb="37">
      <t>トクテイ</t>
    </rPh>
    <rPh sb="37" eb="39">
      <t>カサン</t>
    </rPh>
    <rPh sb="41" eb="43">
      <t>ケイケン</t>
    </rPh>
    <rPh sb="44" eb="46">
      <t>ギノウ</t>
    </rPh>
    <rPh sb="49" eb="51">
      <t>ショウガイ</t>
    </rPh>
    <rPh sb="51" eb="53">
      <t>フクシ</t>
    </rPh>
    <rPh sb="53" eb="55">
      <t>ジンザイ</t>
    </rPh>
    <rPh sb="58" eb="59">
      <t>タ</t>
    </rPh>
    <rPh sb="60" eb="62">
      <t>ショウガイ</t>
    </rPh>
    <rPh sb="62" eb="64">
      <t>フクシ</t>
    </rPh>
    <rPh sb="64" eb="66">
      <t>ジンザイ</t>
    </rPh>
    <rPh sb="70" eb="72">
      <t>ケイサン</t>
    </rPh>
    <rPh sb="73" eb="75">
      <t>タイショウ</t>
    </rPh>
    <rPh sb="88" eb="89">
      <t>タ</t>
    </rPh>
    <rPh sb="90" eb="92">
      <t>ショクシュ</t>
    </rPh>
    <rPh sb="94" eb="96">
      <t>ブンルイ</t>
    </rPh>
    <rPh sb="99" eb="102">
      <t>ジュウギョウシャ</t>
    </rPh>
    <rPh sb="103" eb="104">
      <t>フク</t>
    </rPh>
    <rPh sb="107" eb="110">
      <t>ケイサンシキ</t>
    </rPh>
    <phoneticPr fontId="7"/>
  </si>
  <si>
    <t>★職員分類方法など≪特定≫処遇改善加算についてはこちら</t>
    <rPh sb="1" eb="3">
      <t>ショクイン</t>
    </rPh>
    <rPh sb="3" eb="5">
      <t>ブンルイ</t>
    </rPh>
    <rPh sb="5" eb="7">
      <t>ホウホウ</t>
    </rPh>
    <rPh sb="10" eb="12">
      <t>トクテイ</t>
    </rPh>
    <rPh sb="13" eb="17">
      <t>ショグウカイゼン</t>
    </rPh>
    <rPh sb="17" eb="19">
      <t>カサン</t>
    </rPh>
    <phoneticPr fontId="7"/>
  </si>
  <si>
    <r>
      <rPr>
        <b/>
        <sz val="12"/>
        <rFont val="ＭＳ Ｐゴシック"/>
        <family val="3"/>
        <charset val="128"/>
      </rPr>
      <t xml:space="preserve"> （１） </t>
    </r>
    <r>
      <rPr>
        <b/>
        <sz val="11"/>
        <color rgb="FF0070C0"/>
        <rFont val="ＭＳ Ｐゴシック"/>
        <family val="3"/>
        <charset val="128"/>
      </rPr>
      <t>福祉・介護職員処遇改善加算</t>
    </r>
    <r>
      <rPr>
        <sz val="9"/>
        <rFont val="ＭＳ Ｐゴシック"/>
        <family val="3"/>
        <charset val="128"/>
      </rPr>
      <t>（または福祉・介護職員処遇改善特別加算）</t>
    </r>
    <r>
      <rPr>
        <b/>
        <sz val="11"/>
        <rFont val="ＭＳ Ｐゴシック"/>
        <family val="3"/>
        <charset val="128"/>
      </rPr>
      <t>のみの場合</t>
    </r>
    <rPh sb="5" eb="7">
      <t>フクシ</t>
    </rPh>
    <rPh sb="8" eb="10">
      <t>カイゴ</t>
    </rPh>
    <rPh sb="10" eb="12">
      <t>ショクイン</t>
    </rPh>
    <rPh sb="12" eb="14">
      <t>ショグウ</t>
    </rPh>
    <rPh sb="14" eb="18">
      <t>カイゼンカサン</t>
    </rPh>
    <rPh sb="22" eb="24">
      <t>フクシ</t>
    </rPh>
    <rPh sb="25" eb="27">
      <t>カイゴ</t>
    </rPh>
    <rPh sb="27" eb="29">
      <t>ショクイン</t>
    </rPh>
    <rPh sb="29" eb="31">
      <t>ショグウ</t>
    </rPh>
    <rPh sb="31" eb="33">
      <t>カイゼン</t>
    </rPh>
    <rPh sb="33" eb="35">
      <t>トクベツ</t>
    </rPh>
    <rPh sb="35" eb="37">
      <t>カサン</t>
    </rPh>
    <rPh sb="41" eb="43">
      <t>バアイ</t>
    </rPh>
    <phoneticPr fontId="7"/>
  </si>
  <si>
    <r>
      <rPr>
        <b/>
        <sz val="12"/>
        <rFont val="ＭＳ Ｐゴシック"/>
        <family val="3"/>
        <charset val="128"/>
      </rPr>
      <t xml:space="preserve"> （２） </t>
    </r>
    <r>
      <rPr>
        <b/>
        <sz val="11"/>
        <color rgb="FF0070C0"/>
        <rFont val="ＭＳ Ｐゴシック"/>
        <family val="3"/>
        <charset val="128"/>
      </rPr>
      <t>福祉・介護職員処遇改善加算</t>
    </r>
    <r>
      <rPr>
        <sz val="11"/>
        <rFont val="ＭＳ Ｐゴシック"/>
        <family val="3"/>
        <charset val="128"/>
      </rPr>
      <t>（</t>
    </r>
    <r>
      <rPr>
        <b/>
        <sz val="11"/>
        <color rgb="FFFF0000"/>
        <rFont val="ＭＳ Ｐゴシック"/>
        <family val="3"/>
        <charset val="128"/>
      </rPr>
      <t>特定加算</t>
    </r>
    <r>
      <rPr>
        <b/>
        <sz val="11"/>
        <rFont val="ＭＳ Ｐゴシック"/>
        <family val="3"/>
        <charset val="128"/>
      </rPr>
      <t>も併せて計画する場合</t>
    </r>
    <r>
      <rPr>
        <sz val="11"/>
        <rFont val="ＭＳ Ｐゴシック"/>
        <family val="3"/>
        <charset val="128"/>
      </rPr>
      <t>）</t>
    </r>
    <rPh sb="5" eb="7">
      <t>フクシ</t>
    </rPh>
    <rPh sb="8" eb="10">
      <t>カイゴ</t>
    </rPh>
    <rPh sb="10" eb="12">
      <t>ショクイン</t>
    </rPh>
    <rPh sb="12" eb="14">
      <t>ショグウ</t>
    </rPh>
    <rPh sb="14" eb="18">
      <t>カイゼンカサン</t>
    </rPh>
    <rPh sb="19" eb="21">
      <t>トクテイ</t>
    </rPh>
    <rPh sb="21" eb="23">
      <t>カサン</t>
    </rPh>
    <rPh sb="24" eb="25">
      <t>アワ</t>
    </rPh>
    <rPh sb="27" eb="29">
      <t>ケイカク</t>
    </rPh>
    <rPh sb="31" eb="33">
      <t>バアイ</t>
    </rPh>
    <phoneticPr fontId="7"/>
  </si>
  <si>
    <r>
      <rPr>
        <b/>
        <sz val="12"/>
        <rFont val="ＭＳ Ｐゴシック"/>
        <family val="3"/>
        <charset val="128"/>
      </rPr>
      <t xml:space="preserve"> （３） </t>
    </r>
    <r>
      <rPr>
        <b/>
        <sz val="11"/>
        <color rgb="FFFF0000"/>
        <rFont val="ＭＳ Ｐゴシック"/>
        <family val="3"/>
        <charset val="128"/>
      </rPr>
      <t>福祉・介護職員等特定処遇改善加算</t>
    </r>
    <rPh sb="5" eb="7">
      <t>フクシ</t>
    </rPh>
    <rPh sb="8" eb="10">
      <t>カイゴ</t>
    </rPh>
    <rPh sb="10" eb="12">
      <t>ショクイン</t>
    </rPh>
    <rPh sb="12" eb="13">
      <t>トウ</t>
    </rPh>
    <rPh sb="13" eb="15">
      <t>トクテイ</t>
    </rPh>
    <rPh sb="15" eb="17">
      <t>ショグウ</t>
    </rPh>
    <rPh sb="17" eb="21">
      <t>カイゼンカサン</t>
    </rPh>
    <phoneticPr fontId="7"/>
  </si>
  <si>
    <t xml:space="preserve"> ←「特定加算」を取得する場合のみ入力が必要です。</t>
    <rPh sb="3" eb="5">
      <t>トクテイ</t>
    </rPh>
    <rPh sb="5" eb="7">
      <t>カサン</t>
    </rPh>
    <rPh sb="9" eb="11">
      <t>シュトク</t>
    </rPh>
    <rPh sb="13" eb="15">
      <t>バアイ</t>
    </rPh>
    <rPh sb="17" eb="19">
      <t>ニュウリョク</t>
    </rPh>
    <rPh sb="20" eb="22">
      <t>ヒツヨウ</t>
    </rPh>
    <phoneticPr fontId="7"/>
  </si>
  <si>
    <r>
      <rPr>
        <sz val="9"/>
        <color rgb="FFFF0000"/>
        <rFont val="ＭＳ Ｐゴシック"/>
        <family val="3"/>
        <charset val="128"/>
      </rPr>
      <t>(A)</t>
    </r>
    <r>
      <rPr>
        <sz val="9"/>
        <rFont val="ＭＳ Ｐゴシック"/>
        <family val="3"/>
        <charset val="128"/>
      </rPr>
      <t>のみ実施</t>
    </r>
    <phoneticPr fontId="7"/>
  </si>
  <si>
    <r>
      <rPr>
        <sz val="9"/>
        <color rgb="FFFF0000"/>
        <rFont val="ＭＳ Ｐゴシック"/>
        <family val="3"/>
        <charset val="128"/>
      </rPr>
      <t>(A)</t>
    </r>
    <r>
      <rPr>
        <sz val="9"/>
        <rFont val="ＭＳ Ｐゴシック"/>
        <family val="3"/>
        <charset val="128"/>
      </rPr>
      <t>及び</t>
    </r>
    <r>
      <rPr>
        <sz val="9"/>
        <color rgb="FF0070C0"/>
        <rFont val="ＭＳ Ｐゴシック"/>
        <family val="3"/>
        <charset val="128"/>
      </rPr>
      <t>(B)</t>
    </r>
    <r>
      <rPr>
        <sz val="9"/>
        <rFont val="ＭＳ Ｐゴシック"/>
        <family val="3"/>
        <charset val="128"/>
      </rPr>
      <t>を実施</t>
    </r>
    <phoneticPr fontId="7"/>
  </si>
  <si>
    <r>
      <rPr>
        <sz val="9"/>
        <color rgb="FFFF0000"/>
        <rFont val="ＭＳ Ｐゴシック"/>
        <family val="3"/>
        <charset val="128"/>
      </rPr>
      <t>(A)</t>
    </r>
    <r>
      <rPr>
        <sz val="9"/>
        <color rgb="FF0070C0"/>
        <rFont val="ＭＳ Ｐゴシック"/>
        <family val="3"/>
        <charset val="128"/>
      </rPr>
      <t>(B)</t>
    </r>
    <r>
      <rPr>
        <sz val="9"/>
        <color rgb="FF00B050"/>
        <rFont val="ＭＳ Ｐゴシック"/>
        <family val="3"/>
        <charset val="128"/>
      </rPr>
      <t>(C)</t>
    </r>
    <r>
      <rPr>
        <sz val="9"/>
        <rFont val="ＭＳ Ｐゴシック"/>
        <family val="3"/>
        <charset val="128"/>
      </rPr>
      <t>全て実施</t>
    </r>
    <phoneticPr fontId="7"/>
  </si>
  <si>
    <t>(ア) 前年度の福祉・介護職員の賃金の総額</t>
    <rPh sb="4" eb="7">
      <t>ゼンネンド</t>
    </rPh>
    <rPh sb="8" eb="10">
      <t>フクシ</t>
    </rPh>
    <rPh sb="11" eb="13">
      <t>カイゴ</t>
    </rPh>
    <rPh sb="13" eb="15">
      <t>ショクイン</t>
    </rPh>
    <rPh sb="16" eb="18">
      <t>チンギン</t>
    </rPh>
    <rPh sb="19" eb="21">
      <t>ソウガク</t>
    </rPh>
    <phoneticPr fontId="7"/>
  </si>
  <si>
    <t>(イ) 前年度の処遇改善加算の総額</t>
    <rPh sb="4" eb="7">
      <t>ゼンネンド</t>
    </rPh>
    <rPh sb="8" eb="10">
      <t>ショグウ</t>
    </rPh>
    <rPh sb="10" eb="14">
      <t>カイゼンカサン</t>
    </rPh>
    <rPh sb="15" eb="17">
      <t>ソウガク</t>
    </rPh>
    <phoneticPr fontId="7"/>
  </si>
  <si>
    <t>(エ) 前年度の各障害福祉サービス事業者等の独自の賃金改善額（法人独自の上乗せ額）</t>
    <rPh sb="4" eb="7">
      <t>ゼンネンド</t>
    </rPh>
    <rPh sb="8" eb="9">
      <t>カク</t>
    </rPh>
    <rPh sb="9" eb="11">
      <t>ショウガイ</t>
    </rPh>
    <rPh sb="11" eb="13">
      <t>フクシ</t>
    </rPh>
    <rPh sb="17" eb="20">
      <t>ジギョウシャ</t>
    </rPh>
    <rPh sb="20" eb="21">
      <t>トウ</t>
    </rPh>
    <rPh sb="22" eb="24">
      <t>ドクジ</t>
    </rPh>
    <rPh sb="25" eb="27">
      <t>チンギン</t>
    </rPh>
    <rPh sb="27" eb="29">
      <t>カイゼン</t>
    </rPh>
    <rPh sb="29" eb="30">
      <t>ガク</t>
    </rPh>
    <rPh sb="31" eb="33">
      <t>ホウジン</t>
    </rPh>
    <rPh sb="33" eb="35">
      <t>ドクジ</t>
    </rPh>
    <rPh sb="36" eb="38">
      <t>ウワノ</t>
    </rPh>
    <rPh sb="39" eb="40">
      <t>ガク</t>
    </rPh>
    <phoneticPr fontId="7"/>
  </si>
  <si>
    <r>
      <rPr>
        <b/>
        <sz val="8.5"/>
        <rFont val="ＭＳ Ｐゴシック"/>
        <family val="3"/>
        <charset val="128"/>
      </rPr>
      <t xml:space="preserve">ⅰ） </t>
    </r>
    <r>
      <rPr>
        <sz val="8.5"/>
        <rFont val="ＭＳ Ｐゴシック"/>
        <family val="3"/>
        <charset val="128"/>
      </rPr>
      <t>処遇改善加算の算定により賃金改善を行った場合の福祉・介護職員の賃金の総額（見込額）</t>
    </r>
    <rPh sb="3" eb="5">
      <t>ショグウ</t>
    </rPh>
    <rPh sb="5" eb="7">
      <t>カイゼン</t>
    </rPh>
    <rPh sb="7" eb="9">
      <t>カサン</t>
    </rPh>
    <rPh sb="10" eb="12">
      <t>サンテイ</t>
    </rPh>
    <rPh sb="15" eb="17">
      <t>チンギン</t>
    </rPh>
    <rPh sb="17" eb="19">
      <t>カイゼン</t>
    </rPh>
    <rPh sb="20" eb="21">
      <t>オコナ</t>
    </rPh>
    <rPh sb="23" eb="25">
      <t>バアイ</t>
    </rPh>
    <rPh sb="26" eb="28">
      <t>フクシ</t>
    </rPh>
    <rPh sb="29" eb="31">
      <t>カイゴ</t>
    </rPh>
    <rPh sb="31" eb="33">
      <t>ショクイン</t>
    </rPh>
    <rPh sb="34" eb="36">
      <t>チンギン</t>
    </rPh>
    <rPh sb="37" eb="39">
      <t>ソウガク</t>
    </rPh>
    <rPh sb="40" eb="42">
      <t>ミコミ</t>
    </rPh>
    <rPh sb="42" eb="43">
      <t>ガク</t>
    </rPh>
    <phoneticPr fontId="7"/>
  </si>
  <si>
    <r>
      <t xml:space="preserve">賃金改善の見込額 </t>
    </r>
    <r>
      <rPr>
        <b/>
        <sz val="8"/>
        <rFont val="ＭＳ Ｐゴシック"/>
        <family val="3"/>
        <charset val="128"/>
      </rPr>
      <t>(ⅰ-ⅱ）</t>
    </r>
    <phoneticPr fontId="7"/>
  </si>
  <si>
    <t xml:space="preserve"> ←「現行加算」と「特定加算」の両方を取得する場合に入力が必要です。</t>
    <rPh sb="3" eb="7">
      <t>ゲンコウカサン</t>
    </rPh>
    <rPh sb="10" eb="14">
      <t>トクテイカサン</t>
    </rPh>
    <rPh sb="16" eb="18">
      <t>リョウホウ</t>
    </rPh>
    <rPh sb="19" eb="21">
      <t>シュトク</t>
    </rPh>
    <rPh sb="23" eb="25">
      <t>バアイ</t>
    </rPh>
    <rPh sb="26" eb="28">
      <t>ニュウリョク</t>
    </rPh>
    <rPh sb="29" eb="31">
      <t>ヒツヨウ</t>
    </rPh>
    <phoneticPr fontId="7"/>
  </si>
  <si>
    <r>
      <rPr>
        <b/>
        <sz val="8.5"/>
        <color rgb="FFFF0000"/>
        <rFont val="ＭＳ Ｐゴシック"/>
        <family val="3"/>
        <charset val="128"/>
      </rPr>
      <t xml:space="preserve">(ウ) </t>
    </r>
    <r>
      <rPr>
        <sz val="8.5"/>
        <rFont val="ＭＳ Ｐゴシック"/>
        <family val="3"/>
        <charset val="128"/>
      </rPr>
      <t>前年度の特定加算の総額</t>
    </r>
    <r>
      <rPr>
        <b/>
        <u/>
        <sz val="8.5"/>
        <color rgb="FFFF0000"/>
        <rFont val="ＭＳ Ｐゴシック"/>
        <family val="3"/>
        <charset val="128"/>
      </rPr>
      <t>（特定加算の</t>
    </r>
    <r>
      <rPr>
        <u/>
        <sz val="8.5"/>
        <rFont val="ＭＳ Ｐゴシック"/>
        <family val="3"/>
        <charset val="128"/>
      </rPr>
      <t>【 その他の職種(C)  】に支給された額を除く)</t>
    </r>
    <rPh sb="4" eb="7">
      <t>ゼンネンド</t>
    </rPh>
    <rPh sb="8" eb="10">
      <t>トクテイ</t>
    </rPh>
    <rPh sb="10" eb="12">
      <t>カサン</t>
    </rPh>
    <rPh sb="13" eb="15">
      <t>ソウガク</t>
    </rPh>
    <rPh sb="16" eb="20">
      <t>トクテイカサン</t>
    </rPh>
    <rPh sb="25" eb="26">
      <t>ホカ</t>
    </rPh>
    <rPh sb="27" eb="29">
      <t>ショクシュ</t>
    </rPh>
    <rPh sb="36" eb="38">
      <t>シキュウ</t>
    </rPh>
    <rPh sb="41" eb="42">
      <t>ガク</t>
    </rPh>
    <rPh sb="43" eb="44">
      <t>ノゾ</t>
    </rPh>
    <phoneticPr fontId="7"/>
  </si>
  <si>
    <t>A</t>
    <phoneticPr fontId="7"/>
  </si>
  <si>
    <t>B</t>
    <phoneticPr fontId="7"/>
  </si>
  <si>
    <t>C</t>
    <phoneticPr fontId="7"/>
  </si>
  <si>
    <t>D</t>
    <phoneticPr fontId="7"/>
  </si>
  <si>
    <r>
      <rPr>
        <b/>
        <sz val="8.5"/>
        <color rgb="FFFF0000"/>
        <rFont val="ＭＳ Ｐゴシック"/>
        <family val="3"/>
        <charset val="128"/>
      </rPr>
      <t xml:space="preserve">ⅰ） </t>
    </r>
    <r>
      <rPr>
        <sz val="8.5"/>
        <rFont val="ＭＳ Ｐゴシック"/>
        <family val="3"/>
        <charset val="128"/>
      </rPr>
      <t xml:space="preserve">処遇改善加算の算定により賃金改善を行った場合の賃金の総額（見込額）
　     </t>
    </r>
    <r>
      <rPr>
        <u/>
        <sz val="8.5"/>
        <rFont val="ＭＳ Ｐゴシック"/>
        <family val="3"/>
        <charset val="128"/>
      </rPr>
      <t>（</t>
    </r>
    <r>
      <rPr>
        <b/>
        <u/>
        <sz val="8.5"/>
        <color rgb="FFFF0000"/>
        <rFont val="ＭＳ Ｐゴシック"/>
        <family val="3"/>
        <charset val="128"/>
      </rPr>
      <t>「特定加算」の</t>
    </r>
    <r>
      <rPr>
        <u/>
        <sz val="8.5"/>
        <rFont val="ＭＳ Ｐゴシック"/>
        <family val="3"/>
        <charset val="128"/>
      </rPr>
      <t>【 経験・技能のある障害福祉人材</t>
    </r>
    <r>
      <rPr>
        <b/>
        <u/>
        <sz val="8.5"/>
        <rFont val="ＭＳ Ｐゴシック"/>
        <family val="3"/>
        <charset val="128"/>
      </rPr>
      <t>(A)</t>
    </r>
    <r>
      <rPr>
        <u/>
        <sz val="8.5"/>
        <rFont val="ＭＳ Ｐゴシック"/>
        <family val="3"/>
        <charset val="128"/>
      </rPr>
      <t xml:space="preserve"> 】と【 他の障害福祉人材</t>
    </r>
    <r>
      <rPr>
        <b/>
        <u/>
        <sz val="8.5"/>
        <rFont val="ＭＳ Ｐゴシック"/>
        <family val="3"/>
        <charset val="128"/>
      </rPr>
      <t xml:space="preserve">(B) </t>
    </r>
    <r>
      <rPr>
        <u/>
        <sz val="8.5"/>
        <rFont val="ＭＳ Ｐゴシック"/>
        <family val="3"/>
        <charset val="128"/>
      </rPr>
      <t>】の総額）</t>
    </r>
    <rPh sb="3" eb="5">
      <t>ショグウ</t>
    </rPh>
    <rPh sb="5" eb="7">
      <t>カイゼン</t>
    </rPh>
    <rPh sb="7" eb="9">
      <t>カサン</t>
    </rPh>
    <rPh sb="10" eb="12">
      <t>サンテイ</t>
    </rPh>
    <rPh sb="15" eb="17">
      <t>チンギン</t>
    </rPh>
    <rPh sb="17" eb="19">
      <t>カイゼン</t>
    </rPh>
    <rPh sb="20" eb="21">
      <t>オコナ</t>
    </rPh>
    <rPh sb="23" eb="25">
      <t>バアイ</t>
    </rPh>
    <rPh sb="26" eb="28">
      <t>チンギン</t>
    </rPh>
    <rPh sb="29" eb="31">
      <t>ソウガク</t>
    </rPh>
    <rPh sb="32" eb="34">
      <t>ミコミ</t>
    </rPh>
    <rPh sb="34" eb="35">
      <t>ガク</t>
    </rPh>
    <rPh sb="45" eb="49">
      <t>トクテイカサン</t>
    </rPh>
    <rPh sb="75" eb="76">
      <t>タ</t>
    </rPh>
    <rPh sb="89" eb="91">
      <t>ソウガク</t>
    </rPh>
    <phoneticPr fontId="7"/>
  </si>
  <si>
    <r>
      <rPr>
        <b/>
        <sz val="9"/>
        <rFont val="ＭＳ Ｐゴシック"/>
        <family val="3"/>
        <charset val="128"/>
      </rPr>
      <t>④ⅱ）(イ)</t>
    </r>
    <r>
      <rPr>
        <sz val="9"/>
        <rFont val="ＭＳ Ｐゴシック"/>
        <family val="3"/>
        <charset val="128"/>
      </rPr>
      <t>の「前年度の処遇改善加算の総額」及び</t>
    </r>
    <r>
      <rPr>
        <b/>
        <sz val="9"/>
        <rFont val="ＭＳ Ｐゴシック"/>
        <family val="3"/>
        <charset val="128"/>
      </rPr>
      <t>(ウ)</t>
    </r>
    <r>
      <rPr>
        <sz val="9"/>
        <rFont val="ＭＳ Ｐゴシック"/>
        <family val="3"/>
        <charset val="128"/>
      </rPr>
      <t xml:space="preserve">の「前年度の特定加算のうち福祉・介護職員に支給された額」は、
</t>
    </r>
    <r>
      <rPr>
        <b/>
        <sz val="9"/>
        <rFont val="ＭＳ Ｐゴシック"/>
        <family val="3"/>
        <charset val="128"/>
      </rPr>
      <t>都道府県国民健康保険団体連合会から通知される「福祉・介護職員処遇改善加算等総額のお知らせ」に基づき
記載すること。</t>
    </r>
    <r>
      <rPr>
        <sz val="9"/>
        <rFont val="ＭＳ Ｐゴシック"/>
        <family val="3"/>
        <charset val="128"/>
      </rPr>
      <t>（ただし、</t>
    </r>
    <r>
      <rPr>
        <u/>
        <sz val="9"/>
        <rFont val="ＭＳ Ｐゴシック"/>
        <family val="3"/>
        <charset val="128"/>
      </rPr>
      <t>特定加算の額については、福祉・介護職員に支給された額のみを計上すること。</t>
    </r>
    <r>
      <rPr>
        <sz val="9"/>
        <rFont val="ＭＳ Ｐゴシック"/>
        <family val="3"/>
        <charset val="128"/>
      </rPr>
      <t>）</t>
    </r>
    <rPh sb="8" eb="11">
      <t>ゼンネンド</t>
    </rPh>
    <rPh sb="12" eb="14">
      <t>ショグウ</t>
    </rPh>
    <rPh sb="14" eb="18">
      <t>カイゼンカサン</t>
    </rPh>
    <rPh sb="19" eb="21">
      <t>ソウガク</t>
    </rPh>
    <rPh sb="22" eb="23">
      <t>オヨ</t>
    </rPh>
    <rPh sb="48" eb="50">
      <t>シキュウ</t>
    </rPh>
    <rPh sb="58" eb="62">
      <t>トドウフケン</t>
    </rPh>
    <rPh sb="62" eb="64">
      <t>コクミン</t>
    </rPh>
    <rPh sb="64" eb="66">
      <t>ケンコウ</t>
    </rPh>
    <rPh sb="66" eb="68">
      <t>ホケン</t>
    </rPh>
    <rPh sb="68" eb="70">
      <t>ダンタイ</t>
    </rPh>
    <rPh sb="70" eb="73">
      <t>レンゴウカイ</t>
    </rPh>
    <rPh sb="75" eb="77">
      <t>ツウチ</t>
    </rPh>
    <rPh sb="81" eb="83">
      <t>フクシ</t>
    </rPh>
    <rPh sb="104" eb="105">
      <t>モト</t>
    </rPh>
    <rPh sb="108" eb="110">
      <t>キサイ</t>
    </rPh>
    <rPh sb="120" eb="122">
      <t>トクテイ</t>
    </rPh>
    <rPh sb="132" eb="134">
      <t>フクシ</t>
    </rPh>
    <rPh sb="135" eb="137">
      <t>カイゴ</t>
    </rPh>
    <rPh sb="137" eb="139">
      <t>ショクイン</t>
    </rPh>
    <rPh sb="140" eb="142">
      <t>シキュウ</t>
    </rPh>
    <rPh sb="145" eb="146">
      <t>ガク</t>
    </rPh>
    <rPh sb="149" eb="151">
      <t>ケイジョウ</t>
    </rPh>
    <phoneticPr fontId="7"/>
  </si>
  <si>
    <r>
      <rPr>
        <b/>
        <u/>
        <sz val="9"/>
        <rFont val="ＭＳ Ｐゴシック"/>
        <family val="3"/>
        <charset val="128"/>
      </rPr>
      <t>処遇改善加算または特別加算のみの計画である場合は、以下の２（２）、（３）、（４）ロ、５の記載は不要である。</t>
    </r>
    <r>
      <rPr>
        <sz val="9"/>
        <rFont val="ＭＳ Ｐゴシック"/>
        <family val="3"/>
        <charset val="128"/>
      </rPr>
      <t xml:space="preserve">
また、処遇改善加算（Ⅴ）または特別加算のみの計画である場合は、上記に加え、３、４も記載不要である。</t>
    </r>
    <rPh sb="0" eb="2">
      <t>ショグウ</t>
    </rPh>
    <rPh sb="2" eb="4">
      <t>カイゼン</t>
    </rPh>
    <rPh sb="4" eb="6">
      <t>カサン</t>
    </rPh>
    <rPh sb="9" eb="11">
      <t>トクベツ</t>
    </rPh>
    <rPh sb="11" eb="13">
      <t>カサン</t>
    </rPh>
    <rPh sb="16" eb="18">
      <t>ケイカク</t>
    </rPh>
    <rPh sb="21" eb="23">
      <t>バアイ</t>
    </rPh>
    <rPh sb="25" eb="27">
      <t>イカ</t>
    </rPh>
    <rPh sb="44" eb="46">
      <t>キサイ</t>
    </rPh>
    <rPh sb="47" eb="49">
      <t>フヨウ</t>
    </rPh>
    <rPh sb="57" eb="59">
      <t>ショグウ</t>
    </rPh>
    <rPh sb="59" eb="61">
      <t>カイゼン</t>
    </rPh>
    <rPh sb="61" eb="63">
      <t>カサン</t>
    </rPh>
    <rPh sb="69" eb="71">
      <t>トクベツ</t>
    </rPh>
    <rPh sb="71" eb="73">
      <t>カサン</t>
    </rPh>
    <rPh sb="76" eb="78">
      <t>ケイカク</t>
    </rPh>
    <rPh sb="81" eb="83">
      <t>バアイ</t>
    </rPh>
    <rPh sb="85" eb="87">
      <t>ジョウキ</t>
    </rPh>
    <rPh sb="88" eb="89">
      <t>クワ</t>
    </rPh>
    <rPh sb="95" eb="97">
      <t>キサイ</t>
    </rPh>
    <rPh sb="97" eb="99">
      <t>フヨウ</t>
    </rPh>
    <phoneticPr fontId="7"/>
  </si>
  <si>
    <r>
      <rPr>
        <b/>
        <sz val="9"/>
        <rFont val="ＭＳ Ｐゴシック"/>
        <family val="3"/>
        <charset val="128"/>
      </rPr>
      <t>④</t>
    </r>
    <r>
      <rPr>
        <b/>
        <sz val="9"/>
        <color rgb="FFFF0000"/>
        <rFont val="ＭＳ Ｐゴシック"/>
        <family val="3"/>
        <charset val="128"/>
      </rPr>
      <t>ⅰ）</t>
    </r>
    <r>
      <rPr>
        <sz val="9"/>
        <rFont val="ＭＳ Ｐゴシック"/>
        <family val="3"/>
        <charset val="128"/>
      </rPr>
      <t>の「処遇改善加算の算定により賃金改善を行った場合の賃金の総額（見込額）」及び</t>
    </r>
    <r>
      <rPr>
        <b/>
        <sz val="9"/>
        <rFont val="ＭＳ Ｐゴシック"/>
        <family val="3"/>
        <charset val="128"/>
      </rPr>
      <t>④</t>
    </r>
    <r>
      <rPr>
        <b/>
        <sz val="9"/>
        <color rgb="FFFF0000"/>
        <rFont val="ＭＳ Ｐゴシック"/>
        <family val="3"/>
        <charset val="128"/>
      </rPr>
      <t>ⅰ）（ア）</t>
    </r>
    <r>
      <rPr>
        <sz val="9"/>
        <rFont val="ＭＳ Ｐゴシック"/>
        <family val="3"/>
        <charset val="128"/>
      </rPr>
      <t>の「前年度の
【 経験・技能のある障害福祉人材</t>
    </r>
    <r>
      <rPr>
        <b/>
        <sz val="9"/>
        <rFont val="ＭＳ Ｐゴシック"/>
        <family val="3"/>
        <charset val="128"/>
      </rPr>
      <t>(Ａ)</t>
    </r>
    <r>
      <rPr>
        <sz val="9"/>
        <rFont val="ＭＳ Ｐゴシック"/>
        <family val="3"/>
        <charset val="128"/>
      </rPr>
      <t xml:space="preserve"> 】と【 他の障害福祉人材</t>
    </r>
    <r>
      <rPr>
        <b/>
        <sz val="9"/>
        <rFont val="ＭＳ Ｐゴシック"/>
        <family val="3"/>
        <charset val="128"/>
      </rPr>
      <t>(Ｂ)</t>
    </r>
    <r>
      <rPr>
        <sz val="9"/>
        <rFont val="ＭＳ Ｐゴシック"/>
        <family val="3"/>
        <charset val="128"/>
      </rPr>
      <t xml:space="preserve"> 】の賃金の総額」について、</t>
    </r>
    <r>
      <rPr>
        <u/>
        <sz val="9"/>
        <rFont val="ＭＳ Ｐゴシック"/>
        <family val="3"/>
        <charset val="128"/>
      </rPr>
      <t>処遇改善加算における
賃金改善対象職種はこれまでと変更は無い</t>
    </r>
    <r>
      <rPr>
        <sz val="9"/>
        <rFont val="ＭＳ Ｐゴシック"/>
        <family val="3"/>
        <charset val="128"/>
      </rPr>
      <t xml:space="preserve">が、特定加算との兼ね合いにより
</t>
    </r>
    <r>
      <rPr>
        <b/>
        <u/>
        <sz val="9"/>
        <color rgb="FFFF0000"/>
        <rFont val="ＭＳ Ｐゴシック"/>
        <family val="3"/>
        <charset val="128"/>
      </rPr>
      <t>便宜的に【 経験・技能のある障害福祉人材(A) 】と【 他の障害福祉人材(B) 】の賃金同士で比較</t>
    </r>
    <r>
      <rPr>
        <b/>
        <sz val="9"/>
        <color rgb="FFFF0000"/>
        <rFont val="ＭＳ Ｐゴシック"/>
        <family val="3"/>
        <charset val="128"/>
      </rPr>
      <t>する</t>
    </r>
    <r>
      <rPr>
        <sz val="9"/>
        <rFont val="ＭＳ Ｐゴシック"/>
        <family val="3"/>
        <charset val="128"/>
      </rPr>
      <t>ものとする。</t>
    </r>
    <rPh sb="39" eb="40">
      <t>オヨ</t>
    </rPh>
    <rPh sb="103" eb="105">
      <t>ショグウ</t>
    </rPh>
    <rPh sb="105" eb="107">
      <t>カイゼン</t>
    </rPh>
    <rPh sb="107" eb="109">
      <t>カサン</t>
    </rPh>
    <rPh sb="114" eb="116">
      <t>チンギン</t>
    </rPh>
    <rPh sb="116" eb="118">
      <t>カイゼン</t>
    </rPh>
    <rPh sb="118" eb="120">
      <t>タイショウ</t>
    </rPh>
    <rPh sb="120" eb="122">
      <t>ショクシュ</t>
    </rPh>
    <rPh sb="128" eb="130">
      <t>ヘンコウ</t>
    </rPh>
    <rPh sb="131" eb="132">
      <t>ナ</t>
    </rPh>
    <rPh sb="135" eb="137">
      <t>トクテイ</t>
    </rPh>
    <rPh sb="137" eb="139">
      <t>カサン</t>
    </rPh>
    <rPh sb="141" eb="142">
      <t>カ</t>
    </rPh>
    <rPh sb="143" eb="144">
      <t>ア</t>
    </rPh>
    <rPh sb="149" eb="152">
      <t>ベンギテキ</t>
    </rPh>
    <rPh sb="191" eb="193">
      <t>チンギン</t>
    </rPh>
    <rPh sb="193" eb="195">
      <t>ドウシ</t>
    </rPh>
    <rPh sb="196" eb="198">
      <t>ヒカク</t>
    </rPh>
    <phoneticPr fontId="7"/>
  </si>
  <si>
    <t>④ⅰ）の「処遇改善加算の算定により賃金改善を行った場合の賃金の総額（見込額）」には、処遇改善加算による賃金改善
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ショグウ</t>
    </rPh>
    <rPh sb="44" eb="48">
      <t>カイゼンカサン</t>
    </rPh>
    <rPh sb="57" eb="58">
      <t>オコナ</t>
    </rPh>
    <rPh sb="60" eb="62">
      <t>バアイ</t>
    </rPh>
    <phoneticPr fontId="7"/>
  </si>
  <si>
    <r>
      <t>④ⅰ）の「処遇改善加算の算定により賃金改善を行った場合の賃金の総額（見込額）」には、</t>
    </r>
    <r>
      <rPr>
        <u/>
        <sz val="9"/>
        <rFont val="ＭＳ Ｐゴシック"/>
        <family val="3"/>
        <charset val="128"/>
      </rPr>
      <t>特定加算を取得し実施される
賃金の改善見込み額は含まないこと</t>
    </r>
    <r>
      <rPr>
        <sz val="9"/>
        <rFont val="ＭＳ Ｐゴシック"/>
        <family val="3"/>
        <charset val="128"/>
      </rPr>
      <t>。</t>
    </r>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トクテイ</t>
    </rPh>
    <rPh sb="44" eb="46">
      <t>カサン</t>
    </rPh>
    <rPh sb="47" eb="49">
      <t>シュトク</t>
    </rPh>
    <rPh sb="50" eb="52">
      <t>ジッシ</t>
    </rPh>
    <rPh sb="56" eb="58">
      <t>チンギン</t>
    </rPh>
    <rPh sb="59" eb="61">
      <t>カイゼン</t>
    </rPh>
    <rPh sb="61" eb="63">
      <t>ミコ</t>
    </rPh>
    <rPh sb="64" eb="65">
      <t>ガク</t>
    </rPh>
    <rPh sb="66" eb="67">
      <t>フク</t>
    </rPh>
    <phoneticPr fontId="7"/>
  </si>
  <si>
    <r>
      <t>④ⅱ）(イ)の「前年度の処遇改善加算の総額」及び(ウ)の「前年度の特定加算の総額」は、</t>
    </r>
    <r>
      <rPr>
        <b/>
        <sz val="9"/>
        <rFont val="ＭＳ Ｐゴシック"/>
        <family val="3"/>
        <charset val="128"/>
      </rPr>
      <t xml:space="preserve">都道府県国民健康保険団体
連合会から通知される「福祉・介護職員処遇改善加算等総額のお知らせ」に基づき記載すること。
</t>
    </r>
    <r>
      <rPr>
        <sz val="9"/>
        <rFont val="ＭＳ Ｐゴシック"/>
        <family val="3"/>
        <charset val="128"/>
      </rPr>
      <t>ただし、</t>
    </r>
    <r>
      <rPr>
        <u/>
        <sz val="9"/>
        <rFont val="ＭＳ Ｐゴシック"/>
        <family val="3"/>
        <charset val="128"/>
      </rPr>
      <t>特定加算の加算額については、その他の職種（Ｃ）に支給された額を除くこと。</t>
    </r>
    <rPh sb="22" eb="23">
      <t>オヨ</t>
    </rPh>
    <rPh sb="43" eb="47">
      <t>トドウフケン</t>
    </rPh>
    <rPh sb="47" eb="49">
      <t>コクミン</t>
    </rPh>
    <rPh sb="49" eb="51">
      <t>ケンコウ</t>
    </rPh>
    <rPh sb="51" eb="53">
      <t>ホケン</t>
    </rPh>
    <rPh sb="53" eb="55">
      <t>ダンタイ</t>
    </rPh>
    <rPh sb="56" eb="59">
      <t>レンゴウカイ</t>
    </rPh>
    <rPh sb="61" eb="63">
      <t>ツウチ</t>
    </rPh>
    <rPh sb="67" eb="69">
      <t>フクシ</t>
    </rPh>
    <rPh sb="90" eb="91">
      <t>モト</t>
    </rPh>
    <rPh sb="93" eb="95">
      <t>キサイ</t>
    </rPh>
    <rPh sb="105" eb="107">
      <t>トクテイ</t>
    </rPh>
    <rPh sb="110" eb="112">
      <t>カサン</t>
    </rPh>
    <phoneticPr fontId="7"/>
  </si>
  <si>
    <t>④ⅱ）(エ)の「前年度の各障害福祉サービス事業者等の独自の賃金改善額」は、本計画書の提出年度における独自の
賃金改善分（初めて処遇改善加算を取得した年度以降に新たに行ったものに限る。）をいう。（処遇改善加算及び特定
加算並びに特別加算に係るものを除く。）本欄に記載した賃金改善については、「（４）ハ　障害福祉サービス事業者等の
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4" eb="46">
      <t>ネンド</t>
    </rPh>
    <rPh sb="50" eb="52">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8" eb="110">
      <t>カサン</t>
    </rPh>
    <rPh sb="110" eb="111">
      <t>ナラ</t>
    </rPh>
    <rPh sb="113" eb="115">
      <t>トクベツ</t>
    </rPh>
    <rPh sb="115" eb="117">
      <t>カサン</t>
    </rPh>
    <rPh sb="118" eb="119">
      <t>カカ</t>
    </rPh>
    <rPh sb="123" eb="124">
      <t>ノゾ</t>
    </rPh>
    <rPh sb="127" eb="129">
      <t>ホンラン</t>
    </rPh>
    <rPh sb="130" eb="132">
      <t>キサイ</t>
    </rPh>
    <rPh sb="134" eb="136">
      <t>チンギン</t>
    </rPh>
    <rPh sb="136" eb="138">
      <t>カイゼン</t>
    </rPh>
    <rPh sb="150" eb="152">
      <t>ショウガイ</t>
    </rPh>
    <rPh sb="152" eb="154">
      <t>フクシ</t>
    </rPh>
    <rPh sb="158" eb="161">
      <t>ジギョウシャ</t>
    </rPh>
    <rPh sb="161" eb="162">
      <t>トウ</t>
    </rPh>
    <rPh sb="164" eb="166">
      <t>ドクジ</t>
    </rPh>
    <rPh sb="167" eb="169">
      <t>チンギン</t>
    </rPh>
    <rPh sb="169" eb="171">
      <t>カイゼン</t>
    </rPh>
    <rPh sb="172" eb="173">
      <t>ラン</t>
    </rPh>
    <rPh sb="174" eb="177">
      <t>シキュウガク</t>
    </rPh>
    <rPh sb="178" eb="180">
      <t>ホウホウ</t>
    </rPh>
    <rPh sb="180" eb="181">
      <t>トウ</t>
    </rPh>
    <rPh sb="182" eb="185">
      <t>グタイテキ</t>
    </rPh>
    <rPh sb="186" eb="188">
      <t>チンギン</t>
    </rPh>
    <rPh sb="188" eb="190">
      <t>カイゼン</t>
    </rPh>
    <rPh sb="191" eb="193">
      <t>ナイヨウ</t>
    </rPh>
    <rPh sb="194" eb="196">
      <t>キサイ</t>
    </rPh>
    <phoneticPr fontId="7"/>
  </si>
  <si>
    <r>
      <t>　【本計画書で提出する加算】　</t>
    </r>
    <r>
      <rPr>
        <sz val="8"/>
        <rFont val="Meiryo UI"/>
        <family val="3"/>
        <charset val="128"/>
      </rPr>
      <t>※加算名をチェックすること。</t>
    </r>
    <rPh sb="2" eb="3">
      <t>ホン</t>
    </rPh>
    <rPh sb="3" eb="6">
      <t>ケイカクショ</t>
    </rPh>
    <rPh sb="7" eb="9">
      <t>テイシュツ</t>
    </rPh>
    <rPh sb="11" eb="13">
      <t>カサン</t>
    </rPh>
    <rPh sb="16" eb="18">
      <t>カサン</t>
    </rPh>
    <rPh sb="18" eb="19">
      <t>メイ</t>
    </rPh>
    <phoneticPr fontId="7"/>
  </si>
  <si>
    <t>（福祉・介護職員処遇改善計画書、福祉・介護職員等特定処遇改善計画書、福祉・介護職員等処遇改善計画書）</t>
    <phoneticPr fontId="7"/>
  </si>
  <si>
    <t>福祉・介護職員処遇改善加算  「現行加算」</t>
    <rPh sb="0" eb="2">
      <t>フクシ</t>
    </rPh>
    <rPh sb="3" eb="5">
      <t>カイゴ</t>
    </rPh>
    <rPh sb="5" eb="7">
      <t>ショクイン</t>
    </rPh>
    <rPh sb="7" eb="9">
      <t>ショグウ</t>
    </rPh>
    <rPh sb="9" eb="11">
      <t>カイゼン</t>
    </rPh>
    <rPh sb="11" eb="13">
      <t>カサン</t>
    </rPh>
    <rPh sb="16" eb="18">
      <t>ゲンコウ</t>
    </rPh>
    <rPh sb="18" eb="20">
      <t>カサン</t>
    </rPh>
    <phoneticPr fontId="7"/>
  </si>
  <si>
    <t>福祉・介護職員等特定処遇改善加算  「特定加算」</t>
    <rPh sb="0" eb="2">
      <t>フクシ</t>
    </rPh>
    <rPh sb="3" eb="5">
      <t>カイゴ</t>
    </rPh>
    <rPh sb="5" eb="7">
      <t>ショクイン</t>
    </rPh>
    <rPh sb="7" eb="8">
      <t>トウ</t>
    </rPh>
    <rPh sb="8" eb="10">
      <t>トクテイ</t>
    </rPh>
    <rPh sb="10" eb="12">
      <t>ショグウ</t>
    </rPh>
    <rPh sb="12" eb="14">
      <t>カイゼン</t>
    </rPh>
    <rPh sb="14" eb="16">
      <t>カサン</t>
    </rPh>
    <rPh sb="19" eb="21">
      <t>トクテイ</t>
    </rPh>
    <rPh sb="21" eb="23">
      <t>カサン</t>
    </rPh>
    <phoneticPr fontId="7"/>
  </si>
  <si>
    <r>
      <t>【　「現行加算」のみ取得：下記</t>
    </r>
    <r>
      <rPr>
        <b/>
        <sz val="8"/>
        <rFont val="Meiryo UI"/>
        <family val="3"/>
        <charset val="128"/>
      </rPr>
      <t>（１）</t>
    </r>
    <r>
      <rPr>
        <sz val="8"/>
        <rFont val="Meiryo UI"/>
        <family val="3"/>
        <charset val="128"/>
      </rPr>
      <t>のみ作成　】　【　「現行加算」と「特定加算」の両方を取得：下記</t>
    </r>
    <r>
      <rPr>
        <b/>
        <sz val="8"/>
        <rFont val="Meiryo UI"/>
        <family val="3"/>
        <charset val="128"/>
      </rPr>
      <t>（２）（３）</t>
    </r>
    <r>
      <rPr>
        <sz val="8"/>
        <rFont val="Meiryo UI"/>
        <family val="3"/>
        <charset val="128"/>
      </rPr>
      <t>を作成　】</t>
    </r>
    <rPh sb="3" eb="7">
      <t>ゲンコウカサン</t>
    </rPh>
    <rPh sb="10" eb="12">
      <t>シュトク</t>
    </rPh>
    <rPh sb="13" eb="15">
      <t>カキ</t>
    </rPh>
    <rPh sb="20" eb="22">
      <t>サクセイ</t>
    </rPh>
    <rPh sb="28" eb="32">
      <t>ゲンコウカサン</t>
    </rPh>
    <rPh sb="35" eb="39">
      <t>トクテイカサン</t>
    </rPh>
    <rPh sb="41" eb="43">
      <t>リョウホウ</t>
    </rPh>
    <rPh sb="44" eb="46">
      <t>シュトク</t>
    </rPh>
    <rPh sb="47" eb="49">
      <t>カキ</t>
    </rPh>
    <rPh sb="56" eb="58">
      <t>サクセイ</t>
    </rPh>
    <phoneticPr fontId="7"/>
  </si>
  <si>
    <r>
      <t>加算を取得する</t>
    </r>
    <r>
      <rPr>
        <b/>
        <sz val="9"/>
        <rFont val="Meiryo UI"/>
        <family val="3"/>
        <charset val="128"/>
      </rPr>
      <t>前年（H31）の1月～12月の実績</t>
    </r>
    <r>
      <rPr>
        <sz val="9"/>
        <rFont val="Meiryo UI"/>
        <family val="3"/>
        <charset val="128"/>
      </rPr>
      <t>を入力します。（前年度(4月～3月)ではありません。）</t>
    </r>
    <phoneticPr fontId="7"/>
  </si>
  <si>
    <r>
      <t>加算を取得する</t>
    </r>
    <r>
      <rPr>
        <b/>
        <sz val="9"/>
        <rFont val="Meiryo UI"/>
        <family val="3"/>
        <charset val="128"/>
      </rPr>
      <t>前年（H31）の1月～12月の実績</t>
    </r>
    <r>
      <rPr>
        <sz val="9"/>
        <rFont val="Meiryo UI"/>
        <family val="3"/>
        <charset val="128"/>
      </rPr>
      <t>を入力します。（前年度(4月～3月)ではありません。）</t>
    </r>
    <phoneticPr fontId="7"/>
  </si>
  <si>
    <r>
      <t>ⅱ） 前年度の賃金の総額（処遇改善加算等を取得し実施される賃金改善額及び独自の
　　　賃金改善額を除く）　</t>
    </r>
    <r>
      <rPr>
        <b/>
        <sz val="8.5"/>
        <rFont val="ＭＳ Ｐゴシック"/>
        <family val="3"/>
        <charset val="128"/>
      </rPr>
      <t>【基準額１】 (ア)ｰ(イ)ｰ(ウ)ｰ(エ)</t>
    </r>
    <rPh sb="3" eb="6">
      <t>ゼンネンド</t>
    </rPh>
    <rPh sb="7" eb="9">
      <t>チンギン</t>
    </rPh>
    <rPh sb="10" eb="12">
      <t>ソウガク</t>
    </rPh>
    <rPh sb="13" eb="15">
      <t>ショグウ</t>
    </rPh>
    <rPh sb="15" eb="17">
      <t>カイゼン</t>
    </rPh>
    <rPh sb="17" eb="19">
      <t>カサン</t>
    </rPh>
    <rPh sb="19" eb="20">
      <t>トウ</t>
    </rPh>
    <rPh sb="21" eb="23">
      <t>シュトク</t>
    </rPh>
    <rPh sb="24" eb="26">
      <t>ジッシ</t>
    </rPh>
    <rPh sb="29" eb="31">
      <t>チンギン</t>
    </rPh>
    <rPh sb="31" eb="33">
      <t>カイゼン</t>
    </rPh>
    <rPh sb="33" eb="34">
      <t>ガク</t>
    </rPh>
    <rPh sb="34" eb="35">
      <t>オヨ</t>
    </rPh>
    <rPh sb="36" eb="38">
      <t>ドクジ</t>
    </rPh>
    <rPh sb="43" eb="45">
      <t>チンギン</t>
    </rPh>
    <rPh sb="45" eb="47">
      <t>カイゼン</t>
    </rPh>
    <rPh sb="47" eb="48">
      <t>ガク</t>
    </rPh>
    <rPh sb="49" eb="50">
      <t>ノゾ</t>
    </rPh>
    <rPh sb="54" eb="56">
      <t>キジュン</t>
    </rPh>
    <rPh sb="56" eb="57">
      <t>ガク</t>
    </rPh>
    <phoneticPr fontId="7"/>
  </si>
  <si>
    <r>
      <rPr>
        <b/>
        <sz val="8.5"/>
        <color rgb="FFFF0000"/>
        <rFont val="ＭＳ Ｐゴシック"/>
        <family val="3"/>
        <charset val="128"/>
      </rPr>
      <t xml:space="preserve">(ア) </t>
    </r>
    <r>
      <rPr>
        <sz val="8.5"/>
        <rFont val="ＭＳ Ｐゴシック"/>
        <family val="3"/>
        <charset val="128"/>
      </rPr>
      <t>前年度の</t>
    </r>
    <r>
      <rPr>
        <b/>
        <u/>
        <sz val="8.5"/>
        <color rgb="FFFF0000"/>
        <rFont val="ＭＳ Ｐゴシック"/>
        <family val="3"/>
        <charset val="128"/>
      </rPr>
      <t>特定加算の</t>
    </r>
    <r>
      <rPr>
        <u/>
        <sz val="8.5"/>
        <rFont val="ＭＳ Ｐゴシック"/>
        <family val="3"/>
        <charset val="128"/>
      </rPr>
      <t>【 経験・技能のある障害福祉人材</t>
    </r>
    <r>
      <rPr>
        <b/>
        <u/>
        <sz val="8.5"/>
        <rFont val="ＭＳ Ｐゴシック"/>
        <family val="3"/>
        <charset val="128"/>
      </rPr>
      <t xml:space="preserve">(A) </t>
    </r>
    <r>
      <rPr>
        <u/>
        <sz val="8.5"/>
        <rFont val="ＭＳ Ｐゴシック"/>
        <family val="3"/>
        <charset val="128"/>
      </rPr>
      <t>】と【 他の障害福祉人材</t>
    </r>
    <r>
      <rPr>
        <b/>
        <u/>
        <sz val="8.5"/>
        <rFont val="ＭＳ Ｐゴシック"/>
        <family val="3"/>
        <charset val="128"/>
      </rPr>
      <t xml:space="preserve">(B) </t>
    </r>
    <r>
      <rPr>
        <u/>
        <sz val="8.5"/>
        <rFont val="ＭＳ Ｐゴシック"/>
        <family val="3"/>
        <charset val="128"/>
      </rPr>
      <t xml:space="preserve">】
</t>
    </r>
    <r>
      <rPr>
        <sz val="8.5"/>
        <rFont val="ＭＳ Ｐゴシック"/>
        <family val="3"/>
        <charset val="128"/>
      </rPr>
      <t>　　　の賃金の総額</t>
    </r>
    <rPh sb="4" eb="7">
      <t>ゼンネンド</t>
    </rPh>
    <rPh sb="8" eb="10">
      <t>トクテイ</t>
    </rPh>
    <rPh sb="10" eb="12">
      <t>カサン</t>
    </rPh>
    <rPh sb="15" eb="17">
      <t>ケイケン</t>
    </rPh>
    <rPh sb="18" eb="20">
      <t>ギノウ</t>
    </rPh>
    <rPh sb="23" eb="25">
      <t>ショウガイ</t>
    </rPh>
    <rPh sb="25" eb="27">
      <t>フクシ</t>
    </rPh>
    <rPh sb="27" eb="29">
      <t>ジンザイ</t>
    </rPh>
    <rPh sb="37" eb="38">
      <t>タ</t>
    </rPh>
    <rPh sb="39" eb="41">
      <t>ショウガイ</t>
    </rPh>
    <rPh sb="41" eb="43">
      <t>フクシ</t>
    </rPh>
    <rPh sb="43" eb="45">
      <t>ジンザイ</t>
    </rPh>
    <rPh sb="55" eb="57">
      <t>チンギン</t>
    </rPh>
    <rPh sb="58" eb="60">
      <t>ソウガク</t>
    </rPh>
    <phoneticPr fontId="7"/>
  </si>
  <si>
    <r>
      <t xml:space="preserve">ⅱ）前年度の賃金の総額（処遇改善加算等を取得し実施される賃金改善額及び独自の
     賃金改善額を除く） </t>
    </r>
    <r>
      <rPr>
        <b/>
        <sz val="8.5"/>
        <rFont val="ＭＳ Ｐゴシック"/>
        <family val="3"/>
        <charset val="128"/>
      </rPr>
      <t>【基準額２】 (ア)ｰ(イ)ｰ(ウ)ｰ(エ)</t>
    </r>
    <rPh sb="2" eb="5">
      <t>ゼンネンド</t>
    </rPh>
    <rPh sb="6" eb="8">
      <t>チンギン</t>
    </rPh>
    <rPh sb="9" eb="11">
      <t>ソウガク</t>
    </rPh>
    <rPh sb="55" eb="58">
      <t>キジュンガク</t>
    </rPh>
    <phoneticPr fontId="7"/>
  </si>
  <si>
    <t>賃金改善の見込額(ⅰ-ⅱ）</t>
    <phoneticPr fontId="7"/>
  </si>
  <si>
    <r>
      <t>年度特定加算の見込額　</t>
    </r>
    <r>
      <rPr>
        <b/>
        <sz val="8"/>
        <rFont val="ＭＳ Ｐゴシック"/>
        <family val="3"/>
        <charset val="128"/>
      </rPr>
      <t>(ｇ)</t>
    </r>
    <rPh sb="0" eb="2">
      <t>ネンド</t>
    </rPh>
    <rPh sb="2" eb="4">
      <t>トクテイ</t>
    </rPh>
    <rPh sb="4" eb="6">
      <t>カサン</t>
    </rPh>
    <rPh sb="7" eb="9">
      <t>ミコ</t>
    </rPh>
    <rPh sb="9" eb="10">
      <t>ガク</t>
    </rPh>
    <phoneticPr fontId="7"/>
  </si>
  <si>
    <t>(ア) 前年度の賃金の総額</t>
    <rPh sb="4" eb="7">
      <t>ゼンネンド</t>
    </rPh>
    <rPh sb="8" eb="10">
      <t>チンギン</t>
    </rPh>
    <rPh sb="11" eb="13">
      <t>ソウガク</t>
    </rPh>
    <phoneticPr fontId="7"/>
  </si>
  <si>
    <t>(ウ) 前年度の特定加算の総額</t>
    <rPh sb="4" eb="7">
      <t>ゼンネンド</t>
    </rPh>
    <rPh sb="8" eb="10">
      <t>トクテイ</t>
    </rPh>
    <rPh sb="10" eb="12">
      <t>カサン</t>
    </rPh>
    <rPh sb="13" eb="15">
      <t>ソウガク</t>
    </rPh>
    <phoneticPr fontId="7"/>
  </si>
  <si>
    <t>(エ) 前年度の各障害福祉サービス事業者等の独自の賃金改善額</t>
    <rPh sb="4" eb="7">
      <t>ゼンネンド</t>
    </rPh>
    <rPh sb="8" eb="9">
      <t>カク</t>
    </rPh>
    <rPh sb="9" eb="11">
      <t>ショウガイ</t>
    </rPh>
    <rPh sb="11" eb="13">
      <t>フクシ</t>
    </rPh>
    <rPh sb="17" eb="20">
      <t>ジギョウシャ</t>
    </rPh>
    <rPh sb="20" eb="21">
      <t>トウ</t>
    </rPh>
    <rPh sb="22" eb="24">
      <t>ドクジ</t>
    </rPh>
    <rPh sb="25" eb="27">
      <t>チンギン</t>
    </rPh>
    <rPh sb="27" eb="29">
      <t>カイゼン</t>
    </rPh>
    <rPh sb="29" eb="30">
      <t>ガク</t>
    </rPh>
    <phoneticPr fontId="7"/>
  </si>
  <si>
    <r>
      <t>ⅱ）前年度の常勤換算職員数　</t>
    </r>
    <r>
      <rPr>
        <b/>
        <sz val="8"/>
        <rFont val="ＭＳ Ｐゴシック"/>
        <family val="3"/>
        <charset val="128"/>
      </rPr>
      <t>( ｉ )</t>
    </r>
    <rPh sb="2" eb="4">
      <t>ゼンネン</t>
    </rPh>
    <rPh sb="4" eb="5">
      <t>ド</t>
    </rPh>
    <rPh sb="6" eb="8">
      <t>ジョウキン</t>
    </rPh>
    <rPh sb="8" eb="10">
      <t>カンサン</t>
    </rPh>
    <rPh sb="10" eb="13">
      <t>ショクインスウ</t>
    </rPh>
    <phoneticPr fontId="7"/>
  </si>
  <si>
    <r>
      <t>ⅰ）前年度の賃金の総額（処遇改善加算等を取得し実施
    される賃金改善額及び独自の賃金改善額を除く）</t>
    </r>
    <r>
      <rPr>
        <b/>
        <sz val="9"/>
        <rFont val="ＭＳ Ｐゴシック"/>
        <family val="3"/>
        <charset val="128"/>
      </rPr>
      <t>　</t>
    </r>
    <r>
      <rPr>
        <b/>
        <sz val="8"/>
        <rFont val="ＭＳ Ｐゴシック"/>
        <family val="3"/>
        <charset val="128"/>
      </rPr>
      <t>( ｈ )</t>
    </r>
    <rPh sb="2" eb="5">
      <t>ゼンネンド</t>
    </rPh>
    <rPh sb="6" eb="8">
      <t>チンギン</t>
    </rPh>
    <rPh sb="9" eb="11">
      <t>ソウガク</t>
    </rPh>
    <phoneticPr fontId="7"/>
  </si>
  <si>
    <r>
      <t>ⅲ）前年度の一月当たりの常勤換算職員数</t>
    </r>
    <r>
      <rPr>
        <b/>
        <sz val="9"/>
        <rFont val="ＭＳ Ｐゴシック"/>
        <family val="3"/>
        <charset val="128"/>
      </rPr>
      <t>　</t>
    </r>
    <r>
      <rPr>
        <b/>
        <sz val="8"/>
        <rFont val="ＭＳ Ｐゴシック"/>
        <family val="3"/>
        <charset val="128"/>
      </rPr>
      <t>( ｊ )</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</si>
  <si>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
    【基準額３】</t>
    </r>
    <r>
      <rPr>
        <b/>
        <sz val="9"/>
        <rFont val="ＭＳ Ｐゴシック"/>
        <family val="3"/>
        <charset val="128"/>
      </rPr>
      <t xml:space="preserve">　( ｈ ) </t>
    </r>
    <r>
      <rPr>
        <b/>
        <sz val="8"/>
        <rFont val="ＭＳ Ｐゴシック"/>
        <family val="3"/>
        <charset val="128"/>
      </rPr>
      <t>/ ( ｉ )</t>
    </r>
    <rPh sb="2" eb="5">
      <t>ゼンネンド</t>
    </rPh>
    <rPh sb="10" eb="11">
      <t>ゴト</t>
    </rPh>
    <rPh sb="12" eb="14">
      <t>ヘイキン</t>
    </rPh>
    <rPh sb="14" eb="16">
      <t>チンギン</t>
    </rPh>
    <rPh sb="16" eb="17">
      <t>ガク</t>
    </rPh>
    <rPh sb="18" eb="20">
      <t>ゲツガク</t>
    </rPh>
    <rPh sb="27" eb="30">
      <t>キジュンガク</t>
    </rPh>
    <phoneticPr fontId="7"/>
  </si>
  <si>
    <t>（２）⑤ⅰ）の｢特定加算の算定により賃金改善を行った場合の賃金の総額(見込額)｣には、特定加算による賃金改善に伴う
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トクテイ</t>
    </rPh>
    <rPh sb="45" eb="47">
      <t>カサン</t>
    </rPh>
    <phoneticPr fontId="7"/>
  </si>
  <si>
    <t>（２）⑤ⅱ）(エ)の「前年度の各障害福祉サービス事業者等の独自の賃金改善額」は、本計画書の提出年度における独自の
賃金改善分（初めて処遇改善加算を取得した年度以降に新たに行ったものに限る。）をいう。（処遇改善加算及び特定加算
並びに特別加算に係るものを除く。）本欄に記載した賃金改善については、「（４）ハ　障害福祉サービス事業者等の独自の
賃金改善」欄に支給額、方法等の具体的な賃金改善の内容を記載すること。</t>
    <rPh sb="11" eb="14">
      <t>ゼンネンド</t>
    </rPh>
    <rPh sb="15" eb="16">
      <t>カク</t>
    </rPh>
    <rPh sb="16" eb="18">
      <t>ショウガイ</t>
    </rPh>
    <rPh sb="18" eb="20">
      <t>フクシ</t>
    </rPh>
    <rPh sb="24" eb="28">
      <t>ジギョウシャトウ</t>
    </rPh>
    <rPh sb="29" eb="31">
      <t>ドクジ</t>
    </rPh>
    <rPh sb="32" eb="34">
      <t>チンギン</t>
    </rPh>
    <rPh sb="34" eb="36">
      <t>カイゼン</t>
    </rPh>
    <rPh sb="108" eb="110">
      <t>トクテイ</t>
    </rPh>
    <rPh sb="113" eb="114">
      <t>ナラ</t>
    </rPh>
    <rPh sb="116" eb="118">
      <t>トクベツ</t>
    </rPh>
    <rPh sb="118" eb="120">
      <t>カサン</t>
    </rPh>
    <rPh sb="130" eb="132">
      <t>ホンラン</t>
    </rPh>
    <rPh sb="153" eb="155">
      <t>ショウガイ</t>
    </rPh>
    <rPh sb="155" eb="157">
      <t>フクシ</t>
    </rPh>
    <phoneticPr fontId="7"/>
  </si>
  <si>
    <r>
      <t>（２）⑤ⅰ）の「特定加算の算定により賃金改善を行った場合の賃金の総額(見込額)」には、</t>
    </r>
    <r>
      <rPr>
        <u/>
        <sz val="9"/>
        <rFont val="ＭＳ Ｐゴシック"/>
        <family val="3"/>
        <charset val="128"/>
      </rPr>
      <t>処遇改善加算を取得し実施
される賃金改善額を除いた額を記載</t>
    </r>
    <r>
      <rPr>
        <sz val="9"/>
        <rFont val="ＭＳ Ｐゴシック"/>
        <family val="3"/>
        <charset val="128"/>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9" eb="64">
      <t>チンギンカイゼンガク</t>
    </rPh>
    <rPh sb="65" eb="66">
      <t>ノゾ</t>
    </rPh>
    <rPh sb="68" eb="69">
      <t>ガク</t>
    </rPh>
    <rPh sb="70" eb="72">
      <t>キサイ</t>
    </rPh>
    <phoneticPr fontId="7"/>
  </si>
  <si>
    <r>
      <t>（２）⑤ⅱ）(イ)の「前年度の処遇改善加算の総額」及び(ウ)の「前年度の特定加算の総額」は、</t>
    </r>
    <r>
      <rPr>
        <b/>
        <sz val="9"/>
        <rFont val="ＭＳ Ｐゴシック"/>
        <family val="3"/>
        <charset val="128"/>
      </rPr>
      <t>都道府県国民健康保険
団体連合会から通知される「福祉・介護職員処遇改善加算等総額のお知らせ」に基づき記載すること。</t>
    </r>
    <rPh sb="11" eb="14">
      <t>ゼンネンド</t>
    </rPh>
    <rPh sb="15" eb="17">
      <t>ショグウ</t>
    </rPh>
    <rPh sb="17" eb="21">
      <t>カイゼンカサン</t>
    </rPh>
    <rPh sb="22" eb="24">
      <t>ソウガク</t>
    </rPh>
    <rPh sb="25" eb="26">
      <t>オヨ</t>
    </rPh>
    <rPh sb="32" eb="35">
      <t>ゼンネンド</t>
    </rPh>
    <rPh sb="36" eb="38">
      <t>トクテイ</t>
    </rPh>
    <rPh sb="41" eb="43">
      <t>ソウガク</t>
    </rPh>
    <rPh sb="46" eb="50">
      <t>トドウフケン</t>
    </rPh>
    <rPh sb="50" eb="52">
      <t>コクミン</t>
    </rPh>
    <rPh sb="52" eb="54">
      <t>ケンコウ</t>
    </rPh>
    <rPh sb="54" eb="56">
      <t>ホケン</t>
    </rPh>
    <rPh sb="57" eb="59">
      <t>ダンタイ</t>
    </rPh>
    <rPh sb="59" eb="62">
      <t>レンゴウカイ</t>
    </rPh>
    <rPh sb="64" eb="66">
      <t>ツウチ</t>
    </rPh>
    <rPh sb="70" eb="72">
      <t>フクシ</t>
    </rPh>
    <rPh sb="93" eb="94">
      <t>モト</t>
    </rPh>
    <rPh sb="96" eb="98">
      <t>キサイ</t>
    </rPh>
    <phoneticPr fontId="7"/>
  </si>
  <si>
    <r>
      <t xml:space="preserve">（２）⑥ⅰ）の「前年度の賃金の総額（処遇改善加算等を取得し実施される賃金改善額及び独自の賃金改善額を除く）」には、
</t>
    </r>
    <r>
      <rPr>
        <u/>
        <sz val="9"/>
        <rFont val="ＭＳ Ｐゴシック"/>
        <family val="3"/>
        <charset val="128"/>
      </rPr>
      <t>一括申請を行う場合については、原則として、前年１月から12月までの賃金の総額を記載すること。</t>
    </r>
    <r>
      <rPr>
        <b/>
        <sz val="9"/>
        <rFont val="ＭＳ Ｐゴシック"/>
        <family val="3"/>
        <charset val="128"/>
      </rPr>
      <t xml:space="preserve">
</t>
    </r>
    <r>
      <rPr>
        <sz val="9"/>
        <rFont val="ＭＳ Ｐゴシック"/>
        <family val="3"/>
        <charset val="128"/>
      </rPr>
      <t>ただし、「その他の職種（C)」には、賃金改善前の賃金が既に年額４４０万円を上回る職員の賃金を含まないこと。</t>
    </r>
    <rPh sb="8" eb="11">
      <t>ゼンネンド</t>
    </rPh>
    <rPh sb="12" eb="14">
      <t>チンギン</t>
    </rPh>
    <rPh sb="15" eb="17">
      <t>ソウガク</t>
    </rPh>
    <rPh sb="58" eb="60">
      <t>イッカツ</t>
    </rPh>
    <rPh sb="60" eb="62">
      <t>シンセイ</t>
    </rPh>
    <rPh sb="63" eb="64">
      <t>オコナ</t>
    </rPh>
    <rPh sb="65" eb="67">
      <t>バアイ</t>
    </rPh>
    <rPh sb="73" eb="75">
      <t>ゲンソク</t>
    </rPh>
    <rPh sb="79" eb="81">
      <t>ゼンネン</t>
    </rPh>
    <rPh sb="82" eb="83">
      <t>ガツ</t>
    </rPh>
    <rPh sb="87" eb="88">
      <t>ガツ</t>
    </rPh>
    <rPh sb="91" eb="93">
      <t>チンギン</t>
    </rPh>
    <rPh sb="94" eb="96">
      <t>ソウガク</t>
    </rPh>
    <rPh sb="97" eb="99">
      <t>キサイ</t>
    </rPh>
    <rPh sb="112" eb="113">
      <t>タ</t>
    </rPh>
    <rPh sb="114" eb="116">
      <t>ショクシュ</t>
    </rPh>
    <rPh sb="123" eb="125">
      <t>チンギン</t>
    </rPh>
    <rPh sb="125" eb="127">
      <t>カイゼン</t>
    </rPh>
    <rPh sb="127" eb="128">
      <t>マエ</t>
    </rPh>
    <rPh sb="129" eb="131">
      <t>チンギン</t>
    </rPh>
    <rPh sb="132" eb="133">
      <t>スデ</t>
    </rPh>
    <rPh sb="134" eb="136">
      <t>ネンガク</t>
    </rPh>
    <rPh sb="139" eb="141">
      <t>マンエン</t>
    </rPh>
    <rPh sb="142" eb="144">
      <t>ウワマワ</t>
    </rPh>
    <rPh sb="145" eb="147">
      <t>ショクイン</t>
    </rPh>
    <rPh sb="148" eb="150">
      <t>チンギン</t>
    </rPh>
    <rPh sb="151" eb="152">
      <t>フク</t>
    </rPh>
    <phoneticPr fontId="7"/>
  </si>
  <si>
    <r>
      <t>（２）⑥ⅲ）の「前年度の一月当たりの常勤換算職員数」には、</t>
    </r>
    <r>
      <rPr>
        <u/>
        <sz val="9"/>
        <rFont val="ＭＳ Ｐゴシック"/>
        <family val="3"/>
        <charset val="128"/>
      </rPr>
      <t>一括申請を行う場合については、原則として、本計画書を提出
する前月の常勤換算方法により算出した職員数を記載すること。</t>
    </r>
    <r>
      <rPr>
        <sz val="9"/>
        <rFont val="ＭＳ Ｐゴシック"/>
        <family val="3"/>
        <charset val="128"/>
      </rPr>
      <t>ただし、「その他の職種（C)」については、実人数でも可。</t>
    </r>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60" eb="62">
      <t>ゼンゲツ</t>
    </rPh>
    <rPh sb="63" eb="65">
      <t>ジョウキン</t>
    </rPh>
    <rPh sb="65" eb="67">
      <t>カンサン</t>
    </rPh>
    <rPh sb="67" eb="69">
      <t>ホウホウ</t>
    </rPh>
    <rPh sb="72" eb="74">
      <t>サンシュツ</t>
    </rPh>
    <rPh sb="76" eb="79">
      <t>ショクインスウ</t>
    </rPh>
    <rPh sb="80" eb="82">
      <t>キサイ</t>
    </rPh>
    <rPh sb="94" eb="95">
      <t>タ</t>
    </rPh>
    <rPh sb="96" eb="98">
      <t>ショクシュ</t>
    </rPh>
    <rPh sb="113" eb="114">
      <t>カ</t>
    </rPh>
    <phoneticPr fontId="7"/>
  </si>
  <si>
    <t>④ⅱ）(エ)の「前年度の各障害福祉サービス事業者等の独自の賃金改善額」は、本計画書の提出年度における独自の賃金
改善分（初めて処遇改善加算を取得した年度以降に新たに行ったものに限る。）をいう。（処遇改善加算及び特定加算並び
に特別加算に係るものを除く。）本欄に記載した賃金改善については、「（４）ハ　障害福祉サービス事業者等の独自の賃金
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4" eb="46">
      <t>ネンド</t>
    </rPh>
    <rPh sb="50" eb="52">
      <t>ドクジ</t>
    </rPh>
    <rPh sb="53" eb="55">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09" eb="110">
      <t>ナラ</t>
    </rPh>
    <rPh sb="113" eb="115">
      <t>トクベツ</t>
    </rPh>
    <rPh sb="115" eb="117">
      <t>カサン</t>
    </rPh>
    <rPh sb="118" eb="119">
      <t>カカ</t>
    </rPh>
    <rPh sb="123" eb="124">
      <t>ノゾ</t>
    </rPh>
    <rPh sb="127" eb="129">
      <t>ホンラン</t>
    </rPh>
    <rPh sb="130" eb="132">
      <t>キサイ</t>
    </rPh>
    <rPh sb="134" eb="136">
      <t>チンギン</t>
    </rPh>
    <rPh sb="136" eb="138">
      <t>カイゼン</t>
    </rPh>
    <rPh sb="150" eb="152">
      <t>ショウガイ</t>
    </rPh>
    <rPh sb="152" eb="154">
      <t>フクシ</t>
    </rPh>
    <rPh sb="158" eb="161">
      <t>ジギョウシャ</t>
    </rPh>
    <rPh sb="161" eb="162">
      <t>トウ</t>
    </rPh>
    <rPh sb="163" eb="165">
      <t>ドクジ</t>
    </rPh>
    <rPh sb="166" eb="168">
      <t>チンギン</t>
    </rPh>
    <rPh sb="169" eb="171">
      <t>カイゼン</t>
    </rPh>
    <rPh sb="172" eb="173">
      <t>ラン</t>
    </rPh>
    <rPh sb="174" eb="177">
      <t>シキュウガク</t>
    </rPh>
    <rPh sb="178" eb="180">
      <t>ホウホウ</t>
    </rPh>
    <rPh sb="180" eb="181">
      <t>トウ</t>
    </rPh>
    <rPh sb="182" eb="185">
      <t>グタイテキ</t>
    </rPh>
    <rPh sb="186" eb="188">
      <t>チンギン</t>
    </rPh>
    <rPh sb="188" eb="190">
      <t>カイゼン</t>
    </rPh>
    <rPh sb="191" eb="193">
      <t>ナイヨウ</t>
    </rPh>
    <rPh sb="194" eb="196">
      <t>キサイ</t>
    </rPh>
    <phoneticPr fontId="7"/>
  </si>
  <si>
    <t>④ⅰ）の「処遇改善加算の算定により賃金改善を行った場合の福祉・介護職員の賃金の総額（見込額）」には、処遇改善
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フクシ</t>
    </rPh>
    <rPh sb="31" eb="33">
      <t>カイゴ</t>
    </rPh>
    <rPh sb="33" eb="35">
      <t>ショクイン</t>
    </rPh>
    <rPh sb="36" eb="38">
      <t>チンギン</t>
    </rPh>
    <rPh sb="39" eb="41">
      <t>ソウガク</t>
    </rPh>
    <rPh sb="42" eb="45">
      <t>ミコミガク</t>
    </rPh>
    <rPh sb="50" eb="52">
      <t>ショグウ</t>
    </rPh>
    <rPh sb="55" eb="57">
      <t>カサン</t>
    </rPh>
    <rPh sb="65" eb="66">
      <t>オコナ</t>
    </rPh>
    <rPh sb="68" eb="70">
      <t>バアイ</t>
    </rPh>
    <phoneticPr fontId="7"/>
  </si>
  <si>
    <r>
      <rPr>
        <b/>
        <sz val="8.5"/>
        <rFont val="ＭＳ Ｐゴシック"/>
        <family val="3"/>
        <charset val="128"/>
      </rPr>
      <t xml:space="preserve">ⅱ） </t>
    </r>
    <r>
      <rPr>
        <sz val="8.5"/>
        <rFont val="ＭＳ Ｐゴシック"/>
        <family val="3"/>
        <charset val="128"/>
      </rPr>
      <t>前年度の福祉・介護職員の賃金の総額（処遇改善加算等を取得し実施される賃金改善額
　　　及び独自の賃金改善額を除く）</t>
    </r>
    <r>
      <rPr>
        <b/>
        <sz val="8.5"/>
        <rFont val="ＭＳ Ｐゴシック"/>
        <family val="3"/>
        <charset val="128"/>
      </rPr>
      <t>【基準額１】　(ア)ｰ(イ)ｰ(ウ)ｰ(エ)</t>
    </r>
    <rPh sb="3" eb="6">
      <t>ゼンネンド</t>
    </rPh>
    <rPh sb="7" eb="9">
      <t>フクシ</t>
    </rPh>
    <rPh sb="10" eb="12">
      <t>カイゴ</t>
    </rPh>
    <rPh sb="12" eb="14">
      <t>ショクイン</t>
    </rPh>
    <rPh sb="15" eb="17">
      <t>チンギン</t>
    </rPh>
    <rPh sb="18" eb="20">
      <t>ソウガク</t>
    </rPh>
    <rPh sb="21" eb="23">
      <t>ショグウ</t>
    </rPh>
    <rPh sb="23" eb="25">
      <t>カイゼン</t>
    </rPh>
    <rPh sb="25" eb="27">
      <t>カサン</t>
    </rPh>
    <rPh sb="27" eb="28">
      <t>トウ</t>
    </rPh>
    <rPh sb="29" eb="31">
      <t>シュトク</t>
    </rPh>
    <rPh sb="32" eb="34">
      <t>ジッシ</t>
    </rPh>
    <rPh sb="37" eb="39">
      <t>チンギン</t>
    </rPh>
    <rPh sb="39" eb="41">
      <t>カイゼン</t>
    </rPh>
    <rPh sb="41" eb="42">
      <t>ガク</t>
    </rPh>
    <rPh sb="46" eb="47">
      <t>オヨ</t>
    </rPh>
    <rPh sb="48" eb="50">
      <t>ドクジ</t>
    </rPh>
    <rPh sb="51" eb="53">
      <t>チンギン</t>
    </rPh>
    <rPh sb="53" eb="55">
      <t>カイゼン</t>
    </rPh>
    <rPh sb="55" eb="56">
      <t>ガク</t>
    </rPh>
    <rPh sb="57" eb="58">
      <t>ノゾ</t>
    </rPh>
    <rPh sb="61" eb="63">
      <t>キジュン</t>
    </rPh>
    <rPh sb="63" eb="64">
      <t>ガク</t>
    </rPh>
    <phoneticPr fontId="7"/>
  </si>
  <si>
    <r>
      <t>(ウ) 前年度の</t>
    </r>
    <r>
      <rPr>
        <u/>
        <sz val="8.5"/>
        <color rgb="FFFF0000"/>
        <rFont val="ＭＳ Ｐゴシック"/>
        <family val="3"/>
        <charset val="128"/>
      </rPr>
      <t>特定加算のうち</t>
    </r>
    <r>
      <rPr>
        <u/>
        <sz val="8.5"/>
        <rFont val="ＭＳ Ｐゴシック"/>
        <family val="3"/>
        <charset val="128"/>
      </rPr>
      <t xml:space="preserve">福祉・介護職員に支給された額　
</t>
    </r>
    <r>
      <rPr>
        <sz val="8.5"/>
        <rFont val="ＭＳ Ｐゴシック"/>
        <family val="3"/>
        <charset val="128"/>
      </rPr>
      <t>　　　</t>
    </r>
    <r>
      <rPr>
        <u/>
        <sz val="8.5"/>
        <rFont val="ＭＳ Ｐゴシック"/>
        <family val="3"/>
        <charset val="128"/>
      </rPr>
      <t>（前年度に</t>
    </r>
    <r>
      <rPr>
        <b/>
        <u/>
        <sz val="8.5"/>
        <color rgb="FFFF0000"/>
        <rFont val="ＭＳ Ｐゴシック"/>
        <family val="3"/>
        <charset val="128"/>
      </rPr>
      <t>特定加算</t>
    </r>
    <r>
      <rPr>
        <u/>
        <sz val="8.5"/>
        <rFont val="ＭＳ Ｐゴシック"/>
        <family val="3"/>
        <charset val="128"/>
      </rPr>
      <t>を算定した場合のみ）</t>
    </r>
    <rPh sb="4" eb="7">
      <t>ゼンネンド</t>
    </rPh>
    <rPh sb="8" eb="10">
      <t>トクテイ</t>
    </rPh>
    <rPh sb="10" eb="12">
      <t>カサン</t>
    </rPh>
    <rPh sb="15" eb="17">
      <t>フクシ</t>
    </rPh>
    <rPh sb="18" eb="20">
      <t>カイゴ</t>
    </rPh>
    <rPh sb="20" eb="22">
      <t>ショクイン</t>
    </rPh>
    <rPh sb="23" eb="25">
      <t>シキュウ</t>
    </rPh>
    <rPh sb="28" eb="29">
      <t>ガク</t>
    </rPh>
    <phoneticPr fontId="7"/>
  </si>
  <si>
    <r>
      <t>ⅴ）グループ毎平均賃金
　　改善額(月額)</t>
    </r>
    <r>
      <rPr>
        <b/>
        <sz val="9"/>
        <rFont val="ＭＳ Ｐゴシック"/>
        <family val="3"/>
        <charset val="128"/>
      </rPr>
      <t>(g)/(j)/(k)</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
　選択すること。（</t>
    </r>
    <r>
      <rPr>
        <u/>
        <sz val="8"/>
        <rFont val="ＭＳ Ｐゴシック"/>
        <family val="3"/>
        <charset val="128"/>
      </rPr>
      <t>いずれか1つ</t>
    </r>
    <r>
      <rPr>
        <sz val="8"/>
        <rFont val="ＭＳ Ｐゴシック"/>
        <family val="3"/>
        <charset val="128"/>
      </rPr>
      <t>）
※当該年度の特定加算の見込額と
　前年度の一月当たりの常勤換算方
　法により算出した職員数から算出
　した一人当たり配分額(月額)。(括弧
　内はグループ毎に配分可能な加算
　総額(年額))
※下記の場合「</t>
    </r>
    <r>
      <rPr>
        <b/>
        <sz val="8"/>
        <rFont val="ＭＳ Ｐゴシック"/>
        <family val="3"/>
        <charset val="128"/>
      </rPr>
      <t>上記以外の方法で
　実施</t>
    </r>
    <r>
      <rPr>
        <sz val="8"/>
        <rFont val="ＭＳ Ｐゴシック"/>
        <family val="3"/>
        <charset val="128"/>
      </rPr>
      <t>」を選択します。
　・</t>
    </r>
    <r>
      <rPr>
        <sz val="8"/>
        <color rgb="FF0070C0"/>
        <rFont val="ＭＳ Ｐゴシック"/>
        <family val="3"/>
        <charset val="128"/>
      </rPr>
      <t>（B）</t>
    </r>
    <r>
      <rPr>
        <sz val="8"/>
        <rFont val="ＭＳ Ｐゴシック"/>
        <family val="3"/>
        <charset val="128"/>
      </rPr>
      <t>のみ実施
　・</t>
    </r>
    <r>
      <rPr>
        <sz val="8"/>
        <color rgb="FF0070C0"/>
        <rFont val="ＭＳ Ｐゴシック"/>
        <family val="3"/>
        <charset val="128"/>
      </rPr>
      <t>（B）</t>
    </r>
    <r>
      <rPr>
        <sz val="8"/>
        <rFont val="ＭＳ Ｐゴシック"/>
        <family val="3"/>
        <charset val="128"/>
      </rPr>
      <t>及び</t>
    </r>
    <r>
      <rPr>
        <sz val="8"/>
        <color rgb="FF00B050"/>
        <rFont val="ＭＳ Ｐゴシック"/>
        <family val="3"/>
        <charset val="128"/>
      </rPr>
      <t>（C)</t>
    </r>
    <r>
      <rPr>
        <sz val="8"/>
        <rFont val="ＭＳ Ｐゴシック"/>
        <family val="3"/>
        <charset val="128"/>
      </rPr>
      <t>を実施</t>
    </r>
    <rPh sb="6" eb="7">
      <t>ゴト</t>
    </rPh>
    <rPh sb="14" eb="16">
      <t>カイゼン</t>
    </rPh>
    <rPh sb="16" eb="17">
      <t>ガク</t>
    </rPh>
    <rPh sb="18" eb="20">
      <t>ゲツガク</t>
    </rPh>
    <rPh sb="35" eb="37">
      <t>ヨテイ</t>
    </rPh>
    <rPh sb="41" eb="43">
      <t>ハイブン</t>
    </rPh>
    <rPh sb="43" eb="45">
      <t>ホウホウ</t>
    </rPh>
    <rPh sb="51" eb="53">
      <t>センタク</t>
    </rPh>
    <rPh sb="73" eb="75">
      <t>トクテイ</t>
    </rPh>
    <rPh sb="75" eb="77">
      <t>カサン</t>
    </rPh>
    <rPh sb="105" eb="107">
      <t>サンシュツ</t>
    </rPh>
    <rPh sb="120" eb="123">
      <t>ヒトリア</t>
    </rPh>
    <rPh sb="125" eb="128">
      <t>ハイブンガク</t>
    </rPh>
    <rPh sb="129" eb="131">
      <t>ゲツガク</t>
    </rPh>
    <rPh sb="134" eb="136">
      <t>カッコ</t>
    </rPh>
    <rPh sb="138" eb="139">
      <t>ナイ</t>
    </rPh>
    <rPh sb="144" eb="145">
      <t>ゴト</t>
    </rPh>
    <rPh sb="146" eb="148">
      <t>ハイブン</t>
    </rPh>
    <rPh sb="148" eb="150">
      <t>カノウ</t>
    </rPh>
    <rPh sb="151" eb="153">
      <t>カサン</t>
    </rPh>
    <rPh sb="155" eb="157">
      <t>ソウガク</t>
    </rPh>
    <rPh sb="164" eb="166">
      <t>カキ</t>
    </rPh>
    <rPh sb="167" eb="169">
      <t>バアイ</t>
    </rPh>
    <rPh sb="170" eb="172">
      <t>ジョウキ</t>
    </rPh>
    <rPh sb="172" eb="174">
      <t>イガイ</t>
    </rPh>
    <rPh sb="175" eb="177">
      <t>ホウホウ</t>
    </rPh>
    <rPh sb="180" eb="182">
      <t>ジッシ</t>
    </rPh>
    <rPh sb="184" eb="186">
      <t>センタク</t>
    </rPh>
    <rPh sb="198" eb="200">
      <t>ジッシ</t>
    </rPh>
    <rPh sb="206" eb="207">
      <t>オヨ</t>
    </rPh>
    <rPh sb="212" eb="214">
      <t>ジッシ</t>
    </rPh>
    <phoneticPr fontId="7"/>
  </si>
  <si>
    <t>新規又は継続申請で変更がある場合は、該当する周知方法にチェックしてください。
今後の掲載を予定している場合には、「掲載予定」又は「予定」にチェックしてください。</t>
    <rPh sb="0" eb="2">
      <t>シンキ</t>
    </rPh>
    <rPh sb="2" eb="3">
      <t>マタ</t>
    </rPh>
    <rPh sb="4" eb="6">
      <t>ケイゾク</t>
    </rPh>
    <rPh sb="6" eb="8">
      <t>シンセイ</t>
    </rPh>
    <rPh sb="9" eb="11">
      <t>ヘンコウ</t>
    </rPh>
    <rPh sb="14" eb="16">
      <t>バアイ</t>
    </rPh>
    <rPh sb="18" eb="20">
      <t>ガイトウ</t>
    </rPh>
    <rPh sb="22" eb="24">
      <t>シュウチ</t>
    </rPh>
    <rPh sb="24" eb="26">
      <t>ホウホウ</t>
    </rPh>
    <rPh sb="39" eb="41">
      <t>コンゴ</t>
    </rPh>
    <rPh sb="42" eb="44">
      <t>ケイサイ</t>
    </rPh>
    <rPh sb="45" eb="47">
      <t>ヨテイ</t>
    </rPh>
    <rPh sb="51" eb="53">
      <t>バアイ</t>
    </rPh>
    <rPh sb="57" eb="59">
      <t>ケイサイ</t>
    </rPh>
    <rPh sb="59" eb="61">
      <t>ヨテイ</t>
    </rPh>
    <rPh sb="62" eb="63">
      <t>マタ</t>
    </rPh>
    <rPh sb="65" eb="67">
      <t>ヨテイ</t>
    </rPh>
    <phoneticPr fontId="7"/>
  </si>
  <si>
    <r>
      <t>←原則4月～3月までの連続する期間を記入（当該期間の月数は加算の対象月数を超えません。）
　　</t>
    </r>
    <r>
      <rPr>
        <b/>
        <u/>
        <sz val="8"/>
        <rFont val="Meiryo UI"/>
        <family val="3"/>
        <charset val="128"/>
      </rPr>
      <t>※賃金支払い時期の関係で、５月～４月や６月～５月とした場合でも可とします。</t>
    </r>
    <rPh sb="1" eb="3">
      <t>ゲンソク</t>
    </rPh>
    <rPh sb="4" eb="5">
      <t>ガツ</t>
    </rPh>
    <rPh sb="7" eb="8">
      <t>ガツ</t>
    </rPh>
    <rPh sb="11" eb="13">
      <t>レンゾク</t>
    </rPh>
    <rPh sb="15" eb="17">
      <t>キカン</t>
    </rPh>
    <rPh sb="18" eb="20">
      <t>キニュウ</t>
    </rPh>
    <rPh sb="21" eb="23">
      <t>トウガイ</t>
    </rPh>
    <rPh sb="23" eb="25">
      <t>キカン</t>
    </rPh>
    <rPh sb="26" eb="28">
      <t>ゲッスウ</t>
    </rPh>
    <rPh sb="29" eb="31">
      <t>カサン</t>
    </rPh>
    <rPh sb="32" eb="34">
      <t>タイショウ</t>
    </rPh>
    <rPh sb="34" eb="36">
      <t>ゲッスウ</t>
    </rPh>
    <rPh sb="37" eb="38">
      <t>コ</t>
    </rPh>
    <rPh sb="48" eb="50">
      <t>チンギン</t>
    </rPh>
    <rPh sb="50" eb="52">
      <t>シハラ</t>
    </rPh>
    <rPh sb="53" eb="55">
      <t>ジキ</t>
    </rPh>
    <rPh sb="56" eb="58">
      <t>カンケイ</t>
    </rPh>
    <rPh sb="61" eb="62">
      <t>ガツ</t>
    </rPh>
    <rPh sb="64" eb="65">
      <t>ガツ</t>
    </rPh>
    <rPh sb="67" eb="68">
      <t>ガツ</t>
    </rPh>
    <rPh sb="70" eb="71">
      <t>ガツ</t>
    </rPh>
    <rPh sb="74" eb="76">
      <t>バアイ</t>
    </rPh>
    <rPh sb="78" eb="79">
      <t>カ</t>
    </rPh>
    <phoneticPr fontId="7"/>
  </si>
  <si>
    <r>
      <t>　※【前年度から変更がないので「変更なし」にチェックするのみ】では受付できません。
　　　</t>
    </r>
    <r>
      <rPr>
        <b/>
        <sz val="9"/>
        <rFont val="Meiryo UI"/>
        <family val="3"/>
        <charset val="128"/>
      </rPr>
      <t>変更がない場合でも「具体的な取組内容」等、前年度と同じ内容で必要事項の記載が必要です。</t>
    </r>
    <rPh sb="3" eb="6">
      <t>ゼンネンド</t>
    </rPh>
    <rPh sb="8" eb="10">
      <t>ヘンコウ</t>
    </rPh>
    <rPh sb="16" eb="18">
      <t>ヘンコウ</t>
    </rPh>
    <rPh sb="33" eb="35">
      <t>ウケツケ</t>
    </rPh>
    <rPh sb="45" eb="47">
      <t>ヘンコウ</t>
    </rPh>
    <rPh sb="50" eb="52">
      <t>バアイ</t>
    </rPh>
    <rPh sb="55" eb="58">
      <t>グタイテキ</t>
    </rPh>
    <rPh sb="59" eb="61">
      <t>トリクミ</t>
    </rPh>
    <rPh sb="61" eb="63">
      <t>ナイヨウ</t>
    </rPh>
    <rPh sb="64" eb="65">
      <t>トウ</t>
    </rPh>
    <rPh sb="66" eb="68">
      <t>ゼンネン</t>
    </rPh>
    <rPh sb="68" eb="69">
      <t>ド</t>
    </rPh>
    <rPh sb="70" eb="71">
      <t>オナ</t>
    </rPh>
    <rPh sb="72" eb="74">
      <t>ナイヨウ</t>
    </rPh>
    <rPh sb="75" eb="79">
      <t>ヒツヨウジコウ</t>
    </rPh>
    <rPh sb="80" eb="82">
      <t>キサイ</t>
    </rPh>
    <rPh sb="83" eb="85">
      <t>ヒツヨウ</t>
    </rPh>
    <phoneticPr fontId="7"/>
  </si>
  <si>
    <r>
      <t>　※【前年度から変更がないので「変更なし」にチェックするのみ】では受付できません。
　　　</t>
    </r>
    <r>
      <rPr>
        <b/>
        <sz val="9"/>
        <rFont val="Meiryo UI"/>
        <family val="3"/>
        <charset val="128"/>
      </rPr>
      <t xml:space="preserve">変更がない場合でも「具体的な取組内容」等、前年度と同じ内容で必要事項の記載が必要です。
</t>
    </r>
    <rPh sb="3" eb="6">
      <t>ゼンネンド</t>
    </rPh>
    <rPh sb="8" eb="10">
      <t>ヘンコウ</t>
    </rPh>
    <rPh sb="16" eb="18">
      <t>ヘンコウ</t>
    </rPh>
    <rPh sb="33" eb="35">
      <t>ウケツケ</t>
    </rPh>
    <rPh sb="45" eb="47">
      <t>ヘンコウ</t>
    </rPh>
    <rPh sb="50" eb="52">
      <t>バアイ</t>
    </rPh>
    <rPh sb="55" eb="58">
      <t>グタイテキ</t>
    </rPh>
    <rPh sb="59" eb="61">
      <t>トリクミ</t>
    </rPh>
    <rPh sb="61" eb="63">
      <t>ナイヨウ</t>
    </rPh>
    <rPh sb="64" eb="65">
      <t>トウ</t>
    </rPh>
    <rPh sb="66" eb="68">
      <t>ゼンネン</t>
    </rPh>
    <rPh sb="68" eb="69">
      <t>ド</t>
    </rPh>
    <rPh sb="70" eb="71">
      <t>オナ</t>
    </rPh>
    <rPh sb="72" eb="74">
      <t>ナイヨウ</t>
    </rPh>
    <rPh sb="75" eb="79">
      <t>ヒツヨウジコウ</t>
    </rPh>
    <rPh sb="80" eb="82">
      <t>キサイ</t>
    </rPh>
    <rPh sb="83" eb="85">
      <t>ヒツヨウ</t>
    </rPh>
    <phoneticPr fontId="7"/>
  </si>
  <si>
    <r>
      <t>　※【前年度から変更がないので「変更なし」にチェックするのみ】では受付できません。
　　　</t>
    </r>
    <r>
      <rPr>
        <b/>
        <sz val="9"/>
        <rFont val="Meiryo UI"/>
        <family val="3"/>
        <charset val="128"/>
      </rPr>
      <t>変更がない場合でも「具体的な取組内容」等、前年度と同じ内容で必要事項の記載が必要です。</t>
    </r>
    <rPh sb="3" eb="6">
      <t>ゼンネンド</t>
    </rPh>
    <rPh sb="8" eb="10">
      <t>ヘンコウ</t>
    </rPh>
    <rPh sb="16" eb="18">
      <t>ヘンコウ</t>
    </rPh>
    <rPh sb="33" eb="35">
      <t>ウケツケ</t>
    </rPh>
    <rPh sb="45" eb="47">
      <t>ヘンコウ</t>
    </rPh>
    <rPh sb="50" eb="52">
      <t>バアイ</t>
    </rPh>
    <rPh sb="55" eb="58">
      <t>グタイテキ</t>
    </rPh>
    <rPh sb="59" eb="61">
      <t>トリクミ</t>
    </rPh>
    <rPh sb="61" eb="63">
      <t>ナイヨウ</t>
    </rPh>
    <rPh sb="64" eb="65">
      <t>トウ</t>
    </rPh>
    <rPh sb="66" eb="69">
      <t>ゼンネンド</t>
    </rPh>
    <rPh sb="70" eb="71">
      <t>オナ</t>
    </rPh>
    <rPh sb="72" eb="74">
      <t>ナイヨウ</t>
    </rPh>
    <rPh sb="75" eb="79">
      <t>ヒツヨウジコウ</t>
    </rPh>
    <rPh sb="80" eb="82">
      <t>キサイ</t>
    </rPh>
    <rPh sb="83" eb="85">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</si>
</sst>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11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1"/>
      <name val="ＭＳ Ｐゴシック"/>
      <family val="3"/>
      <charset val="128"/>
      <scheme val="minor"/>
    </font>
    <font>
      <b/>
      <sz val="11"/>
      <color rgb="FFFF0000"/>
      <name val="ＭＳ Ｐゴシック"/>
      <family val="3"/>
      <charset val="128"/>
    </font>
    <font>
      <u/>
      <sz val="11"/>
      <color theme="10"/>
      <name val="ＭＳ Ｐゴシック"/>
      <family val="3"/>
      <charset val="128"/>
    </font>
    <font>
      <sz val="6"/>
      <name val="ＭＳ Ｐゴシック"/>
      <family val="2"/>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b/>
      <sz val="8.5"/>
      <name val="ＭＳ Ｐゴシック"/>
      <family val="3"/>
      <charset val="128"/>
    </font>
    <font>
      <u/>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sz val="7.5"/>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z val="20"/>
      <color theme="1"/>
      <name val="Meiryo UI"/>
      <family val="3"/>
      <charset val="128"/>
    </font>
    <font>
      <sz val="10"/>
      <color theme="1"/>
      <name val="Meiryo UI"/>
      <family val="3"/>
      <charset val="128"/>
    </font>
    <font>
      <sz val="11"/>
      <name val="Meiryo UI"/>
      <family val="3"/>
      <charset val="128"/>
    </font>
    <font>
      <sz val="14"/>
      <color theme="1"/>
      <name val="Meiryo UI"/>
      <family val="3"/>
      <charset val="128"/>
    </font>
    <font>
      <b/>
      <sz val="11"/>
      <name val="Meiryo UI"/>
      <family val="3"/>
      <charset val="128"/>
    </font>
    <font>
      <sz val="26"/>
      <name val="Meiryo UI"/>
      <family val="3"/>
      <charset val="128"/>
    </font>
    <font>
      <b/>
      <sz val="16"/>
      <color theme="0"/>
      <name val="Meiryo UI"/>
      <family val="3"/>
      <charset val="128"/>
    </font>
    <font>
      <sz val="14"/>
      <name val="Meiryo UI"/>
      <family val="3"/>
      <charset val="128"/>
    </font>
    <font>
      <b/>
      <sz val="14"/>
      <name val="Meiryo UI"/>
      <family val="3"/>
      <charset val="128"/>
    </font>
    <font>
      <sz val="10.5"/>
      <name val="Meiryo UI"/>
      <family val="3"/>
      <charset val="128"/>
    </font>
    <font>
      <b/>
      <sz val="14"/>
      <color rgb="FFFF0000"/>
      <name val="Meiryo UI"/>
      <family val="3"/>
      <charset val="128"/>
    </font>
    <font>
      <sz val="26"/>
      <color rgb="FFFF0000"/>
      <name val="Meiryo UI"/>
      <family val="3"/>
      <charset val="128"/>
    </font>
    <font>
      <b/>
      <sz val="12"/>
      <name val="Meiryo UI"/>
      <family val="3"/>
      <charset val="128"/>
    </font>
    <font>
      <b/>
      <sz val="10"/>
      <name val="Meiryo UI"/>
      <family val="3"/>
      <charset val="128"/>
    </font>
    <font>
      <sz val="10"/>
      <name val="Meiryo UI"/>
      <family val="3"/>
      <charset val="128"/>
    </font>
    <font>
      <sz val="12"/>
      <name val="Meiryo UI"/>
      <family val="3"/>
      <charset val="128"/>
    </font>
    <font>
      <b/>
      <sz val="18"/>
      <name val="Meiryo UI"/>
      <family val="3"/>
      <charset val="128"/>
    </font>
    <font>
      <sz val="18"/>
      <name val="Meiryo UI"/>
      <family val="3"/>
      <charset val="128"/>
    </font>
    <font>
      <b/>
      <sz val="12"/>
      <color rgb="FFFF0000"/>
      <name val="Meiryo UI"/>
      <family val="3"/>
      <charset val="128"/>
    </font>
    <font>
      <b/>
      <sz val="12"/>
      <color rgb="FF0070C0"/>
      <name val="Meiryo UI"/>
      <family val="3"/>
      <charset val="128"/>
    </font>
    <font>
      <b/>
      <sz val="10"/>
      <color rgb="FFFF0000"/>
      <name val="Meiryo UI"/>
      <family val="3"/>
      <charset val="128"/>
    </font>
    <font>
      <u/>
      <sz val="10"/>
      <color theme="10"/>
      <name val="Meiryo UI"/>
      <family val="3"/>
      <charset val="128"/>
    </font>
    <font>
      <u/>
      <sz val="10"/>
      <name val="Meiryo UI"/>
      <family val="3"/>
      <charset val="128"/>
    </font>
    <font>
      <b/>
      <sz val="14"/>
      <color rgb="FFFF0000"/>
      <name val="ＭＳ Ｐゴシック"/>
      <family val="3"/>
      <charset val="128"/>
    </font>
    <font>
      <b/>
      <sz val="20"/>
      <color rgb="FFFF0000"/>
      <name val="Meiryo UI"/>
      <family val="3"/>
      <charset val="128"/>
    </font>
    <font>
      <b/>
      <sz val="11"/>
      <name val="ＭＳ Ｐゴシック"/>
      <family val="3"/>
      <charset val="128"/>
      <scheme val="minor"/>
    </font>
    <font>
      <sz val="9"/>
      <name val="Meiryo UI"/>
      <family val="3"/>
      <charset val="128"/>
    </font>
    <font>
      <b/>
      <sz val="10.5"/>
      <name val="Meiryo UI"/>
      <family val="3"/>
      <charset val="128"/>
    </font>
    <font>
      <b/>
      <sz val="10.5"/>
      <color rgb="FFFF0000"/>
      <name val="Meiryo UI"/>
      <family val="3"/>
      <charset val="128"/>
    </font>
    <font>
      <b/>
      <sz val="9"/>
      <color indexed="81"/>
      <name val="Meiryo UI"/>
      <family val="3"/>
      <charset val="128"/>
    </font>
    <font>
      <b/>
      <sz val="9"/>
      <color rgb="FFFF0000"/>
      <name val="Meiryo UI"/>
      <family val="3"/>
      <charset val="128"/>
    </font>
    <font>
      <b/>
      <sz val="9"/>
      <name val="Meiryo UI"/>
      <family val="3"/>
      <charset val="128"/>
    </font>
    <font>
      <b/>
      <sz val="10"/>
      <color rgb="FFFF0000"/>
      <name val="ＭＳ Ｐゴシック"/>
      <family val="3"/>
      <charset val="128"/>
    </font>
    <font>
      <sz val="8"/>
      <name val="Meiryo UI"/>
      <family val="3"/>
      <charset val="128"/>
    </font>
    <font>
      <b/>
      <sz val="8.5"/>
      <color rgb="FFFF0000"/>
      <name val="ＭＳ Ｐゴシック"/>
      <family val="3"/>
      <charset val="128"/>
    </font>
    <font>
      <b/>
      <u/>
      <sz val="10"/>
      <color theme="10"/>
      <name val="Meiryo UI"/>
      <family val="3"/>
      <charset val="128"/>
    </font>
    <font>
      <b/>
      <sz val="11"/>
      <color rgb="FF0070C0"/>
      <name val="ＭＳ Ｐゴシック"/>
      <family val="3"/>
      <charset val="128"/>
    </font>
    <font>
      <u/>
      <sz val="8.5"/>
      <color rgb="FFFF0000"/>
      <name val="ＭＳ Ｐゴシック"/>
      <family val="3"/>
      <charset val="128"/>
    </font>
    <font>
      <sz val="8"/>
      <color rgb="FFFF0000"/>
      <name val="ＭＳ Ｐゴシック"/>
      <family val="3"/>
      <charset val="128"/>
    </font>
    <font>
      <sz val="8"/>
      <color rgb="FF0070C0"/>
      <name val="ＭＳ Ｐゴシック"/>
      <family val="3"/>
      <charset val="128"/>
    </font>
    <font>
      <sz val="8"/>
      <color rgb="FF00B050"/>
      <name val="ＭＳ Ｐゴシック"/>
      <family val="3"/>
      <charset val="128"/>
    </font>
    <font>
      <sz val="8"/>
      <color rgb="FF92D050"/>
      <name val="ＭＳ Ｐゴシック"/>
      <family val="3"/>
      <charset val="128"/>
    </font>
    <font>
      <sz val="9"/>
      <color rgb="FFFF0000"/>
      <name val="ＭＳ Ｐゴシック"/>
      <family val="3"/>
      <charset val="128"/>
    </font>
    <font>
      <sz val="9"/>
      <color rgb="FF0070C0"/>
      <name val="ＭＳ Ｐゴシック"/>
      <family val="3"/>
      <charset val="128"/>
    </font>
    <font>
      <sz val="9"/>
      <color rgb="FF00B050"/>
      <name val="ＭＳ Ｐゴシック"/>
      <family val="3"/>
      <charset val="128"/>
    </font>
    <font>
      <b/>
      <u/>
      <sz val="8.5"/>
      <color rgb="FFFF0000"/>
      <name val="ＭＳ Ｐゴシック"/>
      <family val="3"/>
      <charset val="128"/>
    </font>
    <font>
      <b/>
      <u/>
      <sz val="8.5"/>
      <name val="ＭＳ Ｐゴシック"/>
      <family val="3"/>
      <charset val="128"/>
    </font>
    <font>
      <b/>
      <sz val="9"/>
      <color rgb="FFFF0000"/>
      <name val="ＭＳ Ｐゴシック"/>
      <family val="3"/>
      <charset val="128"/>
    </font>
    <font>
      <b/>
      <u/>
      <sz val="9"/>
      <name val="ＭＳ Ｐゴシック"/>
      <family val="3"/>
      <charset val="128"/>
    </font>
    <font>
      <b/>
      <u/>
      <sz val="9"/>
      <color rgb="FFFF0000"/>
      <name val="ＭＳ Ｐゴシック"/>
      <family val="3"/>
      <charset val="128"/>
    </font>
    <font>
      <sz val="8"/>
      <color theme="0"/>
      <name val="ＭＳ Ｐゴシック"/>
      <family val="3"/>
      <charset val="128"/>
    </font>
    <font>
      <b/>
      <sz val="8"/>
      <name val="Meiryo UI"/>
      <family val="3"/>
      <charset val="128"/>
    </font>
    <font>
      <b/>
      <u/>
      <sz val="8"/>
      <name val="Meiryo UI"/>
      <family val="3"/>
      <charset val="128"/>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s>
  <borders count="16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left/>
      <right/>
      <top style="double">
        <color indexed="64"/>
      </top>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medium">
        <color indexed="64"/>
      </left>
      <right/>
      <top style="thin">
        <color indexed="64"/>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left style="hair">
        <color auto="1"/>
      </left>
      <right/>
      <top style="hair">
        <color auto="1"/>
      </top>
      <bottom style="thin">
        <color indexed="64"/>
      </bottom>
      <diagonal/>
    </border>
    <border>
      <left/>
      <right style="thin">
        <color indexed="64"/>
      </right>
      <top style="hair">
        <color indexed="64"/>
      </top>
      <bottom style="medium">
        <color indexed="64"/>
      </bottom>
      <diagonal/>
    </border>
    <border>
      <left/>
      <right style="hair">
        <color auto="1"/>
      </right>
      <top style="hair">
        <color auto="1"/>
      </top>
      <bottom/>
      <diagonal/>
    </border>
    <border>
      <left/>
      <right style="hair">
        <color auto="1"/>
      </right>
      <top/>
      <bottom style="hair">
        <color auto="1"/>
      </bottom>
      <diagonal/>
    </border>
    <border>
      <left/>
      <right style="medium">
        <color indexed="64"/>
      </right>
      <top style="hair">
        <color indexed="64"/>
      </top>
      <bottom style="thin">
        <color indexed="64"/>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5" fillId="0" borderId="0" applyNumberFormat="0" applyFill="0" applyBorder="0" applyAlignment="0" applyProtection="0">
      <alignment vertical="center"/>
    </xf>
  </cellStyleXfs>
  <cellXfs count="1324">
    <xf numFmtId="0" fontId="0" fillId="0" borderId="0" xfId="0">
      <alignment vertical="center"/>
    </xf>
    <xf numFmtId="0" fontId="8" fillId="0" borderId="0" xfId="0" applyFont="1">
      <alignment vertical="center"/>
    </xf>
    <xf numFmtId="0" fontId="28" fillId="0" borderId="0" xfId="0" applyFont="1" applyFill="1" applyBorder="1">
      <alignment vertical="center"/>
    </xf>
    <xf numFmtId="0" fontId="30" fillId="0" borderId="0" xfId="0" applyFont="1" applyFill="1" applyBorder="1">
      <alignment vertical="center"/>
    </xf>
    <xf numFmtId="0" fontId="28" fillId="0" borderId="0" xfId="0" applyFont="1">
      <alignment vertical="center"/>
    </xf>
    <xf numFmtId="0" fontId="9" fillId="0" borderId="0" xfId="0" applyFont="1">
      <alignment vertical="center"/>
    </xf>
    <xf numFmtId="0" fontId="0" fillId="0" borderId="0" xfId="0" applyBorder="1">
      <alignment vertical="center"/>
    </xf>
    <xf numFmtId="0" fontId="28" fillId="0" borderId="33" xfId="0" applyFont="1" applyBorder="1" applyAlignment="1">
      <alignment vertical="center" wrapText="1"/>
    </xf>
    <xf numFmtId="0" fontId="28" fillId="0" borderId="0" xfId="0" applyFont="1" applyBorder="1" applyAlignment="1">
      <alignment vertical="center" wrapText="1"/>
    </xf>
    <xf numFmtId="0" fontId="28" fillId="0" borderId="16" xfId="0" applyFont="1" applyBorder="1" applyAlignment="1">
      <alignment vertical="center" wrapText="1"/>
    </xf>
    <xf numFmtId="0" fontId="28" fillId="0" borderId="14" xfId="0" applyFont="1" applyBorder="1" applyAlignment="1">
      <alignment vertical="center" wrapText="1"/>
    </xf>
    <xf numFmtId="0" fontId="28" fillId="0" borderId="21" xfId="0" applyFont="1" applyBorder="1" applyAlignment="1">
      <alignment vertical="center" wrapText="1"/>
    </xf>
    <xf numFmtId="0" fontId="28" fillId="0" borderId="15" xfId="0" applyFont="1" applyBorder="1" applyAlignment="1">
      <alignment vertical="center" wrapText="1"/>
    </xf>
    <xf numFmtId="0" fontId="28" fillId="0" borderId="33" xfId="0" applyFont="1" applyBorder="1">
      <alignment vertical="center"/>
    </xf>
    <xf numFmtId="0" fontId="28" fillId="0" borderId="0" xfId="0" applyFont="1" applyBorder="1">
      <alignment vertical="center"/>
    </xf>
    <xf numFmtId="0" fontId="28" fillId="0" borderId="16" xfId="0" applyFont="1" applyBorder="1">
      <alignment vertical="center"/>
    </xf>
    <xf numFmtId="0" fontId="28" fillId="0" borderId="17" xfId="0" applyFont="1" applyBorder="1">
      <alignment vertical="center"/>
    </xf>
    <xf numFmtId="0" fontId="28" fillId="0" borderId="18" xfId="0" applyFont="1" applyBorder="1" applyAlignment="1">
      <alignment horizontal="right" vertical="center"/>
    </xf>
    <xf numFmtId="0" fontId="0" fillId="0" borderId="19" xfId="0" applyBorder="1" applyAlignment="1">
      <alignment horizontal="right" vertical="center"/>
    </xf>
    <xf numFmtId="0" fontId="30" fillId="0" borderId="0" xfId="0" applyFont="1" applyBorder="1">
      <alignment vertical="center"/>
    </xf>
    <xf numFmtId="0" fontId="33" fillId="0" borderId="0" xfId="0" applyFont="1" applyAlignment="1">
      <alignment vertical="center"/>
    </xf>
    <xf numFmtId="0" fontId="28" fillId="0" borderId="0" xfId="0" applyFont="1" applyAlignment="1">
      <alignment vertical="center" wrapText="1"/>
    </xf>
    <xf numFmtId="0" fontId="28"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7" fillId="0" borderId="0" xfId="0" applyFont="1" applyFill="1" applyAlignment="1">
      <alignment vertical="center"/>
    </xf>
    <xf numFmtId="0" fontId="31" fillId="0" borderId="0" xfId="0" applyFont="1" applyFill="1">
      <alignment vertical="center"/>
    </xf>
    <xf numFmtId="0" fontId="0" fillId="0" borderId="0" xfId="0" applyFont="1" applyFill="1" applyBorder="1">
      <alignment vertical="center"/>
    </xf>
    <xf numFmtId="0" fontId="9" fillId="0" borderId="0" xfId="0" applyFont="1" applyFill="1">
      <alignment vertical="center"/>
    </xf>
    <xf numFmtId="0" fontId="41" fillId="0" borderId="0" xfId="0" applyFont="1" applyFill="1">
      <alignment vertical="center"/>
    </xf>
    <xf numFmtId="0" fontId="42" fillId="0" borderId="0" xfId="0" applyFont="1" applyFill="1">
      <alignment vertical="center"/>
    </xf>
    <xf numFmtId="0" fontId="29" fillId="0" borderId="0" xfId="0" applyFont="1" applyFill="1" applyBorder="1">
      <alignment vertical="center"/>
    </xf>
    <xf numFmtId="0" fontId="28" fillId="0" borderId="0" xfId="0" applyFont="1" applyFill="1" applyBorder="1" applyAlignment="1">
      <alignment horizontal="center" vertical="center"/>
    </xf>
    <xf numFmtId="49" fontId="31"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9" fillId="0" borderId="36" xfId="0" applyFont="1" applyFill="1" applyBorder="1" applyAlignment="1">
      <alignment vertical="center"/>
    </xf>
    <xf numFmtId="0" fontId="9" fillId="0" borderId="12" xfId="0" applyFont="1" applyFill="1" applyBorder="1" applyAlignment="1">
      <alignment vertical="center"/>
    </xf>
    <xf numFmtId="0" fontId="9" fillId="26" borderId="36" xfId="0" applyFont="1" applyFill="1" applyBorder="1" applyAlignment="1">
      <alignment vertical="center"/>
    </xf>
    <xf numFmtId="0" fontId="0" fillId="0" borderId="18" xfId="0" applyFont="1" applyFill="1" applyBorder="1">
      <alignment vertical="center"/>
    </xf>
    <xf numFmtId="176" fontId="27" fillId="26" borderId="36" xfId="0" applyNumberFormat="1" applyFont="1" applyFill="1" applyBorder="1" applyAlignment="1">
      <alignment vertical="center"/>
    </xf>
    <xf numFmtId="0" fontId="31" fillId="31" borderId="140" xfId="0" applyFont="1" applyFill="1" applyBorder="1" applyAlignment="1">
      <alignment horizontal="center" vertical="center"/>
    </xf>
    <xf numFmtId="0" fontId="31" fillId="32" borderId="26" xfId="0" applyFont="1" applyFill="1" applyBorder="1">
      <alignment vertical="center"/>
    </xf>
    <xf numFmtId="0" fontId="31" fillId="32" borderId="31" xfId="0" applyFont="1" applyFill="1" applyBorder="1">
      <alignment vertical="center"/>
    </xf>
    <xf numFmtId="0" fontId="44" fillId="32" borderId="32" xfId="0" applyFont="1" applyFill="1" applyBorder="1">
      <alignment vertical="center"/>
    </xf>
    <xf numFmtId="0" fontId="9" fillId="0" borderId="31" xfId="0" applyFont="1" applyFill="1" applyBorder="1">
      <alignment vertical="center"/>
    </xf>
    <xf numFmtId="0" fontId="29" fillId="0" borderId="0" xfId="0" applyFont="1" applyFill="1" applyBorder="1" applyAlignment="1">
      <alignment vertical="center"/>
    </xf>
    <xf numFmtId="0" fontId="42" fillId="0" borderId="0" xfId="0" applyFont="1" applyFill="1" applyAlignment="1">
      <alignment vertical="center"/>
    </xf>
    <xf numFmtId="0" fontId="9" fillId="0" borderId="36" xfId="0" applyFont="1" applyFill="1" applyBorder="1" applyAlignment="1">
      <alignment vertical="center"/>
    </xf>
    <xf numFmtId="0" fontId="9" fillId="26" borderId="11" xfId="0" applyFont="1" applyFill="1" applyBorder="1" applyAlignment="1">
      <alignment vertical="center"/>
    </xf>
    <xf numFmtId="0" fontId="9" fillId="26" borderId="21" xfId="0" applyFont="1" applyFill="1" applyBorder="1" applyAlignment="1">
      <alignment vertical="center"/>
    </xf>
    <xf numFmtId="0" fontId="9" fillId="26" borderId="15" xfId="0" applyFont="1" applyFill="1" applyBorder="1">
      <alignment vertical="center"/>
    </xf>
    <xf numFmtId="0" fontId="9" fillId="0" borderId="0" xfId="0" applyFont="1" applyFill="1" applyBorder="1" applyAlignment="1" applyProtection="1">
      <alignment vertical="center"/>
      <protection locked="0"/>
    </xf>
    <xf numFmtId="0" fontId="9" fillId="26" borderId="18" xfId="0" applyFont="1" applyFill="1" applyBorder="1" applyAlignment="1">
      <alignment vertical="center"/>
    </xf>
    <xf numFmtId="0" fontId="9" fillId="26" borderId="0" xfId="0" applyFont="1" applyFill="1" applyBorder="1" applyAlignment="1">
      <alignment vertical="center"/>
    </xf>
    <xf numFmtId="0" fontId="9" fillId="26" borderId="16" xfId="0" applyFont="1" applyFill="1" applyBorder="1">
      <alignment vertical="center"/>
    </xf>
    <xf numFmtId="0" fontId="9" fillId="0" borderId="18" xfId="0" applyFont="1" applyFill="1" applyBorder="1" applyAlignment="1">
      <alignment vertical="center"/>
    </xf>
    <xf numFmtId="0" fontId="9" fillId="0" borderId="18" xfId="0" applyFont="1" applyFill="1" applyBorder="1" applyAlignment="1" applyProtection="1">
      <alignment horizontal="center" vertical="center"/>
      <protection locked="0"/>
    </xf>
    <xf numFmtId="0" fontId="9" fillId="0" borderId="18" xfId="0" applyFont="1" applyFill="1" applyBorder="1" applyAlignment="1" applyProtection="1">
      <alignment vertical="center"/>
      <protection locked="0"/>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176" fontId="9" fillId="0" borderId="0" xfId="0" applyNumberFormat="1" applyFont="1" applyFill="1">
      <alignment vertical="center"/>
    </xf>
    <xf numFmtId="0" fontId="9" fillId="26" borderId="14" xfId="0" applyFont="1" applyFill="1" applyBorder="1" applyAlignment="1">
      <alignment vertical="center"/>
    </xf>
    <xf numFmtId="0" fontId="0" fillId="26" borderId="21" xfId="0" applyFont="1" applyFill="1" applyBorder="1" applyAlignment="1">
      <alignment vertical="center"/>
    </xf>
    <xf numFmtId="0" fontId="9" fillId="26" borderId="21" xfId="0" applyFont="1" applyFill="1" applyBorder="1" applyAlignment="1" applyProtection="1">
      <alignment horizontal="center" vertical="center"/>
      <protection locked="0"/>
    </xf>
    <xf numFmtId="0" fontId="29" fillId="26" borderId="15" xfId="0" applyFont="1" applyFill="1" applyBorder="1" applyAlignment="1">
      <alignment vertical="center"/>
    </xf>
    <xf numFmtId="0" fontId="28" fillId="0" borderId="0" xfId="0" applyFont="1" applyFill="1" applyAlignment="1">
      <alignment vertical="center"/>
    </xf>
    <xf numFmtId="0" fontId="28" fillId="26" borderId="142" xfId="0" applyFont="1" applyFill="1" applyBorder="1" applyAlignment="1">
      <alignment vertical="center"/>
    </xf>
    <xf numFmtId="0" fontId="28" fillId="0" borderId="142" xfId="0" applyFont="1" applyBorder="1" applyAlignment="1">
      <alignment vertical="center"/>
    </xf>
    <xf numFmtId="0" fontId="28" fillId="26" borderId="143" xfId="0" applyFont="1" applyFill="1" applyBorder="1">
      <alignment vertical="center"/>
    </xf>
    <xf numFmtId="0" fontId="9" fillId="26" borderId="57" xfId="0" applyFont="1" applyFill="1" applyBorder="1" applyAlignment="1">
      <alignment vertical="center"/>
    </xf>
    <xf numFmtId="0" fontId="28" fillId="26" borderId="141" xfId="0" applyFont="1" applyFill="1" applyBorder="1" applyAlignment="1">
      <alignment vertical="center"/>
    </xf>
    <xf numFmtId="0" fontId="28" fillId="0" borderId="141" xfId="0" applyFont="1" applyBorder="1" applyAlignment="1">
      <alignment vertical="center"/>
    </xf>
    <xf numFmtId="0" fontId="28" fillId="26" borderId="144" xfId="0" applyFont="1" applyFill="1" applyBorder="1">
      <alignment vertical="center"/>
    </xf>
    <xf numFmtId="0" fontId="28" fillId="26" borderId="77" xfId="0" applyFont="1" applyFill="1" applyBorder="1" applyAlignment="1">
      <alignment vertical="center"/>
    </xf>
    <xf numFmtId="0" fontId="9" fillId="26" borderId="77" xfId="0" applyFont="1" applyFill="1" applyBorder="1" applyAlignment="1">
      <alignment vertical="center"/>
    </xf>
    <xf numFmtId="0" fontId="28" fillId="26" borderId="0" xfId="0" applyFont="1" applyFill="1" applyBorder="1" applyAlignment="1">
      <alignment vertical="center"/>
    </xf>
    <xf numFmtId="0" fontId="0" fillId="25" borderId="73" xfId="0" applyFont="1" applyFill="1" applyBorder="1">
      <alignment vertical="center"/>
    </xf>
    <xf numFmtId="0" fontId="28" fillId="26" borderId="74" xfId="0" applyFont="1" applyFill="1" applyBorder="1" applyAlignment="1">
      <alignment vertical="center"/>
    </xf>
    <xf numFmtId="0" fontId="9" fillId="26" borderId="74" xfId="0" applyFont="1" applyFill="1" applyBorder="1" applyAlignment="1">
      <alignment vertical="center"/>
    </xf>
    <xf numFmtId="0" fontId="28" fillId="26" borderId="16" xfId="0" applyFont="1" applyFill="1" applyBorder="1" applyAlignment="1">
      <alignment vertical="center"/>
    </xf>
    <xf numFmtId="0" fontId="0" fillId="0" borderId="12" xfId="0" applyFont="1" applyBorder="1">
      <alignment vertical="center"/>
    </xf>
    <xf numFmtId="0" fontId="29" fillId="0" borderId="11" xfId="0" applyFont="1" applyBorder="1">
      <alignment vertical="center"/>
    </xf>
    <xf numFmtId="0" fontId="29" fillId="0" borderId="10" xfId="0" applyFont="1" applyBorder="1" applyAlignment="1">
      <alignment horizontal="center" vertical="center"/>
    </xf>
    <xf numFmtId="0" fontId="29" fillId="0" borderId="36" xfId="0" applyFont="1" applyBorder="1" applyAlignment="1">
      <alignment horizontal="center" vertical="center"/>
    </xf>
    <xf numFmtId="0" fontId="29" fillId="0" borderId="10" xfId="0" applyFont="1" applyFill="1" applyBorder="1" applyAlignment="1">
      <alignment horizontal="center" vertical="center"/>
    </xf>
    <xf numFmtId="0" fontId="29" fillId="0" borderId="21" xfId="0" applyFont="1" applyBorder="1">
      <alignment vertical="center"/>
    </xf>
    <xf numFmtId="0" fontId="29" fillId="0" borderId="14" xfId="0" applyFont="1" applyBorder="1" applyAlignment="1">
      <alignment horizontal="center" vertical="center"/>
    </xf>
    <xf numFmtId="0" fontId="29" fillId="0" borderId="15" xfId="0" applyFont="1" applyBorder="1">
      <alignment vertical="center"/>
    </xf>
    <xf numFmtId="0" fontId="29" fillId="0" borderId="76" xfId="0" applyFont="1" applyFill="1" applyBorder="1">
      <alignment vertical="center"/>
    </xf>
    <xf numFmtId="176" fontId="29" fillId="26" borderId="77" xfId="0" applyNumberFormat="1" applyFont="1" applyFill="1" applyBorder="1" applyAlignment="1">
      <alignment vertical="center"/>
    </xf>
    <xf numFmtId="0" fontId="29" fillId="26" borderId="77" xfId="0" applyFont="1" applyFill="1" applyBorder="1" applyAlignment="1">
      <alignment vertical="center"/>
    </xf>
    <xf numFmtId="176" fontId="29" fillId="26" borderId="33" xfId="0" applyNumberFormat="1" applyFont="1" applyFill="1" applyBorder="1" applyAlignment="1">
      <alignment vertical="center"/>
    </xf>
    <xf numFmtId="176" fontId="29" fillId="26" borderId="0" xfId="0" applyNumberFormat="1" applyFont="1" applyFill="1" applyBorder="1" applyAlignment="1">
      <alignment vertical="center"/>
    </xf>
    <xf numFmtId="0" fontId="29" fillId="26" borderId="16" xfId="0" applyFont="1" applyFill="1" applyBorder="1" applyAlignment="1">
      <alignment vertical="center"/>
    </xf>
    <xf numFmtId="0" fontId="29" fillId="0" borderId="13" xfId="0" applyFont="1" applyBorder="1">
      <alignment vertical="center"/>
    </xf>
    <xf numFmtId="177" fontId="29" fillId="0" borderId="13" xfId="0" applyNumberFormat="1" applyFont="1" applyBorder="1">
      <alignment vertical="center"/>
    </xf>
    <xf numFmtId="177" fontId="29" fillId="0" borderId="21" xfId="0" applyNumberFormat="1" applyFont="1" applyBorder="1">
      <alignment vertical="center"/>
    </xf>
    <xf numFmtId="38" fontId="29" fillId="0" borderId="13" xfId="34" applyFont="1" applyFill="1" applyBorder="1">
      <alignment vertical="center"/>
    </xf>
    <xf numFmtId="0" fontId="29" fillId="0" borderId="14" xfId="0" applyFont="1" applyBorder="1">
      <alignment vertical="center"/>
    </xf>
    <xf numFmtId="0" fontId="28" fillId="26" borderId="82" xfId="0" applyFont="1" applyFill="1" applyBorder="1" applyAlignment="1">
      <alignment vertical="center"/>
    </xf>
    <xf numFmtId="0" fontId="29" fillId="0" borderId="92" xfId="0" applyFont="1" applyBorder="1">
      <alignment vertical="center"/>
    </xf>
    <xf numFmtId="0" fontId="29" fillId="0" borderId="86" xfId="0" applyFont="1" applyBorder="1">
      <alignment vertical="center"/>
    </xf>
    <xf numFmtId="177" fontId="29" fillId="0" borderId="113" xfId="0" applyNumberFormat="1" applyFont="1" applyBorder="1">
      <alignment vertical="center"/>
    </xf>
    <xf numFmtId="177" fontId="29" fillId="0" borderId="74" xfId="0" applyNumberFormat="1" applyFont="1" applyBorder="1">
      <alignment vertical="center"/>
    </xf>
    <xf numFmtId="177" fontId="29" fillId="0" borderId="18" xfId="0" applyNumberFormat="1" applyFont="1" applyBorder="1">
      <alignment vertical="center"/>
    </xf>
    <xf numFmtId="38" fontId="29" fillId="0" borderId="92" xfId="34" applyFont="1" applyFill="1" applyBorder="1">
      <alignment vertical="center"/>
    </xf>
    <xf numFmtId="0" fontId="29" fillId="0" borderId="18" xfId="0" applyFont="1" applyBorder="1" applyAlignment="1">
      <alignment horizontal="right" vertical="center"/>
    </xf>
    <xf numFmtId="0" fontId="29" fillId="0" borderId="17" xfId="0" applyFont="1" applyBorder="1">
      <alignment vertical="center"/>
    </xf>
    <xf numFmtId="0" fontId="29" fillId="0" borderId="18" xfId="0" applyFont="1" applyBorder="1">
      <alignment vertical="center"/>
    </xf>
    <xf numFmtId="0" fontId="29" fillId="0" borderId="19" xfId="0" applyFont="1" applyBorder="1">
      <alignment vertical="center"/>
    </xf>
    <xf numFmtId="176" fontId="29" fillId="26" borderId="99" xfId="0" applyNumberFormat="1" applyFont="1" applyFill="1" applyBorder="1" applyAlignment="1">
      <alignment vertical="center"/>
    </xf>
    <xf numFmtId="0" fontId="29" fillId="26" borderId="83" xfId="0" applyFont="1" applyFill="1" applyBorder="1" applyAlignment="1">
      <alignment vertical="center"/>
    </xf>
    <xf numFmtId="0" fontId="29" fillId="0" borderId="102" xfId="0" applyFont="1" applyBorder="1">
      <alignment vertical="center"/>
    </xf>
    <xf numFmtId="0" fontId="29" fillId="25" borderId="117" xfId="0" applyFont="1" applyFill="1" applyBorder="1">
      <alignment vertical="center"/>
    </xf>
    <xf numFmtId="0" fontId="29" fillId="25" borderId="32" xfId="0" applyFont="1" applyFill="1" applyBorder="1">
      <alignment vertical="center"/>
    </xf>
    <xf numFmtId="0" fontId="29" fillId="0" borderId="65" xfId="0" applyFont="1" applyBorder="1">
      <alignment vertical="center"/>
    </xf>
    <xf numFmtId="0" fontId="43" fillId="0" borderId="21" xfId="0" applyFont="1" applyBorder="1">
      <alignment vertical="center"/>
    </xf>
    <xf numFmtId="0" fontId="29" fillId="32" borderId="21" xfId="0" applyFont="1" applyFill="1" applyBorder="1">
      <alignment vertical="center"/>
    </xf>
    <xf numFmtId="0" fontId="29" fillId="32" borderId="15" xfId="0" applyFont="1" applyFill="1" applyBorder="1">
      <alignment vertical="center"/>
    </xf>
    <xf numFmtId="0" fontId="0" fillId="25" borderId="40" xfId="0" applyFont="1" applyFill="1" applyBorder="1">
      <alignment vertical="center"/>
    </xf>
    <xf numFmtId="0" fontId="28" fillId="26" borderId="16" xfId="0" applyFont="1" applyFill="1" applyBorder="1">
      <alignment vertical="center"/>
    </xf>
    <xf numFmtId="0" fontId="29" fillId="0" borderId="101" xfId="0" applyFont="1" applyBorder="1">
      <alignment vertical="center"/>
    </xf>
    <xf numFmtId="0" fontId="29" fillId="0" borderId="84" xfId="0" applyFont="1" applyBorder="1">
      <alignment vertical="center"/>
    </xf>
    <xf numFmtId="177" fontId="29" fillId="0" borderId="84" xfId="0" applyNumberFormat="1" applyFont="1" applyBorder="1">
      <alignment vertical="center"/>
    </xf>
    <xf numFmtId="177" fontId="29" fillId="0" borderId="77" xfId="0" applyNumberFormat="1" applyFont="1" applyBorder="1">
      <alignment vertical="center"/>
    </xf>
    <xf numFmtId="0" fontId="29" fillId="0" borderId="0" xfId="0" applyFont="1">
      <alignment vertical="center"/>
    </xf>
    <xf numFmtId="38" fontId="29" fillId="0" borderId="101" xfId="34" applyFont="1" applyFill="1" applyBorder="1">
      <alignment vertical="center"/>
    </xf>
    <xf numFmtId="0" fontId="29" fillId="0" borderId="33" xfId="0" applyFont="1" applyBorder="1">
      <alignment vertical="center"/>
    </xf>
    <xf numFmtId="0" fontId="43" fillId="0" borderId="0" xfId="0" applyFont="1">
      <alignment vertical="center"/>
    </xf>
    <xf numFmtId="0" fontId="29" fillId="0" borderId="16" xfId="0" applyFont="1" applyBorder="1">
      <alignment vertical="center"/>
    </xf>
    <xf numFmtId="0" fontId="29" fillId="26" borderId="0" xfId="0" applyFont="1" applyFill="1" applyBorder="1" applyAlignment="1">
      <alignment vertical="center"/>
    </xf>
    <xf numFmtId="0" fontId="29" fillId="26" borderId="83" xfId="0" applyFont="1" applyFill="1" applyBorder="1">
      <alignment vertical="center"/>
    </xf>
    <xf numFmtId="177" fontId="29" fillId="0" borderId="101" xfId="0" applyNumberFormat="1" applyFont="1" applyBorder="1">
      <alignment vertical="center"/>
    </xf>
    <xf numFmtId="177" fontId="29" fillId="0" borderId="0" xfId="0" applyNumberFormat="1" applyFont="1">
      <alignment vertical="center"/>
    </xf>
    <xf numFmtId="0" fontId="43" fillId="0" borderId="18" xfId="0" applyFont="1" applyBorder="1">
      <alignment vertical="center"/>
    </xf>
    <xf numFmtId="0" fontId="28" fillId="0" borderId="0" xfId="0" applyFont="1" applyFill="1" applyBorder="1" applyAlignment="1">
      <alignment vertical="center"/>
    </xf>
    <xf numFmtId="0" fontId="29" fillId="25" borderId="31" xfId="0" applyFont="1" applyFill="1" applyBorder="1">
      <alignment vertical="center"/>
    </xf>
    <xf numFmtId="0" fontId="29" fillId="25" borderId="119" xfId="0" applyFont="1" applyFill="1" applyBorder="1">
      <alignment vertical="center"/>
    </xf>
    <xf numFmtId="0" fontId="29" fillId="32" borderId="0" xfId="0" applyFont="1" applyFill="1">
      <alignment vertical="center"/>
    </xf>
    <xf numFmtId="0" fontId="29" fillId="32" borderId="16" xfId="0" applyFont="1" applyFill="1" applyBorder="1">
      <alignment vertical="center"/>
    </xf>
    <xf numFmtId="0" fontId="29" fillId="0" borderId="41" xfId="0" applyFont="1" applyFill="1" applyBorder="1">
      <alignment vertical="center"/>
    </xf>
    <xf numFmtId="176" fontId="29" fillId="26" borderId="18" xfId="0" applyNumberFormat="1" applyFont="1" applyFill="1" applyBorder="1" applyAlignment="1">
      <alignment vertical="center"/>
    </xf>
    <xf numFmtId="0" fontId="29" fillId="26" borderId="18" xfId="0" applyFont="1" applyFill="1" applyBorder="1" applyAlignment="1">
      <alignment vertical="center"/>
    </xf>
    <xf numFmtId="176" fontId="29" fillId="26" borderId="17" xfId="0" applyNumberFormat="1" applyFont="1" applyFill="1" applyBorder="1" applyAlignment="1">
      <alignment vertical="center"/>
    </xf>
    <xf numFmtId="0" fontId="29" fillId="26" borderId="19" xfId="0" applyFont="1" applyFill="1" applyBorder="1" applyAlignment="1">
      <alignment vertical="center"/>
    </xf>
    <xf numFmtId="0" fontId="29" fillId="26" borderId="19" xfId="0" applyFont="1" applyFill="1" applyBorder="1">
      <alignment vertical="center"/>
    </xf>
    <xf numFmtId="0" fontId="9" fillId="0" borderId="101" xfId="0" applyFont="1" applyBorder="1">
      <alignment vertical="center"/>
    </xf>
    <xf numFmtId="0" fontId="29" fillId="0" borderId="85" xfId="0" applyFont="1" applyBorder="1">
      <alignment vertical="center"/>
    </xf>
    <xf numFmtId="38" fontId="29" fillId="0" borderId="0" xfId="34" applyFont="1">
      <alignment vertical="center"/>
    </xf>
    <xf numFmtId="0" fontId="28" fillId="26" borderId="14" xfId="0" applyFont="1" applyFill="1" applyBorder="1" applyAlignment="1">
      <alignment vertical="center"/>
    </xf>
    <xf numFmtId="0" fontId="28" fillId="26" borderId="21" xfId="0" applyFont="1" applyFill="1" applyBorder="1" applyAlignment="1">
      <alignment vertical="center"/>
    </xf>
    <xf numFmtId="176" fontId="8" fillId="26" borderId="39" xfId="0" applyNumberFormat="1" applyFont="1" applyFill="1" applyBorder="1" applyAlignment="1" applyProtection="1">
      <alignment vertical="center"/>
      <protection locked="0"/>
    </xf>
    <xf numFmtId="0" fontId="28" fillId="0" borderId="21" xfId="0" applyFont="1" applyFill="1" applyBorder="1" applyAlignment="1">
      <alignment vertical="center"/>
    </xf>
    <xf numFmtId="0" fontId="9" fillId="0" borderId="92" xfId="0" applyFont="1" applyBorder="1">
      <alignment vertical="center"/>
    </xf>
    <xf numFmtId="177" fontId="29" fillId="0" borderId="92" xfId="0" applyNumberFormat="1" applyFont="1" applyBorder="1">
      <alignment vertical="center"/>
    </xf>
    <xf numFmtId="38" fontId="29" fillId="0" borderId="18" xfId="34" applyFont="1" applyBorder="1">
      <alignment vertical="center"/>
    </xf>
    <xf numFmtId="0" fontId="28" fillId="26" borderId="33" xfId="0" applyFont="1" applyFill="1" applyBorder="1" applyAlignment="1">
      <alignment vertical="center"/>
    </xf>
    <xf numFmtId="0" fontId="29" fillId="26" borderId="0" xfId="0" applyFont="1" applyFill="1" applyBorder="1" applyAlignment="1" applyProtection="1">
      <alignment vertical="center"/>
      <protection locked="0"/>
    </xf>
    <xf numFmtId="0" fontId="9" fillId="0" borderId="0" xfId="0" applyFont="1" applyFill="1" applyBorder="1">
      <alignment vertical="center"/>
    </xf>
    <xf numFmtId="177" fontId="29" fillId="0" borderId="0" xfId="0" applyNumberFormat="1" applyFont="1" applyFill="1" applyBorder="1">
      <alignment vertical="center"/>
    </xf>
    <xf numFmtId="181" fontId="29" fillId="0" borderId="0" xfId="0" applyNumberFormat="1" applyFont="1" applyFill="1" applyBorder="1">
      <alignment vertical="center"/>
    </xf>
    <xf numFmtId="0" fontId="28" fillId="25" borderId="0" xfId="0" applyFont="1" applyFill="1" applyBorder="1" applyAlignment="1" applyProtection="1">
      <alignment vertical="center"/>
      <protection locked="0"/>
    </xf>
    <xf numFmtId="0" fontId="9" fillId="26" borderId="0" xfId="0" applyFont="1" applyFill="1" applyBorder="1" applyAlignment="1" applyProtection="1">
      <alignment vertical="center"/>
      <protection locked="0"/>
    </xf>
    <xf numFmtId="0" fontId="28" fillId="25" borderId="0" xfId="0" applyFont="1" applyFill="1" applyBorder="1" applyAlignment="1" applyProtection="1">
      <alignment vertical="top"/>
      <protection locked="0"/>
    </xf>
    <xf numFmtId="0" fontId="28" fillId="26" borderId="0" xfId="0" applyFont="1" applyFill="1" applyBorder="1" applyAlignment="1" applyProtection="1">
      <alignment vertical="top"/>
      <protection locked="0"/>
    </xf>
    <xf numFmtId="0" fontId="28" fillId="26" borderId="17" xfId="0" applyFont="1" applyFill="1" applyBorder="1" applyAlignment="1">
      <alignment vertical="center"/>
    </xf>
    <xf numFmtId="0" fontId="28" fillId="25" borderId="18" xfId="0" applyFont="1" applyFill="1" applyBorder="1" applyAlignment="1" applyProtection="1">
      <alignment vertical="top"/>
      <protection locked="0"/>
    </xf>
    <xf numFmtId="0" fontId="29" fillId="26" borderId="18" xfId="0" applyFont="1" applyFill="1" applyBorder="1" applyAlignment="1" applyProtection="1">
      <alignment vertical="center"/>
      <protection locked="0"/>
    </xf>
    <xf numFmtId="0" fontId="28" fillId="26" borderId="18" xfId="0" applyFont="1" applyFill="1" applyBorder="1" applyAlignment="1" applyProtection="1">
      <alignment vertical="top"/>
      <protection locked="0"/>
    </xf>
    <xf numFmtId="0" fontId="28" fillId="26" borderId="16" xfId="0" applyFont="1" applyFill="1" applyBorder="1" applyAlignment="1" applyProtection="1">
      <alignment vertical="center"/>
      <protection locked="0"/>
    </xf>
    <xf numFmtId="0" fontId="29" fillId="0" borderId="0" xfId="0" applyFont="1" applyFill="1" applyBorder="1" applyAlignment="1">
      <alignment horizontal="right"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center" vertical="center"/>
      <protection locked="0"/>
    </xf>
    <xf numFmtId="0" fontId="28" fillId="0" borderId="0" xfId="0" applyFont="1" applyFill="1" applyBorder="1" applyAlignment="1">
      <alignment vertical="center" wrapText="1"/>
    </xf>
    <xf numFmtId="0" fontId="30" fillId="0" borderId="18" xfId="0" applyFont="1" applyFill="1" applyBorder="1" applyAlignment="1">
      <alignment vertical="center"/>
    </xf>
    <xf numFmtId="0" fontId="28" fillId="0" borderId="18" xfId="0" applyFont="1" applyFill="1" applyBorder="1" applyAlignment="1">
      <alignment vertical="center"/>
    </xf>
    <xf numFmtId="0" fontId="28" fillId="0" borderId="18" xfId="0" applyFont="1" applyFill="1" applyBorder="1" applyAlignment="1">
      <alignment vertical="center" wrapText="1"/>
    </xf>
    <xf numFmtId="0" fontId="28" fillId="28" borderId="0" xfId="0" applyFont="1" applyFill="1" applyBorder="1" applyAlignment="1">
      <alignment vertical="center" wrapText="1"/>
    </xf>
    <xf numFmtId="0" fontId="29" fillId="28" borderId="0" xfId="0" applyFont="1" applyFill="1" applyBorder="1" applyAlignment="1">
      <alignment vertical="center"/>
    </xf>
    <xf numFmtId="0" fontId="28" fillId="28" borderId="0" xfId="0" applyFont="1" applyFill="1" applyAlignment="1">
      <alignment vertical="center" wrapText="1"/>
    </xf>
    <xf numFmtId="0" fontId="9" fillId="28" borderId="12" xfId="0" applyFont="1" applyFill="1" applyBorder="1" applyAlignment="1" applyProtection="1">
      <alignment vertical="center"/>
      <protection locked="0"/>
    </xf>
    <xf numFmtId="0" fontId="29" fillId="0" borderId="18" xfId="0" applyFont="1" applyFill="1" applyBorder="1" applyAlignment="1" applyProtection="1">
      <alignment vertical="center"/>
      <protection locked="0"/>
    </xf>
    <xf numFmtId="0" fontId="9" fillId="28" borderId="36" xfId="0" applyFont="1" applyFill="1" applyBorder="1" applyAlignment="1" applyProtection="1">
      <alignment vertical="center"/>
      <protection locked="0"/>
    </xf>
    <xf numFmtId="0" fontId="9" fillId="0" borderId="36" xfId="0" applyFont="1" applyFill="1" applyBorder="1" applyAlignment="1" applyProtection="1">
      <alignment vertical="center"/>
      <protection locked="0"/>
    </xf>
    <xf numFmtId="0" fontId="9" fillId="0" borderId="11" xfId="0" applyFont="1" applyBorder="1" applyProtection="1">
      <alignment vertical="center"/>
      <protection locked="0"/>
    </xf>
    <xf numFmtId="0" fontId="28" fillId="0" borderId="14" xfId="0" applyFont="1" applyFill="1" applyBorder="1" applyAlignment="1" applyProtection="1">
      <alignment vertical="center"/>
      <protection locked="0"/>
    </xf>
    <xf numFmtId="0" fontId="29" fillId="0" borderId="21" xfId="0" applyFont="1" applyFill="1" applyBorder="1" applyAlignment="1" applyProtection="1">
      <alignment vertical="center"/>
      <protection locked="0"/>
    </xf>
    <xf numFmtId="0" fontId="9" fillId="0" borderId="21"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9" fillId="0" borderId="15" xfId="0" applyFont="1" applyBorder="1" applyProtection="1">
      <alignment vertical="center"/>
      <protection locked="0"/>
    </xf>
    <xf numFmtId="0" fontId="9" fillId="28" borderId="33" xfId="0" applyFont="1" applyFill="1" applyBorder="1" applyAlignment="1" applyProtection="1">
      <alignment vertical="center"/>
      <protection locked="0"/>
    </xf>
    <xf numFmtId="0" fontId="29" fillId="28" borderId="0"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28" fillId="28" borderId="0" xfId="0" applyFont="1" applyFill="1" applyBorder="1" applyAlignment="1" applyProtection="1">
      <alignment vertical="center"/>
      <protection locked="0"/>
    </xf>
    <xf numFmtId="0" fontId="29" fillId="0" borderId="16" xfId="0" applyFont="1" applyBorder="1" applyProtection="1">
      <alignment vertical="center"/>
      <protection locked="0"/>
    </xf>
    <xf numFmtId="0" fontId="28" fillId="0" borderId="110" xfId="0" applyFont="1" applyFill="1" applyBorder="1" applyAlignment="1" applyProtection="1">
      <alignment vertical="center"/>
      <protection locked="0"/>
    </xf>
    <xf numFmtId="0" fontId="28" fillId="0" borderId="0" xfId="0" applyFont="1" applyFill="1" applyBorder="1" applyAlignment="1" applyProtection="1">
      <alignment horizontal="center" vertical="center"/>
      <protection locked="0"/>
    </xf>
    <xf numFmtId="0" fontId="28" fillId="0" borderId="16" xfId="0" applyFont="1" applyBorder="1" applyProtection="1">
      <alignment vertical="center"/>
      <protection locked="0"/>
    </xf>
    <xf numFmtId="0" fontId="29" fillId="0" borderId="33" xfId="0" applyFont="1" applyFill="1" applyBorder="1" applyAlignment="1" applyProtection="1">
      <alignment vertical="center"/>
      <protection locked="0"/>
    </xf>
    <xf numFmtId="0" fontId="28" fillId="0" borderId="16" xfId="0" applyFont="1" applyBorder="1" applyAlignment="1" applyProtection="1">
      <alignment horizontal="center" vertical="center"/>
      <protection locked="0"/>
    </xf>
    <xf numFmtId="0" fontId="9" fillId="0" borderId="16" xfId="0" applyFont="1" applyBorder="1" applyProtection="1">
      <alignment vertical="center"/>
      <protection locked="0"/>
    </xf>
    <xf numFmtId="0" fontId="28" fillId="0" borderId="17" xfId="0" applyFont="1" applyFill="1" applyBorder="1" applyAlignment="1" applyProtection="1">
      <alignment horizontal="left" vertical="center"/>
      <protection locked="0"/>
    </xf>
    <xf numFmtId="0" fontId="29" fillId="0" borderId="31" xfId="0" applyFont="1" applyFill="1" applyBorder="1" applyAlignment="1" applyProtection="1">
      <alignment horizontal="center" vertical="center"/>
      <protection locked="0"/>
    </xf>
    <xf numFmtId="0" fontId="9" fillId="0" borderId="31" xfId="0" applyFont="1" applyFill="1" applyBorder="1" applyAlignment="1" applyProtection="1">
      <alignment horizontal="center" vertical="center"/>
      <protection locked="0"/>
    </xf>
    <xf numFmtId="0" fontId="9" fillId="28" borderId="31" xfId="0" applyFont="1" applyFill="1" applyBorder="1" applyAlignment="1" applyProtection="1">
      <alignment horizontal="center" vertical="center"/>
      <protection locked="0"/>
    </xf>
    <xf numFmtId="0" fontId="29" fillId="0" borderId="31" xfId="0" applyFont="1" applyFill="1" applyBorder="1" applyAlignment="1" applyProtection="1">
      <alignment horizontal="left" vertical="center"/>
      <protection locked="0"/>
    </xf>
    <xf numFmtId="0" fontId="9" fillId="0" borderId="32" xfId="0" applyFont="1" applyBorder="1" applyAlignment="1" applyProtection="1">
      <alignment horizontal="center" vertical="center"/>
      <protection locked="0"/>
    </xf>
    <xf numFmtId="0" fontId="28" fillId="0" borderId="0" xfId="0" applyFont="1" applyFill="1" applyBorder="1" applyAlignment="1">
      <alignment horizontal="left" vertical="center" wrapText="1"/>
    </xf>
    <xf numFmtId="0" fontId="28"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2" fillId="0" borderId="0" xfId="0" applyFont="1" applyFill="1" applyBorder="1" applyAlignment="1">
      <alignment horizontal="left" vertical="center"/>
    </xf>
    <xf numFmtId="0" fontId="28" fillId="25" borderId="18" xfId="0" applyFont="1" applyFill="1" applyBorder="1" applyAlignment="1">
      <alignment vertical="center" wrapText="1"/>
    </xf>
    <xf numFmtId="0" fontId="29" fillId="25" borderId="18" xfId="0" applyFont="1" applyFill="1" applyBorder="1" applyAlignment="1">
      <alignment vertical="center"/>
    </xf>
    <xf numFmtId="0" fontId="9" fillId="25" borderId="21" xfId="0" applyFont="1" applyFill="1" applyBorder="1" applyAlignment="1" applyProtection="1">
      <alignment vertical="center"/>
      <protection locked="0"/>
    </xf>
    <xf numFmtId="0" fontId="9" fillId="25" borderId="18" xfId="0" applyFont="1" applyFill="1" applyBorder="1" applyAlignment="1" applyProtection="1">
      <alignment vertical="center"/>
      <protection locked="0"/>
    </xf>
    <xf numFmtId="0" fontId="29" fillId="25" borderId="18" xfId="0" applyFont="1" applyFill="1" applyBorder="1" applyAlignment="1" applyProtection="1">
      <alignment vertical="center"/>
      <protection locked="0"/>
    </xf>
    <xf numFmtId="0" fontId="9" fillId="0" borderId="19" xfId="0" applyFont="1" applyBorder="1" applyProtection="1">
      <alignment vertical="center"/>
      <protection locked="0"/>
    </xf>
    <xf numFmtId="0" fontId="9" fillId="25" borderId="33" xfId="0" applyFont="1" applyFill="1" applyBorder="1" applyAlignment="1" applyProtection="1">
      <alignment vertical="center"/>
      <protection locked="0"/>
    </xf>
    <xf numFmtId="0" fontId="29" fillId="25" borderId="0" xfId="0" applyFont="1" applyFill="1" applyBorder="1" applyAlignment="1" applyProtection="1">
      <alignment vertical="center"/>
      <protection locked="0"/>
    </xf>
    <xf numFmtId="0" fontId="29" fillId="0" borderId="0" xfId="0" applyFont="1" applyFill="1" applyBorder="1" applyAlignment="1" applyProtection="1">
      <alignment vertical="center" wrapText="1"/>
      <protection locked="0"/>
    </xf>
    <xf numFmtId="0" fontId="9" fillId="0" borderId="98" xfId="0" applyFont="1" applyFill="1" applyBorder="1" applyAlignment="1" applyProtection="1">
      <alignment horizontal="center" vertical="center"/>
      <protection locked="0"/>
    </xf>
    <xf numFmtId="0" fontId="9" fillId="25" borderId="31" xfId="0" applyFont="1" applyFill="1" applyBorder="1" applyAlignment="1" applyProtection="1">
      <alignment horizontal="center" vertical="center"/>
      <protection locked="0"/>
    </xf>
    <xf numFmtId="0" fontId="30" fillId="0" borderId="0" xfId="0" applyFont="1" applyFill="1" applyBorder="1" applyAlignment="1">
      <alignment vertical="center"/>
    </xf>
    <xf numFmtId="0" fontId="9" fillId="0" borderId="0" xfId="0" applyFont="1" applyAlignment="1">
      <alignment horizontal="center" vertical="center"/>
    </xf>
    <xf numFmtId="49" fontId="31"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2" fillId="0" borderId="42" xfId="0" applyFont="1" applyFill="1" applyBorder="1" applyAlignment="1">
      <alignment vertical="center"/>
    </xf>
    <xf numFmtId="0" fontId="30" fillId="0" borderId="47" xfId="0" applyFont="1" applyFill="1" applyBorder="1" applyAlignment="1">
      <alignment vertical="center"/>
    </xf>
    <xf numFmtId="0" fontId="30" fillId="0" borderId="21" xfId="0" applyFont="1" applyFill="1" applyBorder="1" applyAlignment="1">
      <alignment vertical="center"/>
    </xf>
    <xf numFmtId="0" fontId="29" fillId="0" borderId="26" xfId="0" applyFont="1" applyFill="1" applyBorder="1" applyAlignment="1">
      <alignment vertical="center"/>
    </xf>
    <xf numFmtId="0" fontId="29" fillId="0" borderId="31" xfId="0" applyFont="1" applyFill="1" applyBorder="1" applyAlignment="1">
      <alignment vertical="center"/>
    </xf>
    <xf numFmtId="0" fontId="9" fillId="28" borderId="31" xfId="0" applyFont="1" applyFill="1" applyBorder="1" applyAlignment="1">
      <alignment vertical="center"/>
    </xf>
    <xf numFmtId="0" fontId="28" fillId="0" borderId="31" xfId="0" applyFont="1" applyFill="1" applyBorder="1" applyAlignment="1">
      <alignment vertical="center"/>
    </xf>
    <xf numFmtId="0" fontId="9" fillId="0" borderId="31" xfId="0" applyFont="1" applyFill="1" applyBorder="1" applyAlignment="1">
      <alignment vertical="center"/>
    </xf>
    <xf numFmtId="0" fontId="9" fillId="28" borderId="31" xfId="0" applyFont="1" applyFill="1" applyBorder="1">
      <alignment vertical="center"/>
    </xf>
    <xf numFmtId="0" fontId="28" fillId="26" borderId="31" xfId="0" applyFont="1" applyFill="1" applyBorder="1" applyAlignment="1">
      <alignment vertical="center"/>
    </xf>
    <xf numFmtId="0" fontId="29" fillId="0" borderId="32" xfId="0" applyFont="1" applyBorder="1">
      <alignment vertical="center"/>
    </xf>
    <xf numFmtId="0" fontId="30" fillId="0" borderId="33" xfId="0" applyFont="1" applyFill="1" applyBorder="1" applyAlignment="1">
      <alignment vertical="center"/>
    </xf>
    <xf numFmtId="0" fontId="28" fillId="0" borderId="42" xfId="0" applyFont="1" applyFill="1" applyBorder="1" applyAlignment="1">
      <alignment horizontal="center" vertical="center"/>
    </xf>
    <xf numFmtId="176" fontId="28" fillId="0" borderId="0" xfId="0" applyNumberFormat="1" applyFont="1" applyFill="1" applyBorder="1" applyAlignment="1">
      <alignment vertical="center" wrapText="1"/>
    </xf>
    <xf numFmtId="0" fontId="29" fillId="0" borderId="0" xfId="0" applyFont="1" applyAlignment="1">
      <alignment vertical="center" wrapText="1"/>
    </xf>
    <xf numFmtId="0" fontId="29" fillId="0" borderId="0" xfId="0" applyFont="1" applyFill="1" applyBorder="1" applyAlignment="1">
      <alignment vertical="center" wrapText="1"/>
    </xf>
    <xf numFmtId="0" fontId="28" fillId="0" borderId="80" xfId="0" applyFont="1" applyFill="1" applyBorder="1" applyAlignment="1">
      <alignment horizontal="center" vertical="center"/>
    </xf>
    <xf numFmtId="0" fontId="28" fillId="0" borderId="54" xfId="0" applyFont="1" applyFill="1" applyBorder="1" applyAlignment="1">
      <alignment vertical="center"/>
    </xf>
    <xf numFmtId="176" fontId="28" fillId="0" borderId="54" xfId="0" applyNumberFormat="1" applyFont="1" applyFill="1" applyBorder="1" applyAlignment="1">
      <alignment vertical="center" wrapText="1"/>
    </xf>
    <xf numFmtId="0" fontId="9" fillId="0" borderId="54" xfId="0" applyFont="1" applyFill="1" applyBorder="1" applyAlignment="1">
      <alignment vertical="center"/>
    </xf>
    <xf numFmtId="0" fontId="9" fillId="0" borderId="54" xfId="0" applyFont="1" applyFill="1" applyBorder="1">
      <alignment vertical="center"/>
    </xf>
    <xf numFmtId="0" fontId="29" fillId="0" borderId="54" xfId="0" applyFont="1" applyFill="1" applyBorder="1" applyAlignment="1">
      <alignment vertical="center"/>
    </xf>
    <xf numFmtId="0" fontId="29" fillId="0" borderId="67" xfId="0" applyFont="1" applyBorder="1">
      <alignment vertical="center"/>
    </xf>
    <xf numFmtId="0" fontId="30" fillId="0" borderId="17" xfId="0" applyFont="1" applyFill="1" applyBorder="1" applyAlignment="1">
      <alignment vertical="center"/>
    </xf>
    <xf numFmtId="0" fontId="28" fillId="0" borderId="17" xfId="0" applyFont="1" applyFill="1" applyBorder="1" applyAlignment="1">
      <alignment horizontal="center" vertical="center"/>
    </xf>
    <xf numFmtId="176" fontId="28" fillId="0" borderId="18" xfId="0" applyNumberFormat="1" applyFont="1" applyFill="1" applyBorder="1" applyAlignment="1">
      <alignment vertical="center" wrapText="1"/>
    </xf>
    <xf numFmtId="0" fontId="29" fillId="0" borderId="18" xfId="0" applyFont="1" applyFill="1" applyBorder="1" applyAlignment="1">
      <alignment vertical="center"/>
    </xf>
    <xf numFmtId="0" fontId="30" fillId="0" borderId="36" xfId="0" applyFont="1" applyFill="1" applyBorder="1" applyAlignment="1">
      <alignment vertical="center"/>
    </xf>
    <xf numFmtId="0" fontId="29" fillId="0" borderId="0" xfId="0" applyFont="1" applyBorder="1">
      <alignment vertical="center"/>
    </xf>
    <xf numFmtId="0" fontId="32" fillId="0" borderId="14" xfId="0" applyFont="1" applyFill="1" applyBorder="1" applyAlignment="1">
      <alignment vertical="center"/>
    </xf>
    <xf numFmtId="0" fontId="32" fillId="0" borderId="36" xfId="0" applyFont="1" applyFill="1" applyBorder="1" applyAlignment="1">
      <alignment vertical="center"/>
    </xf>
    <xf numFmtId="0" fontId="32" fillId="0" borderId="70" xfId="0" applyFont="1" applyFill="1" applyBorder="1" applyAlignment="1">
      <alignment vertical="center"/>
    </xf>
    <xf numFmtId="176" fontId="9" fillId="0" borderId="0" xfId="0" applyNumberFormat="1" applyFont="1">
      <alignment vertical="center"/>
    </xf>
    <xf numFmtId="176" fontId="9" fillId="0" borderId="0" xfId="0" applyNumberFormat="1" applyFont="1" applyFill="1" applyBorder="1" applyAlignment="1">
      <alignment vertical="center"/>
    </xf>
    <xf numFmtId="0" fontId="0" fillId="0" borderId="152" xfId="0" applyFont="1" applyFill="1" applyBorder="1" applyAlignment="1">
      <alignment horizontal="center" vertical="center"/>
    </xf>
    <xf numFmtId="0" fontId="50" fillId="0" borderId="0" xfId="0" applyFont="1" applyFill="1" applyBorder="1" applyAlignment="1">
      <alignment vertical="center" wrapText="1"/>
    </xf>
    <xf numFmtId="0" fontId="51" fillId="0" borderId="0" xfId="0" applyFont="1" applyAlignment="1">
      <alignment vertical="center" wrapText="1"/>
    </xf>
    <xf numFmtId="0" fontId="51" fillId="0" borderId="0" xfId="0" applyFont="1" applyFill="1" applyBorder="1" applyAlignment="1">
      <alignment vertical="center" wrapText="1"/>
    </xf>
    <xf numFmtId="0" fontId="9" fillId="28" borderId="79" xfId="0" applyFont="1" applyFill="1" applyBorder="1" applyAlignment="1">
      <alignment horizontal="center" vertical="center"/>
    </xf>
    <xf numFmtId="0" fontId="9" fillId="28" borderId="58" xfId="0" applyFont="1" applyFill="1" applyBorder="1" applyAlignment="1">
      <alignment horizontal="center" vertical="center"/>
    </xf>
    <xf numFmtId="0" fontId="28" fillId="0" borderId="40" xfId="0" applyFont="1" applyFill="1" applyBorder="1" applyAlignment="1">
      <alignment vertical="center"/>
    </xf>
    <xf numFmtId="0" fontId="52" fillId="28" borderId="58" xfId="0" applyFont="1" applyFill="1" applyBorder="1" applyAlignment="1">
      <alignment horizontal="center" vertical="center"/>
    </xf>
    <xf numFmtId="0" fontId="30" fillId="0" borderId="92" xfId="0" applyFont="1" applyFill="1" applyBorder="1" applyAlignment="1">
      <alignment vertical="center"/>
    </xf>
    <xf numFmtId="0" fontId="28" fillId="0" borderId="150" xfId="0" applyFont="1" applyFill="1" applyBorder="1" applyAlignment="1">
      <alignment horizontal="center" vertical="center"/>
    </xf>
    <xf numFmtId="0" fontId="28" fillId="0" borderId="68" xfId="0" applyFont="1" applyFill="1" applyBorder="1" applyAlignment="1">
      <alignment vertical="center"/>
    </xf>
    <xf numFmtId="0" fontId="28" fillId="0" borderId="68" xfId="0" applyFont="1" applyFill="1" applyBorder="1" applyAlignment="1">
      <alignment vertical="center" wrapText="1"/>
    </xf>
    <xf numFmtId="0" fontId="29" fillId="0" borderId="151" xfId="0" applyFont="1" applyBorder="1">
      <alignment vertical="center"/>
    </xf>
    <xf numFmtId="0" fontId="53" fillId="0" borderId="14" xfId="0" applyFont="1" applyFill="1" applyBorder="1" applyAlignment="1">
      <alignment vertical="center"/>
    </xf>
    <xf numFmtId="0" fontId="53" fillId="0" borderId="21" xfId="0" applyFont="1" applyFill="1" applyBorder="1" applyAlignment="1">
      <alignment vertical="center"/>
    </xf>
    <xf numFmtId="0" fontId="54" fillId="0" borderId="31" xfId="0" applyFont="1" applyFill="1" applyBorder="1" applyAlignment="1">
      <alignment vertical="center"/>
    </xf>
    <xf numFmtId="0" fontId="28" fillId="0" borderId="20" xfId="0" applyFont="1" applyFill="1" applyBorder="1" applyAlignment="1">
      <alignment horizontal="center" vertical="center"/>
    </xf>
    <xf numFmtId="0" fontId="9" fillId="28" borderId="78" xfId="0" applyFont="1" applyFill="1" applyBorder="1" applyAlignment="1">
      <alignment vertical="center"/>
    </xf>
    <xf numFmtId="0" fontId="45" fillId="0" borderId="78" xfId="0" applyFont="1" applyFill="1" applyBorder="1" applyAlignment="1">
      <alignment horizontal="center" vertical="center"/>
    </xf>
    <xf numFmtId="0" fontId="9" fillId="28" borderId="53" xfId="0" applyFont="1" applyFill="1" applyBorder="1" applyAlignment="1">
      <alignment vertical="center"/>
    </xf>
    <xf numFmtId="0" fontId="45" fillId="0" borderId="53" xfId="0" applyFont="1" applyFill="1" applyBorder="1" applyAlignment="1">
      <alignment horizontal="center" vertical="center"/>
    </xf>
    <xf numFmtId="0" fontId="9" fillId="0" borderId="0" xfId="0" applyFont="1" applyBorder="1" applyAlignment="1">
      <alignment vertical="top"/>
    </xf>
    <xf numFmtId="0" fontId="29" fillId="0" borderId="0" xfId="0" applyFont="1" applyFill="1" applyBorder="1" applyAlignment="1">
      <alignment horizontal="left" vertical="center" wrapText="1"/>
    </xf>
    <xf numFmtId="0" fontId="45" fillId="0" borderId="58" xfId="0" applyFont="1" applyFill="1" applyBorder="1" applyAlignment="1">
      <alignment horizontal="center" vertical="center"/>
    </xf>
    <xf numFmtId="176" fontId="28" fillId="0" borderId="68" xfId="0" applyNumberFormat="1" applyFont="1" applyFill="1" applyBorder="1" applyAlignment="1">
      <alignment vertical="center" wrapText="1"/>
    </xf>
    <xf numFmtId="0" fontId="9" fillId="0" borderId="68" xfId="0" applyFont="1" applyFill="1" applyBorder="1" applyAlignment="1">
      <alignment vertical="center"/>
    </xf>
    <xf numFmtId="0" fontId="29" fillId="0" borderId="68" xfId="0" applyFont="1" applyFill="1" applyBorder="1" applyAlignment="1">
      <alignment vertical="center"/>
    </xf>
    <xf numFmtId="0" fontId="29" fillId="0" borderId="69" xfId="0" applyFont="1" applyBorder="1">
      <alignment vertical="center"/>
    </xf>
    <xf numFmtId="0" fontId="28" fillId="29" borderId="0" xfId="0" applyFont="1" applyFill="1" applyBorder="1" applyAlignment="1">
      <alignment vertical="center" wrapText="1"/>
    </xf>
    <xf numFmtId="0" fontId="29" fillId="29" borderId="0" xfId="0" applyFont="1" applyFill="1" applyBorder="1" applyAlignment="1">
      <alignment vertical="center"/>
    </xf>
    <xf numFmtId="0" fontId="28" fillId="29" borderId="0" xfId="0" applyFont="1" applyFill="1" applyAlignment="1">
      <alignment vertical="center" wrapText="1"/>
    </xf>
    <xf numFmtId="0" fontId="9" fillId="0" borderId="0" xfId="0" applyFont="1" applyBorder="1">
      <alignment vertical="center"/>
    </xf>
    <xf numFmtId="49" fontId="28" fillId="0" borderId="36" xfId="0" applyNumberFormat="1" applyFont="1" applyFill="1" applyBorder="1" applyAlignment="1">
      <alignment horizontal="left" vertical="center" wrapText="1"/>
    </xf>
    <xf numFmtId="49" fontId="28" fillId="0" borderId="36" xfId="0" applyNumberFormat="1" applyFont="1" applyBorder="1" applyAlignment="1">
      <alignment horizontal="left" vertical="center" wrapText="1"/>
    </xf>
    <xf numFmtId="0" fontId="29" fillId="29" borderId="89" xfId="0" applyFont="1" applyFill="1" applyBorder="1" applyAlignment="1">
      <alignment horizontal="center" vertical="center" wrapText="1"/>
    </xf>
    <xf numFmtId="0" fontId="9" fillId="0" borderId="0" xfId="0" applyFont="1" applyFill="1" applyAlignment="1">
      <alignment vertical="top"/>
    </xf>
    <xf numFmtId="0" fontId="29" fillId="29" borderId="72" xfId="0" applyFont="1" applyFill="1" applyBorder="1" applyAlignment="1">
      <alignment horizontal="center" vertical="center" wrapText="1"/>
    </xf>
    <xf numFmtId="0" fontId="29" fillId="26" borderId="57" xfId="0" applyFont="1" applyFill="1" applyBorder="1" applyAlignment="1">
      <alignment vertical="center" wrapText="1"/>
    </xf>
    <xf numFmtId="0" fontId="29" fillId="29" borderId="108" xfId="0" applyFont="1" applyFill="1" applyBorder="1" applyAlignment="1">
      <alignment horizontal="center" vertical="center" wrapText="1"/>
    </xf>
    <xf numFmtId="0" fontId="29" fillId="26" borderId="137" xfId="0" applyFont="1" applyFill="1" applyBorder="1" applyAlignment="1">
      <alignment vertical="center" wrapText="1"/>
    </xf>
    <xf numFmtId="0" fontId="29" fillId="29" borderId="114" xfId="0" applyFont="1" applyFill="1" applyBorder="1" applyAlignment="1">
      <alignment horizontal="center" vertical="center" wrapText="1"/>
    </xf>
    <xf numFmtId="0" fontId="29" fillId="26" borderId="103" xfId="0" applyFont="1" applyFill="1" applyBorder="1" applyAlignment="1">
      <alignment vertical="center" wrapText="1"/>
    </xf>
    <xf numFmtId="0" fontId="29" fillId="29" borderId="130" xfId="0" applyFont="1" applyFill="1" applyBorder="1" applyAlignment="1">
      <alignment horizontal="center" vertical="center" wrapText="1"/>
    </xf>
    <xf numFmtId="0" fontId="29" fillId="26" borderId="98" xfId="0" applyFont="1" applyFill="1" applyBorder="1" applyAlignment="1">
      <alignment vertical="center" wrapText="1"/>
    </xf>
    <xf numFmtId="0" fontId="29" fillId="29" borderId="115" xfId="0" applyFont="1" applyFill="1" applyBorder="1" applyAlignment="1">
      <alignment horizontal="center" vertical="center" wrapText="1"/>
    </xf>
    <xf numFmtId="0" fontId="29" fillId="26" borderId="37" xfId="0" applyFont="1" applyFill="1" applyBorder="1" applyAlignment="1">
      <alignment vertical="center" wrapText="1"/>
    </xf>
    <xf numFmtId="0" fontId="29" fillId="29" borderId="90" xfId="0" applyFont="1" applyFill="1" applyBorder="1" applyAlignment="1">
      <alignment horizontal="center" vertical="center" wrapText="1"/>
    </xf>
    <xf numFmtId="0" fontId="29" fillId="26" borderId="106" xfId="0" applyFont="1" applyFill="1" applyBorder="1" applyAlignment="1">
      <alignment vertical="center" wrapText="1"/>
    </xf>
    <xf numFmtId="49" fontId="28" fillId="0" borderId="0" xfId="0" applyNumberFormat="1" applyFont="1" applyFill="1" applyBorder="1" applyAlignment="1">
      <alignment horizontal="left" vertical="center" wrapText="1"/>
    </xf>
    <xf numFmtId="49" fontId="28" fillId="0" borderId="0" xfId="0" applyNumberFormat="1" applyFont="1" applyAlignment="1">
      <alignment horizontal="left" vertical="center" wrapText="1"/>
    </xf>
    <xf numFmtId="0" fontId="28" fillId="25" borderId="0" xfId="0" applyFont="1" applyFill="1" applyBorder="1" applyAlignment="1">
      <alignment vertical="center" wrapText="1"/>
    </xf>
    <xf numFmtId="0" fontId="29" fillId="25" borderId="0" xfId="0" applyFont="1" applyFill="1" applyBorder="1" applyAlignment="1">
      <alignment vertical="center"/>
    </xf>
    <xf numFmtId="0" fontId="28" fillId="25" borderId="0" xfId="0" applyFont="1" applyFill="1" applyAlignment="1">
      <alignment vertical="center" wrapText="1"/>
    </xf>
    <xf numFmtId="49" fontId="28" fillId="0" borderId="0" xfId="0" applyNumberFormat="1" applyFont="1" applyFill="1" applyBorder="1" applyAlignment="1">
      <alignment horizontal="left" vertical="center"/>
    </xf>
    <xf numFmtId="0" fontId="29" fillId="24" borderId="89" xfId="0" applyFont="1" applyFill="1" applyBorder="1" applyAlignment="1">
      <alignment horizontal="center" vertical="center" wrapText="1"/>
    </xf>
    <xf numFmtId="0" fontId="29" fillId="26" borderId="62" xfId="0" applyFont="1" applyFill="1" applyBorder="1" applyAlignment="1">
      <alignment vertical="center"/>
    </xf>
    <xf numFmtId="0" fontId="29" fillId="26" borderId="62" xfId="0" applyFont="1" applyFill="1" applyBorder="1" applyAlignment="1">
      <alignment vertical="center" wrapText="1"/>
    </xf>
    <xf numFmtId="0" fontId="29" fillId="24" borderId="62" xfId="0" applyFont="1" applyFill="1" applyBorder="1" applyAlignment="1">
      <alignment vertical="center"/>
    </xf>
    <xf numFmtId="0" fontId="29" fillId="26" borderId="59" xfId="0" applyFont="1" applyFill="1" applyBorder="1" applyAlignment="1">
      <alignment vertical="center" wrapText="1"/>
    </xf>
    <xf numFmtId="0" fontId="29" fillId="24" borderId="72" xfId="0" applyFont="1" applyFill="1" applyBorder="1" applyAlignment="1">
      <alignment horizontal="center" vertical="center" wrapText="1"/>
    </xf>
    <xf numFmtId="0" fontId="29" fillId="26" borderId="54" xfId="0" applyFont="1" applyFill="1" applyBorder="1" applyAlignment="1">
      <alignment vertical="center" wrapText="1"/>
    </xf>
    <xf numFmtId="0" fontId="29" fillId="26" borderId="54" xfId="0" applyFont="1" applyFill="1" applyBorder="1" applyAlignment="1">
      <alignment vertical="center"/>
    </xf>
    <xf numFmtId="0" fontId="29" fillId="24" borderId="54" xfId="0" applyFont="1" applyFill="1" applyBorder="1" applyAlignment="1">
      <alignment vertical="center"/>
    </xf>
    <xf numFmtId="0" fontId="29" fillId="26" borderId="54" xfId="0" applyFont="1" applyFill="1" applyBorder="1" applyAlignment="1">
      <alignment horizontal="center" vertical="center" wrapText="1"/>
    </xf>
    <xf numFmtId="0" fontId="29" fillId="24" borderId="90" xfId="0" applyFont="1" applyFill="1" applyBorder="1" applyAlignment="1">
      <alignment horizontal="center" vertical="center" wrapText="1"/>
    </xf>
    <xf numFmtId="0" fontId="29" fillId="0" borderId="87" xfId="0" applyFont="1" applyFill="1" applyBorder="1" applyAlignment="1">
      <alignment vertical="center"/>
    </xf>
    <xf numFmtId="0" fontId="29" fillId="0" borderId="87" xfId="0" applyFont="1" applyFill="1" applyBorder="1" applyAlignment="1">
      <alignment vertical="center" wrapText="1"/>
    </xf>
    <xf numFmtId="0" fontId="29" fillId="26" borderId="87" xfId="0" applyFont="1" applyFill="1" applyBorder="1" applyAlignment="1">
      <alignment vertical="center"/>
    </xf>
    <xf numFmtId="0" fontId="29" fillId="24" borderId="87" xfId="0" applyFont="1" applyFill="1" applyBorder="1" applyAlignment="1">
      <alignment vertical="center"/>
    </xf>
    <xf numFmtId="0" fontId="29" fillId="26" borderId="87" xfId="0" applyFont="1" applyFill="1" applyBorder="1" applyAlignment="1">
      <alignment vertical="center" wrapText="1"/>
    </xf>
    <xf numFmtId="0" fontId="29" fillId="26" borderId="88" xfId="0" applyFont="1" applyFill="1" applyBorder="1" applyAlignment="1">
      <alignment vertical="center" wrapText="1"/>
    </xf>
    <xf numFmtId="0" fontId="57" fillId="26" borderId="0" xfId="0" applyFont="1" applyFill="1" applyBorder="1" applyAlignment="1">
      <alignment vertical="center" wrapText="1"/>
    </xf>
    <xf numFmtId="0" fontId="57" fillId="26" borderId="0" xfId="0" applyFont="1" applyFill="1" applyAlignment="1">
      <alignment vertical="center" wrapText="1"/>
    </xf>
    <xf numFmtId="0" fontId="28" fillId="26" borderId="0" xfId="0" applyFont="1" applyFill="1" applyBorder="1" applyAlignment="1">
      <alignment vertical="center" wrapText="1"/>
    </xf>
    <xf numFmtId="0" fontId="57" fillId="29" borderId="43" xfId="0" applyFont="1" applyFill="1" applyBorder="1" applyAlignment="1">
      <alignment vertical="center" wrapText="1"/>
    </xf>
    <xf numFmtId="0" fontId="28" fillId="26" borderId="44" xfId="0" applyFont="1" applyFill="1" applyBorder="1">
      <alignment vertical="center"/>
    </xf>
    <xf numFmtId="0" fontId="0" fillId="26" borderId="44" xfId="0" applyFont="1" applyFill="1" applyBorder="1">
      <alignment vertical="center"/>
    </xf>
    <xf numFmtId="0" fontId="0" fillId="26" borderId="112" xfId="0" applyFont="1" applyFill="1" applyBorder="1">
      <alignment vertical="center"/>
    </xf>
    <xf numFmtId="0" fontId="57" fillId="29" borderId="60" xfId="0" applyFont="1" applyFill="1" applyBorder="1" applyAlignment="1">
      <alignment vertical="center" wrapText="1"/>
    </xf>
    <xf numFmtId="0" fontId="28" fillId="26" borderId="36" xfId="0" applyFont="1" applyFill="1" applyBorder="1">
      <alignment vertical="center"/>
    </xf>
    <xf numFmtId="0" fontId="0" fillId="26" borderId="36" xfId="0" applyFont="1" applyFill="1" applyBorder="1">
      <alignment vertical="center"/>
    </xf>
    <xf numFmtId="0" fontId="0" fillId="26" borderId="11" xfId="0" applyFont="1" applyFill="1" applyBorder="1">
      <alignment vertical="center"/>
    </xf>
    <xf numFmtId="0" fontId="58" fillId="0" borderId="0" xfId="0" applyFont="1">
      <alignment vertical="center"/>
    </xf>
    <xf numFmtId="0" fontId="57" fillId="29" borderId="107" xfId="0" applyFont="1" applyFill="1" applyBorder="1" applyAlignment="1">
      <alignment vertical="center" wrapText="1"/>
    </xf>
    <xf numFmtId="0" fontId="28" fillId="26" borderId="105" xfId="0" applyFont="1" applyFill="1" applyBorder="1" applyAlignment="1">
      <alignment vertical="center"/>
    </xf>
    <xf numFmtId="0" fontId="57" fillId="26" borderId="105" xfId="0" applyFont="1" applyFill="1" applyBorder="1" applyAlignment="1">
      <alignment vertical="center" wrapText="1"/>
    </xf>
    <xf numFmtId="0" fontId="57" fillId="26" borderId="111" xfId="0" applyFont="1" applyFill="1" applyBorder="1" applyAlignment="1">
      <alignment vertical="center" wrapText="1"/>
    </xf>
    <xf numFmtId="0" fontId="57" fillId="26" borderId="34" xfId="0" applyFont="1" applyFill="1" applyBorder="1" applyAlignment="1">
      <alignment vertical="center" wrapText="1"/>
    </xf>
    <xf numFmtId="0" fontId="29" fillId="26" borderId="0" xfId="0" applyFont="1" applyFill="1" applyBorder="1" applyAlignment="1">
      <alignment vertical="top" wrapText="1"/>
    </xf>
    <xf numFmtId="0" fontId="29" fillId="26" borderId="0" xfId="0" applyFont="1" applyFill="1" applyAlignment="1">
      <alignment vertical="top" wrapText="1"/>
    </xf>
    <xf numFmtId="0" fontId="57" fillId="26" borderId="43" xfId="0" applyFont="1" applyFill="1" applyBorder="1" applyAlignment="1">
      <alignment vertical="center" wrapText="1"/>
    </xf>
    <xf numFmtId="0" fontId="57" fillId="26" borderId="44" xfId="0" applyFont="1" applyFill="1" applyBorder="1" applyAlignment="1">
      <alignment vertical="center" wrapText="1"/>
    </xf>
    <xf numFmtId="0" fontId="57" fillId="26" borderId="45" xfId="0" applyFont="1" applyFill="1" applyBorder="1" applyAlignment="1">
      <alignment vertical="center" wrapText="1"/>
    </xf>
    <xf numFmtId="0" fontId="57" fillId="26" borderId="35" xfId="0" applyFont="1" applyFill="1" applyBorder="1" applyAlignment="1">
      <alignment vertical="center" wrapText="1"/>
    </xf>
    <xf numFmtId="0" fontId="57" fillId="26" borderId="37" xfId="0" applyFont="1" applyFill="1" applyBorder="1" applyAlignment="1">
      <alignment vertical="center" wrapText="1"/>
    </xf>
    <xf numFmtId="0" fontId="57" fillId="0" borderId="35" xfId="0" applyFont="1" applyFill="1" applyBorder="1">
      <alignment vertical="center"/>
    </xf>
    <xf numFmtId="0" fontId="57" fillId="0" borderId="0" xfId="0" applyFont="1" applyFill="1" applyBorder="1">
      <alignment vertical="center"/>
    </xf>
    <xf numFmtId="0" fontId="57" fillId="0" borderId="0" xfId="0" applyFont="1" applyFill="1" applyBorder="1" applyAlignment="1">
      <alignment vertical="center" wrapText="1"/>
    </xf>
    <xf numFmtId="0" fontId="58" fillId="0" borderId="0" xfId="0" applyFont="1" applyFill="1">
      <alignment vertical="center"/>
    </xf>
    <xf numFmtId="0" fontId="57" fillId="26" borderId="35" xfId="0" applyFont="1" applyFill="1" applyBorder="1">
      <alignment vertical="center"/>
    </xf>
    <xf numFmtId="0" fontId="58" fillId="26" borderId="0" xfId="0" applyFont="1" applyFill="1" applyBorder="1">
      <alignment vertical="center"/>
    </xf>
    <xf numFmtId="0" fontId="57" fillId="26" borderId="0" xfId="0" applyFont="1" applyFill="1" applyBorder="1">
      <alignment vertical="center"/>
    </xf>
    <xf numFmtId="0" fontId="57" fillId="0" borderId="38" xfId="0" applyFont="1" applyFill="1" applyBorder="1">
      <alignment vertical="center"/>
    </xf>
    <xf numFmtId="0" fontId="58" fillId="0" borderId="34" xfId="0" applyFont="1" applyFill="1" applyBorder="1">
      <alignment vertical="center"/>
    </xf>
    <xf numFmtId="0" fontId="57" fillId="0" borderId="34" xfId="0" applyFont="1" applyFill="1" applyBorder="1">
      <alignment vertical="center"/>
    </xf>
    <xf numFmtId="0" fontId="57" fillId="0" borderId="34" xfId="0" applyFont="1" applyFill="1" applyBorder="1" applyAlignment="1">
      <alignment vertical="center"/>
    </xf>
    <xf numFmtId="0" fontId="57" fillId="0" borderId="34" xfId="0" applyFont="1" applyFill="1" applyBorder="1" applyAlignment="1">
      <alignment horizontal="center" vertical="center"/>
    </xf>
    <xf numFmtId="0" fontId="60" fillId="0" borderId="34" xfId="0" applyFont="1" applyFill="1" applyBorder="1" applyAlignment="1" applyProtection="1">
      <alignment vertical="center" shrinkToFit="1"/>
      <protection locked="0"/>
    </xf>
    <xf numFmtId="0" fontId="58" fillId="0" borderId="105" xfId="0" applyFont="1" applyFill="1" applyBorder="1" applyAlignment="1">
      <alignment horizontal="center" vertical="center"/>
    </xf>
    <xf numFmtId="0" fontId="58" fillId="0" borderId="106" xfId="0" applyFont="1" applyBorder="1">
      <alignment vertical="center"/>
    </xf>
    <xf numFmtId="0" fontId="57" fillId="0" borderId="35" xfId="0" applyFont="1" applyFill="1" applyBorder="1" applyAlignment="1">
      <alignment vertical="center" wrapText="1"/>
    </xf>
    <xf numFmtId="0" fontId="57" fillId="0" borderId="44" xfId="0" applyFont="1" applyBorder="1" applyAlignment="1">
      <alignment vertical="center" wrapText="1"/>
    </xf>
    <xf numFmtId="0" fontId="0" fillId="26" borderId="0" xfId="0" applyFont="1" applyFill="1">
      <alignment vertical="center"/>
    </xf>
    <xf numFmtId="0" fontId="0" fillId="26" borderId="0" xfId="0" applyFont="1" applyFill="1" applyAlignment="1">
      <alignment horizontal="center" vertical="center"/>
    </xf>
    <xf numFmtId="0" fontId="7" fillId="0" borderId="0" xfId="0" applyFont="1" applyFill="1" applyBorder="1" applyAlignment="1">
      <alignment horizontal="right" vertical="center"/>
    </xf>
    <xf numFmtId="0" fontId="9" fillId="0" borderId="62" xfId="0" applyFont="1" applyFill="1" applyBorder="1" applyAlignment="1">
      <alignment vertical="top"/>
    </xf>
    <xf numFmtId="0" fontId="9" fillId="0" borderId="54" xfId="0" applyFont="1" applyFill="1" applyBorder="1" applyAlignment="1">
      <alignment vertical="top"/>
    </xf>
    <xf numFmtId="177" fontId="8" fillId="0" borderId="0" xfId="0" applyNumberFormat="1" applyFont="1" applyFill="1" applyBorder="1" applyAlignment="1">
      <alignment vertical="center"/>
    </xf>
    <xf numFmtId="0" fontId="8" fillId="0" borderId="0" xfId="0" applyFont="1" applyFill="1" applyBorder="1" applyAlignment="1">
      <alignment vertical="center"/>
    </xf>
    <xf numFmtId="0" fontId="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7" fontId="8" fillId="0" borderId="140" xfId="0" applyNumberFormat="1" applyFont="1" applyFill="1" applyBorder="1" applyAlignment="1">
      <alignment vertical="center"/>
    </xf>
    <xf numFmtId="0" fontId="0" fillId="0" borderId="0" xfId="0" applyFont="1" applyFill="1" applyAlignment="1">
      <alignment horizontal="right" vertical="center"/>
    </xf>
    <xf numFmtId="0" fontId="8" fillId="28" borderId="93" xfId="0" applyFont="1" applyFill="1" applyBorder="1">
      <alignment vertical="center"/>
    </xf>
    <xf numFmtId="0" fontId="8" fillId="28" borderId="24" xfId="0" applyFont="1" applyFill="1" applyBorder="1">
      <alignment vertical="center"/>
    </xf>
    <xf numFmtId="0" fontId="8" fillId="28" borderId="25" xfId="0" applyFont="1" applyFill="1" applyBorder="1">
      <alignment vertical="center"/>
    </xf>
    <xf numFmtId="0" fontId="8" fillId="26" borderId="56" xfId="0" applyFont="1" applyFill="1" applyBorder="1" applyAlignment="1">
      <alignment horizontal="center" vertical="center" wrapText="1"/>
    </xf>
    <xf numFmtId="0" fontId="8" fillId="26" borderId="70" xfId="0" applyFont="1" applyFill="1" applyBorder="1" applyAlignment="1">
      <alignment vertical="center" wrapText="1"/>
    </xf>
    <xf numFmtId="0" fontId="8" fillId="26" borderId="56" xfId="0" applyFont="1" applyFill="1" applyBorder="1" applyAlignment="1">
      <alignment horizontal="center" vertical="center" wrapText="1"/>
    </xf>
    <xf numFmtId="0" fontId="8" fillId="26" borderId="101" xfId="0" applyFont="1" applyFill="1" applyBorder="1" applyAlignment="1">
      <alignment horizontal="center" vertical="center" wrapText="1" shrinkToFit="1"/>
    </xf>
    <xf numFmtId="0" fontId="0" fillId="26" borderId="92" xfId="0" applyFont="1" applyFill="1" applyBorder="1" applyAlignment="1">
      <alignment horizontal="center" vertical="center" textRotation="255" wrapText="1"/>
    </xf>
    <xf numFmtId="0" fontId="8" fillId="26" borderId="17" xfId="0" applyFont="1" applyFill="1" applyBorder="1" applyAlignment="1">
      <alignment horizontal="center" vertical="center" wrapText="1" shrinkToFit="1"/>
    </xf>
    <xf numFmtId="0" fontId="8" fillId="26" borderId="18" xfId="0" applyFont="1" applyFill="1" applyBorder="1" applyAlignment="1">
      <alignment horizontal="center" vertical="center" wrapText="1" shrinkToFit="1"/>
    </xf>
    <xf numFmtId="0" fontId="8" fillId="26" borderId="19" xfId="0" applyFont="1" applyFill="1" applyBorder="1" applyAlignment="1">
      <alignment horizontal="center" vertical="center" wrapText="1" shrinkToFit="1"/>
    </xf>
    <xf numFmtId="0" fontId="8" fillId="26" borderId="92" xfId="0" applyFont="1" applyFill="1" applyBorder="1" applyAlignment="1">
      <alignment horizontal="center" vertical="center" wrapText="1" shrinkToFit="1"/>
    </xf>
    <xf numFmtId="0" fontId="8" fillId="26" borderId="92" xfId="0" applyFont="1" applyFill="1" applyBorder="1" applyAlignment="1">
      <alignment horizontal="center" vertical="center" shrinkToFit="1"/>
    </xf>
    <xf numFmtId="0" fontId="8" fillId="26" borderId="17" xfId="0" applyFont="1" applyFill="1" applyBorder="1" applyAlignment="1">
      <alignment horizontal="center" vertical="center" shrinkToFit="1"/>
    </xf>
    <xf numFmtId="0" fontId="8" fillId="26" borderId="92" xfId="0" applyFont="1" applyFill="1" applyBorder="1" applyAlignment="1">
      <alignment horizontal="center" vertical="center" wrapText="1"/>
    </xf>
    <xf numFmtId="0" fontId="8" fillId="26" borderId="116" xfId="0" applyFont="1" applyFill="1" applyBorder="1" applyAlignment="1">
      <alignment horizontal="center" vertical="center" wrapText="1"/>
    </xf>
    <xf numFmtId="0" fontId="8" fillId="26" borderId="139"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92" xfId="0" applyFont="1" applyFill="1" applyBorder="1" applyAlignment="1">
      <alignment horizontal="center" vertical="center" textRotation="255"/>
    </xf>
    <xf numFmtId="0" fontId="8" fillId="26" borderId="17" xfId="0" applyFont="1" applyFill="1" applyBorder="1" applyAlignment="1">
      <alignment horizontal="center" vertical="center"/>
    </xf>
    <xf numFmtId="0" fontId="8" fillId="26" borderId="18" xfId="0" applyFont="1" applyFill="1" applyBorder="1" applyAlignment="1">
      <alignment horizontal="center" vertical="center"/>
    </xf>
    <xf numFmtId="0" fontId="8" fillId="0" borderId="10" xfId="0" applyFont="1" applyFill="1" applyBorder="1" applyAlignment="1">
      <alignment vertical="center" wrapText="1"/>
    </xf>
    <xf numFmtId="0" fontId="8" fillId="0" borderId="20"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28" xfId="0" applyFont="1" applyFill="1" applyBorder="1" applyAlignment="1" applyProtection="1">
      <alignment horizontal="center" vertical="center"/>
      <protection locked="0"/>
    </xf>
    <xf numFmtId="0" fontId="8" fillId="0" borderId="30" xfId="0" applyFont="1" applyFill="1" applyBorder="1" applyAlignment="1" applyProtection="1">
      <alignment horizontal="center" vertical="center"/>
      <protection locked="0"/>
    </xf>
    <xf numFmtId="0" fontId="8"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8" fillId="0" borderId="10" xfId="34" applyFont="1" applyFill="1" applyBorder="1" applyAlignment="1" applyProtection="1">
      <alignment vertical="center" shrinkToFit="1"/>
      <protection locked="0"/>
    </xf>
    <xf numFmtId="40" fontId="8" fillId="0" borderId="23" xfId="34" applyNumberFormat="1" applyFont="1" applyFill="1" applyBorder="1" applyAlignment="1" applyProtection="1">
      <alignment vertical="center" shrinkToFit="1"/>
      <protection locked="0"/>
    </xf>
    <xf numFmtId="0" fontId="0" fillId="28" borderId="94" xfId="0" applyFont="1" applyFill="1" applyBorder="1" applyAlignment="1" applyProtection="1">
      <alignment horizontal="center" vertical="center"/>
      <protection locked="0"/>
    </xf>
    <xf numFmtId="0" fontId="61" fillId="28" borderId="11" xfId="0" applyFont="1" applyFill="1" applyBorder="1" applyAlignment="1" applyProtection="1">
      <alignment horizontal="center" vertical="center"/>
      <protection locked="0"/>
    </xf>
    <xf numFmtId="10" fontId="8" fillId="0" borderId="10" xfId="28" applyNumberFormat="1" applyFont="1" applyFill="1" applyBorder="1" applyAlignment="1">
      <alignment vertical="center" shrinkToFit="1"/>
    </xf>
    <xf numFmtId="0" fontId="8" fillId="28" borderId="36" xfId="0" applyFont="1" applyFill="1" applyBorder="1" applyAlignment="1" applyProtection="1">
      <alignment horizontal="center" vertical="center"/>
      <protection locked="0"/>
    </xf>
    <xf numFmtId="0" fontId="8" fillId="28"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8" fillId="0" borderId="23" xfId="0" applyNumberFormat="1" applyFont="1" applyFill="1" applyBorder="1">
      <alignment vertical="center"/>
    </xf>
    <xf numFmtId="0" fontId="0" fillId="0" borderId="11" xfId="0" applyFont="1" applyFill="1" applyBorder="1" applyAlignment="1">
      <alignment vertical="center"/>
    </xf>
    <xf numFmtId="0" fontId="8" fillId="0" borderId="12" xfId="0" applyFont="1" applyFill="1" applyBorder="1" applyAlignment="1">
      <alignment horizontal="left" vertical="center"/>
    </xf>
    <xf numFmtId="0" fontId="8" fillId="0" borderId="36" xfId="0" applyFont="1" applyFill="1" applyBorder="1" applyAlignment="1">
      <alignment horizontal="center" vertical="center"/>
    </xf>
    <xf numFmtId="0" fontId="8" fillId="0" borderId="36" xfId="0" applyFont="1" applyFill="1" applyBorder="1" applyAlignment="1">
      <alignment horizontal="left" vertical="center"/>
    </xf>
    <xf numFmtId="177" fontId="8" fillId="0" borderId="140" xfId="34" applyNumberFormat="1" applyFont="1" applyFill="1" applyBorder="1" applyAlignment="1">
      <alignment vertical="center"/>
    </xf>
    <xf numFmtId="0" fontId="8" fillId="25" borderId="93" xfId="0" applyFont="1" applyFill="1" applyBorder="1">
      <alignment vertical="center"/>
    </xf>
    <xf numFmtId="0" fontId="0" fillId="25" borderId="44"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6" xfId="0" applyFont="1" applyFill="1" applyBorder="1" applyAlignment="1">
      <alignment horizontal="center" vertical="center" wrapText="1"/>
    </xf>
    <xf numFmtId="0" fontId="8" fillId="26" borderId="23" xfId="0" applyFont="1" applyFill="1" applyBorder="1" applyAlignment="1">
      <alignment vertical="center" wrapText="1"/>
    </xf>
    <xf numFmtId="0" fontId="8" fillId="26" borderId="17" xfId="0" applyFont="1" applyFill="1" applyBorder="1" applyAlignment="1">
      <alignment horizontal="center" vertical="center" wrapText="1"/>
    </xf>
    <xf numFmtId="0" fontId="8" fillId="26" borderId="16" xfId="0" applyFont="1" applyFill="1" applyBorder="1" applyAlignment="1">
      <alignment horizontal="center" vertical="center" wrapText="1"/>
    </xf>
    <xf numFmtId="0" fontId="8" fillId="26" borderId="101" xfId="0" applyFont="1" applyFill="1" applyBorder="1" applyAlignment="1">
      <alignment horizontal="center" vertical="center" textRotation="255"/>
    </xf>
    <xf numFmtId="0" fontId="28" fillId="26" borderId="92" xfId="0" applyFont="1" applyFill="1" applyBorder="1" applyAlignment="1" applyProtection="1">
      <alignment horizontal="center" vertical="top" textRotation="255" wrapText="1"/>
      <protection locked="0"/>
    </xf>
    <xf numFmtId="40" fontId="8" fillId="0" borderId="12" xfId="34" applyNumberFormat="1" applyFont="1" applyFill="1" applyBorder="1" applyAlignment="1" applyProtection="1">
      <alignment vertical="center" shrinkToFit="1"/>
      <protection locked="0"/>
    </xf>
    <xf numFmtId="0" fontId="8" fillId="25" borderId="94" xfId="0" applyFont="1" applyFill="1" applyBorder="1" applyAlignment="1" applyProtection="1">
      <alignment horizontal="center" vertical="center"/>
      <protection locked="0"/>
    </xf>
    <xf numFmtId="0" fontId="61" fillId="25" borderId="11" xfId="0" applyFont="1" applyFill="1" applyBorder="1" applyAlignment="1" applyProtection="1">
      <alignment horizontal="center" vertical="center"/>
      <protection locked="0"/>
    </xf>
    <xf numFmtId="179" fontId="8" fillId="0" borderId="10" xfId="28" applyNumberFormat="1" applyFont="1" applyFill="1" applyBorder="1" applyAlignment="1">
      <alignment vertical="center" shrinkToFit="1"/>
    </xf>
    <xf numFmtId="0" fontId="8" fillId="25" borderId="36" xfId="0" applyFont="1" applyFill="1" applyBorder="1" applyAlignment="1" applyProtection="1">
      <alignment horizontal="center" vertical="center"/>
      <protection locked="0"/>
    </xf>
    <xf numFmtId="0" fontId="31" fillId="32" borderId="32" xfId="0" applyFont="1" applyFill="1" applyBorder="1">
      <alignment vertical="center"/>
    </xf>
    <xf numFmtId="0" fontId="61" fillId="25" borderId="52" xfId="0" applyFont="1" applyFill="1" applyBorder="1" applyAlignment="1" applyProtection="1">
      <alignment horizontal="center" vertical="center"/>
      <protection locked="0"/>
    </xf>
    <xf numFmtId="179" fontId="8" fillId="0" borderId="29" xfId="28" applyNumberFormat="1" applyFont="1" applyFill="1" applyBorder="1" applyAlignment="1">
      <alignment vertical="center" shrinkToFit="1"/>
    </xf>
    <xf numFmtId="0" fontId="9" fillId="0" borderId="61" xfId="0" applyFont="1" applyFill="1" applyBorder="1" applyAlignment="1">
      <alignment vertical="center"/>
    </xf>
    <xf numFmtId="0" fontId="8" fillId="25" borderId="51" xfId="0" applyFont="1" applyFill="1" applyBorder="1" applyAlignment="1" applyProtection="1">
      <alignment horizontal="center" vertical="center"/>
      <protection locked="0"/>
    </xf>
    <xf numFmtId="0" fontId="9" fillId="0" borderId="51" xfId="0" applyFont="1" applyFill="1" applyBorder="1" applyAlignment="1">
      <alignment vertical="center"/>
    </xf>
    <xf numFmtId="0" fontId="9" fillId="0" borderId="51" xfId="0" applyFont="1" applyFill="1" applyBorder="1" applyAlignment="1" applyProtection="1">
      <alignment vertical="center"/>
      <protection locked="0"/>
    </xf>
    <xf numFmtId="0" fontId="0" fillId="0" borderId="51" xfId="0" applyFont="1" applyFill="1" applyBorder="1">
      <alignment vertical="center"/>
    </xf>
    <xf numFmtId="0" fontId="0" fillId="0" borderId="51" xfId="0" applyFont="1" applyFill="1" applyBorder="1" applyAlignment="1">
      <alignment horizontal="center" vertical="center"/>
    </xf>
    <xf numFmtId="0" fontId="0" fillId="0" borderId="51" xfId="0" applyFont="1" applyFill="1" applyBorder="1" applyAlignment="1">
      <alignment vertical="center"/>
    </xf>
    <xf numFmtId="177" fontId="8"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8" fillId="26" borderId="17" xfId="0" applyFont="1" applyFill="1" applyBorder="1" applyAlignment="1">
      <alignment horizontal="center" vertical="center"/>
    </xf>
    <xf numFmtId="0" fontId="8" fillId="25" borderId="55" xfId="0" applyFont="1" applyFill="1" applyBorder="1" applyAlignment="1" applyProtection="1">
      <alignment horizontal="center" vertical="center"/>
      <protection locked="0"/>
    </xf>
    <xf numFmtId="0" fontId="8" fillId="26" borderId="11" xfId="0" applyFont="1" applyFill="1" applyBorder="1" applyAlignment="1" applyProtection="1">
      <alignment horizontal="left" vertical="top" textRotation="255"/>
      <protection locked="0"/>
    </xf>
    <xf numFmtId="0" fontId="8" fillId="0" borderId="10" xfId="0" applyFont="1" applyFill="1" applyBorder="1" applyAlignment="1" applyProtection="1">
      <alignment vertical="center"/>
      <protection locked="0"/>
    </xf>
    <xf numFmtId="0" fontId="8" fillId="0" borderId="29" xfId="0" applyFont="1" applyFill="1" applyBorder="1" applyAlignment="1" applyProtection="1">
      <alignment vertical="center"/>
      <protection locked="0"/>
    </xf>
    <xf numFmtId="0" fontId="31" fillId="0" borderId="0" xfId="0" applyFont="1" applyFill="1" applyBorder="1" applyAlignment="1">
      <alignment vertical="center"/>
    </xf>
    <xf numFmtId="0" fontId="49" fillId="0" borderId="0" xfId="0" applyFont="1" applyAlignment="1" applyProtection="1">
      <alignment horizontal="right" vertical="center"/>
      <protection locked="0"/>
    </xf>
    <xf numFmtId="0" fontId="31" fillId="31" borderId="0" xfId="0" applyFont="1" applyFill="1" applyBorder="1" applyAlignment="1">
      <alignment horizontal="center" vertical="center"/>
    </xf>
    <xf numFmtId="0" fontId="31" fillId="32" borderId="0" xfId="0" applyFont="1" applyFill="1" applyBorder="1">
      <alignment vertical="center"/>
    </xf>
    <xf numFmtId="0" fontId="44" fillId="32" borderId="0" xfId="0" applyFont="1" applyFill="1" applyBorder="1">
      <alignment vertical="center"/>
    </xf>
    <xf numFmtId="0" fontId="8" fillId="26" borderId="0" xfId="0" applyFont="1" applyFill="1" applyBorder="1" applyAlignment="1">
      <alignment horizontal="center" vertical="center"/>
    </xf>
    <xf numFmtId="0" fontId="64" fillId="0" borderId="0" xfId="0" applyFont="1">
      <alignment vertical="center"/>
    </xf>
    <xf numFmtId="0" fontId="65" fillId="0" borderId="0" xfId="0" applyFont="1" applyBorder="1" applyAlignment="1">
      <alignment horizontal="left" vertical="top" wrapText="1"/>
    </xf>
    <xf numFmtId="0" fontId="65" fillId="0" borderId="0" xfId="0" applyFont="1">
      <alignment vertical="center"/>
    </xf>
    <xf numFmtId="0" fontId="64" fillId="0" borderId="0" xfId="0" applyFont="1" applyAlignment="1">
      <alignment horizontal="center" vertical="center"/>
    </xf>
    <xf numFmtId="0" fontId="64" fillId="0" borderId="12" xfId="0" applyFont="1" applyBorder="1" applyAlignment="1">
      <alignment horizontal="center" vertical="center" wrapText="1"/>
    </xf>
    <xf numFmtId="0" fontId="64" fillId="0" borderId="0" xfId="0" applyFont="1" applyAlignment="1">
      <alignment vertical="top" wrapText="1"/>
    </xf>
    <xf numFmtId="0" fontId="64" fillId="0" borderId="0" xfId="0" applyFont="1" applyAlignment="1">
      <alignment horizontal="center" vertical="top" wrapText="1"/>
    </xf>
    <xf numFmtId="0" fontId="64" fillId="0" borderId="0" xfId="0" applyFont="1" applyAlignment="1">
      <alignment horizontal="center" vertical="center" wrapText="1"/>
    </xf>
    <xf numFmtId="0" fontId="68" fillId="0" borderId="0" xfId="0" applyFont="1" applyAlignment="1">
      <alignment horizontal="left" vertical="center" wrapText="1"/>
    </xf>
    <xf numFmtId="0" fontId="64" fillId="0" borderId="0" xfId="0" applyFont="1" applyAlignment="1">
      <alignment vertical="top"/>
    </xf>
    <xf numFmtId="0" fontId="64" fillId="0" borderId="0" xfId="0" applyFont="1" applyAlignment="1">
      <alignment horizontal="center" vertical="top"/>
    </xf>
    <xf numFmtId="0" fontId="64" fillId="0" borderId="0" xfId="0" applyFont="1" applyAlignment="1">
      <alignment horizontal="left" vertical="top"/>
    </xf>
    <xf numFmtId="0" fontId="72" fillId="0" borderId="0" xfId="0" applyFont="1" applyAlignment="1">
      <alignment vertical="top"/>
    </xf>
    <xf numFmtId="0" fontId="72" fillId="0" borderId="0" xfId="0" applyFont="1" applyAlignment="1">
      <alignment horizontal="center" vertical="top"/>
    </xf>
    <xf numFmtId="0" fontId="66" fillId="0" borderId="10" xfId="0" applyFont="1" applyBorder="1" applyAlignment="1">
      <alignment horizontal="center" vertical="center" wrapText="1"/>
    </xf>
    <xf numFmtId="0" fontId="76" fillId="0" borderId="0" xfId="0" applyFont="1">
      <alignment vertical="center"/>
    </xf>
    <xf numFmtId="0" fontId="77" fillId="0" borderId="0" xfId="0" applyFont="1">
      <alignment vertical="center"/>
    </xf>
    <xf numFmtId="0" fontId="79" fillId="0" borderId="0" xfId="0" applyFont="1">
      <alignment vertical="center"/>
    </xf>
    <xf numFmtId="0" fontId="62" fillId="0" borderId="0" xfId="0" applyFont="1" applyBorder="1" applyAlignment="1">
      <alignment vertical="top" wrapText="1"/>
    </xf>
    <xf numFmtId="0" fontId="65" fillId="0" borderId="0" xfId="0" applyFont="1" applyFill="1" applyBorder="1" applyAlignment="1">
      <alignment vertical="top" wrapText="1"/>
    </xf>
    <xf numFmtId="0" fontId="79" fillId="0" borderId="14" xfId="0" applyFont="1" applyBorder="1" applyAlignment="1">
      <alignment vertical="top" wrapText="1"/>
    </xf>
    <xf numFmtId="0" fontId="79" fillId="0" borderId="21" xfId="0" applyFont="1" applyBorder="1" applyAlignment="1">
      <alignment vertical="top" wrapText="1"/>
    </xf>
    <xf numFmtId="0" fontId="79" fillId="0" borderId="33" xfId="0" applyFont="1" applyBorder="1" applyAlignment="1">
      <alignment vertical="top" wrapText="1"/>
    </xf>
    <xf numFmtId="0" fontId="79" fillId="0" borderId="0" xfId="0" applyFont="1" applyBorder="1" applyAlignment="1">
      <alignment vertical="top" wrapText="1"/>
    </xf>
    <xf numFmtId="0" fontId="79" fillId="0" borderId="17" xfId="0" applyFont="1" applyBorder="1" applyAlignment="1">
      <alignment vertical="top" wrapText="1"/>
    </xf>
    <xf numFmtId="0" fontId="79" fillId="0" borderId="18" xfId="0" applyFont="1" applyBorder="1" applyAlignment="1">
      <alignment vertical="top" wrapText="1"/>
    </xf>
    <xf numFmtId="0" fontId="64" fillId="0" borderId="12" xfId="0" applyFont="1" applyFill="1" applyBorder="1" applyAlignment="1">
      <alignment horizontal="center" vertical="center" wrapText="1"/>
    </xf>
    <xf numFmtId="0" fontId="71" fillId="27" borderId="10" xfId="0" applyFont="1" applyFill="1" applyBorder="1" applyAlignment="1">
      <alignment horizontal="center" vertical="center" wrapText="1"/>
    </xf>
    <xf numFmtId="0" fontId="69" fillId="0" borderId="0" xfId="0" applyFont="1" applyAlignment="1">
      <alignment vertical="center"/>
    </xf>
    <xf numFmtId="0" fontId="72" fillId="0" borderId="0" xfId="0" applyFont="1" applyAlignment="1">
      <alignment vertical="center"/>
    </xf>
    <xf numFmtId="0" fontId="72" fillId="33" borderId="0" xfId="0" applyFont="1" applyFill="1" applyAlignment="1">
      <alignment vertical="center"/>
    </xf>
    <xf numFmtId="0" fontId="72" fillId="33" borderId="0" xfId="0" applyFont="1" applyFill="1" applyAlignment="1">
      <alignment horizontal="center" vertical="center"/>
    </xf>
    <xf numFmtId="0" fontId="69" fillId="33" borderId="0" xfId="0" applyFont="1" applyFill="1" applyAlignment="1">
      <alignment vertical="center"/>
    </xf>
    <xf numFmtId="0" fontId="69" fillId="33" borderId="0" xfId="0" applyFont="1" applyFill="1" applyAlignment="1">
      <alignment horizontal="center" vertical="center"/>
    </xf>
    <xf numFmtId="0" fontId="75" fillId="0" borderId="0" xfId="0" applyFont="1">
      <alignment vertical="center"/>
    </xf>
    <xf numFmtId="0" fontId="82" fillId="0" borderId="0" xfId="0" applyFont="1">
      <alignment vertical="center"/>
    </xf>
    <xf numFmtId="0" fontId="76" fillId="0" borderId="12" xfId="0" applyFont="1" applyBorder="1">
      <alignment vertical="center"/>
    </xf>
    <xf numFmtId="0" fontId="76" fillId="0" borderId="13" xfId="0" applyFont="1" applyBorder="1">
      <alignment vertical="center"/>
    </xf>
    <xf numFmtId="0" fontId="76" fillId="0" borderId="92" xfId="0" applyFont="1" applyBorder="1">
      <alignment vertical="center"/>
    </xf>
    <xf numFmtId="0" fontId="76" fillId="30" borderId="120" xfId="0" applyFont="1" applyFill="1" applyBorder="1" applyAlignment="1">
      <alignment vertical="center"/>
    </xf>
    <xf numFmtId="0" fontId="76" fillId="30" borderId="28" xfId="0" applyFont="1" applyFill="1" applyBorder="1" applyAlignment="1">
      <alignment vertical="center"/>
    </xf>
    <xf numFmtId="0" fontId="76" fillId="0" borderId="28" xfId="0" applyFont="1" applyBorder="1" applyAlignment="1">
      <alignment vertical="center"/>
    </xf>
    <xf numFmtId="0" fontId="76" fillId="30" borderId="48" xfId="0" applyFont="1" applyFill="1" applyBorder="1" applyAlignment="1">
      <alignment vertical="center"/>
    </xf>
    <xf numFmtId="0" fontId="76" fillId="0" borderId="26" xfId="0" applyFont="1" applyBorder="1" applyAlignment="1">
      <alignment vertical="center"/>
    </xf>
    <xf numFmtId="0" fontId="76" fillId="0" borderId="31" xfId="0" applyFont="1" applyBorder="1" applyAlignment="1">
      <alignment vertical="center"/>
    </xf>
    <xf numFmtId="0" fontId="76" fillId="0" borderId="101" xfId="0" applyFont="1" applyBorder="1">
      <alignment vertical="center"/>
    </xf>
    <xf numFmtId="0" fontId="76" fillId="0" borderId="10" xfId="0" applyFont="1" applyBorder="1" applyAlignment="1">
      <alignment vertical="center"/>
    </xf>
    <xf numFmtId="0" fontId="76" fillId="0" borderId="92" xfId="0" applyFont="1" applyBorder="1" applyAlignment="1">
      <alignment vertical="center" shrinkToFit="1"/>
    </xf>
    <xf numFmtId="0" fontId="76" fillId="0" borderId="0" xfId="0" applyFont="1" applyAlignment="1">
      <alignment horizontal="center" vertical="center" wrapText="1"/>
    </xf>
    <xf numFmtId="0" fontId="76" fillId="0" borderId="0" xfId="0" applyFont="1" applyAlignment="1">
      <alignment horizontal="right" vertical="top" wrapText="1"/>
    </xf>
    <xf numFmtId="0" fontId="76" fillId="0" borderId="101" xfId="0" applyFont="1" applyBorder="1" applyAlignment="1">
      <alignment horizontal="center" vertical="center"/>
    </xf>
    <xf numFmtId="0" fontId="76" fillId="30" borderId="121" xfId="0" applyFont="1" applyFill="1" applyBorder="1" applyAlignment="1">
      <alignment horizontal="center" vertical="center"/>
    </xf>
    <xf numFmtId="0" fontId="76" fillId="30" borderId="122" xfId="0" applyFont="1" applyFill="1" applyBorder="1" applyAlignment="1">
      <alignment horizontal="center" vertical="center"/>
    </xf>
    <xf numFmtId="0" fontId="76" fillId="30" borderId="123" xfId="0" applyFont="1" applyFill="1" applyBorder="1" applyAlignment="1">
      <alignment horizontal="center" vertical="center"/>
    </xf>
    <xf numFmtId="0" fontId="76" fillId="30" borderId="96" xfId="0" applyFont="1" applyFill="1" applyBorder="1" applyAlignment="1">
      <alignment vertical="center"/>
    </xf>
    <xf numFmtId="0" fontId="76" fillId="30" borderId="96" xfId="0" applyFont="1" applyFill="1" applyBorder="1" applyAlignment="1">
      <alignment vertical="center" wrapText="1"/>
    </xf>
    <xf numFmtId="0" fontId="76" fillId="30" borderId="120" xfId="0" applyFont="1" applyFill="1" applyBorder="1" applyAlignment="1">
      <alignment horizontal="center" vertical="center"/>
    </xf>
    <xf numFmtId="0" fontId="76" fillId="30" borderId="28" xfId="0" applyFont="1" applyFill="1" applyBorder="1" applyAlignment="1">
      <alignment horizontal="center" vertical="center"/>
    </xf>
    <xf numFmtId="0" fontId="76" fillId="30" borderId="30" xfId="0" applyFont="1" applyFill="1" applyBorder="1" applyAlignment="1">
      <alignment horizontal="center" vertical="center"/>
    </xf>
    <xf numFmtId="0" fontId="76" fillId="30" borderId="10" xfId="0" applyFont="1" applyFill="1" applyBorder="1" applyAlignment="1">
      <alignment vertical="center"/>
    </xf>
    <xf numFmtId="0" fontId="76" fillId="30" borderId="10" xfId="0" applyFont="1" applyFill="1" applyBorder="1" applyAlignment="1">
      <alignment vertical="center" wrapText="1"/>
    </xf>
    <xf numFmtId="176" fontId="76" fillId="30" borderId="10" xfId="0" applyNumberFormat="1" applyFont="1" applyFill="1" applyBorder="1">
      <alignment vertical="center"/>
    </xf>
    <xf numFmtId="180" fontId="76" fillId="30" borderId="23" xfId="0" applyNumberFormat="1" applyFont="1" applyFill="1" applyBorder="1">
      <alignment vertical="center"/>
    </xf>
    <xf numFmtId="0" fontId="76" fillId="30" borderId="124" xfId="0" applyFont="1" applyFill="1" applyBorder="1" applyAlignment="1">
      <alignment horizontal="center" vertical="center"/>
    </xf>
    <xf numFmtId="0" fontId="76" fillId="30" borderId="125" xfId="0" applyFont="1" applyFill="1" applyBorder="1" applyAlignment="1">
      <alignment horizontal="center" vertical="center"/>
    </xf>
    <xf numFmtId="0" fontId="76" fillId="30" borderId="126" xfId="0" applyFont="1" applyFill="1" applyBorder="1" applyAlignment="1">
      <alignment horizontal="center" vertical="center"/>
    </xf>
    <xf numFmtId="0" fontId="76" fillId="30" borderId="29" xfId="0" applyFont="1" applyFill="1" applyBorder="1" applyAlignment="1">
      <alignment vertical="center"/>
    </xf>
    <xf numFmtId="0" fontId="76" fillId="30" borderId="29" xfId="0" applyFont="1" applyFill="1" applyBorder="1" applyAlignment="1">
      <alignment vertical="center" wrapText="1"/>
    </xf>
    <xf numFmtId="176" fontId="76" fillId="30" borderId="29" xfId="0" applyNumberFormat="1" applyFont="1" applyFill="1" applyBorder="1">
      <alignment vertical="center"/>
    </xf>
    <xf numFmtId="180" fontId="76" fillId="30" borderId="27" xfId="0" applyNumberFormat="1" applyFont="1" applyFill="1" applyBorder="1">
      <alignment vertical="center"/>
    </xf>
    <xf numFmtId="0" fontId="76" fillId="0" borderId="0" xfId="0" applyFont="1" applyBorder="1">
      <alignment vertical="center"/>
    </xf>
    <xf numFmtId="0" fontId="76" fillId="30" borderId="0" xfId="0" applyFont="1" applyFill="1" applyBorder="1">
      <alignment vertical="center"/>
    </xf>
    <xf numFmtId="0" fontId="76" fillId="28" borderId="0" xfId="0" applyFont="1" applyFill="1" applyBorder="1">
      <alignment vertical="center"/>
    </xf>
    <xf numFmtId="0" fontId="76" fillId="25" borderId="0" xfId="0" applyFont="1" applyFill="1" applyBorder="1">
      <alignment vertical="center"/>
    </xf>
    <xf numFmtId="0" fontId="80" fillId="0" borderId="0" xfId="0" applyFont="1">
      <alignment vertical="center"/>
    </xf>
    <xf numFmtId="0" fontId="74" fillId="0" borderId="0" xfId="0" applyFont="1">
      <alignment vertical="center"/>
    </xf>
    <xf numFmtId="176" fontId="76" fillId="30" borderId="96" xfId="0" applyNumberFormat="1" applyFont="1" applyFill="1" applyBorder="1" applyAlignment="1">
      <alignment vertical="center" shrinkToFit="1"/>
    </xf>
    <xf numFmtId="180" fontId="76" fillId="30" borderId="22" xfId="0" applyNumberFormat="1" applyFont="1" applyFill="1" applyBorder="1" applyAlignment="1">
      <alignment vertical="center" shrinkToFit="1"/>
    </xf>
    <xf numFmtId="176" fontId="76" fillId="30" borderId="10" xfId="0" applyNumberFormat="1" applyFont="1" applyFill="1" applyBorder="1" applyAlignment="1">
      <alignment vertical="center" shrinkToFit="1"/>
    </xf>
    <xf numFmtId="180" fontId="76" fillId="30" borderId="23" xfId="0" applyNumberFormat="1" applyFont="1" applyFill="1" applyBorder="1" applyAlignment="1">
      <alignment vertical="center" shrinkToFit="1"/>
    </xf>
    <xf numFmtId="0" fontId="37" fillId="0" borderId="0" xfId="0" applyFont="1" applyFill="1">
      <alignment vertical="center"/>
    </xf>
    <xf numFmtId="0" fontId="72" fillId="36" borderId="14" xfId="0" applyFont="1" applyFill="1" applyBorder="1" applyAlignment="1">
      <alignment vertical="center"/>
    </xf>
    <xf numFmtId="0" fontId="72" fillId="36" borderId="21" xfId="0" applyFont="1" applyFill="1" applyBorder="1" applyAlignment="1">
      <alignment horizontal="center" vertical="center"/>
    </xf>
    <xf numFmtId="0" fontId="72" fillId="36" borderId="21" xfId="0" applyFont="1" applyFill="1" applyBorder="1" applyAlignment="1">
      <alignment vertical="center"/>
    </xf>
    <xf numFmtId="0" fontId="76" fillId="0" borderId="21" xfId="0" applyFont="1" applyBorder="1">
      <alignment vertical="center"/>
    </xf>
    <xf numFmtId="0" fontId="76" fillId="0" borderId="15" xfId="0" applyFont="1" applyBorder="1">
      <alignment vertical="center"/>
    </xf>
    <xf numFmtId="0" fontId="69" fillId="36" borderId="33" xfId="0" applyFont="1" applyFill="1" applyBorder="1" applyAlignment="1">
      <alignment vertical="center"/>
    </xf>
    <xf numFmtId="0" fontId="69" fillId="36" borderId="0" xfId="0" applyFont="1" applyFill="1" applyBorder="1" applyAlignment="1">
      <alignment horizontal="center" vertical="center"/>
    </xf>
    <xf numFmtId="0" fontId="69" fillId="36" borderId="0" xfId="0" applyFont="1" applyFill="1" applyBorder="1" applyAlignment="1">
      <alignment vertical="center"/>
    </xf>
    <xf numFmtId="0" fontId="76" fillId="0" borderId="16" xfId="0" applyFont="1" applyBorder="1">
      <alignment vertical="center"/>
    </xf>
    <xf numFmtId="0" fontId="69" fillId="36" borderId="17" xfId="0" applyFont="1" applyFill="1" applyBorder="1" applyAlignment="1">
      <alignment vertical="center"/>
    </xf>
    <xf numFmtId="0" fontId="69" fillId="36" borderId="18" xfId="0" applyFont="1" applyFill="1" applyBorder="1" applyAlignment="1">
      <alignment horizontal="center" vertical="center"/>
    </xf>
    <xf numFmtId="0" fontId="69" fillId="36" borderId="18" xfId="0" applyFont="1" applyFill="1" applyBorder="1" applyAlignment="1">
      <alignment vertical="center"/>
    </xf>
    <xf numFmtId="0" fontId="76" fillId="0" borderId="18" xfId="0" applyFont="1" applyBorder="1">
      <alignment vertical="center"/>
    </xf>
    <xf numFmtId="0" fontId="76" fillId="0" borderId="19" xfId="0" applyFont="1" applyBorder="1">
      <alignment vertical="center"/>
    </xf>
    <xf numFmtId="0" fontId="77" fillId="0" borderId="0" xfId="0" applyFont="1" applyBorder="1">
      <alignment vertical="center"/>
    </xf>
    <xf numFmtId="0" fontId="8" fillId="0" borderId="0" xfId="0" applyFont="1" applyFill="1">
      <alignment vertical="center"/>
    </xf>
    <xf numFmtId="0" fontId="77" fillId="36" borderId="0" xfId="0" applyFont="1" applyFill="1" applyBorder="1" applyAlignment="1">
      <alignment vertical="center"/>
    </xf>
    <xf numFmtId="0" fontId="77" fillId="36" borderId="0" xfId="0" applyFont="1" applyFill="1" applyBorder="1" applyAlignment="1">
      <alignment horizontal="center" vertical="center"/>
    </xf>
    <xf numFmtId="0" fontId="77" fillId="30" borderId="0" xfId="0" applyFont="1" applyFill="1" applyBorder="1">
      <alignment vertical="center"/>
    </xf>
    <xf numFmtId="0" fontId="77" fillId="28" borderId="0" xfId="0" applyFont="1" applyFill="1" applyBorder="1">
      <alignment vertical="center"/>
    </xf>
    <xf numFmtId="0" fontId="77" fillId="25" borderId="0" xfId="0" applyFont="1" applyFill="1" applyBorder="1">
      <alignment vertical="center"/>
    </xf>
    <xf numFmtId="0" fontId="80" fillId="36" borderId="43" xfId="0" applyFont="1" applyFill="1" applyBorder="1" applyAlignment="1">
      <alignment vertical="center"/>
    </xf>
    <xf numFmtId="0" fontId="80" fillId="36" borderId="44" xfId="0" applyFont="1" applyFill="1" applyBorder="1" applyAlignment="1">
      <alignment horizontal="center" vertical="center"/>
    </xf>
    <xf numFmtId="0" fontId="80" fillId="36" borderId="44" xfId="0" applyFont="1" applyFill="1" applyBorder="1" applyAlignment="1">
      <alignment vertical="center"/>
    </xf>
    <xf numFmtId="0" fontId="77" fillId="0" borderId="44" xfId="0" applyFont="1" applyBorder="1">
      <alignment vertical="center"/>
    </xf>
    <xf numFmtId="0" fontId="8" fillId="0" borderId="44" xfId="0" applyFont="1" applyFill="1" applyBorder="1">
      <alignment vertical="center"/>
    </xf>
    <xf numFmtId="0" fontId="8" fillId="0" borderId="44" xfId="0" applyFont="1" applyBorder="1">
      <alignment vertical="center"/>
    </xf>
    <xf numFmtId="0" fontId="8" fillId="0" borderId="45" xfId="0" applyFont="1" applyFill="1" applyBorder="1">
      <alignment vertical="center"/>
    </xf>
    <xf numFmtId="0" fontId="77" fillId="36" borderId="35" xfId="0" applyFont="1" applyFill="1" applyBorder="1" applyAlignment="1">
      <alignment vertical="center"/>
    </xf>
    <xf numFmtId="0" fontId="8" fillId="26" borderId="0" xfId="0" applyFont="1" applyFill="1" applyBorder="1">
      <alignment vertical="center"/>
    </xf>
    <xf numFmtId="0" fontId="8" fillId="0" borderId="0" xfId="0" applyFont="1" applyFill="1" applyBorder="1">
      <alignment vertical="center"/>
    </xf>
    <xf numFmtId="0" fontId="8" fillId="0" borderId="37" xfId="0" applyFont="1" applyFill="1" applyBorder="1">
      <alignment vertical="center"/>
    </xf>
    <xf numFmtId="0" fontId="77" fillId="36" borderId="107" xfId="0" applyFont="1" applyFill="1" applyBorder="1" applyAlignment="1">
      <alignment vertical="center"/>
    </xf>
    <xf numFmtId="0" fontId="77" fillId="36" borderId="105" xfId="0" applyFont="1" applyFill="1" applyBorder="1" applyAlignment="1">
      <alignment horizontal="center" vertical="center"/>
    </xf>
    <xf numFmtId="0" fontId="77" fillId="36" borderId="105" xfId="0" applyFont="1" applyFill="1" applyBorder="1" applyAlignment="1">
      <alignment vertical="center"/>
    </xf>
    <xf numFmtId="0" fontId="77" fillId="0" borderId="105" xfId="0" applyFont="1" applyBorder="1">
      <alignment vertical="center"/>
    </xf>
    <xf numFmtId="0" fontId="8" fillId="26" borderId="105" xfId="0" applyFont="1" applyFill="1" applyBorder="1" applyAlignment="1">
      <alignment horizontal="center" vertical="center"/>
    </xf>
    <xf numFmtId="0" fontId="8" fillId="0" borderId="105" xfId="0" applyFont="1" applyFill="1" applyBorder="1">
      <alignment vertical="center"/>
    </xf>
    <xf numFmtId="0" fontId="8" fillId="0" borderId="106" xfId="0" applyFont="1" applyFill="1" applyBorder="1">
      <alignment vertical="center"/>
    </xf>
    <xf numFmtId="0" fontId="57" fillId="0" borderId="105" xfId="0" applyFont="1" applyBorder="1" applyAlignment="1">
      <alignment vertical="center" wrapText="1"/>
    </xf>
    <xf numFmtId="0" fontId="66" fillId="34" borderId="10" xfId="0" applyFont="1" applyFill="1" applyBorder="1" applyAlignment="1">
      <alignment horizontal="center" vertical="center" wrapText="1"/>
    </xf>
    <xf numFmtId="0" fontId="74" fillId="34" borderId="12" xfId="0" applyFont="1" applyFill="1" applyBorder="1" applyAlignment="1">
      <alignment horizontal="center" vertical="center" wrapText="1"/>
    </xf>
    <xf numFmtId="0" fontId="74" fillId="0" borderId="10" xfId="0" applyFont="1" applyBorder="1" applyAlignment="1">
      <alignment horizontal="left" vertical="center" wrapText="1"/>
    </xf>
    <xf numFmtId="0" fontId="74" fillId="37" borderId="10" xfId="0" applyFont="1" applyFill="1" applyBorder="1" applyAlignment="1">
      <alignment vertical="center" wrapText="1"/>
    </xf>
    <xf numFmtId="0" fontId="64" fillId="37" borderId="10" xfId="0" applyFont="1" applyFill="1" applyBorder="1" applyAlignment="1">
      <alignment horizontal="center" vertical="center" wrapText="1"/>
    </xf>
    <xf numFmtId="0" fontId="74" fillId="38" borderId="10" xfId="0" applyFont="1" applyFill="1" applyBorder="1" applyAlignment="1">
      <alignment vertical="center" wrapText="1"/>
    </xf>
    <xf numFmtId="0" fontId="64" fillId="38" borderId="10" xfId="0" applyFont="1" applyFill="1" applyBorder="1" applyAlignment="1">
      <alignment horizontal="center" vertical="center" wrapText="1"/>
    </xf>
    <xf numFmtId="0" fontId="67" fillId="38" borderId="12" xfId="0" applyFont="1" applyFill="1" applyBorder="1" applyAlignment="1">
      <alignment horizontal="center" vertical="center" wrapText="1"/>
    </xf>
    <xf numFmtId="0" fontId="86" fillId="37" borderId="10" xfId="0" applyFont="1" applyFill="1" applyBorder="1" applyAlignment="1">
      <alignment horizontal="center" vertical="center" wrapText="1"/>
    </xf>
    <xf numFmtId="0" fontId="86" fillId="38" borderId="10" xfId="0" applyFont="1" applyFill="1" applyBorder="1" applyAlignment="1">
      <alignment horizontal="center" vertical="center" wrapText="1"/>
    </xf>
    <xf numFmtId="0" fontId="73" fillId="37" borderId="12" xfId="0" applyFont="1" applyFill="1" applyBorder="1" applyAlignment="1">
      <alignment horizontal="center" vertical="center" wrapText="1"/>
    </xf>
    <xf numFmtId="0" fontId="74" fillId="35" borderId="10" xfId="0" applyFont="1" applyFill="1" applyBorder="1" applyAlignment="1">
      <alignment vertical="center" wrapText="1"/>
    </xf>
    <xf numFmtId="0" fontId="64" fillId="35" borderId="10" xfId="0" applyFont="1" applyFill="1" applyBorder="1" applyAlignment="1">
      <alignment horizontal="center" vertical="center" wrapText="1"/>
    </xf>
    <xf numFmtId="0" fontId="73" fillId="35" borderId="12" xfId="0" applyFont="1" applyFill="1" applyBorder="1" applyAlignment="1">
      <alignment horizontal="center" vertical="center" wrapText="1"/>
    </xf>
    <xf numFmtId="0" fontId="87" fillId="0" borderId="0" xfId="0" applyFont="1" applyAlignment="1">
      <alignment vertical="center"/>
    </xf>
    <xf numFmtId="0" fontId="76" fillId="0" borderId="0" xfId="0" applyFont="1" applyBorder="1" applyAlignment="1">
      <alignment vertical="center"/>
    </xf>
    <xf numFmtId="0" fontId="64" fillId="0" borderId="0" xfId="0" applyFont="1" applyAlignment="1">
      <alignment vertical="center"/>
    </xf>
    <xf numFmtId="0" fontId="88" fillId="0" borderId="10" xfId="0" applyFont="1" applyBorder="1" applyAlignment="1">
      <alignment horizontal="center" vertical="center" wrapText="1"/>
    </xf>
    <xf numFmtId="0" fontId="88" fillId="0" borderId="17" xfId="0" applyFont="1" applyBorder="1" applyAlignment="1">
      <alignment horizontal="center" vertical="center" wrapText="1"/>
    </xf>
    <xf numFmtId="0" fontId="88" fillId="0" borderId="12" xfId="0" applyFont="1" applyBorder="1" applyAlignment="1">
      <alignment horizontal="center" vertical="center" wrapText="1"/>
    </xf>
    <xf numFmtId="0" fontId="88" fillId="0" borderId="12" xfId="0" applyFont="1" applyBorder="1" applyAlignment="1">
      <alignment vertical="center"/>
    </xf>
    <xf numFmtId="0" fontId="88" fillId="0" borderId="36" xfId="0" applyFont="1" applyBorder="1" applyAlignment="1">
      <alignment vertical="center" wrapText="1"/>
    </xf>
    <xf numFmtId="179" fontId="88" fillId="0" borderId="10" xfId="28" applyNumberFormat="1" applyFont="1" applyBorder="1" applyAlignment="1">
      <alignment vertical="center" wrapText="1"/>
    </xf>
    <xf numFmtId="179" fontId="88" fillId="0" borderId="11" xfId="28" applyNumberFormat="1" applyFont="1" applyBorder="1" applyAlignment="1">
      <alignment vertical="center" wrapText="1"/>
    </xf>
    <xf numFmtId="179" fontId="88" fillId="0" borderId="153" xfId="28" applyNumberFormat="1" applyFont="1" applyBorder="1" applyAlignment="1">
      <alignment vertical="center" wrapText="1"/>
    </xf>
    <xf numFmtId="179" fontId="88" fillId="39" borderId="10" xfId="28" applyNumberFormat="1" applyFont="1" applyFill="1" applyBorder="1" applyAlignment="1">
      <alignment vertical="center" wrapText="1"/>
    </xf>
    <xf numFmtId="179" fontId="88" fillId="39" borderId="11" xfId="28" applyNumberFormat="1" applyFont="1" applyFill="1" applyBorder="1" applyAlignment="1">
      <alignment vertical="center" wrapText="1"/>
    </xf>
    <xf numFmtId="179" fontId="88" fillId="41" borderId="10" xfId="28" applyNumberFormat="1" applyFont="1" applyFill="1" applyBorder="1" applyAlignment="1">
      <alignment vertical="center" wrapText="1"/>
    </xf>
    <xf numFmtId="179" fontId="88" fillId="40" borderId="10" xfId="28" applyNumberFormat="1" applyFont="1" applyFill="1" applyBorder="1" applyAlignment="1">
      <alignment vertical="center" wrapText="1"/>
    </xf>
    <xf numFmtId="179" fontId="88" fillId="40" borderId="11" xfId="28" applyNumberFormat="1" applyFont="1" applyFill="1" applyBorder="1" applyAlignment="1">
      <alignment vertical="center" wrapText="1"/>
    </xf>
    <xf numFmtId="0" fontId="88" fillId="0" borderId="14" xfId="0" applyFont="1" applyBorder="1" applyAlignment="1">
      <alignment vertical="center"/>
    </xf>
    <xf numFmtId="0" fontId="88" fillId="0" borderId="21" xfId="0" applyFont="1" applyBorder="1" applyAlignment="1">
      <alignment vertical="center" wrapText="1"/>
    </xf>
    <xf numFmtId="179" fontId="88" fillId="0" borderId="13" xfId="28" applyNumberFormat="1" applyFont="1" applyBorder="1" applyAlignment="1">
      <alignment vertical="center" wrapText="1"/>
    </xf>
    <xf numFmtId="179" fontId="88" fillId="0" borderId="15" xfId="28" applyNumberFormat="1" applyFont="1" applyBorder="1" applyAlignment="1">
      <alignment vertical="center" wrapText="1"/>
    </xf>
    <xf numFmtId="179" fontId="88" fillId="0" borderId="154" xfId="28" applyNumberFormat="1" applyFont="1" applyBorder="1" applyAlignment="1">
      <alignment vertical="center" wrapText="1"/>
    </xf>
    <xf numFmtId="179" fontId="88" fillId="41" borderId="11" xfId="28" applyNumberFormat="1" applyFont="1" applyFill="1" applyBorder="1" applyAlignment="1">
      <alignment vertical="center" wrapText="1"/>
    </xf>
    <xf numFmtId="0" fontId="89" fillId="0" borderId="0" xfId="0" applyFont="1" applyAlignment="1">
      <alignment vertical="center"/>
    </xf>
    <xf numFmtId="0" fontId="66" fillId="0" borderId="0" xfId="0" applyFont="1">
      <alignment vertical="center"/>
    </xf>
    <xf numFmtId="0" fontId="66" fillId="0" borderId="0" xfId="0" applyFont="1" applyAlignment="1">
      <alignment vertical="center"/>
    </xf>
    <xf numFmtId="179" fontId="88" fillId="0" borderId="92" xfId="28" applyNumberFormat="1" applyFont="1" applyBorder="1" applyAlignment="1">
      <alignment vertical="center" wrapText="1"/>
    </xf>
    <xf numFmtId="179" fontId="88" fillId="0" borderId="19" xfId="28" applyNumberFormat="1" applyFont="1" applyBorder="1" applyAlignment="1">
      <alignment vertical="center" wrapText="1"/>
    </xf>
    <xf numFmtId="179" fontId="88" fillId="0" borderId="156" xfId="28" applyNumberFormat="1" applyFont="1" applyBorder="1" applyAlignment="1">
      <alignment vertical="center" wrapText="1"/>
    </xf>
    <xf numFmtId="0" fontId="88" fillId="0" borderId="93" xfId="0" applyFont="1" applyBorder="1" applyAlignment="1">
      <alignment vertical="center"/>
    </xf>
    <xf numFmtId="0" fontId="88" fillId="0" borderId="24" xfId="0" applyFont="1" applyBorder="1" applyAlignment="1">
      <alignment vertical="center" wrapText="1"/>
    </xf>
    <xf numFmtId="179" fontId="88" fillId="0" borderId="96" xfId="28" applyNumberFormat="1" applyFont="1" applyBorder="1" applyAlignment="1">
      <alignment vertical="center" wrapText="1"/>
    </xf>
    <xf numFmtId="179" fontId="88" fillId="0" borderId="151" xfId="28" applyNumberFormat="1" applyFont="1" applyBorder="1" applyAlignment="1">
      <alignment vertical="center" wrapText="1"/>
    </xf>
    <xf numFmtId="179" fontId="88" fillId="0" borderId="157" xfId="28" applyNumberFormat="1" applyFont="1" applyBorder="1" applyAlignment="1">
      <alignment vertical="center" wrapText="1"/>
    </xf>
    <xf numFmtId="0" fontId="88" fillId="0" borderId="60" xfId="0" applyFont="1" applyBorder="1" applyAlignment="1">
      <alignment vertical="center"/>
    </xf>
    <xf numFmtId="0" fontId="88" fillId="0" borderId="158" xfId="0" applyFont="1" applyBorder="1" applyAlignment="1">
      <alignment vertical="center"/>
    </xf>
    <xf numFmtId="0" fontId="88" fillId="0" borderId="51" xfId="0" applyFont="1" applyBorder="1" applyAlignment="1">
      <alignment vertical="center" wrapText="1"/>
    </xf>
    <xf numFmtId="179" fontId="88" fillId="0" borderId="29" xfId="28" applyNumberFormat="1" applyFont="1" applyBorder="1" applyAlignment="1">
      <alignment vertical="center" wrapText="1"/>
    </xf>
    <xf numFmtId="179" fontId="88" fillId="0" borderId="52" xfId="28" applyNumberFormat="1" applyFont="1" applyBorder="1" applyAlignment="1">
      <alignment vertical="center" wrapText="1"/>
    </xf>
    <xf numFmtId="179" fontId="88" fillId="0" borderId="159" xfId="28" applyNumberFormat="1" applyFont="1" applyBorder="1" applyAlignment="1">
      <alignment vertical="center" wrapText="1"/>
    </xf>
    <xf numFmtId="0" fontId="76" fillId="0" borderId="13" xfId="0" applyFont="1" applyBorder="1" applyAlignment="1">
      <alignment vertical="center"/>
    </xf>
    <xf numFmtId="0" fontId="76" fillId="0" borderId="22" xfId="0" applyFont="1" applyBorder="1" applyAlignment="1">
      <alignment vertical="center"/>
    </xf>
    <xf numFmtId="0" fontId="76" fillId="0" borderId="23" xfId="0" applyFont="1" applyBorder="1" applyAlignment="1">
      <alignment vertical="center"/>
    </xf>
    <xf numFmtId="0" fontId="76" fillId="0" borderId="27" xfId="0" applyFont="1" applyBorder="1" applyAlignment="1">
      <alignment vertical="center"/>
    </xf>
    <xf numFmtId="0" fontId="76" fillId="0" borderId="92" xfId="0" applyFont="1" applyBorder="1" applyAlignment="1">
      <alignment vertical="center"/>
    </xf>
    <xf numFmtId="0" fontId="88" fillId="0" borderId="0" xfId="0" applyFont="1">
      <alignment vertical="center"/>
    </xf>
    <xf numFmtId="0" fontId="30" fillId="26" borderId="0" xfId="0" applyFont="1" applyFill="1" applyBorder="1" applyAlignment="1">
      <alignment horizontal="left" vertical="center" wrapText="1"/>
    </xf>
    <xf numFmtId="0" fontId="30" fillId="26" borderId="0" xfId="0" applyFont="1" applyFill="1" applyBorder="1" applyAlignment="1">
      <alignment horizontal="left" vertical="center"/>
    </xf>
    <xf numFmtId="0" fontId="30" fillId="26" borderId="0" xfId="0" applyFont="1" applyFill="1" applyAlignment="1">
      <alignment horizontal="left" vertical="center" wrapText="1"/>
    </xf>
    <xf numFmtId="0" fontId="30" fillId="0" borderId="0" xfId="0" applyFont="1" applyFill="1" applyAlignment="1">
      <alignment horizontal="left" vertical="center"/>
    </xf>
    <xf numFmtId="0" fontId="30" fillId="26" borderId="0" xfId="0" applyFont="1" applyFill="1" applyBorder="1" applyAlignment="1">
      <alignment vertical="center" wrapText="1"/>
    </xf>
    <xf numFmtId="0" fontId="30" fillId="26" borderId="0" xfId="0" applyFont="1" applyFill="1" applyBorder="1" applyAlignment="1">
      <alignment horizontal="left" vertical="top" wrapText="1"/>
    </xf>
    <xf numFmtId="0" fontId="30" fillId="0" borderId="0" xfId="0" applyFont="1" applyFill="1">
      <alignment vertical="center"/>
    </xf>
    <xf numFmtId="0" fontId="88" fillId="0" borderId="0" xfId="0" applyFont="1" applyFill="1">
      <alignment vertical="center"/>
    </xf>
    <xf numFmtId="0" fontId="28" fillId="26" borderId="103" xfId="0" applyFont="1" applyFill="1" applyBorder="1" applyAlignment="1">
      <alignment vertical="center" wrapText="1"/>
    </xf>
    <xf numFmtId="0" fontId="9" fillId="26" borderId="33" xfId="0" applyFont="1" applyFill="1" applyBorder="1" applyAlignment="1">
      <alignment vertical="center"/>
    </xf>
    <xf numFmtId="0" fontId="9" fillId="26" borderId="0" xfId="0" applyFont="1" applyFill="1" applyBorder="1" applyAlignment="1">
      <alignment vertical="center"/>
    </xf>
    <xf numFmtId="0" fontId="29" fillId="26" borderId="0" xfId="0" applyFont="1" applyFill="1" applyBorder="1" applyAlignment="1" applyProtection="1">
      <alignment vertical="center" wrapText="1"/>
      <protection locked="0"/>
    </xf>
    <xf numFmtId="0" fontId="28" fillId="25" borderId="0" xfId="0" applyFont="1" applyFill="1" applyBorder="1" applyAlignment="1" applyProtection="1">
      <alignment vertical="center"/>
      <protection locked="0"/>
    </xf>
    <xf numFmtId="0" fontId="29" fillId="26" borderId="36" xfId="0" applyNumberFormat="1" applyFont="1" applyFill="1" applyBorder="1" applyAlignment="1">
      <alignment horizontal="right" vertical="center"/>
    </xf>
    <xf numFmtId="0" fontId="0" fillId="26" borderId="0" xfId="0" applyFont="1" applyFill="1" applyAlignment="1">
      <alignment vertical="center"/>
    </xf>
    <xf numFmtId="0" fontId="9" fillId="26" borderId="0" xfId="0" applyFont="1" applyFill="1">
      <alignment vertical="center"/>
    </xf>
    <xf numFmtId="0" fontId="9" fillId="26" borderId="12" xfId="0" applyFont="1" applyFill="1" applyBorder="1">
      <alignment vertical="center"/>
    </xf>
    <xf numFmtId="0" fontId="28" fillId="26" borderId="36" xfId="0" applyFont="1" applyFill="1" applyBorder="1" applyAlignment="1">
      <alignment vertical="center"/>
    </xf>
    <xf numFmtId="0" fontId="9" fillId="26" borderId="21" xfId="0" applyFont="1" applyFill="1" applyBorder="1" applyAlignment="1">
      <alignment horizontal="left" vertical="center"/>
    </xf>
    <xf numFmtId="0" fontId="9" fillId="26" borderId="12" xfId="0" applyFont="1" applyFill="1" applyBorder="1" applyAlignment="1">
      <alignment vertical="center"/>
    </xf>
    <xf numFmtId="0" fontId="0" fillId="26" borderId="36" xfId="0" applyFont="1" applyFill="1" applyBorder="1" applyAlignment="1">
      <alignment vertical="center"/>
    </xf>
    <xf numFmtId="0" fontId="9" fillId="26" borderId="19" xfId="0" applyFont="1" applyFill="1" applyBorder="1" applyAlignment="1">
      <alignment vertical="center"/>
    </xf>
    <xf numFmtId="0" fontId="9" fillId="26" borderId="0" xfId="0" applyFont="1" applyFill="1" applyBorder="1" applyAlignment="1">
      <alignment horizontal="left" vertical="center"/>
    </xf>
    <xf numFmtId="0" fontId="9" fillId="26" borderId="14" xfId="0" applyFont="1" applyFill="1" applyBorder="1" applyAlignment="1">
      <alignment horizontal="center" vertical="center"/>
    </xf>
    <xf numFmtId="0" fontId="0" fillId="26" borderId="18" xfId="0" applyFont="1" applyFill="1" applyBorder="1">
      <alignment vertical="center"/>
    </xf>
    <xf numFmtId="0" fontId="0" fillId="26" borderId="33" xfId="0" applyFont="1" applyFill="1" applyBorder="1">
      <alignment vertical="center"/>
    </xf>
    <xf numFmtId="0" fontId="45" fillId="26" borderId="14" xfId="0" applyFont="1" applyFill="1" applyBorder="1" applyAlignment="1">
      <alignment vertical="center"/>
    </xf>
    <xf numFmtId="0" fontId="45" fillId="26" borderId="21" xfId="0" applyFont="1" applyFill="1" applyBorder="1" applyAlignment="1">
      <alignment vertical="center"/>
    </xf>
    <xf numFmtId="0" fontId="9" fillId="26" borderId="0" xfId="0" applyFont="1" applyFill="1" applyBorder="1" applyAlignment="1">
      <alignment horizontal="center" vertical="center"/>
    </xf>
    <xf numFmtId="0" fontId="9" fillId="26" borderId="16" xfId="0" applyFont="1" applyFill="1" applyBorder="1" applyAlignment="1">
      <alignment horizontal="center" vertical="center"/>
    </xf>
    <xf numFmtId="0" fontId="9" fillId="26" borderId="33" xfId="0" applyFont="1" applyFill="1" applyBorder="1" applyAlignment="1">
      <alignment horizontal="center" vertical="center"/>
    </xf>
    <xf numFmtId="0" fontId="0" fillId="26" borderId="33" xfId="0" applyFont="1" applyFill="1" applyBorder="1" applyAlignment="1">
      <alignment horizontal="center" vertical="center"/>
    </xf>
    <xf numFmtId="0" fontId="45" fillId="26" borderId="74" xfId="0" applyFont="1" applyFill="1" applyBorder="1" applyAlignment="1">
      <alignment vertical="center" shrinkToFit="1"/>
    </xf>
    <xf numFmtId="0" fontId="0" fillId="26" borderId="17" xfId="0" applyFont="1" applyFill="1" applyBorder="1" applyAlignment="1">
      <alignment horizontal="center" vertical="center"/>
    </xf>
    <xf numFmtId="0" fontId="45" fillId="26" borderId="17" xfId="0" applyFont="1" applyFill="1" applyBorder="1" applyAlignment="1">
      <alignment horizontal="center" vertical="center" textRotation="255"/>
    </xf>
    <xf numFmtId="0" fontId="9" fillId="26" borderId="36" xfId="0" applyFont="1" applyFill="1" applyBorder="1" applyAlignment="1">
      <alignment horizontal="left" vertical="center"/>
    </xf>
    <xf numFmtId="0" fontId="9" fillId="26" borderId="70" xfId="0" applyFont="1" applyFill="1" applyBorder="1" applyAlignment="1">
      <alignment horizontal="left" vertical="center"/>
    </xf>
    <xf numFmtId="0" fontId="7" fillId="26" borderId="21" xfId="0" applyFont="1" applyFill="1" applyBorder="1" applyAlignment="1">
      <alignment vertical="center"/>
    </xf>
    <xf numFmtId="0" fontId="9" fillId="26" borderId="21" xfId="0" applyFont="1" applyFill="1" applyBorder="1" applyAlignment="1"/>
    <xf numFmtId="0" fontId="9" fillId="26" borderId="0" xfId="0" applyFont="1" applyFill="1" applyBorder="1" applyAlignment="1"/>
    <xf numFmtId="0" fontId="9" fillId="26" borderId="0" xfId="0" applyFont="1" applyFill="1" applyAlignment="1"/>
    <xf numFmtId="0" fontId="29" fillId="26" borderId="0" xfId="0" applyFont="1" applyFill="1" applyAlignment="1">
      <alignment horizontal="right" vertical="top"/>
    </xf>
    <xf numFmtId="0" fontId="29" fillId="26" borderId="0" xfId="0" applyFont="1" applyFill="1" applyBorder="1" applyAlignment="1">
      <alignment horizontal="left" vertical="top" wrapText="1"/>
    </xf>
    <xf numFmtId="0" fontId="29" fillId="26" borderId="0" xfId="0" applyFont="1" applyFill="1" applyAlignment="1">
      <alignment horizontal="left" vertical="top" wrapText="1"/>
    </xf>
    <xf numFmtId="0" fontId="9" fillId="28" borderId="26" xfId="0" applyFont="1" applyFill="1" applyBorder="1">
      <alignment vertical="center"/>
    </xf>
    <xf numFmtId="0" fontId="9" fillId="28" borderId="32" xfId="0" applyFont="1" applyFill="1" applyBorder="1">
      <alignment vertical="center"/>
    </xf>
    <xf numFmtId="0" fontId="45" fillId="26" borderId="66" xfId="0" applyFont="1" applyFill="1" applyBorder="1" applyAlignment="1">
      <alignment vertical="center"/>
    </xf>
    <xf numFmtId="0" fontId="45" fillId="26" borderId="54" xfId="0" applyFont="1" applyFill="1" applyBorder="1" applyAlignment="1">
      <alignment vertical="center"/>
    </xf>
    <xf numFmtId="0" fontId="45" fillId="26" borderId="54" xfId="0" applyFont="1" applyFill="1" applyBorder="1" applyAlignment="1">
      <alignment vertical="center" shrinkToFit="1"/>
    </xf>
    <xf numFmtId="0" fontId="45" fillId="26" borderId="57" xfId="0" applyFont="1" applyFill="1" applyBorder="1" applyAlignment="1">
      <alignment vertical="center" shrinkToFit="1"/>
    </xf>
    <xf numFmtId="0" fontId="45" fillId="26" borderId="160" xfId="0" applyFont="1" applyFill="1" applyBorder="1" applyAlignment="1">
      <alignment vertical="center"/>
    </xf>
    <xf numFmtId="0" fontId="45" fillId="26" borderId="68" xfId="0" applyFont="1" applyFill="1" applyBorder="1" applyAlignment="1">
      <alignment vertical="center"/>
    </xf>
    <xf numFmtId="0" fontId="45" fillId="26" borderId="68" xfId="0" applyFont="1" applyFill="1" applyBorder="1" applyAlignment="1">
      <alignment vertical="center" shrinkToFit="1"/>
    </xf>
    <xf numFmtId="0" fontId="45" fillId="26" borderId="74" xfId="0" applyFont="1" applyFill="1" applyBorder="1">
      <alignment vertical="center"/>
    </xf>
    <xf numFmtId="176" fontId="45" fillId="26" borderId="74" xfId="0" applyNumberFormat="1" applyFont="1" applyFill="1" applyBorder="1" applyAlignment="1" applyProtection="1">
      <alignment vertical="center"/>
      <protection locked="0"/>
    </xf>
    <xf numFmtId="0" fontId="45" fillId="26" borderId="74" xfId="0" applyFont="1" applyFill="1" applyBorder="1" applyAlignment="1" applyProtection="1">
      <alignment vertical="center"/>
      <protection locked="0"/>
    </xf>
    <xf numFmtId="0" fontId="45" fillId="26" borderId="137" xfId="0" applyFont="1" applyFill="1" applyBorder="1" applyAlignment="1" applyProtection="1">
      <alignment vertical="center"/>
      <protection locked="0"/>
    </xf>
    <xf numFmtId="0" fontId="28" fillId="26" borderId="0" xfId="0" applyFont="1" applyFill="1" applyBorder="1" applyAlignment="1"/>
    <xf numFmtId="0" fontId="28" fillId="26" borderId="0" xfId="0" applyFont="1" applyFill="1" applyAlignment="1"/>
    <xf numFmtId="0" fontId="28" fillId="26" borderId="0" xfId="0" applyFont="1" applyFill="1" applyAlignment="1">
      <alignment horizontal="right" vertical="top"/>
    </xf>
    <xf numFmtId="0" fontId="28" fillId="26" borderId="0" xfId="0" applyFont="1" applyFill="1" applyBorder="1" applyAlignment="1">
      <alignment horizontal="left" vertical="top" wrapText="1"/>
    </xf>
    <xf numFmtId="0" fontId="28" fillId="26" borderId="0" xfId="0" applyFont="1" applyFill="1" applyAlignment="1">
      <alignment horizontal="left" vertical="top" wrapText="1"/>
    </xf>
    <xf numFmtId="0" fontId="28" fillId="26" borderId="0" xfId="0" applyFont="1" applyFill="1">
      <alignment vertical="center"/>
    </xf>
    <xf numFmtId="0" fontId="0" fillId="26" borderId="0" xfId="0" applyFont="1" applyFill="1" applyBorder="1" applyAlignment="1">
      <alignment vertical="center"/>
    </xf>
    <xf numFmtId="0" fontId="0" fillId="26" borderId="38" xfId="0" applyFont="1" applyFill="1" applyBorder="1">
      <alignment vertical="center"/>
    </xf>
    <xf numFmtId="0" fontId="0" fillId="26" borderId="105" xfId="0" applyFont="1" applyFill="1" applyBorder="1">
      <alignment vertical="center"/>
    </xf>
    <xf numFmtId="0" fontId="0" fillId="26" borderId="106" xfId="0" applyFont="1" applyFill="1" applyBorder="1">
      <alignment vertical="center"/>
    </xf>
    <xf numFmtId="0" fontId="29" fillId="0" borderId="0" xfId="0" applyFont="1" applyFill="1">
      <alignment vertical="center"/>
    </xf>
    <xf numFmtId="0" fontId="112" fillId="0" borderId="0" xfId="0" applyFont="1" applyFill="1">
      <alignment vertical="center"/>
    </xf>
    <xf numFmtId="0" fontId="64" fillId="26" borderId="0" xfId="0" applyFont="1" applyFill="1">
      <alignment vertical="center"/>
    </xf>
    <xf numFmtId="0" fontId="69" fillId="26" borderId="0" xfId="0" applyFont="1" applyFill="1" applyAlignment="1">
      <alignment vertical="center"/>
    </xf>
    <xf numFmtId="0" fontId="69" fillId="26" borderId="0" xfId="0" applyFont="1" applyFill="1" applyAlignment="1">
      <alignment horizontal="right" vertical="center"/>
    </xf>
    <xf numFmtId="0" fontId="69" fillId="26" borderId="0" xfId="0" applyFont="1" applyFill="1">
      <alignment vertical="center"/>
    </xf>
    <xf numFmtId="0" fontId="66" fillId="26" borderId="0" xfId="0" applyFont="1" applyFill="1">
      <alignment vertical="center"/>
    </xf>
    <xf numFmtId="0" fontId="64" fillId="26" borderId="0" xfId="0" applyFont="1" applyFill="1" applyBorder="1" applyAlignment="1">
      <alignment vertical="center"/>
    </xf>
    <xf numFmtId="0" fontId="64" fillId="26" borderId="0" xfId="0" applyFont="1" applyFill="1" applyBorder="1">
      <alignment vertical="center"/>
    </xf>
    <xf numFmtId="0" fontId="64" fillId="26" borderId="0" xfId="0" applyFont="1" applyFill="1" applyBorder="1" applyProtection="1">
      <alignment vertical="center"/>
      <protection locked="0"/>
    </xf>
    <xf numFmtId="0" fontId="64" fillId="26" borderId="0" xfId="0" applyFont="1" applyFill="1" applyProtection="1">
      <alignment vertical="center"/>
      <protection locked="0"/>
    </xf>
    <xf numFmtId="0" fontId="76" fillId="26" borderId="0" xfId="0" applyFont="1" applyFill="1" applyBorder="1" applyAlignment="1">
      <alignment horizontal="left" vertical="center" wrapText="1"/>
    </xf>
    <xf numFmtId="0" fontId="76" fillId="26" borderId="0" xfId="0" applyFont="1" applyFill="1" applyAlignment="1">
      <alignment horizontal="left" vertical="center" wrapText="1"/>
    </xf>
    <xf numFmtId="0" fontId="76" fillId="26" borderId="43" xfId="0" applyFont="1" applyFill="1" applyBorder="1" applyAlignment="1">
      <alignment horizontal="left" vertical="center" wrapText="1"/>
    </xf>
    <xf numFmtId="0" fontId="76" fillId="26" borderId="44" xfId="0" applyFont="1" applyFill="1" applyBorder="1" applyAlignment="1">
      <alignment horizontal="left" vertical="center" wrapText="1"/>
    </xf>
    <xf numFmtId="0" fontId="76" fillId="26" borderId="45" xfId="0" applyFont="1" applyFill="1" applyBorder="1" applyAlignment="1">
      <alignment horizontal="left" vertical="center" wrapText="1"/>
    </xf>
    <xf numFmtId="0" fontId="93" fillId="26" borderId="35" xfId="0" applyFont="1" applyFill="1" applyBorder="1">
      <alignment vertical="center"/>
    </xf>
    <xf numFmtId="0" fontId="76" fillId="26" borderId="37" xfId="0" applyFont="1" applyFill="1" applyBorder="1" applyAlignment="1">
      <alignment horizontal="left" vertical="center" wrapText="1"/>
    </xf>
    <xf numFmtId="0" fontId="64" fillId="26" borderId="35" xfId="0" applyFont="1" applyFill="1" applyBorder="1">
      <alignment vertical="center"/>
    </xf>
    <xf numFmtId="0" fontId="64" fillId="28" borderId="66" xfId="0" applyFont="1" applyFill="1" applyBorder="1">
      <alignment vertical="center"/>
    </xf>
    <xf numFmtId="0" fontId="93" fillId="28" borderId="54" xfId="0" applyFont="1" applyFill="1" applyBorder="1">
      <alignment vertical="center"/>
    </xf>
    <xf numFmtId="0" fontId="64" fillId="28" borderId="54" xfId="0" applyFont="1" applyFill="1" applyBorder="1">
      <alignment vertical="center"/>
    </xf>
    <xf numFmtId="0" fontId="88" fillId="28" borderId="54" xfId="0" applyFont="1" applyFill="1" applyBorder="1" applyAlignment="1">
      <alignment horizontal="center" vertical="center"/>
    </xf>
    <xf numFmtId="0" fontId="88" fillId="28" borderId="54" xfId="0" applyFont="1" applyFill="1" applyBorder="1">
      <alignment vertical="center"/>
    </xf>
    <xf numFmtId="0" fontId="64" fillId="25" borderId="66" xfId="0" applyFont="1" applyFill="1" applyBorder="1">
      <alignment vertical="center"/>
    </xf>
    <xf numFmtId="0" fontId="93" fillId="25" borderId="54" xfId="0" applyFont="1" applyFill="1" applyBorder="1">
      <alignment vertical="center"/>
    </xf>
    <xf numFmtId="0" fontId="64" fillId="25" borderId="54" xfId="0" applyFont="1" applyFill="1" applyBorder="1">
      <alignment vertical="center"/>
    </xf>
    <xf numFmtId="0" fontId="88" fillId="25" borderId="54" xfId="0" applyFont="1" applyFill="1" applyBorder="1">
      <alignment vertical="center"/>
    </xf>
    <xf numFmtId="0" fontId="64" fillId="25" borderId="97" xfId="0" applyFont="1" applyFill="1" applyBorder="1">
      <alignment vertical="center"/>
    </xf>
    <xf numFmtId="0" fontId="64" fillId="26" borderId="37" xfId="0" applyFont="1" applyFill="1" applyBorder="1">
      <alignment vertical="center"/>
    </xf>
    <xf numFmtId="0" fontId="95" fillId="26" borderId="0" xfId="0" applyFont="1" applyFill="1" applyBorder="1">
      <alignment vertical="center"/>
    </xf>
    <xf numFmtId="0" fontId="93" fillId="26" borderId="0" xfId="0" applyFont="1" applyFill="1" applyBorder="1">
      <alignment vertical="center"/>
    </xf>
    <xf numFmtId="0" fontId="88" fillId="26" borderId="0" xfId="0" applyFont="1" applyFill="1" applyBorder="1" applyAlignment="1">
      <alignment horizontal="center" vertical="center"/>
    </xf>
    <xf numFmtId="0" fontId="88" fillId="26" borderId="0" xfId="0" applyFont="1" applyFill="1" applyBorder="1">
      <alignment vertical="center"/>
    </xf>
    <xf numFmtId="0" fontId="95" fillId="0" borderId="77" xfId="0" applyFont="1" applyFill="1" applyBorder="1">
      <alignment vertical="center"/>
    </xf>
    <xf numFmtId="0" fontId="95" fillId="0" borderId="12" xfId="0" applyFont="1" applyFill="1" applyBorder="1">
      <alignment vertical="center"/>
    </xf>
    <xf numFmtId="0" fontId="95" fillId="0" borderId="36" xfId="0" applyFont="1" applyFill="1" applyBorder="1">
      <alignment vertical="center"/>
    </xf>
    <xf numFmtId="0" fontId="95" fillId="0" borderId="11" xfId="0" applyFont="1" applyBorder="1">
      <alignment vertical="center"/>
    </xf>
    <xf numFmtId="0" fontId="64" fillId="28" borderId="97" xfId="0" applyFont="1" applyFill="1" applyBorder="1">
      <alignment vertical="center"/>
    </xf>
    <xf numFmtId="0" fontId="93" fillId="26" borderId="0" xfId="0" applyFont="1" applyFill="1">
      <alignment vertical="center"/>
    </xf>
    <xf numFmtId="0" fontId="64" fillId="26" borderId="74" xfId="0" applyFont="1" applyFill="1" applyBorder="1">
      <alignment vertical="center"/>
    </xf>
    <xf numFmtId="0" fontId="64" fillId="26" borderId="74" xfId="0" applyFont="1" applyFill="1" applyBorder="1" applyAlignment="1">
      <alignment vertical="center"/>
    </xf>
    <xf numFmtId="0" fontId="64" fillId="26" borderId="162" xfId="0" applyFont="1" applyFill="1" applyBorder="1">
      <alignment vertical="center"/>
    </xf>
    <xf numFmtId="49" fontId="95" fillId="26" borderId="40" xfId="0" applyNumberFormat="1" applyFont="1" applyFill="1" applyBorder="1">
      <alignment vertical="center"/>
    </xf>
    <xf numFmtId="0" fontId="95" fillId="26" borderId="0" xfId="0" applyFont="1" applyFill="1" applyBorder="1" applyAlignment="1">
      <alignment vertical="center"/>
    </xf>
    <xf numFmtId="0" fontId="95" fillId="26" borderId="75" xfId="0" applyFont="1" applyFill="1" applyBorder="1">
      <alignment vertical="center"/>
    </xf>
    <xf numFmtId="0" fontId="75" fillId="26" borderId="0" xfId="0" applyFont="1" applyFill="1">
      <alignment vertical="center"/>
    </xf>
    <xf numFmtId="49" fontId="75" fillId="26" borderId="73" xfId="0" applyNumberFormat="1" applyFont="1" applyFill="1" applyBorder="1">
      <alignment vertical="center"/>
    </xf>
    <xf numFmtId="0" fontId="32" fillId="0" borderId="0" xfId="0" applyFont="1" applyFill="1" applyAlignment="1">
      <alignment vertical="center"/>
    </xf>
    <xf numFmtId="0" fontId="8" fillId="26" borderId="21" xfId="0" applyFont="1" applyFill="1" applyBorder="1" applyAlignment="1" applyProtection="1">
      <alignment vertical="center"/>
      <protection locked="0"/>
    </xf>
    <xf numFmtId="0" fontId="9" fillId="26" borderId="21" xfId="0" applyFont="1" applyFill="1" applyBorder="1" applyAlignment="1">
      <alignment horizontal="center" vertical="center"/>
    </xf>
    <xf numFmtId="0" fontId="9" fillId="26" borderId="15" xfId="0" applyFont="1" applyFill="1" applyBorder="1" applyAlignment="1">
      <alignment horizontal="center" vertical="center"/>
    </xf>
    <xf numFmtId="0" fontId="9" fillId="25" borderId="26" xfId="0" applyFont="1" applyFill="1" applyBorder="1">
      <alignment vertical="center"/>
    </xf>
    <xf numFmtId="0" fontId="9" fillId="25" borderId="32" xfId="0" applyFont="1" applyFill="1" applyBorder="1">
      <alignment vertical="center"/>
    </xf>
    <xf numFmtId="0" fontId="9" fillId="25" borderId="31" xfId="0" applyFont="1" applyFill="1" applyBorder="1">
      <alignment vertical="center"/>
    </xf>
    <xf numFmtId="0" fontId="9" fillId="25" borderId="31" xfId="0" applyFont="1" applyFill="1" applyBorder="1" applyAlignment="1">
      <alignment vertical="center" shrinkToFit="1"/>
    </xf>
    <xf numFmtId="0" fontId="31" fillId="26" borderId="0" xfId="0" applyFont="1" applyFill="1">
      <alignment vertical="center"/>
    </xf>
    <xf numFmtId="0" fontId="0" fillId="26" borderId="18" xfId="0" applyFont="1" applyFill="1" applyBorder="1" applyAlignment="1">
      <alignment vertical="center"/>
    </xf>
    <xf numFmtId="0" fontId="9" fillId="26" borderId="18" xfId="0" applyFont="1" applyFill="1" applyBorder="1" applyAlignment="1" applyProtection="1">
      <alignment horizontal="center" vertical="center"/>
      <protection locked="0"/>
    </xf>
    <xf numFmtId="0" fontId="9" fillId="26" borderId="18" xfId="0" applyFont="1" applyFill="1" applyBorder="1" applyAlignment="1" applyProtection="1">
      <alignment vertical="center"/>
      <protection locked="0"/>
    </xf>
    <xf numFmtId="0" fontId="45" fillId="26" borderId="91" xfId="0" applyFont="1" applyFill="1" applyBorder="1" applyAlignment="1">
      <alignment vertical="center"/>
    </xf>
    <xf numFmtId="0" fontId="45" fillId="26" borderId="33" xfId="0" applyFont="1" applyFill="1" applyBorder="1" applyAlignment="1">
      <alignment vertical="center"/>
    </xf>
    <xf numFmtId="0" fontId="45" fillId="26" borderId="33" xfId="0" applyFont="1" applyFill="1" applyBorder="1" applyAlignment="1">
      <alignment vertical="center" shrinkToFit="1"/>
    </xf>
    <xf numFmtId="0" fontId="45" fillId="26" borderId="17" xfId="0" applyFont="1" applyFill="1" applyBorder="1" applyAlignment="1">
      <alignment vertical="center" shrinkToFit="1"/>
    </xf>
    <xf numFmtId="0" fontId="45" fillId="26" borderId="66" xfId="0" applyFont="1" applyFill="1" applyBorder="1">
      <alignment vertical="center"/>
    </xf>
    <xf numFmtId="0" fontId="45" fillId="26" borderId="54" xfId="0" applyFont="1" applyFill="1" applyBorder="1">
      <alignment vertical="center"/>
    </xf>
    <xf numFmtId="176" fontId="45" fillId="26" borderId="54" xfId="0" applyNumberFormat="1" applyFont="1" applyFill="1" applyBorder="1" applyAlignment="1" applyProtection="1">
      <alignment vertical="center"/>
      <protection locked="0"/>
    </xf>
    <xf numFmtId="0" fontId="45" fillId="26" borderId="54" xfId="0" applyFont="1" applyFill="1" applyBorder="1" applyAlignment="1" applyProtection="1">
      <alignment vertical="center"/>
      <protection locked="0"/>
    </xf>
    <xf numFmtId="0" fontId="45" fillId="26" borderId="57" xfId="0" applyFont="1" applyFill="1" applyBorder="1" applyAlignment="1" applyProtection="1">
      <alignment vertical="center"/>
      <protection locked="0"/>
    </xf>
    <xf numFmtId="0" fontId="45" fillId="26" borderId="160" xfId="0" applyFont="1" applyFill="1" applyBorder="1">
      <alignment vertical="center"/>
    </xf>
    <xf numFmtId="0" fontId="45" fillId="26" borderId="68" xfId="0" applyFont="1" applyFill="1" applyBorder="1">
      <alignment vertical="center"/>
    </xf>
    <xf numFmtId="176" fontId="45" fillId="26" borderId="68" xfId="0" applyNumberFormat="1" applyFont="1" applyFill="1" applyBorder="1" applyAlignment="1" applyProtection="1">
      <alignment vertical="center"/>
      <protection locked="0"/>
    </xf>
    <xf numFmtId="0" fontId="45" fillId="26" borderId="68" xfId="0" applyFont="1" applyFill="1" applyBorder="1" applyAlignment="1" applyProtection="1">
      <alignment vertical="center"/>
      <protection locked="0"/>
    </xf>
    <xf numFmtId="0" fontId="45" fillId="26" borderId="164" xfId="0" applyFont="1" applyFill="1" applyBorder="1" applyAlignment="1" applyProtection="1">
      <alignment vertical="center"/>
      <protection locked="0"/>
    </xf>
    <xf numFmtId="0" fontId="9" fillId="26" borderId="101" xfId="0" applyFont="1" applyFill="1" applyBorder="1" applyAlignment="1">
      <alignment horizontal="center" vertical="center"/>
    </xf>
    <xf numFmtId="0" fontId="0" fillId="26" borderId="101" xfId="0" applyFont="1" applyFill="1" applyBorder="1" applyAlignment="1">
      <alignment horizontal="left" vertical="center"/>
    </xf>
    <xf numFmtId="0" fontId="0" fillId="26" borderId="33" xfId="0" applyFont="1" applyFill="1" applyBorder="1" applyAlignment="1">
      <alignment horizontal="left" vertical="center"/>
    </xf>
    <xf numFmtId="0" fontId="0" fillId="26" borderId="17" xfId="0" applyFont="1" applyFill="1" applyBorder="1" applyAlignment="1">
      <alignment horizontal="left" vertical="center"/>
    </xf>
    <xf numFmtId="0" fontId="29" fillId="26" borderId="21" xfId="0" applyFont="1" applyFill="1" applyBorder="1" applyAlignment="1">
      <alignment vertical="center"/>
    </xf>
    <xf numFmtId="0" fontId="29" fillId="26" borderId="21" xfId="0" applyFont="1" applyFill="1" applyBorder="1" applyAlignment="1"/>
    <xf numFmtId="0" fontId="29" fillId="26" borderId="0" xfId="0" applyFont="1" applyFill="1" applyBorder="1" applyAlignment="1"/>
    <xf numFmtId="0" fontId="29" fillId="26" borderId="0" xfId="0" applyFont="1" applyFill="1" applyAlignment="1"/>
    <xf numFmtId="0" fontId="28" fillId="26" borderId="0" xfId="0" applyFont="1" applyFill="1" applyBorder="1" applyAlignment="1">
      <alignment horizontal="right" vertical="center"/>
    </xf>
    <xf numFmtId="0" fontId="28" fillId="26" borderId="0" xfId="0" applyFont="1" applyFill="1" applyBorder="1" applyAlignment="1">
      <alignment horizontal="right" vertical="top"/>
    </xf>
    <xf numFmtId="0" fontId="9" fillId="26" borderId="0" xfId="0" applyFont="1" applyFill="1" applyBorder="1">
      <alignment vertical="center"/>
    </xf>
    <xf numFmtId="0" fontId="9" fillId="26" borderId="0" xfId="0" applyFont="1" applyFill="1" applyBorder="1" applyAlignment="1" applyProtection="1">
      <alignment horizontal="center" vertical="center"/>
      <protection locked="0"/>
    </xf>
    <xf numFmtId="0" fontId="62" fillId="0" borderId="149" xfId="0" applyFont="1" applyBorder="1" applyAlignment="1">
      <alignment horizontal="center" vertical="top" wrapText="1"/>
    </xf>
    <xf numFmtId="0" fontId="66" fillId="34" borderId="12" xfId="0" applyFont="1" applyFill="1" applyBorder="1" applyAlignment="1">
      <alignment horizontal="center" vertical="center"/>
    </xf>
    <xf numFmtId="0" fontId="66" fillId="34" borderId="36" xfId="0" applyFont="1" applyFill="1" applyBorder="1" applyAlignment="1">
      <alignment horizontal="center" vertical="center"/>
    </xf>
    <xf numFmtId="0" fontId="66" fillId="34" borderId="11" xfId="0" applyFont="1" applyFill="1" applyBorder="1" applyAlignment="1">
      <alignment horizontal="center" vertical="center"/>
    </xf>
    <xf numFmtId="0" fontId="77" fillId="0" borderId="12" xfId="0" applyFont="1" applyBorder="1" applyAlignment="1">
      <alignment horizontal="left" vertical="center"/>
    </xf>
    <xf numFmtId="0" fontId="77" fillId="0" borderId="36" xfId="0" applyFont="1" applyBorder="1" applyAlignment="1">
      <alignment horizontal="left" vertical="center"/>
    </xf>
    <xf numFmtId="0" fontId="77" fillId="0" borderId="11" xfId="0" applyFont="1" applyBorder="1" applyAlignment="1">
      <alignment horizontal="left" vertical="center"/>
    </xf>
    <xf numFmtId="0" fontId="77" fillId="35" borderId="12" xfId="0" applyFont="1" applyFill="1" applyBorder="1" applyAlignment="1">
      <alignment horizontal="left" vertical="center" wrapText="1"/>
    </xf>
    <xf numFmtId="0" fontId="77" fillId="35" borderId="36" xfId="0" applyFont="1" applyFill="1" applyBorder="1" applyAlignment="1">
      <alignment horizontal="left" vertical="center" wrapText="1"/>
    </xf>
    <xf numFmtId="0" fontId="77" fillId="35" borderId="11" xfId="0" applyFont="1" applyFill="1" applyBorder="1" applyAlignment="1">
      <alignment horizontal="left" vertical="center" wrapText="1"/>
    </xf>
    <xf numFmtId="0" fontId="77" fillId="38" borderId="12" xfId="0" applyFont="1" applyFill="1" applyBorder="1" applyAlignment="1">
      <alignment horizontal="left" vertical="center" wrapText="1"/>
    </xf>
    <xf numFmtId="0" fontId="77" fillId="38" borderId="36" xfId="0" applyFont="1" applyFill="1" applyBorder="1" applyAlignment="1">
      <alignment horizontal="left" vertical="center" wrapText="1"/>
    </xf>
    <xf numFmtId="0" fontId="77" fillId="38" borderId="11" xfId="0" applyFont="1" applyFill="1" applyBorder="1" applyAlignment="1">
      <alignment horizontal="left" vertical="center" wrapText="1"/>
    </xf>
    <xf numFmtId="0" fontId="77" fillId="37" borderId="12" xfId="0" applyFont="1" applyFill="1" applyBorder="1" applyAlignment="1">
      <alignment horizontal="left" vertical="center" wrapText="1"/>
    </xf>
    <xf numFmtId="0" fontId="77" fillId="37" borderId="36" xfId="0" applyFont="1" applyFill="1" applyBorder="1" applyAlignment="1">
      <alignment horizontal="left" vertical="center" wrapText="1"/>
    </xf>
    <xf numFmtId="0" fontId="77" fillId="37" borderId="11" xfId="0" applyFont="1" applyFill="1" applyBorder="1" applyAlignment="1">
      <alignment horizontal="left" vertical="center" wrapText="1"/>
    </xf>
    <xf numFmtId="0" fontId="65" fillId="0" borderId="18" xfId="0" applyFont="1" applyBorder="1" applyAlignment="1">
      <alignment horizontal="left" vertical="top" wrapText="1"/>
    </xf>
    <xf numFmtId="0" fontId="65" fillId="0" borderId="155" xfId="0" applyFont="1" applyFill="1" applyBorder="1" applyAlignment="1">
      <alignment horizontal="center" vertical="top" wrapText="1"/>
    </xf>
    <xf numFmtId="0" fontId="78" fillId="0" borderId="10" xfId="0" applyFont="1" applyBorder="1" applyAlignment="1">
      <alignment horizontal="center" vertical="center"/>
    </xf>
    <xf numFmtId="0" fontId="79" fillId="0" borderId="33" xfId="0" applyFont="1" applyBorder="1" applyAlignment="1">
      <alignment horizontal="center" vertical="top" wrapText="1"/>
    </xf>
    <xf numFmtId="0" fontId="79" fillId="0" borderId="0" xfId="0" applyFont="1" applyBorder="1" applyAlignment="1">
      <alignment horizontal="center" vertical="top" wrapText="1"/>
    </xf>
    <xf numFmtId="0" fontId="79" fillId="0" borderId="16" xfId="0" applyFont="1" applyBorder="1" applyAlignment="1">
      <alignment horizontal="center" vertical="top" wrapText="1"/>
    </xf>
    <xf numFmtId="0" fontId="79" fillId="0" borderId="17" xfId="0" applyFont="1" applyBorder="1" applyAlignment="1">
      <alignment horizontal="center" vertical="top" wrapText="1"/>
    </xf>
    <xf numFmtId="0" fontId="79" fillId="0" borderId="18" xfId="0" applyFont="1" applyBorder="1" applyAlignment="1">
      <alignment horizontal="center" vertical="top" wrapText="1"/>
    </xf>
    <xf numFmtId="0" fontId="79" fillId="0" borderId="19" xfId="0" applyFont="1" applyBorder="1" applyAlignment="1">
      <alignment horizontal="center" vertical="top" wrapText="1"/>
    </xf>
    <xf numFmtId="0" fontId="68" fillId="0" borderId="0" xfId="0" applyFont="1" applyAlignment="1">
      <alignment horizontal="left" vertical="center" wrapText="1"/>
    </xf>
    <xf numFmtId="0" fontId="71" fillId="27" borderId="12" xfId="0" applyFont="1" applyFill="1" applyBorder="1" applyAlignment="1">
      <alignment horizontal="center" vertical="center" wrapText="1"/>
    </xf>
    <xf numFmtId="0" fontId="71" fillId="27" borderId="36" xfId="0" applyFont="1" applyFill="1" applyBorder="1" applyAlignment="1">
      <alignment horizontal="center" vertical="center" wrapText="1"/>
    </xf>
    <xf numFmtId="0" fontId="71" fillId="27" borderId="11" xfId="0" applyFont="1" applyFill="1" applyBorder="1" applyAlignment="1">
      <alignment horizontal="center" vertical="center" wrapText="1"/>
    </xf>
    <xf numFmtId="0" fontId="76" fillId="0" borderId="13" xfId="0" applyFont="1" applyBorder="1" applyAlignment="1">
      <alignment horizontal="center" vertical="center"/>
    </xf>
    <xf numFmtId="0" fontId="76" fillId="0" borderId="148" xfId="0" applyFont="1" applyBorder="1" applyAlignment="1">
      <alignment horizontal="center" vertical="center"/>
    </xf>
    <xf numFmtId="0" fontId="76" fillId="0" borderId="12" xfId="0" applyFont="1" applyBorder="1" applyAlignment="1">
      <alignment horizontal="center" vertical="center" wrapText="1"/>
    </xf>
    <xf numFmtId="0" fontId="76" fillId="0" borderId="36" xfId="0" applyFont="1" applyBorder="1" applyAlignment="1">
      <alignment horizontal="center" vertical="center" wrapText="1"/>
    </xf>
    <xf numFmtId="0" fontId="76" fillId="0" borderId="11" xfId="0" applyFont="1" applyBorder="1" applyAlignment="1">
      <alignment horizontal="center" vertical="center" wrapText="1"/>
    </xf>
    <xf numFmtId="0" fontId="76" fillId="30" borderId="61" xfId="0" applyFont="1" applyFill="1" applyBorder="1" applyAlignment="1">
      <alignment vertical="center"/>
    </xf>
    <xf numFmtId="0" fontId="76" fillId="30" borderId="51" xfId="0" applyFont="1" applyFill="1" applyBorder="1" applyAlignment="1">
      <alignment vertical="center"/>
    </xf>
    <xf numFmtId="0" fontId="76" fillId="30" borderId="52" xfId="0" applyFont="1" applyFill="1" applyBorder="1" applyAlignment="1">
      <alignment vertical="center"/>
    </xf>
    <xf numFmtId="0" fontId="76" fillId="0" borderId="92" xfId="0" applyFont="1" applyBorder="1" applyAlignment="1">
      <alignment horizontal="center" vertical="center"/>
    </xf>
    <xf numFmtId="0" fontId="76" fillId="0" borderId="21" xfId="0" applyFont="1" applyBorder="1" applyAlignment="1">
      <alignment horizontal="center" vertical="center" wrapText="1"/>
    </xf>
    <xf numFmtId="0" fontId="76" fillId="0" borderId="15" xfId="0" applyFont="1" applyBorder="1" applyAlignment="1">
      <alignment horizontal="center" vertical="center" wrapText="1"/>
    </xf>
    <xf numFmtId="0" fontId="76" fillId="0" borderId="105" xfId="0" applyFont="1" applyBorder="1" applyAlignment="1">
      <alignment horizontal="center" vertical="center" wrapText="1"/>
    </xf>
    <xf numFmtId="0" fontId="76" fillId="0" borderId="146" xfId="0" applyFont="1" applyBorder="1" applyAlignment="1">
      <alignment horizontal="center" vertical="center" wrapText="1"/>
    </xf>
    <xf numFmtId="0" fontId="76" fillId="0" borderId="101" xfId="0" applyFont="1" applyBorder="1" applyAlignment="1">
      <alignment horizontal="center" vertical="center" wrapText="1"/>
    </xf>
    <xf numFmtId="0" fontId="76" fillId="0" borderId="101" xfId="0" applyFont="1" applyBorder="1" applyAlignment="1">
      <alignment horizontal="center" vertical="center"/>
    </xf>
    <xf numFmtId="0" fontId="76" fillId="0" borderId="14" xfId="0" applyFont="1" applyBorder="1" applyAlignment="1">
      <alignment horizontal="center" vertical="center"/>
    </xf>
    <xf numFmtId="0" fontId="76" fillId="0" borderId="21" xfId="0" applyFont="1" applyBorder="1" applyAlignment="1">
      <alignment horizontal="center" vertical="center"/>
    </xf>
    <xf numFmtId="0" fontId="76" fillId="0" borderId="15" xfId="0" applyFont="1" applyBorder="1" applyAlignment="1">
      <alignment horizontal="center" vertical="center"/>
    </xf>
    <xf numFmtId="0" fontId="76" fillId="0" borderId="147" xfId="0" applyFont="1" applyBorder="1" applyAlignment="1">
      <alignment horizontal="center" vertical="center"/>
    </xf>
    <xf numFmtId="0" fontId="76" fillId="0" borderId="105" xfId="0" applyFont="1" applyBorder="1" applyAlignment="1">
      <alignment horizontal="center" vertical="center"/>
    </xf>
    <xf numFmtId="0" fontId="76" fillId="0" borderId="146" xfId="0" applyFont="1" applyBorder="1" applyAlignment="1">
      <alignment horizontal="center" vertical="center"/>
    </xf>
    <xf numFmtId="0" fontId="76" fillId="30" borderId="12" xfId="0" applyFont="1" applyFill="1" applyBorder="1" applyAlignment="1">
      <alignment vertical="center"/>
    </xf>
    <xf numFmtId="0" fontId="76" fillId="30" borderId="36" xfId="0" applyFont="1" applyFill="1" applyBorder="1" applyAlignment="1">
      <alignment vertical="center"/>
    </xf>
    <xf numFmtId="0" fontId="76" fillId="30" borderId="11" xfId="0" applyFont="1" applyFill="1" applyBorder="1" applyAlignment="1">
      <alignment vertical="center"/>
    </xf>
    <xf numFmtId="0" fontId="76" fillId="30" borderId="50" xfId="0" applyFont="1" applyFill="1" applyBorder="1" applyAlignment="1">
      <alignment horizontal="left" vertical="center"/>
    </xf>
    <xf numFmtId="0" fontId="76" fillId="30" borderId="96" xfId="0" applyFont="1" applyFill="1" applyBorder="1" applyAlignment="1">
      <alignment horizontal="left" vertical="center"/>
    </xf>
    <xf numFmtId="0" fontId="76" fillId="30" borderId="145" xfId="0" applyFont="1" applyFill="1" applyBorder="1" applyAlignment="1">
      <alignment horizontal="left" vertical="center"/>
    </xf>
    <xf numFmtId="0" fontId="76" fillId="30" borderId="22" xfId="0" applyFont="1" applyFill="1" applyBorder="1" applyAlignment="1">
      <alignment horizontal="left" vertical="center"/>
    </xf>
    <xf numFmtId="0" fontId="76" fillId="30" borderId="94" xfId="0" applyFont="1" applyFill="1" applyBorder="1" applyAlignment="1">
      <alignment horizontal="left" vertical="center"/>
    </xf>
    <xf numFmtId="0" fontId="76" fillId="30" borderId="10" xfId="0" applyFont="1" applyFill="1" applyBorder="1" applyAlignment="1">
      <alignment horizontal="left" vertical="center"/>
    </xf>
    <xf numFmtId="0" fontId="76" fillId="30" borderId="13" xfId="0" applyFont="1" applyFill="1" applyBorder="1" applyAlignment="1">
      <alignment horizontal="left" vertical="center"/>
    </xf>
    <xf numFmtId="0" fontId="76" fillId="30" borderId="14" xfId="0" applyFont="1" applyFill="1" applyBorder="1" applyAlignment="1">
      <alignment horizontal="left" vertical="center"/>
    </xf>
    <xf numFmtId="0" fontId="76" fillId="30" borderId="95" xfId="0" applyFont="1" applyFill="1" applyBorder="1" applyAlignment="1">
      <alignment horizontal="left" vertical="center"/>
    </xf>
    <xf numFmtId="0" fontId="76" fillId="30" borderId="92" xfId="0" applyFont="1" applyFill="1" applyBorder="1" applyAlignment="1">
      <alignment horizontal="left" vertical="center"/>
    </xf>
    <xf numFmtId="0" fontId="76" fillId="30" borderId="17" xfId="0" applyFont="1" applyFill="1" applyBorder="1" applyAlignment="1">
      <alignment horizontal="left" vertical="center"/>
    </xf>
    <xf numFmtId="0" fontId="76" fillId="30" borderId="116" xfId="0" applyFont="1" applyFill="1" applyBorder="1" applyAlignment="1">
      <alignment horizontal="left" vertical="center"/>
    </xf>
    <xf numFmtId="0" fontId="76" fillId="30" borderId="12" xfId="0" applyFont="1" applyFill="1" applyBorder="1" applyAlignment="1">
      <alignment horizontal="left" vertical="center"/>
    </xf>
    <xf numFmtId="0" fontId="76" fillId="30" borderId="23" xfId="0" applyFont="1" applyFill="1" applyBorder="1" applyAlignment="1">
      <alignment horizontal="left" vertical="center"/>
    </xf>
    <xf numFmtId="0" fontId="76" fillId="30" borderId="139" xfId="0" applyFont="1" applyFill="1" applyBorder="1" applyAlignment="1">
      <alignment horizontal="left" vertical="center"/>
    </xf>
    <xf numFmtId="0" fontId="76" fillId="0" borderId="10" xfId="0" applyFont="1" applyBorder="1" applyAlignment="1">
      <alignment horizontal="left" vertical="center"/>
    </xf>
    <xf numFmtId="0" fontId="76" fillId="0" borderId="12" xfId="0" applyFont="1" applyBorder="1" applyAlignment="1">
      <alignment horizontal="left" vertical="center"/>
    </xf>
    <xf numFmtId="0" fontId="76" fillId="0" borderId="10" xfId="0" applyFont="1" applyBorder="1" applyAlignment="1">
      <alignment vertical="center"/>
    </xf>
    <xf numFmtId="0" fontId="76" fillId="0" borderId="0" xfId="0" applyFont="1" applyAlignment="1">
      <alignment horizontal="left" vertical="top" wrapText="1"/>
    </xf>
    <xf numFmtId="0" fontId="76" fillId="30" borderId="138" xfId="0" applyFont="1" applyFill="1" applyBorder="1" applyAlignment="1">
      <alignment horizontal="left" vertical="center"/>
    </xf>
    <xf numFmtId="0" fontId="76" fillId="30" borderId="10" xfId="0" applyFont="1" applyFill="1" applyBorder="1" applyAlignment="1">
      <alignment vertical="center"/>
    </xf>
    <xf numFmtId="0" fontId="76" fillId="30" borderId="96" xfId="0" applyFont="1" applyFill="1" applyBorder="1" applyAlignment="1">
      <alignment vertical="center"/>
    </xf>
    <xf numFmtId="0" fontId="76" fillId="0" borderId="13" xfId="0" applyFont="1" applyBorder="1" applyAlignment="1">
      <alignment horizontal="center" vertical="center" wrapText="1"/>
    </xf>
    <xf numFmtId="0" fontId="76" fillId="0" borderId="148" xfId="0" applyFont="1" applyBorder="1" applyAlignment="1">
      <alignment horizontal="center" vertical="center" wrapText="1"/>
    </xf>
    <xf numFmtId="0" fontId="63" fillId="0" borderId="13" xfId="0" applyFont="1" applyBorder="1" applyAlignment="1">
      <alignment horizontal="center" vertical="center" wrapText="1"/>
    </xf>
    <xf numFmtId="0" fontId="63" fillId="0" borderId="148" xfId="0" applyFont="1" applyBorder="1" applyAlignment="1">
      <alignment horizontal="center" vertical="center" wrapText="1"/>
    </xf>
    <xf numFmtId="0" fontId="76" fillId="30" borderId="29" xfId="0" applyFont="1" applyFill="1" applyBorder="1" applyAlignment="1">
      <alignment vertical="center"/>
    </xf>
    <xf numFmtId="0" fontId="76" fillId="0" borderId="13" xfId="0" applyFont="1" applyBorder="1" applyAlignment="1">
      <alignment vertical="center" wrapText="1" shrinkToFit="1"/>
    </xf>
    <xf numFmtId="0" fontId="76" fillId="0" borderId="92" xfId="0" applyFont="1" applyBorder="1" applyAlignment="1">
      <alignment vertical="center" wrapText="1" shrinkToFit="1"/>
    </xf>
    <xf numFmtId="0" fontId="76" fillId="30" borderId="117" xfId="0" applyFont="1" applyFill="1" applyBorder="1" applyAlignment="1">
      <alignment horizontal="left" vertical="center"/>
    </xf>
    <xf numFmtId="0" fontId="76" fillId="30" borderId="118" xfId="0" applyFont="1" applyFill="1" applyBorder="1" applyAlignment="1">
      <alignment horizontal="left" vertical="center"/>
    </xf>
    <xf numFmtId="0" fontId="76" fillId="30" borderId="119" xfId="0" applyFont="1" applyFill="1" applyBorder="1" applyAlignment="1">
      <alignment horizontal="left" vertical="center"/>
    </xf>
    <xf numFmtId="0" fontId="83" fillId="30" borderId="55" xfId="48" applyFont="1" applyFill="1" applyBorder="1" applyAlignment="1">
      <alignment horizontal="left" vertical="center"/>
    </xf>
    <xf numFmtId="0" fontId="76" fillId="30" borderId="29" xfId="0" applyFont="1" applyFill="1" applyBorder="1" applyAlignment="1">
      <alignment horizontal="left" vertical="center"/>
    </xf>
    <xf numFmtId="0" fontId="76" fillId="30" borderId="61" xfId="0" applyFont="1" applyFill="1" applyBorder="1" applyAlignment="1">
      <alignment horizontal="left" vertical="center"/>
    </xf>
    <xf numFmtId="0" fontId="76" fillId="30" borderId="27" xfId="0" applyFont="1" applyFill="1" applyBorder="1" applyAlignment="1">
      <alignment horizontal="left" vertical="center"/>
    </xf>
    <xf numFmtId="0" fontId="95" fillId="0" borderId="0" xfId="0" applyFont="1" applyAlignment="1">
      <alignment horizontal="left" vertical="center" wrapText="1"/>
    </xf>
    <xf numFmtId="0" fontId="95" fillId="0" borderId="0" xfId="0" applyFont="1" applyAlignment="1">
      <alignment horizontal="left" vertical="center"/>
    </xf>
    <xf numFmtId="0" fontId="88" fillId="0" borderId="33" xfId="0" applyFont="1" applyBorder="1" applyAlignment="1">
      <alignment horizontal="left" vertical="center" wrapText="1"/>
    </xf>
    <xf numFmtId="0" fontId="88" fillId="0" borderId="0" xfId="0" applyFont="1" applyBorder="1" applyAlignment="1">
      <alignment horizontal="left" vertical="center" wrapText="1"/>
    </xf>
    <xf numFmtId="0" fontId="88" fillId="0" borderId="0" xfId="0" applyFont="1" applyBorder="1" applyAlignment="1">
      <alignment horizontal="left" wrapText="1"/>
    </xf>
    <xf numFmtId="0" fontId="88" fillId="0" borderId="33" xfId="0" applyFont="1" applyBorder="1" applyAlignment="1">
      <alignment horizontal="left" wrapText="1"/>
    </xf>
    <xf numFmtId="0" fontId="45" fillId="26" borderId="66" xfId="0" applyFont="1" applyFill="1" applyBorder="1" applyAlignment="1">
      <alignment horizontal="left" vertical="center" wrapText="1"/>
    </xf>
    <xf numFmtId="0" fontId="45" fillId="26" borderId="54" xfId="0" applyFont="1" applyFill="1" applyBorder="1" applyAlignment="1">
      <alignment horizontal="left" vertical="center"/>
    </xf>
    <xf numFmtId="0" fontId="45" fillId="26" borderId="66" xfId="0" applyFont="1" applyFill="1" applyBorder="1" applyAlignment="1">
      <alignment horizontal="left" vertical="center"/>
    </xf>
    <xf numFmtId="0" fontId="45" fillId="26" borderId="73" xfId="0" applyFont="1" applyFill="1" applyBorder="1" applyAlignment="1">
      <alignment horizontal="left" vertical="center"/>
    </xf>
    <xf numFmtId="0" fontId="45" fillId="26" borderId="74" xfId="0" applyFont="1" applyFill="1" applyBorder="1" applyAlignment="1">
      <alignment horizontal="left" vertical="center"/>
    </xf>
    <xf numFmtId="0" fontId="28" fillId="26" borderId="71" xfId="0" applyFont="1" applyFill="1" applyBorder="1" applyAlignment="1">
      <alignment horizontal="left" vertical="center" wrapText="1"/>
    </xf>
    <xf numFmtId="0" fontId="28" fillId="26" borderId="54" xfId="0" applyFont="1" applyFill="1" applyBorder="1" applyAlignment="1">
      <alignment horizontal="left" vertical="center" wrapText="1"/>
    </xf>
    <xf numFmtId="0" fontId="28" fillId="26" borderId="71" xfId="0" applyFont="1" applyFill="1" applyBorder="1" applyAlignment="1">
      <alignment horizontal="left" vertical="center"/>
    </xf>
    <xf numFmtId="0" fontId="28" fillId="26" borderId="54" xfId="0" applyFont="1" applyFill="1" applyBorder="1" applyAlignment="1">
      <alignment horizontal="left" vertical="center"/>
    </xf>
    <xf numFmtId="0" fontId="28" fillId="26" borderId="102" xfId="0" applyFont="1" applyFill="1" applyBorder="1" applyAlignment="1">
      <alignment horizontal="left" vertical="center" wrapText="1"/>
    </xf>
    <xf numFmtId="0" fontId="28" fillId="26" borderId="64" xfId="0" applyFont="1" applyFill="1" applyBorder="1" applyAlignment="1">
      <alignment horizontal="left" vertical="center" wrapText="1"/>
    </xf>
    <xf numFmtId="0" fontId="0" fillId="0" borderId="0" xfId="0" applyFont="1" applyFill="1" applyAlignment="1">
      <alignment horizontal="left" vertical="center" wrapText="1"/>
    </xf>
    <xf numFmtId="0" fontId="97" fillId="0" borderId="0" xfId="48" applyFont="1" applyFill="1" applyAlignment="1">
      <alignment horizontal="right" vertical="center"/>
    </xf>
    <xf numFmtId="0" fontId="28" fillId="26" borderId="0" xfId="0" applyFont="1" applyFill="1" applyBorder="1" applyAlignment="1">
      <alignment horizontal="left" vertical="center" wrapText="1"/>
    </xf>
    <xf numFmtId="176" fontId="9" fillId="26" borderId="0" xfId="0" applyNumberFormat="1" applyFont="1" applyFill="1" applyBorder="1" applyAlignment="1" applyProtection="1">
      <alignment horizontal="right" vertical="center"/>
      <protection locked="0"/>
    </xf>
    <xf numFmtId="0" fontId="9" fillId="26" borderId="0" xfId="0" applyFont="1" applyFill="1" applyBorder="1" applyAlignment="1" applyProtection="1">
      <alignment horizontal="right" vertical="center"/>
      <protection locked="0"/>
    </xf>
    <xf numFmtId="0" fontId="9" fillId="26" borderId="36" xfId="0" applyFont="1" applyFill="1" applyBorder="1" applyAlignment="1">
      <alignment horizontal="left" vertical="center"/>
    </xf>
    <xf numFmtId="0" fontId="9" fillId="26" borderId="70" xfId="0" applyFont="1" applyFill="1" applyBorder="1" applyAlignment="1">
      <alignment horizontal="left" vertical="center"/>
    </xf>
    <xf numFmtId="0" fontId="9" fillId="26" borderId="54" xfId="0" applyFont="1" applyFill="1" applyBorder="1" applyAlignment="1">
      <alignment horizontal="center" vertical="center"/>
    </xf>
    <xf numFmtId="0" fontId="9" fillId="26" borderId="67" xfId="0" applyFont="1" applyFill="1" applyBorder="1" applyAlignment="1">
      <alignment horizontal="center" vertical="center"/>
    </xf>
    <xf numFmtId="0" fontId="45" fillId="26" borderId="33" xfId="0" applyFont="1" applyFill="1" applyBorder="1" applyAlignment="1">
      <alignment horizontal="center" vertical="center" textRotation="255"/>
    </xf>
    <xf numFmtId="176" fontId="9" fillId="28" borderId="26" xfId="0" applyNumberFormat="1" applyFont="1" applyFill="1" applyBorder="1" applyAlignment="1" applyProtection="1">
      <alignment vertical="center"/>
      <protection locked="0"/>
    </xf>
    <xf numFmtId="176" fontId="9" fillId="28" borderId="31" xfId="0" applyNumberFormat="1" applyFont="1" applyFill="1" applyBorder="1" applyAlignment="1" applyProtection="1">
      <alignment vertical="center"/>
      <protection locked="0"/>
    </xf>
    <xf numFmtId="176" fontId="9" fillId="28" borderId="32" xfId="0" applyNumberFormat="1" applyFont="1" applyFill="1" applyBorder="1" applyAlignment="1" applyProtection="1">
      <alignment vertical="center"/>
      <protection locked="0"/>
    </xf>
    <xf numFmtId="0" fontId="45" fillId="26" borderId="66" xfId="0" applyFont="1" applyFill="1" applyBorder="1" applyAlignment="1">
      <alignment vertical="center" wrapText="1"/>
    </xf>
    <xf numFmtId="0" fontId="45" fillId="26" borderId="54" xfId="0" applyFont="1" applyFill="1" applyBorder="1" applyAlignment="1">
      <alignment vertical="center" wrapText="1"/>
    </xf>
    <xf numFmtId="0" fontId="45" fillId="26" borderId="57" xfId="0" applyFont="1" applyFill="1" applyBorder="1" applyAlignment="1">
      <alignment vertical="center" wrapText="1"/>
    </xf>
    <xf numFmtId="176" fontId="9" fillId="28" borderId="26" xfId="0" applyNumberFormat="1" applyFont="1" applyFill="1" applyBorder="1" applyAlignment="1" applyProtection="1">
      <alignment horizontal="right" vertical="center"/>
      <protection locked="0"/>
    </xf>
    <xf numFmtId="0" fontId="9" fillId="28" borderId="31" xfId="0" applyFont="1" applyFill="1" applyBorder="1" applyAlignment="1" applyProtection="1">
      <alignment horizontal="right" vertical="center"/>
      <protection locked="0"/>
    </xf>
    <xf numFmtId="0" fontId="9" fillId="28" borderId="32" xfId="0" applyFont="1" applyFill="1" applyBorder="1" applyAlignment="1" applyProtection="1">
      <alignment horizontal="right" vertical="center"/>
      <protection locked="0"/>
    </xf>
    <xf numFmtId="0" fontId="9" fillId="26" borderId="72" xfId="0" applyFont="1" applyFill="1" applyBorder="1" applyAlignment="1">
      <alignment horizontal="center" vertical="center"/>
    </xf>
    <xf numFmtId="0" fontId="45" fillId="26" borderId="71" xfId="0" applyFont="1" applyFill="1" applyBorder="1" applyAlignment="1">
      <alignment horizontal="left" vertical="center" wrapText="1"/>
    </xf>
    <xf numFmtId="0" fontId="45" fillId="26" borderId="54" xfId="0" applyFont="1" applyFill="1" applyBorder="1" applyAlignment="1">
      <alignment horizontal="left" vertical="center" wrapText="1"/>
    </xf>
    <xf numFmtId="176" fontId="9" fillId="25" borderId="26" xfId="0" applyNumberFormat="1" applyFont="1" applyFill="1" applyBorder="1" applyAlignment="1" applyProtection="1">
      <alignment horizontal="right" vertical="center"/>
      <protection locked="0"/>
    </xf>
    <xf numFmtId="0" fontId="9" fillId="25" borderId="31" xfId="0" applyFont="1" applyFill="1" applyBorder="1" applyAlignment="1" applyProtection="1">
      <alignment horizontal="right" vertical="center"/>
      <protection locked="0"/>
    </xf>
    <xf numFmtId="0" fontId="9" fillId="25" borderId="32" xfId="0" applyFont="1" applyFill="1" applyBorder="1" applyAlignment="1" applyProtection="1">
      <alignment horizontal="right" vertical="center"/>
      <protection locked="0"/>
    </xf>
    <xf numFmtId="0" fontId="9" fillId="26" borderId="0" xfId="0" applyFont="1" applyFill="1" applyBorder="1" applyAlignment="1">
      <alignment horizontal="center" vertical="center"/>
    </xf>
    <xf numFmtId="0" fontId="9" fillId="26" borderId="16" xfId="0" applyFont="1" applyFill="1" applyBorder="1" applyAlignment="1">
      <alignment horizontal="center" vertical="center"/>
    </xf>
    <xf numFmtId="0" fontId="103" fillId="26" borderId="14" xfId="0" applyFont="1" applyFill="1" applyBorder="1" applyAlignment="1">
      <alignment horizontal="center" vertical="center"/>
    </xf>
    <xf numFmtId="0" fontId="103" fillId="26" borderId="21" xfId="0" applyFont="1" applyFill="1" applyBorder="1" applyAlignment="1">
      <alignment horizontal="center" vertical="center"/>
    </xf>
    <xf numFmtId="0" fontId="103" fillId="26" borderId="11" xfId="0" applyFont="1" applyFill="1" applyBorder="1" applyAlignment="1">
      <alignment horizontal="center" vertical="center"/>
    </xf>
    <xf numFmtId="0" fontId="9" fillId="25" borderId="31" xfId="0" applyFont="1" applyFill="1" applyBorder="1" applyAlignment="1" applyProtection="1">
      <alignment horizontal="center" vertical="center"/>
      <protection locked="0"/>
    </xf>
    <xf numFmtId="176" fontId="9" fillId="26" borderId="26" xfId="0" applyNumberFormat="1" applyFont="1" applyFill="1" applyBorder="1" applyAlignment="1">
      <alignment vertical="center"/>
    </xf>
    <xf numFmtId="176" fontId="9" fillId="26" borderId="31" xfId="0" applyNumberFormat="1" applyFont="1" applyFill="1" applyBorder="1" applyAlignment="1">
      <alignment vertical="center"/>
    </xf>
    <xf numFmtId="176" fontId="9" fillId="26" borderId="32" xfId="0" applyNumberFormat="1" applyFont="1" applyFill="1" applyBorder="1" applyAlignment="1">
      <alignment vertical="center"/>
    </xf>
    <xf numFmtId="0" fontId="9" fillId="26" borderId="127" xfId="0" applyFont="1" applyFill="1" applyBorder="1" applyAlignment="1">
      <alignment horizontal="center" vertical="center"/>
    </xf>
    <xf numFmtId="0" fontId="9" fillId="26" borderId="128" xfId="0" applyFont="1" applyFill="1" applyBorder="1" applyAlignment="1">
      <alignment horizontal="center" vertical="center"/>
    </xf>
    <xf numFmtId="0" fontId="9" fillId="26" borderId="129" xfId="0" applyFont="1" applyFill="1" applyBorder="1" applyAlignment="1">
      <alignment horizontal="center" vertical="center"/>
    </xf>
    <xf numFmtId="0" fontId="9" fillId="26" borderId="131" xfId="0" applyFont="1" applyFill="1" applyBorder="1" applyAlignment="1">
      <alignment horizontal="center" vertical="center"/>
    </xf>
    <xf numFmtId="0" fontId="9" fillId="26" borderId="132" xfId="0" applyFont="1" applyFill="1" applyBorder="1" applyAlignment="1">
      <alignment horizontal="center" vertical="center"/>
    </xf>
    <xf numFmtId="0" fontId="9" fillId="26" borderId="133" xfId="0" applyFont="1" applyFill="1" applyBorder="1" applyAlignment="1">
      <alignment horizontal="center" vertical="center"/>
    </xf>
    <xf numFmtId="178" fontId="9" fillId="25" borderId="26" xfId="0" applyNumberFormat="1" applyFont="1" applyFill="1" applyBorder="1" applyAlignment="1">
      <alignment vertical="center"/>
    </xf>
    <xf numFmtId="178" fontId="9" fillId="25" borderId="31" xfId="0" applyNumberFormat="1" applyFont="1" applyFill="1" applyBorder="1" applyAlignment="1">
      <alignment vertical="center"/>
    </xf>
    <xf numFmtId="178" fontId="9" fillId="25" borderId="32" xfId="0" applyNumberFormat="1" applyFont="1" applyFill="1" applyBorder="1" applyAlignment="1">
      <alignment vertical="center"/>
    </xf>
    <xf numFmtId="0" fontId="9" fillId="26" borderId="101" xfId="0" applyFont="1" applyFill="1" applyBorder="1" applyAlignment="1">
      <alignment horizontal="center" vertical="center"/>
    </xf>
    <xf numFmtId="0" fontId="28" fillId="0" borderId="12" xfId="0" applyFont="1" applyFill="1" applyBorder="1" applyAlignment="1">
      <alignment vertical="center" wrapText="1"/>
    </xf>
    <xf numFmtId="0" fontId="28" fillId="0" borderId="36" xfId="0" applyFont="1" applyFill="1" applyBorder="1" applyAlignment="1">
      <alignment vertical="center" wrapText="1"/>
    </xf>
    <xf numFmtId="0" fontId="28" fillId="0" borderId="11" xfId="0" applyFont="1" applyFill="1" applyBorder="1" applyAlignment="1">
      <alignment vertical="center" wrapText="1"/>
    </xf>
    <xf numFmtId="0" fontId="29" fillId="28" borderId="31" xfId="0" applyFont="1" applyFill="1" applyBorder="1" applyAlignment="1" applyProtection="1">
      <alignment horizontal="center" vertical="center"/>
      <protection locked="0"/>
    </xf>
    <xf numFmtId="0" fontId="29" fillId="26" borderId="0" xfId="0" applyFont="1" applyFill="1" applyBorder="1" applyAlignment="1" applyProtection="1">
      <alignment vertical="center" wrapText="1"/>
      <protection locked="0"/>
    </xf>
    <xf numFmtId="0" fontId="28" fillId="25" borderId="0" xfId="0" applyFont="1" applyFill="1" applyBorder="1" applyAlignment="1" applyProtection="1">
      <alignment vertical="center"/>
      <protection locked="0"/>
    </xf>
    <xf numFmtId="0" fontId="29" fillId="28" borderId="26" xfId="0" applyFont="1" applyFill="1" applyBorder="1" applyAlignment="1" applyProtection="1">
      <alignment vertical="center" wrapText="1"/>
      <protection locked="0"/>
    </xf>
    <xf numFmtId="0" fontId="29" fillId="28" borderId="31" xfId="0" applyFont="1" applyFill="1" applyBorder="1" applyAlignment="1" applyProtection="1">
      <alignment vertical="center"/>
      <protection locked="0"/>
    </xf>
    <xf numFmtId="0" fontId="29" fillId="28" borderId="32" xfId="0" applyFont="1" applyFill="1" applyBorder="1" applyAlignment="1" applyProtection="1">
      <alignment vertical="center"/>
      <protection locked="0"/>
    </xf>
    <xf numFmtId="176" fontId="9" fillId="25" borderId="26" xfId="0" applyNumberFormat="1" applyFont="1" applyFill="1" applyBorder="1" applyAlignment="1">
      <alignment vertical="center"/>
    </xf>
    <xf numFmtId="176" fontId="9" fillId="25" borderId="31" xfId="0" applyNumberFormat="1" applyFont="1" applyFill="1" applyBorder="1" applyAlignment="1">
      <alignment vertical="center"/>
    </xf>
    <xf numFmtId="176" fontId="9" fillId="25" borderId="32" xfId="0" applyNumberFormat="1" applyFont="1" applyFill="1" applyBorder="1" applyAlignment="1">
      <alignment vertical="center"/>
    </xf>
    <xf numFmtId="182" fontId="9" fillId="25" borderId="43" xfId="0" applyNumberFormat="1" applyFont="1" applyFill="1" applyBorder="1" applyAlignment="1">
      <alignment vertical="center"/>
    </xf>
    <xf numFmtId="182" fontId="9" fillId="25" borderId="44" xfId="0" applyNumberFormat="1" applyFont="1" applyFill="1" applyBorder="1" applyAlignment="1">
      <alignment vertical="center"/>
    </xf>
    <xf numFmtId="182" fontId="9" fillId="25" borderId="45" xfId="0" applyNumberFormat="1" applyFont="1" applyFill="1" applyBorder="1" applyAlignment="1">
      <alignment vertical="center"/>
    </xf>
    <xf numFmtId="0" fontId="9" fillId="26" borderId="33" xfId="0" applyFont="1" applyFill="1" applyBorder="1" applyAlignment="1">
      <alignment vertical="center"/>
    </xf>
    <xf numFmtId="0" fontId="9" fillId="26" borderId="0" xfId="0" applyFont="1" applyFill="1" applyBorder="1" applyAlignment="1">
      <alignment vertical="center"/>
    </xf>
    <xf numFmtId="0" fontId="9" fillId="26" borderId="16" xfId="0" applyFont="1" applyFill="1" applyBorder="1" applyAlignment="1">
      <alignment vertical="center"/>
    </xf>
    <xf numFmtId="176" fontId="9" fillId="26" borderId="14" xfId="0" applyNumberFormat="1" applyFont="1" applyFill="1" applyBorder="1" applyAlignment="1">
      <alignment vertical="center"/>
    </xf>
    <xf numFmtId="176" fontId="9" fillId="26" borderId="21" xfId="0" applyNumberFormat="1" applyFont="1" applyFill="1" applyBorder="1" applyAlignment="1">
      <alignment vertical="center"/>
    </xf>
    <xf numFmtId="176" fontId="29" fillId="26" borderId="77" xfId="0" applyNumberFormat="1" applyFont="1" applyFill="1" applyBorder="1" applyAlignment="1">
      <alignment vertical="center" shrinkToFit="1"/>
    </xf>
    <xf numFmtId="0" fontId="100" fillId="26" borderId="14" xfId="0" applyFont="1" applyFill="1" applyBorder="1" applyAlignment="1">
      <alignment horizontal="center" vertical="center" wrapText="1"/>
    </xf>
    <xf numFmtId="0" fontId="29" fillId="26" borderId="21" xfId="0" applyFont="1" applyFill="1" applyBorder="1" applyAlignment="1">
      <alignment horizontal="center" vertical="center" wrapText="1"/>
    </xf>
    <xf numFmtId="0" fontId="29" fillId="26" borderId="11" xfId="0" applyFont="1" applyFill="1" applyBorder="1" applyAlignment="1">
      <alignment horizontal="center" vertical="center" wrapText="1"/>
    </xf>
    <xf numFmtId="0" fontId="9" fillId="26" borderId="18" xfId="0" applyFont="1" applyFill="1" applyBorder="1" applyAlignment="1">
      <alignment horizontal="center" vertical="center"/>
    </xf>
    <xf numFmtId="176" fontId="9" fillId="26" borderId="12" xfId="0" applyNumberFormat="1" applyFont="1" applyFill="1" applyBorder="1" applyAlignment="1" applyProtection="1">
      <alignment vertical="center"/>
      <protection locked="0"/>
    </xf>
    <xf numFmtId="176" fontId="9" fillId="26" borderId="36" xfId="0" applyNumberFormat="1" applyFont="1" applyFill="1" applyBorder="1" applyAlignment="1" applyProtection="1">
      <alignment vertical="center"/>
      <protection locked="0"/>
    </xf>
    <xf numFmtId="0" fontId="9" fillId="26" borderId="36" xfId="0" applyFont="1" applyFill="1" applyBorder="1" applyAlignment="1">
      <alignment horizontal="center" vertical="center"/>
    </xf>
    <xf numFmtId="0" fontId="9" fillId="26" borderId="11" xfId="0" applyFont="1" applyFill="1" applyBorder="1" applyAlignment="1">
      <alignment horizontal="center" vertical="center"/>
    </xf>
    <xf numFmtId="0" fontId="9" fillId="26" borderId="36" xfId="0" applyFont="1" applyFill="1" applyBorder="1" applyAlignment="1">
      <alignment vertical="center"/>
    </xf>
    <xf numFmtId="176" fontId="9" fillId="25" borderId="26" xfId="0" applyNumberFormat="1" applyFont="1" applyFill="1" applyBorder="1" applyAlignment="1" applyProtection="1">
      <alignment vertical="center"/>
      <protection locked="0"/>
    </xf>
    <xf numFmtId="176" fontId="9" fillId="25" borderId="31" xfId="0" applyNumberFormat="1" applyFont="1" applyFill="1" applyBorder="1" applyAlignment="1" applyProtection="1">
      <alignment vertical="center"/>
      <protection locked="0"/>
    </xf>
    <xf numFmtId="176" fontId="9" fillId="25" borderId="32" xfId="0" applyNumberFormat="1" applyFont="1" applyFill="1" applyBorder="1" applyAlignment="1" applyProtection="1">
      <alignment vertical="center"/>
      <protection locked="0"/>
    </xf>
    <xf numFmtId="0" fontId="9" fillId="26" borderId="130" xfId="0" applyFont="1" applyFill="1" applyBorder="1" applyAlignment="1">
      <alignment horizontal="center" vertical="center"/>
    </xf>
    <xf numFmtId="0" fontId="9" fillId="26" borderId="69" xfId="0" applyFont="1" applyFill="1" applyBorder="1" applyAlignment="1">
      <alignment horizontal="center" vertical="center"/>
    </xf>
    <xf numFmtId="0" fontId="101" fillId="26" borderId="14" xfId="0" applyFont="1" applyFill="1" applyBorder="1" applyAlignment="1">
      <alignment horizontal="center" vertical="center"/>
    </xf>
    <xf numFmtId="0" fontId="101" fillId="26" borderId="21" xfId="0" applyFont="1" applyFill="1" applyBorder="1" applyAlignment="1">
      <alignment horizontal="center" vertical="center"/>
    </xf>
    <xf numFmtId="0" fontId="101" fillId="26" borderId="11" xfId="0" applyFont="1" applyFill="1" applyBorder="1" applyAlignment="1">
      <alignment horizontal="center" vertical="center"/>
    </xf>
    <xf numFmtId="176" fontId="9" fillId="25" borderId="43" xfId="0" applyNumberFormat="1" applyFont="1" applyFill="1" applyBorder="1" applyAlignment="1" applyProtection="1">
      <alignment horizontal="right" vertical="center"/>
      <protection locked="0"/>
    </xf>
    <xf numFmtId="0" fontId="9" fillId="25" borderId="44" xfId="0" applyFont="1" applyFill="1" applyBorder="1" applyAlignment="1" applyProtection="1">
      <alignment horizontal="right" vertical="center"/>
      <protection locked="0"/>
    </xf>
    <xf numFmtId="0" fontId="9" fillId="25" borderId="45" xfId="0" applyFont="1" applyFill="1" applyBorder="1" applyAlignment="1" applyProtection="1">
      <alignment horizontal="right" vertical="center"/>
      <protection locked="0"/>
    </xf>
    <xf numFmtId="176" fontId="29" fillId="26" borderId="0" xfId="0" applyNumberFormat="1" applyFont="1" applyFill="1" applyBorder="1" applyAlignment="1">
      <alignment vertical="center" shrinkToFit="1"/>
    </xf>
    <xf numFmtId="176" fontId="9" fillId="26" borderId="134" xfId="0" applyNumberFormat="1" applyFont="1" applyFill="1" applyBorder="1" applyAlignment="1">
      <alignment horizontal="center" vertical="center"/>
    </xf>
    <xf numFmtId="176" fontId="9" fillId="26" borderId="135" xfId="0" applyNumberFormat="1" applyFont="1" applyFill="1" applyBorder="1" applyAlignment="1">
      <alignment horizontal="center" vertical="center"/>
    </xf>
    <xf numFmtId="176" fontId="9" fillId="26" borderId="136" xfId="0" applyNumberFormat="1" applyFont="1" applyFill="1" applyBorder="1" applyAlignment="1">
      <alignment horizontal="center" vertical="center"/>
    </xf>
    <xf numFmtId="176" fontId="9" fillId="26" borderId="33" xfId="0" applyNumberFormat="1" applyFont="1" applyFill="1" applyBorder="1" applyAlignment="1">
      <alignment vertical="center"/>
    </xf>
    <xf numFmtId="176" fontId="9" fillId="26" borderId="0" xfId="0" applyNumberFormat="1" applyFont="1" applyFill="1" applyBorder="1" applyAlignment="1">
      <alignment vertical="center"/>
    </xf>
    <xf numFmtId="0" fontId="69" fillId="30" borderId="0" xfId="0" applyFont="1" applyFill="1" applyAlignment="1">
      <alignment horizontal="center" vertical="center"/>
    </xf>
    <xf numFmtId="0" fontId="95" fillId="0" borderId="77" xfId="0" applyNumberFormat="1" applyFont="1" applyFill="1" applyBorder="1" applyAlignment="1" applyProtection="1">
      <alignment vertical="center"/>
      <protection locked="0"/>
    </xf>
    <xf numFmtId="0" fontId="28" fillId="26" borderId="0" xfId="0" applyFont="1" applyFill="1" applyBorder="1" applyAlignment="1">
      <alignment horizontal="left" vertical="top" wrapText="1"/>
    </xf>
    <xf numFmtId="176" fontId="9" fillId="26" borderId="12" xfId="0" applyNumberFormat="1" applyFont="1" applyFill="1" applyBorder="1" applyAlignment="1" applyProtection="1">
      <alignment horizontal="right" vertical="center"/>
      <protection locked="0"/>
    </xf>
    <xf numFmtId="0" fontId="9" fillId="26" borderId="36" xfId="0" applyFont="1" applyFill="1" applyBorder="1" applyAlignment="1" applyProtection="1">
      <alignment horizontal="right" vertical="center"/>
      <protection locked="0"/>
    </xf>
    <xf numFmtId="0" fontId="9" fillId="0" borderId="36" xfId="0" applyFont="1" applyFill="1" applyBorder="1" applyAlignment="1">
      <alignment horizontal="center" vertical="center"/>
    </xf>
    <xf numFmtId="0" fontId="9" fillId="0" borderId="11" xfId="0" applyFont="1" applyFill="1" applyBorder="1" applyAlignment="1">
      <alignment horizontal="center" vertical="center"/>
    </xf>
    <xf numFmtId="0" fontId="28" fillId="26" borderId="0" xfId="0" applyFont="1" applyFill="1" applyBorder="1" applyAlignment="1">
      <alignment vertical="center" wrapText="1"/>
    </xf>
    <xf numFmtId="0" fontId="9" fillId="26" borderId="36" xfId="0" applyFont="1" applyFill="1" applyBorder="1" applyAlignment="1">
      <alignment vertical="center" shrinkToFit="1"/>
    </xf>
    <xf numFmtId="0" fontId="9" fillId="26" borderId="134" xfId="0" applyFont="1" applyFill="1" applyBorder="1" applyAlignment="1">
      <alignment horizontal="center" vertical="center"/>
    </xf>
    <xf numFmtId="0" fontId="9" fillId="26" borderId="135" xfId="0" applyFont="1" applyFill="1" applyBorder="1" applyAlignment="1">
      <alignment horizontal="center" vertical="center"/>
    </xf>
    <xf numFmtId="0" fontId="9" fillId="26" borderId="136" xfId="0" applyFont="1" applyFill="1" applyBorder="1" applyAlignment="1">
      <alignment horizontal="center" vertical="center"/>
    </xf>
    <xf numFmtId="0" fontId="28" fillId="0" borderId="91" xfId="0" applyFont="1" applyFill="1" applyBorder="1" applyAlignment="1">
      <alignment vertical="center" wrapText="1"/>
    </xf>
    <xf numFmtId="0" fontId="28" fillId="0" borderId="74" xfId="0" applyFont="1" applyFill="1" applyBorder="1" applyAlignment="1">
      <alignment vertical="center" wrapText="1"/>
    </xf>
    <xf numFmtId="0" fontId="28" fillId="0" borderId="33" xfId="0" applyFont="1" applyFill="1" applyBorder="1" applyAlignment="1">
      <alignment vertical="center" wrapText="1"/>
    </xf>
    <xf numFmtId="0" fontId="28" fillId="0" borderId="0" xfId="0" applyFont="1" applyFill="1" applyBorder="1" applyAlignment="1">
      <alignment vertical="center" wrapText="1"/>
    </xf>
    <xf numFmtId="0" fontId="28" fillId="0" borderId="17" xfId="0" applyFont="1" applyFill="1" applyBorder="1" applyAlignment="1">
      <alignment vertical="center" wrapText="1"/>
    </xf>
    <xf numFmtId="0" fontId="28" fillId="0" borderId="18" xfId="0" applyFont="1" applyFill="1" applyBorder="1" applyAlignment="1">
      <alignment vertical="center" wrapText="1"/>
    </xf>
    <xf numFmtId="0" fontId="9" fillId="26" borderId="90" xfId="0" applyFont="1" applyFill="1" applyBorder="1" applyAlignment="1">
      <alignment horizontal="center" vertical="center"/>
    </xf>
    <xf numFmtId="0" fontId="9" fillId="26" borderId="161" xfId="0" applyFont="1" applyFill="1" applyBorder="1" applyAlignment="1">
      <alignment horizontal="center" vertical="center"/>
    </xf>
    <xf numFmtId="0" fontId="45" fillId="26" borderId="71" xfId="0" applyFont="1" applyFill="1" applyBorder="1" applyAlignment="1">
      <alignment vertical="center" wrapText="1" shrinkToFit="1"/>
    </xf>
    <xf numFmtId="0" fontId="45" fillId="26" borderId="54" xfId="0" applyFont="1" applyFill="1" applyBorder="1" applyAlignment="1">
      <alignment vertical="center" wrapText="1" shrinkToFit="1"/>
    </xf>
    <xf numFmtId="0" fontId="45" fillId="26" borderId="14" xfId="0" applyFont="1" applyFill="1" applyBorder="1" applyAlignment="1">
      <alignment vertical="center" wrapText="1"/>
    </xf>
    <xf numFmtId="0" fontId="45" fillId="26" borderId="21" xfId="0" applyFont="1" applyFill="1" applyBorder="1" applyAlignment="1">
      <alignment vertical="center"/>
    </xf>
    <xf numFmtId="0" fontId="28" fillId="26" borderId="0" xfId="0" applyFont="1" applyFill="1" applyAlignment="1">
      <alignment horizontal="left" vertical="top" wrapText="1"/>
    </xf>
    <xf numFmtId="0" fontId="88" fillId="26" borderId="10" xfId="0" applyFont="1" applyFill="1" applyBorder="1" applyAlignment="1">
      <alignment horizontal="center" vertical="center"/>
    </xf>
    <xf numFmtId="0" fontId="9" fillId="25" borderId="26" xfId="0" applyFont="1" applyFill="1" applyBorder="1" applyAlignment="1">
      <alignment horizontal="center" vertical="center"/>
    </xf>
    <xf numFmtId="0" fontId="9" fillId="25" borderId="32" xfId="0" applyFont="1" applyFill="1" applyBorder="1" applyAlignment="1">
      <alignment horizontal="center" vertical="center"/>
    </xf>
    <xf numFmtId="0" fontId="9" fillId="26" borderId="21" xfId="0" applyFont="1" applyFill="1" applyBorder="1" applyAlignment="1">
      <alignment horizontal="center" vertical="center"/>
    </xf>
    <xf numFmtId="176" fontId="29" fillId="26" borderId="18" xfId="0" applyNumberFormat="1" applyFont="1" applyFill="1" applyBorder="1" applyAlignment="1">
      <alignment vertical="center" shrinkToFit="1"/>
    </xf>
    <xf numFmtId="176" fontId="9" fillId="26" borderId="91" xfId="0" applyNumberFormat="1" applyFont="1" applyFill="1" applyBorder="1" applyAlignment="1">
      <alignment vertical="center"/>
    </xf>
    <xf numFmtId="176" fontId="9" fillId="26" borderId="74" xfId="0" applyNumberFormat="1" applyFont="1" applyFill="1" applyBorder="1" applyAlignment="1">
      <alignment vertical="center"/>
    </xf>
    <xf numFmtId="176" fontId="9" fillId="25" borderId="43" xfId="0" applyNumberFormat="1" applyFont="1" applyFill="1" applyBorder="1" applyAlignment="1">
      <alignment vertical="center"/>
    </xf>
    <xf numFmtId="176" fontId="9" fillId="25" borderId="44" xfId="0" applyNumberFormat="1" applyFont="1" applyFill="1" applyBorder="1" applyAlignment="1">
      <alignment vertical="center"/>
    </xf>
    <xf numFmtId="176" fontId="9" fillId="25" borderId="45" xfId="0" applyNumberFormat="1" applyFont="1" applyFill="1" applyBorder="1" applyAlignment="1">
      <alignment vertical="center"/>
    </xf>
    <xf numFmtId="0" fontId="95" fillId="26" borderId="0" xfId="0" applyFont="1" applyFill="1" applyAlignment="1">
      <alignment horizontal="center" vertical="center"/>
    </xf>
    <xf numFmtId="176" fontId="9" fillId="28" borderId="31" xfId="0" applyNumberFormat="1" applyFont="1" applyFill="1" applyBorder="1" applyAlignment="1" applyProtection="1">
      <alignment horizontal="right" vertical="center"/>
      <protection locked="0"/>
    </xf>
    <xf numFmtId="176" fontId="9" fillId="28" borderId="32" xfId="0" applyNumberFormat="1" applyFont="1" applyFill="1" applyBorder="1" applyAlignment="1" applyProtection="1">
      <alignment horizontal="right" vertical="center"/>
      <protection locked="0"/>
    </xf>
    <xf numFmtId="176" fontId="9" fillId="28" borderId="43" xfId="0" applyNumberFormat="1" applyFont="1" applyFill="1" applyBorder="1" applyAlignment="1" applyProtection="1">
      <alignment horizontal="right" vertical="center"/>
      <protection locked="0"/>
    </xf>
    <xf numFmtId="0" fontId="9" fillId="28" borderId="44" xfId="0" applyFont="1" applyFill="1" applyBorder="1" applyAlignment="1" applyProtection="1">
      <alignment horizontal="right" vertical="center"/>
      <protection locked="0"/>
    </xf>
    <xf numFmtId="0" fontId="9" fillId="28" borderId="45" xfId="0" applyFont="1" applyFill="1" applyBorder="1" applyAlignment="1" applyProtection="1">
      <alignment horizontal="right" vertical="center"/>
      <protection locked="0"/>
    </xf>
    <xf numFmtId="0" fontId="9" fillId="28" borderId="31" xfId="0" applyFont="1" applyFill="1" applyBorder="1" applyAlignment="1" applyProtection="1">
      <alignment horizontal="center" vertical="center"/>
      <protection locked="0"/>
    </xf>
    <xf numFmtId="0" fontId="9" fillId="28" borderId="31" xfId="0" applyFont="1" applyFill="1" applyBorder="1" applyAlignment="1">
      <alignment horizontal="center" vertical="center"/>
    </xf>
    <xf numFmtId="0" fontId="29" fillId="26" borderId="54" xfId="0" applyFont="1" applyFill="1" applyBorder="1" applyAlignment="1">
      <alignment vertical="center" wrapText="1"/>
    </xf>
    <xf numFmtId="0" fontId="29" fillId="26" borderId="57" xfId="0" applyFont="1" applyFill="1" applyBorder="1" applyAlignment="1">
      <alignment vertical="center" wrapText="1"/>
    </xf>
    <xf numFmtId="0" fontId="56" fillId="26" borderId="54" xfId="0" applyFont="1" applyFill="1" applyBorder="1" applyAlignment="1">
      <alignment vertical="center" wrapText="1"/>
    </xf>
    <xf numFmtId="0" fontId="56" fillId="26" borderId="57" xfId="0" applyFont="1" applyFill="1" applyBorder="1" applyAlignment="1">
      <alignment vertical="center" wrapText="1"/>
    </xf>
    <xf numFmtId="0" fontId="29" fillId="0" borderId="66" xfId="0" applyFont="1" applyFill="1" applyBorder="1" applyAlignment="1">
      <alignment horizontal="left" vertical="center" wrapText="1"/>
    </xf>
    <xf numFmtId="0" fontId="29" fillId="0" borderId="54" xfId="0" applyFont="1" applyFill="1" applyBorder="1" applyAlignment="1">
      <alignment horizontal="left" vertical="center" wrapText="1"/>
    </xf>
    <xf numFmtId="0" fontId="29" fillId="0" borderId="67" xfId="0" applyFont="1" applyFill="1" applyBorder="1" applyAlignment="1">
      <alignment horizontal="left" vertical="center" wrapText="1"/>
    </xf>
    <xf numFmtId="0" fontId="29" fillId="0" borderId="73" xfId="0" applyFont="1" applyFill="1" applyBorder="1" applyAlignment="1">
      <alignment horizontal="left" vertical="center" wrapText="1"/>
    </xf>
    <xf numFmtId="0" fontId="29" fillId="0" borderId="74" xfId="0" applyFont="1" applyFill="1" applyBorder="1" applyAlignment="1">
      <alignment horizontal="left" vertical="center" wrapText="1"/>
    </xf>
    <xf numFmtId="0" fontId="29" fillId="0" borderId="82" xfId="0" applyFont="1" applyFill="1" applyBorder="1" applyAlignment="1">
      <alignment horizontal="left" vertical="center" wrapText="1"/>
    </xf>
    <xf numFmtId="0" fontId="29" fillId="0" borderId="21" xfId="0" applyFont="1" applyFill="1" applyBorder="1" applyAlignment="1">
      <alignment vertical="top" wrapText="1"/>
    </xf>
    <xf numFmtId="49" fontId="28" fillId="0" borderId="14" xfId="0" applyNumberFormat="1" applyFont="1" applyFill="1" applyBorder="1" applyAlignment="1">
      <alignment horizontal="center" vertical="center" wrapText="1"/>
    </xf>
    <xf numFmtId="49" fontId="28" fillId="0" borderId="21" xfId="0" applyNumberFormat="1" applyFont="1" applyFill="1" applyBorder="1" applyAlignment="1">
      <alignment horizontal="center" vertical="center" wrapText="1"/>
    </xf>
    <xf numFmtId="49" fontId="28" fillId="0" borderId="15" xfId="0" applyNumberFormat="1" applyFont="1" applyFill="1" applyBorder="1" applyAlignment="1">
      <alignment horizontal="center" vertical="center" wrapText="1"/>
    </xf>
    <xf numFmtId="0" fontId="9" fillId="0" borderId="84" xfId="0" applyFont="1" applyFill="1" applyBorder="1" applyAlignment="1">
      <alignment horizontal="center" vertical="center"/>
    </xf>
    <xf numFmtId="0" fontId="9" fillId="0" borderId="85" xfId="0" applyFont="1" applyFill="1" applyBorder="1" applyAlignment="1">
      <alignment horizontal="center" vertical="center"/>
    </xf>
    <xf numFmtId="0" fontId="9" fillId="0" borderId="113" xfId="0" applyFont="1" applyFill="1" applyBorder="1" applyAlignment="1">
      <alignment horizontal="center" vertical="center"/>
    </xf>
    <xf numFmtId="0" fontId="57" fillId="0" borderId="0" xfId="0" applyFont="1" applyFill="1" applyBorder="1" applyAlignment="1">
      <alignment horizontal="center" vertical="center" wrapText="1"/>
    </xf>
    <xf numFmtId="0" fontId="32" fillId="0" borderId="0" xfId="0" applyFont="1" applyFill="1" applyBorder="1" applyAlignment="1">
      <alignment horizontal="center" vertical="center"/>
    </xf>
    <xf numFmtId="0" fontId="57" fillId="29" borderId="0" xfId="0" applyFont="1" applyFill="1" applyBorder="1" applyAlignment="1" applyProtection="1">
      <alignment vertical="center" shrinkToFit="1"/>
      <protection locked="0"/>
    </xf>
    <xf numFmtId="0" fontId="59" fillId="0" borderId="0" xfId="0" applyFont="1" applyFill="1" applyBorder="1" applyAlignment="1" applyProtection="1">
      <alignment horizontal="center" vertical="center" shrinkToFit="1"/>
      <protection locked="0"/>
    </xf>
    <xf numFmtId="0" fontId="7" fillId="0" borderId="0" xfId="0" applyFont="1" applyFill="1" applyBorder="1" applyAlignment="1">
      <alignment horizontal="center" vertical="center"/>
    </xf>
    <xf numFmtId="0" fontId="7" fillId="0" borderId="37" xfId="0" applyFont="1" applyFill="1" applyBorder="1" applyAlignment="1">
      <alignment horizontal="center" vertical="center"/>
    </xf>
    <xf numFmtId="0" fontId="57" fillId="26" borderId="0" xfId="0" applyFont="1" applyFill="1" applyBorder="1" applyAlignment="1">
      <alignment horizontal="left" vertical="center" wrapText="1"/>
    </xf>
    <xf numFmtId="0" fontId="57"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57" fillId="0" borderId="0" xfId="0" applyFont="1" applyFill="1" applyBorder="1" applyAlignment="1">
      <alignment horizontal="center" vertical="center"/>
    </xf>
    <xf numFmtId="0" fontId="57" fillId="29" borderId="0" xfId="0" applyFont="1" applyFill="1" applyBorder="1" applyAlignment="1">
      <alignment vertical="center" shrinkToFit="1"/>
    </xf>
    <xf numFmtId="0" fontId="57" fillId="29" borderId="37" xfId="0" applyFont="1" applyFill="1" applyBorder="1" applyAlignment="1">
      <alignment vertical="center" shrinkToFit="1"/>
    </xf>
    <xf numFmtId="0" fontId="29" fillId="26" borderId="62" xfId="0" applyFont="1" applyFill="1" applyBorder="1" applyAlignment="1">
      <alignment horizontal="left" vertical="center" wrapText="1"/>
    </xf>
    <xf numFmtId="0" fontId="29" fillId="26" borderId="59" xfId="0" applyFont="1" applyFill="1" applyBorder="1" applyAlignment="1">
      <alignment horizontal="left" vertical="center" wrapText="1"/>
    </xf>
    <xf numFmtId="49" fontId="28" fillId="0" borderId="12" xfId="0" applyNumberFormat="1" applyFont="1" applyFill="1" applyBorder="1" applyAlignment="1">
      <alignment horizontal="center" vertical="center" wrapText="1"/>
    </xf>
    <xf numFmtId="49" fontId="28" fillId="0" borderId="36" xfId="0" applyNumberFormat="1" applyFont="1" applyFill="1" applyBorder="1" applyAlignment="1">
      <alignment horizontal="center" vertical="center" wrapText="1"/>
    </xf>
    <xf numFmtId="49" fontId="28" fillId="0" borderId="11" xfId="0" applyNumberFormat="1" applyFont="1" applyFill="1" applyBorder="1" applyAlignment="1">
      <alignment horizontal="center" vertical="center" wrapText="1"/>
    </xf>
    <xf numFmtId="0" fontId="29" fillId="0" borderId="63" xfId="0" applyFont="1" applyFill="1" applyBorder="1" applyAlignment="1">
      <alignment vertical="center" wrapText="1"/>
    </xf>
    <xf numFmtId="0" fontId="29" fillId="0" borderId="64" xfId="0" applyFont="1" applyFill="1" applyBorder="1" applyAlignment="1">
      <alignment vertical="center" wrapText="1"/>
    </xf>
    <xf numFmtId="0" fontId="29" fillId="0" borderId="65" xfId="0" applyFont="1" applyFill="1" applyBorder="1" applyAlignment="1">
      <alignment vertical="center" wrapText="1"/>
    </xf>
    <xf numFmtId="0" fontId="28" fillId="0" borderId="48"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19" xfId="0" applyFont="1" applyFill="1" applyBorder="1" applyAlignment="1">
      <alignment horizontal="left" vertical="center" wrapText="1"/>
    </xf>
    <xf numFmtId="49" fontId="29" fillId="0" borderId="12" xfId="0" applyNumberFormat="1" applyFont="1" applyFill="1" applyBorder="1" applyAlignment="1">
      <alignment vertical="center" wrapText="1"/>
    </xf>
    <xf numFmtId="49" fontId="29" fillId="0" borderId="36" xfId="0" applyNumberFormat="1" applyFont="1" applyFill="1" applyBorder="1" applyAlignment="1">
      <alignment vertical="center" wrapText="1"/>
    </xf>
    <xf numFmtId="49" fontId="29" fillId="0" borderId="11" xfId="0" applyNumberFormat="1" applyFont="1" applyFill="1" applyBorder="1" applyAlignment="1">
      <alignment vertical="center" wrapText="1"/>
    </xf>
    <xf numFmtId="0" fontId="28" fillId="0" borderId="40" xfId="0" applyFont="1" applyFill="1" applyBorder="1" applyAlignment="1">
      <alignment vertical="center" wrapText="1"/>
    </xf>
    <xf numFmtId="0" fontId="28" fillId="0" borderId="16" xfId="0" applyFont="1" applyFill="1" applyBorder="1" applyAlignment="1">
      <alignment vertical="center" wrapText="1"/>
    </xf>
    <xf numFmtId="0" fontId="29" fillId="0" borderId="26" xfId="0" applyFont="1" applyFill="1" applyBorder="1" applyAlignment="1" applyProtection="1">
      <alignment horizontal="center" vertical="center"/>
      <protection locked="0"/>
    </xf>
    <xf numFmtId="0" fontId="29" fillId="0" borderId="31" xfId="0" applyFont="1" applyFill="1" applyBorder="1" applyAlignment="1" applyProtection="1">
      <alignment horizontal="center" vertical="center"/>
      <protection locked="0"/>
    </xf>
    <xf numFmtId="0" fontId="28" fillId="26" borderId="0" xfId="0" applyFont="1" applyFill="1" applyBorder="1" applyAlignment="1">
      <alignment vertical="top" wrapText="1"/>
    </xf>
    <xf numFmtId="0" fontId="29" fillId="25" borderId="31" xfId="0" applyFont="1" applyFill="1" applyBorder="1" applyAlignment="1" applyProtection="1">
      <alignment horizontal="center" vertical="center"/>
      <protection locked="0"/>
    </xf>
    <xf numFmtId="0" fontId="28" fillId="29" borderId="26" xfId="0" applyFont="1" applyFill="1" applyBorder="1" applyAlignment="1" applyProtection="1">
      <alignment vertical="center"/>
      <protection locked="0"/>
    </xf>
    <xf numFmtId="0" fontId="28" fillId="29" borderId="31" xfId="0" applyFont="1" applyFill="1" applyBorder="1" applyAlignment="1" applyProtection="1">
      <alignment vertical="center"/>
      <protection locked="0"/>
    </xf>
    <xf numFmtId="0" fontId="28" fillId="29" borderId="32" xfId="0" applyFont="1" applyFill="1" applyBorder="1" applyAlignment="1" applyProtection="1">
      <alignment vertical="center"/>
      <protection locked="0"/>
    </xf>
    <xf numFmtId="0" fontId="28" fillId="0" borderId="14" xfId="0" applyFont="1" applyFill="1" applyBorder="1" applyAlignment="1">
      <alignment vertical="center" wrapText="1"/>
    </xf>
    <xf numFmtId="0" fontId="28" fillId="0" borderId="21" xfId="0" applyFont="1" applyFill="1" applyBorder="1" applyAlignment="1">
      <alignment vertical="center" wrapText="1"/>
    </xf>
    <xf numFmtId="0" fontId="28" fillId="0" borderId="70" xfId="0" applyFont="1" applyFill="1" applyBorder="1" applyAlignment="1">
      <alignment vertical="center" wrapText="1"/>
    </xf>
    <xf numFmtId="0" fontId="28" fillId="0" borderId="76" xfId="0" applyFont="1" applyFill="1" applyBorder="1" applyAlignment="1">
      <alignment vertical="center" wrapText="1"/>
    </xf>
    <xf numFmtId="0" fontId="28" fillId="0" borderId="77" xfId="0" applyFont="1" applyFill="1" applyBorder="1" applyAlignment="1">
      <alignment vertical="center" wrapText="1"/>
    </xf>
    <xf numFmtId="0" fontId="28" fillId="0" borderId="83" xfId="0" applyFont="1" applyFill="1" applyBorder="1" applyAlignment="1">
      <alignment vertical="center" wrapText="1"/>
    </xf>
    <xf numFmtId="0" fontId="28" fillId="0" borderId="15" xfId="0" applyFont="1" applyFill="1" applyBorder="1" applyAlignment="1">
      <alignment vertical="center" wrapText="1"/>
    </xf>
    <xf numFmtId="0" fontId="28" fillId="0" borderId="19" xfId="0" applyFont="1" applyFill="1" applyBorder="1" applyAlignment="1">
      <alignment vertical="center" wrapText="1"/>
    </xf>
    <xf numFmtId="0" fontId="29" fillId="25" borderId="26" xfId="0" applyFont="1" applyFill="1" applyBorder="1" applyAlignment="1" applyProtection="1">
      <alignment vertical="center" wrapText="1"/>
      <protection locked="0"/>
    </xf>
    <xf numFmtId="0" fontId="29" fillId="25" borderId="31" xfId="0" applyFont="1" applyFill="1" applyBorder="1" applyAlignment="1" applyProtection="1">
      <alignment vertical="center"/>
      <protection locked="0"/>
    </xf>
    <xf numFmtId="0" fontId="29" fillId="25" borderId="32" xfId="0" applyFont="1" applyFill="1" applyBorder="1" applyAlignment="1" applyProtection="1">
      <alignment vertical="center"/>
      <protection locked="0"/>
    </xf>
    <xf numFmtId="0" fontId="9" fillId="25" borderId="26" xfId="0" applyFont="1" applyFill="1" applyBorder="1" applyAlignment="1" applyProtection="1">
      <alignment vertical="center"/>
      <protection locked="0"/>
    </xf>
    <xf numFmtId="0" fontId="9" fillId="25" borderId="31" xfId="0" applyFont="1" applyFill="1" applyBorder="1" applyAlignment="1" applyProtection="1">
      <alignment vertical="center"/>
      <protection locked="0"/>
    </xf>
    <xf numFmtId="0" fontId="9" fillId="25" borderId="32" xfId="0" applyFont="1" applyFill="1" applyBorder="1" applyAlignment="1" applyProtection="1">
      <alignment vertical="center"/>
      <protection locked="0"/>
    </xf>
    <xf numFmtId="0" fontId="28" fillId="0" borderId="81" xfId="0" applyFont="1" applyFill="1" applyBorder="1" applyAlignment="1">
      <alignment horizontal="center" vertical="center"/>
    </xf>
    <xf numFmtId="0" fontId="28" fillId="0" borderId="49" xfId="0" applyFont="1" applyFill="1" applyBorder="1" applyAlignment="1">
      <alignment horizontal="center" vertical="center"/>
    </xf>
    <xf numFmtId="0" fontId="45" fillId="0" borderId="58" xfId="0" applyFont="1" applyFill="1" applyBorder="1" applyAlignment="1">
      <alignment horizontal="center" vertical="center"/>
    </xf>
    <xf numFmtId="0" fontId="45" fillId="0" borderId="40" xfId="0" applyFont="1" applyFill="1" applyBorder="1" applyAlignment="1">
      <alignment horizontal="center" vertical="center"/>
    </xf>
    <xf numFmtId="0" fontId="29" fillId="28" borderId="26" xfId="0" applyFont="1" applyFill="1" applyBorder="1" applyAlignment="1">
      <alignment horizontal="left" vertical="center" wrapText="1"/>
    </xf>
    <xf numFmtId="0" fontId="29" fillId="28" borderId="31" xfId="0" applyFont="1" applyFill="1" applyBorder="1" applyAlignment="1">
      <alignment horizontal="left" vertical="center" wrapText="1"/>
    </xf>
    <xf numFmtId="0" fontId="29" fillId="28" borderId="32" xfId="0" applyFont="1" applyFill="1" applyBorder="1" applyAlignment="1">
      <alignment horizontal="left" vertical="center" wrapText="1"/>
    </xf>
    <xf numFmtId="0" fontId="29" fillId="28" borderId="0" xfId="0" applyFont="1" applyFill="1" applyBorder="1" applyAlignment="1" applyProtection="1">
      <alignment vertical="center"/>
      <protection locked="0"/>
    </xf>
    <xf numFmtId="0" fontId="29" fillId="25" borderId="26" xfId="0" applyFont="1" applyFill="1" applyBorder="1" applyAlignment="1" applyProtection="1">
      <alignment horizontal="left" vertical="center" wrapText="1"/>
      <protection locked="0"/>
    </xf>
    <xf numFmtId="0" fontId="29" fillId="25" borderId="31" xfId="0" applyFont="1" applyFill="1" applyBorder="1" applyAlignment="1" applyProtection="1">
      <alignment horizontal="left" vertical="center"/>
      <protection locked="0"/>
    </xf>
    <xf numFmtId="0" fontId="29" fillId="25" borderId="32" xfId="0" applyFont="1" applyFill="1" applyBorder="1" applyAlignment="1" applyProtection="1">
      <alignment horizontal="left" vertical="center"/>
      <protection locked="0"/>
    </xf>
    <xf numFmtId="0" fontId="29" fillId="25" borderId="0" xfId="0" applyFont="1" applyFill="1" applyBorder="1" applyAlignment="1" applyProtection="1">
      <alignment vertical="center"/>
      <protection locked="0"/>
    </xf>
    <xf numFmtId="0" fontId="28" fillId="0" borderId="4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75" xfId="0" applyFont="1" applyFill="1" applyBorder="1" applyAlignment="1">
      <alignment horizontal="left" vertical="center" wrapText="1"/>
    </xf>
    <xf numFmtId="0" fontId="9" fillId="28" borderId="58" xfId="0" applyFont="1" applyFill="1" applyBorder="1" applyAlignment="1">
      <alignment horizontal="center" vertical="center"/>
    </xf>
    <xf numFmtId="0" fontId="45" fillId="0" borderId="76" xfId="0" applyFont="1" applyFill="1" applyBorder="1" applyAlignment="1">
      <alignment horizontal="center" vertical="center"/>
    </xf>
    <xf numFmtId="0" fontId="48" fillId="28" borderId="26" xfId="0" applyFont="1" applyFill="1" applyBorder="1" applyAlignment="1">
      <alignment horizontal="left" vertical="center" wrapText="1"/>
    </xf>
    <xf numFmtId="0" fontId="48" fillId="28" borderId="31" xfId="0" applyFont="1" applyFill="1" applyBorder="1" applyAlignment="1">
      <alignment horizontal="left" vertical="center" wrapText="1"/>
    </xf>
    <xf numFmtId="0" fontId="48" fillId="28" borderId="32" xfId="0" applyFont="1" applyFill="1" applyBorder="1" applyAlignment="1">
      <alignment horizontal="left" vertical="center" wrapText="1"/>
    </xf>
    <xf numFmtId="0" fontId="56" fillId="26" borderId="54" xfId="0" applyFont="1" applyFill="1" applyBorder="1" applyAlignment="1">
      <alignment horizontal="left" vertical="center" wrapText="1"/>
    </xf>
    <xf numFmtId="0" fontId="56" fillId="26" borderId="57" xfId="0" applyFont="1" applyFill="1" applyBorder="1" applyAlignment="1">
      <alignment horizontal="left" vertical="center" wrapText="1"/>
    </xf>
    <xf numFmtId="0" fontId="29" fillId="26" borderId="74" xfId="0" applyFont="1" applyFill="1" applyBorder="1" applyAlignment="1">
      <alignment vertical="center" wrapText="1"/>
    </xf>
    <xf numFmtId="0" fontId="30" fillId="26" borderId="0" xfId="0" applyFont="1" applyFill="1" applyAlignment="1">
      <alignment horizontal="left" vertical="center" wrapText="1"/>
    </xf>
    <xf numFmtId="0" fontId="28" fillId="26" borderId="36" xfId="0" applyFont="1" applyFill="1" applyBorder="1" applyAlignment="1">
      <alignment vertical="center" wrapText="1"/>
    </xf>
    <xf numFmtId="0" fontId="28" fillId="26" borderId="11" xfId="0" applyFont="1" applyFill="1" applyBorder="1" applyAlignment="1">
      <alignment vertical="center" wrapText="1"/>
    </xf>
    <xf numFmtId="0" fontId="28" fillId="0" borderId="12" xfId="0" applyFont="1" applyFill="1" applyBorder="1" applyAlignment="1">
      <alignment horizontal="center" vertical="center"/>
    </xf>
    <xf numFmtId="0" fontId="28" fillId="0" borderId="36" xfId="0" applyFont="1" applyFill="1" applyBorder="1" applyAlignment="1">
      <alignment horizontal="center" vertical="center"/>
    </xf>
    <xf numFmtId="0" fontId="28" fillId="0" borderId="70" xfId="0" applyFont="1" applyFill="1" applyBorder="1" applyAlignment="1">
      <alignment horizontal="center" vertical="center"/>
    </xf>
    <xf numFmtId="0" fontId="28" fillId="27" borderId="21" xfId="0" applyFont="1" applyFill="1" applyBorder="1" applyAlignment="1">
      <alignment horizontal="center" vertical="center"/>
    </xf>
    <xf numFmtId="0" fontId="28" fillId="27" borderId="15" xfId="0" applyFont="1" applyFill="1" applyBorder="1" applyAlignment="1">
      <alignment horizontal="center" vertical="center"/>
    </xf>
    <xf numFmtId="0" fontId="29" fillId="24" borderId="87" xfId="0" applyFont="1" applyFill="1" applyBorder="1" applyAlignment="1">
      <alignment vertical="center" wrapText="1"/>
    </xf>
    <xf numFmtId="0" fontId="29" fillId="26" borderId="54" xfId="0" applyFont="1" applyFill="1" applyBorder="1" applyAlignment="1">
      <alignment horizontal="left" vertical="center" wrapText="1"/>
    </xf>
    <xf numFmtId="0" fontId="32" fillId="27" borderId="61" xfId="0" applyFont="1" applyFill="1" applyBorder="1" applyAlignment="1">
      <alignment horizontal="center" vertical="center" wrapText="1"/>
    </xf>
    <xf numFmtId="0" fontId="32" fillId="27" borderId="51" xfId="0" applyFont="1" applyFill="1" applyBorder="1" applyAlignment="1">
      <alignment horizontal="center" vertical="center" wrapText="1"/>
    </xf>
    <xf numFmtId="0" fontId="32" fillId="27" borderId="52" xfId="0" applyFont="1" applyFill="1" applyBorder="1" applyAlignment="1">
      <alignment horizontal="center" vertical="center" wrapText="1"/>
    </xf>
    <xf numFmtId="0" fontId="28" fillId="0" borderId="12" xfId="0" applyFont="1" applyFill="1" applyBorder="1" applyAlignment="1">
      <alignment vertical="center"/>
    </xf>
    <xf numFmtId="0" fontId="28" fillId="0" borderId="36" xfId="0" applyFont="1" applyFill="1" applyBorder="1" applyAlignment="1">
      <alignment vertical="center"/>
    </xf>
    <xf numFmtId="0" fontId="28" fillId="0" borderId="70" xfId="0" applyFont="1" applyFill="1" applyBorder="1" applyAlignment="1">
      <alignment vertical="center"/>
    </xf>
    <xf numFmtId="0" fontId="28" fillId="0" borderId="109" xfId="0" applyFont="1" applyFill="1" applyBorder="1" applyAlignment="1">
      <alignment vertical="center"/>
    </xf>
    <xf numFmtId="0" fontId="28" fillId="0" borderId="44" xfId="0" applyFont="1" applyFill="1" applyBorder="1" applyAlignment="1">
      <alignment vertical="center"/>
    </xf>
    <xf numFmtId="0" fontId="28" fillId="0" borderId="45" xfId="0" applyFont="1" applyFill="1" applyBorder="1" applyAlignment="1">
      <alignment vertical="center"/>
    </xf>
    <xf numFmtId="0" fontId="29" fillId="26" borderId="87" xfId="0" applyFont="1" applyFill="1" applyBorder="1" applyAlignment="1">
      <alignment horizontal="left" vertical="center" wrapText="1"/>
    </xf>
    <xf numFmtId="0" fontId="28" fillId="0" borderId="110" xfId="0" applyFont="1" applyFill="1" applyBorder="1" applyAlignment="1">
      <alignment vertical="center"/>
    </xf>
    <xf numFmtId="0" fontId="28" fillId="0" borderId="105" xfId="0" applyFont="1" applyFill="1" applyBorder="1" applyAlignment="1">
      <alignment vertical="center"/>
    </xf>
    <xf numFmtId="0" fontId="28" fillId="0" borderId="106" xfId="0" applyFont="1" applyFill="1" applyBorder="1" applyAlignment="1">
      <alignment vertical="center"/>
    </xf>
    <xf numFmtId="0" fontId="29" fillId="26" borderId="77" xfId="0" applyFont="1" applyFill="1" applyBorder="1" applyAlignment="1">
      <alignment horizontal="left" vertical="center" wrapText="1"/>
    </xf>
    <xf numFmtId="0" fontId="29" fillId="26" borderId="68" xfId="0" applyFont="1" applyFill="1" applyBorder="1" applyAlignment="1">
      <alignment horizontal="left" vertical="center" wrapText="1"/>
    </xf>
    <xf numFmtId="0" fontId="45" fillId="26" borderId="14" xfId="0" applyFont="1" applyFill="1" applyBorder="1" applyAlignment="1">
      <alignment vertical="center"/>
    </xf>
    <xf numFmtId="0" fontId="95" fillId="0" borderId="17" xfId="0" applyFont="1" applyFill="1" applyBorder="1" applyAlignment="1">
      <alignment horizontal="center" vertical="center"/>
    </xf>
    <xf numFmtId="0" fontId="95" fillId="0" borderId="18" xfId="0" applyFont="1" applyFill="1" applyBorder="1" applyAlignment="1">
      <alignment horizontal="center" vertical="center"/>
    </xf>
    <xf numFmtId="0" fontId="95" fillId="0" borderId="19" xfId="0" applyFont="1" applyFill="1" applyBorder="1" applyAlignment="1">
      <alignment horizontal="center" vertical="center"/>
    </xf>
    <xf numFmtId="0" fontId="95" fillId="0" borderId="33" xfId="0" applyFont="1" applyFill="1" applyBorder="1" applyAlignment="1">
      <alignment horizontal="center" vertical="center" wrapText="1"/>
    </xf>
    <xf numFmtId="0" fontId="95" fillId="0" borderId="0" xfId="0" applyFont="1" applyFill="1" applyBorder="1" applyAlignment="1">
      <alignment horizontal="center" vertical="center" wrapText="1"/>
    </xf>
    <xf numFmtId="0" fontId="95" fillId="0" borderId="16"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33"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37"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98" xfId="0" applyFont="1" applyFill="1" applyBorder="1" applyAlignment="1">
      <alignment horizontal="center" vertical="center" wrapText="1"/>
    </xf>
    <xf numFmtId="0" fontId="28" fillId="0" borderId="99" xfId="0" applyFont="1" applyFill="1" applyBorder="1" applyAlignment="1">
      <alignment horizontal="center" vertical="center" wrapText="1"/>
    </xf>
    <xf numFmtId="0" fontId="28" fillId="0" borderId="77" xfId="0" applyFont="1" applyFill="1" applyBorder="1" applyAlignment="1">
      <alignment horizontal="center" vertical="center" wrapText="1"/>
    </xf>
    <xf numFmtId="0" fontId="28" fillId="0" borderId="104" xfId="0" applyFont="1" applyFill="1" applyBorder="1" applyAlignment="1">
      <alignment horizontal="center" vertical="center" wrapText="1"/>
    </xf>
    <xf numFmtId="0" fontId="28" fillId="0" borderId="91" xfId="0" applyFont="1" applyFill="1" applyBorder="1" applyAlignment="1">
      <alignment horizontal="center" vertical="center" wrapText="1"/>
    </xf>
    <xf numFmtId="0" fontId="28" fillId="0" borderId="74" xfId="0" applyFont="1" applyFill="1" applyBorder="1" applyAlignment="1">
      <alignment horizontal="center" vertical="center" wrapText="1"/>
    </xf>
    <xf numFmtId="0" fontId="28" fillId="0" borderId="137" xfId="0" applyFont="1" applyFill="1" applyBorder="1" applyAlignment="1">
      <alignment horizontal="center" vertical="center" wrapText="1"/>
    </xf>
    <xf numFmtId="0" fontId="29" fillId="26" borderId="57" xfId="0" applyFont="1" applyFill="1" applyBorder="1" applyAlignment="1">
      <alignment horizontal="left" vertical="center" wrapText="1"/>
    </xf>
    <xf numFmtId="0" fontId="29" fillId="26" borderId="64" xfId="0" applyFont="1" applyFill="1" applyBorder="1" applyAlignment="1">
      <alignment vertical="center" wrapText="1"/>
    </xf>
    <xf numFmtId="0" fontId="28" fillId="0" borderId="42" xfId="0" applyFont="1" applyFill="1" applyBorder="1" applyAlignment="1">
      <alignment horizontal="center" vertical="center"/>
    </xf>
    <xf numFmtId="0" fontId="28" fillId="0" borderId="14" xfId="0" applyFont="1" applyFill="1" applyBorder="1" applyAlignment="1">
      <alignment horizontal="center" vertical="center"/>
    </xf>
    <xf numFmtId="0" fontId="28" fillId="0" borderId="21" xfId="0" applyFont="1" applyFill="1" applyBorder="1" applyAlignment="1">
      <alignment horizontal="center" vertical="center"/>
    </xf>
    <xf numFmtId="0" fontId="28" fillId="0" borderId="39" xfId="0" applyFont="1" applyFill="1" applyBorder="1" applyAlignment="1">
      <alignment horizontal="center" vertical="center"/>
    </xf>
    <xf numFmtId="0" fontId="28" fillId="0" borderId="33"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37" xfId="0" applyFont="1" applyFill="1" applyBorder="1" applyAlignment="1">
      <alignment horizontal="center" vertical="center"/>
    </xf>
    <xf numFmtId="0" fontId="28" fillId="0" borderId="17" xfId="0" applyFont="1" applyFill="1" applyBorder="1" applyAlignment="1">
      <alignment horizontal="center" vertical="center"/>
    </xf>
    <xf numFmtId="0" fontId="28" fillId="0" borderId="18" xfId="0" applyFont="1" applyFill="1" applyBorder="1" applyAlignment="1">
      <alignment horizontal="center" vertical="center"/>
    </xf>
    <xf numFmtId="0" fontId="28" fillId="0" borderId="98" xfId="0" applyFont="1" applyFill="1" applyBorder="1" applyAlignment="1">
      <alignment horizontal="center" vertical="center"/>
    </xf>
    <xf numFmtId="0" fontId="9" fillId="25" borderId="31" xfId="0" applyFont="1" applyFill="1" applyBorder="1" applyAlignment="1">
      <alignment horizontal="center" vertical="center"/>
    </xf>
    <xf numFmtId="0" fontId="28" fillId="0" borderId="47"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46" xfId="0" applyFont="1" applyFill="1" applyBorder="1" applyAlignment="1">
      <alignment horizontal="left" vertical="center" wrapText="1"/>
    </xf>
    <xf numFmtId="0" fontId="95" fillId="0" borderId="102" xfId="0" applyFont="1" applyFill="1" applyBorder="1" applyAlignment="1">
      <alignment horizontal="center" vertical="center"/>
    </xf>
    <xf numFmtId="0" fontId="95" fillId="0" borderId="64" xfId="0" applyFont="1" applyFill="1" applyBorder="1" applyAlignment="1">
      <alignment horizontal="center" vertical="center"/>
    </xf>
    <xf numFmtId="0" fontId="95" fillId="0" borderId="65" xfId="0" applyFont="1" applyFill="1" applyBorder="1" applyAlignment="1">
      <alignment horizontal="center" vertical="center"/>
    </xf>
    <xf numFmtId="0" fontId="95" fillId="0" borderId="64" xfId="0" applyFont="1" applyFill="1" applyBorder="1" applyAlignment="1" applyProtection="1">
      <alignment vertical="center"/>
      <protection locked="0"/>
    </xf>
    <xf numFmtId="0" fontId="95" fillId="0" borderId="65" xfId="0" applyFont="1" applyFill="1" applyBorder="1" applyAlignment="1" applyProtection="1">
      <alignment vertical="center"/>
      <protection locked="0"/>
    </xf>
    <xf numFmtId="0" fontId="95" fillId="0" borderId="18" xfId="0" applyFont="1" applyFill="1" applyBorder="1" applyAlignment="1" applyProtection="1">
      <alignment vertical="center" wrapText="1"/>
      <protection locked="0"/>
    </xf>
    <xf numFmtId="0" fontId="95" fillId="0" borderId="19" xfId="0" applyFont="1" applyFill="1" applyBorder="1" applyAlignment="1" applyProtection="1">
      <alignment vertical="center" wrapText="1"/>
      <protection locked="0"/>
    </xf>
    <xf numFmtId="0" fontId="95" fillId="0" borderId="10" xfId="0" applyFont="1" applyFill="1" applyBorder="1" applyAlignment="1">
      <alignment horizontal="center" vertical="center"/>
    </xf>
    <xf numFmtId="0" fontId="95" fillId="0" borderId="10" xfId="0" applyFont="1" applyFill="1" applyBorder="1" applyAlignment="1" applyProtection="1">
      <alignment horizontal="center" vertical="center"/>
      <protection locked="0"/>
    </xf>
    <xf numFmtId="0" fontId="95" fillId="0" borderId="10" xfId="0" applyFont="1" applyFill="1" applyBorder="1" applyAlignment="1" applyProtection="1">
      <alignment vertical="center"/>
      <protection locked="0"/>
    </xf>
    <xf numFmtId="0" fontId="95" fillId="0" borderId="10" xfId="0" applyFont="1" applyFill="1" applyBorder="1" applyAlignment="1" applyProtection="1">
      <alignment horizontal="left" vertical="center"/>
      <protection locked="0"/>
    </xf>
    <xf numFmtId="0" fontId="95" fillId="0" borderId="64" xfId="0" applyFont="1" applyFill="1" applyBorder="1" applyAlignment="1" applyProtection="1">
      <alignment horizontal="left" vertical="center"/>
      <protection locked="0"/>
    </xf>
    <xf numFmtId="0" fontId="95" fillId="0" borderId="65" xfId="0" applyFont="1" applyFill="1" applyBorder="1" applyAlignment="1" applyProtection="1">
      <alignment horizontal="left" vertical="center"/>
      <protection locked="0"/>
    </xf>
    <xf numFmtId="0" fontId="95" fillId="0" borderId="18" xfId="0" applyFont="1" applyFill="1" applyBorder="1" applyAlignment="1" applyProtection="1">
      <alignment vertical="center"/>
      <protection locked="0"/>
    </xf>
    <xf numFmtId="0" fontId="95" fillId="0" borderId="19" xfId="0" applyFont="1" applyFill="1" applyBorder="1" applyAlignment="1" applyProtection="1">
      <alignment vertical="center"/>
      <protection locked="0"/>
    </xf>
    <xf numFmtId="0" fontId="95" fillId="0" borderId="33" xfId="0"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0" fontId="95" fillId="0" borderId="16" xfId="0" applyFont="1" applyFill="1" applyBorder="1" applyAlignment="1" applyProtection="1">
      <alignment vertical="center"/>
      <protection locked="0"/>
    </xf>
    <xf numFmtId="0" fontId="95" fillId="0" borderId="17" xfId="0" applyFont="1" applyFill="1" applyBorder="1" applyAlignment="1" applyProtection="1">
      <alignment vertical="center"/>
      <protection locked="0"/>
    </xf>
    <xf numFmtId="0" fontId="95" fillId="0" borderId="14" xfId="0" applyFont="1" applyFill="1" applyBorder="1" applyAlignment="1">
      <alignment horizontal="center" vertical="center" wrapText="1"/>
    </xf>
    <xf numFmtId="0" fontId="95" fillId="0" borderId="21" xfId="0" applyFont="1" applyFill="1" applyBorder="1" applyAlignment="1">
      <alignment horizontal="center" vertical="center" wrapText="1"/>
    </xf>
    <xf numFmtId="0" fontId="95" fillId="0" borderId="15" xfId="0" applyFont="1" applyFill="1" applyBorder="1" applyAlignment="1">
      <alignment horizontal="center" vertical="center" wrapText="1"/>
    </xf>
    <xf numFmtId="0" fontId="95" fillId="0" borderId="102" xfId="0" applyFont="1" applyFill="1" applyBorder="1" applyAlignment="1">
      <alignment horizontal="center" vertical="center" wrapText="1"/>
    </xf>
    <xf numFmtId="0" fontId="95" fillId="0" borderId="64" xfId="0" applyFont="1" applyFill="1" applyBorder="1" applyAlignment="1">
      <alignment horizontal="center" vertical="center" wrapText="1"/>
    </xf>
    <xf numFmtId="0" fontId="95" fillId="0" borderId="65" xfId="0" applyFont="1" applyFill="1" applyBorder="1" applyAlignment="1">
      <alignment horizontal="center" vertical="center" wrapText="1"/>
    </xf>
    <xf numFmtId="0" fontId="95" fillId="0" borderId="11" xfId="0" applyFont="1" applyFill="1" applyBorder="1" applyAlignment="1">
      <alignment horizontal="center" vertical="center"/>
    </xf>
    <xf numFmtId="0" fontId="9" fillId="26" borderId="14" xfId="0" applyFont="1" applyFill="1" applyBorder="1" applyAlignment="1">
      <alignment horizontal="left" vertical="center"/>
    </xf>
    <xf numFmtId="0" fontId="9" fillId="26" borderId="21" xfId="0" applyFont="1" applyFill="1" applyBorder="1" applyAlignment="1">
      <alignment horizontal="left" vertical="center"/>
    </xf>
    <xf numFmtId="0" fontId="9" fillId="26" borderId="15" xfId="0" applyFont="1" applyFill="1" applyBorder="1" applyAlignment="1">
      <alignment horizontal="left" vertical="center"/>
    </xf>
    <xf numFmtId="0" fontId="9" fillId="26" borderId="17" xfId="0" applyFont="1" applyFill="1" applyBorder="1" applyAlignment="1">
      <alignment horizontal="left" vertical="center"/>
    </xf>
    <xf numFmtId="0" fontId="9" fillId="26" borderId="18" xfId="0" applyFont="1" applyFill="1" applyBorder="1" applyAlignment="1">
      <alignment horizontal="left" vertical="center"/>
    </xf>
    <xf numFmtId="0" fontId="9" fillId="26" borderId="0" xfId="0" applyFont="1" applyFill="1" applyBorder="1" applyAlignment="1">
      <alignment horizontal="left" vertical="center"/>
    </xf>
    <xf numFmtId="0" fontId="9" fillId="26" borderId="19" xfId="0" applyFont="1" applyFill="1" applyBorder="1" applyAlignment="1">
      <alignment horizontal="left" vertical="center"/>
    </xf>
    <xf numFmtId="0" fontId="88" fillId="0" borderId="0" xfId="0" applyFont="1" applyFill="1" applyAlignment="1">
      <alignment horizontal="left" vertical="center" wrapText="1"/>
    </xf>
    <xf numFmtId="0" fontId="88" fillId="0" borderId="0" xfId="0" applyFont="1" applyFill="1" applyAlignment="1">
      <alignment horizontal="left" vertical="center"/>
    </xf>
    <xf numFmtId="0" fontId="95" fillId="27" borderId="76" xfId="0" applyFont="1" applyFill="1" applyBorder="1" applyAlignment="1">
      <alignment horizontal="center" vertical="center"/>
    </xf>
    <xf numFmtId="0" fontId="95" fillId="27" borderId="77" xfId="0" applyFont="1" applyFill="1" applyBorder="1" applyAlignment="1">
      <alignment horizontal="center" vertical="center"/>
    </xf>
    <xf numFmtId="0" fontId="95" fillId="27" borderId="163" xfId="0" applyFont="1" applyFill="1" applyBorder="1" applyAlignment="1">
      <alignment horizontal="center" vertical="center"/>
    </xf>
    <xf numFmtId="0" fontId="8" fillId="26" borderId="12" xfId="0" applyFont="1" applyFill="1" applyBorder="1" applyAlignment="1">
      <alignment vertical="center"/>
    </xf>
    <xf numFmtId="0" fontId="8" fillId="26" borderId="36" xfId="0" applyFont="1" applyFill="1" applyBorder="1" applyAlignment="1">
      <alignment vertical="center"/>
    </xf>
    <xf numFmtId="0" fontId="8" fillId="26" borderId="11" xfId="0" applyFont="1" applyFill="1" applyBorder="1" applyAlignment="1">
      <alignment vertical="center"/>
    </xf>
    <xf numFmtId="0" fontId="8" fillId="26" borderId="14" xfId="0" applyFont="1" applyFill="1" applyBorder="1" applyAlignment="1">
      <alignment horizontal="center" vertical="center"/>
    </xf>
    <xf numFmtId="0" fontId="8" fillId="26" borderId="21" xfId="0" applyFont="1" applyFill="1" applyBorder="1" applyAlignment="1">
      <alignment horizontal="center" vertical="center"/>
    </xf>
    <xf numFmtId="0" fontId="8" fillId="26" borderId="15" xfId="0" applyFont="1" applyFill="1" applyBorder="1" applyAlignment="1">
      <alignment horizontal="center" vertical="center"/>
    </xf>
    <xf numFmtId="0" fontId="8" fillId="26" borderId="33" xfId="0" applyFont="1" applyFill="1" applyBorder="1" applyAlignment="1">
      <alignment horizontal="center" vertical="center"/>
    </xf>
    <xf numFmtId="0" fontId="8" fillId="26" borderId="0" xfId="0" applyFont="1" applyFill="1" applyBorder="1" applyAlignment="1">
      <alignment horizontal="center" vertical="center"/>
    </xf>
    <xf numFmtId="0" fontId="8" fillId="26" borderId="16" xfId="0" applyFont="1" applyFill="1" applyBorder="1" applyAlignment="1">
      <alignment horizontal="center" vertical="center"/>
    </xf>
    <xf numFmtId="0" fontId="8" fillId="26" borderId="56"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15" xfId="0" applyFont="1" applyFill="1" applyBorder="1" applyAlignment="1">
      <alignment horizontal="center" vertical="center" wrapText="1"/>
    </xf>
    <xf numFmtId="0" fontId="8" fillId="26" borderId="100" xfId="0" applyFont="1" applyFill="1" applyBorder="1" applyAlignment="1">
      <alignment horizontal="center" vertical="center" wrapText="1"/>
    </xf>
    <xf numFmtId="0" fontId="8" fillId="26" borderId="92" xfId="0" applyFont="1" applyFill="1" applyBorder="1" applyAlignment="1">
      <alignment horizontal="center" vertical="center" textRotation="255"/>
    </xf>
    <xf numFmtId="0" fontId="8" fillId="26" borderId="13" xfId="0" applyFont="1" applyFill="1" applyBorder="1" applyAlignment="1">
      <alignment horizontal="center" vertical="center" textRotation="255"/>
    </xf>
    <xf numFmtId="0" fontId="8" fillId="0" borderId="26" xfId="0" applyFont="1" applyFill="1" applyBorder="1" applyAlignment="1">
      <alignment vertical="center"/>
    </xf>
    <xf numFmtId="0" fontId="8" fillId="0" borderId="31" xfId="0" applyFont="1" applyFill="1" applyBorder="1" applyAlignment="1">
      <alignment vertical="center"/>
    </xf>
    <xf numFmtId="0" fontId="8" fillId="0" borderId="32" xfId="0" applyFont="1" applyFill="1" applyBorder="1" applyAlignment="1">
      <alignment vertical="center"/>
    </xf>
    <xf numFmtId="0" fontId="8" fillId="0" borderId="10" xfId="0" applyFont="1" applyFill="1" applyBorder="1" applyAlignment="1">
      <alignment horizontal="center" vertical="center"/>
    </xf>
    <xf numFmtId="0" fontId="8" fillId="0" borderId="12" xfId="0" applyFont="1" applyFill="1" applyBorder="1" applyAlignment="1">
      <alignment horizontal="center" vertical="center"/>
    </xf>
    <xf numFmtId="0" fontId="8" fillId="26" borderId="17" xfId="0" applyFont="1" applyFill="1" applyBorder="1" applyAlignment="1">
      <alignment vertical="center" wrapText="1"/>
    </xf>
    <xf numFmtId="0" fontId="8" fillId="26" borderId="19" xfId="0" applyFont="1" applyFill="1" applyBorder="1" applyAlignment="1">
      <alignment vertical="center" wrapText="1"/>
    </xf>
    <xf numFmtId="0" fontId="0" fillId="26" borderId="13" xfId="0" applyFont="1" applyFill="1" applyBorder="1" applyAlignment="1">
      <alignment horizontal="center" vertical="center" textRotation="255" wrapText="1"/>
    </xf>
    <xf numFmtId="0" fontId="0" fillId="26" borderId="101" xfId="0" applyFont="1" applyFill="1" applyBorder="1" applyAlignment="1">
      <alignment horizontal="center" vertical="center" textRotation="255" wrapText="1"/>
    </xf>
    <xf numFmtId="0" fontId="8" fillId="26" borderId="14" xfId="0" applyFont="1" applyFill="1" applyBorder="1" applyAlignment="1">
      <alignment horizontal="center" vertical="center" wrapText="1" shrinkToFit="1"/>
    </xf>
    <xf numFmtId="0" fontId="8" fillId="26" borderId="21" xfId="0" applyFont="1" applyFill="1" applyBorder="1" applyAlignment="1">
      <alignment horizontal="center" vertical="center" wrapText="1" shrinkToFit="1"/>
    </xf>
    <xf numFmtId="0" fontId="8" fillId="26" borderId="15" xfId="0" applyFont="1" applyFill="1" applyBorder="1" applyAlignment="1">
      <alignment horizontal="center" vertical="center" wrapText="1" shrinkToFit="1"/>
    </xf>
    <xf numFmtId="0" fontId="8" fillId="26" borderId="33" xfId="0" applyFont="1" applyFill="1" applyBorder="1" applyAlignment="1">
      <alignment horizontal="center" vertical="center" wrapText="1" shrinkToFit="1"/>
    </xf>
    <xf numFmtId="0" fontId="8" fillId="26" borderId="0" xfId="0" applyFont="1" applyFill="1" applyBorder="1" applyAlignment="1">
      <alignment horizontal="center" vertical="center" wrapText="1" shrinkToFit="1"/>
    </xf>
    <xf numFmtId="0" fontId="8" fillId="26" borderId="16" xfId="0" applyFont="1" applyFill="1" applyBorder="1" applyAlignment="1">
      <alignment horizontal="center" vertical="center" wrapText="1" shrinkToFit="1"/>
    </xf>
    <xf numFmtId="0" fontId="8" fillId="26" borderId="13" xfId="0" applyFont="1" applyFill="1" applyBorder="1" applyAlignment="1">
      <alignment horizontal="center" vertical="center" wrapText="1" shrinkToFit="1"/>
    </xf>
    <xf numFmtId="0" fontId="8" fillId="26" borderId="101" xfId="0" applyFont="1" applyFill="1" applyBorder="1" applyAlignment="1">
      <alignment horizontal="center" vertical="center" wrapText="1" shrinkToFit="1"/>
    </xf>
    <xf numFmtId="0" fontId="8" fillId="26" borderId="13" xfId="0" applyFont="1" applyFill="1" applyBorder="1" applyAlignment="1">
      <alignment horizontal="center" vertical="center" shrinkToFit="1"/>
    </xf>
    <xf numFmtId="0" fontId="8" fillId="26" borderId="101" xfId="0" applyFont="1" applyFill="1" applyBorder="1" applyAlignment="1">
      <alignment horizontal="center" vertical="center" shrinkToFit="1"/>
    </xf>
    <xf numFmtId="0" fontId="8" fillId="26" borderId="14" xfId="0" applyFont="1" applyFill="1" applyBorder="1" applyAlignment="1">
      <alignment horizontal="center" vertical="center" shrinkToFit="1"/>
    </xf>
    <xf numFmtId="0" fontId="8" fillId="26" borderId="33" xfId="0" applyFont="1" applyFill="1" applyBorder="1" applyAlignment="1">
      <alignment horizontal="center" vertical="center" shrinkToFit="1"/>
    </xf>
    <xf numFmtId="0" fontId="8" fillId="26" borderId="13" xfId="0" applyFont="1" applyFill="1" applyBorder="1" applyAlignment="1">
      <alignment horizontal="center" vertical="center" wrapText="1"/>
    </xf>
    <xf numFmtId="0" fontId="8" fillId="26" borderId="101" xfId="0" applyFont="1" applyFill="1" applyBorder="1" applyAlignment="1">
      <alignment horizontal="center" vertical="center" wrapText="1"/>
    </xf>
    <xf numFmtId="0" fontId="8" fillId="26" borderId="95" xfId="0" applyFont="1" applyFill="1" applyBorder="1" applyAlignment="1">
      <alignment horizontal="center" vertical="center" wrapText="1"/>
    </xf>
    <xf numFmtId="0" fontId="8" fillId="0" borderId="12" xfId="0" applyFont="1" applyFill="1" applyBorder="1" applyAlignment="1">
      <alignment vertical="center"/>
    </xf>
    <xf numFmtId="0" fontId="8" fillId="0" borderId="36" xfId="0" applyFont="1" applyFill="1" applyBorder="1" applyAlignment="1">
      <alignment vertical="center"/>
    </xf>
    <xf numFmtId="0" fontId="8" fillId="26" borderId="17" xfId="0" applyFont="1" applyFill="1" applyBorder="1" applyAlignment="1">
      <alignment horizontal="center" vertical="center"/>
    </xf>
    <xf numFmtId="0" fontId="8" fillId="26" borderId="19" xfId="0" applyFont="1" applyFill="1" applyBorder="1" applyAlignment="1">
      <alignment horizontal="center" vertical="center"/>
    </xf>
    <xf numFmtId="0" fontId="8" fillId="26" borderId="12" xfId="0" applyFont="1" applyFill="1" applyBorder="1" applyAlignment="1">
      <alignment vertical="center" wrapText="1"/>
    </xf>
    <xf numFmtId="0" fontId="8" fillId="26" borderId="36" xfId="0" applyFont="1" applyFill="1" applyBorder="1" applyAlignment="1">
      <alignment vertical="center" wrapText="1"/>
    </xf>
    <xf numFmtId="0" fontId="8" fillId="26" borderId="14" xfId="0" applyFont="1" applyFill="1" applyBorder="1" applyAlignment="1">
      <alignment vertical="center"/>
    </xf>
    <xf numFmtId="0" fontId="8" fillId="26" borderId="21" xfId="0" applyFont="1" applyFill="1" applyBorder="1" applyAlignment="1">
      <alignment vertical="center"/>
    </xf>
    <xf numFmtId="0" fontId="8" fillId="26" borderId="14" xfId="0" applyFont="1" applyFill="1" applyBorder="1" applyAlignment="1">
      <alignment horizontal="center" vertical="center" wrapText="1"/>
    </xf>
    <xf numFmtId="0" fontId="8" fillId="26" borderId="33" xfId="0" applyFont="1" applyFill="1" applyBorder="1" applyAlignment="1">
      <alignment horizontal="center" vertical="center" wrapText="1"/>
    </xf>
    <xf numFmtId="0" fontId="8" fillId="26" borderId="13" xfId="0" applyFont="1" applyFill="1" applyBorder="1" applyAlignment="1">
      <alignment horizontal="center" vertical="center"/>
    </xf>
    <xf numFmtId="0" fontId="8" fillId="26" borderId="101" xfId="0" applyFont="1" applyFill="1" applyBorder="1" applyAlignment="1">
      <alignment horizontal="center" vertical="center"/>
    </xf>
    <xf numFmtId="0" fontId="8" fillId="26" borderId="16" xfId="0" applyFont="1" applyFill="1" applyBorder="1" applyAlignment="1">
      <alignment horizontal="center" vertical="center" wrapText="1"/>
    </xf>
    <xf numFmtId="0" fontId="8" fillId="26" borderId="101" xfId="0" applyFont="1" applyFill="1" applyBorder="1" applyAlignment="1">
      <alignment horizontal="center" vertical="center" textRotation="255"/>
    </xf>
    <xf numFmtId="0" fontId="88" fillId="0" borderId="17" xfId="0" applyFont="1" applyBorder="1" applyAlignment="1">
      <alignment horizontal="left" vertical="center" shrinkToFit="1"/>
    </xf>
    <xf numFmtId="0" fontId="88" fillId="0" borderId="19" xfId="0" applyFont="1" applyBorder="1" applyAlignment="1">
      <alignment horizontal="left" vertical="center" shrinkToFit="1"/>
    </xf>
    <xf numFmtId="0" fontId="88" fillId="0" borderId="12" xfId="0" applyFont="1" applyBorder="1" applyAlignment="1">
      <alignment horizontal="left" vertical="center" shrinkToFit="1"/>
    </xf>
    <xf numFmtId="0" fontId="88" fillId="0" borderId="11" xfId="0" applyFont="1" applyBorder="1" applyAlignment="1">
      <alignment horizontal="left" vertical="center" shrinkToFit="1"/>
    </xf>
    <xf numFmtId="0" fontId="88" fillId="0" borderId="12" xfId="0" applyFont="1" applyBorder="1" applyAlignment="1">
      <alignment horizontal="center" vertical="center" wrapText="1"/>
    </xf>
    <xf numFmtId="0" fontId="88" fillId="0" borderId="36" xfId="0" applyFont="1" applyBorder="1" applyAlignment="1">
      <alignment horizontal="center" vertical="center" wrapText="1"/>
    </xf>
    <xf numFmtId="0" fontId="88" fillId="0" borderId="11" xfId="0" applyFont="1" applyBorder="1" applyAlignment="1">
      <alignment horizontal="center" vertical="center" wrapText="1"/>
    </xf>
    <xf numFmtId="0" fontId="88" fillId="0" borderId="14" xfId="0" applyFont="1" applyBorder="1" applyAlignment="1">
      <alignment horizontal="center" vertical="center" wrapText="1"/>
    </xf>
    <xf numFmtId="0" fontId="88" fillId="0" borderId="21" xfId="0" applyFont="1" applyBorder="1" applyAlignment="1">
      <alignment horizontal="center" vertical="center" wrapText="1"/>
    </xf>
    <xf numFmtId="0" fontId="88" fillId="0" borderId="33" xfId="0" applyFont="1" applyBorder="1" applyAlignment="1">
      <alignment horizontal="center" vertical="center" wrapText="1"/>
    </xf>
    <xf numFmtId="0" fontId="88" fillId="0" borderId="0" xfId="0" applyFont="1" applyBorder="1" applyAlignment="1">
      <alignment horizontal="center" vertical="center" wrapText="1"/>
    </xf>
    <xf numFmtId="0" fontId="88" fillId="0" borderId="17" xfId="0" applyFont="1" applyBorder="1" applyAlignment="1">
      <alignment horizontal="center" vertical="center" wrapText="1"/>
    </xf>
    <xf numFmtId="0" fontId="88" fillId="0" borderId="18" xfId="0" applyFont="1" applyBorder="1" applyAlignment="1">
      <alignment horizontal="center" vertical="center" wrapText="1"/>
    </xf>
    <xf numFmtId="0" fontId="88" fillId="0" borderId="10" xfId="0" applyFont="1" applyBorder="1" applyAlignment="1">
      <alignment horizontal="center" vertical="center"/>
    </xf>
    <xf numFmtId="0" fontId="88" fillId="0" borderId="13" xfId="0" applyFont="1" applyBorder="1" applyAlignment="1">
      <alignment horizontal="center" vertical="center" wrapText="1"/>
    </xf>
    <xf numFmtId="0" fontId="88" fillId="0" borderId="92" xfId="0" applyFont="1" applyBorder="1" applyAlignment="1">
      <alignment horizontal="center" vertical="center" wrapText="1"/>
    </xf>
    <xf numFmtId="0" fontId="88" fillId="0" borderId="10" xfId="0" applyFont="1" applyBorder="1" applyAlignment="1">
      <alignment horizontal="center" vertical="center" wrapText="1"/>
    </xf>
    <xf numFmtId="0" fontId="28" fillId="0" borderId="14" xfId="0" applyFont="1" applyBorder="1" applyAlignment="1">
      <alignment vertical="center" wrapText="1"/>
    </xf>
    <xf numFmtId="0" fontId="28" fillId="0" borderId="21" xfId="0" applyFont="1" applyBorder="1" applyAlignment="1">
      <alignment vertical="center" wrapText="1"/>
    </xf>
    <xf numFmtId="0" fontId="28" fillId="0" borderId="15" xfId="0" applyFont="1" applyBorder="1" applyAlignment="1">
      <alignment vertical="center" wrapText="1"/>
    </xf>
    <xf numFmtId="0" fontId="28" fillId="0" borderId="33" xfId="0" applyFont="1" applyBorder="1" applyAlignment="1">
      <alignment vertical="center" wrapText="1"/>
    </xf>
    <xf numFmtId="0" fontId="28" fillId="0" borderId="0" xfId="0" applyFont="1" applyBorder="1" applyAlignment="1">
      <alignment vertical="center" wrapText="1"/>
    </xf>
    <xf numFmtId="0" fontId="28" fillId="0" borderId="16" xfId="0" applyFont="1" applyBorder="1" applyAlignment="1">
      <alignment vertical="center" wrapText="1"/>
    </xf>
    <xf numFmtId="0" fontId="28" fillId="0" borderId="17" xfId="0" applyFont="1" applyBorder="1" applyAlignment="1">
      <alignment vertical="center" wrapText="1"/>
    </xf>
    <xf numFmtId="0" fontId="28" fillId="0" borderId="18" xfId="0" applyFont="1" applyBorder="1" applyAlignment="1">
      <alignment vertical="center" wrapText="1"/>
    </xf>
    <xf numFmtId="0" fontId="28" fillId="0" borderId="19" xfId="0" applyFont="1" applyBorder="1" applyAlignment="1">
      <alignment vertical="center" wrapText="1"/>
    </xf>
    <xf numFmtId="0" fontId="28" fillId="0" borderId="0" xfId="0" applyFont="1" applyAlignment="1">
      <alignment vertical="center" wrapText="1"/>
    </xf>
    <xf numFmtId="0" fontId="28" fillId="0" borderId="21" xfId="0" applyFont="1" applyBorder="1" applyAlignment="1">
      <alignment vertical="center"/>
    </xf>
    <xf numFmtId="0" fontId="0" fillId="0" borderId="21" xfId="0" applyBorder="1" applyAlignment="1">
      <alignment vertical="center"/>
    </xf>
    <xf numFmtId="0" fontId="28" fillId="0" borderId="14" xfId="0" applyFont="1" applyBorder="1" applyAlignment="1">
      <alignment vertical="distributed" wrapText="1"/>
    </xf>
    <xf numFmtId="0" fontId="28" fillId="0" borderId="21" xfId="0" applyFont="1" applyBorder="1" applyAlignment="1">
      <alignment vertical="distributed" wrapText="1"/>
    </xf>
    <xf numFmtId="0" fontId="28" fillId="0" borderId="15" xfId="0" applyFont="1" applyBorder="1" applyAlignment="1">
      <alignment vertical="distributed" wrapText="1"/>
    </xf>
    <xf numFmtId="0" fontId="28" fillId="0" borderId="33" xfId="0" applyFont="1" applyBorder="1" applyAlignment="1">
      <alignment vertical="distributed" wrapText="1"/>
    </xf>
    <xf numFmtId="0" fontId="28" fillId="0" borderId="0" xfId="0" applyFont="1" applyBorder="1" applyAlignment="1">
      <alignment vertical="distributed" wrapText="1"/>
    </xf>
    <xf numFmtId="0" fontId="28" fillId="0" borderId="16" xfId="0" applyFont="1" applyBorder="1" applyAlignment="1">
      <alignment vertical="distributed" wrapText="1"/>
    </xf>
    <xf numFmtId="0" fontId="28" fillId="0" borderId="0" xfId="0" applyFont="1" applyBorder="1" applyAlignment="1">
      <alignment horizontal="right" vertical="center"/>
    </xf>
    <xf numFmtId="0" fontId="28" fillId="0" borderId="16" xfId="0" applyFont="1" applyBorder="1" applyAlignment="1">
      <alignment horizontal="righ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4">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CCFFFF"/>
      <color rgb="FFCCFFCC"/>
      <color rgb="FFFFFF99"/>
      <color rgb="FFFF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fmlaLink="$AM$20" lockText="1" noThreeD="1"/>
</file>

<file path=xl/ctrlProps/ctrlProp28.xml><?xml version="1.0" encoding="utf-8"?>
<formControlPr xmlns="http://schemas.microsoft.com/office/spreadsheetml/2009/9/main" objectType="CheckBox" fmlaLink="$AL$20"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Radio" firstButton="1"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19051</xdr:colOff>
      <xdr:row>29</xdr:row>
      <xdr:rowOff>76200</xdr:rowOff>
    </xdr:from>
    <xdr:to>
      <xdr:col>6</xdr:col>
      <xdr:colOff>884465</xdr:colOff>
      <xdr:row>30</xdr:row>
      <xdr:rowOff>638175</xdr:rowOff>
    </xdr:to>
    <xdr:sp macro="" textlink="">
      <xdr:nvSpPr>
        <xdr:cNvPr id="2" name="正方形/長方形 1"/>
        <xdr:cNvSpPr/>
      </xdr:nvSpPr>
      <xdr:spPr bwMode="auto">
        <a:xfrm>
          <a:off x="8632372" y="10404021"/>
          <a:ext cx="3056164" cy="125594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1698518</xdr:colOff>
      <xdr:row>9</xdr:row>
      <xdr:rowOff>76200</xdr:rowOff>
    </xdr:from>
    <xdr:to>
      <xdr:col>7</xdr:col>
      <xdr:colOff>1510393</xdr:colOff>
      <xdr:row>16</xdr:row>
      <xdr:rowOff>121648</xdr:rowOff>
    </xdr:to>
    <xdr:grpSp>
      <xdr:nvGrpSpPr>
        <xdr:cNvPr id="3" name="グループ化 2">
          <a:extLst>
            <a:ext uri="{FF2B5EF4-FFF2-40B4-BE49-F238E27FC236}">
              <a16:creationId xmlns:a16="http://schemas.microsoft.com/office/drawing/2014/main" id="{00000000-0008-0000-0000-000002000000}"/>
            </a:ext>
          </a:extLst>
        </xdr:cNvPr>
        <xdr:cNvGrpSpPr/>
      </xdr:nvGrpSpPr>
      <xdr:grpSpPr>
        <a:xfrm>
          <a:off x="1698518" y="4620986"/>
          <a:ext cx="12901946" cy="1759948"/>
          <a:chOff x="97972" y="4260273"/>
          <a:chExt cx="8755084" cy="1789215"/>
        </a:xfrm>
      </xdr:grpSpPr>
      <xdr:sp macro="" textlink="">
        <xdr:nvSpPr>
          <xdr:cNvPr id="4"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5" name="フローチャート: 書類 4">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8" name="フローチャート: 書類 7">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9"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0"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1"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3" name="テキスト ボックス 12">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xdr:from>
      <xdr:col>5</xdr:col>
      <xdr:colOff>47625</xdr:colOff>
      <xdr:row>27</xdr:row>
      <xdr:rowOff>263525</xdr:rowOff>
    </xdr:from>
    <xdr:to>
      <xdr:col>6</xdr:col>
      <xdr:colOff>802822</xdr:colOff>
      <xdr:row>28</xdr:row>
      <xdr:rowOff>657225</xdr:rowOff>
    </xdr:to>
    <xdr:sp macro="" textlink="">
      <xdr:nvSpPr>
        <xdr:cNvPr id="14" name="正方形/長方形 13"/>
        <xdr:cNvSpPr/>
      </xdr:nvSpPr>
      <xdr:spPr bwMode="auto">
        <a:xfrm>
          <a:off x="8660946" y="9203418"/>
          <a:ext cx="2945947" cy="108766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一月あたり常勤換算職員数</a:t>
          </a:r>
          <a:endParaRPr kumimoji="1" lang="en-US" altLang="ja-JP" sz="1400">
            <a:latin typeface="+mn-ea"/>
            <a:ea typeface="+mn-ea"/>
          </a:endParaRPr>
        </a:p>
      </xdr:txBody>
    </xdr:sp>
    <xdr:clientData/>
  </xdr:twoCellAnchor>
  <xdr:twoCellAnchor>
    <xdr:from>
      <xdr:col>5</xdr:col>
      <xdr:colOff>465663</xdr:colOff>
      <xdr:row>27</xdr:row>
      <xdr:rowOff>638810</xdr:rowOff>
    </xdr:from>
    <xdr:to>
      <xdr:col>6</xdr:col>
      <xdr:colOff>408215</xdr:colOff>
      <xdr:row>27</xdr:row>
      <xdr:rowOff>639536</xdr:rowOff>
    </xdr:to>
    <xdr:cxnSp macro="">
      <xdr:nvCxnSpPr>
        <xdr:cNvPr id="15" name="直線コネクタ 14"/>
        <xdr:cNvCxnSpPr/>
      </xdr:nvCxnSpPr>
      <xdr:spPr bwMode="auto">
        <a:xfrm>
          <a:off x="9078984" y="9578703"/>
          <a:ext cx="2133302" cy="726"/>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626219</xdr:colOff>
      <xdr:row>27</xdr:row>
      <xdr:rowOff>570593</xdr:rowOff>
    </xdr:from>
    <xdr:to>
      <xdr:col>6</xdr:col>
      <xdr:colOff>1430551</xdr:colOff>
      <xdr:row>28</xdr:row>
      <xdr:rowOff>41426</xdr:rowOff>
    </xdr:to>
    <xdr:sp macro="" textlink="">
      <xdr:nvSpPr>
        <xdr:cNvPr id="16" name="正方形/長方形 15"/>
        <xdr:cNvSpPr/>
      </xdr:nvSpPr>
      <xdr:spPr bwMode="auto">
        <a:xfrm>
          <a:off x="11430290" y="9510486"/>
          <a:ext cx="804332" cy="164797"/>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6</xdr:col>
      <xdr:colOff>2135253</xdr:colOff>
      <xdr:row>27</xdr:row>
      <xdr:rowOff>296938</xdr:rowOff>
    </xdr:from>
    <xdr:to>
      <xdr:col>7</xdr:col>
      <xdr:colOff>1469572</xdr:colOff>
      <xdr:row>28</xdr:row>
      <xdr:rowOff>476251</xdr:rowOff>
    </xdr:to>
    <xdr:sp macro="" textlink="">
      <xdr:nvSpPr>
        <xdr:cNvPr id="17" name="正方形/長方形 16"/>
        <xdr:cNvSpPr/>
      </xdr:nvSpPr>
      <xdr:spPr bwMode="auto">
        <a:xfrm>
          <a:off x="12939324" y="9236831"/>
          <a:ext cx="1525069" cy="873277"/>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a:t>
          </a:r>
          <a:endParaRPr kumimoji="1" lang="en-US" altLang="ja-JP" sz="1400">
            <a:latin typeface="+mn-ea"/>
            <a:ea typeface="+mn-ea"/>
          </a:endParaRPr>
        </a:p>
        <a:p>
          <a:pPr algn="ctr"/>
          <a:r>
            <a:rPr kumimoji="1" lang="ja-JP" altLang="en-US" sz="1400">
              <a:latin typeface="+mn-ea"/>
              <a:ea typeface="+mn-ea"/>
            </a:rPr>
            <a:t>配分比率</a:t>
          </a:r>
          <a:endParaRPr kumimoji="1" lang="en-US" altLang="ja-JP" sz="1400">
            <a:latin typeface="+mn-ea"/>
            <a:ea typeface="+mn-ea"/>
          </a:endParaRPr>
        </a:p>
        <a:p>
          <a:pPr algn="ctr"/>
          <a:r>
            <a:rPr kumimoji="1" lang="ja-JP" altLang="en-US" sz="1400">
              <a:latin typeface="+mn-ea"/>
              <a:ea typeface="+mn-ea"/>
            </a:rPr>
            <a:t>（規程の範囲内）</a:t>
          </a:r>
          <a:endParaRPr kumimoji="1" lang="en-US" altLang="ja-JP" sz="1400">
            <a:latin typeface="+mn-ea"/>
            <a:ea typeface="+mn-ea"/>
          </a:endParaRPr>
        </a:p>
      </xdr:txBody>
    </xdr:sp>
    <xdr:clientData/>
  </xdr:twoCellAnchor>
  <xdr:twoCellAnchor>
    <xdr:from>
      <xdr:col>5</xdr:col>
      <xdr:colOff>301624</xdr:colOff>
      <xdr:row>29</xdr:row>
      <xdr:rowOff>638175</xdr:rowOff>
    </xdr:from>
    <xdr:to>
      <xdr:col>6</xdr:col>
      <xdr:colOff>544286</xdr:colOff>
      <xdr:row>29</xdr:row>
      <xdr:rowOff>639536</xdr:rowOff>
    </xdr:to>
    <xdr:cxnSp macro="">
      <xdr:nvCxnSpPr>
        <xdr:cNvPr id="18" name="直線コネクタ 17"/>
        <xdr:cNvCxnSpPr/>
      </xdr:nvCxnSpPr>
      <xdr:spPr bwMode="auto">
        <a:xfrm>
          <a:off x="8914945" y="10965996"/>
          <a:ext cx="2433412" cy="1361"/>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693043</xdr:colOff>
      <xdr:row>29</xdr:row>
      <xdr:rowOff>577844</xdr:rowOff>
    </xdr:from>
    <xdr:to>
      <xdr:col>6</xdr:col>
      <xdr:colOff>1497375</xdr:colOff>
      <xdr:row>30</xdr:row>
      <xdr:rowOff>48677</xdr:rowOff>
    </xdr:to>
    <xdr:sp macro="" textlink="">
      <xdr:nvSpPr>
        <xdr:cNvPr id="19" name="正方形/長方形 18"/>
        <xdr:cNvSpPr/>
      </xdr:nvSpPr>
      <xdr:spPr bwMode="auto">
        <a:xfrm>
          <a:off x="11497114" y="10905665"/>
          <a:ext cx="804332" cy="16479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6</xdr:col>
      <xdr:colOff>1786617</xdr:colOff>
      <xdr:row>29</xdr:row>
      <xdr:rowOff>99332</xdr:rowOff>
    </xdr:from>
    <xdr:to>
      <xdr:col>7</xdr:col>
      <xdr:colOff>1891394</xdr:colOff>
      <xdr:row>30</xdr:row>
      <xdr:rowOff>621302</xdr:rowOff>
    </xdr:to>
    <xdr:sp macro="" textlink="">
      <xdr:nvSpPr>
        <xdr:cNvPr id="20" name="正方形/長方形 19"/>
        <xdr:cNvSpPr/>
      </xdr:nvSpPr>
      <xdr:spPr bwMode="auto">
        <a:xfrm>
          <a:off x="12590688" y="10427153"/>
          <a:ext cx="2295527" cy="121593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6</xdr:col>
      <xdr:colOff>2362200</xdr:colOff>
      <xdr:row>29</xdr:row>
      <xdr:rowOff>643043</xdr:rowOff>
    </xdr:from>
    <xdr:to>
      <xdr:col>6</xdr:col>
      <xdr:colOff>4823694</xdr:colOff>
      <xdr:row>29</xdr:row>
      <xdr:rowOff>643043</xdr:rowOff>
    </xdr:to>
    <xdr:cxnSp macro="">
      <xdr:nvCxnSpPr>
        <xdr:cNvPr id="21" name="直線コネクタ 20"/>
        <xdr:cNvCxnSpPr/>
      </xdr:nvCxnSpPr>
      <xdr:spPr bwMode="auto">
        <a:xfrm>
          <a:off x="11757660" y="9992783"/>
          <a:ext cx="2461494"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209549</xdr:colOff>
      <xdr:row>28</xdr:row>
      <xdr:rowOff>448732</xdr:rowOff>
    </xdr:from>
    <xdr:to>
      <xdr:col>2</xdr:col>
      <xdr:colOff>1238250</xdr:colOff>
      <xdr:row>29</xdr:row>
      <xdr:rowOff>257175</xdr:rowOff>
    </xdr:to>
    <xdr:sp macro="" textlink="">
      <xdr:nvSpPr>
        <xdr:cNvPr id="22" name="正方形/長方形 21"/>
        <xdr:cNvSpPr/>
      </xdr:nvSpPr>
      <xdr:spPr bwMode="auto">
        <a:xfrm>
          <a:off x="1910442" y="10082589"/>
          <a:ext cx="2294165" cy="502407"/>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400">
              <a:latin typeface="+mn-ea"/>
              <a:ea typeface="+mn-ea"/>
            </a:rPr>
            <a:t>加算の算定により賃金改善を行う（行った）賃金総額</a:t>
          </a:r>
          <a:endParaRPr kumimoji="1" lang="en-US" altLang="ja-JP" sz="1400">
            <a:latin typeface="+mn-ea"/>
            <a:ea typeface="+mn-ea"/>
          </a:endParaRPr>
        </a:p>
      </xdr:txBody>
    </xdr:sp>
    <xdr:clientData/>
  </xdr:twoCellAnchor>
  <xdr:twoCellAnchor>
    <xdr:from>
      <xdr:col>1</xdr:col>
      <xdr:colOff>304801</xdr:colOff>
      <xdr:row>27</xdr:row>
      <xdr:rowOff>410632</xdr:rowOff>
    </xdr:from>
    <xdr:to>
      <xdr:col>4</xdr:col>
      <xdr:colOff>2163537</xdr:colOff>
      <xdr:row>28</xdr:row>
      <xdr:rowOff>161925</xdr:rowOff>
    </xdr:to>
    <xdr:sp macro="" textlink="">
      <xdr:nvSpPr>
        <xdr:cNvPr id="23" name="正方形/長方形 22"/>
        <xdr:cNvSpPr/>
      </xdr:nvSpPr>
      <xdr:spPr bwMode="auto">
        <a:xfrm>
          <a:off x="2005694" y="9350525"/>
          <a:ext cx="6580414" cy="445257"/>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600" b="0">
              <a:latin typeface="+mn-ea"/>
              <a:ea typeface="+mn-ea"/>
            </a:rPr>
            <a:t>各グループ別に以下の計算を行う</a:t>
          </a:r>
          <a:endParaRPr kumimoji="1" lang="en-US" altLang="ja-JP" sz="1600" b="0">
            <a:latin typeface="+mn-ea"/>
            <a:ea typeface="+mn-ea"/>
          </a:endParaRPr>
        </a:p>
      </xdr:txBody>
    </xdr:sp>
    <xdr:clientData/>
  </xdr:twoCellAnchor>
  <xdr:twoCellAnchor>
    <xdr:from>
      <xdr:col>3</xdr:col>
      <xdr:colOff>684438</xdr:colOff>
      <xdr:row>28</xdr:row>
      <xdr:rowOff>435124</xdr:rowOff>
    </xdr:from>
    <xdr:to>
      <xdr:col>4</xdr:col>
      <xdr:colOff>1156608</xdr:colOff>
      <xdr:row>29</xdr:row>
      <xdr:rowOff>243567</xdr:rowOff>
    </xdr:to>
    <xdr:sp macro="" textlink="">
      <xdr:nvSpPr>
        <xdr:cNvPr id="24" name="正方形/長方形 23"/>
        <xdr:cNvSpPr/>
      </xdr:nvSpPr>
      <xdr:spPr bwMode="auto">
        <a:xfrm>
          <a:off x="4916259" y="10068981"/>
          <a:ext cx="2662920" cy="502407"/>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400">
              <a:latin typeface="+mn-ea"/>
              <a:ea typeface="+mn-ea"/>
            </a:rPr>
            <a:t>初めて加算を取得する（した）月の前年度の賃金総額</a:t>
          </a:r>
          <a:endParaRPr kumimoji="1" lang="en-US" altLang="ja-JP" sz="1400">
            <a:latin typeface="+mn-ea"/>
            <a:ea typeface="+mn-ea"/>
          </a:endParaRPr>
        </a:p>
      </xdr:txBody>
    </xdr:sp>
    <xdr:clientData/>
  </xdr:twoCellAnchor>
  <xdr:twoCellAnchor>
    <xdr:from>
      <xdr:col>1</xdr:col>
      <xdr:colOff>1166133</xdr:colOff>
      <xdr:row>29</xdr:row>
      <xdr:rowOff>632428</xdr:rowOff>
    </xdr:from>
    <xdr:to>
      <xdr:col>3</xdr:col>
      <xdr:colOff>2081895</xdr:colOff>
      <xdr:row>30</xdr:row>
      <xdr:rowOff>440871</xdr:rowOff>
    </xdr:to>
    <xdr:sp macro="" textlink="">
      <xdr:nvSpPr>
        <xdr:cNvPr id="25" name="正方形/長方形 24"/>
        <xdr:cNvSpPr/>
      </xdr:nvSpPr>
      <xdr:spPr bwMode="auto">
        <a:xfrm>
          <a:off x="2867026" y="10960249"/>
          <a:ext cx="3446690" cy="50240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人数（原則常勤換算職員数）</a:t>
          </a:r>
          <a:endParaRPr kumimoji="1" lang="en-US" altLang="ja-JP" sz="1400">
            <a:latin typeface="+mn-ea"/>
            <a:ea typeface="+mn-ea"/>
          </a:endParaRPr>
        </a:p>
      </xdr:txBody>
    </xdr:sp>
    <xdr:clientData/>
  </xdr:twoCellAnchor>
  <xdr:twoCellAnchor>
    <xdr:from>
      <xdr:col>1</xdr:col>
      <xdr:colOff>266700</xdr:colOff>
      <xdr:row>29</xdr:row>
      <xdr:rowOff>285750</xdr:rowOff>
    </xdr:from>
    <xdr:to>
      <xdr:col>4</xdr:col>
      <xdr:colOff>911679</xdr:colOff>
      <xdr:row>29</xdr:row>
      <xdr:rowOff>286385</xdr:rowOff>
    </xdr:to>
    <xdr:cxnSp macro="">
      <xdr:nvCxnSpPr>
        <xdr:cNvPr id="26" name="直線コネクタ 25"/>
        <xdr:cNvCxnSpPr/>
      </xdr:nvCxnSpPr>
      <xdr:spPr bwMode="auto">
        <a:xfrm flipV="1">
          <a:off x="1967593" y="10613571"/>
          <a:ext cx="5366657" cy="635"/>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1157046</xdr:colOff>
      <xdr:row>28</xdr:row>
      <xdr:rowOff>606419</xdr:rowOff>
    </xdr:from>
    <xdr:to>
      <xdr:col>3</xdr:col>
      <xdr:colOff>695914</xdr:colOff>
      <xdr:row>29</xdr:row>
      <xdr:rowOff>77252</xdr:rowOff>
    </xdr:to>
    <xdr:sp macro="" textlink="">
      <xdr:nvSpPr>
        <xdr:cNvPr id="27" name="正方形/長方形 26"/>
        <xdr:cNvSpPr/>
      </xdr:nvSpPr>
      <xdr:spPr bwMode="auto">
        <a:xfrm>
          <a:off x="4123403" y="10240276"/>
          <a:ext cx="804332" cy="164797"/>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6</xdr:col>
      <xdr:colOff>1677760</xdr:colOff>
      <xdr:row>29</xdr:row>
      <xdr:rowOff>643617</xdr:rowOff>
    </xdr:from>
    <xdr:to>
      <xdr:col>7</xdr:col>
      <xdr:colOff>1920422</xdr:colOff>
      <xdr:row>29</xdr:row>
      <xdr:rowOff>644978</xdr:rowOff>
    </xdr:to>
    <xdr:cxnSp macro="">
      <xdr:nvCxnSpPr>
        <xdr:cNvPr id="31" name="直線コネクタ 30"/>
        <xdr:cNvCxnSpPr/>
      </xdr:nvCxnSpPr>
      <xdr:spPr bwMode="auto">
        <a:xfrm>
          <a:off x="12481831" y="10971438"/>
          <a:ext cx="2433412" cy="1361"/>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149679</xdr:colOff>
      <xdr:row>18</xdr:row>
      <xdr:rowOff>40821</xdr:rowOff>
    </xdr:from>
    <xdr:to>
      <xdr:col>19</xdr:col>
      <xdr:colOff>190500</xdr:colOff>
      <xdr:row>21</xdr:row>
      <xdr:rowOff>204107</xdr:rowOff>
    </xdr:to>
    <xdr:sp macro="" textlink="">
      <xdr:nvSpPr>
        <xdr:cNvPr id="33" name="角丸四角形 32"/>
        <xdr:cNvSpPr/>
      </xdr:nvSpPr>
      <xdr:spPr>
        <a:xfrm>
          <a:off x="15335250" y="6749142"/>
          <a:ext cx="3333750" cy="979715"/>
        </a:xfrm>
        <a:prstGeom prst="roundRect">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ln>
                <a:noFill/>
              </a:ln>
              <a:solidFill>
                <a:srgbClr val="0070C0"/>
              </a:solidFill>
              <a:latin typeface="+mj-lt"/>
              <a:ea typeface="Meiryo UI" panose="020B0604030504040204" pitchFamily="50" charset="-128"/>
            </a:rPr>
            <a:t>←令和２年度からの変更点を</a:t>
          </a:r>
          <a:endParaRPr kumimoji="1" lang="en-US" altLang="ja-JP" sz="1800" b="1">
            <a:ln>
              <a:noFill/>
            </a:ln>
            <a:solidFill>
              <a:srgbClr val="0070C0"/>
            </a:solidFill>
            <a:latin typeface="+mj-lt"/>
            <a:ea typeface="Meiryo UI" panose="020B0604030504040204" pitchFamily="50" charset="-128"/>
          </a:endParaRPr>
        </a:p>
        <a:p>
          <a:pPr algn="l"/>
          <a:r>
            <a:rPr kumimoji="1" lang="ja-JP" altLang="en-US" sz="1800" b="1">
              <a:ln>
                <a:noFill/>
              </a:ln>
              <a:solidFill>
                <a:srgbClr val="0070C0"/>
              </a:solidFill>
              <a:latin typeface="+mj-lt"/>
              <a:ea typeface="Meiryo UI" panose="020B0604030504040204" pitchFamily="50" charset="-128"/>
            </a:rPr>
            <a:t>　</a:t>
          </a:r>
          <a:r>
            <a:rPr kumimoji="1" lang="ja-JP" altLang="en-US" sz="1800" b="1" baseline="0">
              <a:ln>
                <a:noFill/>
              </a:ln>
              <a:solidFill>
                <a:srgbClr val="0070C0"/>
              </a:solidFill>
              <a:latin typeface="+mj-lt"/>
              <a:ea typeface="Meiryo UI" panose="020B0604030504040204" pitchFamily="50" charset="-128"/>
            </a:rPr>
            <a:t> </a:t>
          </a:r>
          <a:r>
            <a:rPr kumimoji="1" lang="ja-JP" altLang="en-US" sz="1800" b="1">
              <a:ln>
                <a:noFill/>
              </a:ln>
              <a:solidFill>
                <a:srgbClr val="0070C0"/>
              </a:solidFill>
              <a:latin typeface="+mj-lt"/>
              <a:ea typeface="Meiryo UI" panose="020B0604030504040204" pitchFamily="50" charset="-128"/>
            </a:rPr>
            <a:t>必ずご確認ください！</a:t>
          </a:r>
          <a:endParaRPr kumimoji="1" lang="en-US" altLang="ja-JP" sz="1800" b="1">
            <a:ln>
              <a:noFill/>
            </a:ln>
            <a:solidFill>
              <a:srgbClr val="0070C0"/>
            </a:solidFill>
            <a:latin typeface="+mj-lt"/>
            <a:ea typeface="Meiryo UI" panose="020B0604030504040204" pitchFamily="50" charset="-128"/>
          </a:endParaRPr>
        </a:p>
      </xdr:txBody>
    </xdr:sp>
    <xdr:clientData/>
  </xdr:twoCellAnchor>
  <xdr:twoCellAnchor>
    <xdr:from>
      <xdr:col>8</xdr:col>
      <xdr:colOff>122465</xdr:colOff>
      <xdr:row>3</xdr:row>
      <xdr:rowOff>27214</xdr:rowOff>
    </xdr:from>
    <xdr:to>
      <xdr:col>17</xdr:col>
      <xdr:colOff>163286</xdr:colOff>
      <xdr:row>5</xdr:row>
      <xdr:rowOff>585106</xdr:rowOff>
    </xdr:to>
    <xdr:sp macro="" textlink="">
      <xdr:nvSpPr>
        <xdr:cNvPr id="34" name="角丸四角形 33"/>
        <xdr:cNvSpPr/>
      </xdr:nvSpPr>
      <xdr:spPr>
        <a:xfrm>
          <a:off x="15308036" y="952500"/>
          <a:ext cx="2735036" cy="1415142"/>
        </a:xfrm>
        <a:prstGeom prst="roundRect">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ln>
                <a:noFill/>
              </a:ln>
              <a:solidFill>
                <a:srgbClr val="0070C0"/>
              </a:solidFill>
              <a:latin typeface="+mj-lt"/>
              <a:ea typeface="Meiryo UI" panose="020B0604030504040204" pitchFamily="50" charset="-128"/>
            </a:rPr>
            <a:t>令和２年度からの変更点を</a:t>
          </a:r>
          <a:endParaRPr kumimoji="1" lang="en-US" altLang="ja-JP" sz="1600" b="1">
            <a:ln>
              <a:noFill/>
            </a:ln>
            <a:solidFill>
              <a:srgbClr val="0070C0"/>
            </a:solidFill>
            <a:latin typeface="+mj-lt"/>
            <a:ea typeface="Meiryo UI" panose="020B0604030504040204" pitchFamily="50" charset="-128"/>
          </a:endParaRPr>
        </a:p>
        <a:p>
          <a:pPr algn="l"/>
          <a:r>
            <a:rPr kumimoji="1" lang="ja-JP" altLang="en-US" sz="1600" b="1">
              <a:ln>
                <a:noFill/>
              </a:ln>
              <a:solidFill>
                <a:srgbClr val="0070C0"/>
              </a:solidFill>
              <a:latin typeface="+mj-lt"/>
              <a:ea typeface="Meiryo UI" panose="020B0604030504040204" pitchFamily="50" charset="-128"/>
            </a:rPr>
            <a:t>必ずご確認ください！</a:t>
          </a:r>
          <a:endParaRPr kumimoji="1" lang="en-US" altLang="ja-JP" sz="1600" b="1">
            <a:ln>
              <a:noFill/>
            </a:ln>
            <a:solidFill>
              <a:srgbClr val="0070C0"/>
            </a:solidFill>
            <a:latin typeface="+mj-lt"/>
            <a:ea typeface="Meiryo UI" panose="020B0604030504040204" pitchFamily="50" charset="-128"/>
          </a:endParaRPr>
        </a:p>
        <a:p>
          <a:pPr algn="l"/>
          <a:r>
            <a:rPr kumimoji="1" lang="ja-JP" altLang="en-US" sz="1600" b="1">
              <a:ln>
                <a:noFill/>
              </a:ln>
              <a:solidFill>
                <a:srgbClr val="0070C0"/>
              </a:solidFill>
              <a:latin typeface="+mj-lt"/>
              <a:ea typeface="Meiryo UI" panose="020B0604030504040204" pitchFamily="50" charset="-128"/>
            </a:rPr>
            <a:t>　　　</a:t>
          </a:r>
          <a:r>
            <a:rPr kumimoji="1" lang="ja-JP" altLang="en-US" sz="1800" b="1">
              <a:ln>
                <a:noFill/>
              </a:ln>
              <a:solidFill>
                <a:srgbClr val="0070C0"/>
              </a:solidFill>
              <a:latin typeface="+mj-lt"/>
              <a:ea typeface="Meiryo UI" panose="020B0604030504040204" pitchFamily="50" charset="-128"/>
            </a:rPr>
            <a:t>↓　↓　↓　↓　↓</a:t>
          </a:r>
          <a:endParaRPr kumimoji="1" lang="en-US" altLang="ja-JP" sz="1800" b="1">
            <a:ln>
              <a:noFill/>
            </a:ln>
            <a:solidFill>
              <a:srgbClr val="0070C0"/>
            </a:solidFill>
            <a:latin typeface="+mj-lt"/>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26</xdr:col>
      <xdr:colOff>864973</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017684" y="389403"/>
          <a:ext cx="5097995" cy="1374403"/>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105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凡例</a:t>
            </a:r>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（本シート及び各様式）</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　　　以下の分類に従い、色付きセルに必要事項を入力してください。</a:t>
            </a:r>
            <a:endParaRPr kumimoji="1" lang="en-US" altLang="ja-JP" sz="1000">
              <a:latin typeface="Meiryo UI" panose="020B0604030504040204" pitchFamily="50" charset="-128"/>
              <a:ea typeface="Meiryo UI" panose="020B0604030504040204" pitchFamily="50" charset="-128"/>
            </a:endParaRPr>
          </a:p>
          <a:p>
            <a:pPr algn="l"/>
            <a:endParaRPr kumimoji="1" lang="en-US" altLang="ja-JP" sz="4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　　　　　　 処遇改善加算及び特定加算の算定に共通して必要な情報　入力セル</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　　　　　　 処遇改善加算の算定に必要な情報　入力セル</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　　　　　　 特定加算の算定に必要な情報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67059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88535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27</xdr:col>
      <xdr:colOff>168089</xdr:colOff>
      <xdr:row>7</xdr:row>
      <xdr:rowOff>134470</xdr:rowOff>
    </xdr:from>
    <xdr:to>
      <xdr:col>29</xdr:col>
      <xdr:colOff>470647</xdr:colOff>
      <xdr:row>10</xdr:row>
      <xdr:rowOff>179295</xdr:rowOff>
    </xdr:to>
    <xdr:sp macro="" textlink="">
      <xdr:nvSpPr>
        <xdr:cNvPr id="7" name="角丸四角形 6"/>
        <xdr:cNvSpPr/>
      </xdr:nvSpPr>
      <xdr:spPr>
        <a:xfrm>
          <a:off x="12304060" y="1860176"/>
          <a:ext cx="1669675" cy="784413"/>
        </a:xfrm>
        <a:prstGeom prst="round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ln>
                <a:noFill/>
              </a:ln>
              <a:solidFill>
                <a:srgbClr val="FF0000"/>
              </a:solidFill>
            </a:rPr>
            <a:t>※</a:t>
          </a:r>
          <a:r>
            <a:rPr kumimoji="1" lang="ja-JP" altLang="en-US" sz="1100" b="1">
              <a:ln>
                <a:noFill/>
              </a:ln>
              <a:solidFill>
                <a:srgbClr val="FF0000"/>
              </a:solidFill>
            </a:rPr>
            <a:t>本シートは</a:t>
          </a:r>
          <a:endParaRPr kumimoji="1" lang="en-US" altLang="ja-JP" sz="1100" b="1">
            <a:ln>
              <a:noFill/>
            </a:ln>
            <a:solidFill>
              <a:srgbClr val="FF0000"/>
            </a:solidFill>
          </a:endParaRPr>
        </a:p>
        <a:p>
          <a:pPr algn="l"/>
          <a:r>
            <a:rPr kumimoji="1" lang="ja-JP" altLang="en-US" sz="1100" b="1">
              <a:ln>
                <a:noFill/>
              </a:ln>
              <a:solidFill>
                <a:srgbClr val="FF0000"/>
              </a:solidFill>
            </a:rPr>
            <a:t>　様式作成用のため</a:t>
          </a:r>
          <a:endParaRPr kumimoji="1" lang="en-US" altLang="ja-JP" sz="1100" b="1">
            <a:ln>
              <a:noFill/>
            </a:ln>
            <a:solidFill>
              <a:srgbClr val="FF0000"/>
            </a:solidFill>
          </a:endParaRPr>
        </a:p>
        <a:p>
          <a:pPr algn="l"/>
          <a:r>
            <a:rPr kumimoji="1" lang="ja-JP" altLang="en-US" sz="1100" b="1">
              <a:ln>
                <a:noFill/>
              </a:ln>
              <a:solidFill>
                <a:srgbClr val="FF0000"/>
              </a:solidFill>
            </a:rPr>
            <a:t>　提出不要です。</a:t>
          </a:r>
          <a:endParaRPr kumimoji="1" lang="en-US" altLang="ja-JP" sz="1100" b="1">
            <a:ln>
              <a:noFill/>
            </a:ln>
            <a:solidFill>
              <a:srgbClr val="FF0000"/>
            </a:solidFill>
          </a:endParaRPr>
        </a:p>
      </xdr:txBody>
    </xdr:sp>
    <xdr:clientData/>
  </xdr:twoCellAnchor>
  <xdr:twoCellAnchor>
    <xdr:from>
      <xdr:col>27</xdr:col>
      <xdr:colOff>224116</xdr:colOff>
      <xdr:row>29</xdr:row>
      <xdr:rowOff>179295</xdr:rowOff>
    </xdr:from>
    <xdr:to>
      <xdr:col>29</xdr:col>
      <xdr:colOff>526674</xdr:colOff>
      <xdr:row>31</xdr:row>
      <xdr:rowOff>246532</xdr:rowOff>
    </xdr:to>
    <xdr:sp macro="" textlink="">
      <xdr:nvSpPr>
        <xdr:cNvPr id="8" name="角丸四角形 7"/>
        <xdr:cNvSpPr/>
      </xdr:nvSpPr>
      <xdr:spPr>
        <a:xfrm>
          <a:off x="12528175" y="7328648"/>
          <a:ext cx="1669675" cy="784413"/>
        </a:xfrm>
        <a:prstGeom prst="round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ln>
                <a:noFill/>
              </a:ln>
              <a:solidFill>
                <a:srgbClr val="FF0000"/>
              </a:solidFill>
            </a:rPr>
            <a:t>※</a:t>
          </a:r>
          <a:r>
            <a:rPr kumimoji="1" lang="ja-JP" altLang="en-US" sz="1100" b="1">
              <a:ln>
                <a:noFill/>
              </a:ln>
              <a:solidFill>
                <a:srgbClr val="FF0000"/>
              </a:solidFill>
            </a:rPr>
            <a:t>本シートは</a:t>
          </a:r>
          <a:endParaRPr kumimoji="1" lang="en-US" altLang="ja-JP" sz="1100" b="1">
            <a:ln>
              <a:noFill/>
            </a:ln>
            <a:solidFill>
              <a:srgbClr val="FF0000"/>
            </a:solidFill>
          </a:endParaRPr>
        </a:p>
        <a:p>
          <a:pPr algn="l"/>
          <a:r>
            <a:rPr kumimoji="1" lang="ja-JP" altLang="en-US" sz="1100" b="1">
              <a:ln>
                <a:noFill/>
              </a:ln>
              <a:solidFill>
                <a:srgbClr val="FF0000"/>
              </a:solidFill>
            </a:rPr>
            <a:t>　様式作成用のため</a:t>
          </a:r>
          <a:endParaRPr kumimoji="1" lang="en-US" altLang="ja-JP" sz="1100" b="1">
            <a:ln>
              <a:noFill/>
            </a:ln>
            <a:solidFill>
              <a:srgbClr val="FF0000"/>
            </a:solidFill>
          </a:endParaRPr>
        </a:p>
        <a:p>
          <a:pPr algn="l"/>
          <a:r>
            <a:rPr kumimoji="1" lang="ja-JP" altLang="en-US" sz="1100" b="1">
              <a:ln>
                <a:noFill/>
              </a:ln>
              <a:solidFill>
                <a:srgbClr val="FF0000"/>
              </a:solidFill>
            </a:rPr>
            <a:t>　提出不要です。</a:t>
          </a:r>
          <a:endParaRPr kumimoji="1" lang="en-US" altLang="ja-JP" sz="1100" b="1">
            <a:ln>
              <a:noFill/>
            </a:ln>
            <a:solidFill>
              <a:srgbClr val="FF0000"/>
            </a:solidFill>
          </a:endParaRPr>
        </a:p>
      </xdr:txBody>
    </xdr:sp>
    <xdr:clientData/>
  </xdr:twoCellAnchor>
  <xdr:twoCellAnchor>
    <xdr:from>
      <xdr:col>27</xdr:col>
      <xdr:colOff>257736</xdr:colOff>
      <xdr:row>50</xdr:row>
      <xdr:rowOff>235323</xdr:rowOff>
    </xdr:from>
    <xdr:to>
      <xdr:col>29</xdr:col>
      <xdr:colOff>560294</xdr:colOff>
      <xdr:row>52</xdr:row>
      <xdr:rowOff>56030</xdr:rowOff>
    </xdr:to>
    <xdr:sp macro="" textlink="">
      <xdr:nvSpPr>
        <xdr:cNvPr id="9" name="角丸四角形 8"/>
        <xdr:cNvSpPr/>
      </xdr:nvSpPr>
      <xdr:spPr>
        <a:xfrm>
          <a:off x="12393707" y="17290676"/>
          <a:ext cx="1669675" cy="784413"/>
        </a:xfrm>
        <a:prstGeom prst="round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ln>
                <a:noFill/>
              </a:ln>
              <a:solidFill>
                <a:srgbClr val="FF0000"/>
              </a:solidFill>
            </a:rPr>
            <a:t>※</a:t>
          </a:r>
          <a:r>
            <a:rPr kumimoji="1" lang="ja-JP" altLang="en-US" sz="1100" b="1">
              <a:ln>
                <a:noFill/>
              </a:ln>
              <a:solidFill>
                <a:srgbClr val="FF0000"/>
              </a:solidFill>
            </a:rPr>
            <a:t>本シートは</a:t>
          </a:r>
          <a:endParaRPr kumimoji="1" lang="en-US" altLang="ja-JP" sz="1100" b="1">
            <a:ln>
              <a:noFill/>
            </a:ln>
            <a:solidFill>
              <a:srgbClr val="FF0000"/>
            </a:solidFill>
          </a:endParaRPr>
        </a:p>
        <a:p>
          <a:pPr algn="l"/>
          <a:r>
            <a:rPr kumimoji="1" lang="ja-JP" altLang="en-US" sz="1100" b="1">
              <a:ln>
                <a:noFill/>
              </a:ln>
              <a:solidFill>
                <a:srgbClr val="FF0000"/>
              </a:solidFill>
            </a:rPr>
            <a:t>　様式作成用のため</a:t>
          </a:r>
          <a:endParaRPr kumimoji="1" lang="en-US" altLang="ja-JP" sz="1100" b="1">
            <a:ln>
              <a:noFill/>
            </a:ln>
            <a:solidFill>
              <a:srgbClr val="FF0000"/>
            </a:solidFill>
          </a:endParaRPr>
        </a:p>
        <a:p>
          <a:pPr algn="l"/>
          <a:r>
            <a:rPr kumimoji="1" lang="ja-JP" altLang="en-US" sz="1100" b="1">
              <a:ln>
                <a:noFill/>
              </a:ln>
              <a:solidFill>
                <a:srgbClr val="FF0000"/>
              </a:solidFill>
            </a:rPr>
            <a:t>　提出不要です。</a:t>
          </a:r>
          <a:endParaRPr kumimoji="1" lang="en-US" altLang="ja-JP" sz="1100" b="1">
            <a:ln>
              <a:noFill/>
            </a:ln>
            <a:solidFill>
              <a:srgbClr val="FF0000"/>
            </a:solidFill>
          </a:endParaRPr>
        </a:p>
      </xdr:txBody>
    </xdr:sp>
    <xdr:clientData/>
  </xdr:twoCellAnchor>
  <xdr:twoCellAnchor>
    <xdr:from>
      <xdr:col>24</xdr:col>
      <xdr:colOff>156884</xdr:colOff>
      <xdr:row>7</xdr:row>
      <xdr:rowOff>168088</xdr:rowOff>
    </xdr:from>
    <xdr:to>
      <xdr:col>26</xdr:col>
      <xdr:colOff>952501</xdr:colOff>
      <xdr:row>14</xdr:row>
      <xdr:rowOff>201706</xdr:rowOff>
    </xdr:to>
    <xdr:sp macro="" textlink="">
      <xdr:nvSpPr>
        <xdr:cNvPr id="10" name="角丸四角形 9"/>
        <xdr:cNvSpPr/>
      </xdr:nvSpPr>
      <xdr:spPr>
        <a:xfrm>
          <a:off x="8269943" y="1893794"/>
          <a:ext cx="3933264" cy="1759324"/>
        </a:xfrm>
        <a:prstGeom prst="roundRect">
          <a:avLst/>
        </a:prstGeom>
        <a:solidFill>
          <a:schemeClr val="accent2">
            <a:lumMod val="60000"/>
            <a:lumOff val="4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n>
                <a:noFill/>
              </a:ln>
              <a:solidFill>
                <a:sysClr val="windowText" lastClr="000000"/>
              </a:solidFill>
              <a:latin typeface="+mj-lt"/>
              <a:ea typeface="Meiryo UI" panose="020B0604030504040204" pitchFamily="50" charset="-128"/>
            </a:rPr>
            <a:t>まずはじめに、</a:t>
          </a:r>
          <a:endParaRPr kumimoji="1" lang="en-US" altLang="ja-JP" sz="1200" b="1">
            <a:ln>
              <a:noFill/>
            </a:ln>
            <a:solidFill>
              <a:sysClr val="windowText" lastClr="000000"/>
            </a:solidFill>
            <a:latin typeface="+mj-lt"/>
            <a:ea typeface="Meiryo UI" panose="020B0604030504040204" pitchFamily="50" charset="-128"/>
          </a:endParaRPr>
        </a:p>
        <a:p>
          <a:pPr algn="l"/>
          <a:r>
            <a:rPr kumimoji="1" lang="ja-JP" altLang="en-US" sz="1200" b="1">
              <a:ln>
                <a:noFill/>
              </a:ln>
              <a:solidFill>
                <a:sysClr val="windowText" lastClr="000000"/>
              </a:solidFill>
              <a:latin typeface="+mj-lt"/>
              <a:ea typeface="Meiryo UI" panose="020B0604030504040204" pitchFamily="50" charset="-128"/>
            </a:rPr>
            <a:t>基本情報入力シート（本シート）から入力してください！</a:t>
          </a:r>
          <a:endParaRPr kumimoji="1" lang="en-US" altLang="ja-JP" sz="1200" b="1">
            <a:ln>
              <a:noFill/>
            </a:ln>
            <a:solidFill>
              <a:sysClr val="windowText" lastClr="000000"/>
            </a:solidFill>
            <a:latin typeface="+mj-lt"/>
            <a:ea typeface="Meiryo UI" panose="020B0604030504040204" pitchFamily="50" charset="-128"/>
          </a:endParaRPr>
        </a:p>
        <a:p>
          <a:pPr algn="l"/>
          <a:endParaRPr kumimoji="1" lang="en-US" altLang="ja-JP" sz="1200" b="1">
            <a:ln>
              <a:noFill/>
            </a:ln>
            <a:solidFill>
              <a:sysClr val="windowText" lastClr="000000"/>
            </a:solidFill>
            <a:latin typeface="+mj-lt"/>
            <a:ea typeface="Meiryo UI" panose="020B0604030504040204" pitchFamily="50" charset="-128"/>
          </a:endParaRPr>
        </a:p>
        <a:p>
          <a:pPr algn="l"/>
          <a:r>
            <a:rPr kumimoji="1" lang="ja-JP" altLang="en-US" sz="1200" b="1">
              <a:ln>
                <a:noFill/>
              </a:ln>
              <a:solidFill>
                <a:sysClr val="windowText" lastClr="000000"/>
              </a:solidFill>
              <a:latin typeface="+mj-lt"/>
              <a:ea typeface="Meiryo UI" panose="020B0604030504040204" pitchFamily="50" charset="-128"/>
            </a:rPr>
            <a:t>こちらのシートに入力すると</a:t>
          </a:r>
          <a:endParaRPr kumimoji="1" lang="en-US" altLang="ja-JP" sz="1200" b="1">
            <a:ln>
              <a:noFill/>
            </a:ln>
            <a:solidFill>
              <a:sysClr val="windowText" lastClr="000000"/>
            </a:solidFill>
            <a:latin typeface="+mj-lt"/>
            <a:ea typeface="Meiryo UI" panose="020B0604030504040204" pitchFamily="50" charset="-128"/>
          </a:endParaRPr>
        </a:p>
        <a:p>
          <a:pPr algn="l"/>
          <a:r>
            <a:rPr kumimoji="1" lang="ja-JP" altLang="en-US" sz="1200" b="1">
              <a:ln>
                <a:noFill/>
              </a:ln>
              <a:solidFill>
                <a:sysClr val="windowText" lastClr="000000"/>
              </a:solidFill>
              <a:latin typeface="+mj-lt"/>
              <a:ea typeface="Meiryo UI" panose="020B0604030504040204" pitchFamily="50" charset="-128"/>
            </a:rPr>
            <a:t>法人情報や事業所情報が「計画書」や「個表」に</a:t>
          </a:r>
          <a:endParaRPr kumimoji="1" lang="en-US" altLang="ja-JP" sz="1200" b="1">
            <a:ln>
              <a:noFill/>
            </a:ln>
            <a:solidFill>
              <a:sysClr val="windowText" lastClr="000000"/>
            </a:solidFill>
            <a:latin typeface="+mj-lt"/>
            <a:ea typeface="Meiryo UI" panose="020B0604030504040204" pitchFamily="50" charset="-128"/>
          </a:endParaRPr>
        </a:p>
        <a:p>
          <a:pPr algn="l"/>
          <a:r>
            <a:rPr kumimoji="1" lang="ja-JP" altLang="en-US" sz="1200" b="1">
              <a:ln>
                <a:noFill/>
              </a:ln>
              <a:solidFill>
                <a:sysClr val="windowText" lastClr="000000"/>
              </a:solidFill>
              <a:latin typeface="+mj-lt"/>
              <a:ea typeface="Meiryo UI" panose="020B0604030504040204" pitchFamily="50" charset="-128"/>
            </a:rPr>
            <a:t>自動で入力されます。</a:t>
          </a:r>
          <a:endParaRPr kumimoji="1" lang="en-US" altLang="ja-JP" sz="1200" b="1">
            <a:ln>
              <a:noFill/>
            </a:ln>
            <a:solidFill>
              <a:sysClr val="windowText" lastClr="000000"/>
            </a:solidFill>
            <a:latin typeface="+mj-lt"/>
            <a:ea typeface="Meiryo UI" panose="020B0604030504040204" pitchFamily="50" charset="-128"/>
          </a:endParaRPr>
        </a:p>
      </xdr:txBody>
    </xdr:sp>
    <xdr:clientData/>
  </xdr:twoCellAnchor>
  <xdr:twoCellAnchor>
    <xdr:from>
      <xdr:col>27</xdr:col>
      <xdr:colOff>224118</xdr:colOff>
      <xdr:row>32</xdr:row>
      <xdr:rowOff>44823</xdr:rowOff>
    </xdr:from>
    <xdr:to>
      <xdr:col>29</xdr:col>
      <xdr:colOff>437030</xdr:colOff>
      <xdr:row>33</xdr:row>
      <xdr:rowOff>459441</xdr:rowOff>
    </xdr:to>
    <xdr:sp macro="" textlink="">
      <xdr:nvSpPr>
        <xdr:cNvPr id="11" name="角丸四角形 10"/>
        <xdr:cNvSpPr/>
      </xdr:nvSpPr>
      <xdr:spPr>
        <a:xfrm>
          <a:off x="12528177" y="8426823"/>
          <a:ext cx="1580029" cy="896471"/>
        </a:xfrm>
        <a:prstGeom prst="roundRect">
          <a:avLst/>
        </a:prstGeom>
        <a:solidFill>
          <a:schemeClr val="accent2">
            <a:lumMod val="60000"/>
            <a:lumOff val="4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ln>
                <a:noFill/>
              </a:ln>
              <a:solidFill>
                <a:sysClr val="windowText" lastClr="000000"/>
              </a:solidFill>
              <a:latin typeface="+mj-lt"/>
              <a:ea typeface="Meiryo UI" panose="020B0604030504040204" pitchFamily="50" charset="-128"/>
            </a:rPr>
            <a:t>←入力すると</a:t>
          </a:r>
          <a:endParaRPr kumimoji="1" lang="en-US" altLang="ja-JP" sz="1050" b="1">
            <a:ln>
              <a:noFill/>
            </a:ln>
            <a:solidFill>
              <a:sysClr val="windowText" lastClr="000000"/>
            </a:solidFill>
            <a:latin typeface="+mj-lt"/>
            <a:ea typeface="Meiryo UI" panose="020B0604030504040204" pitchFamily="50" charset="-128"/>
          </a:endParaRPr>
        </a:p>
        <a:p>
          <a:pPr algn="l"/>
          <a:r>
            <a:rPr kumimoji="1" lang="ja-JP" altLang="en-US" sz="1050" b="1">
              <a:ln>
                <a:noFill/>
              </a:ln>
              <a:solidFill>
                <a:sysClr val="windowText" lastClr="000000"/>
              </a:solidFill>
              <a:latin typeface="+mj-lt"/>
              <a:ea typeface="Meiryo UI" panose="020B0604030504040204" pitchFamily="50" charset="-128"/>
            </a:rPr>
            <a:t>「計画書」や「個表」に</a:t>
          </a:r>
          <a:endParaRPr kumimoji="1" lang="en-US" altLang="ja-JP" sz="1050" b="1">
            <a:ln>
              <a:noFill/>
            </a:ln>
            <a:solidFill>
              <a:sysClr val="windowText" lastClr="000000"/>
            </a:solidFill>
            <a:latin typeface="+mj-lt"/>
            <a:ea typeface="Meiryo UI" panose="020B0604030504040204" pitchFamily="50" charset="-128"/>
          </a:endParaRPr>
        </a:p>
        <a:p>
          <a:pPr algn="l"/>
          <a:r>
            <a:rPr kumimoji="1" lang="ja-JP" altLang="en-US" sz="1050" b="1">
              <a:ln>
                <a:noFill/>
              </a:ln>
              <a:solidFill>
                <a:sysClr val="windowText" lastClr="000000"/>
              </a:solidFill>
              <a:latin typeface="+mj-lt"/>
              <a:ea typeface="Meiryo UI" panose="020B0604030504040204" pitchFamily="50" charset="-128"/>
            </a:rPr>
            <a:t>自動で入力されます。</a:t>
          </a:r>
          <a:endParaRPr kumimoji="1" lang="en-US" altLang="ja-JP" sz="1050" b="1">
            <a:ln>
              <a:noFill/>
            </a:ln>
            <a:solidFill>
              <a:sysClr val="windowText" lastClr="000000"/>
            </a:solidFill>
            <a:latin typeface="+mj-lt"/>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204784</xdr:colOff>
          <xdr:row>172</xdr:row>
          <xdr:rowOff>0</xdr:rowOff>
        </xdr:from>
        <xdr:to>
          <xdr:col>5</xdr:col>
          <xdr:colOff>6803</xdr:colOff>
          <xdr:row>177</xdr:row>
          <xdr:rowOff>73685</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14384" y="50349150"/>
              <a:ext cx="221119" cy="1254785"/>
              <a:chOff x="904875" y="8182021"/>
              <a:chExt cx="209550" cy="970340"/>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21"/>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8" name="Check Box 2" hidden="1">
                <a:extLst>
                  <a:ext uri="{63B3BB69-23CF-44E3-9099-C40C66FF867C}">
                    <a14:compatExt spid="_x0000_s75778"/>
                  </a:ext>
                  <a:ext uri="{FF2B5EF4-FFF2-40B4-BE49-F238E27FC236}">
                    <a16:creationId xmlns:a16="http://schemas.microsoft.com/office/drawing/2014/main" id="{00000000-0008-0000-0200-000002280100}"/>
                  </a:ext>
                </a:extLst>
              </xdr:cNvPr>
              <xdr:cNvSpPr/>
            </xdr:nvSpPr>
            <xdr:spPr bwMode="auto">
              <a:xfrm>
                <a:off x="904875" y="8895186"/>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904875" y="84986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3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76181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183</xdr:row>
          <xdr:rowOff>161925</xdr:rowOff>
        </xdr:from>
        <xdr:to>
          <xdr:col>4</xdr:col>
          <xdr:colOff>171450</xdr:colOff>
          <xdr:row>185</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176</xdr:row>
          <xdr:rowOff>133350</xdr:rowOff>
        </xdr:from>
        <xdr:to>
          <xdr:col>4</xdr:col>
          <xdr:colOff>171450</xdr:colOff>
          <xdr:row>178</xdr:row>
          <xdr:rowOff>66675</xdr:rowOff>
        </xdr:to>
        <xdr:sp macro="" textlink="">
          <xdr:nvSpPr>
            <xdr:cNvPr id="75783" name="Check Box 7" hidden="1">
              <a:extLst>
                <a:ext uri="{63B3BB69-23CF-44E3-9099-C40C66FF867C}">
                  <a14:compatExt spid="_x0000_s75783"/>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177</xdr:row>
          <xdr:rowOff>133350</xdr:rowOff>
        </xdr:from>
        <xdr:to>
          <xdr:col>4</xdr:col>
          <xdr:colOff>171450</xdr:colOff>
          <xdr:row>179</xdr:row>
          <xdr:rowOff>57150</xdr:rowOff>
        </xdr:to>
        <xdr:sp macro="" textlink="">
          <xdr:nvSpPr>
            <xdr:cNvPr id="75784" name="Check Box 8" hidden="1">
              <a:extLst>
                <a:ext uri="{63B3BB69-23CF-44E3-9099-C40C66FF867C}">
                  <a14:compatExt spid="_x0000_s75784"/>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178</xdr:row>
          <xdr:rowOff>171450</xdr:rowOff>
        </xdr:from>
        <xdr:to>
          <xdr:col>4</xdr:col>
          <xdr:colOff>171450</xdr:colOff>
          <xdr:row>179</xdr:row>
          <xdr:rowOff>257175</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179</xdr:row>
          <xdr:rowOff>400050</xdr:rowOff>
        </xdr:from>
        <xdr:to>
          <xdr:col>4</xdr:col>
          <xdr:colOff>171450</xdr:colOff>
          <xdr:row>181</xdr:row>
          <xdr:rowOff>47625</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180</xdr:row>
          <xdr:rowOff>114300</xdr:rowOff>
        </xdr:from>
        <xdr:to>
          <xdr:col>4</xdr:col>
          <xdr:colOff>171450</xdr:colOff>
          <xdr:row>182</xdr:row>
          <xdr:rowOff>38100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0</xdr:rowOff>
        </xdr:from>
        <xdr:to>
          <xdr:col>4</xdr:col>
          <xdr:colOff>171450</xdr:colOff>
          <xdr:row>182</xdr:row>
          <xdr:rowOff>266700</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266700</xdr:rowOff>
        </xdr:from>
        <xdr:to>
          <xdr:col>4</xdr:col>
          <xdr:colOff>171450</xdr:colOff>
          <xdr:row>184</xdr:row>
          <xdr:rowOff>47625</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184</xdr:row>
          <xdr:rowOff>104775</xdr:rowOff>
        </xdr:from>
        <xdr:to>
          <xdr:col>4</xdr:col>
          <xdr:colOff>171450</xdr:colOff>
          <xdr:row>186</xdr:row>
          <xdr:rowOff>38100</xdr:rowOff>
        </xdr:to>
        <xdr:sp macro="" textlink="">
          <xdr:nvSpPr>
            <xdr:cNvPr id="75790" name="Check Box 14" hidden="1">
              <a:extLst>
                <a:ext uri="{63B3BB69-23CF-44E3-9099-C40C66FF867C}">
                  <a14:compatExt spid="_x0000_s75790"/>
                </a:ext>
                <a:ext uri="{FF2B5EF4-FFF2-40B4-BE49-F238E27FC236}">
                  <a16:creationId xmlns:a16="http://schemas.microsoft.com/office/drawing/2014/main" id="{00000000-0008-0000-0200-00000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185</xdr:row>
          <xdr:rowOff>142875</xdr:rowOff>
        </xdr:from>
        <xdr:to>
          <xdr:col>5</xdr:col>
          <xdr:colOff>19050</xdr:colOff>
          <xdr:row>193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57250" y="53463825"/>
              <a:ext cx="190500" cy="1419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204785</xdr:colOff>
          <xdr:row>185</xdr:row>
          <xdr:rowOff>120648</xdr:rowOff>
        </xdr:from>
        <xdr:to>
          <xdr:col>5</xdr:col>
          <xdr:colOff>0</xdr:colOff>
          <xdr:row>193</xdr:row>
          <xdr:rowOff>63499</xdr:rowOff>
        </xdr:to>
        <xdr:grpSp>
          <xdr:nvGrpSpPr>
            <xdr:cNvPr id="20" name="グループ化 19">
              <a:extLst>
                <a:ext uri="{FF2B5EF4-FFF2-40B4-BE49-F238E27FC236}">
                  <a16:creationId xmlns:a16="http://schemas.microsoft.com/office/drawing/2014/main" id="{00000000-0008-0000-0200-000014000000}"/>
                </a:ext>
              </a:extLst>
            </xdr:cNvPr>
            <xdr:cNvGrpSpPr/>
          </xdr:nvGrpSpPr>
          <xdr:grpSpPr>
            <a:xfrm>
              <a:off x="814385" y="53441598"/>
              <a:ext cx="214315" cy="1476376"/>
              <a:chOff x="923925" y="10747150"/>
              <a:chExt cx="219090" cy="1244128"/>
            </a:xfrm>
          </xdr:grpSpPr>
          <xdr:sp macro="" textlink="">
            <xdr:nvSpPr>
              <xdr:cNvPr id="75791" name="Check Box 15" hidden="1">
                <a:extLst>
                  <a:ext uri="{63B3BB69-23CF-44E3-9099-C40C66FF867C}">
                    <a14:compatExt spid="_x0000_s75791"/>
                  </a:ext>
                  <a:ext uri="{FF2B5EF4-FFF2-40B4-BE49-F238E27FC236}">
                    <a16:creationId xmlns:a16="http://schemas.microsoft.com/office/drawing/2014/main" id="{00000000-0008-0000-0200-00000F280100}"/>
                  </a:ext>
                </a:extLst>
              </xdr:cNvPr>
              <xdr:cNvSpPr/>
            </xdr:nvSpPr>
            <xdr:spPr bwMode="auto">
              <a:xfrm>
                <a:off x="923925" y="11298851"/>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2" name="Check Box 16" hidden="1">
                <a:extLst>
                  <a:ext uri="{63B3BB69-23CF-44E3-9099-C40C66FF867C}">
                    <a14:compatExt spid="_x0000_s75792"/>
                  </a:ext>
                  <a:ext uri="{FF2B5EF4-FFF2-40B4-BE49-F238E27FC236}">
                    <a16:creationId xmlns:a16="http://schemas.microsoft.com/office/drawing/2014/main" id="{00000000-0008-0000-0200-000010280100}"/>
                  </a:ext>
                </a:extLst>
              </xdr:cNvPr>
              <xdr:cNvSpPr/>
            </xdr:nvSpPr>
            <xdr:spPr bwMode="auto">
              <a:xfrm>
                <a:off x="925724" y="10747150"/>
                <a:ext cx="217291" cy="258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3" name="Check Box 17" hidden="1">
                <a:extLst>
                  <a:ext uri="{63B3BB69-23CF-44E3-9099-C40C66FF867C}">
                    <a14:compatExt spid="_x0000_s75793"/>
                  </a:ext>
                  <a:ext uri="{FF2B5EF4-FFF2-40B4-BE49-F238E27FC236}">
                    <a16:creationId xmlns:a16="http://schemas.microsoft.com/office/drawing/2014/main" id="{00000000-0008-0000-0200-000011280100}"/>
                  </a:ext>
                </a:extLst>
              </xdr:cNvPr>
              <xdr:cNvSpPr/>
            </xdr:nvSpPr>
            <xdr:spPr bwMode="auto">
              <a:xfrm>
                <a:off x="923925" y="10913751"/>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4" name="Check Box 18" hidden="1">
                <a:extLst>
                  <a:ext uri="{63B3BB69-23CF-44E3-9099-C40C66FF867C}">
                    <a14:compatExt spid="_x0000_s75794"/>
                  </a:ext>
                  <a:ext uri="{FF2B5EF4-FFF2-40B4-BE49-F238E27FC236}">
                    <a16:creationId xmlns:a16="http://schemas.microsoft.com/office/drawing/2014/main" id="{00000000-0008-0000-0200-000012280100}"/>
                  </a:ext>
                </a:extLst>
              </xdr:cNvPr>
              <xdr:cNvSpPr/>
            </xdr:nvSpPr>
            <xdr:spPr bwMode="auto">
              <a:xfrm>
                <a:off x="923925" y="11159164"/>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5" name="Check Box 19" hidden="1">
                <a:extLst>
                  <a:ext uri="{63B3BB69-23CF-44E3-9099-C40C66FF867C}">
                    <a14:compatExt spid="_x0000_s75795"/>
                  </a:ext>
                  <a:ext uri="{FF2B5EF4-FFF2-40B4-BE49-F238E27FC236}">
                    <a16:creationId xmlns:a16="http://schemas.microsoft.com/office/drawing/2014/main" id="{00000000-0008-0000-0200-000013280100}"/>
                  </a:ext>
                </a:extLst>
              </xdr:cNvPr>
              <xdr:cNvSpPr/>
            </xdr:nvSpPr>
            <xdr:spPr bwMode="auto">
              <a:xfrm>
                <a:off x="923925" y="11448348"/>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6" name="Check Box 20" hidden="1">
                <a:extLst>
                  <a:ext uri="{63B3BB69-23CF-44E3-9099-C40C66FF867C}">
                    <a14:compatExt spid="_x0000_s75796"/>
                  </a:ext>
                  <a:ext uri="{FF2B5EF4-FFF2-40B4-BE49-F238E27FC236}">
                    <a16:creationId xmlns:a16="http://schemas.microsoft.com/office/drawing/2014/main" id="{00000000-0008-0000-0200-000014280100}"/>
                  </a:ext>
                </a:extLst>
              </xdr:cNvPr>
              <xdr:cNvSpPr/>
            </xdr:nvSpPr>
            <xdr:spPr bwMode="auto">
              <a:xfrm>
                <a:off x="923925" y="11741780"/>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7" name="Check Box 21" hidden="1">
                <a:extLst>
                  <a:ext uri="{63B3BB69-23CF-44E3-9099-C40C66FF867C}">
                    <a14:compatExt spid="_x0000_s75797"/>
                  </a:ext>
                  <a:ext uri="{FF2B5EF4-FFF2-40B4-BE49-F238E27FC236}">
                    <a16:creationId xmlns:a16="http://schemas.microsoft.com/office/drawing/2014/main" id="{00000000-0008-0000-0200-000015280100}"/>
                  </a:ext>
                </a:extLst>
              </xdr:cNvPr>
              <xdr:cNvSpPr/>
            </xdr:nvSpPr>
            <xdr:spPr bwMode="auto">
              <a:xfrm>
                <a:off x="923925" y="11601785"/>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197</xdr:row>
          <xdr:rowOff>47625</xdr:rowOff>
        </xdr:from>
        <xdr:to>
          <xdr:col>5</xdr:col>
          <xdr:colOff>19050</xdr:colOff>
          <xdr:row>197</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198</xdr:row>
          <xdr:rowOff>38100</xdr:rowOff>
        </xdr:from>
        <xdr:to>
          <xdr:col>5</xdr:col>
          <xdr:colOff>19050</xdr:colOff>
          <xdr:row>198</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198</xdr:row>
          <xdr:rowOff>171450</xdr:rowOff>
        </xdr:from>
        <xdr:to>
          <xdr:col>5</xdr:col>
          <xdr:colOff>0</xdr:colOff>
          <xdr:row>200</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7250" y="5630227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199</xdr:row>
          <xdr:rowOff>152400</xdr:rowOff>
        </xdr:from>
        <xdr:to>
          <xdr:col>5</xdr:col>
          <xdr:colOff>38100</xdr:colOff>
          <xdr:row>201</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197</xdr:row>
          <xdr:rowOff>28575</xdr:rowOff>
        </xdr:from>
        <xdr:to>
          <xdr:col>22</xdr:col>
          <xdr:colOff>28575</xdr:colOff>
          <xdr:row>197</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205</xdr:row>
          <xdr:rowOff>0</xdr:rowOff>
        </xdr:from>
        <xdr:to>
          <xdr:col>2</xdr:col>
          <xdr:colOff>19050</xdr:colOff>
          <xdr:row>206</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206</xdr:row>
          <xdr:rowOff>0</xdr:rowOff>
        </xdr:from>
        <xdr:to>
          <xdr:col>2</xdr:col>
          <xdr:colOff>19050</xdr:colOff>
          <xdr:row>207</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207</xdr:row>
          <xdr:rowOff>0</xdr:rowOff>
        </xdr:from>
        <xdr:to>
          <xdr:col>2</xdr:col>
          <xdr:colOff>19050</xdr:colOff>
          <xdr:row>208</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211</xdr:row>
          <xdr:rowOff>0</xdr:rowOff>
        </xdr:from>
        <xdr:to>
          <xdr:col>2</xdr:col>
          <xdr:colOff>19050</xdr:colOff>
          <xdr:row>212</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53</xdr:row>
      <xdr:rowOff>102904</xdr:rowOff>
    </xdr:from>
    <xdr:to>
      <xdr:col>1</xdr:col>
      <xdr:colOff>161925</xdr:colOff>
      <xdr:row>56</xdr:row>
      <xdr:rowOff>228599</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14076079"/>
          <a:ext cx="59872" cy="115439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74</xdr:row>
      <xdr:rowOff>119065</xdr:rowOff>
    </xdr:from>
    <xdr:to>
      <xdr:col>1</xdr:col>
      <xdr:colOff>169242</xdr:colOff>
      <xdr:row>77</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180975</xdr:colOff>
          <xdr:row>19</xdr:row>
          <xdr:rowOff>9525</xdr:rowOff>
        </xdr:from>
        <xdr:to>
          <xdr:col>19</xdr:col>
          <xdr:colOff>0</xdr:colOff>
          <xdr:row>19</xdr:row>
          <xdr:rowOff>238125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9525</xdr:rowOff>
        </xdr:from>
        <xdr:to>
          <xdr:col>2</xdr:col>
          <xdr:colOff>38100</xdr:colOff>
          <xdr:row>19</xdr:row>
          <xdr:rowOff>238125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228600</xdr:rowOff>
        </xdr:from>
        <xdr:to>
          <xdr:col>5</xdr:col>
          <xdr:colOff>28575</xdr:colOff>
          <xdr:row>112</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219075</xdr:rowOff>
        </xdr:from>
        <xdr:to>
          <xdr:col>5</xdr:col>
          <xdr:colOff>28575</xdr:colOff>
          <xdr:row>111</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109</xdr:row>
          <xdr:rowOff>219075</xdr:rowOff>
        </xdr:from>
        <xdr:to>
          <xdr:col>9</xdr:col>
          <xdr:colOff>28575</xdr:colOff>
          <xdr:row>111</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219075</xdr:rowOff>
        </xdr:from>
        <xdr:to>
          <xdr:col>15</xdr:col>
          <xdr:colOff>28575</xdr:colOff>
          <xdr:row>111</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109</xdr:row>
          <xdr:rowOff>219075</xdr:rowOff>
        </xdr:from>
        <xdr:to>
          <xdr:col>22</xdr:col>
          <xdr:colOff>28575</xdr:colOff>
          <xdr:row>111</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109</xdr:row>
          <xdr:rowOff>219075</xdr:rowOff>
        </xdr:from>
        <xdr:to>
          <xdr:col>26</xdr:col>
          <xdr:colOff>28575</xdr:colOff>
          <xdr:row>111</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112</xdr:row>
          <xdr:rowOff>0</xdr:rowOff>
        </xdr:from>
        <xdr:to>
          <xdr:col>11</xdr:col>
          <xdr:colOff>38100</xdr:colOff>
          <xdr:row>112</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112</xdr:row>
          <xdr:rowOff>0</xdr:rowOff>
        </xdr:from>
        <xdr:to>
          <xdr:col>18</xdr:col>
          <xdr:colOff>19050</xdr:colOff>
          <xdr:row>112</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838200</xdr:rowOff>
        </xdr:from>
        <xdr:to>
          <xdr:col>5</xdr:col>
          <xdr:colOff>28575</xdr:colOff>
          <xdr:row>123</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121</xdr:row>
          <xdr:rowOff>838200</xdr:rowOff>
        </xdr:from>
        <xdr:to>
          <xdr:col>16</xdr:col>
          <xdr:colOff>38100</xdr:colOff>
          <xdr:row>123</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121</xdr:row>
          <xdr:rowOff>838200</xdr:rowOff>
        </xdr:from>
        <xdr:to>
          <xdr:col>24</xdr:col>
          <xdr:colOff>38100</xdr:colOff>
          <xdr:row>123</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171450</xdr:rowOff>
        </xdr:from>
        <xdr:to>
          <xdr:col>5</xdr:col>
          <xdr:colOff>28575</xdr:colOff>
          <xdr:row>127</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123</xdr:row>
          <xdr:rowOff>323850</xdr:rowOff>
        </xdr:from>
        <xdr:to>
          <xdr:col>9</xdr:col>
          <xdr:colOff>28575</xdr:colOff>
          <xdr:row>125</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123</xdr:row>
          <xdr:rowOff>323850</xdr:rowOff>
        </xdr:from>
        <xdr:to>
          <xdr:col>15</xdr:col>
          <xdr:colOff>28575</xdr:colOff>
          <xdr:row>125</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124</xdr:row>
          <xdr:rowOff>0</xdr:rowOff>
        </xdr:from>
        <xdr:to>
          <xdr:col>22</xdr:col>
          <xdr:colOff>38100</xdr:colOff>
          <xdr:row>125</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124</xdr:row>
          <xdr:rowOff>0</xdr:rowOff>
        </xdr:from>
        <xdr:to>
          <xdr:col>25</xdr:col>
          <xdr:colOff>38100</xdr:colOff>
          <xdr:row>125</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125</xdr:row>
          <xdr:rowOff>171450</xdr:rowOff>
        </xdr:from>
        <xdr:to>
          <xdr:col>11</xdr:col>
          <xdr:colOff>38100</xdr:colOff>
          <xdr:row>127</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125</xdr:row>
          <xdr:rowOff>171450</xdr:rowOff>
        </xdr:from>
        <xdr:to>
          <xdr:col>18</xdr:col>
          <xdr:colOff>28575</xdr:colOff>
          <xdr:row>127</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131</xdr:row>
          <xdr:rowOff>142875</xdr:rowOff>
        </xdr:from>
        <xdr:to>
          <xdr:col>21</xdr:col>
          <xdr:colOff>28575</xdr:colOff>
          <xdr:row>133</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131</xdr:row>
          <xdr:rowOff>142875</xdr:rowOff>
        </xdr:from>
        <xdr:to>
          <xdr:col>25</xdr:col>
          <xdr:colOff>28575</xdr:colOff>
          <xdr:row>133</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123</xdr:row>
          <xdr:rowOff>323850</xdr:rowOff>
        </xdr:from>
        <xdr:to>
          <xdr:col>5</xdr:col>
          <xdr:colOff>19050</xdr:colOff>
          <xdr:row>125</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145</xdr:row>
          <xdr:rowOff>57150</xdr:rowOff>
        </xdr:from>
        <xdr:to>
          <xdr:col>29</xdr:col>
          <xdr:colOff>0</xdr:colOff>
          <xdr:row>147</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161</xdr:row>
          <xdr:rowOff>323850</xdr:rowOff>
        </xdr:from>
        <xdr:to>
          <xdr:col>11</xdr:col>
          <xdr:colOff>0</xdr:colOff>
          <xdr:row>163</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163</xdr:row>
          <xdr:rowOff>85725</xdr:rowOff>
        </xdr:from>
        <xdr:to>
          <xdr:col>11</xdr:col>
          <xdr:colOff>0</xdr:colOff>
          <xdr:row>163</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164</xdr:row>
          <xdr:rowOff>28575</xdr:rowOff>
        </xdr:from>
        <xdr:to>
          <xdr:col>11</xdr:col>
          <xdr:colOff>19050</xdr:colOff>
          <xdr:row>164</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145</xdr:row>
          <xdr:rowOff>57150</xdr:rowOff>
        </xdr:from>
        <xdr:to>
          <xdr:col>32</xdr:col>
          <xdr:colOff>190500</xdr:colOff>
          <xdr:row>147</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150</xdr:row>
          <xdr:rowOff>85725</xdr:rowOff>
        </xdr:from>
        <xdr:to>
          <xdr:col>29</xdr:col>
          <xdr:colOff>0</xdr:colOff>
          <xdr:row>152</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150</xdr:row>
          <xdr:rowOff>85725</xdr:rowOff>
        </xdr:from>
        <xdr:to>
          <xdr:col>32</xdr:col>
          <xdr:colOff>180975</xdr:colOff>
          <xdr:row>152</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155</xdr:row>
          <xdr:rowOff>161925</xdr:rowOff>
        </xdr:from>
        <xdr:to>
          <xdr:col>11</xdr:col>
          <xdr:colOff>9525</xdr:colOff>
          <xdr:row>155</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157</xdr:row>
          <xdr:rowOff>219075</xdr:rowOff>
        </xdr:from>
        <xdr:to>
          <xdr:col>11</xdr:col>
          <xdr:colOff>0</xdr:colOff>
          <xdr:row>157</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160</xdr:row>
          <xdr:rowOff>0</xdr:rowOff>
        </xdr:from>
        <xdr:to>
          <xdr:col>29</xdr:col>
          <xdr:colOff>0</xdr:colOff>
          <xdr:row>161</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160</xdr:row>
          <xdr:rowOff>0</xdr:rowOff>
        </xdr:from>
        <xdr:to>
          <xdr:col>32</xdr:col>
          <xdr:colOff>190500</xdr:colOff>
          <xdr:row>161</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199</xdr:row>
          <xdr:rowOff>0</xdr:rowOff>
        </xdr:from>
        <xdr:to>
          <xdr:col>5</xdr:col>
          <xdr:colOff>19050</xdr:colOff>
          <xdr:row>201</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55921275"/>
              <a:ext cx="19050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198</xdr:row>
          <xdr:rowOff>28575</xdr:rowOff>
        </xdr:from>
        <xdr:to>
          <xdr:col>22</xdr:col>
          <xdr:colOff>28575</xdr:colOff>
          <xdr:row>198</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199</xdr:row>
          <xdr:rowOff>19050</xdr:rowOff>
        </xdr:from>
        <xdr:to>
          <xdr:col>22</xdr:col>
          <xdr:colOff>28575</xdr:colOff>
          <xdr:row>199</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200</xdr:row>
          <xdr:rowOff>19050</xdr:rowOff>
        </xdr:from>
        <xdr:to>
          <xdr:col>27</xdr:col>
          <xdr:colOff>47625</xdr:colOff>
          <xdr:row>200</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108</xdr:row>
          <xdr:rowOff>171450</xdr:rowOff>
        </xdr:from>
        <xdr:to>
          <xdr:col>32</xdr:col>
          <xdr:colOff>238125</xdr:colOff>
          <xdr:row>110</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123825</xdr:rowOff>
        </xdr:from>
        <xdr:to>
          <xdr:col>32</xdr:col>
          <xdr:colOff>238125</xdr:colOff>
          <xdr:row>121</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142</xdr:row>
          <xdr:rowOff>190500</xdr:rowOff>
        </xdr:from>
        <xdr:to>
          <xdr:col>32</xdr:col>
          <xdr:colOff>238125</xdr:colOff>
          <xdr:row>144</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167</xdr:row>
          <xdr:rowOff>142875</xdr:rowOff>
        </xdr:from>
        <xdr:to>
          <xdr:col>32</xdr:col>
          <xdr:colOff>238125</xdr:colOff>
          <xdr:row>169</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194</xdr:row>
          <xdr:rowOff>152400</xdr:rowOff>
        </xdr:from>
        <xdr:to>
          <xdr:col>32</xdr:col>
          <xdr:colOff>228600</xdr:colOff>
          <xdr:row>196</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83</xdr:row>
          <xdr:rowOff>9525</xdr:rowOff>
        </xdr:from>
        <xdr:to>
          <xdr:col>11</xdr:col>
          <xdr:colOff>28575</xdr:colOff>
          <xdr:row>83</xdr:row>
          <xdr:rowOff>228600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85</xdr:row>
          <xdr:rowOff>9525</xdr:rowOff>
        </xdr:from>
        <xdr:to>
          <xdr:col>11</xdr:col>
          <xdr:colOff>19050</xdr:colOff>
          <xdr:row>85</xdr:row>
          <xdr:rowOff>228600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87</xdr:row>
          <xdr:rowOff>9525</xdr:rowOff>
        </xdr:from>
        <xdr:to>
          <xdr:col>11</xdr:col>
          <xdr:colOff>19050</xdr:colOff>
          <xdr:row>87</xdr:row>
          <xdr:rowOff>228600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89</xdr:row>
          <xdr:rowOff>9525</xdr:rowOff>
        </xdr:from>
        <xdr:to>
          <xdr:col>11</xdr:col>
          <xdr:colOff>19050</xdr:colOff>
          <xdr:row>89</xdr:row>
          <xdr:rowOff>228600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209</xdr:row>
          <xdr:rowOff>47625</xdr:rowOff>
        </xdr:from>
        <xdr:to>
          <xdr:col>2</xdr:col>
          <xdr:colOff>19050</xdr:colOff>
          <xdr:row>209</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207</xdr:row>
          <xdr:rowOff>0</xdr:rowOff>
        </xdr:from>
        <xdr:to>
          <xdr:col>2</xdr:col>
          <xdr:colOff>19050</xdr:colOff>
          <xdr:row>208</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210</xdr:row>
          <xdr:rowOff>47625</xdr:rowOff>
        </xdr:from>
        <xdr:to>
          <xdr:col>2</xdr:col>
          <xdr:colOff>19050</xdr:colOff>
          <xdr:row>210</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93</xdr:row>
          <xdr:rowOff>0</xdr:rowOff>
        </xdr:from>
        <xdr:to>
          <xdr:col>3</xdr:col>
          <xdr:colOff>28575</xdr:colOff>
          <xdr:row>94</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93</xdr:row>
          <xdr:rowOff>219075</xdr:rowOff>
        </xdr:from>
        <xdr:to>
          <xdr:col>3</xdr:col>
          <xdr:colOff>28575</xdr:colOff>
          <xdr:row>95</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19050</xdr:rowOff>
        </xdr:from>
        <xdr:to>
          <xdr:col>3</xdr:col>
          <xdr:colOff>28575</xdr:colOff>
          <xdr:row>95</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304800</xdr:rowOff>
        </xdr:from>
        <xdr:to>
          <xdr:col>3</xdr:col>
          <xdr:colOff>28575</xdr:colOff>
          <xdr:row>96</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93</xdr:row>
      <xdr:rowOff>50800</xdr:rowOff>
    </xdr:from>
    <xdr:to>
      <xdr:col>1</xdr:col>
      <xdr:colOff>168402</xdr:colOff>
      <xdr:row>96</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58</xdr:row>
      <xdr:rowOff>0</xdr:rowOff>
    </xdr:from>
    <xdr:to>
      <xdr:col>37</xdr:col>
      <xdr:colOff>0</xdr:colOff>
      <xdr:row>60</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207</xdr:row>
          <xdr:rowOff>0</xdr:rowOff>
        </xdr:from>
        <xdr:to>
          <xdr:col>2</xdr:col>
          <xdr:colOff>19050</xdr:colOff>
          <xdr:row>208</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208</xdr:row>
          <xdr:rowOff>0</xdr:rowOff>
        </xdr:from>
        <xdr:to>
          <xdr:col>2</xdr:col>
          <xdr:colOff>19050</xdr:colOff>
          <xdr:row>209</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208</xdr:row>
          <xdr:rowOff>0</xdr:rowOff>
        </xdr:from>
        <xdr:to>
          <xdr:col>2</xdr:col>
          <xdr:colOff>19050</xdr:colOff>
          <xdr:row>209</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33</xdr:row>
      <xdr:rowOff>102904</xdr:rowOff>
    </xdr:from>
    <xdr:to>
      <xdr:col>1</xdr:col>
      <xdr:colOff>147772</xdr:colOff>
      <xdr:row>36</xdr:row>
      <xdr:rowOff>247649</xdr:rowOff>
    </xdr:to>
    <xdr:sp macro="" textlink="">
      <xdr:nvSpPr>
        <xdr:cNvPr id="104" name="左大かっこ 103">
          <a:extLst>
            <a:ext uri="{FF2B5EF4-FFF2-40B4-BE49-F238E27FC236}">
              <a16:creationId xmlns:a16="http://schemas.microsoft.com/office/drawing/2014/main" id="{00000000-0008-0000-0200-000054000000}"/>
            </a:ext>
          </a:extLst>
        </xdr:cNvPr>
        <xdr:cNvSpPr/>
      </xdr:nvSpPr>
      <xdr:spPr bwMode="auto">
        <a:xfrm>
          <a:off x="292553" y="7618129"/>
          <a:ext cx="45719" cy="117344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38</xdr:row>
      <xdr:rowOff>0</xdr:rowOff>
    </xdr:from>
    <xdr:to>
      <xdr:col>37</xdr:col>
      <xdr:colOff>0</xdr:colOff>
      <xdr:row>40</xdr:row>
      <xdr:rowOff>0</xdr:rowOff>
    </xdr:to>
    <xdr:cxnSp macro="">
      <xdr:nvCxnSpPr>
        <xdr:cNvPr id="105" name="直線コネクタ 104">
          <a:extLst>
            <a:ext uri="{FF2B5EF4-FFF2-40B4-BE49-F238E27FC236}">
              <a16:creationId xmlns:a16="http://schemas.microsoft.com/office/drawing/2014/main" id="{00000000-0008-0000-0200-000005000000}"/>
            </a:ext>
          </a:extLst>
        </xdr:cNvPr>
        <xdr:cNvCxnSpPr/>
      </xdr:nvCxnSpPr>
      <xdr:spPr bwMode="auto">
        <a:xfrm>
          <a:off x="6162040" y="11709400"/>
          <a:ext cx="284480" cy="254000"/>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57150</xdr:colOff>
      <xdr:row>53</xdr:row>
      <xdr:rowOff>9525</xdr:rowOff>
    </xdr:from>
    <xdr:to>
      <xdr:col>37</xdr:col>
      <xdr:colOff>5080</xdr:colOff>
      <xdr:row>57</xdr:row>
      <xdr:rowOff>0</xdr:rowOff>
    </xdr:to>
    <xdr:sp macro="" textlink="">
      <xdr:nvSpPr>
        <xdr:cNvPr id="113" name="右中かっこ 112"/>
        <xdr:cNvSpPr/>
      </xdr:nvSpPr>
      <xdr:spPr bwMode="auto">
        <a:xfrm>
          <a:off x="7086600" y="13982700"/>
          <a:ext cx="262255" cy="1362075"/>
        </a:xfrm>
        <a:prstGeom prst="rightBrace">
          <a:avLst>
            <a:gd name="adj1" fmla="val 8333"/>
            <a:gd name="adj2" fmla="val 88420"/>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74</xdr:row>
      <xdr:rowOff>0</xdr:rowOff>
    </xdr:from>
    <xdr:to>
      <xdr:col>36</xdr:col>
      <xdr:colOff>264160</xdr:colOff>
      <xdr:row>78</xdr:row>
      <xdr:rowOff>9526</xdr:rowOff>
    </xdr:to>
    <xdr:sp macro="" textlink="">
      <xdr:nvSpPr>
        <xdr:cNvPr id="115" name="右中かっこ 114"/>
        <xdr:cNvSpPr/>
      </xdr:nvSpPr>
      <xdr:spPr bwMode="auto">
        <a:xfrm>
          <a:off x="7029450" y="19250025"/>
          <a:ext cx="264160" cy="1076326"/>
        </a:xfrm>
        <a:prstGeom prst="rightBrace">
          <a:avLst>
            <a:gd name="adj1" fmla="val 8333"/>
            <a:gd name="adj2" fmla="val 12160"/>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57150</xdr:colOff>
      <xdr:row>0</xdr:row>
      <xdr:rowOff>38101</xdr:rowOff>
    </xdr:from>
    <xdr:to>
      <xdr:col>42</xdr:col>
      <xdr:colOff>180975</xdr:colOff>
      <xdr:row>8</xdr:row>
      <xdr:rowOff>19051</xdr:rowOff>
    </xdr:to>
    <xdr:sp macro="" textlink="">
      <xdr:nvSpPr>
        <xdr:cNvPr id="116" name="正方形/長方形 115">
          <a:extLst>
            <a:ext uri="{FF2B5EF4-FFF2-40B4-BE49-F238E27FC236}">
              <a16:creationId xmlns:a16="http://schemas.microsoft.com/office/drawing/2014/main" id="{00000000-0008-0000-0100-000002000000}"/>
            </a:ext>
          </a:extLst>
        </xdr:cNvPr>
        <xdr:cNvSpPr/>
      </xdr:nvSpPr>
      <xdr:spPr bwMode="auto">
        <a:xfrm>
          <a:off x="7010400" y="38101"/>
          <a:ext cx="3962400" cy="11811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000"/>
            <a:t>　</a:t>
          </a:r>
          <a:r>
            <a:rPr kumimoji="1" lang="ja-JP" altLang="en-US" sz="1000">
              <a:latin typeface="Meiryo UI" panose="020B0604030504040204" pitchFamily="50" charset="-128"/>
              <a:ea typeface="Meiryo UI" panose="020B0604030504040204" pitchFamily="50" charset="-128"/>
            </a:rPr>
            <a:t>　</a:t>
          </a:r>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凡例</a:t>
          </a:r>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（本シート及び各様式）</a:t>
          </a:r>
          <a:endParaRPr kumimoji="1" lang="en-US" altLang="ja-JP" sz="900">
            <a:latin typeface="Meiryo UI" panose="020B0604030504040204" pitchFamily="50" charset="-128"/>
            <a:ea typeface="Meiryo UI" panose="020B0604030504040204" pitchFamily="50" charset="-128"/>
          </a:endParaRPr>
        </a:p>
        <a:p>
          <a:pPr algn="l"/>
          <a:r>
            <a:rPr kumimoji="1" lang="ja-JP" altLang="en-US" sz="900">
              <a:latin typeface="Meiryo UI" panose="020B0604030504040204" pitchFamily="50" charset="-128"/>
              <a:ea typeface="Meiryo UI" panose="020B0604030504040204" pitchFamily="50" charset="-128"/>
            </a:rPr>
            <a:t>　　　以下の分類に従い、色付きセルに必要事項を入力してください。</a:t>
          </a:r>
          <a:endParaRPr kumimoji="1" lang="en-US" altLang="ja-JP" sz="900">
            <a:latin typeface="Meiryo UI" panose="020B0604030504040204" pitchFamily="50" charset="-128"/>
            <a:ea typeface="Meiryo UI" panose="020B0604030504040204" pitchFamily="50" charset="-128"/>
          </a:endParaRPr>
        </a:p>
        <a:p>
          <a:pPr algn="l"/>
          <a:endParaRPr kumimoji="1" lang="en-US" altLang="ja-JP" sz="200">
            <a:latin typeface="Meiryo UI" panose="020B0604030504040204" pitchFamily="50" charset="-128"/>
            <a:ea typeface="Meiryo UI" panose="020B0604030504040204" pitchFamily="50" charset="-128"/>
          </a:endParaRPr>
        </a:p>
        <a:p>
          <a:pPr algn="l"/>
          <a:r>
            <a:rPr kumimoji="1" lang="ja-JP" altLang="en-US" sz="800">
              <a:latin typeface="Meiryo UI" panose="020B0604030504040204" pitchFamily="50" charset="-128"/>
              <a:ea typeface="Meiryo UI" panose="020B0604030504040204" pitchFamily="50" charset="-128"/>
            </a:rPr>
            <a:t>　　　　　　 　　</a:t>
          </a:r>
          <a:r>
            <a:rPr kumimoji="1" lang="ja-JP" altLang="en-US" sz="900">
              <a:latin typeface="Meiryo UI" panose="020B0604030504040204" pitchFamily="50" charset="-128"/>
              <a:ea typeface="Meiryo UI" panose="020B0604030504040204" pitchFamily="50" charset="-128"/>
            </a:rPr>
            <a:t>処遇改善加算及び特定加算の算定に共通して必要な情報　入力セル</a:t>
          </a:r>
          <a:endParaRPr kumimoji="1" lang="en-US" altLang="ja-JP" sz="900">
            <a:latin typeface="Meiryo UI" panose="020B0604030504040204" pitchFamily="50" charset="-128"/>
            <a:ea typeface="Meiryo UI" panose="020B0604030504040204" pitchFamily="50" charset="-128"/>
          </a:endParaRPr>
        </a:p>
        <a:p>
          <a:pPr algn="l"/>
          <a:r>
            <a:rPr kumimoji="1" lang="ja-JP" altLang="en-US" sz="900">
              <a:latin typeface="Meiryo UI" panose="020B0604030504040204" pitchFamily="50" charset="-128"/>
              <a:ea typeface="Meiryo UI" panose="020B0604030504040204" pitchFamily="50" charset="-128"/>
            </a:rPr>
            <a:t>　　　　　　 　処遇改善加算の算定に必要な情報　入力セル</a:t>
          </a:r>
          <a:endParaRPr kumimoji="1" lang="en-US" altLang="ja-JP" sz="900">
            <a:latin typeface="Meiryo UI" panose="020B0604030504040204" pitchFamily="50" charset="-128"/>
            <a:ea typeface="Meiryo UI" panose="020B0604030504040204" pitchFamily="50" charset="-128"/>
          </a:endParaRPr>
        </a:p>
        <a:p>
          <a:pPr algn="l"/>
          <a:r>
            <a:rPr kumimoji="1" lang="ja-JP" altLang="en-US" sz="900">
              <a:latin typeface="Meiryo UI" panose="020B0604030504040204" pitchFamily="50" charset="-128"/>
              <a:ea typeface="Meiryo UI" panose="020B0604030504040204" pitchFamily="50" charset="-128"/>
            </a:rPr>
            <a:t>　　　　　　 　特定加算の算定に必要な情報　入力セル</a:t>
          </a:r>
        </a:p>
      </xdr:txBody>
    </xdr:sp>
    <xdr:clientData/>
  </xdr:twoCellAnchor>
  <xdr:twoCellAnchor>
    <xdr:from>
      <xdr:col>36</xdr:col>
      <xdr:colOff>228600</xdr:colOff>
      <xdr:row>3</xdr:row>
      <xdr:rowOff>114301</xdr:rowOff>
    </xdr:from>
    <xdr:to>
      <xdr:col>37</xdr:col>
      <xdr:colOff>238866</xdr:colOff>
      <xdr:row>4</xdr:row>
      <xdr:rowOff>46931</xdr:rowOff>
    </xdr:to>
    <xdr:sp macro="" textlink="">
      <xdr:nvSpPr>
        <xdr:cNvPr id="117" name="正方形/長方形 116">
          <a:extLst>
            <a:ext uri="{FF2B5EF4-FFF2-40B4-BE49-F238E27FC236}">
              <a16:creationId xmlns:a16="http://schemas.microsoft.com/office/drawing/2014/main" id="{00000000-0008-0000-0100-000006000000}"/>
            </a:ext>
          </a:extLst>
        </xdr:cNvPr>
        <xdr:cNvSpPr/>
      </xdr:nvSpPr>
      <xdr:spPr bwMode="auto">
        <a:xfrm>
          <a:off x="7181850" y="552451"/>
          <a:ext cx="324591" cy="1421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228600</xdr:colOff>
      <xdr:row>4</xdr:row>
      <xdr:rowOff>95251</xdr:rowOff>
    </xdr:from>
    <xdr:to>
      <xdr:col>37</xdr:col>
      <xdr:colOff>238866</xdr:colOff>
      <xdr:row>5</xdr:row>
      <xdr:rowOff>27881</xdr:rowOff>
    </xdr:to>
    <xdr:sp macro="" textlink="">
      <xdr:nvSpPr>
        <xdr:cNvPr id="118" name="正方形/長方形 117">
          <a:extLst>
            <a:ext uri="{FF2B5EF4-FFF2-40B4-BE49-F238E27FC236}">
              <a16:creationId xmlns:a16="http://schemas.microsoft.com/office/drawing/2014/main" id="{00000000-0008-0000-0100-000003000000}"/>
            </a:ext>
          </a:extLst>
        </xdr:cNvPr>
        <xdr:cNvSpPr/>
      </xdr:nvSpPr>
      <xdr:spPr bwMode="auto">
        <a:xfrm>
          <a:off x="7181850" y="742951"/>
          <a:ext cx="324591" cy="142180"/>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228600</xdr:colOff>
      <xdr:row>6</xdr:row>
      <xdr:rowOff>1</xdr:rowOff>
    </xdr:from>
    <xdr:to>
      <xdr:col>37</xdr:col>
      <xdr:colOff>238866</xdr:colOff>
      <xdr:row>6</xdr:row>
      <xdr:rowOff>142181</xdr:rowOff>
    </xdr:to>
    <xdr:sp macro="" textlink="">
      <xdr:nvSpPr>
        <xdr:cNvPr id="119" name="正方形/長方形 118">
          <a:extLst>
            <a:ext uri="{FF2B5EF4-FFF2-40B4-BE49-F238E27FC236}">
              <a16:creationId xmlns:a16="http://schemas.microsoft.com/office/drawing/2014/main" id="{00000000-0008-0000-0100-000005000000}"/>
            </a:ext>
          </a:extLst>
        </xdr:cNvPr>
        <xdr:cNvSpPr/>
      </xdr:nvSpPr>
      <xdr:spPr bwMode="auto">
        <a:xfrm>
          <a:off x="7181850" y="933451"/>
          <a:ext cx="324591" cy="142180"/>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295276</xdr:colOff>
      <xdr:row>41</xdr:row>
      <xdr:rowOff>95251</xdr:rowOff>
    </xdr:from>
    <xdr:to>
      <xdr:col>43</xdr:col>
      <xdr:colOff>323851</xdr:colOff>
      <xdr:row>42</xdr:row>
      <xdr:rowOff>276225</xdr:rowOff>
    </xdr:to>
    <xdr:sp macro="" textlink="">
      <xdr:nvSpPr>
        <xdr:cNvPr id="121" name="角丸四角形 120"/>
        <xdr:cNvSpPr/>
      </xdr:nvSpPr>
      <xdr:spPr>
        <a:xfrm>
          <a:off x="7324726" y="9124951"/>
          <a:ext cx="4572000" cy="523874"/>
        </a:xfrm>
        <a:prstGeom prst="roundRect">
          <a:avLst/>
        </a:prstGeom>
        <a:solidFill>
          <a:schemeClr val="accent2">
            <a:lumMod val="60000"/>
            <a:lumOff val="4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ln>
                <a:noFill/>
              </a:ln>
              <a:solidFill>
                <a:sysClr val="windowText" lastClr="000000"/>
              </a:solidFill>
              <a:latin typeface="+mj-lt"/>
              <a:ea typeface="Meiryo UI" panose="020B0604030504040204" pitchFamily="50" charset="-128"/>
            </a:rPr>
            <a:t>こちらの「総括表」は</a:t>
          </a:r>
          <a:r>
            <a:rPr kumimoji="1" lang="ja-JP" altLang="en-US" sz="1000" b="1">
              <a:ln>
                <a:noFill/>
              </a:ln>
              <a:solidFill>
                <a:srgbClr val="0070C0"/>
              </a:solidFill>
              <a:latin typeface="+mj-lt"/>
              <a:ea typeface="Meiryo UI" panose="020B0604030504040204" pitchFamily="50" charset="-128"/>
            </a:rPr>
            <a:t>最後に入力</a:t>
          </a:r>
          <a:r>
            <a:rPr kumimoji="1" lang="ja-JP" altLang="en-US" sz="800" b="1">
              <a:ln>
                <a:noFill/>
              </a:ln>
              <a:solidFill>
                <a:sysClr val="windowText" lastClr="000000"/>
              </a:solidFill>
              <a:latin typeface="+mj-lt"/>
              <a:ea typeface="Meiryo UI" panose="020B0604030504040204" pitchFamily="50" charset="-128"/>
            </a:rPr>
            <a:t>してください。</a:t>
          </a:r>
          <a:endParaRPr kumimoji="1" lang="en-US" altLang="ja-JP" sz="800" b="1">
            <a:ln>
              <a:noFill/>
            </a:ln>
            <a:solidFill>
              <a:sysClr val="windowText" lastClr="000000"/>
            </a:solidFill>
            <a:latin typeface="+mj-lt"/>
            <a:ea typeface="Meiryo UI" panose="020B0604030504040204" pitchFamily="50" charset="-128"/>
          </a:endParaRPr>
        </a:p>
        <a:p>
          <a:pPr algn="l"/>
          <a:r>
            <a:rPr kumimoji="1" lang="ja-JP" altLang="en-US" sz="800" b="1">
              <a:ln>
                <a:noFill/>
              </a:ln>
              <a:solidFill>
                <a:sysClr val="windowText" lastClr="000000"/>
              </a:solidFill>
              <a:latin typeface="+mj-lt"/>
              <a:ea typeface="Meiryo UI" panose="020B0604030504040204" pitchFamily="50" charset="-128"/>
            </a:rPr>
            <a:t>入力順　①「基本情報入力シート」　→　②「別紙様式</a:t>
          </a:r>
          <a:r>
            <a:rPr kumimoji="1" lang="en-US" altLang="ja-JP" sz="800" b="1">
              <a:ln>
                <a:noFill/>
              </a:ln>
              <a:solidFill>
                <a:sysClr val="windowText" lastClr="000000"/>
              </a:solidFill>
              <a:latin typeface="+mj-lt"/>
              <a:ea typeface="Meiryo UI" panose="020B0604030504040204" pitchFamily="50" charset="-128"/>
            </a:rPr>
            <a:t>2-2</a:t>
          </a:r>
          <a:r>
            <a:rPr kumimoji="1" lang="ja-JP" altLang="en-US" sz="800" b="1">
              <a:ln>
                <a:noFill/>
              </a:ln>
              <a:solidFill>
                <a:sysClr val="windowText" lastClr="000000"/>
              </a:solidFill>
              <a:latin typeface="+mj-lt"/>
              <a:ea typeface="Meiryo UI" panose="020B0604030504040204" pitchFamily="50" charset="-128"/>
            </a:rPr>
            <a:t>（</a:t>
          </a:r>
          <a:r>
            <a:rPr kumimoji="1" lang="en-US" altLang="ja-JP" sz="800" b="1">
              <a:ln>
                <a:noFill/>
              </a:ln>
              <a:solidFill>
                <a:sysClr val="windowText" lastClr="000000"/>
              </a:solidFill>
              <a:latin typeface="+mj-lt"/>
              <a:ea typeface="Meiryo UI" panose="020B0604030504040204" pitchFamily="50" charset="-128"/>
            </a:rPr>
            <a:t>2-3</a:t>
          </a:r>
          <a:r>
            <a:rPr kumimoji="1" lang="ja-JP" altLang="en-US" sz="800" b="1">
              <a:ln>
                <a:noFill/>
              </a:ln>
              <a:solidFill>
                <a:sysClr val="windowText" lastClr="000000"/>
              </a:solidFill>
              <a:latin typeface="+mj-lt"/>
              <a:ea typeface="Meiryo UI" panose="020B0604030504040204" pitchFamily="50" charset="-128"/>
            </a:rPr>
            <a:t>）」</a:t>
          </a:r>
          <a:r>
            <a:rPr kumimoji="1" lang="ja-JP" altLang="en-US" sz="800" b="1" baseline="0">
              <a:ln>
                <a:noFill/>
              </a:ln>
              <a:solidFill>
                <a:sysClr val="windowText" lastClr="000000"/>
              </a:solidFill>
              <a:latin typeface="+mj-lt"/>
              <a:ea typeface="Meiryo UI" panose="020B0604030504040204" pitchFamily="50" charset="-128"/>
            </a:rPr>
            <a:t>　→　</a:t>
          </a:r>
          <a:r>
            <a:rPr kumimoji="1" lang="ja-JP" altLang="en-US" sz="800" b="1" u="sng">
              <a:ln>
                <a:noFill/>
              </a:ln>
              <a:solidFill>
                <a:sysClr val="windowText" lastClr="000000"/>
              </a:solidFill>
              <a:latin typeface="+mj-lt"/>
              <a:ea typeface="Meiryo UI" panose="020B0604030504040204" pitchFamily="50" charset="-128"/>
            </a:rPr>
            <a:t>③　「総括表」　</a:t>
          </a:r>
          <a:r>
            <a:rPr kumimoji="1" lang="en-US" altLang="ja-JP" sz="800" b="1" u="sng">
              <a:ln>
                <a:noFill/>
              </a:ln>
              <a:solidFill>
                <a:sysClr val="windowText" lastClr="000000"/>
              </a:solidFill>
              <a:latin typeface="+mj-lt"/>
              <a:ea typeface="Meiryo UI" panose="020B0604030504040204" pitchFamily="50" charset="-128"/>
            </a:rPr>
            <a:t>※</a:t>
          </a:r>
          <a:r>
            <a:rPr kumimoji="1" lang="ja-JP" altLang="en-US" sz="800" b="1" u="sng">
              <a:ln>
                <a:noFill/>
              </a:ln>
              <a:solidFill>
                <a:sysClr val="windowText" lastClr="000000"/>
              </a:solidFill>
              <a:latin typeface="+mj-lt"/>
              <a:ea typeface="Meiryo UI" panose="020B0604030504040204" pitchFamily="50" charset="-128"/>
            </a:rPr>
            <a:t>最後です！　</a:t>
          </a:r>
          <a:endParaRPr kumimoji="1" lang="en-US" altLang="ja-JP" sz="800" b="1" u="sng">
            <a:ln>
              <a:noFill/>
            </a:ln>
            <a:solidFill>
              <a:sysClr val="windowText" lastClr="000000"/>
            </a:solidFill>
            <a:latin typeface="+mj-lt"/>
            <a:ea typeface="Meiryo UI" panose="020B0604030504040204" pitchFamily="50" charset="-128"/>
          </a:endParaRPr>
        </a:p>
      </xdr:txBody>
    </xdr:sp>
    <xdr:clientData/>
  </xdr:twoCellAnchor>
  <xdr:twoCellAnchor>
    <xdr:from>
      <xdr:col>36</xdr:col>
      <xdr:colOff>66675</xdr:colOff>
      <xdr:row>18</xdr:row>
      <xdr:rowOff>1</xdr:rowOff>
    </xdr:from>
    <xdr:to>
      <xdr:col>41</xdr:col>
      <xdr:colOff>209550</xdr:colOff>
      <xdr:row>19</xdr:row>
      <xdr:rowOff>257174</xdr:rowOff>
    </xdr:to>
    <xdr:sp macro="" textlink="">
      <xdr:nvSpPr>
        <xdr:cNvPr id="127" name="角丸四角形 126"/>
        <xdr:cNvSpPr/>
      </xdr:nvSpPr>
      <xdr:spPr>
        <a:xfrm>
          <a:off x="7096125" y="3619501"/>
          <a:ext cx="3276600" cy="523873"/>
        </a:xfrm>
        <a:prstGeom prst="roundRect">
          <a:avLst/>
        </a:prstGeom>
        <a:solidFill>
          <a:schemeClr val="accent6">
            <a:lumMod val="40000"/>
            <a:lumOff val="60000"/>
          </a:schemeClr>
        </a:solidFill>
        <a:ln>
          <a:solidFill>
            <a:schemeClr val="accent6">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u="none">
              <a:ln>
                <a:noFill/>
              </a:ln>
              <a:solidFill>
                <a:sysClr val="windowText" lastClr="000000"/>
              </a:solidFill>
              <a:latin typeface="+mj-lt"/>
              <a:ea typeface="Meiryo UI" panose="020B0604030504040204" pitchFamily="50" charset="-128"/>
            </a:rPr>
            <a:t>←該当箇所にチェックをしてください。</a:t>
          </a:r>
          <a:endParaRPr kumimoji="1" lang="en-US" altLang="ja-JP" sz="800" b="1" u="none">
            <a:ln>
              <a:noFill/>
            </a:ln>
            <a:solidFill>
              <a:sysClr val="windowText" lastClr="000000"/>
            </a:solidFill>
            <a:latin typeface="+mj-lt"/>
            <a:ea typeface="Meiryo UI" panose="020B0604030504040204" pitchFamily="50" charset="-128"/>
          </a:endParaRPr>
        </a:p>
        <a:p>
          <a:pPr algn="l"/>
          <a:r>
            <a:rPr kumimoji="1" lang="ja-JP" altLang="en-US" sz="800" b="1" u="none">
              <a:ln>
                <a:noFill/>
              </a:ln>
              <a:solidFill>
                <a:sysClr val="windowText" lastClr="000000"/>
              </a:solidFill>
              <a:latin typeface="+mj-lt"/>
              <a:ea typeface="Meiryo UI" panose="020B0604030504040204" pitchFamily="50" charset="-128"/>
            </a:rPr>
            <a:t>　「□」をクリックするとチェックできます。その他の欄についても同様です。</a:t>
          </a:r>
          <a:r>
            <a:rPr kumimoji="1" lang="ja-JP" altLang="en-US" sz="800" b="1" u="sng">
              <a:ln>
                <a:noFill/>
              </a:ln>
              <a:solidFill>
                <a:sysClr val="windowText" lastClr="000000"/>
              </a:solidFill>
              <a:latin typeface="+mj-lt"/>
              <a:ea typeface="Meiryo UI" panose="020B0604030504040204" pitchFamily="50" charset="-128"/>
            </a:rPr>
            <a:t>　</a:t>
          </a:r>
          <a:endParaRPr kumimoji="1" lang="en-US" altLang="ja-JP" sz="800" b="1" u="sng">
            <a:ln>
              <a:noFill/>
            </a:ln>
            <a:solidFill>
              <a:sysClr val="windowText" lastClr="000000"/>
            </a:solidFill>
            <a:latin typeface="+mj-lt"/>
            <a:ea typeface="Meiryo UI" panose="020B0604030504040204" pitchFamily="50" charset="-128"/>
          </a:endParaRPr>
        </a:p>
      </xdr:txBody>
    </xdr:sp>
    <xdr:clientData/>
  </xdr:twoCellAnchor>
  <xdr:twoCellAnchor>
    <xdr:from>
      <xdr:col>36</xdr:col>
      <xdr:colOff>295275</xdr:colOff>
      <xdr:row>22</xdr:row>
      <xdr:rowOff>133351</xdr:rowOff>
    </xdr:from>
    <xdr:to>
      <xdr:col>43</xdr:col>
      <xdr:colOff>285750</xdr:colOff>
      <xdr:row>26</xdr:row>
      <xdr:rowOff>85725</xdr:rowOff>
    </xdr:to>
    <xdr:sp macro="" textlink="">
      <xdr:nvSpPr>
        <xdr:cNvPr id="130" name="角丸四角形 129"/>
        <xdr:cNvSpPr/>
      </xdr:nvSpPr>
      <xdr:spPr>
        <a:xfrm>
          <a:off x="7324725" y="4600576"/>
          <a:ext cx="4533900" cy="733424"/>
        </a:xfrm>
        <a:prstGeom prst="roundRect">
          <a:avLst/>
        </a:prstGeom>
        <a:solidFill>
          <a:schemeClr val="tx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u="none">
              <a:ln>
                <a:noFill/>
              </a:ln>
              <a:solidFill>
                <a:srgbClr val="FFFF00"/>
              </a:solidFill>
              <a:latin typeface="+mj-lt"/>
              <a:ea typeface="Meiryo UI" panose="020B0604030504040204" pitchFamily="50" charset="-128"/>
            </a:rPr>
            <a:t> </a:t>
          </a:r>
          <a:r>
            <a:rPr kumimoji="1" lang="ja-JP" altLang="en-US" sz="1050" b="1" u="none">
              <a:ln>
                <a:noFill/>
              </a:ln>
              <a:solidFill>
                <a:srgbClr val="FFFF00"/>
              </a:solidFill>
              <a:latin typeface="+mj-lt"/>
              <a:ea typeface="Meiryo UI" panose="020B0604030504040204" pitchFamily="50" charset="-128"/>
            </a:rPr>
            <a:t>「 ２　賃金改善計画について＜共通＞ 」</a:t>
          </a:r>
          <a:r>
            <a:rPr kumimoji="1" lang="ja-JP" altLang="en-US" sz="800" b="1" u="none">
              <a:ln>
                <a:noFill/>
              </a:ln>
              <a:solidFill>
                <a:srgbClr val="FFFF00"/>
              </a:solidFill>
              <a:latin typeface="+mj-lt"/>
              <a:ea typeface="Meiryo UI" panose="020B0604030504040204" pitchFamily="50" charset="-128"/>
            </a:rPr>
            <a:t>の記載箇所　↓</a:t>
          </a:r>
          <a:endParaRPr kumimoji="1" lang="en-US" altLang="ja-JP" sz="800" b="1" u="none">
            <a:ln>
              <a:noFill/>
            </a:ln>
            <a:solidFill>
              <a:srgbClr val="FFFF00"/>
            </a:solidFill>
            <a:latin typeface="+mj-lt"/>
            <a:ea typeface="Meiryo UI" panose="020B0604030504040204" pitchFamily="50" charset="-128"/>
          </a:endParaRPr>
        </a:p>
        <a:p>
          <a:pPr algn="l"/>
          <a:r>
            <a:rPr kumimoji="1" lang="ja-JP" altLang="en-US" sz="800" b="1" u="none">
              <a:ln>
                <a:noFill/>
              </a:ln>
              <a:solidFill>
                <a:srgbClr val="FFFF00"/>
              </a:solidFill>
              <a:latin typeface="+mj-lt"/>
              <a:ea typeface="Meiryo UI" panose="020B0604030504040204" pitchFamily="50" charset="-128"/>
            </a:rPr>
            <a:t>　　・　福祉・介護職員処遇改善加算のみ取得　➡　（１）のみ入力</a:t>
          </a:r>
          <a:endParaRPr kumimoji="1" lang="en-US" altLang="ja-JP" sz="800" b="1" u="none">
            <a:ln>
              <a:noFill/>
            </a:ln>
            <a:solidFill>
              <a:srgbClr val="FFFF00"/>
            </a:solidFill>
            <a:latin typeface="+mj-lt"/>
            <a:ea typeface="Meiryo UI" panose="020B0604030504040204" pitchFamily="50" charset="-128"/>
          </a:endParaRPr>
        </a:p>
        <a:p>
          <a:pPr algn="l"/>
          <a:r>
            <a:rPr kumimoji="1" lang="ja-JP" altLang="en-US" sz="800" b="1" u="none">
              <a:ln>
                <a:noFill/>
              </a:ln>
              <a:solidFill>
                <a:srgbClr val="FFFF00"/>
              </a:solidFill>
              <a:latin typeface="+mj-lt"/>
              <a:ea typeface="Meiryo UI" panose="020B0604030504040204" pitchFamily="50" charset="-128"/>
            </a:rPr>
            <a:t>　　・　福祉・介護職員処遇改善加算と特定処遇改善加算の両方を取得　➡　（２）（３）に入力</a:t>
          </a:r>
          <a:endParaRPr kumimoji="1" lang="en-US" altLang="ja-JP" sz="800" b="1" u="none">
            <a:ln>
              <a:noFill/>
            </a:ln>
            <a:solidFill>
              <a:srgbClr val="FFFF00"/>
            </a:solidFill>
            <a:latin typeface="+mj-lt"/>
            <a:ea typeface="Meiryo UI" panose="020B0604030504040204" pitchFamily="50" charset="-128"/>
          </a:endParaRPr>
        </a:p>
      </xdr:txBody>
    </xdr:sp>
    <xdr:clientData/>
  </xdr:twoCellAnchor>
  <xdr:twoCellAnchor>
    <xdr:from>
      <xdr:col>36</xdr:col>
      <xdr:colOff>76201</xdr:colOff>
      <xdr:row>10</xdr:row>
      <xdr:rowOff>171451</xdr:rowOff>
    </xdr:from>
    <xdr:to>
      <xdr:col>43</xdr:col>
      <xdr:colOff>85726</xdr:colOff>
      <xdr:row>13</xdr:row>
      <xdr:rowOff>57151</xdr:rowOff>
    </xdr:to>
    <xdr:sp macro="" textlink="">
      <xdr:nvSpPr>
        <xdr:cNvPr id="133" name="角丸四角形 132"/>
        <xdr:cNvSpPr/>
      </xdr:nvSpPr>
      <xdr:spPr>
        <a:xfrm>
          <a:off x="7105651" y="2009776"/>
          <a:ext cx="4552950" cy="571500"/>
        </a:xfrm>
        <a:prstGeom prst="roundRect">
          <a:avLst/>
        </a:prstGeom>
        <a:solidFill>
          <a:schemeClr val="accent2">
            <a:lumMod val="60000"/>
            <a:lumOff val="4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ln>
                <a:noFill/>
              </a:ln>
              <a:solidFill>
                <a:sysClr val="windowText" lastClr="000000"/>
              </a:solidFill>
              <a:latin typeface="+mj-lt"/>
              <a:ea typeface="Meiryo UI" panose="020B0604030504040204" pitchFamily="50" charset="-128"/>
            </a:rPr>
            <a:t>こちらの「総括表」は</a:t>
          </a:r>
          <a:r>
            <a:rPr kumimoji="1" lang="ja-JP" altLang="en-US" sz="1000" b="1">
              <a:ln>
                <a:noFill/>
              </a:ln>
              <a:solidFill>
                <a:srgbClr val="0070C0"/>
              </a:solidFill>
              <a:latin typeface="+mj-lt"/>
              <a:ea typeface="Meiryo UI" panose="020B0604030504040204" pitchFamily="50" charset="-128"/>
            </a:rPr>
            <a:t>最後に入力</a:t>
          </a:r>
          <a:r>
            <a:rPr kumimoji="1" lang="ja-JP" altLang="en-US" sz="800" b="1">
              <a:ln>
                <a:noFill/>
              </a:ln>
              <a:solidFill>
                <a:sysClr val="windowText" lastClr="000000"/>
              </a:solidFill>
              <a:latin typeface="+mj-lt"/>
              <a:ea typeface="Meiryo UI" panose="020B0604030504040204" pitchFamily="50" charset="-128"/>
            </a:rPr>
            <a:t>してください。</a:t>
          </a:r>
          <a:endParaRPr kumimoji="1" lang="en-US" altLang="ja-JP" sz="800" b="1">
            <a:ln>
              <a:noFill/>
            </a:ln>
            <a:solidFill>
              <a:sysClr val="windowText" lastClr="000000"/>
            </a:solidFill>
            <a:latin typeface="+mj-lt"/>
            <a:ea typeface="Meiryo UI" panose="020B0604030504040204" pitchFamily="50" charset="-128"/>
          </a:endParaRPr>
        </a:p>
        <a:p>
          <a:pPr algn="l"/>
          <a:r>
            <a:rPr kumimoji="1" lang="ja-JP" altLang="en-US" sz="800" b="1">
              <a:ln>
                <a:noFill/>
              </a:ln>
              <a:solidFill>
                <a:sysClr val="windowText" lastClr="000000"/>
              </a:solidFill>
              <a:latin typeface="+mj-lt"/>
              <a:ea typeface="Meiryo UI" panose="020B0604030504040204" pitchFamily="50" charset="-128"/>
            </a:rPr>
            <a:t>入力順　①「基本情報入力シート」　→　②「別紙様式</a:t>
          </a:r>
          <a:r>
            <a:rPr kumimoji="1" lang="en-US" altLang="ja-JP" sz="800" b="1">
              <a:ln>
                <a:noFill/>
              </a:ln>
              <a:solidFill>
                <a:sysClr val="windowText" lastClr="000000"/>
              </a:solidFill>
              <a:latin typeface="+mj-lt"/>
              <a:ea typeface="Meiryo UI" panose="020B0604030504040204" pitchFamily="50" charset="-128"/>
            </a:rPr>
            <a:t>2-2</a:t>
          </a:r>
          <a:r>
            <a:rPr kumimoji="1" lang="ja-JP" altLang="en-US" sz="800" b="1">
              <a:ln>
                <a:noFill/>
              </a:ln>
              <a:solidFill>
                <a:sysClr val="windowText" lastClr="000000"/>
              </a:solidFill>
              <a:latin typeface="+mj-lt"/>
              <a:ea typeface="Meiryo UI" panose="020B0604030504040204" pitchFamily="50" charset="-128"/>
            </a:rPr>
            <a:t>（</a:t>
          </a:r>
          <a:r>
            <a:rPr kumimoji="1" lang="en-US" altLang="ja-JP" sz="800" b="1">
              <a:ln>
                <a:noFill/>
              </a:ln>
              <a:solidFill>
                <a:sysClr val="windowText" lastClr="000000"/>
              </a:solidFill>
              <a:latin typeface="+mj-lt"/>
              <a:ea typeface="Meiryo UI" panose="020B0604030504040204" pitchFamily="50" charset="-128"/>
            </a:rPr>
            <a:t>2-3</a:t>
          </a:r>
          <a:r>
            <a:rPr kumimoji="1" lang="ja-JP" altLang="en-US" sz="800" b="1">
              <a:ln>
                <a:noFill/>
              </a:ln>
              <a:solidFill>
                <a:sysClr val="windowText" lastClr="000000"/>
              </a:solidFill>
              <a:latin typeface="+mj-lt"/>
              <a:ea typeface="Meiryo UI" panose="020B0604030504040204" pitchFamily="50" charset="-128"/>
            </a:rPr>
            <a:t>）」</a:t>
          </a:r>
          <a:r>
            <a:rPr kumimoji="1" lang="ja-JP" altLang="en-US" sz="800" b="1" baseline="0">
              <a:ln>
                <a:noFill/>
              </a:ln>
              <a:solidFill>
                <a:sysClr val="windowText" lastClr="000000"/>
              </a:solidFill>
              <a:latin typeface="+mj-lt"/>
              <a:ea typeface="Meiryo UI" panose="020B0604030504040204" pitchFamily="50" charset="-128"/>
            </a:rPr>
            <a:t>　→　</a:t>
          </a:r>
          <a:r>
            <a:rPr kumimoji="1" lang="ja-JP" altLang="en-US" sz="800" b="1" u="sng">
              <a:ln>
                <a:noFill/>
              </a:ln>
              <a:solidFill>
                <a:sysClr val="windowText" lastClr="000000"/>
              </a:solidFill>
              <a:latin typeface="+mj-lt"/>
              <a:ea typeface="Meiryo UI" panose="020B0604030504040204" pitchFamily="50" charset="-128"/>
            </a:rPr>
            <a:t>③　「総括表」　</a:t>
          </a:r>
          <a:r>
            <a:rPr kumimoji="1" lang="en-US" altLang="ja-JP" sz="800" b="1" u="sng">
              <a:ln>
                <a:noFill/>
              </a:ln>
              <a:solidFill>
                <a:sysClr val="windowText" lastClr="000000"/>
              </a:solidFill>
              <a:latin typeface="+mj-lt"/>
              <a:ea typeface="Meiryo UI" panose="020B0604030504040204" pitchFamily="50" charset="-128"/>
            </a:rPr>
            <a:t>※</a:t>
          </a:r>
          <a:r>
            <a:rPr kumimoji="1" lang="ja-JP" altLang="en-US" sz="800" b="1" u="sng">
              <a:ln>
                <a:noFill/>
              </a:ln>
              <a:solidFill>
                <a:sysClr val="windowText" lastClr="000000"/>
              </a:solidFill>
              <a:latin typeface="+mj-lt"/>
              <a:ea typeface="Meiryo UI" panose="020B0604030504040204" pitchFamily="50" charset="-128"/>
            </a:rPr>
            <a:t>最後です！　</a:t>
          </a:r>
          <a:endParaRPr kumimoji="1" lang="en-US" altLang="ja-JP" sz="800" b="1" u="sng">
            <a:ln>
              <a:noFill/>
            </a:ln>
            <a:solidFill>
              <a:sysClr val="windowText" lastClr="000000"/>
            </a:solidFill>
            <a:latin typeface="+mj-lt"/>
            <a:ea typeface="Meiryo UI" panose="020B0604030504040204" pitchFamily="50" charset="-128"/>
          </a:endParaRPr>
        </a:p>
      </xdr:txBody>
    </xdr:sp>
    <xdr:clientData/>
  </xdr:twoCellAnchor>
  <xdr:twoCellAnchor>
    <xdr:from>
      <xdr:col>36</xdr:col>
      <xdr:colOff>104776</xdr:colOff>
      <xdr:row>63</xdr:row>
      <xdr:rowOff>485775</xdr:rowOff>
    </xdr:from>
    <xdr:to>
      <xdr:col>43</xdr:col>
      <xdr:colOff>114301</xdr:colOff>
      <xdr:row>64</xdr:row>
      <xdr:rowOff>600075</xdr:rowOff>
    </xdr:to>
    <xdr:sp macro="" textlink="">
      <xdr:nvSpPr>
        <xdr:cNvPr id="134" name="角丸四角形 133"/>
        <xdr:cNvSpPr/>
      </xdr:nvSpPr>
      <xdr:spPr>
        <a:xfrm>
          <a:off x="7134226" y="16983075"/>
          <a:ext cx="4552950" cy="609600"/>
        </a:xfrm>
        <a:prstGeom prst="roundRect">
          <a:avLst/>
        </a:prstGeom>
        <a:solidFill>
          <a:schemeClr val="accent2">
            <a:lumMod val="60000"/>
            <a:lumOff val="4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ln>
                <a:noFill/>
              </a:ln>
              <a:solidFill>
                <a:sysClr val="windowText" lastClr="000000"/>
              </a:solidFill>
              <a:latin typeface="+mj-lt"/>
              <a:ea typeface="Meiryo UI" panose="020B0604030504040204" pitchFamily="50" charset="-128"/>
            </a:rPr>
            <a:t>こちらの「総括表」は</a:t>
          </a:r>
          <a:r>
            <a:rPr kumimoji="1" lang="ja-JP" altLang="en-US" sz="1000" b="1">
              <a:ln>
                <a:noFill/>
              </a:ln>
              <a:solidFill>
                <a:srgbClr val="0070C0"/>
              </a:solidFill>
              <a:latin typeface="+mj-lt"/>
              <a:ea typeface="Meiryo UI" panose="020B0604030504040204" pitchFamily="50" charset="-128"/>
            </a:rPr>
            <a:t>最後に入力</a:t>
          </a:r>
          <a:r>
            <a:rPr kumimoji="1" lang="ja-JP" altLang="en-US" sz="800" b="1">
              <a:ln>
                <a:noFill/>
              </a:ln>
              <a:solidFill>
                <a:sysClr val="windowText" lastClr="000000"/>
              </a:solidFill>
              <a:latin typeface="+mj-lt"/>
              <a:ea typeface="Meiryo UI" panose="020B0604030504040204" pitchFamily="50" charset="-128"/>
            </a:rPr>
            <a:t>してください。</a:t>
          </a:r>
          <a:endParaRPr kumimoji="1" lang="en-US" altLang="ja-JP" sz="800" b="1">
            <a:ln>
              <a:noFill/>
            </a:ln>
            <a:solidFill>
              <a:sysClr val="windowText" lastClr="000000"/>
            </a:solidFill>
            <a:latin typeface="+mj-lt"/>
            <a:ea typeface="Meiryo UI" panose="020B0604030504040204" pitchFamily="50" charset="-128"/>
          </a:endParaRPr>
        </a:p>
        <a:p>
          <a:pPr algn="l"/>
          <a:r>
            <a:rPr kumimoji="1" lang="ja-JP" altLang="en-US" sz="800" b="1">
              <a:ln>
                <a:noFill/>
              </a:ln>
              <a:solidFill>
                <a:sysClr val="windowText" lastClr="000000"/>
              </a:solidFill>
              <a:latin typeface="+mj-lt"/>
              <a:ea typeface="Meiryo UI" panose="020B0604030504040204" pitchFamily="50" charset="-128"/>
            </a:rPr>
            <a:t>入力順　①「基本情報入力シート」　→　②「別紙様式</a:t>
          </a:r>
          <a:r>
            <a:rPr kumimoji="1" lang="en-US" altLang="ja-JP" sz="800" b="1">
              <a:ln>
                <a:noFill/>
              </a:ln>
              <a:solidFill>
                <a:sysClr val="windowText" lastClr="000000"/>
              </a:solidFill>
              <a:latin typeface="+mj-lt"/>
              <a:ea typeface="Meiryo UI" panose="020B0604030504040204" pitchFamily="50" charset="-128"/>
            </a:rPr>
            <a:t>2-2</a:t>
          </a:r>
          <a:r>
            <a:rPr kumimoji="1" lang="ja-JP" altLang="en-US" sz="800" b="1">
              <a:ln>
                <a:noFill/>
              </a:ln>
              <a:solidFill>
                <a:sysClr val="windowText" lastClr="000000"/>
              </a:solidFill>
              <a:latin typeface="+mj-lt"/>
              <a:ea typeface="Meiryo UI" panose="020B0604030504040204" pitchFamily="50" charset="-128"/>
            </a:rPr>
            <a:t>（</a:t>
          </a:r>
          <a:r>
            <a:rPr kumimoji="1" lang="en-US" altLang="ja-JP" sz="800" b="1">
              <a:ln>
                <a:noFill/>
              </a:ln>
              <a:solidFill>
                <a:sysClr val="windowText" lastClr="000000"/>
              </a:solidFill>
              <a:latin typeface="+mj-lt"/>
              <a:ea typeface="Meiryo UI" panose="020B0604030504040204" pitchFamily="50" charset="-128"/>
            </a:rPr>
            <a:t>2-3</a:t>
          </a:r>
          <a:r>
            <a:rPr kumimoji="1" lang="ja-JP" altLang="en-US" sz="800" b="1">
              <a:ln>
                <a:noFill/>
              </a:ln>
              <a:solidFill>
                <a:sysClr val="windowText" lastClr="000000"/>
              </a:solidFill>
              <a:latin typeface="+mj-lt"/>
              <a:ea typeface="Meiryo UI" panose="020B0604030504040204" pitchFamily="50" charset="-128"/>
            </a:rPr>
            <a:t>）」</a:t>
          </a:r>
          <a:r>
            <a:rPr kumimoji="1" lang="ja-JP" altLang="en-US" sz="800" b="1" baseline="0">
              <a:ln>
                <a:noFill/>
              </a:ln>
              <a:solidFill>
                <a:sysClr val="windowText" lastClr="000000"/>
              </a:solidFill>
              <a:latin typeface="+mj-lt"/>
              <a:ea typeface="Meiryo UI" panose="020B0604030504040204" pitchFamily="50" charset="-128"/>
            </a:rPr>
            <a:t>　→　</a:t>
          </a:r>
          <a:r>
            <a:rPr kumimoji="1" lang="ja-JP" altLang="en-US" sz="800" b="1" u="sng">
              <a:ln>
                <a:noFill/>
              </a:ln>
              <a:solidFill>
                <a:sysClr val="windowText" lastClr="000000"/>
              </a:solidFill>
              <a:latin typeface="+mj-lt"/>
              <a:ea typeface="Meiryo UI" panose="020B0604030504040204" pitchFamily="50" charset="-128"/>
            </a:rPr>
            <a:t>③　「総括表」　</a:t>
          </a:r>
          <a:r>
            <a:rPr kumimoji="1" lang="en-US" altLang="ja-JP" sz="800" b="1" u="sng">
              <a:ln>
                <a:noFill/>
              </a:ln>
              <a:solidFill>
                <a:sysClr val="windowText" lastClr="000000"/>
              </a:solidFill>
              <a:latin typeface="+mj-lt"/>
              <a:ea typeface="Meiryo UI" panose="020B0604030504040204" pitchFamily="50" charset="-128"/>
            </a:rPr>
            <a:t>※</a:t>
          </a:r>
          <a:r>
            <a:rPr kumimoji="1" lang="ja-JP" altLang="en-US" sz="800" b="1" u="sng">
              <a:ln>
                <a:noFill/>
              </a:ln>
              <a:solidFill>
                <a:sysClr val="windowText" lastClr="000000"/>
              </a:solidFill>
              <a:latin typeface="+mj-lt"/>
              <a:ea typeface="Meiryo UI" panose="020B0604030504040204" pitchFamily="50" charset="-128"/>
            </a:rPr>
            <a:t>最後です！　</a:t>
          </a:r>
          <a:endParaRPr kumimoji="1" lang="en-US" altLang="ja-JP" sz="800" b="1" u="sng">
            <a:ln>
              <a:noFill/>
            </a:ln>
            <a:solidFill>
              <a:sysClr val="windowText" lastClr="000000"/>
            </a:solidFill>
            <a:latin typeface="+mj-lt"/>
            <a:ea typeface="Meiryo UI" panose="020B0604030504040204" pitchFamily="50" charset="-128"/>
          </a:endParaRPr>
        </a:p>
      </xdr:txBody>
    </xdr:sp>
    <xdr:clientData/>
  </xdr:twoCellAnchor>
  <xdr:twoCellAnchor>
    <xdr:from>
      <xdr:col>36</xdr:col>
      <xdr:colOff>104775</xdr:colOff>
      <xdr:row>100</xdr:row>
      <xdr:rowOff>142876</xdr:rowOff>
    </xdr:from>
    <xdr:to>
      <xdr:col>43</xdr:col>
      <xdr:colOff>161925</xdr:colOff>
      <xdr:row>102</xdr:row>
      <xdr:rowOff>104776</xdr:rowOff>
    </xdr:to>
    <xdr:sp macro="" textlink="">
      <xdr:nvSpPr>
        <xdr:cNvPr id="135" name="角丸四角形 134"/>
        <xdr:cNvSpPr/>
      </xdr:nvSpPr>
      <xdr:spPr>
        <a:xfrm>
          <a:off x="7134225" y="28003501"/>
          <a:ext cx="4600575" cy="571500"/>
        </a:xfrm>
        <a:prstGeom prst="roundRect">
          <a:avLst/>
        </a:prstGeom>
        <a:solidFill>
          <a:schemeClr val="accent2">
            <a:lumMod val="60000"/>
            <a:lumOff val="4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ln>
                <a:noFill/>
              </a:ln>
              <a:solidFill>
                <a:sysClr val="windowText" lastClr="000000"/>
              </a:solidFill>
              <a:latin typeface="+mj-lt"/>
              <a:ea typeface="Meiryo UI" panose="020B0604030504040204" pitchFamily="50" charset="-128"/>
            </a:rPr>
            <a:t>こちらの「総括表」は</a:t>
          </a:r>
          <a:r>
            <a:rPr kumimoji="1" lang="ja-JP" altLang="en-US" sz="1000" b="1">
              <a:ln>
                <a:noFill/>
              </a:ln>
              <a:solidFill>
                <a:srgbClr val="0070C0"/>
              </a:solidFill>
              <a:latin typeface="+mj-lt"/>
              <a:ea typeface="Meiryo UI" panose="020B0604030504040204" pitchFamily="50" charset="-128"/>
            </a:rPr>
            <a:t>最後に入力</a:t>
          </a:r>
          <a:r>
            <a:rPr kumimoji="1" lang="ja-JP" altLang="en-US" sz="800" b="1">
              <a:ln>
                <a:noFill/>
              </a:ln>
              <a:solidFill>
                <a:sysClr val="windowText" lastClr="000000"/>
              </a:solidFill>
              <a:latin typeface="+mj-lt"/>
              <a:ea typeface="Meiryo UI" panose="020B0604030504040204" pitchFamily="50" charset="-128"/>
            </a:rPr>
            <a:t>してください。</a:t>
          </a:r>
          <a:endParaRPr kumimoji="1" lang="en-US" altLang="ja-JP" sz="800" b="1">
            <a:ln>
              <a:noFill/>
            </a:ln>
            <a:solidFill>
              <a:sysClr val="windowText" lastClr="000000"/>
            </a:solidFill>
            <a:latin typeface="+mj-lt"/>
            <a:ea typeface="Meiryo UI" panose="020B0604030504040204" pitchFamily="50" charset="-128"/>
          </a:endParaRPr>
        </a:p>
        <a:p>
          <a:pPr algn="l"/>
          <a:r>
            <a:rPr kumimoji="1" lang="ja-JP" altLang="en-US" sz="800" b="1">
              <a:ln>
                <a:noFill/>
              </a:ln>
              <a:solidFill>
                <a:sysClr val="windowText" lastClr="000000"/>
              </a:solidFill>
              <a:latin typeface="+mj-lt"/>
              <a:ea typeface="Meiryo UI" panose="020B0604030504040204" pitchFamily="50" charset="-128"/>
            </a:rPr>
            <a:t>入力順　①「基本情報入力シート」　→　②「別紙様式</a:t>
          </a:r>
          <a:r>
            <a:rPr kumimoji="1" lang="en-US" altLang="ja-JP" sz="800" b="1">
              <a:ln>
                <a:noFill/>
              </a:ln>
              <a:solidFill>
                <a:sysClr val="windowText" lastClr="000000"/>
              </a:solidFill>
              <a:latin typeface="+mj-lt"/>
              <a:ea typeface="Meiryo UI" panose="020B0604030504040204" pitchFamily="50" charset="-128"/>
            </a:rPr>
            <a:t>2-2</a:t>
          </a:r>
          <a:r>
            <a:rPr kumimoji="1" lang="ja-JP" altLang="en-US" sz="800" b="1">
              <a:ln>
                <a:noFill/>
              </a:ln>
              <a:solidFill>
                <a:sysClr val="windowText" lastClr="000000"/>
              </a:solidFill>
              <a:latin typeface="+mj-lt"/>
              <a:ea typeface="Meiryo UI" panose="020B0604030504040204" pitchFamily="50" charset="-128"/>
            </a:rPr>
            <a:t>（</a:t>
          </a:r>
          <a:r>
            <a:rPr kumimoji="1" lang="en-US" altLang="ja-JP" sz="800" b="1">
              <a:ln>
                <a:noFill/>
              </a:ln>
              <a:solidFill>
                <a:sysClr val="windowText" lastClr="000000"/>
              </a:solidFill>
              <a:latin typeface="+mj-lt"/>
              <a:ea typeface="Meiryo UI" panose="020B0604030504040204" pitchFamily="50" charset="-128"/>
            </a:rPr>
            <a:t>2-3</a:t>
          </a:r>
          <a:r>
            <a:rPr kumimoji="1" lang="ja-JP" altLang="en-US" sz="800" b="1">
              <a:ln>
                <a:noFill/>
              </a:ln>
              <a:solidFill>
                <a:sysClr val="windowText" lastClr="000000"/>
              </a:solidFill>
              <a:latin typeface="+mj-lt"/>
              <a:ea typeface="Meiryo UI" panose="020B0604030504040204" pitchFamily="50" charset="-128"/>
            </a:rPr>
            <a:t>）」</a:t>
          </a:r>
          <a:r>
            <a:rPr kumimoji="1" lang="ja-JP" altLang="en-US" sz="800" b="1" baseline="0">
              <a:ln>
                <a:noFill/>
              </a:ln>
              <a:solidFill>
                <a:sysClr val="windowText" lastClr="000000"/>
              </a:solidFill>
              <a:latin typeface="+mj-lt"/>
              <a:ea typeface="Meiryo UI" panose="020B0604030504040204" pitchFamily="50" charset="-128"/>
            </a:rPr>
            <a:t>　→　</a:t>
          </a:r>
          <a:r>
            <a:rPr kumimoji="1" lang="ja-JP" altLang="en-US" sz="800" b="1" u="sng">
              <a:ln>
                <a:noFill/>
              </a:ln>
              <a:solidFill>
                <a:sysClr val="windowText" lastClr="000000"/>
              </a:solidFill>
              <a:latin typeface="+mj-lt"/>
              <a:ea typeface="Meiryo UI" panose="020B0604030504040204" pitchFamily="50" charset="-128"/>
            </a:rPr>
            <a:t>③　「総括表」　</a:t>
          </a:r>
          <a:r>
            <a:rPr kumimoji="1" lang="en-US" altLang="ja-JP" sz="800" b="1" u="sng">
              <a:ln>
                <a:noFill/>
              </a:ln>
              <a:solidFill>
                <a:sysClr val="windowText" lastClr="000000"/>
              </a:solidFill>
              <a:latin typeface="+mj-lt"/>
              <a:ea typeface="Meiryo UI" panose="020B0604030504040204" pitchFamily="50" charset="-128"/>
            </a:rPr>
            <a:t>※</a:t>
          </a:r>
          <a:r>
            <a:rPr kumimoji="1" lang="ja-JP" altLang="en-US" sz="800" b="1" u="sng">
              <a:ln>
                <a:noFill/>
              </a:ln>
              <a:solidFill>
                <a:sysClr val="windowText" lastClr="000000"/>
              </a:solidFill>
              <a:latin typeface="+mj-lt"/>
              <a:ea typeface="Meiryo UI" panose="020B0604030504040204" pitchFamily="50" charset="-128"/>
            </a:rPr>
            <a:t>最後です！　</a:t>
          </a:r>
          <a:endParaRPr kumimoji="1" lang="en-US" altLang="ja-JP" sz="800" b="1" u="sng">
            <a:ln>
              <a:noFill/>
            </a:ln>
            <a:solidFill>
              <a:sysClr val="windowText" lastClr="000000"/>
            </a:solidFill>
            <a:latin typeface="+mj-lt"/>
            <a:ea typeface="Meiryo UI" panose="020B0604030504040204" pitchFamily="50" charset="-128"/>
          </a:endParaRPr>
        </a:p>
      </xdr:txBody>
    </xdr:sp>
    <xdr:clientData/>
  </xdr:twoCellAnchor>
  <xdr:twoCellAnchor>
    <xdr:from>
      <xdr:col>36</xdr:col>
      <xdr:colOff>276224</xdr:colOff>
      <xdr:row>51</xdr:row>
      <xdr:rowOff>38100</xdr:rowOff>
    </xdr:from>
    <xdr:to>
      <xdr:col>37</xdr:col>
      <xdr:colOff>228600</xdr:colOff>
      <xdr:row>55</xdr:row>
      <xdr:rowOff>257175</xdr:rowOff>
    </xdr:to>
    <xdr:sp macro="" textlink="">
      <xdr:nvSpPr>
        <xdr:cNvPr id="139" name="右中かっこ 138"/>
        <xdr:cNvSpPr/>
      </xdr:nvSpPr>
      <xdr:spPr bwMode="auto">
        <a:xfrm>
          <a:off x="7229474" y="11153775"/>
          <a:ext cx="266701" cy="1381125"/>
        </a:xfrm>
        <a:prstGeom prst="rightBrace">
          <a:avLst>
            <a:gd name="adj1" fmla="val 8333"/>
            <a:gd name="adj2" fmla="val 49249"/>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85725</xdr:colOff>
      <xdr:row>8</xdr:row>
      <xdr:rowOff>114300</xdr:rowOff>
    </xdr:from>
    <xdr:to>
      <xdr:col>40</xdr:col>
      <xdr:colOff>609600</xdr:colOff>
      <xdr:row>10</xdr:row>
      <xdr:rowOff>57150</xdr:rowOff>
    </xdr:to>
    <xdr:sp macro="" textlink="">
      <xdr:nvSpPr>
        <xdr:cNvPr id="140" name="角丸四角形 139"/>
        <xdr:cNvSpPr/>
      </xdr:nvSpPr>
      <xdr:spPr>
        <a:xfrm>
          <a:off x="7115175" y="1381125"/>
          <a:ext cx="2952750" cy="514350"/>
        </a:xfrm>
        <a:prstGeom prst="roundRect">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u="none">
              <a:ln>
                <a:noFill/>
              </a:ln>
              <a:solidFill>
                <a:sysClr val="windowText" lastClr="000000"/>
              </a:solidFill>
              <a:latin typeface="+mj-lt"/>
              <a:ea typeface="Meiryo UI" panose="020B0604030504040204" pitchFamily="50" charset="-128"/>
            </a:rPr>
            <a:t>「色付きセル」について入力します。</a:t>
          </a:r>
          <a:endParaRPr kumimoji="1" lang="en-US" altLang="ja-JP" sz="800" b="1" u="none">
            <a:ln>
              <a:noFill/>
            </a:ln>
            <a:solidFill>
              <a:sysClr val="windowText" lastClr="000000"/>
            </a:solidFill>
            <a:latin typeface="+mj-lt"/>
            <a:ea typeface="Meiryo UI" panose="020B0604030504040204" pitchFamily="50" charset="-128"/>
          </a:endParaRPr>
        </a:p>
        <a:p>
          <a:pPr algn="l"/>
          <a:r>
            <a:rPr kumimoji="1" lang="ja-JP" altLang="en-US" sz="800" b="1" u="none">
              <a:ln>
                <a:noFill/>
              </a:ln>
              <a:solidFill>
                <a:sysClr val="windowText" lastClr="000000"/>
              </a:solidFill>
              <a:latin typeface="+mj-lt"/>
              <a:ea typeface="Meiryo UI" panose="020B0604030504040204" pitchFamily="50" charset="-128"/>
            </a:rPr>
            <a:t>「白色のセル」は、先に①や②を入力しなければ反映されません。</a:t>
          </a:r>
          <a:r>
            <a:rPr kumimoji="1" lang="ja-JP" altLang="en-US" sz="800" b="1" u="sng">
              <a:ln>
                <a:noFill/>
              </a:ln>
              <a:solidFill>
                <a:sysClr val="windowText" lastClr="000000"/>
              </a:solidFill>
              <a:latin typeface="+mj-lt"/>
              <a:ea typeface="Meiryo UI" panose="020B0604030504040204" pitchFamily="50" charset="-128"/>
            </a:rPr>
            <a:t>　</a:t>
          </a:r>
          <a:endParaRPr kumimoji="1" lang="en-US" altLang="ja-JP" sz="800" b="1" u="sng">
            <a:ln>
              <a:noFill/>
            </a:ln>
            <a:solidFill>
              <a:sysClr val="windowText" lastClr="000000"/>
            </a:solidFill>
            <a:latin typeface="+mj-lt"/>
            <a:ea typeface="Meiryo UI" panose="020B0604030504040204" pitchFamily="50" charset="-128"/>
          </a:endParaRPr>
        </a:p>
      </xdr:txBody>
    </xdr:sp>
    <xdr:clientData/>
  </xdr:twoCellAnchor>
  <xdr:twoCellAnchor>
    <xdr:from>
      <xdr:col>37</xdr:col>
      <xdr:colOff>9525</xdr:colOff>
      <xdr:row>31</xdr:row>
      <xdr:rowOff>95249</xdr:rowOff>
    </xdr:from>
    <xdr:to>
      <xdr:col>41</xdr:col>
      <xdr:colOff>142875</xdr:colOff>
      <xdr:row>32</xdr:row>
      <xdr:rowOff>247650</xdr:rowOff>
    </xdr:to>
    <xdr:sp macro="" textlink="">
      <xdr:nvSpPr>
        <xdr:cNvPr id="120" name="角丸四角形 119"/>
        <xdr:cNvSpPr/>
      </xdr:nvSpPr>
      <xdr:spPr>
        <a:xfrm>
          <a:off x="7353300" y="6924674"/>
          <a:ext cx="2952750" cy="495301"/>
        </a:xfrm>
        <a:prstGeom prst="roundRect">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u="none">
              <a:ln>
                <a:noFill/>
              </a:ln>
              <a:solidFill>
                <a:sysClr val="windowText" lastClr="000000"/>
              </a:solidFill>
              <a:latin typeface="+mj-lt"/>
              <a:ea typeface="Meiryo UI" panose="020B0604030504040204" pitchFamily="50" charset="-128"/>
            </a:rPr>
            <a:t>「色付きセル」について入力します。</a:t>
          </a:r>
          <a:endParaRPr kumimoji="1" lang="en-US" altLang="ja-JP" sz="800" b="1" u="none">
            <a:ln>
              <a:noFill/>
            </a:ln>
            <a:solidFill>
              <a:sysClr val="windowText" lastClr="000000"/>
            </a:solidFill>
            <a:latin typeface="+mj-lt"/>
            <a:ea typeface="Meiryo UI" panose="020B0604030504040204" pitchFamily="50" charset="-128"/>
          </a:endParaRPr>
        </a:p>
        <a:p>
          <a:pPr algn="l"/>
          <a:r>
            <a:rPr kumimoji="1" lang="ja-JP" altLang="en-US" sz="800" b="1" u="none">
              <a:ln>
                <a:noFill/>
              </a:ln>
              <a:solidFill>
                <a:sysClr val="windowText" lastClr="000000"/>
              </a:solidFill>
              <a:latin typeface="+mj-lt"/>
              <a:ea typeface="Meiryo UI" panose="020B0604030504040204" pitchFamily="50" charset="-128"/>
            </a:rPr>
            <a:t>「白色のセル」は、先に①や②を入力しなければ反映されません。</a:t>
          </a:r>
          <a:r>
            <a:rPr kumimoji="1" lang="ja-JP" altLang="en-US" sz="800" b="1" u="sng">
              <a:ln>
                <a:noFill/>
              </a:ln>
              <a:solidFill>
                <a:sysClr val="windowText" lastClr="000000"/>
              </a:solidFill>
              <a:latin typeface="+mj-lt"/>
              <a:ea typeface="Meiryo UI" panose="020B0604030504040204" pitchFamily="50" charset="-128"/>
            </a:rPr>
            <a:t>　</a:t>
          </a:r>
          <a:endParaRPr kumimoji="1" lang="en-US" altLang="ja-JP" sz="800" b="1" u="sng">
            <a:ln>
              <a:noFill/>
            </a:ln>
            <a:solidFill>
              <a:sysClr val="windowText" lastClr="000000"/>
            </a:solidFill>
            <a:latin typeface="+mj-lt"/>
            <a:ea typeface="Meiryo UI" panose="020B0604030504040204" pitchFamily="50" charset="-128"/>
          </a:endParaRPr>
        </a:p>
      </xdr:txBody>
    </xdr:sp>
    <xdr:clientData/>
  </xdr:twoCellAnchor>
  <xdr:twoCellAnchor>
    <xdr:from>
      <xdr:col>36</xdr:col>
      <xdr:colOff>57150</xdr:colOff>
      <xdr:row>108</xdr:row>
      <xdr:rowOff>180975</xdr:rowOff>
    </xdr:from>
    <xdr:to>
      <xdr:col>42</xdr:col>
      <xdr:colOff>295275</xdr:colOff>
      <xdr:row>111</xdr:row>
      <xdr:rowOff>152399</xdr:rowOff>
    </xdr:to>
    <xdr:sp macro="" textlink="">
      <xdr:nvSpPr>
        <xdr:cNvPr id="122" name="角丸四角形 121"/>
        <xdr:cNvSpPr/>
      </xdr:nvSpPr>
      <xdr:spPr>
        <a:xfrm>
          <a:off x="7086600" y="30813375"/>
          <a:ext cx="4076700" cy="733424"/>
        </a:xfrm>
        <a:prstGeom prst="roundRect">
          <a:avLst/>
        </a:prstGeom>
        <a:solidFill>
          <a:schemeClr val="tx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u="none">
              <a:ln>
                <a:noFill/>
              </a:ln>
              <a:solidFill>
                <a:srgbClr val="FFFF00"/>
              </a:solidFill>
              <a:latin typeface="+mj-lt"/>
              <a:ea typeface="Meiryo UI" panose="020B0604030504040204" pitchFamily="50" charset="-128"/>
            </a:rPr>
            <a:t>←継続申請の場合</a:t>
          </a:r>
          <a:endParaRPr kumimoji="1" lang="en-US" altLang="ja-JP" sz="800" b="1" u="none">
            <a:ln>
              <a:noFill/>
            </a:ln>
            <a:solidFill>
              <a:srgbClr val="FFFF00"/>
            </a:solidFill>
            <a:latin typeface="+mj-lt"/>
            <a:ea typeface="Meiryo UI" panose="020B0604030504040204" pitchFamily="50" charset="-128"/>
          </a:endParaRPr>
        </a:p>
        <a:p>
          <a:pPr algn="l"/>
          <a:r>
            <a:rPr kumimoji="1" lang="ja-JP" altLang="en-US" sz="800" b="1" u="none">
              <a:ln>
                <a:noFill/>
              </a:ln>
              <a:solidFill>
                <a:srgbClr val="FFFF00"/>
              </a:solidFill>
              <a:latin typeface="+mj-lt"/>
              <a:ea typeface="Meiryo UI" panose="020B0604030504040204" pitchFamily="50" charset="-128"/>
            </a:rPr>
            <a:t>　　</a:t>
          </a:r>
          <a:r>
            <a:rPr kumimoji="1" lang="ja-JP" altLang="en-US" sz="1000" b="1" u="none">
              <a:ln>
                <a:noFill/>
              </a:ln>
              <a:solidFill>
                <a:srgbClr val="FF0000"/>
              </a:solidFill>
              <a:latin typeface="+mj-lt"/>
              <a:ea typeface="Meiryo UI" panose="020B0604030504040204" pitchFamily="50" charset="-128"/>
            </a:rPr>
            <a:t>必要事項（色付きセル）は必ず記載したうえで、</a:t>
          </a:r>
          <a:endParaRPr kumimoji="1" lang="en-US" altLang="ja-JP" sz="1000" b="1" u="none">
            <a:ln>
              <a:noFill/>
            </a:ln>
            <a:solidFill>
              <a:srgbClr val="FF0000"/>
            </a:solidFill>
            <a:latin typeface="+mj-lt"/>
            <a:ea typeface="Meiryo UI" panose="020B0604030504040204" pitchFamily="50" charset="-128"/>
          </a:endParaRPr>
        </a:p>
        <a:p>
          <a:pPr algn="l"/>
          <a:r>
            <a:rPr kumimoji="1" lang="ja-JP" altLang="en-US" sz="800" b="1" u="none">
              <a:ln>
                <a:noFill/>
              </a:ln>
              <a:solidFill>
                <a:srgbClr val="FFFF00"/>
              </a:solidFill>
              <a:latin typeface="+mj-lt"/>
              <a:ea typeface="Meiryo UI" panose="020B0604030504040204" pitchFamily="50" charset="-128"/>
            </a:rPr>
            <a:t>　　前年度に提出した計画書の内容と変更がない場合は「変更なし」にチェックを入れます。</a:t>
          </a:r>
          <a:endParaRPr kumimoji="1" lang="en-US" altLang="ja-JP" sz="800" b="1" u="none">
            <a:ln>
              <a:noFill/>
            </a:ln>
            <a:solidFill>
              <a:srgbClr val="FFFF00"/>
            </a:solidFill>
            <a:latin typeface="+mj-lt"/>
            <a:ea typeface="Meiryo UI" panose="020B0604030504040204" pitchFamily="50" charset="-128"/>
          </a:endParaRPr>
        </a:p>
      </xdr:txBody>
    </xdr:sp>
    <xdr:clientData/>
  </xdr:twoCellAnchor>
  <xdr:twoCellAnchor>
    <xdr:from>
      <xdr:col>36</xdr:col>
      <xdr:colOff>47625</xdr:colOff>
      <xdr:row>119</xdr:row>
      <xdr:rowOff>85725</xdr:rowOff>
    </xdr:from>
    <xdr:to>
      <xdr:col>42</xdr:col>
      <xdr:colOff>285750</xdr:colOff>
      <xdr:row>121</xdr:row>
      <xdr:rowOff>438149</xdr:rowOff>
    </xdr:to>
    <xdr:sp macro="" textlink="">
      <xdr:nvSpPr>
        <xdr:cNvPr id="123" name="角丸四角形 122"/>
        <xdr:cNvSpPr/>
      </xdr:nvSpPr>
      <xdr:spPr>
        <a:xfrm>
          <a:off x="7077075" y="33813750"/>
          <a:ext cx="4076700" cy="733424"/>
        </a:xfrm>
        <a:prstGeom prst="roundRect">
          <a:avLst/>
        </a:prstGeom>
        <a:solidFill>
          <a:schemeClr val="tx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u="none">
              <a:ln>
                <a:noFill/>
              </a:ln>
              <a:solidFill>
                <a:srgbClr val="FFFF00"/>
              </a:solidFill>
              <a:latin typeface="+mj-lt"/>
              <a:ea typeface="Meiryo UI" panose="020B0604030504040204" pitchFamily="50" charset="-128"/>
            </a:rPr>
            <a:t>←継続申請の場合</a:t>
          </a:r>
          <a:endParaRPr kumimoji="1" lang="en-US" altLang="ja-JP" sz="800" b="1" u="none">
            <a:ln>
              <a:noFill/>
            </a:ln>
            <a:solidFill>
              <a:srgbClr val="FFFF00"/>
            </a:solidFill>
            <a:latin typeface="+mj-lt"/>
            <a:ea typeface="Meiryo UI" panose="020B0604030504040204" pitchFamily="50" charset="-128"/>
          </a:endParaRPr>
        </a:p>
        <a:p>
          <a:pPr algn="l"/>
          <a:r>
            <a:rPr kumimoji="1" lang="ja-JP" altLang="en-US" sz="800" b="1" u="none">
              <a:ln>
                <a:noFill/>
              </a:ln>
              <a:solidFill>
                <a:srgbClr val="FFFF00"/>
              </a:solidFill>
              <a:latin typeface="+mj-lt"/>
              <a:ea typeface="Meiryo UI" panose="020B0604030504040204" pitchFamily="50" charset="-128"/>
            </a:rPr>
            <a:t>　　</a:t>
          </a:r>
          <a:r>
            <a:rPr kumimoji="1" lang="ja-JP" altLang="en-US" sz="1000" b="1" u="none">
              <a:ln>
                <a:noFill/>
              </a:ln>
              <a:solidFill>
                <a:srgbClr val="FF0000"/>
              </a:solidFill>
              <a:latin typeface="+mj-lt"/>
              <a:ea typeface="Meiryo UI" panose="020B0604030504040204" pitchFamily="50" charset="-128"/>
            </a:rPr>
            <a:t>必要事項（色付きセル）は必ず記載したうえで、</a:t>
          </a:r>
          <a:endParaRPr kumimoji="1" lang="en-US" altLang="ja-JP" sz="1000" b="1" u="none">
            <a:ln>
              <a:noFill/>
            </a:ln>
            <a:solidFill>
              <a:srgbClr val="FF0000"/>
            </a:solidFill>
            <a:latin typeface="+mj-lt"/>
            <a:ea typeface="Meiryo UI" panose="020B0604030504040204" pitchFamily="50" charset="-128"/>
          </a:endParaRPr>
        </a:p>
        <a:p>
          <a:pPr algn="l"/>
          <a:r>
            <a:rPr kumimoji="1" lang="ja-JP" altLang="en-US" sz="800" b="1" u="none">
              <a:ln>
                <a:noFill/>
              </a:ln>
              <a:solidFill>
                <a:srgbClr val="FFFF00"/>
              </a:solidFill>
              <a:latin typeface="+mj-lt"/>
              <a:ea typeface="Meiryo UI" panose="020B0604030504040204" pitchFamily="50" charset="-128"/>
            </a:rPr>
            <a:t>　　前年度に提出した計画書の内容と変更がない場合は「変更なし」にチェックを入れます。</a:t>
          </a:r>
          <a:endParaRPr kumimoji="1" lang="en-US" altLang="ja-JP" sz="800" b="1" u="none">
            <a:ln>
              <a:noFill/>
            </a:ln>
            <a:solidFill>
              <a:srgbClr val="FFFF00"/>
            </a:solidFill>
            <a:latin typeface="+mj-lt"/>
            <a:ea typeface="Meiryo UI" panose="020B0604030504040204" pitchFamily="50" charset="-128"/>
          </a:endParaRPr>
        </a:p>
      </xdr:txBody>
    </xdr:sp>
    <xdr:clientData/>
  </xdr:twoCellAnchor>
  <xdr:twoCellAnchor>
    <xdr:from>
      <xdr:col>36</xdr:col>
      <xdr:colOff>66675</xdr:colOff>
      <xdr:row>142</xdr:row>
      <xdr:rowOff>152400</xdr:rowOff>
    </xdr:from>
    <xdr:to>
      <xdr:col>42</xdr:col>
      <xdr:colOff>304800</xdr:colOff>
      <xdr:row>146</xdr:row>
      <xdr:rowOff>152399</xdr:rowOff>
    </xdr:to>
    <xdr:sp macro="" textlink="">
      <xdr:nvSpPr>
        <xdr:cNvPr id="124" name="角丸四角形 123"/>
        <xdr:cNvSpPr/>
      </xdr:nvSpPr>
      <xdr:spPr>
        <a:xfrm>
          <a:off x="7096125" y="41205150"/>
          <a:ext cx="4076700" cy="733424"/>
        </a:xfrm>
        <a:prstGeom prst="roundRect">
          <a:avLst/>
        </a:prstGeom>
        <a:solidFill>
          <a:schemeClr val="tx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u="none">
              <a:ln>
                <a:noFill/>
              </a:ln>
              <a:solidFill>
                <a:srgbClr val="FFFF00"/>
              </a:solidFill>
              <a:latin typeface="+mj-lt"/>
              <a:ea typeface="Meiryo UI" panose="020B0604030504040204" pitchFamily="50" charset="-128"/>
            </a:rPr>
            <a:t>←継続申請の場合</a:t>
          </a:r>
          <a:endParaRPr kumimoji="1" lang="en-US" altLang="ja-JP" sz="800" b="1" u="none">
            <a:ln>
              <a:noFill/>
            </a:ln>
            <a:solidFill>
              <a:srgbClr val="FFFF00"/>
            </a:solidFill>
            <a:latin typeface="+mj-lt"/>
            <a:ea typeface="Meiryo UI" panose="020B0604030504040204" pitchFamily="50" charset="-128"/>
          </a:endParaRPr>
        </a:p>
        <a:p>
          <a:pPr algn="l"/>
          <a:r>
            <a:rPr kumimoji="1" lang="ja-JP" altLang="en-US" sz="800" b="1" u="none">
              <a:ln>
                <a:noFill/>
              </a:ln>
              <a:solidFill>
                <a:srgbClr val="FFFF00"/>
              </a:solidFill>
              <a:latin typeface="+mj-lt"/>
              <a:ea typeface="Meiryo UI" panose="020B0604030504040204" pitchFamily="50" charset="-128"/>
            </a:rPr>
            <a:t>　　</a:t>
          </a:r>
          <a:r>
            <a:rPr kumimoji="1" lang="ja-JP" altLang="en-US" sz="1000" b="1" u="none">
              <a:ln>
                <a:noFill/>
              </a:ln>
              <a:solidFill>
                <a:srgbClr val="FF0000"/>
              </a:solidFill>
              <a:latin typeface="+mj-lt"/>
              <a:ea typeface="Meiryo UI" panose="020B0604030504040204" pitchFamily="50" charset="-128"/>
            </a:rPr>
            <a:t>必要事項（色付きセル）は必ず記載したうえで、</a:t>
          </a:r>
          <a:endParaRPr kumimoji="1" lang="en-US" altLang="ja-JP" sz="1000" b="1" u="none">
            <a:ln>
              <a:noFill/>
            </a:ln>
            <a:solidFill>
              <a:srgbClr val="FF0000"/>
            </a:solidFill>
            <a:latin typeface="+mj-lt"/>
            <a:ea typeface="Meiryo UI" panose="020B0604030504040204" pitchFamily="50" charset="-128"/>
          </a:endParaRPr>
        </a:p>
        <a:p>
          <a:pPr algn="l"/>
          <a:r>
            <a:rPr kumimoji="1" lang="ja-JP" altLang="en-US" sz="800" b="1" u="none">
              <a:ln>
                <a:noFill/>
              </a:ln>
              <a:solidFill>
                <a:srgbClr val="FFFF00"/>
              </a:solidFill>
              <a:latin typeface="+mj-lt"/>
              <a:ea typeface="Meiryo UI" panose="020B0604030504040204" pitchFamily="50" charset="-128"/>
            </a:rPr>
            <a:t>　　前年度に提出した計画書の内容と変更がない場合は「変更なし」にチェックを入れます。</a:t>
          </a:r>
          <a:endParaRPr kumimoji="1" lang="en-US" altLang="ja-JP" sz="800" b="1" u="none">
            <a:ln>
              <a:noFill/>
            </a:ln>
            <a:solidFill>
              <a:srgbClr val="FFFF00"/>
            </a:solidFill>
            <a:latin typeface="+mj-lt"/>
            <a:ea typeface="Meiryo UI" panose="020B0604030504040204" pitchFamily="50" charset="-128"/>
          </a:endParaRPr>
        </a:p>
      </xdr:txBody>
    </xdr:sp>
    <xdr:clientData/>
  </xdr:twoCellAnchor>
  <xdr:twoCellAnchor>
    <xdr:from>
      <xdr:col>36</xdr:col>
      <xdr:colOff>66675</xdr:colOff>
      <xdr:row>167</xdr:row>
      <xdr:rowOff>104775</xdr:rowOff>
    </xdr:from>
    <xdr:to>
      <xdr:col>42</xdr:col>
      <xdr:colOff>304800</xdr:colOff>
      <xdr:row>169</xdr:row>
      <xdr:rowOff>438149</xdr:rowOff>
    </xdr:to>
    <xdr:sp macro="" textlink="">
      <xdr:nvSpPr>
        <xdr:cNvPr id="126" name="角丸四角形 125"/>
        <xdr:cNvSpPr/>
      </xdr:nvSpPr>
      <xdr:spPr>
        <a:xfrm>
          <a:off x="7096125" y="48920400"/>
          <a:ext cx="4076700" cy="733424"/>
        </a:xfrm>
        <a:prstGeom prst="roundRect">
          <a:avLst/>
        </a:prstGeom>
        <a:solidFill>
          <a:schemeClr val="tx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u="none">
              <a:ln>
                <a:noFill/>
              </a:ln>
              <a:solidFill>
                <a:srgbClr val="FFFF00"/>
              </a:solidFill>
              <a:latin typeface="+mj-lt"/>
              <a:ea typeface="Meiryo UI" panose="020B0604030504040204" pitchFamily="50" charset="-128"/>
            </a:rPr>
            <a:t>←継続申請の場合</a:t>
          </a:r>
          <a:endParaRPr kumimoji="1" lang="en-US" altLang="ja-JP" sz="800" b="1" u="none">
            <a:ln>
              <a:noFill/>
            </a:ln>
            <a:solidFill>
              <a:srgbClr val="FFFF00"/>
            </a:solidFill>
            <a:latin typeface="+mj-lt"/>
            <a:ea typeface="Meiryo UI" panose="020B0604030504040204" pitchFamily="50" charset="-128"/>
          </a:endParaRPr>
        </a:p>
        <a:p>
          <a:pPr algn="l"/>
          <a:r>
            <a:rPr kumimoji="1" lang="ja-JP" altLang="en-US" sz="800" b="1" u="none">
              <a:ln>
                <a:noFill/>
              </a:ln>
              <a:solidFill>
                <a:srgbClr val="FFFF00"/>
              </a:solidFill>
              <a:latin typeface="+mj-lt"/>
              <a:ea typeface="Meiryo UI" panose="020B0604030504040204" pitchFamily="50" charset="-128"/>
            </a:rPr>
            <a:t>　　</a:t>
          </a:r>
          <a:r>
            <a:rPr kumimoji="1" lang="ja-JP" altLang="en-US" sz="1000" b="1" u="none">
              <a:ln>
                <a:noFill/>
              </a:ln>
              <a:solidFill>
                <a:srgbClr val="FF0000"/>
              </a:solidFill>
              <a:latin typeface="+mj-lt"/>
              <a:ea typeface="Meiryo UI" panose="020B0604030504040204" pitchFamily="50" charset="-128"/>
            </a:rPr>
            <a:t>必要事項（色付きセル）は必ず記載したうえで、</a:t>
          </a:r>
          <a:endParaRPr kumimoji="1" lang="en-US" altLang="ja-JP" sz="1000" b="1" u="none">
            <a:ln>
              <a:noFill/>
            </a:ln>
            <a:solidFill>
              <a:srgbClr val="FF0000"/>
            </a:solidFill>
            <a:latin typeface="+mj-lt"/>
            <a:ea typeface="Meiryo UI" panose="020B0604030504040204" pitchFamily="50" charset="-128"/>
          </a:endParaRPr>
        </a:p>
        <a:p>
          <a:pPr algn="l"/>
          <a:r>
            <a:rPr kumimoji="1" lang="ja-JP" altLang="en-US" sz="800" b="1" u="none">
              <a:ln>
                <a:noFill/>
              </a:ln>
              <a:solidFill>
                <a:srgbClr val="FFFF00"/>
              </a:solidFill>
              <a:latin typeface="+mj-lt"/>
              <a:ea typeface="Meiryo UI" panose="020B0604030504040204" pitchFamily="50" charset="-128"/>
            </a:rPr>
            <a:t>　　前年度に提出した計画書の内容と変更がない場合は「変更なし」にチェックを入れます。</a:t>
          </a:r>
          <a:endParaRPr kumimoji="1" lang="en-US" altLang="ja-JP" sz="800" b="1" u="none">
            <a:ln>
              <a:noFill/>
            </a:ln>
            <a:solidFill>
              <a:srgbClr val="FFFF00"/>
            </a:solidFill>
            <a:latin typeface="+mj-lt"/>
            <a:ea typeface="Meiryo UI" panose="020B0604030504040204" pitchFamily="50" charset="-128"/>
          </a:endParaRPr>
        </a:p>
      </xdr:txBody>
    </xdr:sp>
    <xdr:clientData/>
  </xdr:twoCellAnchor>
  <xdr:twoCellAnchor>
    <xdr:from>
      <xdr:col>36</xdr:col>
      <xdr:colOff>276225</xdr:colOff>
      <xdr:row>192</xdr:row>
      <xdr:rowOff>161925</xdr:rowOff>
    </xdr:from>
    <xdr:to>
      <xdr:col>42</xdr:col>
      <xdr:colOff>514350</xdr:colOff>
      <xdr:row>197</xdr:row>
      <xdr:rowOff>38099</xdr:rowOff>
    </xdr:to>
    <xdr:sp macro="" textlink="">
      <xdr:nvSpPr>
        <xdr:cNvPr id="125" name="角丸四角形 124"/>
        <xdr:cNvSpPr/>
      </xdr:nvSpPr>
      <xdr:spPr>
        <a:xfrm>
          <a:off x="7305675" y="54844950"/>
          <a:ext cx="4076700" cy="733424"/>
        </a:xfrm>
        <a:prstGeom prst="roundRect">
          <a:avLst/>
        </a:prstGeom>
        <a:solidFill>
          <a:schemeClr val="tx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u="none">
              <a:ln>
                <a:noFill/>
              </a:ln>
              <a:solidFill>
                <a:srgbClr val="FFFF00"/>
              </a:solidFill>
              <a:latin typeface="+mj-lt"/>
              <a:ea typeface="Meiryo UI" panose="020B0604030504040204" pitchFamily="50" charset="-128"/>
            </a:rPr>
            <a:t>⇙継続申請の場合</a:t>
          </a:r>
          <a:endParaRPr kumimoji="1" lang="en-US" altLang="ja-JP" sz="800" b="1" u="none">
            <a:ln>
              <a:noFill/>
            </a:ln>
            <a:solidFill>
              <a:srgbClr val="FFFF00"/>
            </a:solidFill>
            <a:latin typeface="+mj-lt"/>
            <a:ea typeface="Meiryo UI" panose="020B0604030504040204" pitchFamily="50" charset="-128"/>
          </a:endParaRPr>
        </a:p>
        <a:p>
          <a:pPr algn="l"/>
          <a:r>
            <a:rPr kumimoji="1" lang="ja-JP" altLang="en-US" sz="800" b="1" u="none">
              <a:ln>
                <a:noFill/>
              </a:ln>
              <a:solidFill>
                <a:srgbClr val="FFFF00"/>
              </a:solidFill>
              <a:latin typeface="+mj-lt"/>
              <a:ea typeface="Meiryo UI" panose="020B0604030504040204" pitchFamily="50" charset="-128"/>
            </a:rPr>
            <a:t>　　</a:t>
          </a:r>
          <a:r>
            <a:rPr kumimoji="1" lang="ja-JP" altLang="en-US" sz="1000" b="1" u="none">
              <a:ln>
                <a:noFill/>
              </a:ln>
              <a:solidFill>
                <a:srgbClr val="FF0000"/>
              </a:solidFill>
              <a:latin typeface="+mj-lt"/>
              <a:ea typeface="Meiryo UI" panose="020B0604030504040204" pitchFamily="50" charset="-128"/>
            </a:rPr>
            <a:t>必要事項（色付きセル）は必ず記載したうえで、</a:t>
          </a:r>
          <a:endParaRPr kumimoji="1" lang="en-US" altLang="ja-JP" sz="1000" b="1" u="none">
            <a:ln>
              <a:noFill/>
            </a:ln>
            <a:solidFill>
              <a:srgbClr val="FF0000"/>
            </a:solidFill>
            <a:latin typeface="+mj-lt"/>
            <a:ea typeface="Meiryo UI" panose="020B0604030504040204" pitchFamily="50" charset="-128"/>
          </a:endParaRPr>
        </a:p>
        <a:p>
          <a:pPr algn="l"/>
          <a:r>
            <a:rPr kumimoji="1" lang="ja-JP" altLang="en-US" sz="800" b="1" u="none">
              <a:ln>
                <a:noFill/>
              </a:ln>
              <a:solidFill>
                <a:srgbClr val="FFFF00"/>
              </a:solidFill>
              <a:latin typeface="+mj-lt"/>
              <a:ea typeface="Meiryo UI" panose="020B0604030504040204" pitchFamily="50" charset="-128"/>
            </a:rPr>
            <a:t>　　前年度に提出した計画書の内容と変更がない場合は「変更なし」にチェックを入れます。</a:t>
          </a:r>
          <a:endParaRPr kumimoji="1" lang="en-US" altLang="ja-JP" sz="800" b="1" u="none">
            <a:ln>
              <a:noFill/>
            </a:ln>
            <a:solidFill>
              <a:srgbClr val="FFFF00"/>
            </a:solidFill>
            <a:latin typeface="+mj-lt"/>
            <a:ea typeface="Meiryo UI" panose="020B0604030504040204" pitchFamily="50" charset="-128"/>
          </a:endParaRPr>
        </a:p>
      </xdr:txBody>
    </xdr:sp>
    <xdr:clientData/>
  </xdr:twoCellAnchor>
  <xdr:twoCellAnchor>
    <xdr:from>
      <xdr:col>36</xdr:col>
      <xdr:colOff>19050</xdr:colOff>
      <xdr:row>196</xdr:row>
      <xdr:rowOff>161926</xdr:rowOff>
    </xdr:from>
    <xdr:to>
      <xdr:col>36</xdr:col>
      <xdr:colOff>281305</xdr:colOff>
      <xdr:row>201</xdr:row>
      <xdr:rowOff>19051</xdr:rowOff>
    </xdr:to>
    <xdr:sp macro="" textlink="">
      <xdr:nvSpPr>
        <xdr:cNvPr id="128" name="右中かっこ 127"/>
        <xdr:cNvSpPr/>
      </xdr:nvSpPr>
      <xdr:spPr bwMode="auto">
        <a:xfrm>
          <a:off x="7048500" y="55521226"/>
          <a:ext cx="262255" cy="800100"/>
        </a:xfrm>
        <a:prstGeom prst="rightBrace">
          <a:avLst>
            <a:gd name="adj1" fmla="val 8333"/>
            <a:gd name="adj2" fmla="val 58658"/>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58</xdr:row>
      <xdr:rowOff>0</xdr:rowOff>
    </xdr:from>
    <xdr:to>
      <xdr:col>37</xdr:col>
      <xdr:colOff>0</xdr:colOff>
      <xdr:row>60</xdr:row>
      <xdr:rowOff>0</xdr:rowOff>
    </xdr:to>
    <xdr:cxnSp macro="">
      <xdr:nvCxnSpPr>
        <xdr:cNvPr id="129" name="直線コネクタ 128">
          <a:extLst>
            <a:ext uri="{FF2B5EF4-FFF2-40B4-BE49-F238E27FC236}">
              <a16:creationId xmlns:a16="http://schemas.microsoft.com/office/drawing/2014/main" id="{00000000-0008-0000-0200-000005000000}"/>
            </a:ext>
          </a:extLst>
        </xdr:cNvPr>
        <xdr:cNvCxnSpPr/>
      </xdr:nvCxnSpPr>
      <xdr:spPr bwMode="auto">
        <a:xfrm>
          <a:off x="7029450" y="9229725"/>
          <a:ext cx="314325" cy="257175"/>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34</xdr:col>
      <xdr:colOff>176894</xdr:colOff>
      <xdr:row>2</xdr:row>
      <xdr:rowOff>95251</xdr:rowOff>
    </xdr:from>
    <xdr:to>
      <xdr:col>54</xdr:col>
      <xdr:colOff>176894</xdr:colOff>
      <xdr:row>9</xdr:row>
      <xdr:rowOff>353785</xdr:rowOff>
    </xdr:to>
    <xdr:sp macro="" textlink="">
      <xdr:nvSpPr>
        <xdr:cNvPr id="2" name="角丸四角形 1"/>
        <xdr:cNvSpPr/>
      </xdr:nvSpPr>
      <xdr:spPr>
        <a:xfrm>
          <a:off x="19689537" y="639537"/>
          <a:ext cx="3810000" cy="2258784"/>
        </a:xfrm>
        <a:prstGeom prst="roundRect">
          <a:avLst/>
        </a:prstGeom>
        <a:solidFill>
          <a:schemeClr val="accent2">
            <a:lumMod val="60000"/>
            <a:lumOff val="4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n>
                <a:noFill/>
              </a:ln>
              <a:solidFill>
                <a:sysClr val="windowText" lastClr="000000"/>
              </a:solidFill>
              <a:latin typeface="+mj-lt"/>
              <a:ea typeface="Meiryo UI" panose="020B0604030504040204" pitchFamily="50" charset="-128"/>
            </a:rPr>
            <a:t>こちらの「個表」は</a:t>
          </a:r>
          <a:r>
            <a:rPr kumimoji="1" lang="ja-JP" altLang="en-US" sz="1800" b="1">
              <a:ln>
                <a:noFill/>
              </a:ln>
              <a:solidFill>
                <a:srgbClr val="00B050"/>
              </a:solidFill>
              <a:latin typeface="+mj-lt"/>
              <a:ea typeface="Meiryo UI" panose="020B0604030504040204" pitchFamily="50" charset="-128"/>
            </a:rPr>
            <a:t>２番目に入力</a:t>
          </a:r>
          <a:r>
            <a:rPr kumimoji="1" lang="ja-JP" altLang="en-US" sz="1200" b="1">
              <a:ln>
                <a:noFill/>
              </a:ln>
              <a:solidFill>
                <a:sysClr val="windowText" lastClr="000000"/>
              </a:solidFill>
              <a:latin typeface="+mj-lt"/>
              <a:ea typeface="Meiryo UI" panose="020B0604030504040204" pitchFamily="50" charset="-128"/>
            </a:rPr>
            <a:t>してください。</a:t>
          </a:r>
          <a:endParaRPr kumimoji="1" lang="en-US" altLang="ja-JP" sz="1200" b="1">
            <a:ln>
              <a:noFill/>
            </a:ln>
            <a:solidFill>
              <a:sysClr val="windowText" lastClr="000000"/>
            </a:solidFill>
            <a:latin typeface="+mj-lt"/>
            <a:ea typeface="Meiryo UI" panose="020B0604030504040204" pitchFamily="50" charset="-128"/>
          </a:endParaRPr>
        </a:p>
        <a:p>
          <a:pPr algn="l"/>
          <a:r>
            <a:rPr kumimoji="1" lang="ja-JP" altLang="en-US" sz="1200" b="1">
              <a:ln>
                <a:noFill/>
              </a:ln>
              <a:solidFill>
                <a:sysClr val="windowText" lastClr="000000"/>
              </a:solidFill>
              <a:latin typeface="+mj-lt"/>
              <a:ea typeface="Meiryo UI" panose="020B0604030504040204" pitchFamily="50" charset="-128"/>
            </a:rPr>
            <a:t>入力順</a:t>
          </a:r>
          <a:endParaRPr kumimoji="1" lang="en-US" altLang="ja-JP" sz="1200" b="1">
            <a:ln>
              <a:noFill/>
            </a:ln>
            <a:solidFill>
              <a:sysClr val="windowText" lastClr="000000"/>
            </a:solidFill>
            <a:latin typeface="+mj-lt"/>
            <a:ea typeface="Meiryo UI" panose="020B0604030504040204" pitchFamily="50" charset="-128"/>
          </a:endParaRPr>
        </a:p>
        <a:p>
          <a:pPr algn="l"/>
          <a:r>
            <a:rPr kumimoji="1" lang="ja-JP" altLang="en-US" sz="1200" b="1">
              <a:ln>
                <a:noFill/>
              </a:ln>
              <a:solidFill>
                <a:sysClr val="windowText" lastClr="000000"/>
              </a:solidFill>
              <a:latin typeface="+mj-lt"/>
              <a:ea typeface="Meiryo UI" panose="020B0604030504040204" pitchFamily="50" charset="-128"/>
            </a:rPr>
            <a:t>①「基本情報入力シート」　</a:t>
          </a:r>
          <a:endParaRPr kumimoji="1" lang="en-US" altLang="ja-JP" sz="1200" b="1">
            <a:ln>
              <a:noFill/>
            </a:ln>
            <a:solidFill>
              <a:sysClr val="windowText" lastClr="000000"/>
            </a:solidFill>
            <a:latin typeface="+mj-lt"/>
            <a:ea typeface="Meiryo UI" panose="020B0604030504040204" pitchFamily="50" charset="-128"/>
          </a:endParaRPr>
        </a:p>
        <a:p>
          <a:pPr algn="l"/>
          <a:r>
            <a:rPr kumimoji="1" lang="ja-JP" altLang="en-US" sz="1200" b="1">
              <a:ln>
                <a:noFill/>
              </a:ln>
              <a:solidFill>
                <a:sysClr val="windowText" lastClr="000000"/>
              </a:solidFill>
              <a:latin typeface="+mj-lt"/>
              <a:ea typeface="Meiryo UI" panose="020B0604030504040204" pitchFamily="50" charset="-128"/>
            </a:rPr>
            <a:t>　　　　　　↓</a:t>
          </a:r>
          <a:endParaRPr kumimoji="1" lang="en-US" altLang="ja-JP" sz="1200" b="1">
            <a:ln>
              <a:noFill/>
            </a:ln>
            <a:solidFill>
              <a:sysClr val="windowText" lastClr="000000"/>
            </a:solidFill>
            <a:latin typeface="+mj-lt"/>
            <a:ea typeface="Meiryo UI" panose="020B0604030504040204" pitchFamily="50" charset="-128"/>
          </a:endParaRPr>
        </a:p>
        <a:p>
          <a:pPr algn="l"/>
          <a:r>
            <a:rPr kumimoji="1" lang="ja-JP" altLang="en-US" sz="1200" b="1" u="sng">
              <a:ln>
                <a:noFill/>
              </a:ln>
              <a:solidFill>
                <a:sysClr val="windowText" lastClr="000000"/>
              </a:solidFill>
              <a:latin typeface="+mj-lt"/>
              <a:ea typeface="Meiryo UI" panose="020B0604030504040204" pitchFamily="50" charset="-128"/>
            </a:rPr>
            <a:t>②「別紙様式</a:t>
          </a:r>
          <a:r>
            <a:rPr kumimoji="1" lang="en-US" altLang="ja-JP" sz="1200" b="1" u="sng">
              <a:ln>
                <a:noFill/>
              </a:ln>
              <a:solidFill>
                <a:sysClr val="windowText" lastClr="000000"/>
              </a:solidFill>
              <a:latin typeface="+mj-lt"/>
              <a:ea typeface="Meiryo UI" panose="020B0604030504040204" pitchFamily="50" charset="-128"/>
            </a:rPr>
            <a:t>2-2</a:t>
          </a:r>
          <a:r>
            <a:rPr kumimoji="1" lang="ja-JP" altLang="en-US" sz="1200" b="1" u="sng">
              <a:ln>
                <a:noFill/>
              </a:ln>
              <a:solidFill>
                <a:sysClr val="windowText" lastClr="000000"/>
              </a:solidFill>
              <a:latin typeface="+mj-lt"/>
              <a:ea typeface="Meiryo UI" panose="020B0604030504040204" pitchFamily="50" charset="-128"/>
            </a:rPr>
            <a:t>（</a:t>
          </a:r>
          <a:r>
            <a:rPr kumimoji="1" lang="en-US" altLang="ja-JP" sz="1200" b="1" u="sng">
              <a:ln>
                <a:noFill/>
              </a:ln>
              <a:solidFill>
                <a:sysClr val="windowText" lastClr="000000"/>
              </a:solidFill>
              <a:latin typeface="+mj-lt"/>
              <a:ea typeface="Meiryo UI" panose="020B0604030504040204" pitchFamily="50" charset="-128"/>
            </a:rPr>
            <a:t>2-3</a:t>
          </a:r>
          <a:r>
            <a:rPr kumimoji="1" lang="ja-JP" altLang="en-US" sz="1200" b="1" u="sng">
              <a:ln>
                <a:noFill/>
              </a:ln>
              <a:solidFill>
                <a:sysClr val="windowText" lastClr="000000"/>
              </a:solidFill>
              <a:latin typeface="+mj-lt"/>
              <a:ea typeface="Meiryo UI" panose="020B0604030504040204" pitchFamily="50" charset="-128"/>
            </a:rPr>
            <a:t>）」　</a:t>
          </a:r>
          <a:r>
            <a:rPr kumimoji="1" lang="en-US" altLang="ja-JP" sz="1200" b="1" u="sng">
              <a:ln>
                <a:noFill/>
              </a:ln>
              <a:solidFill>
                <a:sysClr val="windowText" lastClr="000000"/>
              </a:solidFill>
              <a:latin typeface="+mj-lt"/>
              <a:ea typeface="Meiryo UI" panose="020B0604030504040204" pitchFamily="50" charset="-128"/>
            </a:rPr>
            <a:t>※</a:t>
          </a:r>
          <a:r>
            <a:rPr kumimoji="1" lang="ja-JP" altLang="en-US" sz="1200" b="1" u="sng">
              <a:ln>
                <a:noFill/>
              </a:ln>
              <a:solidFill>
                <a:sysClr val="windowText" lastClr="000000"/>
              </a:solidFill>
              <a:latin typeface="+mj-lt"/>
              <a:ea typeface="Meiryo UI" panose="020B0604030504040204" pitchFamily="50" charset="-128"/>
            </a:rPr>
            <a:t>２番目に入力</a:t>
          </a:r>
          <a:r>
            <a:rPr kumimoji="1" lang="ja-JP" altLang="en-US" sz="1200" b="1" baseline="0">
              <a:ln>
                <a:noFill/>
              </a:ln>
              <a:solidFill>
                <a:sysClr val="windowText" lastClr="000000"/>
              </a:solidFill>
              <a:latin typeface="+mj-lt"/>
              <a:ea typeface="Meiryo UI" panose="020B0604030504040204" pitchFamily="50" charset="-128"/>
            </a:rPr>
            <a:t>　</a:t>
          </a:r>
          <a:endParaRPr kumimoji="1" lang="en-US" altLang="ja-JP" sz="1200" b="1" baseline="0">
            <a:ln>
              <a:noFill/>
            </a:ln>
            <a:solidFill>
              <a:sysClr val="windowText" lastClr="000000"/>
            </a:solidFill>
            <a:latin typeface="+mj-lt"/>
            <a:ea typeface="Meiryo UI" panose="020B0604030504040204" pitchFamily="50" charset="-128"/>
          </a:endParaRPr>
        </a:p>
        <a:p>
          <a:pPr algn="l"/>
          <a:r>
            <a:rPr kumimoji="1" lang="ja-JP" altLang="en-US" sz="1200" b="1" u="none" baseline="0">
              <a:ln>
                <a:noFill/>
              </a:ln>
              <a:solidFill>
                <a:sysClr val="windowText" lastClr="000000"/>
              </a:solidFill>
              <a:latin typeface="+mj-lt"/>
              <a:ea typeface="Meiryo UI" panose="020B0604030504040204" pitchFamily="50" charset="-128"/>
            </a:rPr>
            <a:t>　　　　　　↓</a:t>
          </a:r>
          <a:endParaRPr kumimoji="1" lang="en-US" altLang="ja-JP" sz="1200" b="1" u="none" baseline="0">
            <a:ln>
              <a:noFill/>
            </a:ln>
            <a:solidFill>
              <a:sysClr val="windowText" lastClr="000000"/>
            </a:solidFill>
            <a:latin typeface="+mj-lt"/>
            <a:ea typeface="Meiryo UI" panose="020B0604030504040204" pitchFamily="50" charset="-128"/>
          </a:endParaRPr>
        </a:p>
        <a:p>
          <a:pPr algn="l"/>
          <a:r>
            <a:rPr kumimoji="1" lang="ja-JP" altLang="en-US" sz="1200" b="1" u="none">
              <a:ln>
                <a:noFill/>
              </a:ln>
              <a:solidFill>
                <a:sysClr val="windowText" lastClr="000000"/>
              </a:solidFill>
              <a:latin typeface="+mj-lt"/>
              <a:ea typeface="Meiryo UI" panose="020B0604030504040204" pitchFamily="50" charset="-128"/>
            </a:rPr>
            <a:t>③　「総括表」　</a:t>
          </a:r>
          <a:r>
            <a:rPr kumimoji="1" lang="ja-JP" altLang="en-US" sz="1200" b="1" u="sng">
              <a:ln>
                <a:noFill/>
              </a:ln>
              <a:solidFill>
                <a:sysClr val="windowText" lastClr="000000"/>
              </a:solidFill>
              <a:latin typeface="+mj-lt"/>
              <a:ea typeface="Meiryo UI" panose="020B0604030504040204" pitchFamily="50" charset="-128"/>
            </a:rPr>
            <a:t>　</a:t>
          </a:r>
          <a:endParaRPr kumimoji="1" lang="en-US" altLang="ja-JP" sz="1200" b="1" u="sng">
            <a:ln>
              <a:noFill/>
            </a:ln>
            <a:solidFill>
              <a:sysClr val="windowText" lastClr="000000"/>
            </a:solidFill>
            <a:latin typeface="+mj-lt"/>
            <a:ea typeface="Meiryo UI" panose="020B0604030504040204" pitchFamily="50" charset="-128"/>
          </a:endParaRPr>
        </a:p>
      </xdr:txBody>
    </xdr:sp>
    <xdr:clientData/>
  </xdr:twoCellAnchor>
  <xdr:twoCellAnchor>
    <xdr:from>
      <xdr:col>35</xdr:col>
      <xdr:colOff>122465</xdr:colOff>
      <xdr:row>25</xdr:row>
      <xdr:rowOff>435428</xdr:rowOff>
    </xdr:from>
    <xdr:to>
      <xdr:col>55</xdr:col>
      <xdr:colOff>122465</xdr:colOff>
      <xdr:row>30</xdr:row>
      <xdr:rowOff>380998</xdr:rowOff>
    </xdr:to>
    <xdr:sp macro="" textlink="">
      <xdr:nvSpPr>
        <xdr:cNvPr id="3" name="角丸四角形 2"/>
        <xdr:cNvSpPr/>
      </xdr:nvSpPr>
      <xdr:spPr>
        <a:xfrm>
          <a:off x="19825608" y="11538857"/>
          <a:ext cx="3810000" cy="2258784"/>
        </a:xfrm>
        <a:prstGeom prst="roundRect">
          <a:avLst/>
        </a:prstGeom>
        <a:solidFill>
          <a:schemeClr val="accent2">
            <a:lumMod val="60000"/>
            <a:lumOff val="4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n>
                <a:noFill/>
              </a:ln>
              <a:solidFill>
                <a:sysClr val="windowText" lastClr="000000"/>
              </a:solidFill>
              <a:latin typeface="+mj-lt"/>
              <a:ea typeface="Meiryo UI" panose="020B0604030504040204" pitchFamily="50" charset="-128"/>
            </a:rPr>
            <a:t>こちらの「個表」は</a:t>
          </a:r>
          <a:r>
            <a:rPr kumimoji="1" lang="ja-JP" altLang="en-US" sz="1800" b="1">
              <a:ln>
                <a:noFill/>
              </a:ln>
              <a:solidFill>
                <a:srgbClr val="00B050"/>
              </a:solidFill>
              <a:latin typeface="+mj-lt"/>
              <a:ea typeface="Meiryo UI" panose="020B0604030504040204" pitchFamily="50" charset="-128"/>
            </a:rPr>
            <a:t>２番目に入力</a:t>
          </a:r>
          <a:r>
            <a:rPr kumimoji="1" lang="ja-JP" altLang="en-US" sz="1200" b="1">
              <a:ln>
                <a:noFill/>
              </a:ln>
              <a:solidFill>
                <a:sysClr val="windowText" lastClr="000000"/>
              </a:solidFill>
              <a:latin typeface="+mj-lt"/>
              <a:ea typeface="Meiryo UI" panose="020B0604030504040204" pitchFamily="50" charset="-128"/>
            </a:rPr>
            <a:t>してください。</a:t>
          </a:r>
          <a:endParaRPr kumimoji="1" lang="en-US" altLang="ja-JP" sz="1200" b="1">
            <a:ln>
              <a:noFill/>
            </a:ln>
            <a:solidFill>
              <a:sysClr val="windowText" lastClr="000000"/>
            </a:solidFill>
            <a:latin typeface="+mj-lt"/>
            <a:ea typeface="Meiryo UI" panose="020B0604030504040204" pitchFamily="50" charset="-128"/>
          </a:endParaRPr>
        </a:p>
        <a:p>
          <a:pPr algn="l"/>
          <a:r>
            <a:rPr kumimoji="1" lang="ja-JP" altLang="en-US" sz="1200" b="1">
              <a:ln>
                <a:noFill/>
              </a:ln>
              <a:solidFill>
                <a:sysClr val="windowText" lastClr="000000"/>
              </a:solidFill>
              <a:latin typeface="+mj-lt"/>
              <a:ea typeface="Meiryo UI" panose="020B0604030504040204" pitchFamily="50" charset="-128"/>
            </a:rPr>
            <a:t>入力順</a:t>
          </a:r>
          <a:endParaRPr kumimoji="1" lang="en-US" altLang="ja-JP" sz="1200" b="1">
            <a:ln>
              <a:noFill/>
            </a:ln>
            <a:solidFill>
              <a:sysClr val="windowText" lastClr="000000"/>
            </a:solidFill>
            <a:latin typeface="+mj-lt"/>
            <a:ea typeface="Meiryo UI" panose="020B0604030504040204" pitchFamily="50" charset="-128"/>
          </a:endParaRPr>
        </a:p>
        <a:p>
          <a:pPr algn="l"/>
          <a:r>
            <a:rPr kumimoji="1" lang="ja-JP" altLang="en-US" sz="1200" b="1">
              <a:ln>
                <a:noFill/>
              </a:ln>
              <a:solidFill>
                <a:sysClr val="windowText" lastClr="000000"/>
              </a:solidFill>
              <a:latin typeface="+mj-lt"/>
              <a:ea typeface="Meiryo UI" panose="020B0604030504040204" pitchFamily="50" charset="-128"/>
            </a:rPr>
            <a:t>①「基本情報入力シート」　</a:t>
          </a:r>
          <a:endParaRPr kumimoji="1" lang="en-US" altLang="ja-JP" sz="1200" b="1">
            <a:ln>
              <a:noFill/>
            </a:ln>
            <a:solidFill>
              <a:sysClr val="windowText" lastClr="000000"/>
            </a:solidFill>
            <a:latin typeface="+mj-lt"/>
            <a:ea typeface="Meiryo UI" panose="020B0604030504040204" pitchFamily="50" charset="-128"/>
          </a:endParaRPr>
        </a:p>
        <a:p>
          <a:pPr algn="l"/>
          <a:r>
            <a:rPr kumimoji="1" lang="ja-JP" altLang="en-US" sz="1200" b="1">
              <a:ln>
                <a:noFill/>
              </a:ln>
              <a:solidFill>
                <a:sysClr val="windowText" lastClr="000000"/>
              </a:solidFill>
              <a:latin typeface="+mj-lt"/>
              <a:ea typeface="Meiryo UI" panose="020B0604030504040204" pitchFamily="50" charset="-128"/>
            </a:rPr>
            <a:t>　　　　　　↓</a:t>
          </a:r>
          <a:endParaRPr kumimoji="1" lang="en-US" altLang="ja-JP" sz="1200" b="1">
            <a:ln>
              <a:noFill/>
            </a:ln>
            <a:solidFill>
              <a:sysClr val="windowText" lastClr="000000"/>
            </a:solidFill>
            <a:latin typeface="+mj-lt"/>
            <a:ea typeface="Meiryo UI" panose="020B0604030504040204" pitchFamily="50" charset="-128"/>
          </a:endParaRPr>
        </a:p>
        <a:p>
          <a:pPr algn="l"/>
          <a:r>
            <a:rPr kumimoji="1" lang="ja-JP" altLang="en-US" sz="1200" b="1" u="sng">
              <a:ln>
                <a:noFill/>
              </a:ln>
              <a:solidFill>
                <a:sysClr val="windowText" lastClr="000000"/>
              </a:solidFill>
              <a:latin typeface="+mj-lt"/>
              <a:ea typeface="Meiryo UI" panose="020B0604030504040204" pitchFamily="50" charset="-128"/>
            </a:rPr>
            <a:t>②「別紙様式</a:t>
          </a:r>
          <a:r>
            <a:rPr kumimoji="1" lang="en-US" altLang="ja-JP" sz="1200" b="1" u="sng">
              <a:ln>
                <a:noFill/>
              </a:ln>
              <a:solidFill>
                <a:sysClr val="windowText" lastClr="000000"/>
              </a:solidFill>
              <a:latin typeface="+mj-lt"/>
              <a:ea typeface="Meiryo UI" panose="020B0604030504040204" pitchFamily="50" charset="-128"/>
            </a:rPr>
            <a:t>2-2</a:t>
          </a:r>
          <a:r>
            <a:rPr kumimoji="1" lang="ja-JP" altLang="en-US" sz="1200" b="1" u="sng">
              <a:ln>
                <a:noFill/>
              </a:ln>
              <a:solidFill>
                <a:sysClr val="windowText" lastClr="000000"/>
              </a:solidFill>
              <a:latin typeface="+mj-lt"/>
              <a:ea typeface="Meiryo UI" panose="020B0604030504040204" pitchFamily="50" charset="-128"/>
            </a:rPr>
            <a:t>（</a:t>
          </a:r>
          <a:r>
            <a:rPr kumimoji="1" lang="en-US" altLang="ja-JP" sz="1200" b="1" u="sng">
              <a:ln>
                <a:noFill/>
              </a:ln>
              <a:solidFill>
                <a:sysClr val="windowText" lastClr="000000"/>
              </a:solidFill>
              <a:latin typeface="+mj-lt"/>
              <a:ea typeface="Meiryo UI" panose="020B0604030504040204" pitchFamily="50" charset="-128"/>
            </a:rPr>
            <a:t>2-3</a:t>
          </a:r>
          <a:r>
            <a:rPr kumimoji="1" lang="ja-JP" altLang="en-US" sz="1200" b="1" u="sng">
              <a:ln>
                <a:noFill/>
              </a:ln>
              <a:solidFill>
                <a:sysClr val="windowText" lastClr="000000"/>
              </a:solidFill>
              <a:latin typeface="+mj-lt"/>
              <a:ea typeface="Meiryo UI" panose="020B0604030504040204" pitchFamily="50" charset="-128"/>
            </a:rPr>
            <a:t>）」　</a:t>
          </a:r>
          <a:r>
            <a:rPr kumimoji="1" lang="en-US" altLang="ja-JP" sz="1200" b="1" u="sng">
              <a:ln>
                <a:noFill/>
              </a:ln>
              <a:solidFill>
                <a:sysClr val="windowText" lastClr="000000"/>
              </a:solidFill>
              <a:latin typeface="+mj-lt"/>
              <a:ea typeface="Meiryo UI" panose="020B0604030504040204" pitchFamily="50" charset="-128"/>
            </a:rPr>
            <a:t>※</a:t>
          </a:r>
          <a:r>
            <a:rPr kumimoji="1" lang="ja-JP" altLang="en-US" sz="1200" b="1" u="sng">
              <a:ln>
                <a:noFill/>
              </a:ln>
              <a:solidFill>
                <a:sysClr val="windowText" lastClr="000000"/>
              </a:solidFill>
              <a:latin typeface="+mj-lt"/>
              <a:ea typeface="Meiryo UI" panose="020B0604030504040204" pitchFamily="50" charset="-128"/>
            </a:rPr>
            <a:t>２番目に入力</a:t>
          </a:r>
          <a:r>
            <a:rPr kumimoji="1" lang="ja-JP" altLang="en-US" sz="1200" b="1" baseline="0">
              <a:ln>
                <a:noFill/>
              </a:ln>
              <a:solidFill>
                <a:sysClr val="windowText" lastClr="000000"/>
              </a:solidFill>
              <a:latin typeface="+mj-lt"/>
              <a:ea typeface="Meiryo UI" panose="020B0604030504040204" pitchFamily="50" charset="-128"/>
            </a:rPr>
            <a:t>　</a:t>
          </a:r>
          <a:endParaRPr kumimoji="1" lang="en-US" altLang="ja-JP" sz="1200" b="1" baseline="0">
            <a:ln>
              <a:noFill/>
            </a:ln>
            <a:solidFill>
              <a:sysClr val="windowText" lastClr="000000"/>
            </a:solidFill>
            <a:latin typeface="+mj-lt"/>
            <a:ea typeface="Meiryo UI" panose="020B0604030504040204" pitchFamily="50" charset="-128"/>
          </a:endParaRPr>
        </a:p>
        <a:p>
          <a:pPr algn="l"/>
          <a:r>
            <a:rPr kumimoji="1" lang="ja-JP" altLang="en-US" sz="1200" b="1" u="none" baseline="0">
              <a:ln>
                <a:noFill/>
              </a:ln>
              <a:solidFill>
                <a:sysClr val="windowText" lastClr="000000"/>
              </a:solidFill>
              <a:latin typeface="+mj-lt"/>
              <a:ea typeface="Meiryo UI" panose="020B0604030504040204" pitchFamily="50" charset="-128"/>
            </a:rPr>
            <a:t>　　　　　　↓</a:t>
          </a:r>
          <a:endParaRPr kumimoji="1" lang="en-US" altLang="ja-JP" sz="1200" b="1" u="none" baseline="0">
            <a:ln>
              <a:noFill/>
            </a:ln>
            <a:solidFill>
              <a:sysClr val="windowText" lastClr="000000"/>
            </a:solidFill>
            <a:latin typeface="+mj-lt"/>
            <a:ea typeface="Meiryo UI" panose="020B0604030504040204" pitchFamily="50" charset="-128"/>
          </a:endParaRPr>
        </a:p>
        <a:p>
          <a:pPr algn="l"/>
          <a:r>
            <a:rPr kumimoji="1" lang="ja-JP" altLang="en-US" sz="1200" b="1" u="none">
              <a:ln>
                <a:noFill/>
              </a:ln>
              <a:solidFill>
                <a:sysClr val="windowText" lastClr="000000"/>
              </a:solidFill>
              <a:latin typeface="+mj-lt"/>
              <a:ea typeface="Meiryo UI" panose="020B0604030504040204" pitchFamily="50" charset="-128"/>
            </a:rPr>
            <a:t>③　「総括表」　</a:t>
          </a:r>
          <a:r>
            <a:rPr kumimoji="1" lang="ja-JP" altLang="en-US" sz="1200" b="1" u="sng">
              <a:ln>
                <a:noFill/>
              </a:ln>
              <a:solidFill>
                <a:sysClr val="windowText" lastClr="000000"/>
              </a:solidFill>
              <a:latin typeface="+mj-lt"/>
              <a:ea typeface="Meiryo UI" panose="020B0604030504040204" pitchFamily="50" charset="-128"/>
            </a:rPr>
            <a:t>　</a:t>
          </a:r>
          <a:endParaRPr kumimoji="1" lang="en-US" altLang="ja-JP" sz="1200" b="1" u="sng">
            <a:ln>
              <a:noFill/>
            </a:ln>
            <a:solidFill>
              <a:sysClr val="windowText" lastClr="000000"/>
            </a:solidFill>
            <a:latin typeface="+mj-lt"/>
            <a:ea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100852</xdr:colOff>
      <xdr:row>31</xdr:row>
      <xdr:rowOff>123266</xdr:rowOff>
    </xdr:from>
    <xdr:to>
      <xdr:col>16</xdr:col>
      <xdr:colOff>268942</xdr:colOff>
      <xdr:row>37</xdr:row>
      <xdr:rowOff>1</xdr:rowOff>
    </xdr:to>
    <xdr:sp macro="" textlink="">
      <xdr:nvSpPr>
        <xdr:cNvPr id="2" name="角丸四角形 1"/>
        <xdr:cNvSpPr/>
      </xdr:nvSpPr>
      <xdr:spPr>
        <a:xfrm>
          <a:off x="12483352" y="7138148"/>
          <a:ext cx="2218766" cy="1154206"/>
        </a:xfrm>
        <a:prstGeom prst="roundRect">
          <a:avLst/>
        </a:prstGeom>
        <a:solidFill>
          <a:schemeClr val="accent6">
            <a:lumMod val="40000"/>
            <a:lumOff val="60000"/>
          </a:schemeClr>
        </a:solidFill>
        <a:ln>
          <a:solidFill>
            <a:schemeClr val="accent6">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u="none">
              <a:ln>
                <a:noFill/>
              </a:ln>
              <a:solidFill>
                <a:sysClr val="windowText" lastClr="000000"/>
              </a:solidFill>
              <a:latin typeface="+mj-lt"/>
              <a:ea typeface="Meiryo UI" panose="020B0604030504040204" pitchFamily="50" charset="-128"/>
            </a:rPr>
            <a:t>←短期入所：単独型は</a:t>
          </a:r>
          <a:endParaRPr kumimoji="1" lang="en-US" altLang="ja-JP" sz="900" b="1" u="none">
            <a:ln>
              <a:noFill/>
            </a:ln>
            <a:solidFill>
              <a:sysClr val="windowText" lastClr="000000"/>
            </a:solidFill>
            <a:latin typeface="+mj-lt"/>
            <a:ea typeface="Meiryo UI" panose="020B0604030504040204" pitchFamily="50" charset="-128"/>
          </a:endParaRPr>
        </a:p>
        <a:p>
          <a:pPr algn="l"/>
          <a:r>
            <a:rPr kumimoji="1" lang="ja-JP" altLang="en-US" sz="900" b="1" u="none">
              <a:ln>
                <a:noFill/>
              </a:ln>
              <a:solidFill>
                <a:sysClr val="windowText" lastClr="000000"/>
              </a:solidFill>
              <a:latin typeface="+mj-lt"/>
              <a:ea typeface="Meiryo UI" panose="020B0604030504040204" pitchFamily="50" charset="-128"/>
            </a:rPr>
            <a:t>　「生活介護」と同等の加算率です。</a:t>
          </a:r>
          <a:endParaRPr kumimoji="1" lang="en-US" altLang="ja-JP" sz="900" b="1" u="none">
            <a:ln>
              <a:noFill/>
            </a:ln>
            <a:solidFill>
              <a:sysClr val="windowText" lastClr="000000"/>
            </a:solidFill>
            <a:latin typeface="+mj-lt"/>
            <a:ea typeface="Meiryo UI" panose="020B0604030504040204" pitchFamily="50" charset="-128"/>
          </a:endParaRPr>
        </a:p>
        <a:p>
          <a:pPr algn="l"/>
          <a:endParaRPr kumimoji="1" lang="en-US" altLang="ja-JP" sz="900" b="1" u="none">
            <a:ln>
              <a:noFill/>
            </a:ln>
            <a:solidFill>
              <a:sysClr val="windowText" lastClr="000000"/>
            </a:solidFill>
            <a:latin typeface="+mj-lt"/>
            <a:ea typeface="Meiryo UI" panose="020B0604030504040204" pitchFamily="50" charset="-128"/>
          </a:endParaRPr>
        </a:p>
        <a:p>
          <a:pPr algn="l"/>
          <a:r>
            <a:rPr kumimoji="1" lang="ja-JP" altLang="en-US" sz="900" b="1" u="none">
              <a:ln>
                <a:noFill/>
              </a:ln>
              <a:solidFill>
                <a:sysClr val="windowText" lastClr="000000"/>
              </a:solidFill>
              <a:latin typeface="+mj-lt"/>
              <a:ea typeface="Meiryo UI" panose="020B0604030504040204" pitchFamily="50" charset="-128"/>
            </a:rPr>
            <a:t>特定加算の加算区分の選択は</a:t>
          </a:r>
          <a:endParaRPr kumimoji="1" lang="en-US" altLang="ja-JP" sz="900" b="1" u="none">
            <a:ln>
              <a:noFill/>
            </a:ln>
            <a:solidFill>
              <a:sysClr val="windowText" lastClr="000000"/>
            </a:solidFill>
            <a:latin typeface="+mj-lt"/>
            <a:ea typeface="Meiryo UI" panose="020B0604030504040204" pitchFamily="50" charset="-128"/>
          </a:endParaRPr>
        </a:p>
        <a:p>
          <a:pPr algn="l"/>
          <a:r>
            <a:rPr kumimoji="1" lang="ja-JP" altLang="en-US" sz="900" b="1" u="none">
              <a:ln>
                <a:noFill/>
              </a:ln>
              <a:solidFill>
                <a:sysClr val="windowText" lastClr="000000"/>
              </a:solidFill>
              <a:latin typeface="+mj-lt"/>
              <a:ea typeface="Meiryo UI" panose="020B0604030504040204" pitchFamily="50" charset="-128"/>
            </a:rPr>
            <a:t>「区分なし」を選択してください。</a:t>
          </a:r>
          <a:endParaRPr kumimoji="1" lang="en-US" altLang="ja-JP" sz="900" b="1" u="none">
            <a:ln>
              <a:noFill/>
            </a:ln>
            <a:solidFill>
              <a:sysClr val="windowText" lastClr="000000"/>
            </a:solidFill>
            <a:latin typeface="+mj-lt"/>
            <a:ea typeface="Meiryo UI"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6" Type="http://schemas.openxmlformats.org/officeDocument/2006/relationships/ctrlProp" Target="../ctrlProps/ctrlProp12.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5" Type="http://schemas.openxmlformats.org/officeDocument/2006/relationships/ctrlProp" Target="../ctrlProps/ctrlProp1.xml"/><Relationship Id="rId90" Type="http://schemas.openxmlformats.org/officeDocument/2006/relationships/ctrlProp" Target="../ctrlProps/ctrlProp86.xml"/><Relationship Id="rId22" Type="http://schemas.openxmlformats.org/officeDocument/2006/relationships/ctrlProp" Target="../ctrlProps/ctrlProp18.xml"/><Relationship Id="rId27" Type="http://schemas.openxmlformats.org/officeDocument/2006/relationships/ctrlProp" Target="../ctrlProps/ctrlProp23.xml"/><Relationship Id="rId43" Type="http://schemas.openxmlformats.org/officeDocument/2006/relationships/ctrlProp" Target="../ctrlProps/ctrlProp39.xml"/><Relationship Id="rId48" Type="http://schemas.openxmlformats.org/officeDocument/2006/relationships/ctrlProp" Target="../ctrlProps/ctrlProp44.xml"/><Relationship Id="rId64" Type="http://schemas.openxmlformats.org/officeDocument/2006/relationships/ctrlProp" Target="../ctrlProps/ctrlProp60.xml"/><Relationship Id="rId69" Type="http://schemas.openxmlformats.org/officeDocument/2006/relationships/ctrlProp" Target="../ctrlProps/ctrlProp65.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80" Type="http://schemas.openxmlformats.org/officeDocument/2006/relationships/ctrlProp" Target="../ctrlProps/ctrlProp76.xml"/><Relationship Id="rId85" Type="http://schemas.openxmlformats.org/officeDocument/2006/relationships/ctrlProp" Target="../ctrlProps/ctrlProp81.xml"/><Relationship Id="rId93" Type="http://schemas.openxmlformats.org/officeDocument/2006/relationships/comments" Target="../comments1.xml"/><Relationship Id="rId3" Type="http://schemas.openxmlformats.org/officeDocument/2006/relationships/drawing" Target="../drawings/drawing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88" Type="http://schemas.openxmlformats.org/officeDocument/2006/relationships/ctrlProp" Target="../ctrlProps/ctrlProp84.xml"/><Relationship Id="rId91" Type="http://schemas.openxmlformats.org/officeDocument/2006/relationships/ctrlProp" Target="../ctrlProps/ctrlProp87.xml"/><Relationship Id="rId1" Type="http://schemas.openxmlformats.org/officeDocument/2006/relationships/hyperlink" Target="http://www.pref.osaka.lg.jp/chiikiseikatsu/syougaijisien/tokutei_guide.html"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3.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61" Type="http://schemas.openxmlformats.org/officeDocument/2006/relationships/ctrlProp" Target="../ctrlProps/ctrlProp57.xml"/><Relationship Id="rId82" Type="http://schemas.openxmlformats.org/officeDocument/2006/relationships/ctrlProp" Target="../ctrlProps/ctrlProp78.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showGridLines="0" tabSelected="1" view="pageBreakPreview" zoomScale="70" zoomScaleNormal="90" zoomScaleSheetLayoutView="70" workbookViewId="0">
      <selection activeCell="A2" sqref="A2:H2"/>
    </sheetView>
  </sheetViews>
  <sheetFormatPr defaultRowHeight="15.75"/>
  <cols>
    <col min="1" max="1" width="23.625" style="475" customWidth="1"/>
    <col min="2" max="3" width="16.625" style="476" customWidth="1"/>
    <col min="4" max="4" width="28.75" style="476" customWidth="1"/>
    <col min="5" max="8" width="28.75" style="479" customWidth="1"/>
    <col min="9" max="54" width="4" style="470" customWidth="1"/>
    <col min="55" max="16384" width="9" style="470"/>
  </cols>
  <sheetData>
    <row r="1" spans="1:9" ht="45" customHeight="1" thickBot="1">
      <c r="A1" s="803" t="s">
        <v>419</v>
      </c>
      <c r="B1" s="803"/>
      <c r="C1" s="803"/>
      <c r="D1" s="803"/>
      <c r="E1" s="803"/>
      <c r="F1" s="803"/>
      <c r="G1" s="803"/>
      <c r="H1" s="803"/>
      <c r="I1" s="488"/>
    </row>
    <row r="2" spans="1:9" ht="20.25" customHeight="1" thickTop="1">
      <c r="A2" s="820" t="s">
        <v>235</v>
      </c>
      <c r="B2" s="820"/>
      <c r="C2" s="820"/>
      <c r="D2" s="820"/>
      <c r="E2" s="820"/>
      <c r="F2" s="820"/>
      <c r="G2" s="820"/>
      <c r="H2" s="820"/>
      <c r="I2" s="489"/>
    </row>
    <row r="3" spans="1:9" s="472" customFormat="1" ht="8.1" customHeight="1">
      <c r="A3" s="819"/>
      <c r="B3" s="819"/>
      <c r="C3" s="819"/>
      <c r="D3" s="819"/>
      <c r="E3" s="819"/>
      <c r="F3" s="819"/>
      <c r="G3" s="819"/>
      <c r="H3" s="471"/>
    </row>
    <row r="4" spans="1:9" s="473" customFormat="1" ht="48" customHeight="1">
      <c r="A4" s="591" t="s">
        <v>307</v>
      </c>
      <c r="B4" s="591" t="s">
        <v>236</v>
      </c>
      <c r="C4" s="592" t="s">
        <v>426</v>
      </c>
      <c r="D4" s="804" t="s">
        <v>237</v>
      </c>
      <c r="E4" s="805"/>
      <c r="F4" s="805"/>
      <c r="G4" s="806"/>
      <c r="H4" s="591" t="s">
        <v>238</v>
      </c>
    </row>
    <row r="5" spans="1:9" ht="19.899999999999999" customHeight="1">
      <c r="A5" s="593" t="s">
        <v>308</v>
      </c>
      <c r="B5" s="474">
        <v>1</v>
      </c>
      <c r="C5" s="496" t="s">
        <v>239</v>
      </c>
      <c r="D5" s="807" t="s">
        <v>240</v>
      </c>
      <c r="E5" s="808"/>
      <c r="F5" s="808"/>
      <c r="G5" s="809"/>
      <c r="H5" s="484" t="s">
        <v>241</v>
      </c>
    </row>
    <row r="6" spans="1:9" ht="45.75" customHeight="1">
      <c r="A6" s="602" t="s">
        <v>242</v>
      </c>
      <c r="B6" s="603">
        <v>1</v>
      </c>
      <c r="C6" s="604" t="s">
        <v>444</v>
      </c>
      <c r="D6" s="810" t="s">
        <v>439</v>
      </c>
      <c r="E6" s="811"/>
      <c r="F6" s="811"/>
      <c r="G6" s="812"/>
      <c r="H6" s="484" t="s">
        <v>241</v>
      </c>
    </row>
    <row r="7" spans="1:9" ht="58.5" customHeight="1">
      <c r="A7" s="596" t="s">
        <v>243</v>
      </c>
      <c r="B7" s="597">
        <v>1</v>
      </c>
      <c r="C7" s="598" t="s">
        <v>60</v>
      </c>
      <c r="D7" s="813" t="s">
        <v>424</v>
      </c>
      <c r="E7" s="814"/>
      <c r="F7" s="814"/>
      <c r="G7" s="815"/>
      <c r="H7" s="600" t="s">
        <v>244</v>
      </c>
    </row>
    <row r="8" spans="1:9" ht="53.45" customHeight="1">
      <c r="A8" s="594" t="s">
        <v>287</v>
      </c>
      <c r="B8" s="595">
        <v>1</v>
      </c>
      <c r="C8" s="601" t="s">
        <v>119</v>
      </c>
      <c r="D8" s="816" t="s">
        <v>425</v>
      </c>
      <c r="E8" s="817"/>
      <c r="F8" s="817"/>
      <c r="G8" s="818"/>
      <c r="H8" s="599" t="s">
        <v>244</v>
      </c>
    </row>
    <row r="9" spans="1:9" ht="59.25" customHeight="1">
      <c r="A9" s="594" t="s">
        <v>245</v>
      </c>
      <c r="B9" s="595">
        <v>1</v>
      </c>
      <c r="C9" s="601" t="s">
        <v>428</v>
      </c>
      <c r="D9" s="816" t="s">
        <v>427</v>
      </c>
      <c r="E9" s="817"/>
      <c r="F9" s="817"/>
      <c r="G9" s="818"/>
      <c r="H9" s="599" t="s">
        <v>244</v>
      </c>
      <c r="I9" s="545" t="s">
        <v>438</v>
      </c>
    </row>
    <row r="10" spans="1:9" ht="19.149999999999999" customHeight="1">
      <c r="E10" s="476"/>
      <c r="F10" s="476"/>
      <c r="G10" s="475"/>
      <c r="H10" s="475"/>
      <c r="I10" s="477"/>
    </row>
    <row r="11" spans="1:9" ht="19.149999999999999" customHeight="1">
      <c r="E11" s="476"/>
      <c r="F11" s="476"/>
      <c r="G11" s="475"/>
      <c r="H11" s="475"/>
      <c r="I11" s="477"/>
    </row>
    <row r="12" spans="1:9" ht="19.149999999999999" customHeight="1">
      <c r="E12" s="476"/>
      <c r="F12" s="476"/>
      <c r="G12" s="475"/>
      <c r="H12" s="475"/>
      <c r="I12" s="477"/>
    </row>
    <row r="13" spans="1:9" ht="19.149999999999999" customHeight="1">
      <c r="E13" s="476"/>
      <c r="F13" s="476"/>
      <c r="G13" s="475"/>
      <c r="H13" s="475"/>
      <c r="I13" s="477"/>
    </row>
    <row r="14" spans="1:9" ht="19.149999999999999" customHeight="1">
      <c r="E14" s="476"/>
      <c r="F14" s="476"/>
      <c r="G14" s="475"/>
      <c r="H14" s="475"/>
      <c r="I14" s="477"/>
    </row>
    <row r="15" spans="1:9" ht="19.149999999999999" customHeight="1">
      <c r="E15" s="476"/>
      <c r="F15" s="476"/>
      <c r="G15" s="475"/>
      <c r="H15" s="475"/>
      <c r="I15" s="477"/>
    </row>
    <row r="16" spans="1:9" ht="19.149999999999999" customHeight="1">
      <c r="E16" s="476"/>
      <c r="F16" s="476"/>
      <c r="G16" s="475"/>
      <c r="H16" s="475"/>
      <c r="I16" s="477"/>
    </row>
    <row r="17" spans="1:8" ht="11.45" customHeight="1">
      <c r="A17" s="828" t="s">
        <v>246</v>
      </c>
      <c r="B17" s="828"/>
      <c r="C17" s="828"/>
      <c r="D17" s="828"/>
      <c r="E17" s="828"/>
      <c r="F17" s="828"/>
      <c r="G17" s="828"/>
      <c r="H17" s="478"/>
    </row>
    <row r="18" spans="1:8" ht="23.25" customHeight="1">
      <c r="A18" s="478"/>
      <c r="B18" s="478"/>
      <c r="C18" s="478"/>
      <c r="D18" s="478"/>
      <c r="E18" s="478"/>
      <c r="F18" s="478"/>
      <c r="G18" s="478"/>
      <c r="H18" s="478"/>
    </row>
    <row r="19" spans="1:8" s="499" customFormat="1" ht="21" customHeight="1">
      <c r="A19" s="500" t="s">
        <v>247</v>
      </c>
      <c r="B19" s="501"/>
      <c r="C19" s="501"/>
      <c r="D19" s="501"/>
      <c r="E19" s="500"/>
      <c r="F19" s="500"/>
      <c r="G19" s="500"/>
      <c r="H19" s="500"/>
    </row>
    <row r="20" spans="1:8" s="498" customFormat="1" ht="21" customHeight="1">
      <c r="A20" s="502" t="s">
        <v>420</v>
      </c>
      <c r="B20" s="503"/>
      <c r="C20" s="503"/>
      <c r="D20" s="503"/>
      <c r="E20" s="502"/>
      <c r="F20" s="502"/>
      <c r="G20" s="502"/>
      <c r="H20" s="502"/>
    </row>
    <row r="21" spans="1:8" s="498" customFormat="1" ht="21" customHeight="1">
      <c r="A21" s="502" t="s">
        <v>421</v>
      </c>
      <c r="B21" s="503"/>
      <c r="C21" s="503"/>
      <c r="D21" s="503"/>
      <c r="E21" s="502"/>
      <c r="F21" s="502"/>
      <c r="G21" s="502"/>
      <c r="H21" s="502"/>
    </row>
    <row r="22" spans="1:8" s="498" customFormat="1" ht="21" customHeight="1">
      <c r="A22" s="502" t="s">
        <v>432</v>
      </c>
      <c r="B22" s="503"/>
      <c r="C22" s="503"/>
      <c r="D22" s="503"/>
      <c r="E22" s="502"/>
      <c r="F22" s="502"/>
      <c r="G22" s="502"/>
      <c r="H22" s="502"/>
    </row>
    <row r="23" spans="1:8" s="498" customFormat="1" ht="21" customHeight="1">
      <c r="A23" s="502" t="s">
        <v>433</v>
      </c>
      <c r="B23" s="503"/>
      <c r="C23" s="503"/>
      <c r="D23" s="503"/>
      <c r="E23" s="502"/>
      <c r="F23" s="502"/>
      <c r="G23" s="502"/>
      <c r="H23" s="502"/>
    </row>
    <row r="24" spans="1:8" s="498" customFormat="1" ht="21" customHeight="1">
      <c r="A24" s="502" t="s">
        <v>422</v>
      </c>
      <c r="B24" s="503"/>
      <c r="C24" s="503"/>
      <c r="D24" s="503"/>
      <c r="E24" s="502"/>
      <c r="F24" s="502"/>
      <c r="G24" s="502"/>
      <c r="H24" s="502"/>
    </row>
    <row r="25" spans="1:8" s="498" customFormat="1" ht="21" customHeight="1">
      <c r="A25" s="502" t="s">
        <v>423</v>
      </c>
      <c r="B25" s="503"/>
      <c r="C25" s="503"/>
      <c r="D25" s="503"/>
      <c r="E25" s="502"/>
      <c r="F25" s="502"/>
      <c r="G25" s="502"/>
      <c r="H25" s="502"/>
    </row>
    <row r="26" spans="1:8">
      <c r="A26" s="481"/>
      <c r="B26" s="480"/>
      <c r="C26" s="480"/>
      <c r="D26" s="480"/>
    </row>
    <row r="27" spans="1:8" ht="22.15" customHeight="1">
      <c r="A27" s="497"/>
      <c r="B27" s="829" t="s">
        <v>248</v>
      </c>
      <c r="C27" s="830"/>
      <c r="D27" s="830"/>
      <c r="E27" s="831"/>
      <c r="F27" s="829" t="s">
        <v>249</v>
      </c>
      <c r="G27" s="830"/>
      <c r="H27" s="831"/>
    </row>
    <row r="28" spans="1:8" s="487" customFormat="1" ht="55.15" customHeight="1">
      <c r="A28" s="821" t="s">
        <v>250</v>
      </c>
      <c r="B28" s="490"/>
      <c r="C28" s="491"/>
      <c r="D28" s="491"/>
      <c r="E28" s="491"/>
      <c r="F28" s="822"/>
      <c r="G28" s="823"/>
      <c r="H28" s="824"/>
    </row>
    <row r="29" spans="1:8" s="487" customFormat="1" ht="55.15" customHeight="1">
      <c r="A29" s="821"/>
      <c r="B29" s="492"/>
      <c r="C29" s="493"/>
      <c r="D29" s="493"/>
      <c r="E29" s="493"/>
      <c r="F29" s="825"/>
      <c r="G29" s="826"/>
      <c r="H29" s="827"/>
    </row>
    <row r="30" spans="1:8" s="487" customFormat="1" ht="55.15" customHeight="1">
      <c r="A30" s="821" t="s">
        <v>251</v>
      </c>
      <c r="B30" s="492"/>
      <c r="C30" s="493"/>
      <c r="D30" s="493"/>
      <c r="E30" s="493"/>
      <c r="F30" s="822"/>
      <c r="G30" s="823"/>
      <c r="H30" s="824"/>
    </row>
    <row r="31" spans="1:8" s="487" customFormat="1" ht="55.15" customHeight="1">
      <c r="A31" s="821"/>
      <c r="B31" s="494"/>
      <c r="C31" s="495"/>
      <c r="D31" s="495"/>
      <c r="E31" s="495"/>
      <c r="F31" s="825"/>
      <c r="G31" s="826"/>
      <c r="H31" s="827"/>
    </row>
    <row r="32" spans="1:8">
      <c r="A32" s="479"/>
      <c r="B32" s="480"/>
      <c r="C32" s="480"/>
      <c r="D32" s="480"/>
      <c r="G32" s="480"/>
      <c r="H32" s="480"/>
    </row>
    <row r="33" spans="1:8">
      <c r="A33" s="479"/>
      <c r="B33" s="480"/>
      <c r="C33" s="480"/>
      <c r="D33" s="480"/>
      <c r="G33" s="480"/>
      <c r="H33" s="480"/>
    </row>
    <row r="34" spans="1:8">
      <c r="A34" s="479"/>
      <c r="B34" s="480"/>
      <c r="C34" s="480"/>
      <c r="D34" s="480"/>
      <c r="G34" s="480"/>
      <c r="H34" s="480"/>
    </row>
    <row r="35" spans="1:8">
      <c r="A35" s="479"/>
      <c r="B35" s="480"/>
      <c r="C35" s="480"/>
      <c r="D35" s="480"/>
    </row>
    <row r="36" spans="1:8">
      <c r="A36" s="479"/>
      <c r="B36" s="480"/>
      <c r="C36" s="480"/>
      <c r="D36" s="480"/>
    </row>
    <row r="37" spans="1:8" ht="14.45" customHeight="1">
      <c r="A37" s="479"/>
      <c r="B37" s="480"/>
      <c r="C37" s="480"/>
      <c r="D37" s="480"/>
    </row>
    <row r="38" spans="1:8" ht="14.45" customHeight="1">
      <c r="A38" s="479"/>
      <c r="B38" s="480"/>
      <c r="C38" s="480"/>
      <c r="D38" s="480"/>
    </row>
    <row r="39" spans="1:8" ht="19.5">
      <c r="A39" s="482"/>
      <c r="B39" s="483"/>
      <c r="C39" s="483"/>
      <c r="D39" s="483"/>
      <c r="E39" s="482"/>
      <c r="F39" s="482"/>
    </row>
    <row r="40" spans="1:8">
      <c r="A40" s="479"/>
      <c r="B40" s="480"/>
      <c r="C40" s="480"/>
      <c r="D40" s="480"/>
    </row>
    <row r="41" spans="1:8">
      <c r="A41" s="479"/>
      <c r="B41" s="480"/>
      <c r="C41" s="480"/>
      <c r="D41" s="480"/>
    </row>
    <row r="42" spans="1:8">
      <c r="A42" s="479"/>
      <c r="B42" s="480"/>
      <c r="C42" s="480"/>
      <c r="D42" s="480"/>
    </row>
    <row r="43" spans="1:8">
      <c r="A43" s="479"/>
      <c r="B43" s="480"/>
      <c r="C43" s="480"/>
      <c r="D43" s="480"/>
    </row>
    <row r="44" spans="1:8">
      <c r="A44" s="479"/>
      <c r="B44" s="480"/>
      <c r="C44" s="480"/>
      <c r="D44" s="480"/>
    </row>
    <row r="64" ht="34.9" customHeight="1"/>
    <row r="65" ht="34.9" customHeight="1"/>
    <row r="69" ht="34.9" customHeight="1"/>
    <row r="70" ht="34.9" customHeight="1"/>
    <row r="72" ht="34.9" customHeight="1"/>
    <row r="73" ht="34.9" customHeight="1"/>
    <row r="75" ht="55.15" customHeight="1"/>
    <row r="76" ht="55.15" customHeight="1"/>
    <row r="80" ht="28.9" customHeight="1"/>
    <row r="81" ht="28.9" customHeight="1"/>
  </sheetData>
  <mergeCells count="16">
    <mergeCell ref="A30:A31"/>
    <mergeCell ref="F28:H29"/>
    <mergeCell ref="F30:H31"/>
    <mergeCell ref="A17:G17"/>
    <mergeCell ref="F27:H27"/>
    <mergeCell ref="B27:E27"/>
    <mergeCell ref="D8:G8"/>
    <mergeCell ref="D9:G9"/>
    <mergeCell ref="A3:G3"/>
    <mergeCell ref="A2:H2"/>
    <mergeCell ref="A28:A29"/>
    <mergeCell ref="A1:H1"/>
    <mergeCell ref="D4:G4"/>
    <mergeCell ref="D5:G5"/>
    <mergeCell ref="D6:G6"/>
    <mergeCell ref="D7:G7"/>
  </mergeCells>
  <phoneticPr fontId="7"/>
  <pageMargins left="0.70866141732283472" right="0.70866141732283472" top="0.74803149606299213" bottom="0.15748031496062992"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C141"/>
  <sheetViews>
    <sheetView showGridLines="0" view="pageBreakPreview" zoomScale="85" zoomScaleNormal="100" zoomScaleSheetLayoutView="85" workbookViewId="0">
      <selection activeCell="AA33" sqref="AA33"/>
    </sheetView>
  </sheetViews>
  <sheetFormatPr defaultRowHeight="20.100000000000001" customHeight="1"/>
  <cols>
    <col min="1" max="1" width="4.75" style="485" customWidth="1"/>
    <col min="2" max="2" width="11" style="485" customWidth="1"/>
    <col min="3" max="22" width="2.625" style="485" customWidth="1"/>
    <col min="23" max="23" width="12.75" style="485" customWidth="1"/>
    <col min="24" max="24" width="25" style="485" customWidth="1"/>
    <col min="25" max="25" width="22.5" style="485" customWidth="1"/>
    <col min="26" max="26" width="18.625" style="485" customWidth="1"/>
    <col min="27" max="27" width="13.75" style="485" customWidth="1"/>
  </cols>
  <sheetData>
    <row r="1" spans="1:29" ht="20.100000000000001" customHeight="1">
      <c r="A1" s="504" t="s">
        <v>354</v>
      </c>
    </row>
    <row r="2" spans="1:29" ht="20.100000000000001" customHeight="1">
      <c r="A2" s="544" t="s">
        <v>151</v>
      </c>
      <c r="B2" s="486"/>
      <c r="C2" s="486"/>
      <c r="D2" s="486"/>
      <c r="E2" s="486"/>
      <c r="F2" s="486"/>
      <c r="G2" s="486"/>
      <c r="H2" s="486"/>
      <c r="I2" s="486"/>
      <c r="J2" s="486"/>
      <c r="K2" s="486"/>
      <c r="L2" s="486"/>
      <c r="M2" s="486"/>
      <c r="N2" s="486"/>
    </row>
    <row r="4" spans="1:29" ht="20.100000000000001" customHeight="1">
      <c r="A4" s="545" t="s">
        <v>150</v>
      </c>
      <c r="B4" s="545"/>
      <c r="C4" s="545"/>
      <c r="D4" s="545"/>
      <c r="E4" s="545"/>
      <c r="F4" s="545"/>
      <c r="G4" s="545"/>
      <c r="H4" s="545"/>
      <c r="I4" s="545"/>
      <c r="J4" s="545"/>
      <c r="K4" s="545"/>
      <c r="L4" s="545"/>
      <c r="M4" s="545"/>
      <c r="N4" s="545"/>
      <c r="O4" s="545"/>
      <c r="P4" s="545"/>
      <c r="Q4" s="545"/>
      <c r="R4" s="545"/>
      <c r="S4" s="545"/>
      <c r="T4" s="545"/>
      <c r="U4" s="545"/>
      <c r="V4" s="545"/>
      <c r="W4" s="545"/>
    </row>
    <row r="5" spans="1:29" ht="20.100000000000001" customHeight="1">
      <c r="A5" s="485" t="s">
        <v>192</v>
      </c>
    </row>
    <row r="6" spans="1:29" ht="20.100000000000001" customHeight="1">
      <c r="A6" s="485" t="s">
        <v>193</v>
      </c>
    </row>
    <row r="7" spans="1:29" ht="20.100000000000001" customHeight="1">
      <c r="A7" s="485" t="s">
        <v>132</v>
      </c>
    </row>
    <row r="9" spans="1:29" ht="20.100000000000001" customHeight="1">
      <c r="A9" s="504" t="s">
        <v>194</v>
      </c>
    </row>
    <row r="10" spans="1:29" ht="20.100000000000001" customHeight="1" thickBot="1">
      <c r="B10" s="485" t="s">
        <v>224</v>
      </c>
    </row>
    <row r="11" spans="1:29" ht="20.100000000000001" customHeight="1" thickBot="1">
      <c r="B11" s="506" t="s">
        <v>148</v>
      </c>
      <c r="C11" s="885" t="s">
        <v>447</v>
      </c>
      <c r="D11" s="886"/>
      <c r="E11" s="886"/>
      <c r="F11" s="886"/>
      <c r="G11" s="886"/>
      <c r="H11" s="886"/>
      <c r="I11" s="886"/>
      <c r="J11" s="886"/>
      <c r="K11" s="886"/>
      <c r="L11" s="887"/>
    </row>
    <row r="13" spans="1:29" ht="20.100000000000001" customHeight="1">
      <c r="A13" s="504" t="s">
        <v>195</v>
      </c>
    </row>
    <row r="14" spans="1:29" ht="20.100000000000001" customHeight="1" thickBot="1">
      <c r="B14" s="485" t="s">
        <v>216</v>
      </c>
    </row>
    <row r="15" spans="1:29" ht="23.25" customHeight="1">
      <c r="B15" s="507" t="s">
        <v>6</v>
      </c>
      <c r="C15" s="871" t="s">
        <v>8</v>
      </c>
      <c r="D15" s="871"/>
      <c r="E15" s="871"/>
      <c r="F15" s="871"/>
      <c r="G15" s="871"/>
      <c r="H15" s="871"/>
      <c r="I15" s="871"/>
      <c r="J15" s="871"/>
      <c r="K15" s="871"/>
      <c r="L15" s="872"/>
      <c r="M15" s="856"/>
      <c r="N15" s="857"/>
      <c r="O15" s="857"/>
      <c r="P15" s="857"/>
      <c r="Q15" s="857"/>
      <c r="R15" s="857"/>
      <c r="S15" s="857"/>
      <c r="T15" s="857"/>
      <c r="U15" s="857"/>
      <c r="V15" s="857"/>
      <c r="W15" s="858"/>
      <c r="X15" s="859"/>
    </row>
    <row r="16" spans="1:29" ht="23.25" customHeight="1" thickBot="1">
      <c r="B16" s="508"/>
      <c r="C16" s="871" t="s">
        <v>133</v>
      </c>
      <c r="D16" s="871"/>
      <c r="E16" s="871"/>
      <c r="F16" s="871"/>
      <c r="G16" s="871"/>
      <c r="H16" s="871"/>
      <c r="I16" s="871"/>
      <c r="J16" s="871"/>
      <c r="K16" s="871"/>
      <c r="L16" s="872"/>
      <c r="M16" s="860"/>
      <c r="N16" s="861"/>
      <c r="O16" s="861"/>
      <c r="P16" s="861"/>
      <c r="Q16" s="861"/>
      <c r="R16" s="861"/>
      <c r="S16" s="861"/>
      <c r="T16" s="861"/>
      <c r="U16" s="862"/>
      <c r="V16" s="862"/>
      <c r="W16" s="863"/>
      <c r="X16" s="864"/>
      <c r="AC16" t="s">
        <v>149</v>
      </c>
    </row>
    <row r="17" spans="1:29" ht="23.25" customHeight="1" thickBot="1">
      <c r="B17" s="507" t="s">
        <v>134</v>
      </c>
      <c r="C17" s="871" t="s">
        <v>7</v>
      </c>
      <c r="D17" s="871"/>
      <c r="E17" s="871"/>
      <c r="F17" s="871"/>
      <c r="G17" s="871"/>
      <c r="H17" s="871"/>
      <c r="I17" s="871"/>
      <c r="J17" s="871"/>
      <c r="K17" s="871"/>
      <c r="L17" s="872"/>
      <c r="M17" s="509"/>
      <c r="N17" s="510"/>
      <c r="O17" s="510"/>
      <c r="P17" s="511" t="s">
        <v>139</v>
      </c>
      <c r="Q17" s="510"/>
      <c r="R17" s="510"/>
      <c r="S17" s="510"/>
      <c r="T17" s="512"/>
      <c r="U17" s="513"/>
      <c r="V17" s="514"/>
      <c r="W17" s="514"/>
      <c r="X17" s="514"/>
      <c r="AC17" t="str">
        <f>CONCATENATE(M17,N17,O17,P17,Q17,R17,S17,T17)</f>
        <v>－</v>
      </c>
    </row>
    <row r="18" spans="1:29" ht="23.25" customHeight="1">
      <c r="B18" s="515"/>
      <c r="C18" s="871" t="s">
        <v>137</v>
      </c>
      <c r="D18" s="871"/>
      <c r="E18" s="871"/>
      <c r="F18" s="871"/>
      <c r="G18" s="871"/>
      <c r="H18" s="871"/>
      <c r="I18" s="871"/>
      <c r="J18" s="871"/>
      <c r="K18" s="871"/>
      <c r="L18" s="872"/>
      <c r="M18" s="860"/>
      <c r="N18" s="861"/>
      <c r="O18" s="861"/>
      <c r="P18" s="861"/>
      <c r="Q18" s="861"/>
      <c r="R18" s="861"/>
      <c r="S18" s="861"/>
      <c r="T18" s="861"/>
      <c r="U18" s="865"/>
      <c r="V18" s="865"/>
      <c r="W18" s="866"/>
      <c r="X18" s="867"/>
    </row>
    <row r="19" spans="1:29" ht="23.25" customHeight="1">
      <c r="B19" s="508"/>
      <c r="C19" s="871" t="s">
        <v>138</v>
      </c>
      <c r="D19" s="871"/>
      <c r="E19" s="871"/>
      <c r="F19" s="871"/>
      <c r="G19" s="871"/>
      <c r="H19" s="871"/>
      <c r="I19" s="871"/>
      <c r="J19" s="871"/>
      <c r="K19" s="871"/>
      <c r="L19" s="872"/>
      <c r="M19" s="860"/>
      <c r="N19" s="861"/>
      <c r="O19" s="861"/>
      <c r="P19" s="861"/>
      <c r="Q19" s="861"/>
      <c r="R19" s="861"/>
      <c r="S19" s="861"/>
      <c r="T19" s="861"/>
      <c r="U19" s="861"/>
      <c r="V19" s="861"/>
      <c r="W19" s="868"/>
      <c r="X19" s="869"/>
    </row>
    <row r="20" spans="1:29" ht="23.25" customHeight="1">
      <c r="B20" s="507" t="s">
        <v>135</v>
      </c>
      <c r="C20" s="871" t="s">
        <v>127</v>
      </c>
      <c r="D20" s="871"/>
      <c r="E20" s="871"/>
      <c r="F20" s="871"/>
      <c r="G20" s="871"/>
      <c r="H20" s="871"/>
      <c r="I20" s="871"/>
      <c r="J20" s="871"/>
      <c r="K20" s="871"/>
      <c r="L20" s="872"/>
      <c r="M20" s="860"/>
      <c r="N20" s="861"/>
      <c r="O20" s="861"/>
      <c r="P20" s="861"/>
      <c r="Q20" s="861"/>
      <c r="R20" s="861"/>
      <c r="S20" s="861"/>
      <c r="T20" s="861"/>
      <c r="U20" s="861"/>
      <c r="V20" s="861"/>
      <c r="W20" s="868"/>
      <c r="X20" s="869"/>
    </row>
    <row r="21" spans="1:29" ht="23.25" customHeight="1">
      <c r="B21" s="508"/>
      <c r="C21" s="871" t="s">
        <v>128</v>
      </c>
      <c r="D21" s="871"/>
      <c r="E21" s="871"/>
      <c r="F21" s="871"/>
      <c r="G21" s="871"/>
      <c r="H21" s="871"/>
      <c r="I21" s="871"/>
      <c r="J21" s="871"/>
      <c r="K21" s="871"/>
      <c r="L21" s="872"/>
      <c r="M21" s="875"/>
      <c r="N21" s="862"/>
      <c r="O21" s="862"/>
      <c r="P21" s="862"/>
      <c r="Q21" s="862"/>
      <c r="R21" s="862"/>
      <c r="S21" s="862"/>
      <c r="T21" s="862"/>
      <c r="U21" s="862"/>
      <c r="V21" s="862"/>
      <c r="W21" s="863"/>
      <c r="X21" s="864"/>
    </row>
    <row r="22" spans="1:29" ht="23.25" customHeight="1">
      <c r="B22" s="883" t="s">
        <v>186</v>
      </c>
      <c r="C22" s="871" t="s">
        <v>8</v>
      </c>
      <c r="D22" s="871"/>
      <c r="E22" s="871"/>
      <c r="F22" s="871"/>
      <c r="G22" s="871"/>
      <c r="H22" s="871"/>
      <c r="I22" s="871"/>
      <c r="J22" s="871"/>
      <c r="K22" s="871"/>
      <c r="L22" s="872"/>
      <c r="M22" s="860"/>
      <c r="N22" s="861"/>
      <c r="O22" s="861"/>
      <c r="P22" s="861"/>
      <c r="Q22" s="861"/>
      <c r="R22" s="861"/>
      <c r="S22" s="861"/>
      <c r="T22" s="861"/>
      <c r="U22" s="861"/>
      <c r="V22" s="861"/>
      <c r="W22" s="868"/>
      <c r="X22" s="869"/>
    </row>
    <row r="23" spans="1:29" ht="23.25" customHeight="1">
      <c r="B23" s="884"/>
      <c r="C23" s="873" t="s">
        <v>183</v>
      </c>
      <c r="D23" s="873"/>
      <c r="E23" s="873"/>
      <c r="F23" s="873"/>
      <c r="G23" s="873"/>
      <c r="H23" s="873"/>
      <c r="I23" s="873"/>
      <c r="J23" s="873"/>
      <c r="K23" s="873"/>
      <c r="L23" s="873"/>
      <c r="M23" s="860"/>
      <c r="N23" s="861"/>
      <c r="O23" s="861"/>
      <c r="P23" s="861"/>
      <c r="Q23" s="861"/>
      <c r="R23" s="861"/>
      <c r="S23" s="861"/>
      <c r="T23" s="861"/>
      <c r="U23" s="861"/>
      <c r="V23" s="861"/>
      <c r="W23" s="868"/>
      <c r="X23" s="869"/>
    </row>
    <row r="24" spans="1:29" ht="23.25" customHeight="1">
      <c r="B24" s="507" t="s">
        <v>184</v>
      </c>
      <c r="C24" s="871" t="s">
        <v>0</v>
      </c>
      <c r="D24" s="871"/>
      <c r="E24" s="871"/>
      <c r="F24" s="871"/>
      <c r="G24" s="871"/>
      <c r="H24" s="871"/>
      <c r="I24" s="871"/>
      <c r="J24" s="871"/>
      <c r="K24" s="871"/>
      <c r="L24" s="872"/>
      <c r="M24" s="870"/>
      <c r="N24" s="865"/>
      <c r="O24" s="865"/>
      <c r="P24" s="865"/>
      <c r="Q24" s="865"/>
      <c r="R24" s="865"/>
      <c r="S24" s="865"/>
      <c r="T24" s="865"/>
      <c r="U24" s="865"/>
      <c r="V24" s="865"/>
      <c r="W24" s="866"/>
      <c r="X24" s="867"/>
    </row>
    <row r="25" spans="1:29" ht="23.25" customHeight="1">
      <c r="B25" s="515"/>
      <c r="C25" s="871" t="s">
        <v>1</v>
      </c>
      <c r="D25" s="871"/>
      <c r="E25" s="871"/>
      <c r="F25" s="871"/>
      <c r="G25" s="871"/>
      <c r="H25" s="871"/>
      <c r="I25" s="871"/>
      <c r="J25" s="871"/>
      <c r="K25" s="871"/>
      <c r="L25" s="872"/>
      <c r="M25" s="860"/>
      <c r="N25" s="861"/>
      <c r="O25" s="861"/>
      <c r="P25" s="861"/>
      <c r="Q25" s="861"/>
      <c r="R25" s="861"/>
      <c r="S25" s="861"/>
      <c r="T25" s="861"/>
      <c r="U25" s="861"/>
      <c r="V25" s="861"/>
      <c r="W25" s="868"/>
      <c r="X25" s="869"/>
    </row>
    <row r="26" spans="1:29" ht="23.25" customHeight="1" thickBot="1">
      <c r="B26" s="517"/>
      <c r="C26" s="871" t="s">
        <v>185</v>
      </c>
      <c r="D26" s="871"/>
      <c r="E26" s="871"/>
      <c r="F26" s="871"/>
      <c r="G26" s="871"/>
      <c r="H26" s="871"/>
      <c r="I26" s="871"/>
      <c r="J26" s="871"/>
      <c r="K26" s="871"/>
      <c r="L26" s="872"/>
      <c r="M26" s="888"/>
      <c r="N26" s="889"/>
      <c r="O26" s="889"/>
      <c r="P26" s="889"/>
      <c r="Q26" s="889"/>
      <c r="R26" s="889"/>
      <c r="S26" s="889"/>
      <c r="T26" s="889"/>
      <c r="U26" s="889"/>
      <c r="V26" s="889"/>
      <c r="W26" s="890"/>
      <c r="X26" s="891"/>
    </row>
    <row r="28" spans="1:29" ht="20.100000000000001" customHeight="1">
      <c r="A28" s="504" t="s">
        <v>147</v>
      </c>
    </row>
    <row r="29" spans="1:29" ht="20.100000000000001" customHeight="1">
      <c r="B29" s="485" t="s">
        <v>215</v>
      </c>
      <c r="X29" s="518"/>
    </row>
    <row r="30" spans="1:29" ht="29.25" customHeight="1">
      <c r="B30" s="519" t="s">
        <v>155</v>
      </c>
      <c r="C30" s="874" t="s">
        <v>434</v>
      </c>
      <c r="D30" s="874"/>
      <c r="E30" s="874"/>
      <c r="F30" s="874"/>
      <c r="G30" s="874"/>
      <c r="H30" s="874"/>
      <c r="I30" s="874"/>
      <c r="J30" s="874"/>
      <c r="K30" s="874"/>
      <c r="L30" s="874"/>
      <c r="M30" s="874"/>
      <c r="N30" s="874"/>
      <c r="O30" s="874"/>
      <c r="P30" s="874"/>
      <c r="Q30" s="874"/>
      <c r="R30" s="874"/>
      <c r="S30" s="874"/>
      <c r="T30" s="874"/>
      <c r="U30" s="874"/>
      <c r="V30" s="874"/>
      <c r="W30" s="874"/>
      <c r="X30" s="874"/>
      <c r="Y30" s="874"/>
      <c r="Z30" s="874"/>
      <c r="AA30" s="874"/>
    </row>
    <row r="31" spans="1:29" ht="27" customHeight="1">
      <c r="B31" s="832" t="s">
        <v>136</v>
      </c>
      <c r="C31" s="841" t="s">
        <v>355</v>
      </c>
      <c r="D31" s="841"/>
      <c r="E31" s="841"/>
      <c r="F31" s="841"/>
      <c r="G31" s="841"/>
      <c r="H31" s="841"/>
      <c r="I31" s="841"/>
      <c r="J31" s="841"/>
      <c r="K31" s="841"/>
      <c r="L31" s="842"/>
      <c r="M31" s="847" t="s">
        <v>140</v>
      </c>
      <c r="N31" s="848"/>
      <c r="O31" s="848"/>
      <c r="P31" s="848"/>
      <c r="Q31" s="849"/>
      <c r="R31" s="834" t="s">
        <v>225</v>
      </c>
      <c r="S31" s="835"/>
      <c r="T31" s="835"/>
      <c r="U31" s="835"/>
      <c r="V31" s="835"/>
      <c r="W31" s="836"/>
      <c r="X31" s="832" t="s">
        <v>141</v>
      </c>
      <c r="Y31" s="832" t="s">
        <v>142</v>
      </c>
      <c r="Z31" s="880" t="s">
        <v>435</v>
      </c>
      <c r="AA31" s="878" t="s">
        <v>146</v>
      </c>
    </row>
    <row r="32" spans="1:29" ht="40.5" customHeight="1" thickBot="1">
      <c r="B32" s="840"/>
      <c r="C32" s="843"/>
      <c r="D32" s="843"/>
      <c r="E32" s="843"/>
      <c r="F32" s="843"/>
      <c r="G32" s="843"/>
      <c r="H32" s="843"/>
      <c r="I32" s="843"/>
      <c r="J32" s="843"/>
      <c r="K32" s="843"/>
      <c r="L32" s="844"/>
      <c r="M32" s="850"/>
      <c r="N32" s="851"/>
      <c r="O32" s="851"/>
      <c r="P32" s="851"/>
      <c r="Q32" s="852"/>
      <c r="R32" s="845" t="s">
        <v>228</v>
      </c>
      <c r="S32" s="846"/>
      <c r="T32" s="846"/>
      <c r="U32" s="846"/>
      <c r="V32" s="846"/>
      <c r="W32" s="520" t="s">
        <v>229</v>
      </c>
      <c r="X32" s="833"/>
      <c r="Y32" s="833"/>
      <c r="Z32" s="881"/>
      <c r="AA32" s="879"/>
    </row>
    <row r="33" spans="2:27" ht="37.5" customHeight="1">
      <c r="B33" s="506">
        <v>1</v>
      </c>
      <c r="C33" s="521"/>
      <c r="D33" s="522"/>
      <c r="E33" s="522"/>
      <c r="F33" s="522"/>
      <c r="G33" s="522"/>
      <c r="H33" s="522"/>
      <c r="I33" s="522"/>
      <c r="J33" s="522"/>
      <c r="K33" s="522"/>
      <c r="L33" s="523"/>
      <c r="M33" s="877"/>
      <c r="N33" s="877"/>
      <c r="O33" s="877"/>
      <c r="P33" s="877"/>
      <c r="Q33" s="877"/>
      <c r="R33" s="877"/>
      <c r="S33" s="877"/>
      <c r="T33" s="877"/>
      <c r="U33" s="877"/>
      <c r="V33" s="877"/>
      <c r="W33" s="524"/>
      <c r="X33" s="525"/>
      <c r="Y33" s="525"/>
      <c r="Z33" s="546"/>
      <c r="AA33" s="547"/>
    </row>
    <row r="34" spans="2:27" ht="37.5" customHeight="1">
      <c r="B34" s="506">
        <f>B33+1</f>
        <v>2</v>
      </c>
      <c r="C34" s="526"/>
      <c r="D34" s="527"/>
      <c r="E34" s="527"/>
      <c r="F34" s="527"/>
      <c r="G34" s="527"/>
      <c r="H34" s="527"/>
      <c r="I34" s="527"/>
      <c r="J34" s="527"/>
      <c r="K34" s="527"/>
      <c r="L34" s="528"/>
      <c r="M34" s="876"/>
      <c r="N34" s="876"/>
      <c r="O34" s="876"/>
      <c r="P34" s="876"/>
      <c r="Q34" s="876"/>
      <c r="R34" s="876"/>
      <c r="S34" s="876"/>
      <c r="T34" s="876"/>
      <c r="U34" s="876"/>
      <c r="V34" s="876"/>
      <c r="W34" s="529"/>
      <c r="X34" s="530"/>
      <c r="Y34" s="530"/>
      <c r="Z34" s="548"/>
      <c r="AA34" s="549"/>
    </row>
    <row r="35" spans="2:27" ht="37.5" customHeight="1">
      <c r="B35" s="506">
        <f t="shared" ref="B35:B71" si="0">B34+1</f>
        <v>3</v>
      </c>
      <c r="C35" s="526"/>
      <c r="D35" s="527"/>
      <c r="E35" s="527"/>
      <c r="F35" s="527"/>
      <c r="G35" s="527"/>
      <c r="H35" s="527"/>
      <c r="I35" s="527"/>
      <c r="J35" s="527"/>
      <c r="K35" s="527"/>
      <c r="L35" s="528"/>
      <c r="M35" s="876"/>
      <c r="N35" s="876"/>
      <c r="O35" s="876"/>
      <c r="P35" s="876"/>
      <c r="Q35" s="876"/>
      <c r="R35" s="876"/>
      <c r="S35" s="876"/>
      <c r="T35" s="876"/>
      <c r="U35" s="876"/>
      <c r="V35" s="876"/>
      <c r="W35" s="529"/>
      <c r="X35" s="530"/>
      <c r="Y35" s="530"/>
      <c r="Z35" s="548"/>
      <c r="AA35" s="549"/>
    </row>
    <row r="36" spans="2:27" ht="37.5" customHeight="1">
      <c r="B36" s="506">
        <f t="shared" si="0"/>
        <v>4</v>
      </c>
      <c r="C36" s="526"/>
      <c r="D36" s="527"/>
      <c r="E36" s="527"/>
      <c r="F36" s="527"/>
      <c r="G36" s="527"/>
      <c r="H36" s="527"/>
      <c r="I36" s="527"/>
      <c r="J36" s="527"/>
      <c r="K36" s="527"/>
      <c r="L36" s="528"/>
      <c r="M36" s="876"/>
      <c r="N36" s="876"/>
      <c r="O36" s="876"/>
      <c r="P36" s="876"/>
      <c r="Q36" s="876"/>
      <c r="R36" s="876"/>
      <c r="S36" s="876"/>
      <c r="T36" s="876"/>
      <c r="U36" s="876"/>
      <c r="V36" s="876"/>
      <c r="W36" s="529"/>
      <c r="X36" s="530"/>
      <c r="Y36" s="530"/>
      <c r="Z36" s="548"/>
      <c r="AA36" s="549"/>
    </row>
    <row r="37" spans="2:27" ht="37.5" customHeight="1">
      <c r="B37" s="506">
        <f t="shared" si="0"/>
        <v>5</v>
      </c>
      <c r="C37" s="526"/>
      <c r="D37" s="527"/>
      <c r="E37" s="527"/>
      <c r="F37" s="527"/>
      <c r="G37" s="527"/>
      <c r="H37" s="527"/>
      <c r="I37" s="527"/>
      <c r="J37" s="527"/>
      <c r="K37" s="527"/>
      <c r="L37" s="528"/>
      <c r="M37" s="876"/>
      <c r="N37" s="876"/>
      <c r="O37" s="876"/>
      <c r="P37" s="876"/>
      <c r="Q37" s="876"/>
      <c r="R37" s="876"/>
      <c r="S37" s="876"/>
      <c r="T37" s="876"/>
      <c r="U37" s="876"/>
      <c r="V37" s="876"/>
      <c r="W37" s="529"/>
      <c r="X37" s="530"/>
      <c r="Y37" s="530"/>
      <c r="Z37" s="548"/>
      <c r="AA37" s="549"/>
    </row>
    <row r="38" spans="2:27" ht="37.5" customHeight="1">
      <c r="B38" s="506">
        <f t="shared" si="0"/>
        <v>6</v>
      </c>
      <c r="C38" s="526"/>
      <c r="D38" s="527"/>
      <c r="E38" s="527"/>
      <c r="F38" s="527"/>
      <c r="G38" s="527"/>
      <c r="H38" s="527"/>
      <c r="I38" s="527"/>
      <c r="J38" s="527"/>
      <c r="K38" s="527"/>
      <c r="L38" s="528"/>
      <c r="M38" s="876"/>
      <c r="N38" s="876"/>
      <c r="O38" s="876"/>
      <c r="P38" s="876"/>
      <c r="Q38" s="876"/>
      <c r="R38" s="853"/>
      <c r="S38" s="854"/>
      <c r="T38" s="854"/>
      <c r="U38" s="854"/>
      <c r="V38" s="855"/>
      <c r="W38" s="529"/>
      <c r="X38" s="530"/>
      <c r="Y38" s="530"/>
      <c r="Z38" s="548"/>
      <c r="AA38" s="549"/>
    </row>
    <row r="39" spans="2:27" ht="37.5" customHeight="1">
      <c r="B39" s="506">
        <f t="shared" si="0"/>
        <v>7</v>
      </c>
      <c r="C39" s="526"/>
      <c r="D39" s="527"/>
      <c r="E39" s="527"/>
      <c r="F39" s="527"/>
      <c r="G39" s="527"/>
      <c r="H39" s="527"/>
      <c r="I39" s="527"/>
      <c r="J39" s="527"/>
      <c r="K39" s="527"/>
      <c r="L39" s="528"/>
      <c r="M39" s="876"/>
      <c r="N39" s="876"/>
      <c r="O39" s="876"/>
      <c r="P39" s="876"/>
      <c r="Q39" s="876"/>
      <c r="R39" s="853"/>
      <c r="S39" s="854"/>
      <c r="T39" s="854"/>
      <c r="U39" s="854"/>
      <c r="V39" s="855"/>
      <c r="W39" s="529"/>
      <c r="X39" s="530"/>
      <c r="Y39" s="530"/>
      <c r="Z39" s="548"/>
      <c r="AA39" s="549"/>
    </row>
    <row r="40" spans="2:27" ht="37.5" customHeight="1">
      <c r="B40" s="506">
        <f t="shared" si="0"/>
        <v>8</v>
      </c>
      <c r="C40" s="526"/>
      <c r="D40" s="527"/>
      <c r="E40" s="527"/>
      <c r="F40" s="527"/>
      <c r="G40" s="527"/>
      <c r="H40" s="527"/>
      <c r="I40" s="527"/>
      <c r="J40" s="527"/>
      <c r="K40" s="527"/>
      <c r="L40" s="528"/>
      <c r="M40" s="876"/>
      <c r="N40" s="876"/>
      <c r="O40" s="876"/>
      <c r="P40" s="876"/>
      <c r="Q40" s="876"/>
      <c r="R40" s="853"/>
      <c r="S40" s="854"/>
      <c r="T40" s="854"/>
      <c r="U40" s="854"/>
      <c r="V40" s="855"/>
      <c r="W40" s="529"/>
      <c r="X40" s="530"/>
      <c r="Y40" s="530"/>
      <c r="Z40" s="548"/>
      <c r="AA40" s="549"/>
    </row>
    <row r="41" spans="2:27" ht="37.5" customHeight="1">
      <c r="B41" s="506">
        <f t="shared" si="0"/>
        <v>9</v>
      </c>
      <c r="C41" s="526"/>
      <c r="D41" s="527"/>
      <c r="E41" s="527"/>
      <c r="F41" s="527"/>
      <c r="G41" s="527"/>
      <c r="H41" s="527"/>
      <c r="I41" s="527"/>
      <c r="J41" s="527"/>
      <c r="K41" s="527"/>
      <c r="L41" s="528"/>
      <c r="M41" s="876"/>
      <c r="N41" s="876"/>
      <c r="O41" s="876"/>
      <c r="P41" s="876"/>
      <c r="Q41" s="876"/>
      <c r="R41" s="853"/>
      <c r="S41" s="854"/>
      <c r="T41" s="854"/>
      <c r="U41" s="854"/>
      <c r="V41" s="855"/>
      <c r="W41" s="529"/>
      <c r="X41" s="530"/>
      <c r="Y41" s="530"/>
      <c r="Z41" s="548"/>
      <c r="AA41" s="549"/>
    </row>
    <row r="42" spans="2:27" ht="37.5" customHeight="1">
      <c r="B42" s="506">
        <f t="shared" si="0"/>
        <v>10</v>
      </c>
      <c r="C42" s="526"/>
      <c r="D42" s="527"/>
      <c r="E42" s="527"/>
      <c r="F42" s="527"/>
      <c r="G42" s="527"/>
      <c r="H42" s="527"/>
      <c r="I42" s="527"/>
      <c r="J42" s="527"/>
      <c r="K42" s="527"/>
      <c r="L42" s="528"/>
      <c r="M42" s="876"/>
      <c r="N42" s="876"/>
      <c r="O42" s="876"/>
      <c r="P42" s="876"/>
      <c r="Q42" s="876"/>
      <c r="R42" s="853"/>
      <c r="S42" s="854"/>
      <c r="T42" s="854"/>
      <c r="U42" s="854"/>
      <c r="V42" s="855"/>
      <c r="W42" s="529"/>
      <c r="X42" s="530"/>
      <c r="Y42" s="530"/>
      <c r="Z42" s="548"/>
      <c r="AA42" s="549"/>
    </row>
    <row r="43" spans="2:27" ht="37.5" customHeight="1">
      <c r="B43" s="506">
        <f t="shared" si="0"/>
        <v>11</v>
      </c>
      <c r="C43" s="526"/>
      <c r="D43" s="527"/>
      <c r="E43" s="527"/>
      <c r="F43" s="527"/>
      <c r="G43" s="527"/>
      <c r="H43" s="527"/>
      <c r="I43" s="527"/>
      <c r="J43" s="527"/>
      <c r="K43" s="527"/>
      <c r="L43" s="528"/>
      <c r="M43" s="876"/>
      <c r="N43" s="876"/>
      <c r="O43" s="876"/>
      <c r="P43" s="876"/>
      <c r="Q43" s="876"/>
      <c r="R43" s="853"/>
      <c r="S43" s="854"/>
      <c r="T43" s="854"/>
      <c r="U43" s="854"/>
      <c r="V43" s="855"/>
      <c r="W43" s="529"/>
      <c r="X43" s="530"/>
      <c r="Y43" s="530"/>
      <c r="Z43" s="548"/>
      <c r="AA43" s="549"/>
    </row>
    <row r="44" spans="2:27" ht="37.5" customHeight="1">
      <c r="B44" s="506">
        <f t="shared" si="0"/>
        <v>12</v>
      </c>
      <c r="C44" s="526"/>
      <c r="D44" s="527"/>
      <c r="E44" s="527"/>
      <c r="F44" s="527"/>
      <c r="G44" s="527"/>
      <c r="H44" s="527"/>
      <c r="I44" s="527"/>
      <c r="J44" s="527"/>
      <c r="K44" s="527"/>
      <c r="L44" s="528"/>
      <c r="M44" s="876"/>
      <c r="N44" s="876"/>
      <c r="O44" s="876"/>
      <c r="P44" s="876"/>
      <c r="Q44" s="876"/>
      <c r="R44" s="853"/>
      <c r="S44" s="854"/>
      <c r="T44" s="854"/>
      <c r="U44" s="854"/>
      <c r="V44" s="855"/>
      <c r="W44" s="529"/>
      <c r="X44" s="530"/>
      <c r="Y44" s="530"/>
      <c r="Z44" s="548"/>
      <c r="AA44" s="549"/>
    </row>
    <row r="45" spans="2:27" ht="37.5" customHeight="1">
      <c r="B45" s="506">
        <f t="shared" si="0"/>
        <v>13</v>
      </c>
      <c r="C45" s="526"/>
      <c r="D45" s="527"/>
      <c r="E45" s="527"/>
      <c r="F45" s="527"/>
      <c r="G45" s="527"/>
      <c r="H45" s="527"/>
      <c r="I45" s="527"/>
      <c r="J45" s="527"/>
      <c r="K45" s="527"/>
      <c r="L45" s="528"/>
      <c r="M45" s="876"/>
      <c r="N45" s="876"/>
      <c r="O45" s="876"/>
      <c r="P45" s="876"/>
      <c r="Q45" s="876"/>
      <c r="R45" s="853"/>
      <c r="S45" s="854"/>
      <c r="T45" s="854"/>
      <c r="U45" s="854"/>
      <c r="V45" s="855"/>
      <c r="W45" s="529"/>
      <c r="X45" s="530"/>
      <c r="Y45" s="530"/>
      <c r="Z45" s="548"/>
      <c r="AA45" s="549"/>
    </row>
    <row r="46" spans="2:27" ht="37.5" customHeight="1">
      <c r="B46" s="506">
        <f t="shared" si="0"/>
        <v>14</v>
      </c>
      <c r="C46" s="526"/>
      <c r="D46" s="527"/>
      <c r="E46" s="527"/>
      <c r="F46" s="527"/>
      <c r="G46" s="527"/>
      <c r="H46" s="527"/>
      <c r="I46" s="527"/>
      <c r="J46" s="527"/>
      <c r="K46" s="527"/>
      <c r="L46" s="528"/>
      <c r="M46" s="876"/>
      <c r="N46" s="876"/>
      <c r="O46" s="876"/>
      <c r="P46" s="876"/>
      <c r="Q46" s="876"/>
      <c r="R46" s="853"/>
      <c r="S46" s="854"/>
      <c r="T46" s="854"/>
      <c r="U46" s="854"/>
      <c r="V46" s="855"/>
      <c r="W46" s="529"/>
      <c r="X46" s="530"/>
      <c r="Y46" s="530"/>
      <c r="Z46" s="548"/>
      <c r="AA46" s="549"/>
    </row>
    <row r="47" spans="2:27" ht="37.5" customHeight="1">
      <c r="B47" s="506">
        <f t="shared" si="0"/>
        <v>15</v>
      </c>
      <c r="C47" s="526"/>
      <c r="D47" s="527"/>
      <c r="E47" s="527"/>
      <c r="F47" s="527"/>
      <c r="G47" s="527"/>
      <c r="H47" s="527"/>
      <c r="I47" s="527"/>
      <c r="J47" s="527"/>
      <c r="K47" s="527"/>
      <c r="L47" s="528"/>
      <c r="M47" s="876"/>
      <c r="N47" s="876"/>
      <c r="O47" s="876"/>
      <c r="P47" s="876"/>
      <c r="Q47" s="876"/>
      <c r="R47" s="853"/>
      <c r="S47" s="854"/>
      <c r="T47" s="854"/>
      <c r="U47" s="854"/>
      <c r="V47" s="855"/>
      <c r="W47" s="529"/>
      <c r="X47" s="530"/>
      <c r="Y47" s="530"/>
      <c r="Z47" s="548"/>
      <c r="AA47" s="549"/>
    </row>
    <row r="48" spans="2:27" ht="37.5" customHeight="1">
      <c r="B48" s="506">
        <f t="shared" si="0"/>
        <v>16</v>
      </c>
      <c r="C48" s="526"/>
      <c r="D48" s="527"/>
      <c r="E48" s="527"/>
      <c r="F48" s="527"/>
      <c r="G48" s="527"/>
      <c r="H48" s="527"/>
      <c r="I48" s="527"/>
      <c r="J48" s="527"/>
      <c r="K48" s="527"/>
      <c r="L48" s="528"/>
      <c r="M48" s="876"/>
      <c r="N48" s="876"/>
      <c r="O48" s="876"/>
      <c r="P48" s="876"/>
      <c r="Q48" s="876"/>
      <c r="R48" s="853"/>
      <c r="S48" s="854"/>
      <c r="T48" s="854"/>
      <c r="U48" s="854"/>
      <c r="V48" s="855"/>
      <c r="W48" s="529"/>
      <c r="X48" s="530"/>
      <c r="Y48" s="530"/>
      <c r="Z48" s="548"/>
      <c r="AA48" s="549"/>
    </row>
    <row r="49" spans="2:27" ht="37.5" customHeight="1">
      <c r="B49" s="506">
        <f t="shared" si="0"/>
        <v>17</v>
      </c>
      <c r="C49" s="526"/>
      <c r="D49" s="527"/>
      <c r="E49" s="527"/>
      <c r="F49" s="527"/>
      <c r="G49" s="527"/>
      <c r="H49" s="527"/>
      <c r="I49" s="527"/>
      <c r="J49" s="527"/>
      <c r="K49" s="527"/>
      <c r="L49" s="528"/>
      <c r="M49" s="876"/>
      <c r="N49" s="876"/>
      <c r="O49" s="876"/>
      <c r="P49" s="876"/>
      <c r="Q49" s="876"/>
      <c r="R49" s="853"/>
      <c r="S49" s="854"/>
      <c r="T49" s="854"/>
      <c r="U49" s="854"/>
      <c r="V49" s="855"/>
      <c r="W49" s="529"/>
      <c r="X49" s="530"/>
      <c r="Y49" s="530"/>
      <c r="Z49" s="548"/>
      <c r="AA49" s="549"/>
    </row>
    <row r="50" spans="2:27" ht="37.5" customHeight="1">
      <c r="B50" s="506">
        <f t="shared" si="0"/>
        <v>18</v>
      </c>
      <c r="C50" s="526"/>
      <c r="D50" s="527"/>
      <c r="E50" s="527"/>
      <c r="F50" s="527"/>
      <c r="G50" s="527"/>
      <c r="H50" s="527"/>
      <c r="I50" s="527"/>
      <c r="J50" s="527"/>
      <c r="K50" s="527"/>
      <c r="L50" s="528"/>
      <c r="M50" s="876"/>
      <c r="N50" s="876"/>
      <c r="O50" s="876"/>
      <c r="P50" s="876"/>
      <c r="Q50" s="876"/>
      <c r="R50" s="853"/>
      <c r="S50" s="854"/>
      <c r="T50" s="854"/>
      <c r="U50" s="854"/>
      <c r="V50" s="855"/>
      <c r="W50" s="529"/>
      <c r="X50" s="530"/>
      <c r="Y50" s="530"/>
      <c r="Z50" s="548"/>
      <c r="AA50" s="549"/>
    </row>
    <row r="51" spans="2:27" ht="37.5" customHeight="1">
      <c r="B51" s="506">
        <f t="shared" si="0"/>
        <v>19</v>
      </c>
      <c r="C51" s="526"/>
      <c r="D51" s="527"/>
      <c r="E51" s="527"/>
      <c r="F51" s="527"/>
      <c r="G51" s="527"/>
      <c r="H51" s="527"/>
      <c r="I51" s="527"/>
      <c r="J51" s="527"/>
      <c r="K51" s="527"/>
      <c r="L51" s="528"/>
      <c r="M51" s="876"/>
      <c r="N51" s="876"/>
      <c r="O51" s="876"/>
      <c r="P51" s="876"/>
      <c r="Q51" s="876"/>
      <c r="R51" s="853"/>
      <c r="S51" s="854"/>
      <c r="T51" s="854"/>
      <c r="U51" s="854"/>
      <c r="V51" s="855"/>
      <c r="W51" s="529"/>
      <c r="X51" s="530"/>
      <c r="Y51" s="530"/>
      <c r="Z51" s="548"/>
      <c r="AA51" s="549"/>
    </row>
    <row r="52" spans="2:27" ht="37.5" customHeight="1">
      <c r="B52" s="506">
        <f t="shared" si="0"/>
        <v>20</v>
      </c>
      <c r="C52" s="526"/>
      <c r="D52" s="527"/>
      <c r="E52" s="527"/>
      <c r="F52" s="527"/>
      <c r="G52" s="527"/>
      <c r="H52" s="527"/>
      <c r="I52" s="527"/>
      <c r="J52" s="527"/>
      <c r="K52" s="527"/>
      <c r="L52" s="528"/>
      <c r="M52" s="876"/>
      <c r="N52" s="876"/>
      <c r="O52" s="876"/>
      <c r="P52" s="876"/>
      <c r="Q52" s="876"/>
      <c r="R52" s="853"/>
      <c r="S52" s="854"/>
      <c r="T52" s="854"/>
      <c r="U52" s="854"/>
      <c r="V52" s="855"/>
      <c r="W52" s="529"/>
      <c r="X52" s="530"/>
      <c r="Y52" s="530"/>
      <c r="Z52" s="548"/>
      <c r="AA52" s="549"/>
    </row>
    <row r="53" spans="2:27" ht="37.5" customHeight="1">
      <c r="B53" s="506">
        <f t="shared" si="0"/>
        <v>21</v>
      </c>
      <c r="C53" s="526"/>
      <c r="D53" s="527"/>
      <c r="E53" s="527"/>
      <c r="F53" s="527"/>
      <c r="G53" s="527"/>
      <c r="H53" s="527"/>
      <c r="I53" s="527"/>
      <c r="J53" s="527"/>
      <c r="K53" s="527"/>
      <c r="L53" s="528"/>
      <c r="M53" s="876"/>
      <c r="N53" s="876"/>
      <c r="O53" s="876"/>
      <c r="P53" s="876"/>
      <c r="Q53" s="876"/>
      <c r="R53" s="853"/>
      <c r="S53" s="854"/>
      <c r="T53" s="854"/>
      <c r="U53" s="854"/>
      <c r="V53" s="855"/>
      <c r="W53" s="529"/>
      <c r="X53" s="530"/>
      <c r="Y53" s="530"/>
      <c r="Z53" s="531"/>
      <c r="AA53" s="532"/>
    </row>
    <row r="54" spans="2:27" ht="37.5" customHeight="1">
      <c r="B54" s="506">
        <f t="shared" si="0"/>
        <v>22</v>
      </c>
      <c r="C54" s="526"/>
      <c r="D54" s="527"/>
      <c r="E54" s="527"/>
      <c r="F54" s="527"/>
      <c r="G54" s="527"/>
      <c r="H54" s="527"/>
      <c r="I54" s="527"/>
      <c r="J54" s="527"/>
      <c r="K54" s="527"/>
      <c r="L54" s="528"/>
      <c r="M54" s="876"/>
      <c r="N54" s="876"/>
      <c r="O54" s="876"/>
      <c r="P54" s="876"/>
      <c r="Q54" s="876"/>
      <c r="R54" s="853"/>
      <c r="S54" s="854"/>
      <c r="T54" s="854"/>
      <c r="U54" s="854"/>
      <c r="V54" s="855"/>
      <c r="W54" s="529"/>
      <c r="X54" s="530"/>
      <c r="Y54" s="530"/>
      <c r="Z54" s="531"/>
      <c r="AA54" s="532"/>
    </row>
    <row r="55" spans="2:27" ht="37.5" customHeight="1">
      <c r="B55" s="506">
        <f t="shared" si="0"/>
        <v>23</v>
      </c>
      <c r="C55" s="526"/>
      <c r="D55" s="527"/>
      <c r="E55" s="527"/>
      <c r="F55" s="527"/>
      <c r="G55" s="527"/>
      <c r="H55" s="527"/>
      <c r="I55" s="527"/>
      <c r="J55" s="527"/>
      <c r="K55" s="527"/>
      <c r="L55" s="528"/>
      <c r="M55" s="876"/>
      <c r="N55" s="876"/>
      <c r="O55" s="876"/>
      <c r="P55" s="876"/>
      <c r="Q55" s="876"/>
      <c r="R55" s="853"/>
      <c r="S55" s="854"/>
      <c r="T55" s="854"/>
      <c r="U55" s="854"/>
      <c r="V55" s="855"/>
      <c r="W55" s="529"/>
      <c r="X55" s="530"/>
      <c r="Y55" s="530"/>
      <c r="Z55" s="531"/>
      <c r="AA55" s="532"/>
    </row>
    <row r="56" spans="2:27" ht="37.5" customHeight="1">
      <c r="B56" s="506">
        <f t="shared" si="0"/>
        <v>24</v>
      </c>
      <c r="C56" s="526"/>
      <c r="D56" s="527"/>
      <c r="E56" s="527"/>
      <c r="F56" s="527"/>
      <c r="G56" s="527"/>
      <c r="H56" s="527"/>
      <c r="I56" s="527"/>
      <c r="J56" s="527"/>
      <c r="K56" s="527"/>
      <c r="L56" s="528"/>
      <c r="M56" s="876"/>
      <c r="N56" s="876"/>
      <c r="O56" s="876"/>
      <c r="P56" s="876"/>
      <c r="Q56" s="876"/>
      <c r="R56" s="853"/>
      <c r="S56" s="854"/>
      <c r="T56" s="854"/>
      <c r="U56" s="854"/>
      <c r="V56" s="855"/>
      <c r="W56" s="529"/>
      <c r="X56" s="530"/>
      <c r="Y56" s="530"/>
      <c r="Z56" s="531"/>
      <c r="AA56" s="532"/>
    </row>
    <row r="57" spans="2:27" ht="37.5" customHeight="1">
      <c r="B57" s="506">
        <f t="shared" si="0"/>
        <v>25</v>
      </c>
      <c r="C57" s="526"/>
      <c r="D57" s="527"/>
      <c r="E57" s="527"/>
      <c r="F57" s="527"/>
      <c r="G57" s="527"/>
      <c r="H57" s="527"/>
      <c r="I57" s="527"/>
      <c r="J57" s="527"/>
      <c r="K57" s="527"/>
      <c r="L57" s="528"/>
      <c r="M57" s="876"/>
      <c r="N57" s="876"/>
      <c r="O57" s="876"/>
      <c r="P57" s="876"/>
      <c r="Q57" s="876"/>
      <c r="R57" s="853"/>
      <c r="S57" s="854"/>
      <c r="T57" s="854"/>
      <c r="U57" s="854"/>
      <c r="V57" s="855"/>
      <c r="W57" s="529"/>
      <c r="X57" s="530"/>
      <c r="Y57" s="530"/>
      <c r="Z57" s="531"/>
      <c r="AA57" s="532"/>
    </row>
    <row r="58" spans="2:27" ht="37.5" customHeight="1">
      <c r="B58" s="506">
        <f t="shared" si="0"/>
        <v>26</v>
      </c>
      <c r="C58" s="526"/>
      <c r="D58" s="527"/>
      <c r="E58" s="527"/>
      <c r="F58" s="527"/>
      <c r="G58" s="527"/>
      <c r="H58" s="527"/>
      <c r="I58" s="527"/>
      <c r="J58" s="527"/>
      <c r="K58" s="527"/>
      <c r="L58" s="528"/>
      <c r="M58" s="876"/>
      <c r="N58" s="876"/>
      <c r="O58" s="876"/>
      <c r="P58" s="876"/>
      <c r="Q58" s="876"/>
      <c r="R58" s="853"/>
      <c r="S58" s="854"/>
      <c r="T58" s="854"/>
      <c r="U58" s="854"/>
      <c r="V58" s="855"/>
      <c r="W58" s="529"/>
      <c r="X58" s="530"/>
      <c r="Y58" s="530"/>
      <c r="Z58" s="531"/>
      <c r="AA58" s="532"/>
    </row>
    <row r="59" spans="2:27" ht="37.5" customHeight="1">
      <c r="B59" s="506">
        <f t="shared" si="0"/>
        <v>27</v>
      </c>
      <c r="C59" s="526"/>
      <c r="D59" s="527"/>
      <c r="E59" s="527"/>
      <c r="F59" s="527"/>
      <c r="G59" s="527"/>
      <c r="H59" s="527"/>
      <c r="I59" s="527"/>
      <c r="J59" s="527"/>
      <c r="K59" s="527"/>
      <c r="L59" s="528"/>
      <c r="M59" s="876"/>
      <c r="N59" s="876"/>
      <c r="O59" s="876"/>
      <c r="P59" s="876"/>
      <c r="Q59" s="876"/>
      <c r="R59" s="853"/>
      <c r="S59" s="854"/>
      <c r="T59" s="854"/>
      <c r="U59" s="854"/>
      <c r="V59" s="855"/>
      <c r="W59" s="529"/>
      <c r="X59" s="530"/>
      <c r="Y59" s="530"/>
      <c r="Z59" s="531"/>
      <c r="AA59" s="532"/>
    </row>
    <row r="60" spans="2:27" ht="37.5" customHeight="1">
      <c r="B60" s="506">
        <f t="shared" si="0"/>
        <v>28</v>
      </c>
      <c r="C60" s="526"/>
      <c r="D60" s="527"/>
      <c r="E60" s="527"/>
      <c r="F60" s="527"/>
      <c r="G60" s="527"/>
      <c r="H60" s="527"/>
      <c r="I60" s="527"/>
      <c r="J60" s="527"/>
      <c r="K60" s="527"/>
      <c r="L60" s="528"/>
      <c r="M60" s="876"/>
      <c r="N60" s="876"/>
      <c r="O60" s="876"/>
      <c r="P60" s="876"/>
      <c r="Q60" s="876"/>
      <c r="R60" s="853"/>
      <c r="S60" s="854"/>
      <c r="T60" s="854"/>
      <c r="U60" s="854"/>
      <c r="V60" s="855"/>
      <c r="W60" s="529"/>
      <c r="X60" s="530"/>
      <c r="Y60" s="530"/>
      <c r="Z60" s="531"/>
      <c r="AA60" s="532"/>
    </row>
    <row r="61" spans="2:27" ht="37.5" customHeight="1">
      <c r="B61" s="506">
        <f t="shared" si="0"/>
        <v>29</v>
      </c>
      <c r="C61" s="526"/>
      <c r="D61" s="527"/>
      <c r="E61" s="527"/>
      <c r="F61" s="527"/>
      <c r="G61" s="527"/>
      <c r="H61" s="527"/>
      <c r="I61" s="527"/>
      <c r="J61" s="527"/>
      <c r="K61" s="527"/>
      <c r="L61" s="528"/>
      <c r="M61" s="876"/>
      <c r="N61" s="876"/>
      <c r="O61" s="876"/>
      <c r="P61" s="876"/>
      <c r="Q61" s="876"/>
      <c r="R61" s="853"/>
      <c r="S61" s="854"/>
      <c r="T61" s="854"/>
      <c r="U61" s="854"/>
      <c r="V61" s="855"/>
      <c r="W61" s="529"/>
      <c r="X61" s="530"/>
      <c r="Y61" s="530"/>
      <c r="Z61" s="531"/>
      <c r="AA61" s="532"/>
    </row>
    <row r="62" spans="2:27" ht="37.5" customHeight="1">
      <c r="B62" s="506">
        <f t="shared" si="0"/>
        <v>30</v>
      </c>
      <c r="C62" s="526"/>
      <c r="D62" s="527"/>
      <c r="E62" s="527"/>
      <c r="F62" s="527"/>
      <c r="G62" s="527"/>
      <c r="H62" s="527"/>
      <c r="I62" s="527"/>
      <c r="J62" s="527"/>
      <c r="K62" s="527"/>
      <c r="L62" s="528"/>
      <c r="M62" s="876"/>
      <c r="N62" s="876"/>
      <c r="O62" s="876"/>
      <c r="P62" s="876"/>
      <c r="Q62" s="876"/>
      <c r="R62" s="853"/>
      <c r="S62" s="854"/>
      <c r="T62" s="854"/>
      <c r="U62" s="854"/>
      <c r="V62" s="855"/>
      <c r="W62" s="529"/>
      <c r="X62" s="530"/>
      <c r="Y62" s="530"/>
      <c r="Z62" s="531"/>
      <c r="AA62" s="532"/>
    </row>
    <row r="63" spans="2:27" ht="37.5" customHeight="1">
      <c r="B63" s="506">
        <f t="shared" si="0"/>
        <v>31</v>
      </c>
      <c r="C63" s="526"/>
      <c r="D63" s="527"/>
      <c r="E63" s="527"/>
      <c r="F63" s="527"/>
      <c r="G63" s="527"/>
      <c r="H63" s="527"/>
      <c r="I63" s="527"/>
      <c r="J63" s="527"/>
      <c r="K63" s="527"/>
      <c r="L63" s="528"/>
      <c r="M63" s="876"/>
      <c r="N63" s="876"/>
      <c r="O63" s="876"/>
      <c r="P63" s="876"/>
      <c r="Q63" s="876"/>
      <c r="R63" s="853"/>
      <c r="S63" s="854"/>
      <c r="T63" s="854"/>
      <c r="U63" s="854"/>
      <c r="V63" s="855"/>
      <c r="W63" s="529"/>
      <c r="X63" s="530"/>
      <c r="Y63" s="530"/>
      <c r="Z63" s="531"/>
      <c r="AA63" s="532"/>
    </row>
    <row r="64" spans="2:27" ht="37.5" customHeight="1">
      <c r="B64" s="506">
        <f t="shared" si="0"/>
        <v>32</v>
      </c>
      <c r="C64" s="526"/>
      <c r="D64" s="527"/>
      <c r="E64" s="527"/>
      <c r="F64" s="527"/>
      <c r="G64" s="527"/>
      <c r="H64" s="527"/>
      <c r="I64" s="527"/>
      <c r="J64" s="527"/>
      <c r="K64" s="527"/>
      <c r="L64" s="528"/>
      <c r="M64" s="876"/>
      <c r="N64" s="876"/>
      <c r="O64" s="876"/>
      <c r="P64" s="876"/>
      <c r="Q64" s="876"/>
      <c r="R64" s="853"/>
      <c r="S64" s="854"/>
      <c r="T64" s="854"/>
      <c r="U64" s="854"/>
      <c r="V64" s="855"/>
      <c r="W64" s="529"/>
      <c r="X64" s="530"/>
      <c r="Y64" s="530"/>
      <c r="Z64" s="531"/>
      <c r="AA64" s="532"/>
    </row>
    <row r="65" spans="2:27" ht="37.5" customHeight="1">
      <c r="B65" s="506">
        <f t="shared" si="0"/>
        <v>33</v>
      </c>
      <c r="C65" s="526"/>
      <c r="D65" s="527"/>
      <c r="E65" s="527"/>
      <c r="F65" s="527"/>
      <c r="G65" s="527"/>
      <c r="H65" s="527"/>
      <c r="I65" s="527"/>
      <c r="J65" s="527"/>
      <c r="K65" s="527"/>
      <c r="L65" s="528"/>
      <c r="M65" s="876"/>
      <c r="N65" s="876"/>
      <c r="O65" s="876"/>
      <c r="P65" s="876"/>
      <c r="Q65" s="876"/>
      <c r="R65" s="853"/>
      <c r="S65" s="854"/>
      <c r="T65" s="854"/>
      <c r="U65" s="854"/>
      <c r="V65" s="855"/>
      <c r="W65" s="529"/>
      <c r="X65" s="530"/>
      <c r="Y65" s="530"/>
      <c r="Z65" s="531"/>
      <c r="AA65" s="532"/>
    </row>
    <row r="66" spans="2:27" ht="37.5" customHeight="1">
      <c r="B66" s="506">
        <f t="shared" si="0"/>
        <v>34</v>
      </c>
      <c r="C66" s="526"/>
      <c r="D66" s="527"/>
      <c r="E66" s="527"/>
      <c r="F66" s="527"/>
      <c r="G66" s="527"/>
      <c r="H66" s="527"/>
      <c r="I66" s="527"/>
      <c r="J66" s="527"/>
      <c r="K66" s="527"/>
      <c r="L66" s="528"/>
      <c r="M66" s="876"/>
      <c r="N66" s="876"/>
      <c r="O66" s="876"/>
      <c r="P66" s="876"/>
      <c r="Q66" s="876"/>
      <c r="R66" s="853"/>
      <c r="S66" s="854"/>
      <c r="T66" s="854"/>
      <c r="U66" s="854"/>
      <c r="V66" s="855"/>
      <c r="W66" s="529"/>
      <c r="X66" s="530"/>
      <c r="Y66" s="530"/>
      <c r="Z66" s="531"/>
      <c r="AA66" s="532"/>
    </row>
    <row r="67" spans="2:27" ht="37.5" customHeight="1">
      <c r="B67" s="506">
        <f t="shared" si="0"/>
        <v>35</v>
      </c>
      <c r="C67" s="526"/>
      <c r="D67" s="527"/>
      <c r="E67" s="527"/>
      <c r="F67" s="527"/>
      <c r="G67" s="527"/>
      <c r="H67" s="527"/>
      <c r="I67" s="527"/>
      <c r="J67" s="527"/>
      <c r="K67" s="527"/>
      <c r="L67" s="528"/>
      <c r="M67" s="876"/>
      <c r="N67" s="876"/>
      <c r="O67" s="876"/>
      <c r="P67" s="876"/>
      <c r="Q67" s="876"/>
      <c r="R67" s="853"/>
      <c r="S67" s="854"/>
      <c r="T67" s="854"/>
      <c r="U67" s="854"/>
      <c r="V67" s="855"/>
      <c r="W67" s="529"/>
      <c r="X67" s="530"/>
      <c r="Y67" s="530"/>
      <c r="Z67" s="531"/>
      <c r="AA67" s="532"/>
    </row>
    <row r="68" spans="2:27" ht="37.5" customHeight="1">
      <c r="B68" s="506">
        <f t="shared" si="0"/>
        <v>36</v>
      </c>
      <c r="C68" s="526"/>
      <c r="D68" s="527"/>
      <c r="E68" s="527"/>
      <c r="F68" s="527"/>
      <c r="G68" s="527"/>
      <c r="H68" s="527"/>
      <c r="I68" s="527"/>
      <c r="J68" s="527"/>
      <c r="K68" s="527"/>
      <c r="L68" s="528"/>
      <c r="M68" s="876"/>
      <c r="N68" s="876"/>
      <c r="O68" s="876"/>
      <c r="P68" s="876"/>
      <c r="Q68" s="876"/>
      <c r="R68" s="853"/>
      <c r="S68" s="854"/>
      <c r="T68" s="854"/>
      <c r="U68" s="854"/>
      <c r="V68" s="855"/>
      <c r="W68" s="529"/>
      <c r="X68" s="530"/>
      <c r="Y68" s="530"/>
      <c r="Z68" s="531"/>
      <c r="AA68" s="532"/>
    </row>
    <row r="69" spans="2:27" ht="37.5" customHeight="1">
      <c r="B69" s="506">
        <f t="shared" si="0"/>
        <v>37</v>
      </c>
      <c r="C69" s="526"/>
      <c r="D69" s="527"/>
      <c r="E69" s="527"/>
      <c r="F69" s="527"/>
      <c r="G69" s="527"/>
      <c r="H69" s="527"/>
      <c r="I69" s="527"/>
      <c r="J69" s="527"/>
      <c r="K69" s="527"/>
      <c r="L69" s="528"/>
      <c r="M69" s="876"/>
      <c r="N69" s="876"/>
      <c r="O69" s="876"/>
      <c r="P69" s="876"/>
      <c r="Q69" s="876"/>
      <c r="R69" s="853"/>
      <c r="S69" s="854"/>
      <c r="T69" s="854"/>
      <c r="U69" s="854"/>
      <c r="V69" s="855"/>
      <c r="W69" s="529"/>
      <c r="X69" s="530"/>
      <c r="Y69" s="530"/>
      <c r="Z69" s="531"/>
      <c r="AA69" s="532"/>
    </row>
    <row r="70" spans="2:27" ht="37.5" customHeight="1">
      <c r="B70" s="506">
        <f t="shared" si="0"/>
        <v>38</v>
      </c>
      <c r="C70" s="526"/>
      <c r="D70" s="527"/>
      <c r="E70" s="527"/>
      <c r="F70" s="527"/>
      <c r="G70" s="527"/>
      <c r="H70" s="527"/>
      <c r="I70" s="527"/>
      <c r="J70" s="527"/>
      <c r="K70" s="527"/>
      <c r="L70" s="528"/>
      <c r="M70" s="876"/>
      <c r="N70" s="876"/>
      <c r="O70" s="876"/>
      <c r="P70" s="876"/>
      <c r="Q70" s="876"/>
      <c r="R70" s="853"/>
      <c r="S70" s="854"/>
      <c r="T70" s="854"/>
      <c r="U70" s="854"/>
      <c r="V70" s="855"/>
      <c r="W70" s="529"/>
      <c r="X70" s="530"/>
      <c r="Y70" s="530"/>
      <c r="Z70" s="531"/>
      <c r="AA70" s="532"/>
    </row>
    <row r="71" spans="2:27" ht="37.5" customHeight="1">
      <c r="B71" s="506">
        <f t="shared" si="0"/>
        <v>39</v>
      </c>
      <c r="C71" s="526"/>
      <c r="D71" s="527"/>
      <c r="E71" s="527"/>
      <c r="F71" s="527"/>
      <c r="G71" s="527"/>
      <c r="H71" s="527"/>
      <c r="I71" s="527"/>
      <c r="J71" s="527"/>
      <c r="K71" s="527"/>
      <c r="L71" s="528"/>
      <c r="M71" s="876"/>
      <c r="N71" s="876"/>
      <c r="O71" s="876"/>
      <c r="P71" s="876"/>
      <c r="Q71" s="876"/>
      <c r="R71" s="853"/>
      <c r="S71" s="854"/>
      <c r="T71" s="854"/>
      <c r="U71" s="854"/>
      <c r="V71" s="855"/>
      <c r="W71" s="529"/>
      <c r="X71" s="530"/>
      <c r="Y71" s="530"/>
      <c r="Z71" s="531"/>
      <c r="AA71" s="532"/>
    </row>
    <row r="72" spans="2:27" ht="37.5" customHeight="1">
      <c r="B72" s="506">
        <f t="shared" ref="B72:B98" si="1">B71+1</f>
        <v>40</v>
      </c>
      <c r="C72" s="526"/>
      <c r="D72" s="527"/>
      <c r="E72" s="527"/>
      <c r="F72" s="527"/>
      <c r="G72" s="527"/>
      <c r="H72" s="527"/>
      <c r="I72" s="527"/>
      <c r="J72" s="527"/>
      <c r="K72" s="527"/>
      <c r="L72" s="528"/>
      <c r="M72" s="876"/>
      <c r="N72" s="876"/>
      <c r="O72" s="876"/>
      <c r="P72" s="876"/>
      <c r="Q72" s="876"/>
      <c r="R72" s="853"/>
      <c r="S72" s="854"/>
      <c r="T72" s="854"/>
      <c r="U72" s="854"/>
      <c r="V72" s="855"/>
      <c r="W72" s="529"/>
      <c r="X72" s="530"/>
      <c r="Y72" s="530"/>
      <c r="Z72" s="531"/>
      <c r="AA72" s="532"/>
    </row>
    <row r="73" spans="2:27" ht="37.5" customHeight="1">
      <c r="B73" s="506">
        <f t="shared" si="1"/>
        <v>41</v>
      </c>
      <c r="C73" s="526"/>
      <c r="D73" s="527"/>
      <c r="E73" s="527"/>
      <c r="F73" s="527"/>
      <c r="G73" s="527"/>
      <c r="H73" s="527"/>
      <c r="I73" s="527"/>
      <c r="J73" s="527"/>
      <c r="K73" s="527"/>
      <c r="L73" s="528"/>
      <c r="M73" s="876"/>
      <c r="N73" s="876"/>
      <c r="O73" s="876"/>
      <c r="P73" s="876"/>
      <c r="Q73" s="876"/>
      <c r="R73" s="853"/>
      <c r="S73" s="854"/>
      <c r="T73" s="854"/>
      <c r="U73" s="854"/>
      <c r="V73" s="855"/>
      <c r="W73" s="529"/>
      <c r="X73" s="530"/>
      <c r="Y73" s="530"/>
      <c r="Z73" s="531"/>
      <c r="AA73" s="532"/>
    </row>
    <row r="74" spans="2:27" ht="37.5" customHeight="1">
      <c r="B74" s="506">
        <f t="shared" si="1"/>
        <v>42</v>
      </c>
      <c r="C74" s="526"/>
      <c r="D74" s="527"/>
      <c r="E74" s="527"/>
      <c r="F74" s="527"/>
      <c r="G74" s="527"/>
      <c r="H74" s="527"/>
      <c r="I74" s="527"/>
      <c r="J74" s="527"/>
      <c r="K74" s="527"/>
      <c r="L74" s="528"/>
      <c r="M74" s="876"/>
      <c r="N74" s="876"/>
      <c r="O74" s="876"/>
      <c r="P74" s="876"/>
      <c r="Q74" s="876"/>
      <c r="R74" s="853"/>
      <c r="S74" s="854"/>
      <c r="T74" s="854"/>
      <c r="U74" s="854"/>
      <c r="V74" s="855"/>
      <c r="W74" s="529"/>
      <c r="X74" s="530"/>
      <c r="Y74" s="530"/>
      <c r="Z74" s="531"/>
      <c r="AA74" s="532"/>
    </row>
    <row r="75" spans="2:27" ht="37.5" customHeight="1">
      <c r="B75" s="506">
        <f t="shared" si="1"/>
        <v>43</v>
      </c>
      <c r="C75" s="526"/>
      <c r="D75" s="527"/>
      <c r="E75" s="527"/>
      <c r="F75" s="527"/>
      <c r="G75" s="527"/>
      <c r="H75" s="527"/>
      <c r="I75" s="527"/>
      <c r="J75" s="527"/>
      <c r="K75" s="527"/>
      <c r="L75" s="528"/>
      <c r="M75" s="876"/>
      <c r="N75" s="876"/>
      <c r="O75" s="876"/>
      <c r="P75" s="876"/>
      <c r="Q75" s="876"/>
      <c r="R75" s="853"/>
      <c r="S75" s="854"/>
      <c r="T75" s="854"/>
      <c r="U75" s="854"/>
      <c r="V75" s="855"/>
      <c r="W75" s="529"/>
      <c r="X75" s="530"/>
      <c r="Y75" s="530"/>
      <c r="Z75" s="531"/>
      <c r="AA75" s="532"/>
    </row>
    <row r="76" spans="2:27" ht="37.5" customHeight="1">
      <c r="B76" s="506">
        <f t="shared" si="1"/>
        <v>44</v>
      </c>
      <c r="C76" s="526"/>
      <c r="D76" s="527"/>
      <c r="E76" s="527"/>
      <c r="F76" s="527"/>
      <c r="G76" s="527"/>
      <c r="H76" s="527"/>
      <c r="I76" s="527"/>
      <c r="J76" s="527"/>
      <c r="K76" s="527"/>
      <c r="L76" s="528"/>
      <c r="M76" s="876"/>
      <c r="N76" s="876"/>
      <c r="O76" s="876"/>
      <c r="P76" s="876"/>
      <c r="Q76" s="876"/>
      <c r="R76" s="853"/>
      <c r="S76" s="854"/>
      <c r="T76" s="854"/>
      <c r="U76" s="854"/>
      <c r="V76" s="855"/>
      <c r="W76" s="529"/>
      <c r="X76" s="530"/>
      <c r="Y76" s="530"/>
      <c r="Z76" s="531"/>
      <c r="AA76" s="532"/>
    </row>
    <row r="77" spans="2:27" ht="37.5" customHeight="1">
      <c r="B77" s="506">
        <f t="shared" si="1"/>
        <v>45</v>
      </c>
      <c r="C77" s="526"/>
      <c r="D77" s="527"/>
      <c r="E77" s="527"/>
      <c r="F77" s="527"/>
      <c r="G77" s="527"/>
      <c r="H77" s="527"/>
      <c r="I77" s="527"/>
      <c r="J77" s="527"/>
      <c r="K77" s="527"/>
      <c r="L77" s="528"/>
      <c r="M77" s="876"/>
      <c r="N77" s="876"/>
      <c r="O77" s="876"/>
      <c r="P77" s="876"/>
      <c r="Q77" s="876"/>
      <c r="R77" s="853"/>
      <c r="S77" s="854"/>
      <c r="T77" s="854"/>
      <c r="U77" s="854"/>
      <c r="V77" s="855"/>
      <c r="W77" s="529"/>
      <c r="X77" s="530"/>
      <c r="Y77" s="530"/>
      <c r="Z77" s="531"/>
      <c r="AA77" s="532"/>
    </row>
    <row r="78" spans="2:27" ht="37.5" customHeight="1">
      <c r="B78" s="506">
        <f t="shared" si="1"/>
        <v>46</v>
      </c>
      <c r="C78" s="526"/>
      <c r="D78" s="527"/>
      <c r="E78" s="527"/>
      <c r="F78" s="527"/>
      <c r="G78" s="527"/>
      <c r="H78" s="527"/>
      <c r="I78" s="527"/>
      <c r="J78" s="527"/>
      <c r="K78" s="527"/>
      <c r="L78" s="528"/>
      <c r="M78" s="876"/>
      <c r="N78" s="876"/>
      <c r="O78" s="876"/>
      <c r="P78" s="876"/>
      <c r="Q78" s="876"/>
      <c r="R78" s="853"/>
      <c r="S78" s="854"/>
      <c r="T78" s="854"/>
      <c r="U78" s="854"/>
      <c r="V78" s="855"/>
      <c r="W78" s="529"/>
      <c r="X78" s="530"/>
      <c r="Y78" s="530"/>
      <c r="Z78" s="531"/>
      <c r="AA78" s="532"/>
    </row>
    <row r="79" spans="2:27" ht="37.5" customHeight="1">
      <c r="B79" s="506">
        <f t="shared" si="1"/>
        <v>47</v>
      </c>
      <c r="C79" s="526"/>
      <c r="D79" s="527"/>
      <c r="E79" s="527"/>
      <c r="F79" s="527"/>
      <c r="G79" s="527"/>
      <c r="H79" s="527"/>
      <c r="I79" s="527"/>
      <c r="J79" s="527"/>
      <c r="K79" s="527"/>
      <c r="L79" s="528"/>
      <c r="M79" s="876"/>
      <c r="N79" s="876"/>
      <c r="O79" s="876"/>
      <c r="P79" s="876"/>
      <c r="Q79" s="876"/>
      <c r="R79" s="853"/>
      <c r="S79" s="854"/>
      <c r="T79" s="854"/>
      <c r="U79" s="854"/>
      <c r="V79" s="855"/>
      <c r="W79" s="529"/>
      <c r="X79" s="530"/>
      <c r="Y79" s="530"/>
      <c r="Z79" s="531"/>
      <c r="AA79" s="532"/>
    </row>
    <row r="80" spans="2:27" ht="37.5" customHeight="1">
      <c r="B80" s="506">
        <f t="shared" si="1"/>
        <v>48</v>
      </c>
      <c r="C80" s="526"/>
      <c r="D80" s="527"/>
      <c r="E80" s="527"/>
      <c r="F80" s="527"/>
      <c r="G80" s="527"/>
      <c r="H80" s="527"/>
      <c r="I80" s="527"/>
      <c r="J80" s="527"/>
      <c r="K80" s="527"/>
      <c r="L80" s="528"/>
      <c r="M80" s="876"/>
      <c r="N80" s="876"/>
      <c r="O80" s="876"/>
      <c r="P80" s="876"/>
      <c r="Q80" s="876"/>
      <c r="R80" s="853"/>
      <c r="S80" s="854"/>
      <c r="T80" s="854"/>
      <c r="U80" s="854"/>
      <c r="V80" s="855"/>
      <c r="W80" s="529"/>
      <c r="X80" s="530"/>
      <c r="Y80" s="530"/>
      <c r="Z80" s="531"/>
      <c r="AA80" s="532"/>
    </row>
    <row r="81" spans="2:27" ht="37.5" customHeight="1">
      <c r="B81" s="506">
        <f t="shared" si="1"/>
        <v>49</v>
      </c>
      <c r="C81" s="526"/>
      <c r="D81" s="527"/>
      <c r="E81" s="527"/>
      <c r="F81" s="527"/>
      <c r="G81" s="527"/>
      <c r="H81" s="527"/>
      <c r="I81" s="527"/>
      <c r="J81" s="527"/>
      <c r="K81" s="527"/>
      <c r="L81" s="528"/>
      <c r="M81" s="876"/>
      <c r="N81" s="876"/>
      <c r="O81" s="876"/>
      <c r="P81" s="876"/>
      <c r="Q81" s="876"/>
      <c r="R81" s="853"/>
      <c r="S81" s="854"/>
      <c r="T81" s="854"/>
      <c r="U81" s="854"/>
      <c r="V81" s="855"/>
      <c r="W81" s="529"/>
      <c r="X81" s="530"/>
      <c r="Y81" s="530"/>
      <c r="Z81" s="531"/>
      <c r="AA81" s="532"/>
    </row>
    <row r="82" spans="2:27" ht="37.5" customHeight="1">
      <c r="B82" s="506">
        <f t="shared" si="1"/>
        <v>50</v>
      </c>
      <c r="C82" s="526"/>
      <c r="D82" s="527"/>
      <c r="E82" s="527"/>
      <c r="F82" s="527"/>
      <c r="G82" s="527"/>
      <c r="H82" s="527"/>
      <c r="I82" s="527"/>
      <c r="J82" s="527"/>
      <c r="K82" s="527"/>
      <c r="L82" s="528"/>
      <c r="M82" s="876"/>
      <c r="N82" s="876"/>
      <c r="O82" s="876"/>
      <c r="P82" s="876"/>
      <c r="Q82" s="876"/>
      <c r="R82" s="853"/>
      <c r="S82" s="854"/>
      <c r="T82" s="854"/>
      <c r="U82" s="854"/>
      <c r="V82" s="855"/>
      <c r="W82" s="529"/>
      <c r="X82" s="530"/>
      <c r="Y82" s="530"/>
      <c r="Z82" s="531"/>
      <c r="AA82" s="532"/>
    </row>
    <row r="83" spans="2:27" ht="37.5" customHeight="1">
      <c r="B83" s="506">
        <f t="shared" si="1"/>
        <v>51</v>
      </c>
      <c r="C83" s="526"/>
      <c r="D83" s="527"/>
      <c r="E83" s="527"/>
      <c r="F83" s="527"/>
      <c r="G83" s="527"/>
      <c r="H83" s="527"/>
      <c r="I83" s="527"/>
      <c r="J83" s="527"/>
      <c r="K83" s="527"/>
      <c r="L83" s="528"/>
      <c r="M83" s="876"/>
      <c r="N83" s="876"/>
      <c r="O83" s="876"/>
      <c r="P83" s="876"/>
      <c r="Q83" s="876"/>
      <c r="R83" s="853"/>
      <c r="S83" s="854"/>
      <c r="T83" s="854"/>
      <c r="U83" s="854"/>
      <c r="V83" s="855"/>
      <c r="W83" s="529"/>
      <c r="X83" s="530"/>
      <c r="Y83" s="530"/>
      <c r="Z83" s="531"/>
      <c r="AA83" s="532"/>
    </row>
    <row r="84" spans="2:27" ht="37.5" customHeight="1">
      <c r="B84" s="506">
        <f t="shared" si="1"/>
        <v>52</v>
      </c>
      <c r="C84" s="526"/>
      <c r="D84" s="527"/>
      <c r="E84" s="527"/>
      <c r="F84" s="527"/>
      <c r="G84" s="527"/>
      <c r="H84" s="527"/>
      <c r="I84" s="527"/>
      <c r="J84" s="527"/>
      <c r="K84" s="527"/>
      <c r="L84" s="528"/>
      <c r="M84" s="876"/>
      <c r="N84" s="876"/>
      <c r="O84" s="876"/>
      <c r="P84" s="876"/>
      <c r="Q84" s="876"/>
      <c r="R84" s="853"/>
      <c r="S84" s="854"/>
      <c r="T84" s="854"/>
      <c r="U84" s="854"/>
      <c r="V84" s="855"/>
      <c r="W84" s="529"/>
      <c r="X84" s="530"/>
      <c r="Y84" s="530"/>
      <c r="Z84" s="531"/>
      <c r="AA84" s="532"/>
    </row>
    <row r="85" spans="2:27" ht="37.5" customHeight="1">
      <c r="B85" s="506">
        <f t="shared" si="1"/>
        <v>53</v>
      </c>
      <c r="C85" s="526"/>
      <c r="D85" s="527"/>
      <c r="E85" s="527"/>
      <c r="F85" s="527"/>
      <c r="G85" s="527"/>
      <c r="H85" s="527"/>
      <c r="I85" s="527"/>
      <c r="J85" s="527"/>
      <c r="K85" s="527"/>
      <c r="L85" s="528"/>
      <c r="M85" s="876"/>
      <c r="N85" s="876"/>
      <c r="O85" s="876"/>
      <c r="P85" s="876"/>
      <c r="Q85" s="876"/>
      <c r="R85" s="853"/>
      <c r="S85" s="854"/>
      <c r="T85" s="854"/>
      <c r="U85" s="854"/>
      <c r="V85" s="855"/>
      <c r="W85" s="529"/>
      <c r="X85" s="530"/>
      <c r="Y85" s="530"/>
      <c r="Z85" s="531"/>
      <c r="AA85" s="532"/>
    </row>
    <row r="86" spans="2:27" ht="37.5" customHeight="1">
      <c r="B86" s="506">
        <f t="shared" si="1"/>
        <v>54</v>
      </c>
      <c r="C86" s="526"/>
      <c r="D86" s="527"/>
      <c r="E86" s="527"/>
      <c r="F86" s="527"/>
      <c r="G86" s="527"/>
      <c r="H86" s="527"/>
      <c r="I86" s="527"/>
      <c r="J86" s="527"/>
      <c r="K86" s="527"/>
      <c r="L86" s="528"/>
      <c r="M86" s="876"/>
      <c r="N86" s="876"/>
      <c r="O86" s="876"/>
      <c r="P86" s="876"/>
      <c r="Q86" s="876"/>
      <c r="R86" s="853"/>
      <c r="S86" s="854"/>
      <c r="T86" s="854"/>
      <c r="U86" s="854"/>
      <c r="V86" s="855"/>
      <c r="W86" s="529"/>
      <c r="X86" s="530"/>
      <c r="Y86" s="530"/>
      <c r="Z86" s="531"/>
      <c r="AA86" s="532"/>
    </row>
    <row r="87" spans="2:27" ht="37.5" customHeight="1">
      <c r="B87" s="506">
        <f t="shared" si="1"/>
        <v>55</v>
      </c>
      <c r="C87" s="526"/>
      <c r="D87" s="527"/>
      <c r="E87" s="527"/>
      <c r="F87" s="527"/>
      <c r="G87" s="527"/>
      <c r="H87" s="527"/>
      <c r="I87" s="527"/>
      <c r="J87" s="527"/>
      <c r="K87" s="527"/>
      <c r="L87" s="528"/>
      <c r="M87" s="876"/>
      <c r="N87" s="876"/>
      <c r="O87" s="876"/>
      <c r="P87" s="876"/>
      <c r="Q87" s="876"/>
      <c r="R87" s="853"/>
      <c r="S87" s="854"/>
      <c r="T87" s="854"/>
      <c r="U87" s="854"/>
      <c r="V87" s="855"/>
      <c r="W87" s="529"/>
      <c r="X87" s="530"/>
      <c r="Y87" s="530"/>
      <c r="Z87" s="531"/>
      <c r="AA87" s="532"/>
    </row>
    <row r="88" spans="2:27" ht="37.5" customHeight="1">
      <c r="B88" s="506">
        <f t="shared" si="1"/>
        <v>56</v>
      </c>
      <c r="C88" s="526"/>
      <c r="D88" s="527"/>
      <c r="E88" s="527"/>
      <c r="F88" s="527"/>
      <c r="G88" s="527"/>
      <c r="H88" s="527"/>
      <c r="I88" s="527"/>
      <c r="J88" s="527"/>
      <c r="K88" s="527"/>
      <c r="L88" s="528"/>
      <c r="M88" s="876"/>
      <c r="N88" s="876"/>
      <c r="O88" s="876"/>
      <c r="P88" s="876"/>
      <c r="Q88" s="876"/>
      <c r="R88" s="853"/>
      <c r="S88" s="854"/>
      <c r="T88" s="854"/>
      <c r="U88" s="854"/>
      <c r="V88" s="855"/>
      <c r="W88" s="529"/>
      <c r="X88" s="530"/>
      <c r="Y88" s="530"/>
      <c r="Z88" s="531"/>
      <c r="AA88" s="532"/>
    </row>
    <row r="89" spans="2:27" ht="37.5" customHeight="1">
      <c r="B89" s="506">
        <f t="shared" si="1"/>
        <v>57</v>
      </c>
      <c r="C89" s="526"/>
      <c r="D89" s="527"/>
      <c r="E89" s="527"/>
      <c r="F89" s="527"/>
      <c r="G89" s="527"/>
      <c r="H89" s="527"/>
      <c r="I89" s="527"/>
      <c r="J89" s="527"/>
      <c r="K89" s="527"/>
      <c r="L89" s="528"/>
      <c r="M89" s="876"/>
      <c r="N89" s="876"/>
      <c r="O89" s="876"/>
      <c r="P89" s="876"/>
      <c r="Q89" s="876"/>
      <c r="R89" s="853"/>
      <c r="S89" s="854"/>
      <c r="T89" s="854"/>
      <c r="U89" s="854"/>
      <c r="V89" s="855"/>
      <c r="W89" s="529"/>
      <c r="X89" s="530"/>
      <c r="Y89" s="530"/>
      <c r="Z89" s="531"/>
      <c r="AA89" s="532"/>
    </row>
    <row r="90" spans="2:27" ht="37.5" customHeight="1">
      <c r="B90" s="506">
        <f t="shared" si="1"/>
        <v>58</v>
      </c>
      <c r="C90" s="526"/>
      <c r="D90" s="527"/>
      <c r="E90" s="527"/>
      <c r="F90" s="527"/>
      <c r="G90" s="527"/>
      <c r="H90" s="527"/>
      <c r="I90" s="527"/>
      <c r="J90" s="527"/>
      <c r="K90" s="527"/>
      <c r="L90" s="528"/>
      <c r="M90" s="876"/>
      <c r="N90" s="876"/>
      <c r="O90" s="876"/>
      <c r="P90" s="876"/>
      <c r="Q90" s="876"/>
      <c r="R90" s="853"/>
      <c r="S90" s="854"/>
      <c r="T90" s="854"/>
      <c r="U90" s="854"/>
      <c r="V90" s="855"/>
      <c r="W90" s="529"/>
      <c r="X90" s="530"/>
      <c r="Y90" s="530"/>
      <c r="Z90" s="531"/>
      <c r="AA90" s="532"/>
    </row>
    <row r="91" spans="2:27" ht="37.5" customHeight="1">
      <c r="B91" s="506">
        <f t="shared" si="1"/>
        <v>59</v>
      </c>
      <c r="C91" s="526"/>
      <c r="D91" s="527"/>
      <c r="E91" s="527"/>
      <c r="F91" s="527"/>
      <c r="G91" s="527"/>
      <c r="H91" s="527"/>
      <c r="I91" s="527"/>
      <c r="J91" s="527"/>
      <c r="K91" s="527"/>
      <c r="L91" s="528"/>
      <c r="M91" s="876"/>
      <c r="N91" s="876"/>
      <c r="O91" s="876"/>
      <c r="P91" s="876"/>
      <c r="Q91" s="876"/>
      <c r="R91" s="853"/>
      <c r="S91" s="854"/>
      <c r="T91" s="854"/>
      <c r="U91" s="854"/>
      <c r="V91" s="855"/>
      <c r="W91" s="529"/>
      <c r="X91" s="530"/>
      <c r="Y91" s="530"/>
      <c r="Z91" s="531"/>
      <c r="AA91" s="532"/>
    </row>
    <row r="92" spans="2:27" ht="37.5" customHeight="1">
      <c r="B92" s="506">
        <f t="shared" si="1"/>
        <v>60</v>
      </c>
      <c r="C92" s="526"/>
      <c r="D92" s="527"/>
      <c r="E92" s="527"/>
      <c r="F92" s="527"/>
      <c r="G92" s="527"/>
      <c r="H92" s="527"/>
      <c r="I92" s="527"/>
      <c r="J92" s="527"/>
      <c r="K92" s="527"/>
      <c r="L92" s="528"/>
      <c r="M92" s="876"/>
      <c r="N92" s="876"/>
      <c r="O92" s="876"/>
      <c r="P92" s="876"/>
      <c r="Q92" s="876"/>
      <c r="R92" s="853"/>
      <c r="S92" s="854"/>
      <c r="T92" s="854"/>
      <c r="U92" s="854"/>
      <c r="V92" s="855"/>
      <c r="W92" s="529"/>
      <c r="X92" s="530"/>
      <c r="Y92" s="530"/>
      <c r="Z92" s="531"/>
      <c r="AA92" s="532"/>
    </row>
    <row r="93" spans="2:27" ht="37.5" customHeight="1">
      <c r="B93" s="506">
        <f t="shared" si="1"/>
        <v>61</v>
      </c>
      <c r="C93" s="526"/>
      <c r="D93" s="527"/>
      <c r="E93" s="527"/>
      <c r="F93" s="527"/>
      <c r="G93" s="527"/>
      <c r="H93" s="527"/>
      <c r="I93" s="527"/>
      <c r="J93" s="527"/>
      <c r="K93" s="527"/>
      <c r="L93" s="528"/>
      <c r="M93" s="876"/>
      <c r="N93" s="876"/>
      <c r="O93" s="876"/>
      <c r="P93" s="876"/>
      <c r="Q93" s="876"/>
      <c r="R93" s="853"/>
      <c r="S93" s="854"/>
      <c r="T93" s="854"/>
      <c r="U93" s="854"/>
      <c r="V93" s="855"/>
      <c r="W93" s="529"/>
      <c r="X93" s="530"/>
      <c r="Y93" s="530"/>
      <c r="Z93" s="531"/>
      <c r="AA93" s="532"/>
    </row>
    <row r="94" spans="2:27" ht="37.5" customHeight="1">
      <c r="B94" s="506">
        <f t="shared" si="1"/>
        <v>62</v>
      </c>
      <c r="C94" s="526"/>
      <c r="D94" s="527"/>
      <c r="E94" s="527"/>
      <c r="F94" s="527"/>
      <c r="G94" s="527"/>
      <c r="H94" s="527"/>
      <c r="I94" s="527"/>
      <c r="J94" s="527"/>
      <c r="K94" s="527"/>
      <c r="L94" s="528"/>
      <c r="M94" s="876"/>
      <c r="N94" s="876"/>
      <c r="O94" s="876"/>
      <c r="P94" s="876"/>
      <c r="Q94" s="876"/>
      <c r="R94" s="853"/>
      <c r="S94" s="854"/>
      <c r="T94" s="854"/>
      <c r="U94" s="854"/>
      <c r="V94" s="855"/>
      <c r="W94" s="529"/>
      <c r="X94" s="530"/>
      <c r="Y94" s="530"/>
      <c r="Z94" s="531"/>
      <c r="AA94" s="532"/>
    </row>
    <row r="95" spans="2:27" ht="37.5" customHeight="1">
      <c r="B95" s="506">
        <f t="shared" si="1"/>
        <v>63</v>
      </c>
      <c r="C95" s="526"/>
      <c r="D95" s="527"/>
      <c r="E95" s="527"/>
      <c r="F95" s="527"/>
      <c r="G95" s="527"/>
      <c r="H95" s="527"/>
      <c r="I95" s="527"/>
      <c r="J95" s="527"/>
      <c r="K95" s="527"/>
      <c r="L95" s="528"/>
      <c r="M95" s="876"/>
      <c r="N95" s="876"/>
      <c r="O95" s="876"/>
      <c r="P95" s="876"/>
      <c r="Q95" s="876"/>
      <c r="R95" s="853"/>
      <c r="S95" s="854"/>
      <c r="T95" s="854"/>
      <c r="U95" s="854"/>
      <c r="V95" s="855"/>
      <c r="W95" s="529"/>
      <c r="X95" s="530"/>
      <c r="Y95" s="530"/>
      <c r="Z95" s="531"/>
      <c r="AA95" s="532"/>
    </row>
    <row r="96" spans="2:27" ht="37.5" customHeight="1">
      <c r="B96" s="506">
        <f t="shared" si="1"/>
        <v>64</v>
      </c>
      <c r="C96" s="526"/>
      <c r="D96" s="527"/>
      <c r="E96" s="527"/>
      <c r="F96" s="527"/>
      <c r="G96" s="527"/>
      <c r="H96" s="527"/>
      <c r="I96" s="527"/>
      <c r="J96" s="527"/>
      <c r="K96" s="527"/>
      <c r="L96" s="528"/>
      <c r="M96" s="876"/>
      <c r="N96" s="876"/>
      <c r="O96" s="876"/>
      <c r="P96" s="876"/>
      <c r="Q96" s="876"/>
      <c r="R96" s="853"/>
      <c r="S96" s="854"/>
      <c r="T96" s="854"/>
      <c r="U96" s="854"/>
      <c r="V96" s="855"/>
      <c r="W96" s="529"/>
      <c r="X96" s="530"/>
      <c r="Y96" s="530"/>
      <c r="Z96" s="531"/>
      <c r="AA96" s="532"/>
    </row>
    <row r="97" spans="2:27" ht="37.5" customHeight="1">
      <c r="B97" s="506">
        <f t="shared" si="1"/>
        <v>65</v>
      </c>
      <c r="C97" s="526"/>
      <c r="D97" s="527"/>
      <c r="E97" s="527"/>
      <c r="F97" s="527"/>
      <c r="G97" s="527"/>
      <c r="H97" s="527"/>
      <c r="I97" s="527"/>
      <c r="J97" s="527"/>
      <c r="K97" s="527"/>
      <c r="L97" s="528"/>
      <c r="M97" s="876"/>
      <c r="N97" s="876"/>
      <c r="O97" s="876"/>
      <c r="P97" s="876"/>
      <c r="Q97" s="876"/>
      <c r="R97" s="853"/>
      <c r="S97" s="854"/>
      <c r="T97" s="854"/>
      <c r="U97" s="854"/>
      <c r="V97" s="855"/>
      <c r="W97" s="529"/>
      <c r="X97" s="530"/>
      <c r="Y97" s="530"/>
      <c r="Z97" s="531"/>
      <c r="AA97" s="532"/>
    </row>
    <row r="98" spans="2:27" ht="37.5" customHeight="1">
      <c r="B98" s="506">
        <f t="shared" si="1"/>
        <v>66</v>
      </c>
      <c r="C98" s="526"/>
      <c r="D98" s="527"/>
      <c r="E98" s="527"/>
      <c r="F98" s="527"/>
      <c r="G98" s="527"/>
      <c r="H98" s="527"/>
      <c r="I98" s="527"/>
      <c r="J98" s="527"/>
      <c r="K98" s="527"/>
      <c r="L98" s="528"/>
      <c r="M98" s="876"/>
      <c r="N98" s="876"/>
      <c r="O98" s="876"/>
      <c r="P98" s="876"/>
      <c r="Q98" s="876"/>
      <c r="R98" s="853"/>
      <c r="S98" s="854"/>
      <c r="T98" s="854"/>
      <c r="U98" s="854"/>
      <c r="V98" s="855"/>
      <c r="W98" s="529"/>
      <c r="X98" s="530"/>
      <c r="Y98" s="530"/>
      <c r="Z98" s="531"/>
      <c r="AA98" s="532"/>
    </row>
    <row r="99" spans="2:27" ht="37.5" customHeight="1">
      <c r="B99" s="506">
        <f t="shared" ref="B99:B124" si="2">B98+1</f>
        <v>67</v>
      </c>
      <c r="C99" s="526"/>
      <c r="D99" s="527"/>
      <c r="E99" s="527"/>
      <c r="F99" s="527"/>
      <c r="G99" s="527"/>
      <c r="H99" s="527"/>
      <c r="I99" s="527"/>
      <c r="J99" s="527"/>
      <c r="K99" s="527"/>
      <c r="L99" s="528"/>
      <c r="M99" s="876"/>
      <c r="N99" s="876"/>
      <c r="O99" s="876"/>
      <c r="P99" s="876"/>
      <c r="Q99" s="876"/>
      <c r="R99" s="853"/>
      <c r="S99" s="854"/>
      <c r="T99" s="854"/>
      <c r="U99" s="854"/>
      <c r="V99" s="855"/>
      <c r="W99" s="529"/>
      <c r="X99" s="530"/>
      <c r="Y99" s="530"/>
      <c r="Z99" s="531"/>
      <c r="AA99" s="532"/>
    </row>
    <row r="100" spans="2:27" ht="37.5" customHeight="1">
      <c r="B100" s="506">
        <f t="shared" si="2"/>
        <v>68</v>
      </c>
      <c r="C100" s="526"/>
      <c r="D100" s="527"/>
      <c r="E100" s="527"/>
      <c r="F100" s="527"/>
      <c r="G100" s="527"/>
      <c r="H100" s="527"/>
      <c r="I100" s="527"/>
      <c r="J100" s="527"/>
      <c r="K100" s="527"/>
      <c r="L100" s="528"/>
      <c r="M100" s="876"/>
      <c r="N100" s="876"/>
      <c r="O100" s="876"/>
      <c r="P100" s="876"/>
      <c r="Q100" s="876"/>
      <c r="R100" s="853"/>
      <c r="S100" s="854"/>
      <c r="T100" s="854"/>
      <c r="U100" s="854"/>
      <c r="V100" s="855"/>
      <c r="W100" s="529"/>
      <c r="X100" s="530"/>
      <c r="Y100" s="530"/>
      <c r="Z100" s="531"/>
      <c r="AA100" s="532"/>
    </row>
    <row r="101" spans="2:27" ht="37.5" customHeight="1">
      <c r="B101" s="506">
        <f t="shared" si="2"/>
        <v>69</v>
      </c>
      <c r="C101" s="526"/>
      <c r="D101" s="527"/>
      <c r="E101" s="527"/>
      <c r="F101" s="527"/>
      <c r="G101" s="527"/>
      <c r="H101" s="527"/>
      <c r="I101" s="527"/>
      <c r="J101" s="527"/>
      <c r="K101" s="527"/>
      <c r="L101" s="528"/>
      <c r="M101" s="876"/>
      <c r="N101" s="876"/>
      <c r="O101" s="876"/>
      <c r="P101" s="876"/>
      <c r="Q101" s="876"/>
      <c r="R101" s="853"/>
      <c r="S101" s="854"/>
      <c r="T101" s="854"/>
      <c r="U101" s="854"/>
      <c r="V101" s="855"/>
      <c r="W101" s="529"/>
      <c r="X101" s="530"/>
      <c r="Y101" s="530"/>
      <c r="Z101" s="531"/>
      <c r="AA101" s="532"/>
    </row>
    <row r="102" spans="2:27" ht="37.5" customHeight="1">
      <c r="B102" s="506">
        <f t="shared" si="2"/>
        <v>70</v>
      </c>
      <c r="C102" s="526"/>
      <c r="D102" s="527"/>
      <c r="E102" s="527"/>
      <c r="F102" s="527"/>
      <c r="G102" s="527"/>
      <c r="H102" s="527"/>
      <c r="I102" s="527"/>
      <c r="J102" s="527"/>
      <c r="K102" s="527"/>
      <c r="L102" s="528"/>
      <c r="M102" s="876"/>
      <c r="N102" s="876"/>
      <c r="O102" s="876"/>
      <c r="P102" s="876"/>
      <c r="Q102" s="876"/>
      <c r="R102" s="853"/>
      <c r="S102" s="854"/>
      <c r="T102" s="854"/>
      <c r="U102" s="854"/>
      <c r="V102" s="855"/>
      <c r="W102" s="529"/>
      <c r="X102" s="530"/>
      <c r="Y102" s="530"/>
      <c r="Z102" s="531"/>
      <c r="AA102" s="532"/>
    </row>
    <row r="103" spans="2:27" ht="37.5" customHeight="1">
      <c r="B103" s="506">
        <f t="shared" si="2"/>
        <v>71</v>
      </c>
      <c r="C103" s="526"/>
      <c r="D103" s="527"/>
      <c r="E103" s="527"/>
      <c r="F103" s="527"/>
      <c r="G103" s="527"/>
      <c r="H103" s="527"/>
      <c r="I103" s="527"/>
      <c r="J103" s="527"/>
      <c r="K103" s="527"/>
      <c r="L103" s="528"/>
      <c r="M103" s="876"/>
      <c r="N103" s="876"/>
      <c r="O103" s="876"/>
      <c r="P103" s="876"/>
      <c r="Q103" s="876"/>
      <c r="R103" s="853"/>
      <c r="S103" s="854"/>
      <c r="T103" s="854"/>
      <c r="U103" s="854"/>
      <c r="V103" s="855"/>
      <c r="W103" s="529"/>
      <c r="X103" s="530"/>
      <c r="Y103" s="530"/>
      <c r="Z103" s="531"/>
      <c r="AA103" s="532"/>
    </row>
    <row r="104" spans="2:27" ht="37.5" customHeight="1">
      <c r="B104" s="506">
        <f t="shared" si="2"/>
        <v>72</v>
      </c>
      <c r="C104" s="526"/>
      <c r="D104" s="527"/>
      <c r="E104" s="527"/>
      <c r="F104" s="527"/>
      <c r="G104" s="527"/>
      <c r="H104" s="527"/>
      <c r="I104" s="527"/>
      <c r="J104" s="527"/>
      <c r="K104" s="527"/>
      <c r="L104" s="528"/>
      <c r="M104" s="876"/>
      <c r="N104" s="876"/>
      <c r="O104" s="876"/>
      <c r="P104" s="876"/>
      <c r="Q104" s="876"/>
      <c r="R104" s="853"/>
      <c r="S104" s="854"/>
      <c r="T104" s="854"/>
      <c r="U104" s="854"/>
      <c r="V104" s="855"/>
      <c r="W104" s="529"/>
      <c r="X104" s="530"/>
      <c r="Y104" s="530"/>
      <c r="Z104" s="531"/>
      <c r="AA104" s="532"/>
    </row>
    <row r="105" spans="2:27" ht="37.5" customHeight="1">
      <c r="B105" s="506">
        <f t="shared" si="2"/>
        <v>73</v>
      </c>
      <c r="C105" s="526"/>
      <c r="D105" s="527"/>
      <c r="E105" s="527"/>
      <c r="F105" s="527"/>
      <c r="G105" s="527"/>
      <c r="H105" s="527"/>
      <c r="I105" s="527"/>
      <c r="J105" s="527"/>
      <c r="K105" s="527"/>
      <c r="L105" s="528"/>
      <c r="M105" s="876"/>
      <c r="N105" s="876"/>
      <c r="O105" s="876"/>
      <c r="P105" s="876"/>
      <c r="Q105" s="876"/>
      <c r="R105" s="853"/>
      <c r="S105" s="854"/>
      <c r="T105" s="854"/>
      <c r="U105" s="854"/>
      <c r="V105" s="855"/>
      <c r="W105" s="529"/>
      <c r="X105" s="530"/>
      <c r="Y105" s="530"/>
      <c r="Z105" s="531"/>
      <c r="AA105" s="532"/>
    </row>
    <row r="106" spans="2:27" ht="37.5" customHeight="1">
      <c r="B106" s="506">
        <f t="shared" si="2"/>
        <v>74</v>
      </c>
      <c r="C106" s="526"/>
      <c r="D106" s="527"/>
      <c r="E106" s="527"/>
      <c r="F106" s="527"/>
      <c r="G106" s="527"/>
      <c r="H106" s="527"/>
      <c r="I106" s="527"/>
      <c r="J106" s="527"/>
      <c r="K106" s="527"/>
      <c r="L106" s="528"/>
      <c r="M106" s="876"/>
      <c r="N106" s="876"/>
      <c r="O106" s="876"/>
      <c r="P106" s="876"/>
      <c r="Q106" s="876"/>
      <c r="R106" s="853"/>
      <c r="S106" s="854"/>
      <c r="T106" s="854"/>
      <c r="U106" s="854"/>
      <c r="V106" s="855"/>
      <c r="W106" s="529"/>
      <c r="X106" s="530"/>
      <c r="Y106" s="530"/>
      <c r="Z106" s="531"/>
      <c r="AA106" s="532"/>
    </row>
    <row r="107" spans="2:27" ht="37.5" customHeight="1">
      <c r="B107" s="506">
        <f t="shared" si="2"/>
        <v>75</v>
      </c>
      <c r="C107" s="526"/>
      <c r="D107" s="527"/>
      <c r="E107" s="527"/>
      <c r="F107" s="527"/>
      <c r="G107" s="527"/>
      <c r="H107" s="527"/>
      <c r="I107" s="527"/>
      <c r="J107" s="527"/>
      <c r="K107" s="527"/>
      <c r="L107" s="528"/>
      <c r="M107" s="876"/>
      <c r="N107" s="876"/>
      <c r="O107" s="876"/>
      <c r="P107" s="876"/>
      <c r="Q107" s="876"/>
      <c r="R107" s="853"/>
      <c r="S107" s="854"/>
      <c r="T107" s="854"/>
      <c r="U107" s="854"/>
      <c r="V107" s="855"/>
      <c r="W107" s="529"/>
      <c r="X107" s="530"/>
      <c r="Y107" s="530"/>
      <c r="Z107" s="531"/>
      <c r="AA107" s="532"/>
    </row>
    <row r="108" spans="2:27" ht="37.5" customHeight="1">
      <c r="B108" s="506">
        <f t="shared" si="2"/>
        <v>76</v>
      </c>
      <c r="C108" s="526"/>
      <c r="D108" s="527"/>
      <c r="E108" s="527"/>
      <c r="F108" s="527"/>
      <c r="G108" s="527"/>
      <c r="H108" s="527"/>
      <c r="I108" s="527"/>
      <c r="J108" s="527"/>
      <c r="K108" s="527"/>
      <c r="L108" s="528"/>
      <c r="M108" s="876"/>
      <c r="N108" s="876"/>
      <c r="O108" s="876"/>
      <c r="P108" s="876"/>
      <c r="Q108" s="876"/>
      <c r="R108" s="853"/>
      <c r="S108" s="854"/>
      <c r="T108" s="854"/>
      <c r="U108" s="854"/>
      <c r="V108" s="855"/>
      <c r="W108" s="529"/>
      <c r="X108" s="530"/>
      <c r="Y108" s="530"/>
      <c r="Z108" s="531"/>
      <c r="AA108" s="532"/>
    </row>
    <row r="109" spans="2:27" ht="37.5" customHeight="1">
      <c r="B109" s="506">
        <f t="shared" si="2"/>
        <v>77</v>
      </c>
      <c r="C109" s="526"/>
      <c r="D109" s="527"/>
      <c r="E109" s="527"/>
      <c r="F109" s="527"/>
      <c r="G109" s="527"/>
      <c r="H109" s="527"/>
      <c r="I109" s="527"/>
      <c r="J109" s="527"/>
      <c r="K109" s="527"/>
      <c r="L109" s="528"/>
      <c r="M109" s="876"/>
      <c r="N109" s="876"/>
      <c r="O109" s="876"/>
      <c r="P109" s="876"/>
      <c r="Q109" s="876"/>
      <c r="R109" s="853"/>
      <c r="S109" s="854"/>
      <c r="T109" s="854"/>
      <c r="U109" s="854"/>
      <c r="V109" s="855"/>
      <c r="W109" s="529"/>
      <c r="X109" s="530"/>
      <c r="Y109" s="530"/>
      <c r="Z109" s="531"/>
      <c r="AA109" s="532"/>
    </row>
    <row r="110" spans="2:27" ht="37.5" customHeight="1">
      <c r="B110" s="506">
        <f t="shared" si="2"/>
        <v>78</v>
      </c>
      <c r="C110" s="526"/>
      <c r="D110" s="527"/>
      <c r="E110" s="527"/>
      <c r="F110" s="527"/>
      <c r="G110" s="527"/>
      <c r="H110" s="527"/>
      <c r="I110" s="527"/>
      <c r="J110" s="527"/>
      <c r="K110" s="527"/>
      <c r="L110" s="528"/>
      <c r="M110" s="876"/>
      <c r="N110" s="876"/>
      <c r="O110" s="876"/>
      <c r="P110" s="876"/>
      <c r="Q110" s="876"/>
      <c r="R110" s="853"/>
      <c r="S110" s="854"/>
      <c r="T110" s="854"/>
      <c r="U110" s="854"/>
      <c r="V110" s="855"/>
      <c r="W110" s="529"/>
      <c r="X110" s="530"/>
      <c r="Y110" s="530"/>
      <c r="Z110" s="531"/>
      <c r="AA110" s="532"/>
    </row>
    <row r="111" spans="2:27" ht="37.5" customHeight="1">
      <c r="B111" s="506">
        <f t="shared" si="2"/>
        <v>79</v>
      </c>
      <c r="C111" s="526"/>
      <c r="D111" s="527"/>
      <c r="E111" s="527"/>
      <c r="F111" s="527"/>
      <c r="G111" s="527"/>
      <c r="H111" s="527"/>
      <c r="I111" s="527"/>
      <c r="J111" s="527"/>
      <c r="K111" s="527"/>
      <c r="L111" s="528"/>
      <c r="M111" s="876"/>
      <c r="N111" s="876"/>
      <c r="O111" s="876"/>
      <c r="P111" s="876"/>
      <c r="Q111" s="876"/>
      <c r="R111" s="853"/>
      <c r="S111" s="854"/>
      <c r="T111" s="854"/>
      <c r="U111" s="854"/>
      <c r="V111" s="855"/>
      <c r="W111" s="529"/>
      <c r="X111" s="530"/>
      <c r="Y111" s="530"/>
      <c r="Z111" s="531"/>
      <c r="AA111" s="532"/>
    </row>
    <row r="112" spans="2:27" ht="37.5" customHeight="1">
      <c r="B112" s="506">
        <f t="shared" si="2"/>
        <v>80</v>
      </c>
      <c r="C112" s="526"/>
      <c r="D112" s="527"/>
      <c r="E112" s="527"/>
      <c r="F112" s="527"/>
      <c r="G112" s="527"/>
      <c r="H112" s="527"/>
      <c r="I112" s="527"/>
      <c r="J112" s="527"/>
      <c r="K112" s="527"/>
      <c r="L112" s="528"/>
      <c r="M112" s="876"/>
      <c r="N112" s="876"/>
      <c r="O112" s="876"/>
      <c r="P112" s="876"/>
      <c r="Q112" s="876"/>
      <c r="R112" s="853"/>
      <c r="S112" s="854"/>
      <c r="T112" s="854"/>
      <c r="U112" s="854"/>
      <c r="V112" s="855"/>
      <c r="W112" s="529"/>
      <c r="X112" s="530"/>
      <c r="Y112" s="530"/>
      <c r="Z112" s="531"/>
      <c r="AA112" s="532"/>
    </row>
    <row r="113" spans="2:27" ht="37.5" customHeight="1">
      <c r="B113" s="506">
        <f t="shared" si="2"/>
        <v>81</v>
      </c>
      <c r="C113" s="526"/>
      <c r="D113" s="527"/>
      <c r="E113" s="527"/>
      <c r="F113" s="527"/>
      <c r="G113" s="527"/>
      <c r="H113" s="527"/>
      <c r="I113" s="527"/>
      <c r="J113" s="527"/>
      <c r="K113" s="527"/>
      <c r="L113" s="528"/>
      <c r="M113" s="876"/>
      <c r="N113" s="876"/>
      <c r="O113" s="876"/>
      <c r="P113" s="876"/>
      <c r="Q113" s="876"/>
      <c r="R113" s="853"/>
      <c r="S113" s="854"/>
      <c r="T113" s="854"/>
      <c r="U113" s="854"/>
      <c r="V113" s="855"/>
      <c r="W113" s="529"/>
      <c r="X113" s="530"/>
      <c r="Y113" s="530"/>
      <c r="Z113" s="531"/>
      <c r="AA113" s="532"/>
    </row>
    <row r="114" spans="2:27" ht="37.5" customHeight="1">
      <c r="B114" s="506">
        <f t="shared" si="2"/>
        <v>82</v>
      </c>
      <c r="C114" s="526"/>
      <c r="D114" s="527"/>
      <c r="E114" s="527"/>
      <c r="F114" s="527"/>
      <c r="G114" s="527"/>
      <c r="H114" s="527"/>
      <c r="I114" s="527"/>
      <c r="J114" s="527"/>
      <c r="K114" s="527"/>
      <c r="L114" s="528"/>
      <c r="M114" s="876"/>
      <c r="N114" s="876"/>
      <c r="O114" s="876"/>
      <c r="P114" s="876"/>
      <c r="Q114" s="876"/>
      <c r="R114" s="853"/>
      <c r="S114" s="854"/>
      <c r="T114" s="854"/>
      <c r="U114" s="854"/>
      <c r="V114" s="855"/>
      <c r="W114" s="529"/>
      <c r="X114" s="530"/>
      <c r="Y114" s="530"/>
      <c r="Z114" s="531"/>
      <c r="AA114" s="532"/>
    </row>
    <row r="115" spans="2:27" ht="37.5" customHeight="1">
      <c r="B115" s="506">
        <f t="shared" si="2"/>
        <v>83</v>
      </c>
      <c r="C115" s="526"/>
      <c r="D115" s="527"/>
      <c r="E115" s="527"/>
      <c r="F115" s="527"/>
      <c r="G115" s="527"/>
      <c r="H115" s="527"/>
      <c r="I115" s="527"/>
      <c r="J115" s="527"/>
      <c r="K115" s="527"/>
      <c r="L115" s="528"/>
      <c r="M115" s="876"/>
      <c r="N115" s="876"/>
      <c r="O115" s="876"/>
      <c r="P115" s="876"/>
      <c r="Q115" s="876"/>
      <c r="R115" s="853"/>
      <c r="S115" s="854"/>
      <c r="T115" s="854"/>
      <c r="U115" s="854"/>
      <c r="V115" s="855"/>
      <c r="W115" s="529"/>
      <c r="X115" s="530"/>
      <c r="Y115" s="530"/>
      <c r="Z115" s="531"/>
      <c r="AA115" s="532"/>
    </row>
    <row r="116" spans="2:27" ht="37.5" customHeight="1">
      <c r="B116" s="506">
        <f t="shared" si="2"/>
        <v>84</v>
      </c>
      <c r="C116" s="526"/>
      <c r="D116" s="527"/>
      <c r="E116" s="527"/>
      <c r="F116" s="527"/>
      <c r="G116" s="527"/>
      <c r="H116" s="527"/>
      <c r="I116" s="527"/>
      <c r="J116" s="527"/>
      <c r="K116" s="527"/>
      <c r="L116" s="528"/>
      <c r="M116" s="876"/>
      <c r="N116" s="876"/>
      <c r="O116" s="876"/>
      <c r="P116" s="876"/>
      <c r="Q116" s="876"/>
      <c r="R116" s="853"/>
      <c r="S116" s="854"/>
      <c r="T116" s="854"/>
      <c r="U116" s="854"/>
      <c r="V116" s="855"/>
      <c r="W116" s="529"/>
      <c r="X116" s="530"/>
      <c r="Y116" s="530"/>
      <c r="Z116" s="531"/>
      <c r="AA116" s="532"/>
    </row>
    <row r="117" spans="2:27" ht="37.5" customHeight="1">
      <c r="B117" s="506">
        <f t="shared" si="2"/>
        <v>85</v>
      </c>
      <c r="C117" s="526"/>
      <c r="D117" s="527"/>
      <c r="E117" s="527"/>
      <c r="F117" s="527"/>
      <c r="G117" s="527"/>
      <c r="H117" s="527"/>
      <c r="I117" s="527"/>
      <c r="J117" s="527"/>
      <c r="K117" s="527"/>
      <c r="L117" s="528"/>
      <c r="M117" s="876"/>
      <c r="N117" s="876"/>
      <c r="O117" s="876"/>
      <c r="P117" s="876"/>
      <c r="Q117" s="876"/>
      <c r="R117" s="853"/>
      <c r="S117" s="854"/>
      <c r="T117" s="854"/>
      <c r="U117" s="854"/>
      <c r="V117" s="855"/>
      <c r="W117" s="529"/>
      <c r="X117" s="530"/>
      <c r="Y117" s="530"/>
      <c r="Z117" s="531"/>
      <c r="AA117" s="532"/>
    </row>
    <row r="118" spans="2:27" ht="37.5" customHeight="1">
      <c r="B118" s="506">
        <f t="shared" si="2"/>
        <v>86</v>
      </c>
      <c r="C118" s="526"/>
      <c r="D118" s="527"/>
      <c r="E118" s="527"/>
      <c r="F118" s="527"/>
      <c r="G118" s="527"/>
      <c r="H118" s="527"/>
      <c r="I118" s="527"/>
      <c r="J118" s="527"/>
      <c r="K118" s="527"/>
      <c r="L118" s="528"/>
      <c r="M118" s="876"/>
      <c r="N118" s="876"/>
      <c r="O118" s="876"/>
      <c r="P118" s="876"/>
      <c r="Q118" s="876"/>
      <c r="R118" s="853"/>
      <c r="S118" s="854"/>
      <c r="T118" s="854"/>
      <c r="U118" s="854"/>
      <c r="V118" s="855"/>
      <c r="W118" s="529"/>
      <c r="X118" s="530"/>
      <c r="Y118" s="530"/>
      <c r="Z118" s="531"/>
      <c r="AA118" s="532"/>
    </row>
    <row r="119" spans="2:27" ht="37.5" customHeight="1">
      <c r="B119" s="506">
        <f t="shared" si="2"/>
        <v>87</v>
      </c>
      <c r="C119" s="526"/>
      <c r="D119" s="527"/>
      <c r="E119" s="527"/>
      <c r="F119" s="527"/>
      <c r="G119" s="527"/>
      <c r="H119" s="527"/>
      <c r="I119" s="527"/>
      <c r="J119" s="527"/>
      <c r="K119" s="527"/>
      <c r="L119" s="528"/>
      <c r="M119" s="876"/>
      <c r="N119" s="876"/>
      <c r="O119" s="876"/>
      <c r="P119" s="876"/>
      <c r="Q119" s="876"/>
      <c r="R119" s="853"/>
      <c r="S119" s="854"/>
      <c r="T119" s="854"/>
      <c r="U119" s="854"/>
      <c r="V119" s="855"/>
      <c r="W119" s="529"/>
      <c r="X119" s="530"/>
      <c r="Y119" s="530"/>
      <c r="Z119" s="531"/>
      <c r="AA119" s="532"/>
    </row>
    <row r="120" spans="2:27" ht="37.5" customHeight="1">
      <c r="B120" s="506">
        <f t="shared" si="2"/>
        <v>88</v>
      </c>
      <c r="C120" s="526"/>
      <c r="D120" s="527"/>
      <c r="E120" s="527"/>
      <c r="F120" s="527"/>
      <c r="G120" s="527"/>
      <c r="H120" s="527"/>
      <c r="I120" s="527"/>
      <c r="J120" s="527"/>
      <c r="K120" s="527"/>
      <c r="L120" s="528"/>
      <c r="M120" s="876"/>
      <c r="N120" s="876"/>
      <c r="O120" s="876"/>
      <c r="P120" s="876"/>
      <c r="Q120" s="876"/>
      <c r="R120" s="853"/>
      <c r="S120" s="854"/>
      <c r="T120" s="854"/>
      <c r="U120" s="854"/>
      <c r="V120" s="855"/>
      <c r="W120" s="529"/>
      <c r="X120" s="530"/>
      <c r="Y120" s="530"/>
      <c r="Z120" s="531"/>
      <c r="AA120" s="532"/>
    </row>
    <row r="121" spans="2:27" ht="37.5" customHeight="1">
      <c r="B121" s="506">
        <f t="shared" si="2"/>
        <v>89</v>
      </c>
      <c r="C121" s="526"/>
      <c r="D121" s="527"/>
      <c r="E121" s="527"/>
      <c r="F121" s="527"/>
      <c r="G121" s="527"/>
      <c r="H121" s="527"/>
      <c r="I121" s="527"/>
      <c r="J121" s="527"/>
      <c r="K121" s="527"/>
      <c r="L121" s="528"/>
      <c r="M121" s="876"/>
      <c r="N121" s="876"/>
      <c r="O121" s="876"/>
      <c r="P121" s="876"/>
      <c r="Q121" s="876"/>
      <c r="R121" s="853"/>
      <c r="S121" s="854"/>
      <c r="T121" s="854"/>
      <c r="U121" s="854"/>
      <c r="V121" s="855"/>
      <c r="W121" s="529"/>
      <c r="X121" s="530"/>
      <c r="Y121" s="530"/>
      <c r="Z121" s="531"/>
      <c r="AA121" s="532"/>
    </row>
    <row r="122" spans="2:27" ht="37.5" customHeight="1">
      <c r="B122" s="506">
        <f t="shared" si="2"/>
        <v>90</v>
      </c>
      <c r="C122" s="526"/>
      <c r="D122" s="527"/>
      <c r="E122" s="527"/>
      <c r="F122" s="527"/>
      <c r="G122" s="527"/>
      <c r="H122" s="527"/>
      <c r="I122" s="527"/>
      <c r="J122" s="527"/>
      <c r="K122" s="527"/>
      <c r="L122" s="528"/>
      <c r="M122" s="876"/>
      <c r="N122" s="876"/>
      <c r="O122" s="876"/>
      <c r="P122" s="876"/>
      <c r="Q122" s="876"/>
      <c r="R122" s="853"/>
      <c r="S122" s="854"/>
      <c r="T122" s="854"/>
      <c r="U122" s="854"/>
      <c r="V122" s="855"/>
      <c r="W122" s="529"/>
      <c r="X122" s="530"/>
      <c r="Y122" s="530"/>
      <c r="Z122" s="531"/>
      <c r="AA122" s="532"/>
    </row>
    <row r="123" spans="2:27" ht="37.5" customHeight="1">
      <c r="B123" s="506">
        <f t="shared" si="2"/>
        <v>91</v>
      </c>
      <c r="C123" s="526"/>
      <c r="D123" s="527"/>
      <c r="E123" s="527"/>
      <c r="F123" s="527"/>
      <c r="G123" s="527"/>
      <c r="H123" s="527"/>
      <c r="I123" s="527"/>
      <c r="J123" s="527"/>
      <c r="K123" s="527"/>
      <c r="L123" s="528"/>
      <c r="M123" s="876"/>
      <c r="N123" s="876"/>
      <c r="O123" s="876"/>
      <c r="P123" s="876"/>
      <c r="Q123" s="876"/>
      <c r="R123" s="853"/>
      <c r="S123" s="854"/>
      <c r="T123" s="854"/>
      <c r="U123" s="854"/>
      <c r="V123" s="855"/>
      <c r="W123" s="529"/>
      <c r="X123" s="530"/>
      <c r="Y123" s="530"/>
      <c r="Z123" s="531"/>
      <c r="AA123" s="532"/>
    </row>
    <row r="124" spans="2:27" ht="37.5" customHeight="1">
      <c r="B124" s="506">
        <f t="shared" si="2"/>
        <v>92</v>
      </c>
      <c r="C124" s="526"/>
      <c r="D124" s="527"/>
      <c r="E124" s="527"/>
      <c r="F124" s="527"/>
      <c r="G124" s="527"/>
      <c r="H124" s="527"/>
      <c r="I124" s="527"/>
      <c r="J124" s="527"/>
      <c r="K124" s="527"/>
      <c r="L124" s="528"/>
      <c r="M124" s="876"/>
      <c r="N124" s="876"/>
      <c r="O124" s="876"/>
      <c r="P124" s="876"/>
      <c r="Q124" s="876"/>
      <c r="R124" s="853"/>
      <c r="S124" s="854"/>
      <c r="T124" s="854"/>
      <c r="U124" s="854"/>
      <c r="V124" s="855"/>
      <c r="W124" s="529"/>
      <c r="X124" s="530"/>
      <c r="Y124" s="530"/>
      <c r="Z124" s="531"/>
      <c r="AA124" s="532"/>
    </row>
    <row r="125" spans="2:27" ht="37.5" customHeight="1">
      <c r="B125" s="506">
        <f t="shared" ref="B125:B130" si="3">B124+1</f>
        <v>93</v>
      </c>
      <c r="C125" s="526"/>
      <c r="D125" s="527"/>
      <c r="E125" s="527"/>
      <c r="F125" s="527"/>
      <c r="G125" s="527"/>
      <c r="H125" s="527"/>
      <c r="I125" s="527"/>
      <c r="J125" s="527"/>
      <c r="K125" s="527"/>
      <c r="L125" s="528"/>
      <c r="M125" s="876"/>
      <c r="N125" s="876"/>
      <c r="O125" s="876"/>
      <c r="P125" s="876"/>
      <c r="Q125" s="876"/>
      <c r="R125" s="853"/>
      <c r="S125" s="854"/>
      <c r="T125" s="854"/>
      <c r="U125" s="854"/>
      <c r="V125" s="855"/>
      <c r="W125" s="529"/>
      <c r="X125" s="530"/>
      <c r="Y125" s="530"/>
      <c r="Z125" s="531"/>
      <c r="AA125" s="532"/>
    </row>
    <row r="126" spans="2:27" ht="37.5" customHeight="1">
      <c r="B126" s="506">
        <f t="shared" si="3"/>
        <v>94</v>
      </c>
      <c r="C126" s="526"/>
      <c r="D126" s="527"/>
      <c r="E126" s="527"/>
      <c r="F126" s="527"/>
      <c r="G126" s="527"/>
      <c r="H126" s="527"/>
      <c r="I126" s="527"/>
      <c r="J126" s="527"/>
      <c r="K126" s="527"/>
      <c r="L126" s="528"/>
      <c r="M126" s="876"/>
      <c r="N126" s="876"/>
      <c r="O126" s="876"/>
      <c r="P126" s="876"/>
      <c r="Q126" s="876"/>
      <c r="R126" s="853"/>
      <c r="S126" s="854"/>
      <c r="T126" s="854"/>
      <c r="U126" s="854"/>
      <c r="V126" s="855"/>
      <c r="W126" s="529"/>
      <c r="X126" s="530"/>
      <c r="Y126" s="530"/>
      <c r="Z126" s="531"/>
      <c r="AA126" s="532"/>
    </row>
    <row r="127" spans="2:27" ht="37.5" customHeight="1">
      <c r="B127" s="506">
        <f t="shared" si="3"/>
        <v>95</v>
      </c>
      <c r="C127" s="526"/>
      <c r="D127" s="527"/>
      <c r="E127" s="527"/>
      <c r="F127" s="527"/>
      <c r="G127" s="527"/>
      <c r="H127" s="527"/>
      <c r="I127" s="527"/>
      <c r="J127" s="527"/>
      <c r="K127" s="527"/>
      <c r="L127" s="528"/>
      <c r="M127" s="876"/>
      <c r="N127" s="876"/>
      <c r="O127" s="876"/>
      <c r="P127" s="876"/>
      <c r="Q127" s="876"/>
      <c r="R127" s="853"/>
      <c r="S127" s="854"/>
      <c r="T127" s="854"/>
      <c r="U127" s="854"/>
      <c r="V127" s="855"/>
      <c r="W127" s="529"/>
      <c r="X127" s="530"/>
      <c r="Y127" s="530"/>
      <c r="Z127" s="531"/>
      <c r="AA127" s="532"/>
    </row>
    <row r="128" spans="2:27" ht="37.5" customHeight="1">
      <c r="B128" s="506">
        <f t="shared" si="3"/>
        <v>96</v>
      </c>
      <c r="C128" s="526"/>
      <c r="D128" s="527"/>
      <c r="E128" s="527"/>
      <c r="F128" s="527"/>
      <c r="G128" s="527"/>
      <c r="H128" s="527"/>
      <c r="I128" s="527"/>
      <c r="J128" s="527"/>
      <c r="K128" s="527"/>
      <c r="L128" s="528"/>
      <c r="M128" s="876"/>
      <c r="N128" s="876"/>
      <c r="O128" s="876"/>
      <c r="P128" s="876"/>
      <c r="Q128" s="876"/>
      <c r="R128" s="853"/>
      <c r="S128" s="854"/>
      <c r="T128" s="854"/>
      <c r="U128" s="854"/>
      <c r="V128" s="855"/>
      <c r="W128" s="529"/>
      <c r="X128" s="530"/>
      <c r="Y128" s="530"/>
      <c r="Z128" s="531"/>
      <c r="AA128" s="532"/>
    </row>
    <row r="129" spans="1:27" ht="37.5" customHeight="1">
      <c r="B129" s="506">
        <f t="shared" si="3"/>
        <v>97</v>
      </c>
      <c r="C129" s="526"/>
      <c r="D129" s="527"/>
      <c r="E129" s="527"/>
      <c r="F129" s="527"/>
      <c r="G129" s="527"/>
      <c r="H129" s="527"/>
      <c r="I129" s="527"/>
      <c r="J129" s="527"/>
      <c r="K129" s="527"/>
      <c r="L129" s="528"/>
      <c r="M129" s="876"/>
      <c r="N129" s="876"/>
      <c r="O129" s="876"/>
      <c r="P129" s="876"/>
      <c r="Q129" s="876"/>
      <c r="R129" s="853"/>
      <c r="S129" s="854"/>
      <c r="T129" s="854"/>
      <c r="U129" s="854"/>
      <c r="V129" s="855"/>
      <c r="W129" s="529"/>
      <c r="X129" s="530"/>
      <c r="Y129" s="530"/>
      <c r="Z129" s="531"/>
      <c r="AA129" s="532"/>
    </row>
    <row r="130" spans="1:27" ht="37.5" customHeight="1">
      <c r="B130" s="506">
        <f t="shared" si="3"/>
        <v>98</v>
      </c>
      <c r="C130" s="526"/>
      <c r="D130" s="527"/>
      <c r="E130" s="527"/>
      <c r="F130" s="527"/>
      <c r="G130" s="527"/>
      <c r="H130" s="527"/>
      <c r="I130" s="527"/>
      <c r="J130" s="527"/>
      <c r="K130" s="527"/>
      <c r="L130" s="528"/>
      <c r="M130" s="876"/>
      <c r="N130" s="876"/>
      <c r="O130" s="876"/>
      <c r="P130" s="876"/>
      <c r="Q130" s="876"/>
      <c r="R130" s="853"/>
      <c r="S130" s="854"/>
      <c r="T130" s="854"/>
      <c r="U130" s="854"/>
      <c r="V130" s="855"/>
      <c r="W130" s="529"/>
      <c r="X130" s="530"/>
      <c r="Y130" s="530"/>
      <c r="Z130" s="531"/>
      <c r="AA130" s="532"/>
    </row>
    <row r="131" spans="1:27" ht="37.5" customHeight="1">
      <c r="B131" s="506">
        <f t="shared" ref="B131:B132" si="4">B130+1</f>
        <v>99</v>
      </c>
      <c r="C131" s="526"/>
      <c r="D131" s="527"/>
      <c r="E131" s="527"/>
      <c r="F131" s="527"/>
      <c r="G131" s="527"/>
      <c r="H131" s="527"/>
      <c r="I131" s="527"/>
      <c r="J131" s="527"/>
      <c r="K131" s="527"/>
      <c r="L131" s="528"/>
      <c r="M131" s="876"/>
      <c r="N131" s="876"/>
      <c r="O131" s="876"/>
      <c r="P131" s="876"/>
      <c r="Q131" s="876"/>
      <c r="R131" s="853"/>
      <c r="S131" s="854"/>
      <c r="T131" s="854"/>
      <c r="U131" s="854"/>
      <c r="V131" s="855"/>
      <c r="W131" s="529"/>
      <c r="X131" s="530"/>
      <c r="Y131" s="530"/>
      <c r="Z131" s="531"/>
      <c r="AA131" s="532"/>
    </row>
    <row r="132" spans="1:27" ht="37.5" customHeight="1" thickBot="1">
      <c r="B132" s="506">
        <f t="shared" si="4"/>
        <v>100</v>
      </c>
      <c r="C132" s="533"/>
      <c r="D132" s="534"/>
      <c r="E132" s="534"/>
      <c r="F132" s="534"/>
      <c r="G132" s="534"/>
      <c r="H132" s="534"/>
      <c r="I132" s="534"/>
      <c r="J132" s="534"/>
      <c r="K132" s="534"/>
      <c r="L132" s="535"/>
      <c r="M132" s="882"/>
      <c r="N132" s="882"/>
      <c r="O132" s="882"/>
      <c r="P132" s="882"/>
      <c r="Q132" s="882"/>
      <c r="R132" s="837"/>
      <c r="S132" s="838"/>
      <c r="T132" s="838"/>
      <c r="U132" s="838"/>
      <c r="V132" s="839"/>
      <c r="W132" s="536"/>
      <c r="X132" s="537"/>
      <c r="Y132" s="537"/>
      <c r="Z132" s="538"/>
      <c r="AA132" s="539"/>
    </row>
    <row r="133" spans="1:27" ht="4.5" customHeight="1">
      <c r="A133" s="505"/>
    </row>
    <row r="134" spans="1:27" ht="28.5" customHeight="1">
      <c r="B134" s="519"/>
      <c r="C134" s="874"/>
      <c r="D134" s="874"/>
      <c r="E134" s="874"/>
      <c r="F134" s="874"/>
      <c r="G134" s="874"/>
      <c r="H134" s="874"/>
      <c r="I134" s="874"/>
      <c r="J134" s="874"/>
      <c r="K134" s="874"/>
      <c r="L134" s="874"/>
      <c r="M134" s="874"/>
      <c r="N134" s="874"/>
      <c r="O134" s="874"/>
      <c r="P134" s="874"/>
      <c r="Q134" s="874"/>
      <c r="R134" s="874"/>
      <c r="S134" s="874"/>
      <c r="T134" s="874"/>
      <c r="U134" s="874"/>
      <c r="V134" s="874"/>
      <c r="W134" s="874"/>
      <c r="X134" s="874"/>
      <c r="Y134" s="874"/>
      <c r="Z134" s="874"/>
      <c r="AA134" s="874"/>
    </row>
    <row r="135" spans="1:27" ht="20.100000000000001" customHeight="1">
      <c r="B135" s="551" t="s">
        <v>247</v>
      </c>
      <c r="C135" s="552"/>
      <c r="D135" s="552"/>
      <c r="E135" s="552"/>
      <c r="F135" s="553"/>
      <c r="G135" s="553"/>
      <c r="H135" s="553"/>
      <c r="I135" s="553"/>
      <c r="J135" s="554"/>
      <c r="K135" s="554"/>
      <c r="L135" s="554"/>
      <c r="M135" s="554"/>
      <c r="N135" s="554"/>
      <c r="O135" s="554"/>
      <c r="P135" s="554"/>
      <c r="Q135" s="554"/>
      <c r="R135" s="554"/>
      <c r="S135" s="554"/>
      <c r="T135" s="554"/>
      <c r="U135" s="554"/>
      <c r="V135" s="554"/>
      <c r="W135" s="554"/>
      <c r="X135" s="554"/>
      <c r="Y135" s="554"/>
      <c r="Z135" s="554"/>
      <c r="AA135" s="555"/>
    </row>
    <row r="136" spans="1:27" ht="20.100000000000001" customHeight="1">
      <c r="B136" s="556" t="s">
        <v>420</v>
      </c>
      <c r="C136" s="557"/>
      <c r="D136" s="557"/>
      <c r="E136" s="557"/>
      <c r="F136" s="558"/>
      <c r="G136" s="558"/>
      <c r="H136" s="558"/>
      <c r="I136" s="558"/>
      <c r="J136" s="540"/>
      <c r="K136" s="540"/>
      <c r="L136" s="540"/>
      <c r="M136" s="540"/>
      <c r="N136" s="540"/>
      <c r="O136" s="540"/>
      <c r="P136" s="540"/>
      <c r="Q136" s="540"/>
      <c r="R136" s="540"/>
      <c r="S136" s="540"/>
      <c r="T136" s="540"/>
      <c r="U136" s="540"/>
      <c r="V136" s="540"/>
      <c r="W136" s="540"/>
      <c r="X136" s="540"/>
      <c r="Y136" s="540"/>
      <c r="Z136" s="540"/>
      <c r="AA136" s="559"/>
    </row>
    <row r="137" spans="1:27" ht="20.100000000000001" customHeight="1">
      <c r="B137" s="556" t="s">
        <v>421</v>
      </c>
      <c r="C137" s="557"/>
      <c r="D137" s="557"/>
      <c r="E137" s="557"/>
      <c r="F137" s="558"/>
      <c r="G137" s="558"/>
      <c r="H137" s="558"/>
      <c r="I137" s="558"/>
      <c r="J137" s="540"/>
      <c r="K137" s="540"/>
      <c r="L137" s="540"/>
      <c r="M137" s="540"/>
      <c r="N137" s="540"/>
      <c r="O137" s="540"/>
      <c r="P137" s="540"/>
      <c r="Q137" s="540"/>
      <c r="R137" s="540"/>
      <c r="S137" s="540"/>
      <c r="T137" s="540"/>
      <c r="U137" s="540"/>
      <c r="V137" s="540"/>
      <c r="W137" s="540"/>
      <c r="X137" s="540"/>
      <c r="Y137" s="540"/>
      <c r="Z137" s="540"/>
      <c r="AA137" s="559"/>
    </row>
    <row r="138" spans="1:27" ht="20.100000000000001" customHeight="1">
      <c r="B138" s="556" t="s">
        <v>432</v>
      </c>
      <c r="C138" s="557"/>
      <c r="D138" s="557"/>
      <c r="E138" s="557"/>
      <c r="F138" s="558"/>
      <c r="G138" s="558"/>
      <c r="H138" s="558"/>
      <c r="I138" s="558"/>
      <c r="J138" s="540"/>
      <c r="K138" s="540"/>
      <c r="L138" s="540"/>
      <c r="M138" s="540"/>
      <c r="N138" s="540"/>
      <c r="O138" s="540"/>
      <c r="P138" s="540"/>
      <c r="Q138" s="540"/>
      <c r="R138" s="540"/>
      <c r="S138" s="540"/>
      <c r="T138" s="540"/>
      <c r="U138" s="540"/>
      <c r="V138" s="541"/>
      <c r="W138" s="541"/>
      <c r="X138" s="540"/>
      <c r="Y138" s="540"/>
      <c r="Z138" s="540"/>
      <c r="AA138" s="559"/>
    </row>
    <row r="139" spans="1:27" ht="20.100000000000001" customHeight="1">
      <c r="B139" s="556" t="s">
        <v>433</v>
      </c>
      <c r="C139" s="557"/>
      <c r="D139" s="557"/>
      <c r="E139" s="557"/>
      <c r="F139" s="558"/>
      <c r="G139" s="558"/>
      <c r="H139" s="558"/>
      <c r="I139" s="558"/>
      <c r="J139" s="540"/>
      <c r="K139" s="540"/>
      <c r="L139" s="540"/>
      <c r="M139" s="540"/>
      <c r="N139" s="540"/>
      <c r="O139" s="540"/>
      <c r="P139" s="540"/>
      <c r="Q139" s="540"/>
      <c r="R139" s="540"/>
      <c r="S139" s="540"/>
      <c r="T139" s="540"/>
      <c r="U139" s="540"/>
      <c r="V139" s="542"/>
      <c r="W139" s="542"/>
      <c r="X139" s="540"/>
      <c r="Y139" s="540"/>
      <c r="Z139" s="540"/>
      <c r="AA139" s="559"/>
    </row>
    <row r="140" spans="1:27" ht="20.100000000000001" customHeight="1">
      <c r="B140" s="556" t="s">
        <v>422</v>
      </c>
      <c r="C140" s="557"/>
      <c r="D140" s="557"/>
      <c r="E140" s="557"/>
      <c r="F140" s="558"/>
      <c r="G140" s="558"/>
      <c r="H140" s="558"/>
      <c r="I140" s="558"/>
      <c r="J140" s="540"/>
      <c r="K140" s="540"/>
      <c r="L140" s="540"/>
      <c r="M140" s="540"/>
      <c r="N140" s="540"/>
      <c r="O140" s="540"/>
      <c r="P140" s="540"/>
      <c r="Q140" s="540"/>
      <c r="R140" s="540"/>
      <c r="S140" s="540"/>
      <c r="T140" s="540"/>
      <c r="U140" s="540"/>
      <c r="V140" s="543"/>
      <c r="W140" s="543"/>
      <c r="X140" s="540"/>
      <c r="Y140" s="540"/>
      <c r="Z140" s="540"/>
      <c r="AA140" s="559"/>
    </row>
    <row r="141" spans="1:27" ht="20.100000000000001" customHeight="1">
      <c r="B141" s="560" t="s">
        <v>443</v>
      </c>
      <c r="C141" s="561"/>
      <c r="D141" s="561"/>
      <c r="E141" s="561"/>
      <c r="F141" s="562"/>
      <c r="G141" s="562"/>
      <c r="H141" s="562"/>
      <c r="I141" s="562"/>
      <c r="J141" s="563"/>
      <c r="K141" s="563"/>
      <c r="L141" s="563"/>
      <c r="M141" s="563"/>
      <c r="N141" s="563"/>
      <c r="O141" s="563"/>
      <c r="P141" s="563"/>
      <c r="Q141" s="563"/>
      <c r="R141" s="563"/>
      <c r="S141" s="563"/>
      <c r="T141" s="563"/>
      <c r="U141" s="563"/>
      <c r="V141" s="563"/>
      <c r="W141" s="563"/>
      <c r="X141" s="563"/>
      <c r="Y141" s="563"/>
      <c r="Z141" s="563"/>
      <c r="AA141" s="564"/>
    </row>
  </sheetData>
  <mergeCells count="236">
    <mergeCell ref="M131:Q131"/>
    <mergeCell ref="M120:Q120"/>
    <mergeCell ref="M121:Q121"/>
    <mergeCell ref="M122:Q122"/>
    <mergeCell ref="M123:Q123"/>
    <mergeCell ref="M124:Q124"/>
    <mergeCell ref="M125:Q125"/>
    <mergeCell ref="M126:Q126"/>
    <mergeCell ref="M127:Q127"/>
    <mergeCell ref="M128:Q128"/>
    <mergeCell ref="M113:Q113"/>
    <mergeCell ref="M114:Q114"/>
    <mergeCell ref="M115:Q115"/>
    <mergeCell ref="M116:Q116"/>
    <mergeCell ref="M117:Q117"/>
    <mergeCell ref="M118:Q118"/>
    <mergeCell ref="M119:Q119"/>
    <mergeCell ref="M129:Q129"/>
    <mergeCell ref="M130:Q130"/>
    <mergeCell ref="M104:Q104"/>
    <mergeCell ref="M105:Q105"/>
    <mergeCell ref="M106:Q106"/>
    <mergeCell ref="M107:Q107"/>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M86:Q86"/>
    <mergeCell ref="M87:Q87"/>
    <mergeCell ref="M88:Q88"/>
    <mergeCell ref="M89:Q89"/>
    <mergeCell ref="M90:Q90"/>
    <mergeCell ref="M91:Q91"/>
    <mergeCell ref="M92:Q92"/>
    <mergeCell ref="M93:Q93"/>
    <mergeCell ref="M94:Q94"/>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R37:V37"/>
    <mergeCell ref="M33:Q33"/>
    <mergeCell ref="M34:Q34"/>
    <mergeCell ref="M35:Q35"/>
    <mergeCell ref="M36:Q36"/>
    <mergeCell ref="M37:Q37"/>
    <mergeCell ref="M38:Q38"/>
    <mergeCell ref="M39:Q39"/>
    <mergeCell ref="M45:Q45"/>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2:V82"/>
    <mergeCell ref="R79:V79"/>
    <mergeCell ref="R78:V78"/>
    <mergeCell ref="R57:V57"/>
    <mergeCell ref="R56:V56"/>
    <mergeCell ref="R55:V55"/>
    <mergeCell ref="R68:V68"/>
    <mergeCell ref="R67:V67"/>
    <mergeCell ref="R66:V66"/>
    <mergeCell ref="R65:V65"/>
    <mergeCell ref="R64:V64"/>
    <mergeCell ref="R63:V63"/>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s>
  <phoneticPr fontId="7"/>
  <pageMargins left="0.70866141732283472" right="0.70866141732283472" top="0.74803149606299213" bottom="0.74803149606299213" header="0.31496062992125984" footer="0.31496062992125984"/>
  <pageSetup paperSize="9" scale="55"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【参考】数式用!$A$5:$A$39</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AX232"/>
  <sheetViews>
    <sheetView view="pageBreakPreview" zoomScaleNormal="120" zoomScaleSheetLayoutView="100" workbookViewId="0">
      <selection activeCell="G10" sqref="G10:AJ10"/>
    </sheetView>
  </sheetViews>
  <sheetFormatPr defaultColWidth="9" defaultRowHeight="13.5"/>
  <cols>
    <col min="1" max="1" width="2.5" style="23" customWidth="1"/>
    <col min="2" max="6" width="2.75" style="23" customWidth="1"/>
    <col min="7" max="32" width="2.5" style="23" customWidth="1"/>
    <col min="33" max="33" width="3.5" style="23" customWidth="1"/>
    <col min="34" max="35" width="2.5" style="23" customWidth="1"/>
    <col min="36" max="36" width="2.5" style="25" customWidth="1"/>
    <col min="37" max="37" width="4.125" style="23" customWidth="1"/>
    <col min="38" max="43" width="9.25" style="23" customWidth="1"/>
    <col min="44" max="44" width="9.75" style="23" bestFit="1" customWidth="1"/>
    <col min="45" max="16384" width="9" style="23"/>
  </cols>
  <sheetData>
    <row r="1" spans="1:46" ht="19.5" customHeight="1">
      <c r="A1" s="756" t="s">
        <v>217</v>
      </c>
      <c r="B1" s="723"/>
      <c r="C1" s="723"/>
      <c r="D1" s="723"/>
      <c r="E1" s="376"/>
      <c r="F1" s="376"/>
      <c r="G1" s="376"/>
      <c r="H1" s="376"/>
      <c r="I1" s="376"/>
      <c r="J1" s="376"/>
      <c r="K1" s="376"/>
      <c r="L1" s="376"/>
      <c r="M1" s="376"/>
      <c r="N1" s="376"/>
      <c r="O1" s="376"/>
      <c r="P1" s="376"/>
      <c r="Q1" s="376"/>
      <c r="R1" s="376"/>
      <c r="S1" s="376"/>
      <c r="T1" s="376"/>
      <c r="U1" s="376"/>
      <c r="V1" s="376"/>
      <c r="W1" s="376"/>
      <c r="X1" s="376"/>
      <c r="Y1" s="1025" t="s">
        <v>129</v>
      </c>
      <c r="Z1" s="1025"/>
      <c r="AA1" s="1025"/>
      <c r="AB1" s="1025"/>
      <c r="AC1" s="1025" t="str">
        <f>IF(①基本情報入力シート!C11="","",①基本情報入力シート!C11)</f>
        <v>大阪府</v>
      </c>
      <c r="AD1" s="1025"/>
      <c r="AE1" s="1025"/>
      <c r="AF1" s="1025"/>
      <c r="AG1" s="1025"/>
      <c r="AH1" s="1025"/>
      <c r="AI1" s="1025"/>
      <c r="AJ1" s="1025"/>
    </row>
    <row r="2" spans="1:46" ht="14.25" customHeight="1">
      <c r="A2" s="376"/>
      <c r="B2" s="376"/>
      <c r="C2" s="376"/>
      <c r="D2" s="376"/>
      <c r="E2" s="376"/>
      <c r="F2" s="376"/>
      <c r="G2" s="376"/>
      <c r="H2" s="376"/>
      <c r="I2" s="376"/>
      <c r="J2" s="376"/>
      <c r="K2" s="376"/>
      <c r="L2" s="376"/>
      <c r="M2" s="376"/>
      <c r="N2" s="376"/>
      <c r="O2" s="376"/>
      <c r="P2" s="376"/>
      <c r="Q2" s="376"/>
      <c r="R2" s="376"/>
      <c r="S2" s="376"/>
      <c r="T2" s="376"/>
      <c r="U2" s="376"/>
      <c r="V2" s="376"/>
      <c r="W2" s="376"/>
      <c r="X2" s="376"/>
      <c r="Y2" s="713"/>
      <c r="Z2" s="713"/>
      <c r="AA2" s="713"/>
      <c r="AB2" s="713"/>
      <c r="AC2" s="713"/>
      <c r="AD2" s="713"/>
      <c r="AE2" s="713"/>
      <c r="AF2" s="713"/>
      <c r="AG2" s="713"/>
      <c r="AH2" s="713"/>
      <c r="AI2" s="713"/>
      <c r="AJ2" s="376"/>
    </row>
    <row r="3" spans="1:46" ht="6" customHeight="1">
      <c r="A3" s="712"/>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6"/>
    </row>
    <row r="4" spans="1:46" ht="16.5" customHeight="1">
      <c r="A4" s="719"/>
      <c r="B4" s="720"/>
      <c r="C4" s="720"/>
      <c r="D4" s="720"/>
      <c r="E4" s="720"/>
      <c r="F4" s="720"/>
      <c r="G4" s="720"/>
      <c r="H4" s="720"/>
      <c r="I4" s="720"/>
      <c r="J4" s="720"/>
      <c r="K4" s="720"/>
      <c r="L4" s="720"/>
      <c r="M4" s="720"/>
      <c r="N4" s="720"/>
      <c r="O4" s="720"/>
      <c r="P4" s="720"/>
      <c r="Q4" s="720"/>
      <c r="R4" s="720"/>
      <c r="S4" s="720"/>
      <c r="T4" s="720"/>
      <c r="U4" s="720"/>
      <c r="V4" s="720"/>
      <c r="W4" s="720"/>
      <c r="X4" s="720"/>
      <c r="Y4" s="719"/>
      <c r="Z4" s="721" t="s">
        <v>356</v>
      </c>
      <c r="AA4" s="1000">
        <v>2</v>
      </c>
      <c r="AB4" s="1000"/>
      <c r="AC4" s="720" t="s">
        <v>17</v>
      </c>
      <c r="AD4" s="719"/>
      <c r="AE4" s="719"/>
      <c r="AF4" s="719"/>
      <c r="AG4" s="720"/>
      <c r="AH4" s="720"/>
      <c r="AI4" s="720"/>
      <c r="AJ4" s="722"/>
    </row>
    <row r="5" spans="1:46" ht="16.5" customHeight="1">
      <c r="A5" s="1035" t="s">
        <v>481</v>
      </c>
      <c r="B5" s="1035"/>
      <c r="C5" s="1035"/>
      <c r="D5" s="1035"/>
      <c r="E5" s="1035"/>
      <c r="F5" s="1035"/>
      <c r="G5" s="1035"/>
      <c r="H5" s="1035"/>
      <c r="I5" s="1035"/>
      <c r="J5" s="1035"/>
      <c r="K5" s="1035"/>
      <c r="L5" s="1035"/>
      <c r="M5" s="1035"/>
      <c r="N5" s="1035"/>
      <c r="O5" s="1035"/>
      <c r="P5" s="1035"/>
      <c r="Q5" s="1035"/>
      <c r="R5" s="1035"/>
      <c r="S5" s="1035"/>
      <c r="T5" s="1035"/>
      <c r="U5" s="1035"/>
      <c r="V5" s="1035"/>
      <c r="W5" s="1035"/>
      <c r="X5" s="1035"/>
      <c r="Y5" s="1035"/>
      <c r="Z5" s="1035"/>
      <c r="AA5" s="1035"/>
      <c r="AB5" s="1035"/>
      <c r="AC5" s="1035"/>
      <c r="AD5" s="1035"/>
      <c r="AE5" s="1035"/>
      <c r="AF5" s="1035"/>
      <c r="AG5" s="1035"/>
      <c r="AH5" s="1035"/>
      <c r="AI5" s="1035"/>
      <c r="AJ5" s="1035"/>
    </row>
    <row r="6" spans="1:46" ht="6" customHeight="1">
      <c r="A6" s="376"/>
      <c r="B6" s="376"/>
      <c r="C6" s="376"/>
      <c r="D6" s="376"/>
      <c r="E6" s="376"/>
      <c r="F6" s="376"/>
      <c r="G6" s="376"/>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row>
    <row r="7" spans="1:46" ht="15" customHeight="1">
      <c r="A7" s="763" t="s">
        <v>220</v>
      </c>
      <c r="B7" s="719"/>
      <c r="C7" s="719"/>
      <c r="D7" s="719"/>
      <c r="E7" s="719"/>
      <c r="F7" s="719"/>
      <c r="G7" s="719"/>
      <c r="H7" s="719"/>
      <c r="I7" s="719"/>
      <c r="J7" s="719"/>
      <c r="K7" s="719"/>
      <c r="L7" s="719"/>
      <c r="M7" s="719"/>
      <c r="N7" s="719"/>
      <c r="O7" s="719"/>
      <c r="P7" s="719"/>
      <c r="Q7" s="719"/>
      <c r="R7" s="724"/>
      <c r="S7" s="724"/>
      <c r="T7" s="724"/>
      <c r="U7" s="724"/>
      <c r="V7" s="724"/>
      <c r="W7" s="724"/>
      <c r="X7" s="724"/>
      <c r="Y7" s="724"/>
      <c r="Z7" s="724"/>
      <c r="AA7" s="725"/>
      <c r="AB7" s="725"/>
      <c r="AC7" s="726"/>
      <c r="AD7" s="726"/>
      <c r="AE7" s="726"/>
      <c r="AF7" s="726"/>
      <c r="AG7" s="726"/>
      <c r="AH7" s="726"/>
      <c r="AI7" s="726"/>
      <c r="AJ7" s="727"/>
    </row>
    <row r="8" spans="1:46" ht="6" customHeight="1">
      <c r="A8" s="719"/>
      <c r="B8" s="719"/>
      <c r="C8" s="719"/>
      <c r="D8" s="719"/>
      <c r="E8" s="719"/>
      <c r="F8" s="719"/>
      <c r="G8" s="719"/>
      <c r="H8" s="719"/>
      <c r="I8" s="719"/>
      <c r="J8" s="719"/>
      <c r="K8" s="719"/>
      <c r="L8" s="719"/>
      <c r="M8" s="719"/>
      <c r="N8" s="719"/>
      <c r="O8" s="719"/>
      <c r="P8" s="719"/>
      <c r="Q8" s="719"/>
      <c r="R8" s="719"/>
      <c r="S8" s="719"/>
      <c r="T8" s="719"/>
      <c r="U8" s="719"/>
      <c r="V8" s="719"/>
      <c r="W8" s="719"/>
      <c r="X8" s="719"/>
      <c r="Y8" s="719"/>
      <c r="Z8" s="719"/>
      <c r="AA8" s="719"/>
      <c r="AB8" s="719"/>
      <c r="AC8" s="719"/>
      <c r="AD8" s="719"/>
      <c r="AE8" s="719"/>
      <c r="AF8" s="719"/>
      <c r="AG8" s="719"/>
      <c r="AH8" s="719"/>
      <c r="AI8" s="719"/>
      <c r="AJ8" s="719"/>
    </row>
    <row r="9" spans="1:46" s="29" customFormat="1" ht="15" customHeight="1">
      <c r="A9" s="1196" t="s">
        <v>179</v>
      </c>
      <c r="B9" s="1197"/>
      <c r="C9" s="1197"/>
      <c r="D9" s="1197"/>
      <c r="E9" s="1197"/>
      <c r="F9" s="1198"/>
      <c r="G9" s="1199" t="str">
        <f>IF(①基本情報入力シート!M15="","",①基本情報入力シート!M15)</f>
        <v/>
      </c>
      <c r="H9" s="1199"/>
      <c r="I9" s="1199"/>
      <c r="J9" s="1199"/>
      <c r="K9" s="1199"/>
      <c r="L9" s="1199"/>
      <c r="M9" s="1199"/>
      <c r="N9" s="1199"/>
      <c r="O9" s="1199"/>
      <c r="P9" s="1199"/>
      <c r="Q9" s="1199"/>
      <c r="R9" s="1199"/>
      <c r="S9" s="1199"/>
      <c r="T9" s="1199"/>
      <c r="U9" s="1199"/>
      <c r="V9" s="1199"/>
      <c r="W9" s="1199"/>
      <c r="X9" s="1199"/>
      <c r="Y9" s="1199"/>
      <c r="Z9" s="1199"/>
      <c r="AA9" s="1199"/>
      <c r="AB9" s="1199"/>
      <c r="AC9" s="1199"/>
      <c r="AD9" s="1199"/>
      <c r="AE9" s="1199"/>
      <c r="AF9" s="1199"/>
      <c r="AG9" s="1199"/>
      <c r="AH9" s="1199"/>
      <c r="AI9" s="1199"/>
      <c r="AJ9" s="1200"/>
    </row>
    <row r="10" spans="1:46" s="29" customFormat="1" ht="30" customHeight="1">
      <c r="A10" s="1159" t="s">
        <v>178</v>
      </c>
      <c r="B10" s="1160"/>
      <c r="C10" s="1160"/>
      <c r="D10" s="1160"/>
      <c r="E10" s="1160"/>
      <c r="F10" s="1161"/>
      <c r="G10" s="1201" t="str">
        <f>IF(①基本情報入力シート!M16="","",①基本情報入力シート!M16)</f>
        <v/>
      </c>
      <c r="H10" s="1201"/>
      <c r="I10" s="1201"/>
      <c r="J10" s="1201"/>
      <c r="K10" s="1201"/>
      <c r="L10" s="1201"/>
      <c r="M10" s="1201"/>
      <c r="N10" s="1201"/>
      <c r="O10" s="1201"/>
      <c r="P10" s="1201"/>
      <c r="Q10" s="1201"/>
      <c r="R10" s="1201"/>
      <c r="S10" s="1201"/>
      <c r="T10" s="1201"/>
      <c r="U10" s="1201"/>
      <c r="V10" s="1201"/>
      <c r="W10" s="1201"/>
      <c r="X10" s="1201"/>
      <c r="Y10" s="1201"/>
      <c r="Z10" s="1201"/>
      <c r="AA10" s="1201"/>
      <c r="AB10" s="1201"/>
      <c r="AC10" s="1201"/>
      <c r="AD10" s="1201"/>
      <c r="AE10" s="1201"/>
      <c r="AF10" s="1201"/>
      <c r="AG10" s="1201"/>
      <c r="AH10" s="1201"/>
      <c r="AI10" s="1201"/>
      <c r="AJ10" s="1202"/>
    </row>
    <row r="11" spans="1:46" s="29" customFormat="1" ht="15" customHeight="1">
      <c r="A11" s="1215" t="s">
        <v>182</v>
      </c>
      <c r="B11" s="1216"/>
      <c r="C11" s="1216"/>
      <c r="D11" s="1216"/>
      <c r="E11" s="1216"/>
      <c r="F11" s="1217"/>
      <c r="G11" s="751" t="s">
        <v>7</v>
      </c>
      <c r="H11" s="1001" t="str">
        <f>IF(①基本情報入力シート!AC17="","",①基本情報入力シート!AC17)</f>
        <v>－</v>
      </c>
      <c r="I11" s="1001"/>
      <c r="J11" s="1001"/>
      <c r="K11" s="1001"/>
      <c r="L11" s="1001"/>
      <c r="M11" s="752"/>
      <c r="N11" s="753"/>
      <c r="O11" s="753"/>
      <c r="P11" s="753"/>
      <c r="Q11" s="753"/>
      <c r="R11" s="753"/>
      <c r="S11" s="753"/>
      <c r="T11" s="753"/>
      <c r="U11" s="753"/>
      <c r="V11" s="753"/>
      <c r="W11" s="753"/>
      <c r="X11" s="753"/>
      <c r="Y11" s="753"/>
      <c r="Z11" s="753"/>
      <c r="AA11" s="753"/>
      <c r="AB11" s="753"/>
      <c r="AC11" s="753"/>
      <c r="AD11" s="753"/>
      <c r="AE11" s="753"/>
      <c r="AF11" s="753"/>
      <c r="AG11" s="753"/>
      <c r="AH11" s="753"/>
      <c r="AI11" s="753"/>
      <c r="AJ11" s="754"/>
    </row>
    <row r="12" spans="1:46" s="29" customFormat="1" ht="19.5" customHeight="1">
      <c r="A12" s="1162"/>
      <c r="B12" s="1163"/>
      <c r="C12" s="1163"/>
      <c r="D12" s="1163"/>
      <c r="E12" s="1163"/>
      <c r="F12" s="1164"/>
      <c r="G12" s="1211" t="str">
        <f>IF(①基本情報入力シート!M18="","",①基本情報入力シート!M18)</f>
        <v/>
      </c>
      <c r="H12" s="1212"/>
      <c r="I12" s="1212"/>
      <c r="J12" s="1212"/>
      <c r="K12" s="1212"/>
      <c r="L12" s="1212"/>
      <c r="M12" s="1212"/>
      <c r="N12" s="1212"/>
      <c r="O12" s="1212"/>
      <c r="P12" s="1212"/>
      <c r="Q12" s="1212"/>
      <c r="R12" s="1212"/>
      <c r="S12" s="1212"/>
      <c r="T12" s="1212"/>
      <c r="U12" s="1212"/>
      <c r="V12" s="1212"/>
      <c r="W12" s="1212"/>
      <c r="X12" s="1212"/>
      <c r="Y12" s="1212"/>
      <c r="Z12" s="1212"/>
      <c r="AA12" s="1212"/>
      <c r="AB12" s="1212"/>
      <c r="AC12" s="1212"/>
      <c r="AD12" s="1212"/>
      <c r="AE12" s="1212"/>
      <c r="AF12" s="1212"/>
      <c r="AG12" s="1212"/>
      <c r="AH12" s="1212"/>
      <c r="AI12" s="1212"/>
      <c r="AJ12" s="1213"/>
    </row>
    <row r="13" spans="1:46" s="29" customFormat="1" ht="19.5" customHeight="1">
      <c r="A13" s="1162"/>
      <c r="B13" s="1163"/>
      <c r="C13" s="1163"/>
      <c r="D13" s="1163"/>
      <c r="E13" s="1163"/>
      <c r="F13" s="1164"/>
      <c r="G13" s="1214" t="str">
        <f>IF(①基本情報入力シート!M19="","",①基本情報入力シート!M19)</f>
        <v/>
      </c>
      <c r="H13" s="1209"/>
      <c r="I13" s="1209"/>
      <c r="J13" s="1209"/>
      <c r="K13" s="1209"/>
      <c r="L13" s="1209"/>
      <c r="M13" s="1209"/>
      <c r="N13" s="1209"/>
      <c r="O13" s="1209"/>
      <c r="P13" s="1209"/>
      <c r="Q13" s="1209"/>
      <c r="R13" s="1209"/>
      <c r="S13" s="1209"/>
      <c r="T13" s="1209"/>
      <c r="U13" s="1209"/>
      <c r="V13" s="1209"/>
      <c r="W13" s="1209"/>
      <c r="X13" s="1209"/>
      <c r="Y13" s="1209"/>
      <c r="Z13" s="1209"/>
      <c r="AA13" s="1209"/>
      <c r="AB13" s="1209"/>
      <c r="AC13" s="1209"/>
      <c r="AD13" s="1209"/>
      <c r="AE13" s="1209"/>
      <c r="AF13" s="1209"/>
      <c r="AG13" s="1209"/>
      <c r="AH13" s="1209"/>
      <c r="AI13" s="1209"/>
      <c r="AJ13" s="1210"/>
    </row>
    <row r="14" spans="1:46" s="29" customFormat="1" ht="15" customHeight="1">
      <c r="A14" s="1218" t="s">
        <v>179</v>
      </c>
      <c r="B14" s="1219"/>
      <c r="C14" s="1219"/>
      <c r="D14" s="1219"/>
      <c r="E14" s="1219"/>
      <c r="F14" s="1220"/>
      <c r="G14" s="1207" t="str">
        <f>IF(①基本情報入力シート!M22="","",①基本情報入力シート!M22)</f>
        <v/>
      </c>
      <c r="H14" s="1207"/>
      <c r="I14" s="1207"/>
      <c r="J14" s="1207"/>
      <c r="K14" s="1207"/>
      <c r="L14" s="1207"/>
      <c r="M14" s="1207"/>
      <c r="N14" s="1207"/>
      <c r="O14" s="1207"/>
      <c r="P14" s="1207"/>
      <c r="Q14" s="1207"/>
      <c r="R14" s="1207"/>
      <c r="S14" s="1207"/>
      <c r="T14" s="1207"/>
      <c r="U14" s="1207"/>
      <c r="V14" s="1207"/>
      <c r="W14" s="1207"/>
      <c r="X14" s="1207"/>
      <c r="Y14" s="1207"/>
      <c r="Z14" s="1207"/>
      <c r="AA14" s="1207"/>
      <c r="AB14" s="1207"/>
      <c r="AC14" s="1207"/>
      <c r="AD14" s="1207"/>
      <c r="AE14" s="1207"/>
      <c r="AF14" s="1207"/>
      <c r="AG14" s="1207"/>
      <c r="AH14" s="1207"/>
      <c r="AI14" s="1207"/>
      <c r="AJ14" s="1208"/>
    </row>
    <row r="15" spans="1:46" s="29" customFormat="1" ht="30" customHeight="1">
      <c r="A15" s="1162" t="s">
        <v>177</v>
      </c>
      <c r="B15" s="1163"/>
      <c r="C15" s="1163"/>
      <c r="D15" s="1163"/>
      <c r="E15" s="1163"/>
      <c r="F15" s="1164"/>
      <c r="G15" s="1209" t="str">
        <f>IF(①基本情報入力シート!M23="","",①基本情報入力シート!M23)</f>
        <v/>
      </c>
      <c r="H15" s="1209"/>
      <c r="I15" s="1209"/>
      <c r="J15" s="1209"/>
      <c r="K15" s="1209"/>
      <c r="L15" s="1209"/>
      <c r="M15" s="1209"/>
      <c r="N15" s="1209"/>
      <c r="O15" s="1209"/>
      <c r="P15" s="1209"/>
      <c r="Q15" s="1209"/>
      <c r="R15" s="1209"/>
      <c r="S15" s="1209"/>
      <c r="T15" s="1209"/>
      <c r="U15" s="1209"/>
      <c r="V15" s="1209"/>
      <c r="W15" s="1209"/>
      <c r="X15" s="1209"/>
      <c r="Y15" s="1209"/>
      <c r="Z15" s="1209"/>
      <c r="AA15" s="1209"/>
      <c r="AB15" s="1209"/>
      <c r="AC15" s="1209"/>
      <c r="AD15" s="1209"/>
      <c r="AE15" s="1209"/>
      <c r="AF15" s="1209"/>
      <c r="AG15" s="1209"/>
      <c r="AH15" s="1209"/>
      <c r="AI15" s="1209"/>
      <c r="AJ15" s="1210"/>
    </row>
    <row r="16" spans="1:46" s="29" customFormat="1" ht="22.5" customHeight="1">
      <c r="A16" s="1204" t="s">
        <v>181</v>
      </c>
      <c r="B16" s="1204"/>
      <c r="C16" s="1204"/>
      <c r="D16" s="1204"/>
      <c r="E16" s="1204"/>
      <c r="F16" s="1204"/>
      <c r="G16" s="1221" t="s">
        <v>0</v>
      </c>
      <c r="H16" s="1203"/>
      <c r="I16" s="1203"/>
      <c r="J16" s="1203"/>
      <c r="K16" s="1205" t="str">
        <f>IF(①基本情報入力シート!M24="","",①基本情報入力シート!M24)</f>
        <v/>
      </c>
      <c r="L16" s="1205"/>
      <c r="M16" s="1205"/>
      <c r="N16" s="1205"/>
      <c r="O16" s="1205"/>
      <c r="P16" s="1203" t="s">
        <v>1</v>
      </c>
      <c r="Q16" s="1203"/>
      <c r="R16" s="1203"/>
      <c r="S16" s="1203"/>
      <c r="T16" s="1205" t="str">
        <f>IF(①基本情報入力シート!M25="","",①基本情報入力シート!M25)</f>
        <v/>
      </c>
      <c r="U16" s="1205"/>
      <c r="V16" s="1205"/>
      <c r="W16" s="1205"/>
      <c r="X16" s="1205"/>
      <c r="Y16" s="1203" t="s">
        <v>180</v>
      </c>
      <c r="Z16" s="1203"/>
      <c r="AA16" s="1203"/>
      <c r="AB16" s="1203"/>
      <c r="AC16" s="1206" t="str">
        <f>IF(①基本情報入力シート!M26="","",①基本情報入力シート!M26)</f>
        <v/>
      </c>
      <c r="AD16" s="1206"/>
      <c r="AE16" s="1206"/>
      <c r="AF16" s="1206"/>
      <c r="AG16" s="1206"/>
      <c r="AH16" s="1206"/>
      <c r="AI16" s="1206"/>
      <c r="AJ16" s="1206"/>
      <c r="AK16" s="5"/>
      <c r="AT16" s="30"/>
    </row>
    <row r="17" spans="1:46" s="29" customFormat="1" ht="15" thickBot="1">
      <c r="A17" s="728"/>
      <c r="B17" s="728"/>
      <c r="C17" s="728"/>
      <c r="D17" s="728"/>
      <c r="E17" s="728"/>
      <c r="F17" s="728"/>
      <c r="G17" s="728"/>
      <c r="H17" s="728"/>
      <c r="I17" s="728"/>
      <c r="J17" s="728"/>
      <c r="K17" s="728"/>
      <c r="L17" s="728"/>
      <c r="M17" s="728"/>
      <c r="N17" s="728"/>
      <c r="O17" s="728"/>
      <c r="P17" s="728"/>
      <c r="Q17" s="728"/>
      <c r="R17" s="728"/>
      <c r="S17" s="728"/>
      <c r="T17" s="728"/>
      <c r="U17" s="728"/>
      <c r="V17" s="728"/>
      <c r="W17" s="728"/>
      <c r="X17" s="728"/>
      <c r="Y17" s="728"/>
      <c r="Z17" s="728"/>
      <c r="AA17" s="728"/>
      <c r="AB17" s="728"/>
      <c r="AC17" s="728"/>
      <c r="AD17" s="728"/>
      <c r="AE17" s="728"/>
      <c r="AF17" s="728"/>
      <c r="AG17" s="728"/>
      <c r="AH17" s="728"/>
      <c r="AI17" s="728"/>
      <c r="AJ17" s="729"/>
      <c r="AK17" s="5"/>
      <c r="AT17" s="30"/>
    </row>
    <row r="18" spans="1:46" s="29" customFormat="1" ht="3.75" customHeight="1">
      <c r="A18" s="730"/>
      <c r="B18" s="731"/>
      <c r="C18" s="731"/>
      <c r="D18" s="731"/>
      <c r="E18" s="731"/>
      <c r="F18" s="731"/>
      <c r="G18" s="731"/>
      <c r="H18" s="731"/>
      <c r="I18" s="731"/>
      <c r="J18" s="731"/>
      <c r="K18" s="731"/>
      <c r="L18" s="731"/>
      <c r="M18" s="731"/>
      <c r="N18" s="731"/>
      <c r="O18" s="731"/>
      <c r="P18" s="731"/>
      <c r="Q18" s="731"/>
      <c r="R18" s="731"/>
      <c r="S18" s="731"/>
      <c r="T18" s="731"/>
      <c r="U18" s="731"/>
      <c r="V18" s="731"/>
      <c r="W18" s="731"/>
      <c r="X18" s="731"/>
      <c r="Y18" s="731"/>
      <c r="Z18" s="731"/>
      <c r="AA18" s="731"/>
      <c r="AB18" s="731"/>
      <c r="AC18" s="731"/>
      <c r="AD18" s="731"/>
      <c r="AE18" s="731"/>
      <c r="AF18" s="731"/>
      <c r="AG18" s="731"/>
      <c r="AH18" s="731"/>
      <c r="AI18" s="731"/>
      <c r="AJ18" s="732"/>
      <c r="AK18" s="5"/>
      <c r="AT18" s="30"/>
    </row>
    <row r="19" spans="1:46" s="29" customFormat="1" ht="21" customHeight="1">
      <c r="A19" s="733" t="s">
        <v>480</v>
      </c>
      <c r="B19" s="728"/>
      <c r="C19" s="728"/>
      <c r="D19" s="728"/>
      <c r="E19" s="728"/>
      <c r="F19" s="728"/>
      <c r="G19" s="728"/>
      <c r="H19" s="728"/>
      <c r="I19" s="728"/>
      <c r="J19" s="728"/>
      <c r="K19" s="728"/>
      <c r="L19" s="728"/>
      <c r="M19" s="728"/>
      <c r="N19" s="728"/>
      <c r="O19" s="728"/>
      <c r="P19" s="728"/>
      <c r="Q19" s="728"/>
      <c r="R19" s="728"/>
      <c r="S19" s="728"/>
      <c r="T19" s="728"/>
      <c r="U19" s="728"/>
      <c r="V19" s="728"/>
      <c r="W19" s="728"/>
      <c r="X19" s="728"/>
      <c r="Y19" s="728"/>
      <c r="Z19" s="728"/>
      <c r="AA19" s="728"/>
      <c r="AB19" s="728"/>
      <c r="AC19" s="728"/>
      <c r="AD19" s="728"/>
      <c r="AE19" s="728"/>
      <c r="AF19" s="728"/>
      <c r="AG19" s="728"/>
      <c r="AH19" s="728"/>
      <c r="AI19" s="728"/>
      <c r="AJ19" s="734"/>
      <c r="AK19" s="5"/>
      <c r="AL19" s="86" t="s">
        <v>416</v>
      </c>
      <c r="AM19" s="86" t="s">
        <v>417</v>
      </c>
      <c r="AT19" s="30"/>
    </row>
    <row r="20" spans="1:46" ht="21" customHeight="1">
      <c r="A20" s="735"/>
      <c r="B20" s="736"/>
      <c r="C20" s="737" t="s">
        <v>482</v>
      </c>
      <c r="D20" s="738"/>
      <c r="E20" s="738"/>
      <c r="F20" s="738"/>
      <c r="G20" s="738"/>
      <c r="H20" s="738"/>
      <c r="I20" s="738"/>
      <c r="J20" s="738"/>
      <c r="K20" s="738"/>
      <c r="L20" s="739"/>
      <c r="M20" s="740"/>
      <c r="N20" s="740"/>
      <c r="O20" s="740"/>
      <c r="P20" s="740"/>
      <c r="Q20" s="755"/>
      <c r="R20" s="719"/>
      <c r="S20" s="741"/>
      <c r="T20" s="742" t="s">
        <v>483</v>
      </c>
      <c r="U20" s="743"/>
      <c r="V20" s="743"/>
      <c r="W20" s="743"/>
      <c r="X20" s="743"/>
      <c r="Y20" s="743"/>
      <c r="Z20" s="743"/>
      <c r="AA20" s="743"/>
      <c r="AB20" s="744"/>
      <c r="AC20" s="743"/>
      <c r="AD20" s="743"/>
      <c r="AE20" s="743"/>
      <c r="AF20" s="743"/>
      <c r="AG20" s="743"/>
      <c r="AH20" s="743"/>
      <c r="AI20" s="745"/>
      <c r="AJ20" s="746"/>
      <c r="AK20" s="5"/>
      <c r="AL20" s="86" t="b">
        <v>0</v>
      </c>
      <c r="AM20" s="84" t="b">
        <v>0</v>
      </c>
      <c r="AT20" s="31"/>
    </row>
    <row r="21" spans="1:46" ht="21" customHeight="1">
      <c r="A21" s="735"/>
      <c r="B21" s="747" t="s">
        <v>363</v>
      </c>
      <c r="C21" s="725"/>
      <c r="D21" s="748"/>
      <c r="E21" s="725"/>
      <c r="F21" s="725"/>
      <c r="G21" s="725"/>
      <c r="H21" s="725"/>
      <c r="I21" s="725"/>
      <c r="J21" s="725"/>
      <c r="K21" s="725"/>
      <c r="L21" s="725"/>
      <c r="M21" s="749"/>
      <c r="N21" s="750"/>
      <c r="O21" s="750"/>
      <c r="P21" s="750"/>
      <c r="Q21" s="725"/>
      <c r="R21" s="719"/>
      <c r="S21" s="719"/>
      <c r="T21" s="725"/>
      <c r="U21" s="748"/>
      <c r="V21" s="725"/>
      <c r="W21" s="725"/>
      <c r="X21" s="725"/>
      <c r="Y21" s="725"/>
      <c r="Z21" s="725"/>
      <c r="AA21" s="725"/>
      <c r="AB21" s="725"/>
      <c r="AC21" s="750"/>
      <c r="AD21" s="725"/>
      <c r="AE21" s="725"/>
      <c r="AF21" s="725"/>
      <c r="AG21" s="725"/>
      <c r="AH21" s="725"/>
      <c r="AI21" s="725"/>
      <c r="AJ21" s="746"/>
      <c r="AT21" s="31"/>
    </row>
    <row r="22" spans="1:46" ht="3.75" customHeight="1" thickBot="1">
      <c r="A22" s="714"/>
      <c r="B22" s="715"/>
      <c r="C22" s="715"/>
      <c r="D22" s="715"/>
      <c r="E22" s="715"/>
      <c r="F22" s="715"/>
      <c r="G22" s="715"/>
      <c r="H22" s="715"/>
      <c r="I22" s="715"/>
      <c r="J22" s="715"/>
      <c r="K22" s="715"/>
      <c r="L22" s="715"/>
      <c r="M22" s="715"/>
      <c r="N22" s="715"/>
      <c r="O22" s="715"/>
      <c r="P22" s="715"/>
      <c r="Q22" s="715"/>
      <c r="R22" s="715"/>
      <c r="S22" s="715"/>
      <c r="T22" s="715"/>
      <c r="U22" s="715"/>
      <c r="V22" s="715"/>
      <c r="W22" s="715"/>
      <c r="X22" s="715"/>
      <c r="Y22" s="715"/>
      <c r="Z22" s="715"/>
      <c r="AA22" s="715"/>
      <c r="AB22" s="715"/>
      <c r="AC22" s="715"/>
      <c r="AD22" s="715"/>
      <c r="AE22" s="715"/>
      <c r="AF22" s="715"/>
      <c r="AG22" s="715"/>
      <c r="AH22" s="715"/>
      <c r="AI22" s="715"/>
      <c r="AJ22" s="716"/>
      <c r="AK22" s="25"/>
      <c r="AT22" s="31"/>
    </row>
    <row r="23" spans="1:46" ht="13.5" customHeight="1">
      <c r="A23" s="376"/>
      <c r="B23" s="376"/>
      <c r="C23" s="376"/>
      <c r="D23" s="376"/>
      <c r="E23" s="376"/>
      <c r="F23" s="376"/>
      <c r="G23" s="376"/>
      <c r="H23" s="376"/>
      <c r="I23" s="376"/>
      <c r="J23" s="376"/>
      <c r="K23" s="376"/>
      <c r="L23" s="376"/>
      <c r="M23" s="376"/>
      <c r="N23" s="376"/>
      <c r="O23" s="376"/>
      <c r="P23" s="376"/>
      <c r="Q23" s="376"/>
      <c r="R23" s="376"/>
      <c r="S23" s="376"/>
      <c r="T23" s="376"/>
      <c r="U23" s="376"/>
      <c r="V23" s="376"/>
      <c r="W23" s="376"/>
      <c r="X23" s="376"/>
      <c r="Y23" s="376"/>
      <c r="Z23" s="376"/>
      <c r="AA23" s="376"/>
      <c r="AB23" s="376"/>
      <c r="AC23" s="376"/>
      <c r="AD23" s="376"/>
      <c r="AE23" s="376"/>
      <c r="AF23" s="376"/>
      <c r="AG23" s="376"/>
      <c r="AH23" s="376"/>
      <c r="AI23" s="376"/>
      <c r="AJ23" s="376"/>
      <c r="AK23" s="25"/>
      <c r="AT23" s="31"/>
    </row>
    <row r="24" spans="1:46" ht="15" customHeight="1">
      <c r="A24" s="764" t="s">
        <v>221</v>
      </c>
      <c r="B24" s="757"/>
      <c r="C24" s="758"/>
      <c r="D24" s="758"/>
      <c r="E24" s="758"/>
      <c r="F24" s="758"/>
      <c r="G24" s="758"/>
      <c r="H24" s="758"/>
      <c r="I24" s="758"/>
      <c r="J24" s="758"/>
      <c r="K24" s="758"/>
      <c r="L24" s="758"/>
      <c r="M24" s="758"/>
      <c r="N24" s="758"/>
      <c r="O24" s="758"/>
      <c r="P24" s="758"/>
      <c r="Q24" s="758"/>
      <c r="R24" s="758"/>
      <c r="S24" s="758"/>
      <c r="T24" s="758"/>
      <c r="U24" s="758"/>
      <c r="V24" s="758"/>
      <c r="W24" s="758"/>
      <c r="X24" s="758"/>
      <c r="Y24" s="758"/>
      <c r="Z24" s="758"/>
      <c r="AA24" s="758"/>
      <c r="AB24" s="758"/>
      <c r="AC24" s="758"/>
      <c r="AD24" s="758"/>
      <c r="AE24" s="758"/>
      <c r="AF24" s="758"/>
      <c r="AG24" s="758"/>
      <c r="AH24" s="758"/>
      <c r="AI24" s="758"/>
      <c r="AJ24" s="759"/>
      <c r="AK24" s="25"/>
      <c r="AT24" s="31"/>
    </row>
    <row r="25" spans="1:46" s="717" customFormat="1" ht="16.5" customHeight="1">
      <c r="A25" s="760"/>
      <c r="B25" s="747" t="s">
        <v>206</v>
      </c>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2"/>
      <c r="AK25" s="127"/>
      <c r="AT25" s="718"/>
    </row>
    <row r="26" spans="1:46" s="717" customFormat="1" ht="16.5" customHeight="1">
      <c r="A26" s="1231" t="s">
        <v>484</v>
      </c>
      <c r="B26" s="1232"/>
      <c r="C26" s="1232"/>
      <c r="D26" s="1232"/>
      <c r="E26" s="1232"/>
      <c r="F26" s="1232"/>
      <c r="G26" s="1232"/>
      <c r="H26" s="1232"/>
      <c r="I26" s="1232"/>
      <c r="J26" s="1232"/>
      <c r="K26" s="1232"/>
      <c r="L26" s="1232"/>
      <c r="M26" s="1232"/>
      <c r="N26" s="1232"/>
      <c r="O26" s="1232"/>
      <c r="P26" s="1232"/>
      <c r="Q26" s="1232"/>
      <c r="R26" s="1232"/>
      <c r="S26" s="1232"/>
      <c r="T26" s="1232"/>
      <c r="U26" s="1232"/>
      <c r="V26" s="1232"/>
      <c r="W26" s="1232"/>
      <c r="X26" s="1232"/>
      <c r="Y26" s="1232"/>
      <c r="Z26" s="1232"/>
      <c r="AA26" s="1232"/>
      <c r="AB26" s="1232"/>
      <c r="AC26" s="1232"/>
      <c r="AD26" s="1232"/>
      <c r="AE26" s="1232"/>
      <c r="AF26" s="1232"/>
      <c r="AG26" s="1232"/>
      <c r="AH26" s="1232"/>
      <c r="AI26" s="1232"/>
      <c r="AJ26" s="1233"/>
      <c r="AK26" s="127"/>
      <c r="AT26" s="718"/>
    </row>
    <row r="27" spans="1:46" ht="16.5" customHeight="1">
      <c r="A27" s="376" t="s">
        <v>454</v>
      </c>
      <c r="B27" s="665"/>
      <c r="C27" s="664"/>
      <c r="D27" s="664"/>
      <c r="E27" s="664"/>
      <c r="F27" s="664"/>
      <c r="G27" s="664"/>
      <c r="H27" s="664"/>
      <c r="I27" s="664"/>
      <c r="J27" s="664"/>
      <c r="K27" s="664"/>
      <c r="L27" s="664"/>
      <c r="M27" s="664"/>
      <c r="N27" s="664"/>
      <c r="O27" s="664"/>
      <c r="P27" s="664"/>
      <c r="Q27" s="664"/>
      <c r="R27" s="664"/>
      <c r="S27" s="664"/>
      <c r="T27" s="664"/>
      <c r="U27" s="664"/>
      <c r="V27" s="664"/>
      <c r="W27" s="664"/>
      <c r="X27" s="664"/>
      <c r="Y27" s="664"/>
      <c r="Z27" s="664"/>
      <c r="AA27" s="664"/>
      <c r="AB27" s="664"/>
      <c r="AC27" s="664"/>
      <c r="AD27" s="664"/>
      <c r="AE27" s="664"/>
      <c r="AF27" s="664"/>
      <c r="AG27" s="664"/>
      <c r="AH27" s="664"/>
      <c r="AI27" s="664"/>
      <c r="AJ27" s="376"/>
      <c r="AK27" s="25"/>
      <c r="AT27" s="31"/>
    </row>
    <row r="28" spans="1:46" ht="27" customHeight="1">
      <c r="A28" s="666" t="s">
        <v>69</v>
      </c>
      <c r="B28" s="39" t="s">
        <v>366</v>
      </c>
      <c r="C28" s="39"/>
      <c r="D28" s="39"/>
      <c r="E28" s="39"/>
      <c r="F28" s="39"/>
      <c r="G28" s="39"/>
      <c r="H28" s="39"/>
      <c r="I28" s="39"/>
      <c r="J28" s="39"/>
      <c r="K28" s="39"/>
      <c r="L28" s="667"/>
      <c r="M28" s="50" t="s">
        <v>98</v>
      </c>
      <c r="N28" s="1222" t="s">
        <v>305</v>
      </c>
      <c r="O28" s="1223"/>
      <c r="P28" s="1223"/>
      <c r="Q28" s="1223"/>
      <c r="R28" s="1223"/>
      <c r="S28" s="1223"/>
      <c r="T28" s="1223"/>
      <c r="U28" s="1223"/>
      <c r="V28" s="1223"/>
      <c r="W28" s="1223"/>
      <c r="X28" s="1223"/>
      <c r="Y28" s="1223"/>
      <c r="Z28" s="1223"/>
      <c r="AA28" s="1223"/>
      <c r="AB28" s="1223"/>
      <c r="AC28" s="1223"/>
      <c r="AD28" s="1223"/>
      <c r="AE28" s="1223"/>
      <c r="AF28" s="1223"/>
      <c r="AG28" s="1223"/>
      <c r="AH28" s="1223"/>
      <c r="AI28" s="1223"/>
      <c r="AJ28" s="1224"/>
      <c r="AK28" s="25"/>
      <c r="AT28" s="31"/>
    </row>
    <row r="29" spans="1:46" ht="27" customHeight="1">
      <c r="A29" s="669" t="s">
        <v>10</v>
      </c>
      <c r="B29" s="39" t="s">
        <v>364</v>
      </c>
      <c r="C29" s="670"/>
      <c r="D29" s="670"/>
      <c r="E29" s="670"/>
      <c r="F29" s="670"/>
      <c r="G29" s="670"/>
      <c r="H29" s="670"/>
      <c r="I29" s="670"/>
      <c r="J29" s="670"/>
      <c r="K29" s="670"/>
      <c r="L29" s="670"/>
      <c r="M29" s="671"/>
      <c r="N29" s="1225"/>
      <c r="O29" s="1226"/>
      <c r="P29" s="1226"/>
      <c r="Q29" s="1226"/>
      <c r="R29" s="1226"/>
      <c r="S29" s="1226"/>
      <c r="T29" s="1226"/>
      <c r="U29" s="1226"/>
      <c r="V29" s="1226"/>
      <c r="W29" s="1226"/>
      <c r="X29" s="1226"/>
      <c r="Y29" s="1226"/>
      <c r="Z29" s="1226"/>
      <c r="AA29" s="1226"/>
      <c r="AB29" s="1227"/>
      <c r="AC29" s="1227"/>
      <c r="AD29" s="1227"/>
      <c r="AE29" s="1227"/>
      <c r="AF29" s="1227"/>
      <c r="AG29" s="1227"/>
      <c r="AH29" s="1227"/>
      <c r="AI29" s="1226"/>
      <c r="AJ29" s="1228"/>
      <c r="AK29" s="25"/>
      <c r="AT29" s="31"/>
    </row>
    <row r="30" spans="1:46" ht="27" customHeight="1" thickBot="1">
      <c r="A30" s="669" t="s">
        <v>60</v>
      </c>
      <c r="B30" s="39" t="s">
        <v>59</v>
      </c>
      <c r="C30" s="670"/>
      <c r="D30" s="980">
        <f>$AA$4</f>
        <v>2</v>
      </c>
      <c r="E30" s="980"/>
      <c r="F30" s="39" t="s">
        <v>362</v>
      </c>
      <c r="G30" s="670"/>
      <c r="H30" s="670"/>
      <c r="I30" s="670"/>
      <c r="J30" s="670"/>
      <c r="K30" s="670"/>
      <c r="L30" s="670"/>
      <c r="M30" s="670"/>
      <c r="N30" s="670"/>
      <c r="O30" s="670"/>
      <c r="P30" s="670"/>
      <c r="Q30" s="670"/>
      <c r="R30" s="670"/>
      <c r="S30" s="670"/>
      <c r="T30" s="670"/>
      <c r="U30" s="670"/>
      <c r="V30" s="670"/>
      <c r="W30" s="670"/>
      <c r="X30" s="670"/>
      <c r="Y30" s="670"/>
      <c r="Z30" s="670"/>
      <c r="AA30" s="670"/>
      <c r="AB30" s="1003">
        <f>'②別紙様式2-2 個表_処遇'!$O$5</f>
        <v>0</v>
      </c>
      <c r="AC30" s="1004"/>
      <c r="AD30" s="1004"/>
      <c r="AE30" s="1004"/>
      <c r="AF30" s="1004"/>
      <c r="AG30" s="1004"/>
      <c r="AH30" s="1004"/>
      <c r="AI30" s="980" t="s">
        <v>2</v>
      </c>
      <c r="AJ30" s="981"/>
      <c r="AK30" s="5"/>
      <c r="AT30" s="31"/>
    </row>
    <row r="31" spans="1:46" ht="27" customHeight="1" thickBot="1">
      <c r="A31" s="673" t="s">
        <v>18</v>
      </c>
      <c r="B31" s="39" t="s">
        <v>465</v>
      </c>
      <c r="C31" s="674"/>
      <c r="D31" s="39"/>
      <c r="E31" s="39"/>
      <c r="F31" s="39"/>
      <c r="G31" s="39"/>
      <c r="H31" s="39"/>
      <c r="I31" s="39"/>
      <c r="J31" s="39"/>
      <c r="K31" s="39"/>
      <c r="L31" s="39"/>
      <c r="M31" s="39"/>
      <c r="N31" s="39"/>
      <c r="O31" s="39"/>
      <c r="P31" s="39"/>
      <c r="Q31" s="39"/>
      <c r="R31" s="39"/>
      <c r="S31" s="39"/>
      <c r="T31" s="39"/>
      <c r="U31" s="39"/>
      <c r="V31" s="39"/>
      <c r="W31" s="39"/>
      <c r="X31" s="39"/>
      <c r="Y31" s="39"/>
      <c r="Z31" s="41"/>
      <c r="AA31" s="663" t="s">
        <v>292</v>
      </c>
      <c r="AB31" s="998">
        <f>IFERROR(AB32-AB33,"")</f>
        <v>0</v>
      </c>
      <c r="AC31" s="999"/>
      <c r="AD31" s="999"/>
      <c r="AE31" s="999"/>
      <c r="AF31" s="999"/>
      <c r="AG31" s="999"/>
      <c r="AH31" s="999"/>
      <c r="AI31" s="980" t="s">
        <v>2</v>
      </c>
      <c r="AJ31" s="981"/>
      <c r="AK31" s="25" t="s">
        <v>252</v>
      </c>
      <c r="AL31" s="42" t="str">
        <f>IFERROR(IF(AND(ISNUMBER(AB31),ISNUMBER(AB30),AB31&gt;AB30),"○","☓"),"")</f>
        <v>☓</v>
      </c>
      <c r="AM31" s="43" t="s">
        <v>253</v>
      </c>
      <c r="AN31" s="44"/>
      <c r="AO31" s="44"/>
      <c r="AP31" s="44"/>
      <c r="AQ31" s="44"/>
      <c r="AR31" s="44"/>
      <c r="AS31" s="44"/>
      <c r="AT31" s="45"/>
    </row>
    <row r="32" spans="1:46" ht="27" customHeight="1" thickBot="1">
      <c r="A32" s="675"/>
      <c r="B32" s="1158" t="s">
        <v>464</v>
      </c>
      <c r="C32" s="1023"/>
      <c r="D32" s="1023"/>
      <c r="E32" s="1023"/>
      <c r="F32" s="1023"/>
      <c r="G32" s="1023"/>
      <c r="H32" s="1023"/>
      <c r="I32" s="1023"/>
      <c r="J32" s="1023"/>
      <c r="K32" s="1023"/>
      <c r="L32" s="1023"/>
      <c r="M32" s="1023"/>
      <c r="N32" s="1023"/>
      <c r="O32" s="1023"/>
      <c r="P32" s="1023"/>
      <c r="Q32" s="1023"/>
      <c r="R32" s="1023"/>
      <c r="S32" s="1023"/>
      <c r="T32" s="1023"/>
      <c r="U32" s="1023"/>
      <c r="V32" s="1023"/>
      <c r="W32" s="1023"/>
      <c r="X32" s="1023"/>
      <c r="Y32" s="1023"/>
      <c r="Z32" s="1023"/>
      <c r="AA32" s="1023"/>
      <c r="AB32" s="925"/>
      <c r="AC32" s="926"/>
      <c r="AD32" s="926"/>
      <c r="AE32" s="926"/>
      <c r="AF32" s="926"/>
      <c r="AG32" s="926"/>
      <c r="AH32" s="927"/>
      <c r="AI32" s="934" t="s">
        <v>2</v>
      </c>
      <c r="AJ32" s="935"/>
      <c r="AK32" s="25"/>
      <c r="AT32" s="31"/>
    </row>
    <row r="33" spans="1:46" ht="27" customHeight="1" thickBot="1">
      <c r="A33" s="680"/>
      <c r="B33" s="1020" t="s">
        <v>507</v>
      </c>
      <c r="C33" s="1021"/>
      <c r="D33" s="1021"/>
      <c r="E33" s="1021"/>
      <c r="F33" s="1021"/>
      <c r="G33" s="1021"/>
      <c r="H33" s="1021"/>
      <c r="I33" s="1021"/>
      <c r="J33" s="1021"/>
      <c r="K33" s="1021"/>
      <c r="L33" s="1021"/>
      <c r="M33" s="1021"/>
      <c r="N33" s="1021"/>
      <c r="O33" s="1021"/>
      <c r="P33" s="1021"/>
      <c r="Q33" s="1021"/>
      <c r="R33" s="1021"/>
      <c r="S33" s="1021"/>
      <c r="T33" s="1021"/>
      <c r="U33" s="1021"/>
      <c r="V33" s="1021"/>
      <c r="W33" s="1021"/>
      <c r="X33" s="1021"/>
      <c r="Y33" s="1021"/>
      <c r="Z33" s="1021"/>
      <c r="AA33" s="1021"/>
      <c r="AB33" s="912">
        <f>AB34-AB35-AB36-AB37</f>
        <v>0</v>
      </c>
      <c r="AC33" s="913"/>
      <c r="AD33" s="913"/>
      <c r="AE33" s="913"/>
      <c r="AF33" s="913"/>
      <c r="AG33" s="913"/>
      <c r="AH33" s="913"/>
      <c r="AI33" s="916" t="s">
        <v>2</v>
      </c>
      <c r="AJ33" s="917"/>
      <c r="AK33" s="25"/>
      <c r="AT33" s="31"/>
    </row>
    <row r="34" spans="1:46" ht="27" customHeight="1" thickBot="1">
      <c r="A34" s="681"/>
      <c r="B34" s="918"/>
      <c r="C34" s="696" t="s">
        <v>461</v>
      </c>
      <c r="D34" s="697"/>
      <c r="E34" s="698"/>
      <c r="F34" s="698"/>
      <c r="G34" s="698"/>
      <c r="H34" s="698"/>
      <c r="I34" s="698"/>
      <c r="J34" s="698"/>
      <c r="K34" s="698"/>
      <c r="L34" s="698"/>
      <c r="M34" s="698"/>
      <c r="N34" s="698"/>
      <c r="O34" s="698"/>
      <c r="P34" s="698"/>
      <c r="Q34" s="698"/>
      <c r="R34" s="698"/>
      <c r="S34" s="698"/>
      <c r="T34" s="698"/>
      <c r="U34" s="698"/>
      <c r="V34" s="698"/>
      <c r="W34" s="698"/>
      <c r="X34" s="698"/>
      <c r="Y34" s="698"/>
      <c r="Z34" s="698"/>
      <c r="AA34" s="699"/>
      <c r="AB34" s="925"/>
      <c r="AC34" s="926"/>
      <c r="AD34" s="926"/>
      <c r="AE34" s="926"/>
      <c r="AF34" s="926"/>
      <c r="AG34" s="926"/>
      <c r="AH34" s="927"/>
      <c r="AI34" s="928" t="s">
        <v>2</v>
      </c>
      <c r="AJ34" s="917"/>
      <c r="AK34" s="649" t="s">
        <v>448</v>
      </c>
      <c r="AT34" s="31"/>
    </row>
    <row r="35" spans="1:46" ht="27" customHeight="1" thickBot="1">
      <c r="A35" s="681"/>
      <c r="B35" s="918"/>
      <c r="C35" s="696" t="s">
        <v>462</v>
      </c>
      <c r="D35" s="697"/>
      <c r="E35" s="698"/>
      <c r="F35" s="698"/>
      <c r="G35" s="698"/>
      <c r="H35" s="698"/>
      <c r="I35" s="698"/>
      <c r="J35" s="698"/>
      <c r="K35" s="698"/>
      <c r="L35" s="698"/>
      <c r="M35" s="698"/>
      <c r="N35" s="698"/>
      <c r="O35" s="698"/>
      <c r="P35" s="698"/>
      <c r="Q35" s="698"/>
      <c r="R35" s="698"/>
      <c r="S35" s="698"/>
      <c r="T35" s="698"/>
      <c r="U35" s="698"/>
      <c r="V35" s="698"/>
      <c r="W35" s="698"/>
      <c r="X35" s="698"/>
      <c r="Y35" s="698"/>
      <c r="Z35" s="698"/>
      <c r="AA35" s="699"/>
      <c r="AB35" s="925"/>
      <c r="AC35" s="1036"/>
      <c r="AD35" s="1036"/>
      <c r="AE35" s="1036"/>
      <c r="AF35" s="1036"/>
      <c r="AG35" s="1036"/>
      <c r="AH35" s="1037"/>
      <c r="AI35" s="928" t="s">
        <v>2</v>
      </c>
      <c r="AJ35" s="917"/>
      <c r="AK35" s="649" t="s">
        <v>448</v>
      </c>
      <c r="AT35" s="31"/>
    </row>
    <row r="36" spans="1:46" ht="27" customHeight="1" thickBot="1">
      <c r="A36" s="681"/>
      <c r="B36" s="918"/>
      <c r="C36" s="922" t="s">
        <v>508</v>
      </c>
      <c r="D36" s="923"/>
      <c r="E36" s="923"/>
      <c r="F36" s="923"/>
      <c r="G36" s="923"/>
      <c r="H36" s="923"/>
      <c r="I36" s="923"/>
      <c r="J36" s="923"/>
      <c r="K36" s="923"/>
      <c r="L36" s="923"/>
      <c r="M36" s="923"/>
      <c r="N36" s="923"/>
      <c r="O36" s="923"/>
      <c r="P36" s="923"/>
      <c r="Q36" s="923"/>
      <c r="R36" s="923"/>
      <c r="S36" s="923"/>
      <c r="T36" s="923"/>
      <c r="U36" s="923"/>
      <c r="V36" s="923"/>
      <c r="W36" s="923"/>
      <c r="X36" s="923"/>
      <c r="Y36" s="923"/>
      <c r="Z36" s="923"/>
      <c r="AA36" s="924"/>
      <c r="AB36" s="1038"/>
      <c r="AC36" s="1039"/>
      <c r="AD36" s="1039"/>
      <c r="AE36" s="1039"/>
      <c r="AF36" s="1039"/>
      <c r="AG36" s="1039"/>
      <c r="AH36" s="1040"/>
      <c r="AI36" s="928" t="s">
        <v>2</v>
      </c>
      <c r="AJ36" s="917"/>
      <c r="AK36" s="649" t="s">
        <v>448</v>
      </c>
      <c r="AT36" s="31"/>
    </row>
    <row r="37" spans="1:46" ht="27" customHeight="1" thickBot="1">
      <c r="A37" s="683"/>
      <c r="B37" s="684"/>
      <c r="C37" s="700" t="s">
        <v>463</v>
      </c>
      <c r="D37" s="701"/>
      <c r="E37" s="702"/>
      <c r="F37" s="702"/>
      <c r="G37" s="702"/>
      <c r="H37" s="702"/>
      <c r="I37" s="702"/>
      <c r="J37" s="702"/>
      <c r="K37" s="702"/>
      <c r="L37" s="702"/>
      <c r="M37" s="682"/>
      <c r="N37" s="682"/>
      <c r="O37" s="682"/>
      <c r="P37" s="682"/>
      <c r="Q37" s="682"/>
      <c r="R37" s="682"/>
      <c r="S37" s="682"/>
      <c r="T37" s="682"/>
      <c r="U37" s="703"/>
      <c r="V37" s="704"/>
      <c r="W37" s="704"/>
      <c r="X37" s="704"/>
      <c r="Y37" s="704"/>
      <c r="Z37" s="705"/>
      <c r="AA37" s="706"/>
      <c r="AB37" s="919"/>
      <c r="AC37" s="920"/>
      <c r="AD37" s="920"/>
      <c r="AE37" s="920"/>
      <c r="AF37" s="920"/>
      <c r="AG37" s="920"/>
      <c r="AH37" s="921"/>
      <c r="AI37" s="1018" t="s">
        <v>2</v>
      </c>
      <c r="AJ37" s="1019"/>
      <c r="AK37" s="649" t="s">
        <v>448</v>
      </c>
      <c r="AT37" s="31"/>
    </row>
    <row r="38" spans="1:46" s="29" customFormat="1" ht="27" customHeight="1" thickBot="1">
      <c r="A38" s="666" t="s">
        <v>112</v>
      </c>
      <c r="B38" s="914" t="s">
        <v>14</v>
      </c>
      <c r="C38" s="914"/>
      <c r="D38" s="914"/>
      <c r="E38" s="914"/>
      <c r="F38" s="914"/>
      <c r="G38" s="914"/>
      <c r="H38" s="914"/>
      <c r="I38" s="914"/>
      <c r="J38" s="914"/>
      <c r="K38" s="914"/>
      <c r="L38" s="915"/>
      <c r="M38" s="694"/>
      <c r="N38" s="238" t="s">
        <v>59</v>
      </c>
      <c r="O38" s="238"/>
      <c r="P38" s="1041"/>
      <c r="Q38" s="1041"/>
      <c r="R38" s="238" t="s">
        <v>11</v>
      </c>
      <c r="S38" s="1041"/>
      <c r="T38" s="1041"/>
      <c r="U38" s="238" t="s">
        <v>12</v>
      </c>
      <c r="V38" s="1042" t="s">
        <v>13</v>
      </c>
      <c r="W38" s="1042"/>
      <c r="X38" s="238" t="s">
        <v>59</v>
      </c>
      <c r="Y38" s="238"/>
      <c r="Z38" s="1041"/>
      <c r="AA38" s="1041"/>
      <c r="AB38" s="238" t="s">
        <v>11</v>
      </c>
      <c r="AC38" s="1041"/>
      <c r="AD38" s="1041"/>
      <c r="AE38" s="238" t="s">
        <v>12</v>
      </c>
      <c r="AF38" s="238"/>
      <c r="AG38" s="238"/>
      <c r="AH38" s="1042"/>
      <c r="AI38" s="1042"/>
      <c r="AJ38" s="695"/>
      <c r="AK38" s="892" t="s">
        <v>511</v>
      </c>
      <c r="AL38" s="893"/>
      <c r="AM38" s="893"/>
      <c r="AN38" s="893"/>
      <c r="AO38" s="893"/>
      <c r="AP38" s="893"/>
      <c r="AQ38" s="893"/>
    </row>
    <row r="39" spans="1:46" ht="6.75" customHeight="1">
      <c r="A39" s="687"/>
      <c r="B39" s="688"/>
      <c r="C39" s="688"/>
      <c r="D39" s="688"/>
      <c r="E39" s="688"/>
      <c r="F39" s="688"/>
      <c r="G39" s="688"/>
      <c r="H39" s="688"/>
      <c r="I39" s="688"/>
      <c r="J39" s="688"/>
      <c r="K39" s="688"/>
      <c r="L39" s="688"/>
      <c r="M39" s="689"/>
      <c r="N39" s="689"/>
      <c r="O39" s="689"/>
      <c r="P39" s="689"/>
      <c r="Q39" s="689"/>
      <c r="R39" s="689"/>
      <c r="S39" s="689"/>
      <c r="T39" s="689"/>
      <c r="U39" s="689"/>
      <c r="V39" s="689"/>
      <c r="W39" s="689"/>
      <c r="X39" s="689"/>
      <c r="Y39" s="689"/>
      <c r="Z39" s="689"/>
      <c r="AA39" s="689"/>
      <c r="AB39" s="689"/>
      <c r="AC39" s="689"/>
      <c r="AD39" s="689"/>
      <c r="AE39" s="689"/>
      <c r="AF39" s="689"/>
      <c r="AG39" s="689"/>
      <c r="AH39" s="689"/>
      <c r="AI39" s="689"/>
      <c r="AJ39" s="690"/>
      <c r="AK39" s="893"/>
      <c r="AL39" s="893"/>
      <c r="AM39" s="893"/>
      <c r="AN39" s="893"/>
      <c r="AO39" s="893"/>
      <c r="AP39" s="893"/>
      <c r="AQ39" s="893"/>
      <c r="AT39" s="31"/>
    </row>
    <row r="40" spans="1:46" ht="13.5" customHeight="1" thickBot="1">
      <c r="A40" s="77" t="s">
        <v>122</v>
      </c>
      <c r="B40" s="707"/>
      <c r="C40" s="707"/>
      <c r="D40" s="707"/>
      <c r="E40" s="707"/>
      <c r="F40" s="707"/>
      <c r="G40" s="707"/>
      <c r="H40" s="707"/>
      <c r="I40" s="707"/>
      <c r="J40" s="707"/>
      <c r="K40" s="707"/>
      <c r="L40" s="707"/>
      <c r="M40" s="707"/>
      <c r="N40" s="707"/>
      <c r="O40" s="707"/>
      <c r="P40" s="707"/>
      <c r="Q40" s="707"/>
      <c r="R40" s="707"/>
      <c r="S40" s="707"/>
      <c r="T40" s="707"/>
      <c r="U40" s="707"/>
      <c r="V40" s="707"/>
      <c r="W40" s="707"/>
      <c r="X40" s="707"/>
      <c r="Y40" s="707"/>
      <c r="Z40" s="707"/>
      <c r="AA40" s="707"/>
      <c r="AB40" s="707"/>
      <c r="AC40" s="707"/>
      <c r="AD40" s="707"/>
      <c r="AE40" s="707"/>
      <c r="AF40" s="707"/>
      <c r="AG40" s="707"/>
      <c r="AH40" s="707"/>
      <c r="AI40" s="707"/>
      <c r="AJ40" s="708"/>
      <c r="AK40" s="893"/>
      <c r="AL40" s="893"/>
      <c r="AM40" s="893"/>
      <c r="AN40" s="893"/>
      <c r="AO40" s="893"/>
      <c r="AP40" s="893"/>
      <c r="AQ40" s="893"/>
      <c r="AT40" s="31"/>
    </row>
    <row r="41" spans="1:46" ht="30" customHeight="1" thickBot="1">
      <c r="A41" s="709" t="s">
        <v>468</v>
      </c>
      <c r="B41" s="1002" t="s">
        <v>474</v>
      </c>
      <c r="C41" s="1002"/>
      <c r="D41" s="1002"/>
      <c r="E41" s="1002"/>
      <c r="F41" s="1002"/>
      <c r="G41" s="1002"/>
      <c r="H41" s="1002"/>
      <c r="I41" s="1002"/>
      <c r="J41" s="1002"/>
      <c r="K41" s="1002"/>
      <c r="L41" s="1002"/>
      <c r="M41" s="1002"/>
      <c r="N41" s="1002"/>
      <c r="O41" s="1002"/>
      <c r="P41" s="1002"/>
      <c r="Q41" s="1002"/>
      <c r="R41" s="1002"/>
      <c r="S41" s="1002"/>
      <c r="T41" s="1002"/>
      <c r="U41" s="1002"/>
      <c r="V41" s="1002"/>
      <c r="W41" s="1002"/>
      <c r="X41" s="1002"/>
      <c r="Y41" s="1002"/>
      <c r="Z41" s="1002"/>
      <c r="AA41" s="1002"/>
      <c r="AB41" s="1002"/>
      <c r="AC41" s="1002"/>
      <c r="AD41" s="1002"/>
      <c r="AE41" s="1002"/>
      <c r="AF41" s="1002"/>
      <c r="AG41" s="1002"/>
      <c r="AH41" s="1002"/>
      <c r="AI41" s="1002"/>
      <c r="AJ41" s="1002"/>
      <c r="AK41" s="25"/>
      <c r="AL41" s="42" t="str">
        <f>IFERROR(IF(AND(ISNUMBER(P38),ISNUMBER(Z38),ISNUMBER(S38),ISNUMBER(AC38),P38=AA$4,Z38=P38+1,S38=4,AC38=3),"○","！"),"")</f>
        <v>！</v>
      </c>
      <c r="AM41" s="43" t="str">
        <f>IFERROR(IF(AND(ISNUMBER(P38),ISNUMBER(Z38),ISNUMBER(S38),ISNUMBER(AC38),P38=AA$4,Z38=P38+1,S38=4,AC38=3),"賃金改善実施期間は原則通り入力されています。","原則、計画年の4月から翌年3月までの連続する期間を記入してください。"),"")</f>
        <v>原則、計画年の4月から翌年3月までの連続する期間を記入してください。</v>
      </c>
      <c r="AN41" s="44"/>
      <c r="AO41" s="44"/>
      <c r="AP41" s="44"/>
      <c r="AQ41" s="44"/>
      <c r="AR41" s="44"/>
      <c r="AS41" s="44"/>
      <c r="AT41" s="45"/>
    </row>
    <row r="42" spans="1:46" ht="27" customHeight="1">
      <c r="A42" s="709" t="s">
        <v>469</v>
      </c>
      <c r="B42" s="1002" t="s">
        <v>506</v>
      </c>
      <c r="C42" s="1002"/>
      <c r="D42" s="1002"/>
      <c r="E42" s="1002"/>
      <c r="F42" s="1002"/>
      <c r="G42" s="1002"/>
      <c r="H42" s="1002"/>
      <c r="I42" s="1002"/>
      <c r="J42" s="1002"/>
      <c r="K42" s="1002"/>
      <c r="L42" s="1002"/>
      <c r="M42" s="1002"/>
      <c r="N42" s="1002"/>
      <c r="O42" s="1002"/>
      <c r="P42" s="1002"/>
      <c r="Q42" s="1002"/>
      <c r="R42" s="1002"/>
      <c r="S42" s="1002"/>
      <c r="T42" s="1002"/>
      <c r="U42" s="1002"/>
      <c r="V42" s="1002"/>
      <c r="W42" s="1002"/>
      <c r="X42" s="1002"/>
      <c r="Y42" s="1002"/>
      <c r="Z42" s="1002"/>
      <c r="AA42" s="1002"/>
      <c r="AB42" s="1002"/>
      <c r="AC42" s="1002"/>
      <c r="AD42" s="1002"/>
      <c r="AE42" s="1002"/>
      <c r="AF42" s="1002"/>
      <c r="AG42" s="1002"/>
      <c r="AH42" s="1002"/>
      <c r="AI42" s="1002"/>
      <c r="AJ42" s="1002"/>
      <c r="AK42" s="25"/>
      <c r="AL42" s="466"/>
      <c r="AM42" s="467"/>
      <c r="AN42" s="467"/>
      <c r="AO42" s="467"/>
      <c r="AP42" s="467"/>
      <c r="AQ42" s="467"/>
      <c r="AR42" s="467"/>
      <c r="AS42" s="467"/>
      <c r="AT42" s="468"/>
    </row>
    <row r="43" spans="1:46" s="35" customFormat="1" ht="42" customHeight="1">
      <c r="A43" s="709" t="s">
        <v>470</v>
      </c>
      <c r="B43" s="1024" t="s">
        <v>473</v>
      </c>
      <c r="C43" s="1024"/>
      <c r="D43" s="1024"/>
      <c r="E43" s="1024"/>
      <c r="F43" s="1024"/>
      <c r="G43" s="1024"/>
      <c r="H43" s="1024"/>
      <c r="I43" s="1024"/>
      <c r="J43" s="1024"/>
      <c r="K43" s="1024"/>
      <c r="L43" s="1024"/>
      <c r="M43" s="1024"/>
      <c r="N43" s="1024"/>
      <c r="O43" s="1024"/>
      <c r="P43" s="1024"/>
      <c r="Q43" s="1024"/>
      <c r="R43" s="1024"/>
      <c r="S43" s="1024"/>
      <c r="T43" s="1024"/>
      <c r="U43" s="1024"/>
      <c r="V43" s="1024"/>
      <c r="W43" s="1024"/>
      <c r="X43" s="1024"/>
      <c r="Y43" s="1024"/>
      <c r="Z43" s="1024"/>
      <c r="AA43" s="1024"/>
      <c r="AB43" s="1024"/>
      <c r="AC43" s="1024"/>
      <c r="AD43" s="1024"/>
      <c r="AE43" s="1024"/>
      <c r="AF43" s="1024"/>
      <c r="AG43" s="1024"/>
      <c r="AH43" s="1024"/>
      <c r="AI43" s="1024"/>
      <c r="AJ43" s="1024"/>
      <c r="AK43" s="25"/>
      <c r="AT43" s="48"/>
    </row>
    <row r="44" spans="1:46" s="35" customFormat="1" ht="50.25" customHeight="1">
      <c r="A44" s="709" t="s">
        <v>471</v>
      </c>
      <c r="B44" s="1002" t="s">
        <v>505</v>
      </c>
      <c r="C44" s="1002"/>
      <c r="D44" s="1002"/>
      <c r="E44" s="1002"/>
      <c r="F44" s="1002"/>
      <c r="G44" s="1002"/>
      <c r="H44" s="1002"/>
      <c r="I44" s="1002"/>
      <c r="J44" s="1002"/>
      <c r="K44" s="1002"/>
      <c r="L44" s="1002"/>
      <c r="M44" s="1002"/>
      <c r="N44" s="1002"/>
      <c r="O44" s="1002"/>
      <c r="P44" s="1002"/>
      <c r="Q44" s="1002"/>
      <c r="R44" s="1002"/>
      <c r="S44" s="1002"/>
      <c r="T44" s="1002"/>
      <c r="U44" s="1002"/>
      <c r="V44" s="1002"/>
      <c r="W44" s="1002"/>
      <c r="X44" s="1002"/>
      <c r="Y44" s="1002"/>
      <c r="Z44" s="1002"/>
      <c r="AA44" s="1002"/>
      <c r="AB44" s="1002"/>
      <c r="AC44" s="1002"/>
      <c r="AD44" s="1002"/>
      <c r="AE44" s="1002"/>
      <c r="AF44" s="1002"/>
      <c r="AG44" s="1002"/>
      <c r="AH44" s="1002"/>
      <c r="AI44" s="1002"/>
      <c r="AJ44" s="1002"/>
      <c r="AK44" s="25"/>
      <c r="AT44" s="48"/>
    </row>
    <row r="45" spans="1:46" s="35" customFormat="1" ht="12" customHeight="1">
      <c r="A45" s="691"/>
      <c r="B45" s="692"/>
      <c r="C45" s="692"/>
      <c r="D45" s="692"/>
      <c r="E45" s="692"/>
      <c r="F45" s="692"/>
      <c r="G45" s="692"/>
      <c r="H45" s="692"/>
      <c r="I45" s="692"/>
      <c r="J45" s="692"/>
      <c r="K45" s="692"/>
      <c r="L45" s="692"/>
      <c r="M45" s="692"/>
      <c r="N45" s="692"/>
      <c r="O45" s="692"/>
      <c r="P45" s="692"/>
      <c r="Q45" s="692"/>
      <c r="R45" s="692"/>
      <c r="S45" s="692"/>
      <c r="T45" s="692"/>
      <c r="U45" s="692"/>
      <c r="V45" s="692"/>
      <c r="W45" s="692"/>
      <c r="X45" s="692"/>
      <c r="Y45" s="692"/>
      <c r="Z45" s="692"/>
      <c r="AA45" s="692"/>
      <c r="AB45" s="692"/>
      <c r="AC45" s="692"/>
      <c r="AD45" s="692"/>
      <c r="AE45" s="692"/>
      <c r="AF45" s="692"/>
      <c r="AG45" s="692"/>
      <c r="AH45" s="692"/>
      <c r="AI45" s="692"/>
      <c r="AJ45" s="693"/>
      <c r="AK45" s="25"/>
      <c r="AT45" s="48"/>
    </row>
    <row r="46" spans="1:46" ht="13.5" customHeight="1">
      <c r="A46" s="376"/>
      <c r="B46" s="665"/>
      <c r="C46" s="664"/>
      <c r="D46" s="664"/>
      <c r="E46" s="664"/>
      <c r="F46" s="664"/>
      <c r="G46" s="664"/>
      <c r="H46" s="664"/>
      <c r="I46" s="664"/>
      <c r="J46" s="664"/>
      <c r="K46" s="664"/>
      <c r="L46" s="664"/>
      <c r="M46" s="664"/>
      <c r="N46" s="664"/>
      <c r="O46" s="664"/>
      <c r="P46" s="664"/>
      <c r="Q46" s="664"/>
      <c r="R46" s="664"/>
      <c r="S46" s="664"/>
      <c r="T46" s="664"/>
      <c r="U46" s="664"/>
      <c r="V46" s="664"/>
      <c r="W46" s="664"/>
      <c r="X46" s="664"/>
      <c r="Y46" s="664"/>
      <c r="Z46" s="664"/>
      <c r="AA46" s="664"/>
      <c r="AB46" s="664"/>
      <c r="AC46" s="664"/>
      <c r="AD46" s="664"/>
      <c r="AE46" s="664"/>
      <c r="AF46" s="664"/>
      <c r="AG46" s="664"/>
      <c r="AH46" s="664"/>
      <c r="AI46" s="664"/>
      <c r="AJ46" s="376"/>
      <c r="AK46" s="25"/>
      <c r="AT46" s="31"/>
    </row>
    <row r="47" spans="1:46" ht="16.5" customHeight="1">
      <c r="A47" s="376" t="s">
        <v>455</v>
      </c>
      <c r="B47" s="665"/>
      <c r="C47" s="664"/>
      <c r="D47" s="664"/>
      <c r="E47" s="664"/>
      <c r="F47" s="664"/>
      <c r="G47" s="664"/>
      <c r="H47" s="664"/>
      <c r="I47" s="664"/>
      <c r="J47" s="664"/>
      <c r="K47" s="664"/>
      <c r="L47" s="664"/>
      <c r="M47" s="664"/>
      <c r="N47" s="664"/>
      <c r="O47" s="664"/>
      <c r="P47" s="664"/>
      <c r="Q47" s="664"/>
      <c r="R47" s="664"/>
      <c r="S47" s="664"/>
      <c r="T47" s="664"/>
      <c r="U47" s="664"/>
      <c r="V47" s="664"/>
      <c r="W47" s="664"/>
      <c r="X47" s="664"/>
      <c r="Y47" s="664"/>
      <c r="Z47" s="664"/>
      <c r="AA47" s="664"/>
      <c r="AB47" s="664"/>
      <c r="AC47" s="664"/>
      <c r="AD47" s="664"/>
      <c r="AE47" s="664"/>
      <c r="AF47" s="664"/>
      <c r="AG47" s="664"/>
      <c r="AH47" s="664"/>
      <c r="AI47" s="664"/>
      <c r="AJ47" s="376"/>
      <c r="AK47" s="649" t="s">
        <v>466</v>
      </c>
      <c r="AT47" s="31"/>
    </row>
    <row r="48" spans="1:46" ht="27" customHeight="1">
      <c r="A48" s="666" t="s">
        <v>69</v>
      </c>
      <c r="B48" s="39" t="s">
        <v>366</v>
      </c>
      <c r="C48" s="39"/>
      <c r="D48" s="39"/>
      <c r="E48" s="39"/>
      <c r="F48" s="39"/>
      <c r="G48" s="39"/>
      <c r="H48" s="39"/>
      <c r="I48" s="39"/>
      <c r="J48" s="39"/>
      <c r="K48" s="39"/>
      <c r="L48" s="667"/>
      <c r="M48" s="50" t="s">
        <v>304</v>
      </c>
      <c r="N48" s="1222" t="s">
        <v>305</v>
      </c>
      <c r="O48" s="1223"/>
      <c r="P48" s="1223"/>
      <c r="Q48" s="1223"/>
      <c r="R48" s="1223"/>
      <c r="S48" s="1223"/>
      <c r="T48" s="1223"/>
      <c r="U48" s="1223"/>
      <c r="V48" s="1223"/>
      <c r="W48" s="1223"/>
      <c r="X48" s="1223"/>
      <c r="Y48" s="1223"/>
      <c r="Z48" s="1223"/>
      <c r="AA48" s="1223"/>
      <c r="AB48" s="1223"/>
      <c r="AC48" s="1223"/>
      <c r="AD48" s="1223"/>
      <c r="AE48" s="1223"/>
      <c r="AF48" s="1223"/>
      <c r="AG48" s="1223"/>
      <c r="AH48" s="1223"/>
      <c r="AI48" s="1223"/>
      <c r="AJ48" s="1224"/>
      <c r="AK48" s="25"/>
      <c r="AT48" s="31"/>
    </row>
    <row r="49" spans="1:46" ht="27" customHeight="1">
      <c r="A49" s="669" t="s">
        <v>10</v>
      </c>
      <c r="B49" s="39" t="s">
        <v>364</v>
      </c>
      <c r="C49" s="670"/>
      <c r="D49" s="670"/>
      <c r="E49" s="670"/>
      <c r="F49" s="670"/>
      <c r="G49" s="670"/>
      <c r="H49" s="670"/>
      <c r="I49" s="670"/>
      <c r="J49" s="670"/>
      <c r="K49" s="670"/>
      <c r="L49" s="670"/>
      <c r="M49" s="671"/>
      <c r="N49" s="1225"/>
      <c r="O49" s="1226"/>
      <c r="P49" s="1226"/>
      <c r="Q49" s="1226"/>
      <c r="R49" s="1226"/>
      <c r="S49" s="1226"/>
      <c r="T49" s="1226"/>
      <c r="U49" s="1226"/>
      <c r="V49" s="1226"/>
      <c r="W49" s="1226"/>
      <c r="X49" s="1226"/>
      <c r="Y49" s="1226"/>
      <c r="Z49" s="1226"/>
      <c r="AA49" s="1226"/>
      <c r="AB49" s="1226"/>
      <c r="AC49" s="1226"/>
      <c r="AD49" s="1226"/>
      <c r="AE49" s="1226"/>
      <c r="AF49" s="1226"/>
      <c r="AG49" s="1226"/>
      <c r="AH49" s="1226"/>
      <c r="AI49" s="1226"/>
      <c r="AJ49" s="1228"/>
      <c r="AK49" s="25"/>
      <c r="AT49" s="31"/>
    </row>
    <row r="50" spans="1:46" ht="27" customHeight="1" thickBot="1">
      <c r="A50" s="669" t="s">
        <v>60</v>
      </c>
      <c r="B50" s="39" t="s">
        <v>111</v>
      </c>
      <c r="C50" s="670"/>
      <c r="D50" s="980">
        <f>$AA$4</f>
        <v>2</v>
      </c>
      <c r="E50" s="980"/>
      <c r="F50" s="39" t="s">
        <v>362</v>
      </c>
      <c r="G50" s="670"/>
      <c r="H50" s="670"/>
      <c r="I50" s="670"/>
      <c r="J50" s="670"/>
      <c r="K50" s="670"/>
      <c r="L50" s="670"/>
      <c r="M50" s="670"/>
      <c r="N50" s="670"/>
      <c r="O50" s="670"/>
      <c r="P50" s="670"/>
      <c r="Q50" s="670"/>
      <c r="R50" s="670"/>
      <c r="S50" s="670"/>
      <c r="T50" s="670"/>
      <c r="U50" s="670"/>
      <c r="V50" s="670"/>
      <c r="W50" s="670"/>
      <c r="X50" s="670"/>
      <c r="Y50" s="670"/>
      <c r="Z50" s="670"/>
      <c r="AA50" s="670"/>
      <c r="AB50" s="1003">
        <f>'②別紙様式2-2 個表_処遇'!$O$5</f>
        <v>0</v>
      </c>
      <c r="AC50" s="1004"/>
      <c r="AD50" s="1004"/>
      <c r="AE50" s="1004"/>
      <c r="AF50" s="1004"/>
      <c r="AG50" s="1004"/>
      <c r="AH50" s="1004"/>
      <c r="AI50" s="1005" t="s">
        <v>2</v>
      </c>
      <c r="AJ50" s="1006"/>
      <c r="AK50" s="5"/>
      <c r="AT50" s="31"/>
    </row>
    <row r="51" spans="1:46" ht="27" customHeight="1" thickBot="1">
      <c r="A51" s="673" t="s">
        <v>18</v>
      </c>
      <c r="B51" s="39" t="s">
        <v>357</v>
      </c>
      <c r="C51" s="674"/>
      <c r="D51" s="39"/>
      <c r="E51" s="39"/>
      <c r="F51" s="39"/>
      <c r="G51" s="39"/>
      <c r="H51" s="39"/>
      <c r="I51" s="39"/>
      <c r="J51" s="39"/>
      <c r="K51" s="39"/>
      <c r="L51" s="39"/>
      <c r="M51" s="39"/>
      <c r="N51" s="39"/>
      <c r="O51" s="39"/>
      <c r="P51" s="39"/>
      <c r="Q51" s="39"/>
      <c r="R51" s="39"/>
      <c r="S51" s="39"/>
      <c r="T51" s="39"/>
      <c r="U51" s="39"/>
      <c r="V51" s="39"/>
      <c r="W51" s="39"/>
      <c r="X51" s="39"/>
      <c r="Y51" s="39"/>
      <c r="Z51" s="41"/>
      <c r="AA51" s="663" t="s">
        <v>292</v>
      </c>
      <c r="AB51" s="971">
        <f>IFERROR(AB52-AB53,"")</f>
        <v>0</v>
      </c>
      <c r="AC51" s="972"/>
      <c r="AD51" s="972"/>
      <c r="AE51" s="972"/>
      <c r="AF51" s="972"/>
      <c r="AG51" s="972"/>
      <c r="AH51" s="972"/>
      <c r="AI51" s="980" t="s">
        <v>2</v>
      </c>
      <c r="AJ51" s="981"/>
      <c r="AK51" s="25" t="s">
        <v>252</v>
      </c>
      <c r="AL51" s="42" t="str">
        <f>IFERROR(IF(AND(ISNUMBER(AB51),ISNUMBER(AB50),AB51&gt;AB50),"○","☓"),"")</f>
        <v>☓</v>
      </c>
      <c r="AM51" s="43" t="s">
        <v>253</v>
      </c>
      <c r="AN51" s="44"/>
      <c r="AO51" s="44"/>
      <c r="AP51" s="44"/>
      <c r="AQ51" s="44"/>
      <c r="AR51" s="44"/>
      <c r="AS51" s="44"/>
      <c r="AT51" s="45"/>
    </row>
    <row r="52" spans="1:46" ht="27" customHeight="1" thickBot="1">
      <c r="A52" s="675"/>
      <c r="B52" s="1022" t="s">
        <v>472</v>
      </c>
      <c r="C52" s="1023"/>
      <c r="D52" s="1023"/>
      <c r="E52" s="1023"/>
      <c r="F52" s="1023"/>
      <c r="G52" s="1023"/>
      <c r="H52" s="1023"/>
      <c r="I52" s="1023"/>
      <c r="J52" s="1023"/>
      <c r="K52" s="1023"/>
      <c r="L52" s="1023"/>
      <c r="M52" s="1023"/>
      <c r="N52" s="1023"/>
      <c r="O52" s="1023"/>
      <c r="P52" s="1023"/>
      <c r="Q52" s="1023"/>
      <c r="R52" s="1023"/>
      <c r="S52" s="1023"/>
      <c r="T52" s="1023"/>
      <c r="U52" s="1023"/>
      <c r="V52" s="1023"/>
      <c r="W52" s="1023"/>
      <c r="X52" s="1023"/>
      <c r="Y52" s="1023"/>
      <c r="Z52" s="1023"/>
      <c r="AA52" s="1023"/>
      <c r="AB52" s="925"/>
      <c r="AC52" s="926"/>
      <c r="AD52" s="926"/>
      <c r="AE52" s="926"/>
      <c r="AF52" s="926"/>
      <c r="AG52" s="926"/>
      <c r="AH52" s="927"/>
      <c r="AI52" s="934" t="s">
        <v>2</v>
      </c>
      <c r="AJ52" s="935"/>
      <c r="AK52" s="25"/>
      <c r="AT52" s="31"/>
    </row>
    <row r="53" spans="1:46" ht="27" customHeight="1" thickBot="1">
      <c r="A53" s="680"/>
      <c r="B53" s="1020" t="s">
        <v>487</v>
      </c>
      <c r="C53" s="1021"/>
      <c r="D53" s="1021"/>
      <c r="E53" s="1021"/>
      <c r="F53" s="1021"/>
      <c r="G53" s="1021"/>
      <c r="H53" s="1021"/>
      <c r="I53" s="1021"/>
      <c r="J53" s="1021"/>
      <c r="K53" s="1021"/>
      <c r="L53" s="1021"/>
      <c r="M53" s="1021"/>
      <c r="N53" s="1021"/>
      <c r="O53" s="1021"/>
      <c r="P53" s="1021"/>
      <c r="Q53" s="1021"/>
      <c r="R53" s="1021"/>
      <c r="S53" s="1021"/>
      <c r="T53" s="1021"/>
      <c r="U53" s="1021"/>
      <c r="V53" s="1021"/>
      <c r="W53" s="1021"/>
      <c r="X53" s="1021"/>
      <c r="Y53" s="1021"/>
      <c r="Z53" s="1021"/>
      <c r="AA53" s="1021"/>
      <c r="AB53" s="912">
        <f>AB54-AB55-AB56-AB57</f>
        <v>0</v>
      </c>
      <c r="AC53" s="913"/>
      <c r="AD53" s="913"/>
      <c r="AE53" s="913"/>
      <c r="AF53" s="913"/>
      <c r="AG53" s="913"/>
      <c r="AH53" s="913"/>
      <c r="AI53" s="916" t="s">
        <v>2</v>
      </c>
      <c r="AJ53" s="917"/>
      <c r="AK53" s="25"/>
      <c r="AL53" s="909" t="s">
        <v>452</v>
      </c>
      <c r="AM53" s="909"/>
      <c r="AN53" s="909"/>
      <c r="AO53" s="909"/>
      <c r="AP53" s="909"/>
      <c r="AQ53" s="909"/>
      <c r="AR53" s="909"/>
      <c r="AS53" s="909"/>
      <c r="AT53" s="31"/>
    </row>
    <row r="54" spans="1:46" ht="27" customHeight="1" thickBot="1">
      <c r="A54" s="681"/>
      <c r="B54" s="918"/>
      <c r="C54" s="898" t="s">
        <v>488</v>
      </c>
      <c r="D54" s="899"/>
      <c r="E54" s="899"/>
      <c r="F54" s="899"/>
      <c r="G54" s="899"/>
      <c r="H54" s="899"/>
      <c r="I54" s="899"/>
      <c r="J54" s="899"/>
      <c r="K54" s="899"/>
      <c r="L54" s="899"/>
      <c r="M54" s="899"/>
      <c r="N54" s="899"/>
      <c r="O54" s="899"/>
      <c r="P54" s="899"/>
      <c r="Q54" s="899"/>
      <c r="R54" s="899"/>
      <c r="S54" s="899"/>
      <c r="T54" s="899"/>
      <c r="U54" s="899"/>
      <c r="V54" s="899"/>
      <c r="W54" s="899"/>
      <c r="X54" s="899"/>
      <c r="Y54" s="899"/>
      <c r="Z54" s="899"/>
      <c r="AA54" s="699"/>
      <c r="AB54" s="925"/>
      <c r="AC54" s="926"/>
      <c r="AD54" s="926"/>
      <c r="AE54" s="926"/>
      <c r="AF54" s="926"/>
      <c r="AG54" s="926"/>
      <c r="AH54" s="927"/>
      <c r="AI54" s="928" t="s">
        <v>2</v>
      </c>
      <c r="AJ54" s="917"/>
      <c r="AK54" s="5"/>
      <c r="AL54" s="909"/>
      <c r="AM54" s="909"/>
      <c r="AN54" s="909"/>
      <c r="AO54" s="909"/>
      <c r="AP54" s="909"/>
      <c r="AQ54" s="909"/>
      <c r="AR54" s="909"/>
      <c r="AS54" s="909"/>
      <c r="AT54" s="31"/>
    </row>
    <row r="55" spans="1:46" ht="27" customHeight="1" thickBot="1">
      <c r="A55" s="681"/>
      <c r="B55" s="918"/>
      <c r="C55" s="900" t="s">
        <v>462</v>
      </c>
      <c r="D55" s="899"/>
      <c r="E55" s="899"/>
      <c r="F55" s="899"/>
      <c r="G55" s="899"/>
      <c r="H55" s="899"/>
      <c r="I55" s="899"/>
      <c r="J55" s="899"/>
      <c r="K55" s="899"/>
      <c r="L55" s="899"/>
      <c r="M55" s="899"/>
      <c r="N55" s="899"/>
      <c r="O55" s="899"/>
      <c r="P55" s="899"/>
      <c r="Q55" s="899"/>
      <c r="R55" s="899"/>
      <c r="S55" s="899"/>
      <c r="T55" s="899"/>
      <c r="U55" s="899"/>
      <c r="V55" s="899"/>
      <c r="W55" s="899"/>
      <c r="X55" s="899"/>
      <c r="Y55" s="899"/>
      <c r="Z55" s="899"/>
      <c r="AA55" s="699"/>
      <c r="AB55" s="925"/>
      <c r="AC55" s="1036"/>
      <c r="AD55" s="1036"/>
      <c r="AE55" s="1036"/>
      <c r="AF55" s="1036"/>
      <c r="AG55" s="1036"/>
      <c r="AH55" s="1037"/>
      <c r="AI55" s="928" t="s">
        <v>2</v>
      </c>
      <c r="AJ55" s="917"/>
      <c r="AK55" s="5"/>
      <c r="AL55" s="909"/>
      <c r="AM55" s="909"/>
      <c r="AN55" s="909"/>
      <c r="AO55" s="909"/>
      <c r="AP55" s="909"/>
      <c r="AQ55" s="909"/>
      <c r="AR55" s="909"/>
      <c r="AS55" s="909"/>
      <c r="AT55" s="31"/>
    </row>
    <row r="56" spans="1:46" ht="27" customHeight="1" thickBot="1">
      <c r="A56" s="681"/>
      <c r="B56" s="918"/>
      <c r="C56" s="922" t="s">
        <v>467</v>
      </c>
      <c r="D56" s="923"/>
      <c r="E56" s="923"/>
      <c r="F56" s="923"/>
      <c r="G56" s="923"/>
      <c r="H56" s="923"/>
      <c r="I56" s="923"/>
      <c r="J56" s="923"/>
      <c r="K56" s="923"/>
      <c r="L56" s="923"/>
      <c r="M56" s="923"/>
      <c r="N56" s="923"/>
      <c r="O56" s="923"/>
      <c r="P56" s="923"/>
      <c r="Q56" s="923"/>
      <c r="R56" s="923"/>
      <c r="S56" s="923"/>
      <c r="T56" s="923"/>
      <c r="U56" s="923"/>
      <c r="V56" s="923"/>
      <c r="W56" s="923"/>
      <c r="X56" s="923"/>
      <c r="Y56" s="923"/>
      <c r="Z56" s="923"/>
      <c r="AA56" s="924"/>
      <c r="AB56" s="1038"/>
      <c r="AC56" s="1039"/>
      <c r="AD56" s="1039"/>
      <c r="AE56" s="1039"/>
      <c r="AF56" s="1039"/>
      <c r="AG56" s="1039"/>
      <c r="AH56" s="1040"/>
      <c r="AI56" s="928" t="s">
        <v>2</v>
      </c>
      <c r="AJ56" s="917"/>
      <c r="AK56" s="5"/>
      <c r="AL56" s="910" t="s">
        <v>453</v>
      </c>
      <c r="AM56" s="910"/>
      <c r="AN56" s="910"/>
      <c r="AO56" s="910"/>
      <c r="AP56" s="910"/>
      <c r="AQ56" s="910"/>
      <c r="AR56" s="910"/>
      <c r="AT56" s="31"/>
    </row>
    <row r="57" spans="1:46" ht="27" customHeight="1" thickBot="1">
      <c r="A57" s="683"/>
      <c r="B57" s="684"/>
      <c r="C57" s="901" t="s">
        <v>463</v>
      </c>
      <c r="D57" s="902"/>
      <c r="E57" s="902"/>
      <c r="F57" s="902"/>
      <c r="G57" s="902"/>
      <c r="H57" s="902"/>
      <c r="I57" s="902"/>
      <c r="J57" s="902"/>
      <c r="K57" s="902"/>
      <c r="L57" s="902"/>
      <c r="M57" s="902"/>
      <c r="N57" s="902"/>
      <c r="O57" s="902"/>
      <c r="P57" s="902"/>
      <c r="Q57" s="902"/>
      <c r="R57" s="902"/>
      <c r="S57" s="902"/>
      <c r="T57" s="902"/>
      <c r="U57" s="902"/>
      <c r="V57" s="902"/>
      <c r="W57" s="902"/>
      <c r="X57" s="902"/>
      <c r="Y57" s="902"/>
      <c r="Z57" s="902"/>
      <c r="AA57" s="706"/>
      <c r="AB57" s="919"/>
      <c r="AC57" s="920"/>
      <c r="AD57" s="920"/>
      <c r="AE57" s="920"/>
      <c r="AF57" s="920"/>
      <c r="AG57" s="920"/>
      <c r="AH57" s="921"/>
      <c r="AI57" s="1018" t="s">
        <v>201</v>
      </c>
      <c r="AJ57" s="1019"/>
      <c r="AK57" s="5"/>
      <c r="AL57" s="657" t="s">
        <v>485</v>
      </c>
      <c r="AT57" s="31"/>
    </row>
    <row r="58" spans="1:46" s="29" customFormat="1" ht="27" customHeight="1" thickBot="1">
      <c r="A58" s="666" t="s">
        <v>112</v>
      </c>
      <c r="B58" s="914" t="s">
        <v>14</v>
      </c>
      <c r="C58" s="914"/>
      <c r="D58" s="914"/>
      <c r="E58" s="914"/>
      <c r="F58" s="914"/>
      <c r="G58" s="914"/>
      <c r="H58" s="914"/>
      <c r="I58" s="914"/>
      <c r="J58" s="914"/>
      <c r="K58" s="914"/>
      <c r="L58" s="915"/>
      <c r="M58" s="694"/>
      <c r="N58" s="238" t="s">
        <v>59</v>
      </c>
      <c r="O58" s="238"/>
      <c r="P58" s="1041"/>
      <c r="Q58" s="1041"/>
      <c r="R58" s="238" t="s">
        <v>11</v>
      </c>
      <c r="S58" s="1041"/>
      <c r="T58" s="1041"/>
      <c r="U58" s="238" t="s">
        <v>12</v>
      </c>
      <c r="V58" s="1042" t="s">
        <v>13</v>
      </c>
      <c r="W58" s="1042"/>
      <c r="X58" s="238" t="s">
        <v>59</v>
      </c>
      <c r="Y58" s="238"/>
      <c r="Z58" s="1041"/>
      <c r="AA58" s="1041"/>
      <c r="AB58" s="238" t="s">
        <v>11</v>
      </c>
      <c r="AC58" s="1041"/>
      <c r="AD58" s="1041"/>
      <c r="AE58" s="238" t="s">
        <v>12</v>
      </c>
      <c r="AF58" s="238"/>
      <c r="AG58" s="238"/>
      <c r="AH58" s="1042"/>
      <c r="AI58" s="1042"/>
      <c r="AJ58" s="695"/>
      <c r="AK58" s="892" t="s">
        <v>511</v>
      </c>
      <c r="AL58" s="893"/>
      <c r="AM58" s="893"/>
      <c r="AN58" s="893"/>
      <c r="AO58" s="893"/>
      <c r="AP58" s="893"/>
      <c r="AQ58" s="893"/>
    </row>
    <row r="59" spans="1:46" ht="6.75" customHeight="1">
      <c r="A59" s="687"/>
      <c r="B59" s="688"/>
      <c r="C59" s="688"/>
      <c r="D59" s="688"/>
      <c r="E59" s="688"/>
      <c r="F59" s="688"/>
      <c r="G59" s="688"/>
      <c r="H59" s="688"/>
      <c r="I59" s="688"/>
      <c r="J59" s="688"/>
      <c r="K59" s="688"/>
      <c r="L59" s="688"/>
      <c r="M59" s="689"/>
      <c r="N59" s="689"/>
      <c r="O59" s="689"/>
      <c r="P59" s="689"/>
      <c r="Q59" s="689"/>
      <c r="R59" s="689"/>
      <c r="S59" s="689"/>
      <c r="T59" s="689"/>
      <c r="U59" s="689"/>
      <c r="V59" s="689"/>
      <c r="W59" s="689"/>
      <c r="X59" s="689"/>
      <c r="Y59" s="689"/>
      <c r="Z59" s="689"/>
      <c r="AA59" s="689"/>
      <c r="AB59" s="689"/>
      <c r="AC59" s="689"/>
      <c r="AD59" s="689"/>
      <c r="AE59" s="689"/>
      <c r="AF59" s="689"/>
      <c r="AG59" s="689"/>
      <c r="AH59" s="689"/>
      <c r="AI59" s="689"/>
      <c r="AJ59" s="690"/>
      <c r="AK59" s="893"/>
      <c r="AL59" s="893"/>
      <c r="AM59" s="893"/>
      <c r="AN59" s="893"/>
      <c r="AO59" s="893"/>
      <c r="AP59" s="893"/>
      <c r="AQ59" s="893"/>
      <c r="AT59" s="31"/>
    </row>
    <row r="60" spans="1:46" ht="13.5" customHeight="1" thickBot="1">
      <c r="A60" s="77" t="s">
        <v>122</v>
      </c>
      <c r="B60" s="707"/>
      <c r="C60" s="707"/>
      <c r="D60" s="707"/>
      <c r="E60" s="707"/>
      <c r="F60" s="707"/>
      <c r="G60" s="707"/>
      <c r="H60" s="707"/>
      <c r="I60" s="707"/>
      <c r="J60" s="707"/>
      <c r="K60" s="707"/>
      <c r="L60" s="707"/>
      <c r="M60" s="707"/>
      <c r="N60" s="707"/>
      <c r="O60" s="707"/>
      <c r="P60" s="707"/>
      <c r="Q60" s="707"/>
      <c r="R60" s="707"/>
      <c r="S60" s="707"/>
      <c r="T60" s="707"/>
      <c r="U60" s="707"/>
      <c r="V60" s="707"/>
      <c r="W60" s="707"/>
      <c r="X60" s="707"/>
      <c r="Y60" s="707"/>
      <c r="Z60" s="707"/>
      <c r="AA60" s="707"/>
      <c r="AB60" s="707"/>
      <c r="AC60" s="707"/>
      <c r="AD60" s="707"/>
      <c r="AE60" s="707"/>
      <c r="AF60" s="707"/>
      <c r="AG60" s="707"/>
      <c r="AH60" s="707"/>
      <c r="AI60" s="707"/>
      <c r="AJ60" s="708"/>
      <c r="AK60" s="893"/>
      <c r="AL60" s="893"/>
      <c r="AM60" s="893"/>
      <c r="AN60" s="893"/>
      <c r="AO60" s="893"/>
      <c r="AP60" s="893"/>
      <c r="AQ60" s="893"/>
      <c r="AT60" s="31"/>
    </row>
    <row r="61" spans="1:46" ht="52.5" customHeight="1" thickBot="1">
      <c r="A61" s="709" t="s">
        <v>123</v>
      </c>
      <c r="B61" s="911" t="s">
        <v>475</v>
      </c>
      <c r="C61" s="911"/>
      <c r="D61" s="911"/>
      <c r="E61" s="911"/>
      <c r="F61" s="911"/>
      <c r="G61" s="911"/>
      <c r="H61" s="911"/>
      <c r="I61" s="911"/>
      <c r="J61" s="911"/>
      <c r="K61" s="911"/>
      <c r="L61" s="911"/>
      <c r="M61" s="911"/>
      <c r="N61" s="911"/>
      <c r="O61" s="911"/>
      <c r="P61" s="911"/>
      <c r="Q61" s="911"/>
      <c r="R61" s="911"/>
      <c r="S61" s="911"/>
      <c r="T61" s="911"/>
      <c r="U61" s="911"/>
      <c r="V61" s="911"/>
      <c r="W61" s="911"/>
      <c r="X61" s="911"/>
      <c r="Y61" s="911"/>
      <c r="Z61" s="911"/>
      <c r="AA61" s="911"/>
      <c r="AB61" s="911"/>
      <c r="AC61" s="911"/>
      <c r="AD61" s="911"/>
      <c r="AE61" s="911"/>
      <c r="AF61" s="911"/>
      <c r="AG61" s="911"/>
      <c r="AH61" s="911"/>
      <c r="AI61" s="911"/>
      <c r="AJ61" s="911"/>
      <c r="AK61" s="25"/>
      <c r="AL61" s="42" t="str">
        <f>IFERROR(IF(AND(ISNUMBER(P58),ISNUMBER(Z58),ISNUMBER(S58),ISNUMBER(AC58),P58=AA$4,Z58=P58+1,S58=4,AC58=3),"○","！"),"")</f>
        <v>！</v>
      </c>
      <c r="AM61" s="43" t="str">
        <f>IFERROR(IF(AND(ISNUMBER(P58),ISNUMBER(Z58),ISNUMBER(S58),ISNUMBER(AC58),P58=AA$4,Z58=P58+1,S58=4,AC58=3),"賃金改善実施期間は原則通り入力されています。","原則、計画年の4月から翌年3月までの連続する期間を記入してください。"),"")</f>
        <v>原則、計画年の4月から翌年3月までの連続する期間を記入してください。</v>
      </c>
      <c r="AN61" s="44"/>
      <c r="AO61" s="44"/>
      <c r="AP61" s="44"/>
      <c r="AQ61" s="44"/>
      <c r="AR61" s="44"/>
      <c r="AS61" s="44"/>
      <c r="AT61" s="45"/>
    </row>
    <row r="62" spans="1:46" ht="28.5" customHeight="1">
      <c r="A62" s="709" t="s">
        <v>123</v>
      </c>
      <c r="B62" s="911" t="s">
        <v>476</v>
      </c>
      <c r="C62" s="911"/>
      <c r="D62" s="911"/>
      <c r="E62" s="911"/>
      <c r="F62" s="911"/>
      <c r="G62" s="911"/>
      <c r="H62" s="911"/>
      <c r="I62" s="911"/>
      <c r="J62" s="911"/>
      <c r="K62" s="911"/>
      <c r="L62" s="911"/>
      <c r="M62" s="911"/>
      <c r="N62" s="911"/>
      <c r="O62" s="911"/>
      <c r="P62" s="911"/>
      <c r="Q62" s="911"/>
      <c r="R62" s="911"/>
      <c r="S62" s="911"/>
      <c r="T62" s="911"/>
      <c r="U62" s="911"/>
      <c r="V62" s="911"/>
      <c r="W62" s="911"/>
      <c r="X62" s="911"/>
      <c r="Y62" s="911"/>
      <c r="Z62" s="911"/>
      <c r="AA62" s="911"/>
      <c r="AB62" s="911"/>
      <c r="AC62" s="911"/>
      <c r="AD62" s="911"/>
      <c r="AE62" s="911"/>
      <c r="AF62" s="911"/>
      <c r="AG62" s="911"/>
      <c r="AH62" s="911"/>
      <c r="AI62" s="911"/>
      <c r="AJ62" s="911"/>
      <c r="AK62" s="25"/>
    </row>
    <row r="63" spans="1:46" ht="28.5" customHeight="1">
      <c r="A63" s="709" t="s">
        <v>123</v>
      </c>
      <c r="B63" s="1024" t="s">
        <v>477</v>
      </c>
      <c r="C63" s="1024"/>
      <c r="D63" s="1024"/>
      <c r="E63" s="1024"/>
      <c r="F63" s="1024"/>
      <c r="G63" s="1024"/>
      <c r="H63" s="1024"/>
      <c r="I63" s="1024"/>
      <c r="J63" s="1024"/>
      <c r="K63" s="1024"/>
      <c r="L63" s="1024"/>
      <c r="M63" s="1024"/>
      <c r="N63" s="1024"/>
      <c r="O63" s="1024"/>
      <c r="P63" s="1024"/>
      <c r="Q63" s="1024"/>
      <c r="R63" s="1024"/>
      <c r="S63" s="1024"/>
      <c r="T63" s="1024"/>
      <c r="U63" s="1024"/>
      <c r="V63" s="1024"/>
      <c r="W63" s="1024"/>
      <c r="X63" s="1024"/>
      <c r="Y63" s="1024"/>
      <c r="Z63" s="1024"/>
      <c r="AA63" s="1024"/>
      <c r="AB63" s="1024"/>
      <c r="AC63" s="1024"/>
      <c r="AD63" s="1024"/>
      <c r="AE63" s="1024"/>
      <c r="AF63" s="1024"/>
      <c r="AG63" s="1024"/>
      <c r="AH63" s="1024"/>
      <c r="AI63" s="1024"/>
      <c r="AJ63" s="1024"/>
      <c r="AK63" s="25"/>
      <c r="AT63" s="31"/>
    </row>
    <row r="64" spans="1:46" s="35" customFormat="1" ht="39" customHeight="1">
      <c r="A64" s="709" t="s">
        <v>123</v>
      </c>
      <c r="B64" s="1024" t="s">
        <v>478</v>
      </c>
      <c r="C64" s="1024"/>
      <c r="D64" s="1024"/>
      <c r="E64" s="1024"/>
      <c r="F64" s="1024"/>
      <c r="G64" s="1024"/>
      <c r="H64" s="1024"/>
      <c r="I64" s="1024"/>
      <c r="J64" s="1024"/>
      <c r="K64" s="1024"/>
      <c r="L64" s="1024"/>
      <c r="M64" s="1024"/>
      <c r="N64" s="1024"/>
      <c r="O64" s="1024"/>
      <c r="P64" s="1024"/>
      <c r="Q64" s="1024"/>
      <c r="R64" s="1024"/>
      <c r="S64" s="1024"/>
      <c r="T64" s="1024"/>
      <c r="U64" s="1024"/>
      <c r="V64" s="1024"/>
      <c r="W64" s="1024"/>
      <c r="X64" s="1024"/>
      <c r="Y64" s="1024"/>
      <c r="Z64" s="1024"/>
      <c r="AA64" s="1024"/>
      <c r="AB64" s="1024"/>
      <c r="AC64" s="1024"/>
      <c r="AD64" s="1024"/>
      <c r="AE64" s="1024"/>
      <c r="AF64" s="1024"/>
      <c r="AG64" s="1024"/>
      <c r="AH64" s="1024"/>
      <c r="AI64" s="1024"/>
      <c r="AJ64" s="1024"/>
      <c r="AK64" s="25"/>
      <c r="AT64" s="48"/>
    </row>
    <row r="65" spans="1:46" s="35" customFormat="1" ht="52.5" customHeight="1">
      <c r="A65" s="709" t="s">
        <v>123</v>
      </c>
      <c r="B65" s="911" t="s">
        <v>479</v>
      </c>
      <c r="C65" s="911"/>
      <c r="D65" s="911"/>
      <c r="E65" s="911"/>
      <c r="F65" s="911"/>
      <c r="G65" s="911"/>
      <c r="H65" s="911"/>
      <c r="I65" s="911"/>
      <c r="J65" s="911"/>
      <c r="K65" s="911"/>
      <c r="L65" s="911"/>
      <c r="M65" s="911"/>
      <c r="N65" s="911"/>
      <c r="O65" s="911"/>
      <c r="P65" s="911"/>
      <c r="Q65" s="911"/>
      <c r="R65" s="911"/>
      <c r="S65" s="911"/>
      <c r="T65" s="911"/>
      <c r="U65" s="911"/>
      <c r="V65" s="911"/>
      <c r="W65" s="911"/>
      <c r="X65" s="911"/>
      <c r="Y65" s="911"/>
      <c r="Z65" s="911"/>
      <c r="AA65" s="911"/>
      <c r="AB65" s="911"/>
      <c r="AC65" s="911"/>
      <c r="AD65" s="911"/>
      <c r="AE65" s="911"/>
      <c r="AF65" s="911"/>
      <c r="AG65" s="911"/>
      <c r="AH65" s="911"/>
      <c r="AI65" s="911"/>
      <c r="AJ65" s="911"/>
      <c r="AK65" s="25"/>
      <c r="AT65" s="48"/>
    </row>
    <row r="66" spans="1:46" s="35" customFormat="1" ht="15" customHeight="1">
      <c r="A66" s="709"/>
      <c r="B66" s="710"/>
      <c r="C66" s="710"/>
      <c r="D66" s="710"/>
      <c r="E66" s="710"/>
      <c r="F66" s="710"/>
      <c r="G66" s="710"/>
      <c r="H66" s="710"/>
      <c r="I66" s="710"/>
      <c r="J66" s="710"/>
      <c r="K66" s="710"/>
      <c r="L66" s="710"/>
      <c r="M66" s="710"/>
      <c r="N66" s="710"/>
      <c r="O66" s="710"/>
      <c r="P66" s="710"/>
      <c r="Q66" s="710"/>
      <c r="R66" s="710"/>
      <c r="S66" s="710"/>
      <c r="T66" s="710"/>
      <c r="U66" s="710"/>
      <c r="V66" s="710"/>
      <c r="W66" s="710"/>
      <c r="X66" s="710"/>
      <c r="Y66" s="710"/>
      <c r="Z66" s="710"/>
      <c r="AA66" s="710"/>
      <c r="AB66" s="710"/>
      <c r="AC66" s="710"/>
      <c r="AD66" s="710"/>
      <c r="AE66" s="710"/>
      <c r="AF66" s="710"/>
      <c r="AG66" s="710"/>
      <c r="AH66" s="710"/>
      <c r="AI66" s="710"/>
      <c r="AJ66" s="711"/>
      <c r="AK66" s="25"/>
      <c r="AT66" s="48"/>
    </row>
    <row r="67" spans="1:46" ht="16.5" customHeight="1">
      <c r="A67" s="773" t="s">
        <v>456</v>
      </c>
      <c r="B67" s="665"/>
      <c r="C67" s="664"/>
      <c r="D67" s="664"/>
      <c r="E67" s="664"/>
      <c r="F67" s="664"/>
      <c r="G67" s="664"/>
      <c r="H67" s="664"/>
      <c r="I67" s="664"/>
      <c r="J67" s="664"/>
      <c r="K67" s="664"/>
      <c r="L67" s="664"/>
      <c r="M67" s="664"/>
      <c r="N67" s="664"/>
      <c r="O67" s="664"/>
      <c r="P67" s="664"/>
      <c r="Q67" s="664"/>
      <c r="R67" s="664"/>
      <c r="S67" s="664"/>
      <c r="T67" s="664"/>
      <c r="U67" s="664"/>
      <c r="V67" s="664"/>
      <c r="W67" s="664"/>
      <c r="X67" s="664"/>
      <c r="Y67" s="774"/>
      <c r="Z67" s="664"/>
      <c r="AA67" s="664"/>
      <c r="AB67" s="664"/>
      <c r="AC67" s="664"/>
      <c r="AD67" s="664"/>
      <c r="AE67" s="664"/>
      <c r="AF67" s="664"/>
      <c r="AG67" s="664"/>
      <c r="AH67" s="664"/>
      <c r="AI67" s="664"/>
      <c r="AJ67" s="376"/>
      <c r="AK67" s="649" t="s">
        <v>457</v>
      </c>
      <c r="AT67" s="31"/>
    </row>
    <row r="68" spans="1:46" ht="22.5" customHeight="1">
      <c r="A68" s="666" t="s">
        <v>9</v>
      </c>
      <c r="B68" s="982" t="s">
        <v>270</v>
      </c>
      <c r="C68" s="982"/>
      <c r="D68" s="982"/>
      <c r="E68" s="982"/>
      <c r="F68" s="982"/>
      <c r="G68" s="982"/>
      <c r="H68" s="982"/>
      <c r="I68" s="982"/>
      <c r="J68" s="982"/>
      <c r="K68" s="982"/>
      <c r="L68" s="50" t="s">
        <v>98</v>
      </c>
      <c r="M68" s="51"/>
      <c r="N68" s="51"/>
      <c r="O68" s="51"/>
      <c r="P68" s="51"/>
      <c r="Q68" s="51"/>
      <c r="R68" s="51"/>
      <c r="S68" s="51"/>
      <c r="T68" s="51"/>
      <c r="U68" s="51"/>
      <c r="V68" s="51"/>
      <c r="W68" s="51"/>
      <c r="X68" s="51"/>
      <c r="Y68" s="51"/>
      <c r="Z68" s="51"/>
      <c r="AA68" s="51"/>
      <c r="AB68" s="51"/>
      <c r="AC68" s="51"/>
      <c r="AD68" s="51"/>
      <c r="AE68" s="51"/>
      <c r="AF68" s="51"/>
      <c r="AG68" s="51"/>
      <c r="AH68" s="51"/>
      <c r="AI68" s="51"/>
      <c r="AJ68" s="52"/>
      <c r="AK68" s="25"/>
      <c r="AT68" s="31"/>
    </row>
    <row r="69" spans="1:46" ht="22.5" customHeight="1">
      <c r="A69" s="666" t="s">
        <v>10</v>
      </c>
      <c r="B69" s="1008" t="s">
        <v>367</v>
      </c>
      <c r="C69" s="1008"/>
      <c r="D69" s="1008"/>
      <c r="E69" s="1008"/>
      <c r="F69" s="1008"/>
      <c r="G69" s="1008"/>
      <c r="H69" s="1008"/>
      <c r="I69" s="1008"/>
      <c r="J69" s="1008"/>
      <c r="K69" s="1008"/>
      <c r="L69" s="50"/>
      <c r="M69" s="968" t="s">
        <v>403</v>
      </c>
      <c r="N69" s="969"/>
      <c r="O69" s="969"/>
      <c r="P69" s="969"/>
      <c r="Q69" s="969"/>
      <c r="R69" s="969"/>
      <c r="S69" s="969"/>
      <c r="T69" s="969"/>
      <c r="U69" s="969"/>
      <c r="V69" s="969"/>
      <c r="W69" s="969"/>
      <c r="X69" s="969"/>
      <c r="Y69" s="969"/>
      <c r="Z69" s="969"/>
      <c r="AA69" s="969"/>
      <c r="AB69" s="969"/>
      <c r="AC69" s="969"/>
      <c r="AD69" s="969"/>
      <c r="AE69" s="969"/>
      <c r="AF69" s="969"/>
      <c r="AG69" s="969"/>
      <c r="AH69" s="969"/>
      <c r="AI69" s="969"/>
      <c r="AJ69" s="970"/>
      <c r="AK69" s="25"/>
      <c r="AL69" s="53"/>
      <c r="AT69" s="31"/>
    </row>
    <row r="70" spans="1:46" ht="22.5" customHeight="1">
      <c r="A70" s="669" t="s">
        <v>60</v>
      </c>
      <c r="B70" s="982" t="s">
        <v>293</v>
      </c>
      <c r="C70" s="982"/>
      <c r="D70" s="982"/>
      <c r="E70" s="982"/>
      <c r="F70" s="982"/>
      <c r="G70" s="982"/>
      <c r="H70" s="982"/>
      <c r="I70" s="982"/>
      <c r="J70" s="982"/>
      <c r="K70" s="982"/>
      <c r="L70" s="50"/>
      <c r="M70" s="54"/>
      <c r="N70" s="54"/>
      <c r="O70" s="54"/>
      <c r="P70" s="54"/>
      <c r="Q70" s="54"/>
      <c r="R70" s="54"/>
      <c r="S70" s="54"/>
      <c r="T70" s="54"/>
      <c r="U70" s="54"/>
      <c r="V70" s="54"/>
      <c r="W70" s="54"/>
      <c r="X70" s="54"/>
      <c r="Y70" s="54"/>
      <c r="Z70" s="54"/>
      <c r="AA70" s="54"/>
      <c r="AB70" s="660"/>
      <c r="AC70" s="660"/>
      <c r="AD70" s="660"/>
      <c r="AE70" s="660"/>
      <c r="AF70" s="660"/>
      <c r="AG70" s="660"/>
      <c r="AH70" s="660"/>
      <c r="AI70" s="660"/>
      <c r="AJ70" s="56"/>
      <c r="AK70" s="25"/>
      <c r="AT70" s="31"/>
    </row>
    <row r="71" spans="1:46" ht="22.5" customHeight="1" thickBot="1">
      <c r="A71" s="659" t="s">
        <v>404</v>
      </c>
      <c r="B71" s="54" t="s">
        <v>59</v>
      </c>
      <c r="C71" s="54"/>
      <c r="D71" s="977">
        <f>AA4</f>
        <v>2</v>
      </c>
      <c r="E71" s="977"/>
      <c r="F71" s="54" t="s">
        <v>491</v>
      </c>
      <c r="G71" s="54"/>
      <c r="H71" s="54"/>
      <c r="I71" s="54"/>
      <c r="J71" s="54"/>
      <c r="K71" s="54"/>
      <c r="L71" s="774"/>
      <c r="M71" s="54"/>
      <c r="N71" s="54"/>
      <c r="O71" s="775"/>
      <c r="P71" s="775"/>
      <c r="Q71" s="54"/>
      <c r="R71" s="775"/>
      <c r="S71" s="775"/>
      <c r="T71" s="776"/>
      <c r="U71" s="54"/>
      <c r="V71" s="54"/>
      <c r="W71" s="674"/>
      <c r="X71" s="54"/>
      <c r="Y71" s="660"/>
      <c r="Z71" s="678"/>
      <c r="AA71" s="678"/>
      <c r="AB71" s="978">
        <f>'②別紙様式2-3 個表_特定'!O5</f>
        <v>0</v>
      </c>
      <c r="AC71" s="979"/>
      <c r="AD71" s="979"/>
      <c r="AE71" s="979"/>
      <c r="AF71" s="979"/>
      <c r="AG71" s="979"/>
      <c r="AH71" s="979"/>
      <c r="AI71" s="980" t="s">
        <v>2</v>
      </c>
      <c r="AJ71" s="981"/>
      <c r="AK71" s="5"/>
      <c r="AT71" s="31"/>
    </row>
    <row r="72" spans="1:46" ht="22.5" customHeight="1" thickBot="1">
      <c r="A72" s="63" t="s">
        <v>405</v>
      </c>
      <c r="B72" s="39" t="s">
        <v>490</v>
      </c>
      <c r="C72" s="39"/>
      <c r="D72" s="39"/>
      <c r="E72" s="39"/>
      <c r="F72" s="39"/>
      <c r="G72" s="39"/>
      <c r="H72" s="39"/>
      <c r="I72" s="39"/>
      <c r="J72" s="39"/>
      <c r="K72" s="39"/>
      <c r="L72" s="39"/>
      <c r="M72" s="39"/>
      <c r="N72" s="39"/>
      <c r="O72" s="39"/>
      <c r="P72" s="39"/>
      <c r="Q72" s="39"/>
      <c r="R72" s="39"/>
      <c r="S72" s="39"/>
      <c r="T72" s="39"/>
      <c r="U72" s="39"/>
      <c r="V72" s="39"/>
      <c r="W72" s="39"/>
      <c r="X72" s="39"/>
      <c r="Y72" s="39"/>
      <c r="Z72" s="41"/>
      <c r="AA72" s="663" t="s">
        <v>412</v>
      </c>
      <c r="AB72" s="971">
        <f>AB73-AB74</f>
        <v>0</v>
      </c>
      <c r="AC72" s="972"/>
      <c r="AD72" s="972"/>
      <c r="AE72" s="972"/>
      <c r="AF72" s="972"/>
      <c r="AG72" s="972"/>
      <c r="AH72" s="972"/>
      <c r="AI72" s="980" t="s">
        <v>2</v>
      </c>
      <c r="AJ72" s="981"/>
      <c r="AK72" s="25" t="s">
        <v>252</v>
      </c>
      <c r="AL72" s="42" t="str">
        <f>IFERROR(IF(AND(ISNUMBER(AB72),ISNUMBER(AB71),AB72&gt;AB71),"○","☓"),"")</f>
        <v>☓</v>
      </c>
      <c r="AM72" s="43" t="s">
        <v>253</v>
      </c>
      <c r="AN72" s="44"/>
      <c r="AO72" s="44"/>
      <c r="AP72" s="44"/>
      <c r="AQ72" s="44"/>
      <c r="AR72" s="44"/>
      <c r="AS72" s="44"/>
      <c r="AT72" s="45"/>
    </row>
    <row r="73" spans="1:46" ht="22.5" customHeight="1" thickBot="1">
      <c r="A73" s="675"/>
      <c r="B73" s="676" t="s">
        <v>234</v>
      </c>
      <c r="C73" s="677"/>
      <c r="D73" s="677"/>
      <c r="E73" s="677"/>
      <c r="F73" s="677"/>
      <c r="G73" s="677"/>
      <c r="H73" s="677"/>
      <c r="I73" s="677"/>
      <c r="J73" s="677"/>
      <c r="K73" s="677"/>
      <c r="L73" s="677"/>
      <c r="M73" s="677"/>
      <c r="N73" s="677"/>
      <c r="O73" s="677"/>
      <c r="P73" s="677"/>
      <c r="Q73" s="677"/>
      <c r="R73" s="677"/>
      <c r="S73" s="677"/>
      <c r="T73" s="677"/>
      <c r="U73" s="677"/>
      <c r="V73" s="677"/>
      <c r="W73" s="677"/>
      <c r="X73" s="677"/>
      <c r="Y73" s="677"/>
      <c r="Z73" s="677"/>
      <c r="AA73" s="677"/>
      <c r="AB73" s="931"/>
      <c r="AC73" s="932"/>
      <c r="AD73" s="932"/>
      <c r="AE73" s="932"/>
      <c r="AF73" s="932"/>
      <c r="AG73" s="932"/>
      <c r="AH73" s="933"/>
      <c r="AI73" s="934" t="s">
        <v>2</v>
      </c>
      <c r="AJ73" s="935"/>
      <c r="AK73" s="25"/>
      <c r="AT73" s="31"/>
    </row>
    <row r="74" spans="1:46" ht="22.5" customHeight="1" thickBot="1">
      <c r="A74" s="659"/>
      <c r="B74" s="929" t="s">
        <v>489</v>
      </c>
      <c r="C74" s="930"/>
      <c r="D74" s="930"/>
      <c r="E74" s="930"/>
      <c r="F74" s="930"/>
      <c r="G74" s="930"/>
      <c r="H74" s="930"/>
      <c r="I74" s="930"/>
      <c r="J74" s="930"/>
      <c r="K74" s="930"/>
      <c r="L74" s="930"/>
      <c r="M74" s="930"/>
      <c r="N74" s="930"/>
      <c r="O74" s="930"/>
      <c r="P74" s="930"/>
      <c r="Q74" s="930"/>
      <c r="R74" s="930"/>
      <c r="S74" s="930"/>
      <c r="T74" s="930"/>
      <c r="U74" s="930"/>
      <c r="V74" s="930"/>
      <c r="W74" s="930"/>
      <c r="X74" s="930"/>
      <c r="Y74" s="930"/>
      <c r="Z74" s="930"/>
      <c r="AA74" s="930"/>
      <c r="AB74" s="912">
        <f>$AB$75-AB76-AB77-AB78</f>
        <v>0</v>
      </c>
      <c r="AC74" s="913"/>
      <c r="AD74" s="913"/>
      <c r="AE74" s="913"/>
      <c r="AF74" s="913"/>
      <c r="AG74" s="913"/>
      <c r="AH74" s="913"/>
      <c r="AI74" s="916" t="s">
        <v>2</v>
      </c>
      <c r="AJ74" s="917"/>
      <c r="AK74" s="25"/>
      <c r="AL74" s="62"/>
      <c r="AT74" s="31"/>
    </row>
    <row r="75" spans="1:46" ht="22.5" customHeight="1" thickBot="1">
      <c r="A75" s="659"/>
      <c r="B75" s="777"/>
      <c r="C75" s="781" t="s">
        <v>492</v>
      </c>
      <c r="D75" s="697"/>
      <c r="E75" s="698"/>
      <c r="F75" s="698"/>
      <c r="G75" s="698"/>
      <c r="H75" s="698"/>
      <c r="I75" s="698"/>
      <c r="J75" s="698"/>
      <c r="K75" s="698"/>
      <c r="L75" s="698"/>
      <c r="M75" s="698"/>
      <c r="N75" s="698"/>
      <c r="O75" s="698"/>
      <c r="P75" s="698"/>
      <c r="Q75" s="698"/>
      <c r="R75" s="698"/>
      <c r="S75" s="698"/>
      <c r="T75" s="698"/>
      <c r="U75" s="698"/>
      <c r="V75" s="698"/>
      <c r="W75" s="698"/>
      <c r="X75" s="698"/>
      <c r="Y75" s="698"/>
      <c r="Z75" s="698"/>
      <c r="AA75" s="699"/>
      <c r="AB75" s="931"/>
      <c r="AC75" s="932"/>
      <c r="AD75" s="932"/>
      <c r="AE75" s="932"/>
      <c r="AF75" s="932"/>
      <c r="AG75" s="932"/>
      <c r="AH75" s="933"/>
      <c r="AI75" s="928" t="s">
        <v>2</v>
      </c>
      <c r="AJ75" s="917"/>
      <c r="AK75" s="5"/>
      <c r="AL75" s="657" t="s">
        <v>486</v>
      </c>
      <c r="AT75" s="31"/>
    </row>
    <row r="76" spans="1:46" ht="22.5" customHeight="1" thickBot="1">
      <c r="A76" s="659"/>
      <c r="B76" s="778"/>
      <c r="C76" s="781" t="s">
        <v>462</v>
      </c>
      <c r="D76" s="697"/>
      <c r="E76" s="698"/>
      <c r="F76" s="698"/>
      <c r="G76" s="698"/>
      <c r="H76" s="698"/>
      <c r="I76" s="698"/>
      <c r="J76" s="698"/>
      <c r="K76" s="698"/>
      <c r="L76" s="698"/>
      <c r="M76" s="698"/>
      <c r="N76" s="698"/>
      <c r="O76" s="698"/>
      <c r="P76" s="698"/>
      <c r="Q76" s="698"/>
      <c r="R76" s="698"/>
      <c r="S76" s="698"/>
      <c r="T76" s="698"/>
      <c r="U76" s="698"/>
      <c r="V76" s="698"/>
      <c r="W76" s="698"/>
      <c r="X76" s="698"/>
      <c r="Y76" s="698"/>
      <c r="Z76" s="698"/>
      <c r="AA76" s="699"/>
      <c r="AB76" s="931"/>
      <c r="AC76" s="932"/>
      <c r="AD76" s="932"/>
      <c r="AE76" s="932"/>
      <c r="AF76" s="932"/>
      <c r="AG76" s="932"/>
      <c r="AH76" s="933"/>
      <c r="AI76" s="928" t="s">
        <v>2</v>
      </c>
      <c r="AJ76" s="917"/>
      <c r="AK76" s="5"/>
      <c r="AT76" s="31"/>
    </row>
    <row r="77" spans="1:46" ht="22.5" customHeight="1" thickBot="1">
      <c r="A77" s="681"/>
      <c r="B77" s="779"/>
      <c r="C77" s="781" t="s">
        <v>493</v>
      </c>
      <c r="D77" s="697"/>
      <c r="E77" s="698"/>
      <c r="F77" s="698"/>
      <c r="G77" s="698"/>
      <c r="H77" s="698"/>
      <c r="I77" s="698"/>
      <c r="J77" s="698"/>
      <c r="K77" s="698"/>
      <c r="L77" s="698"/>
      <c r="M77" s="698"/>
      <c r="N77" s="698"/>
      <c r="O77" s="698"/>
      <c r="P77" s="698"/>
      <c r="Q77" s="698"/>
      <c r="R77" s="698"/>
      <c r="S77" s="698"/>
      <c r="T77" s="698"/>
      <c r="U77" s="782"/>
      <c r="V77" s="783"/>
      <c r="W77" s="783"/>
      <c r="X77" s="783"/>
      <c r="Y77" s="783"/>
      <c r="Z77" s="784"/>
      <c r="AA77" s="785"/>
      <c r="AB77" s="991"/>
      <c r="AC77" s="992"/>
      <c r="AD77" s="992"/>
      <c r="AE77" s="992"/>
      <c r="AF77" s="992"/>
      <c r="AG77" s="992"/>
      <c r="AH77" s="993"/>
      <c r="AI77" s="928" t="s">
        <v>2</v>
      </c>
      <c r="AJ77" s="917"/>
      <c r="AK77" s="5"/>
      <c r="AL77" s="62"/>
      <c r="AT77" s="31"/>
    </row>
    <row r="78" spans="1:46" ht="22.5" customHeight="1" thickBot="1">
      <c r="A78" s="683"/>
      <c r="B78" s="780"/>
      <c r="C78" s="786" t="s">
        <v>494</v>
      </c>
      <c r="D78" s="701"/>
      <c r="E78" s="702"/>
      <c r="F78" s="702"/>
      <c r="G78" s="702"/>
      <c r="H78" s="702"/>
      <c r="I78" s="702"/>
      <c r="J78" s="702"/>
      <c r="K78" s="702"/>
      <c r="L78" s="702"/>
      <c r="M78" s="702"/>
      <c r="N78" s="702"/>
      <c r="O78" s="702"/>
      <c r="P78" s="702"/>
      <c r="Q78" s="702"/>
      <c r="R78" s="702"/>
      <c r="S78" s="702"/>
      <c r="T78" s="702"/>
      <c r="U78" s="787"/>
      <c r="V78" s="788"/>
      <c r="W78" s="788"/>
      <c r="X78" s="788"/>
      <c r="Y78" s="788"/>
      <c r="Z78" s="789"/>
      <c r="AA78" s="790"/>
      <c r="AB78" s="983"/>
      <c r="AC78" s="984"/>
      <c r="AD78" s="984"/>
      <c r="AE78" s="984"/>
      <c r="AF78" s="984"/>
      <c r="AG78" s="984"/>
      <c r="AH78" s="985"/>
      <c r="AI78" s="986" t="s">
        <v>201</v>
      </c>
      <c r="AJ78" s="987"/>
      <c r="AK78" s="5"/>
      <c r="AL78" s="62"/>
      <c r="AT78" s="31"/>
    </row>
    <row r="79" spans="1:46" ht="24" customHeight="1" thickBot="1">
      <c r="A79" s="63" t="s">
        <v>63</v>
      </c>
      <c r="B79" s="51" t="s">
        <v>120</v>
      </c>
      <c r="C79" s="51"/>
      <c r="D79" s="51"/>
      <c r="E79" s="51"/>
      <c r="F79" s="51"/>
      <c r="G79" s="51"/>
      <c r="H79" s="51"/>
      <c r="I79" s="51"/>
      <c r="J79" s="51"/>
      <c r="K79" s="51"/>
      <c r="L79" s="64"/>
      <c r="M79" s="64"/>
      <c r="N79" s="51"/>
      <c r="O79" s="51"/>
      <c r="P79" s="65"/>
      <c r="Q79" s="65"/>
      <c r="R79" s="66"/>
      <c r="S79" s="974" t="s">
        <v>368</v>
      </c>
      <c r="T79" s="975"/>
      <c r="U79" s="975"/>
      <c r="V79" s="975"/>
      <c r="W79" s="975"/>
      <c r="X79" s="976"/>
      <c r="Y79" s="988" t="s">
        <v>369</v>
      </c>
      <c r="Z79" s="989"/>
      <c r="AA79" s="989"/>
      <c r="AB79" s="989"/>
      <c r="AC79" s="989"/>
      <c r="AD79" s="990"/>
      <c r="AE79" s="936" t="s">
        <v>156</v>
      </c>
      <c r="AF79" s="937"/>
      <c r="AG79" s="937"/>
      <c r="AH79" s="937"/>
      <c r="AI79" s="937"/>
      <c r="AJ79" s="938"/>
      <c r="AK79" s="27"/>
      <c r="AL79" s="765" t="s">
        <v>223</v>
      </c>
      <c r="AM79" s="27"/>
      <c r="AN79" s="27"/>
      <c r="AT79" s="31"/>
    </row>
    <row r="80" spans="1:46" ht="25.5" customHeight="1" thickBot="1">
      <c r="A80" s="952"/>
      <c r="B80" s="907" t="s">
        <v>496</v>
      </c>
      <c r="C80" s="908"/>
      <c r="D80" s="908"/>
      <c r="E80" s="908"/>
      <c r="F80" s="908"/>
      <c r="G80" s="908"/>
      <c r="H80" s="908"/>
      <c r="I80" s="908"/>
      <c r="J80" s="908"/>
      <c r="K80" s="908"/>
      <c r="L80" s="908"/>
      <c r="M80" s="908"/>
      <c r="N80" s="908"/>
      <c r="O80" s="908"/>
      <c r="P80" s="908"/>
      <c r="Q80" s="908"/>
      <c r="R80" s="658"/>
      <c r="S80" s="1032"/>
      <c r="T80" s="1033"/>
      <c r="U80" s="1033"/>
      <c r="V80" s="1033"/>
      <c r="W80" s="1034"/>
      <c r="X80" s="68" t="s">
        <v>2</v>
      </c>
      <c r="Y80" s="1032"/>
      <c r="Z80" s="1033"/>
      <c r="AA80" s="1033"/>
      <c r="AB80" s="1033"/>
      <c r="AC80" s="1034"/>
      <c r="AD80" s="69" t="s">
        <v>2</v>
      </c>
      <c r="AE80" s="1032"/>
      <c r="AF80" s="1033"/>
      <c r="AG80" s="1033"/>
      <c r="AH80" s="1033"/>
      <c r="AI80" s="1034"/>
      <c r="AJ80" s="70" t="s">
        <v>2</v>
      </c>
      <c r="AK80" s="27"/>
      <c r="AL80" s="765" t="s">
        <v>168</v>
      </c>
      <c r="AM80" s="27"/>
      <c r="AN80" s="27"/>
      <c r="AT80" s="31"/>
    </row>
    <row r="81" spans="1:50" ht="25.5" customHeight="1" thickBot="1">
      <c r="A81" s="952"/>
      <c r="B81" s="905" t="s">
        <v>495</v>
      </c>
      <c r="C81" s="906"/>
      <c r="D81" s="906"/>
      <c r="E81" s="906"/>
      <c r="F81" s="906"/>
      <c r="G81" s="906"/>
      <c r="H81" s="906"/>
      <c r="I81" s="906"/>
      <c r="J81" s="906"/>
      <c r="K81" s="906"/>
      <c r="L81" s="906"/>
      <c r="M81" s="906"/>
      <c r="N81" s="906"/>
      <c r="O81" s="906"/>
      <c r="P81" s="906"/>
      <c r="Q81" s="906"/>
      <c r="R81" s="71"/>
      <c r="S81" s="965"/>
      <c r="T81" s="966"/>
      <c r="U81" s="966"/>
      <c r="V81" s="966"/>
      <c r="W81" s="967"/>
      <c r="X81" s="72" t="s">
        <v>64</v>
      </c>
      <c r="Y81" s="965"/>
      <c r="Z81" s="966"/>
      <c r="AA81" s="966"/>
      <c r="AB81" s="966"/>
      <c r="AC81" s="967"/>
      <c r="AD81" s="73" t="s">
        <v>64</v>
      </c>
      <c r="AE81" s="965"/>
      <c r="AF81" s="966"/>
      <c r="AG81" s="966"/>
      <c r="AH81" s="966"/>
      <c r="AI81" s="967"/>
      <c r="AJ81" s="74" t="s">
        <v>64</v>
      </c>
      <c r="AL81" s="67" t="s">
        <v>173</v>
      </c>
      <c r="AT81" s="31"/>
    </row>
    <row r="82" spans="1:50" ht="25.5" customHeight="1" thickBot="1">
      <c r="A82" s="952"/>
      <c r="B82" s="905" t="s">
        <v>497</v>
      </c>
      <c r="C82" s="906"/>
      <c r="D82" s="906"/>
      <c r="E82" s="906"/>
      <c r="F82" s="906"/>
      <c r="G82" s="906"/>
      <c r="H82" s="906"/>
      <c r="I82" s="906"/>
      <c r="J82" s="906"/>
      <c r="K82" s="906"/>
      <c r="L82" s="906"/>
      <c r="M82" s="906"/>
      <c r="N82" s="906"/>
      <c r="O82" s="906"/>
      <c r="P82" s="906"/>
      <c r="Q82" s="906"/>
      <c r="R82" s="76"/>
      <c r="S82" s="949"/>
      <c r="T82" s="950"/>
      <c r="U82" s="950"/>
      <c r="V82" s="950"/>
      <c r="W82" s="951"/>
      <c r="X82" s="72" t="s">
        <v>64</v>
      </c>
      <c r="Y82" s="949"/>
      <c r="Z82" s="950"/>
      <c r="AA82" s="950"/>
      <c r="AB82" s="950"/>
      <c r="AC82" s="951"/>
      <c r="AD82" s="73" t="s">
        <v>64</v>
      </c>
      <c r="AE82" s="949"/>
      <c r="AF82" s="950"/>
      <c r="AG82" s="950"/>
      <c r="AH82" s="950"/>
      <c r="AI82" s="951"/>
      <c r="AJ82" s="74" t="s">
        <v>64</v>
      </c>
      <c r="AL82" s="67" t="s">
        <v>222</v>
      </c>
      <c r="AT82" s="31"/>
    </row>
    <row r="83" spans="1:50" ht="25.5" customHeight="1" thickBot="1">
      <c r="A83" s="952"/>
      <c r="B83" s="903" t="s">
        <v>498</v>
      </c>
      <c r="C83" s="904"/>
      <c r="D83" s="904"/>
      <c r="E83" s="904"/>
      <c r="F83" s="904"/>
      <c r="G83" s="904"/>
      <c r="H83" s="904"/>
      <c r="I83" s="904"/>
      <c r="J83" s="904"/>
      <c r="K83" s="904"/>
      <c r="L83" s="904"/>
      <c r="M83" s="904"/>
      <c r="N83" s="904"/>
      <c r="O83" s="904"/>
      <c r="P83" s="904"/>
      <c r="Q83" s="904"/>
      <c r="R83" s="55"/>
      <c r="S83" s="940" t="e">
        <f>ROUND(S80/S81,)</f>
        <v>#DIV/0!</v>
      </c>
      <c r="T83" s="941"/>
      <c r="U83" s="941"/>
      <c r="V83" s="941"/>
      <c r="W83" s="942"/>
      <c r="X83" s="72" t="s">
        <v>2</v>
      </c>
      <c r="Y83" s="940" t="e">
        <f>ROUND(Y80/Y81,)</f>
        <v>#DIV/0!</v>
      </c>
      <c r="Z83" s="941"/>
      <c r="AA83" s="941"/>
      <c r="AB83" s="941"/>
      <c r="AC83" s="942"/>
      <c r="AD83" s="72" t="s">
        <v>2</v>
      </c>
      <c r="AE83" s="940" t="e">
        <f>ROUND(AE80/AE81,)</f>
        <v>#DIV/0!</v>
      </c>
      <c r="AF83" s="941"/>
      <c r="AG83" s="941"/>
      <c r="AH83" s="941"/>
      <c r="AI83" s="942"/>
      <c r="AJ83" s="74" t="s">
        <v>2</v>
      </c>
      <c r="AL83" s="67" t="s">
        <v>269</v>
      </c>
      <c r="AT83" s="31"/>
    </row>
    <row r="84" spans="1:50" ht="21.75" customHeight="1">
      <c r="A84" s="952"/>
      <c r="B84" s="1012" t="s">
        <v>509</v>
      </c>
      <c r="C84" s="1013"/>
      <c r="D84" s="1013"/>
      <c r="E84" s="1013"/>
      <c r="F84" s="1013"/>
      <c r="G84" s="1013"/>
      <c r="H84" s="1013"/>
      <c r="I84" s="1013"/>
      <c r="J84" s="1013"/>
      <c r="K84" s="78"/>
      <c r="L84" s="79" t="s">
        <v>458</v>
      </c>
      <c r="M84" s="80"/>
      <c r="N84" s="80"/>
      <c r="O84" s="80"/>
      <c r="P84" s="80"/>
      <c r="Q84" s="80"/>
      <c r="R84" s="80"/>
      <c r="S84" s="998" t="e">
        <f>CEILING(AN85,1)</f>
        <v>#DIV/0!</v>
      </c>
      <c r="T84" s="999"/>
      <c r="U84" s="999"/>
      <c r="V84" s="999"/>
      <c r="W84" s="999"/>
      <c r="X84" s="81" t="s">
        <v>265</v>
      </c>
      <c r="Y84" s="995"/>
      <c r="Z84" s="996"/>
      <c r="AA84" s="996"/>
      <c r="AB84" s="996"/>
      <c r="AC84" s="996"/>
      <c r="AD84" s="997"/>
      <c r="AE84" s="1009"/>
      <c r="AF84" s="1010"/>
      <c r="AG84" s="1010"/>
      <c r="AH84" s="1010"/>
      <c r="AI84" s="1010"/>
      <c r="AJ84" s="1011"/>
      <c r="AL84" s="82"/>
      <c r="AM84" s="83"/>
      <c r="AN84" s="84" t="s">
        <v>165</v>
      </c>
      <c r="AO84" s="85" t="s">
        <v>166</v>
      </c>
      <c r="AP84" s="84" t="s">
        <v>167</v>
      </c>
      <c r="AQ84" s="85" t="s">
        <v>257</v>
      </c>
      <c r="AR84" s="86" t="s">
        <v>258</v>
      </c>
      <c r="AS84" s="87" t="s">
        <v>259</v>
      </c>
      <c r="AT84" s="88" t="s">
        <v>260</v>
      </c>
      <c r="AU84" s="87"/>
      <c r="AV84" s="87"/>
      <c r="AW84" s="87"/>
      <c r="AX84" s="89"/>
    </row>
    <row r="85" spans="1:50" ht="21.75" customHeight="1">
      <c r="A85" s="952"/>
      <c r="B85" s="1014"/>
      <c r="C85" s="1015"/>
      <c r="D85" s="1015"/>
      <c r="E85" s="1015"/>
      <c r="F85" s="1015"/>
      <c r="G85" s="1015"/>
      <c r="H85" s="1015"/>
      <c r="I85" s="1015"/>
      <c r="J85" s="1015"/>
      <c r="K85" s="90"/>
      <c r="L85" s="75"/>
      <c r="M85" s="91" t="s">
        <v>213</v>
      </c>
      <c r="N85" s="973" t="e">
        <f>T85</f>
        <v>#DIV/0!</v>
      </c>
      <c r="O85" s="973"/>
      <c r="P85" s="973"/>
      <c r="Q85" s="91" t="s">
        <v>265</v>
      </c>
      <c r="R85" s="92" t="s">
        <v>266</v>
      </c>
      <c r="S85" s="93" t="s">
        <v>213</v>
      </c>
      <c r="T85" s="994" t="e">
        <f>S82*S84*12</f>
        <v>#DIV/0!</v>
      </c>
      <c r="U85" s="994"/>
      <c r="V85" s="994"/>
      <c r="W85" s="94" t="s">
        <v>265</v>
      </c>
      <c r="X85" s="95" t="s">
        <v>266</v>
      </c>
      <c r="Y85" s="995"/>
      <c r="Z85" s="996"/>
      <c r="AA85" s="996"/>
      <c r="AB85" s="996"/>
      <c r="AC85" s="996"/>
      <c r="AD85" s="997"/>
      <c r="AE85" s="1009"/>
      <c r="AF85" s="1010"/>
      <c r="AG85" s="1010"/>
      <c r="AH85" s="1010"/>
      <c r="AI85" s="1010"/>
      <c r="AJ85" s="1011"/>
      <c r="AL85" s="96" t="s">
        <v>170</v>
      </c>
      <c r="AM85" s="96" t="s">
        <v>163</v>
      </c>
      <c r="AN85" s="97" t="e">
        <f>AB71/(S82*12)</f>
        <v>#DIV/0!</v>
      </c>
      <c r="AO85" s="98"/>
      <c r="AP85" s="97"/>
      <c r="AQ85" s="87"/>
      <c r="AR85" s="99"/>
      <c r="AS85" s="87"/>
      <c r="AT85" s="100" t="s">
        <v>261</v>
      </c>
      <c r="AU85" s="87"/>
      <c r="AV85" s="87"/>
      <c r="AW85" s="87"/>
      <c r="AX85" s="89"/>
    </row>
    <row r="86" spans="1:50" ht="21.75" customHeight="1" thickBot="1">
      <c r="A86" s="952"/>
      <c r="B86" s="1014"/>
      <c r="C86" s="1015"/>
      <c r="D86" s="1015"/>
      <c r="E86" s="1015"/>
      <c r="F86" s="1015"/>
      <c r="G86" s="1015"/>
      <c r="H86" s="1015"/>
      <c r="I86" s="1015"/>
      <c r="J86" s="1015"/>
      <c r="K86" s="78"/>
      <c r="L86" s="79" t="s">
        <v>459</v>
      </c>
      <c r="M86" s="80"/>
      <c r="N86" s="80"/>
      <c r="O86" s="80"/>
      <c r="P86" s="80"/>
      <c r="Q86" s="80"/>
      <c r="R86" s="80"/>
      <c r="S86" s="1030" t="e">
        <f>IF((CEILING(AN88,1)-AN88)-2*(CEILING(AO88,1)-AO88)&gt;=0,CEILING(AN88,1),CEILING(AN88+AS89/S82/12,1))</f>
        <v>#DIV/0!</v>
      </c>
      <c r="T86" s="1031"/>
      <c r="U86" s="1031"/>
      <c r="V86" s="1031"/>
      <c r="W86" s="1031"/>
      <c r="X86" s="101" t="s">
        <v>265</v>
      </c>
      <c r="Y86" s="1030" t="e">
        <f>IF((CEILING(AN88,1)-AN88)-2*(CEILING(AO88,1)-AO88)&gt;=0,CEILING(AO88,1),FLOOR(AO88,1))</f>
        <v>#DIV/0!</v>
      </c>
      <c r="Z86" s="1031"/>
      <c r="AA86" s="1031"/>
      <c r="AB86" s="1031"/>
      <c r="AC86" s="1031"/>
      <c r="AD86" s="101" t="s">
        <v>265</v>
      </c>
      <c r="AE86" s="943"/>
      <c r="AF86" s="944"/>
      <c r="AG86" s="944"/>
      <c r="AH86" s="944"/>
      <c r="AI86" s="944"/>
      <c r="AJ86" s="945"/>
      <c r="AL86" s="102"/>
      <c r="AM86" s="103" t="s">
        <v>164</v>
      </c>
      <c r="AN86" s="104">
        <f>AB71</f>
        <v>0</v>
      </c>
      <c r="AO86" s="105"/>
      <c r="AP86" s="104"/>
      <c r="AQ86" s="106">
        <f>SUM(AN86:AP86)</f>
        <v>0</v>
      </c>
      <c r="AR86" s="107" t="e">
        <f>AQ86-S82*S84*12</f>
        <v>#DIV/0!</v>
      </c>
      <c r="AS86" s="108" t="s">
        <v>239</v>
      </c>
      <c r="AT86" s="109"/>
      <c r="AU86" s="110"/>
      <c r="AV86" s="110"/>
      <c r="AW86" s="110"/>
      <c r="AX86" s="111"/>
    </row>
    <row r="87" spans="1:50" ht="21.75" customHeight="1" thickBot="1">
      <c r="A87" s="952"/>
      <c r="B87" s="1014"/>
      <c r="C87" s="1015"/>
      <c r="D87" s="1015"/>
      <c r="E87" s="1015"/>
      <c r="F87" s="1015"/>
      <c r="G87" s="1015"/>
      <c r="H87" s="1015"/>
      <c r="I87" s="1015"/>
      <c r="J87" s="1015"/>
      <c r="K87" s="90"/>
      <c r="L87" s="75"/>
      <c r="M87" s="91" t="s">
        <v>213</v>
      </c>
      <c r="N87" s="973" t="e">
        <f>SUM(T87,Z87)</f>
        <v>#DIV/0!</v>
      </c>
      <c r="O87" s="973"/>
      <c r="P87" s="973"/>
      <c r="Q87" s="91" t="s">
        <v>265</v>
      </c>
      <c r="R87" s="92" t="s">
        <v>266</v>
      </c>
      <c r="S87" s="112" t="s">
        <v>213</v>
      </c>
      <c r="T87" s="973" t="e">
        <f>S82*S86*12</f>
        <v>#DIV/0!</v>
      </c>
      <c r="U87" s="973"/>
      <c r="V87" s="973"/>
      <c r="W87" s="91" t="s">
        <v>265</v>
      </c>
      <c r="X87" s="113" t="s">
        <v>266</v>
      </c>
      <c r="Y87" s="112" t="s">
        <v>213</v>
      </c>
      <c r="Z87" s="973" t="e">
        <f>Y82*Y86*12</f>
        <v>#DIV/0!</v>
      </c>
      <c r="AA87" s="973"/>
      <c r="AB87" s="973"/>
      <c r="AC87" s="91" t="s">
        <v>265</v>
      </c>
      <c r="AD87" s="113" t="s">
        <v>266</v>
      </c>
      <c r="AE87" s="946"/>
      <c r="AF87" s="947"/>
      <c r="AG87" s="947"/>
      <c r="AH87" s="947"/>
      <c r="AI87" s="947"/>
      <c r="AJ87" s="948"/>
      <c r="AL87" s="96" t="s">
        <v>171</v>
      </c>
      <c r="AM87" s="114" t="s">
        <v>169</v>
      </c>
      <c r="AN87" s="115"/>
      <c r="AO87" s="116"/>
      <c r="AP87" s="117"/>
      <c r="AQ87" s="87"/>
      <c r="AR87" s="99"/>
      <c r="AS87" s="87"/>
      <c r="AT87" s="100" t="s">
        <v>262</v>
      </c>
      <c r="AU87" s="118" t="e">
        <f>AN87/AO87</f>
        <v>#DIV/0!</v>
      </c>
      <c r="AV87" s="119" t="e">
        <f>IF(AU87&lt;2,"  2以上となるよう配分比率を設定してください。","  2以上であることを確認してください")</f>
        <v>#DIV/0!</v>
      </c>
      <c r="AW87" s="119"/>
      <c r="AX87" s="120"/>
    </row>
    <row r="88" spans="1:50" ht="21.75" customHeight="1">
      <c r="A88" s="952"/>
      <c r="B88" s="1014"/>
      <c r="C88" s="1015"/>
      <c r="D88" s="1015"/>
      <c r="E88" s="1015"/>
      <c r="F88" s="1015"/>
      <c r="G88" s="1015"/>
      <c r="H88" s="1015"/>
      <c r="I88" s="1015"/>
      <c r="J88" s="1015"/>
      <c r="K88" s="121"/>
      <c r="L88" s="79" t="s">
        <v>460</v>
      </c>
      <c r="M88" s="80"/>
      <c r="N88" s="80"/>
      <c r="O88" s="80"/>
      <c r="P88" s="80"/>
      <c r="Q88" s="80"/>
      <c r="R88" s="80"/>
      <c r="S88" s="998" t="e">
        <f>IF((CEILING(AN91,1)-AN91)-2*(CEILING(AO91,1)-AO91)&gt;=0,CEILING(AN91,1),CEILING(AN91+(AS91+AS92)/S82/12,1))</f>
        <v>#DIV/0!</v>
      </c>
      <c r="T88" s="999"/>
      <c r="U88" s="999"/>
      <c r="V88" s="999"/>
      <c r="W88" s="999"/>
      <c r="X88" s="81" t="s">
        <v>265</v>
      </c>
      <c r="Y88" s="998" t="e">
        <f>IF((CEILING(AN91,1)-AN91)-2*(CEILING(AO91,1)-AO91)&gt;=0,CEILING(AO91,1),FLOOR(AO91,1))</f>
        <v>#DIV/0!</v>
      </c>
      <c r="Z88" s="999"/>
      <c r="AA88" s="999"/>
      <c r="AB88" s="999"/>
      <c r="AC88" s="999"/>
      <c r="AD88" s="81" t="s">
        <v>265</v>
      </c>
      <c r="AE88" s="999" t="e">
        <f>IF(Y88-2*(CEILING(AP91,1))&gt;=0,CEILING(AP91,1),FLOOR(AP91,1))</f>
        <v>#DIV/0!</v>
      </c>
      <c r="AF88" s="999"/>
      <c r="AG88" s="999"/>
      <c r="AH88" s="999"/>
      <c r="AI88" s="999"/>
      <c r="AJ88" s="122" t="s">
        <v>265</v>
      </c>
      <c r="AL88" s="123"/>
      <c r="AM88" s="124" t="s">
        <v>163</v>
      </c>
      <c r="AN88" s="125" t="e">
        <f>AB71/((S82+Y82/AU87)*12)</f>
        <v>#DIV/0!</v>
      </c>
      <c r="AO88" s="126" t="e">
        <f>AB71/((S82*AU87+Y82)*12)</f>
        <v>#DIV/0!</v>
      </c>
      <c r="AP88" s="125"/>
      <c r="AQ88" s="127"/>
      <c r="AR88" s="128"/>
      <c r="AS88" s="127"/>
      <c r="AT88" s="129"/>
      <c r="AU88" s="130"/>
      <c r="AV88" s="127"/>
      <c r="AW88" s="127"/>
      <c r="AX88" s="131"/>
    </row>
    <row r="89" spans="1:50" ht="21.75" customHeight="1" thickBot="1">
      <c r="A89" s="791"/>
      <c r="B89" s="1014"/>
      <c r="C89" s="1015"/>
      <c r="D89" s="1015"/>
      <c r="E89" s="1015"/>
      <c r="F89" s="1015"/>
      <c r="G89" s="1015"/>
      <c r="H89" s="1015"/>
      <c r="I89" s="1015"/>
      <c r="J89" s="1015"/>
      <c r="K89" s="90"/>
      <c r="L89" s="77"/>
      <c r="M89" s="94" t="s">
        <v>213</v>
      </c>
      <c r="N89" s="994" t="e">
        <f>SUM(T89,Z89,AF89)</f>
        <v>#DIV/0!</v>
      </c>
      <c r="O89" s="994"/>
      <c r="P89" s="994"/>
      <c r="Q89" s="94" t="s">
        <v>265</v>
      </c>
      <c r="R89" s="132" t="s">
        <v>266</v>
      </c>
      <c r="S89" s="93" t="s">
        <v>213</v>
      </c>
      <c r="T89" s="994" t="e">
        <f>S82*S88*12</f>
        <v>#DIV/0!</v>
      </c>
      <c r="U89" s="994"/>
      <c r="V89" s="994"/>
      <c r="W89" s="94" t="s">
        <v>265</v>
      </c>
      <c r="X89" s="113" t="s">
        <v>266</v>
      </c>
      <c r="Y89" s="93" t="s">
        <v>213</v>
      </c>
      <c r="Z89" s="994" t="e">
        <f>Y82*Y88*12</f>
        <v>#DIV/0!</v>
      </c>
      <c r="AA89" s="994"/>
      <c r="AB89" s="994"/>
      <c r="AC89" s="94" t="s">
        <v>265</v>
      </c>
      <c r="AD89" s="113" t="s">
        <v>266</v>
      </c>
      <c r="AE89" s="94" t="s">
        <v>213</v>
      </c>
      <c r="AF89" s="994" t="e">
        <f>AE82*AE88*12</f>
        <v>#DIV/0!</v>
      </c>
      <c r="AG89" s="994"/>
      <c r="AH89" s="994"/>
      <c r="AI89" s="94" t="s">
        <v>265</v>
      </c>
      <c r="AJ89" s="133" t="s">
        <v>266</v>
      </c>
      <c r="AL89" s="102"/>
      <c r="AM89" s="102" t="s">
        <v>164</v>
      </c>
      <c r="AN89" s="134" t="e">
        <f>AB71/(1+Y82/S82/AU87)</f>
        <v>#DIV/0!</v>
      </c>
      <c r="AO89" s="135" t="e">
        <f>AB71/(S82/Y82*AU87+1)</f>
        <v>#DIV/0!</v>
      </c>
      <c r="AP89" s="134"/>
      <c r="AQ89" s="106" t="e">
        <f>SUM(AN89:AP89)</f>
        <v>#DIV/0!</v>
      </c>
      <c r="AR89" s="107" t="e">
        <f>AQ89-S82*S86*12-Y82*Y86*12</f>
        <v>#DIV/0!</v>
      </c>
      <c r="AS89" s="110" t="e">
        <f>IF((CEILING(AN88,1)-AN88)-2*(CEILING(AO88,1)-AO88)&gt;=0,0,(AO88-FLOOR(AO88,1))*Y82*12)</f>
        <v>#DIV/0!</v>
      </c>
      <c r="AT89" s="109"/>
      <c r="AU89" s="136"/>
      <c r="AV89" s="110"/>
      <c r="AW89" s="110"/>
      <c r="AX89" s="111"/>
    </row>
    <row r="90" spans="1:50" ht="21.75" customHeight="1" thickBot="1">
      <c r="A90" s="791"/>
      <c r="B90" s="1014"/>
      <c r="C90" s="1015"/>
      <c r="D90" s="1015"/>
      <c r="E90" s="1015"/>
      <c r="F90" s="1015"/>
      <c r="G90" s="1015"/>
      <c r="H90" s="1015"/>
      <c r="I90" s="1015"/>
      <c r="J90" s="1015"/>
      <c r="K90" s="121"/>
      <c r="L90" s="79" t="s">
        <v>267</v>
      </c>
      <c r="M90" s="80"/>
      <c r="N90" s="80"/>
      <c r="O90" s="80"/>
      <c r="P90" s="80"/>
      <c r="Q90" s="80"/>
      <c r="R90" s="80"/>
      <c r="S90" s="962"/>
      <c r="T90" s="963"/>
      <c r="U90" s="963"/>
      <c r="V90" s="963"/>
      <c r="W90" s="964"/>
      <c r="X90" s="77" t="s">
        <v>265</v>
      </c>
      <c r="Y90" s="962"/>
      <c r="Z90" s="963"/>
      <c r="AA90" s="963"/>
      <c r="AB90" s="963"/>
      <c r="AC90" s="964"/>
      <c r="AD90" s="137" t="s">
        <v>265</v>
      </c>
      <c r="AE90" s="962"/>
      <c r="AF90" s="963"/>
      <c r="AG90" s="963"/>
      <c r="AH90" s="963"/>
      <c r="AI90" s="964"/>
      <c r="AJ90" s="15" t="s">
        <v>265</v>
      </c>
      <c r="AL90" s="96" t="s">
        <v>172</v>
      </c>
      <c r="AM90" s="129" t="s">
        <v>169</v>
      </c>
      <c r="AN90" s="115"/>
      <c r="AO90" s="138"/>
      <c r="AP90" s="139"/>
      <c r="AQ90" s="127"/>
      <c r="AR90" s="128"/>
      <c r="AS90" s="127"/>
      <c r="AT90" s="129" t="s">
        <v>262</v>
      </c>
      <c r="AU90" s="130" t="e">
        <f>AN90/AO90</f>
        <v>#DIV/0!</v>
      </c>
      <c r="AV90" s="140" t="e">
        <f t="shared" ref="AV90:AV91" si="0">IF(AU90&lt;2,"  2以上となるよう配分比率を設定してください。","  2以上であることを確認してください")</f>
        <v>#DIV/0!</v>
      </c>
      <c r="AW90" s="140"/>
      <c r="AX90" s="141"/>
    </row>
    <row r="91" spans="1:50" ht="21.75" customHeight="1" thickBot="1">
      <c r="A91" s="791"/>
      <c r="B91" s="1016"/>
      <c r="C91" s="1017"/>
      <c r="D91" s="1017"/>
      <c r="E91" s="1017"/>
      <c r="F91" s="1017"/>
      <c r="G91" s="1017"/>
      <c r="H91" s="1017"/>
      <c r="I91" s="1015"/>
      <c r="J91" s="1015"/>
      <c r="K91" s="142"/>
      <c r="L91" s="77"/>
      <c r="M91" s="143" t="s">
        <v>213</v>
      </c>
      <c r="N91" s="1029">
        <f>SUM(T91,Z91,AF91)</f>
        <v>0</v>
      </c>
      <c r="O91" s="1029"/>
      <c r="P91" s="1029"/>
      <c r="Q91" s="143" t="s">
        <v>265</v>
      </c>
      <c r="R91" s="144" t="s">
        <v>266</v>
      </c>
      <c r="S91" s="145" t="s">
        <v>213</v>
      </c>
      <c r="T91" s="1029">
        <f>S82*S90*12</f>
        <v>0</v>
      </c>
      <c r="U91" s="1029"/>
      <c r="V91" s="1029"/>
      <c r="W91" s="143" t="s">
        <v>265</v>
      </c>
      <c r="X91" s="146" t="s">
        <v>266</v>
      </c>
      <c r="Y91" s="143"/>
      <c r="Z91" s="1029">
        <f>Y82*Y90*12</f>
        <v>0</v>
      </c>
      <c r="AA91" s="1029"/>
      <c r="AB91" s="1029"/>
      <c r="AC91" s="143" t="s">
        <v>265</v>
      </c>
      <c r="AD91" s="146" t="s">
        <v>266</v>
      </c>
      <c r="AE91" s="143" t="s">
        <v>213</v>
      </c>
      <c r="AF91" s="1029">
        <f>AE82*AE90*12</f>
        <v>0</v>
      </c>
      <c r="AG91" s="1029"/>
      <c r="AH91" s="1029"/>
      <c r="AI91" s="143" t="s">
        <v>265</v>
      </c>
      <c r="AJ91" s="147" t="s">
        <v>266</v>
      </c>
      <c r="AL91" s="148"/>
      <c r="AM91" s="149" t="s">
        <v>163</v>
      </c>
      <c r="AN91" s="125" t="e">
        <f>AB71/((S82+Y82/AU90+AE82/AU92)*12)</f>
        <v>#DIV/0!</v>
      </c>
      <c r="AO91" s="126" t="e">
        <f>AB71/((S82*AU90+Y82+AE82/AU91)*12)</f>
        <v>#DIV/0!</v>
      </c>
      <c r="AP91" s="125" t="e">
        <f>AB71/((S82*AU92+Y82*AU91+AE82)*12)</f>
        <v>#DIV/0!</v>
      </c>
      <c r="AQ91" s="127"/>
      <c r="AR91" s="128"/>
      <c r="AS91" s="150" t="e">
        <f>IF((CEILING(AN91,1)-AN91)-2*(CEILING(AO91,1)-AO91)&gt;=0,0,(AO91-FLOOR(AO91,1))*Y82*12)</f>
        <v>#DIV/0!</v>
      </c>
      <c r="AT91" s="129" t="s">
        <v>263</v>
      </c>
      <c r="AU91" s="130" t="e">
        <f>AO90/AP90</f>
        <v>#DIV/0!</v>
      </c>
      <c r="AV91" s="140" t="e">
        <f t="shared" si="0"/>
        <v>#DIV/0!</v>
      </c>
      <c r="AW91" s="140"/>
      <c r="AX91" s="141"/>
    </row>
    <row r="92" spans="1:50" s="29" customFormat="1" ht="18" customHeight="1" thickBot="1">
      <c r="A92" s="792"/>
      <c r="B92" s="151" t="s">
        <v>294</v>
      </c>
      <c r="C92" s="51"/>
      <c r="D92" s="51"/>
      <c r="E92" s="51"/>
      <c r="F92" s="51"/>
      <c r="G92" s="51"/>
      <c r="H92" s="51"/>
      <c r="I92" s="51"/>
      <c r="J92" s="51"/>
      <c r="K92" s="152"/>
      <c r="L92" s="152"/>
      <c r="M92" s="51"/>
      <c r="N92" s="51"/>
      <c r="O92" s="51"/>
      <c r="P92" s="51"/>
      <c r="Q92" s="51"/>
      <c r="R92" s="51"/>
      <c r="S92" s="51"/>
      <c r="T92" s="51"/>
      <c r="U92" s="51"/>
      <c r="V92" s="51"/>
      <c r="W92" s="153"/>
      <c r="X92" s="1026"/>
      <c r="Y92" s="1027"/>
      <c r="Z92" s="152" t="s">
        <v>104</v>
      </c>
      <c r="AA92" s="51"/>
      <c r="AB92" s="51"/>
      <c r="AC92" s="1028"/>
      <c r="AD92" s="1028"/>
      <c r="AE92" s="152"/>
      <c r="AF92" s="152"/>
      <c r="AG92" s="152"/>
      <c r="AH92" s="766"/>
      <c r="AI92" s="767"/>
      <c r="AJ92" s="768"/>
      <c r="AL92" s="155"/>
      <c r="AM92" s="102" t="s">
        <v>164</v>
      </c>
      <c r="AN92" s="156" t="e">
        <f>AB71/(1+Y82/S82/AU90+AE82/S82/AU92)</f>
        <v>#DIV/0!</v>
      </c>
      <c r="AO92" s="106" t="e">
        <f>AB71/(S82/Y82*AU90+1+AE82/Y82/AU91)</f>
        <v>#DIV/0!</v>
      </c>
      <c r="AP92" s="156" t="e">
        <f>AB71/(S82/AE82*AU92+Y82/AE82*AU91+1)</f>
        <v>#DIV/0!</v>
      </c>
      <c r="AQ92" s="106" t="e">
        <f>SUM(AN92:AP92)</f>
        <v>#DIV/0!</v>
      </c>
      <c r="AR92" s="107" t="e">
        <f>AQ92-S82*S88*12-Y82*Y88*12-AE82*AE88*12</f>
        <v>#DIV/0!</v>
      </c>
      <c r="AS92" s="157" t="e">
        <f>IF(Y88-2*(CEILING(AP91,1))&gt;=0,0,(AP91-FLOOR(AP91,1))*AE82*12)</f>
        <v>#DIV/0!</v>
      </c>
      <c r="AT92" s="109" t="s">
        <v>264</v>
      </c>
      <c r="AU92" s="110" t="e">
        <f>AN90/AP90</f>
        <v>#DIV/0!</v>
      </c>
      <c r="AV92" s="110"/>
      <c r="AW92" s="110"/>
      <c r="AX92" s="111"/>
    </row>
    <row r="93" spans="1:50" s="29" customFormat="1" ht="18" customHeight="1">
      <c r="A93" s="793"/>
      <c r="B93" s="158"/>
      <c r="C93" s="159" t="s">
        <v>413</v>
      </c>
      <c r="D93" s="661"/>
      <c r="E93" s="661"/>
      <c r="F93" s="661"/>
      <c r="G93" s="661"/>
      <c r="H93" s="661"/>
      <c r="I93" s="661"/>
      <c r="J93" s="661"/>
      <c r="K93" s="661"/>
      <c r="L93" s="661"/>
      <c r="M93" s="661"/>
      <c r="N93" s="661"/>
      <c r="O93" s="661"/>
      <c r="P93" s="661"/>
      <c r="Q93" s="661"/>
      <c r="R93" s="661"/>
      <c r="S93" s="661"/>
      <c r="T93" s="661"/>
      <c r="U93" s="661"/>
      <c r="V93" s="661"/>
      <c r="W93" s="661"/>
      <c r="X93" s="661"/>
      <c r="Y93" s="661"/>
      <c r="Z93" s="661"/>
      <c r="AA93" s="661"/>
      <c r="AB93" s="661"/>
      <c r="AC93" s="661"/>
      <c r="AD93" s="661"/>
      <c r="AE93" s="661"/>
      <c r="AF93" s="661"/>
      <c r="AG93" s="661"/>
      <c r="AH93" s="661"/>
      <c r="AI93" s="661"/>
      <c r="AJ93" s="679"/>
      <c r="AL93" s="160"/>
      <c r="AM93" s="32"/>
      <c r="AN93" s="161"/>
      <c r="AO93" s="161"/>
      <c r="AP93" s="161"/>
      <c r="AQ93" s="161"/>
      <c r="AR93" s="162"/>
      <c r="AT93" s="30"/>
    </row>
    <row r="94" spans="1:50" s="29" customFormat="1" ht="18" customHeight="1">
      <c r="A94" s="793"/>
      <c r="B94" s="158"/>
      <c r="C94" s="662"/>
      <c r="D94" s="159" t="s">
        <v>254</v>
      </c>
      <c r="E94" s="164"/>
      <c r="F94" s="164"/>
      <c r="G94" s="164"/>
      <c r="H94" s="164"/>
      <c r="I94" s="164"/>
      <c r="J94" s="164"/>
      <c r="K94" s="164"/>
      <c r="L94" s="164"/>
      <c r="M94" s="164"/>
      <c r="N94" s="164"/>
      <c r="O94" s="164"/>
      <c r="P94" s="164"/>
      <c r="Q94" s="164"/>
      <c r="R94" s="164"/>
      <c r="S94" s="164"/>
      <c r="T94" s="164"/>
      <c r="U94" s="164"/>
      <c r="V94" s="164"/>
      <c r="W94" s="164"/>
      <c r="X94" s="164"/>
      <c r="Y94" s="164"/>
      <c r="Z94" s="164"/>
      <c r="AA94" s="164"/>
      <c r="AB94" s="164"/>
      <c r="AC94" s="164"/>
      <c r="AD94" s="164"/>
      <c r="AE94" s="164"/>
      <c r="AF94" s="164"/>
      <c r="AG94" s="164"/>
      <c r="AH94" s="164"/>
      <c r="AI94" s="678"/>
      <c r="AJ94" s="679"/>
      <c r="AL94" s="160"/>
      <c r="AM94" s="32"/>
      <c r="AN94" s="161"/>
      <c r="AO94" s="161"/>
      <c r="AP94" s="161"/>
      <c r="AQ94" s="161"/>
      <c r="AR94" s="162"/>
      <c r="AT94" s="30"/>
    </row>
    <row r="95" spans="1:50" s="29" customFormat="1" ht="18" customHeight="1">
      <c r="A95" s="793"/>
      <c r="B95" s="158"/>
      <c r="C95" s="165"/>
      <c r="D95" s="159" t="s">
        <v>255</v>
      </c>
      <c r="E95" s="166"/>
      <c r="F95" s="166"/>
      <c r="G95" s="166"/>
      <c r="H95" s="166"/>
      <c r="I95" s="166"/>
      <c r="J95" s="166"/>
      <c r="K95" s="166"/>
      <c r="L95" s="166"/>
      <c r="M95" s="166"/>
      <c r="N95" s="166"/>
      <c r="O95" s="166"/>
      <c r="P95" s="166"/>
      <c r="Q95" s="166"/>
      <c r="R95" s="166"/>
      <c r="S95" s="166"/>
      <c r="T95" s="164"/>
      <c r="U95" s="164"/>
      <c r="V95" s="164"/>
      <c r="W95" s="164"/>
      <c r="X95" s="164"/>
      <c r="Y95" s="164"/>
      <c r="Z95" s="164"/>
      <c r="AA95" s="164"/>
      <c r="AB95" s="164"/>
      <c r="AC95" s="164"/>
      <c r="AD95" s="164"/>
      <c r="AE95" s="164"/>
      <c r="AF95" s="164"/>
      <c r="AG95" s="164"/>
      <c r="AH95" s="164"/>
      <c r="AI95" s="678"/>
      <c r="AJ95" s="679"/>
      <c r="AL95" s="160"/>
      <c r="AM95" s="32"/>
      <c r="AN95" s="161"/>
      <c r="AO95" s="161"/>
      <c r="AP95" s="161"/>
      <c r="AQ95" s="161"/>
      <c r="AR95" s="162"/>
      <c r="AT95" s="30"/>
    </row>
    <row r="96" spans="1:50" s="29" customFormat="1" ht="27" customHeight="1">
      <c r="A96" s="793"/>
      <c r="B96" s="158"/>
      <c r="C96" s="165"/>
      <c r="D96" s="957" t="s">
        <v>295</v>
      </c>
      <c r="E96" s="957"/>
      <c r="F96" s="957"/>
      <c r="G96" s="957"/>
      <c r="H96" s="957"/>
      <c r="I96" s="957"/>
      <c r="J96" s="957"/>
      <c r="K96" s="957"/>
      <c r="L96" s="957"/>
      <c r="M96" s="957"/>
      <c r="N96" s="957"/>
      <c r="O96" s="957"/>
      <c r="P96" s="957"/>
      <c r="Q96" s="957"/>
      <c r="R96" s="957"/>
      <c r="S96" s="957"/>
      <c r="T96" s="957"/>
      <c r="U96" s="957"/>
      <c r="V96" s="957"/>
      <c r="W96" s="957"/>
      <c r="X96" s="957"/>
      <c r="Y96" s="957"/>
      <c r="Z96" s="957"/>
      <c r="AA96" s="957"/>
      <c r="AB96" s="957"/>
      <c r="AC96" s="957"/>
      <c r="AD96" s="957"/>
      <c r="AE96" s="957"/>
      <c r="AF96" s="957"/>
      <c r="AG96" s="957"/>
      <c r="AH96" s="957"/>
      <c r="AI96" s="957"/>
      <c r="AJ96" s="679"/>
      <c r="AL96" s="160"/>
      <c r="AM96" s="32"/>
      <c r="AN96" s="161"/>
      <c r="AO96" s="161"/>
      <c r="AP96" s="161"/>
      <c r="AQ96" s="161"/>
      <c r="AR96" s="162"/>
      <c r="AT96" s="30"/>
    </row>
    <row r="97" spans="1:46" s="29" customFormat="1" ht="18" customHeight="1" thickBot="1">
      <c r="A97" s="794"/>
      <c r="B97" s="167"/>
      <c r="C97" s="168"/>
      <c r="D97" s="169" t="s">
        <v>90</v>
      </c>
      <c r="E97" s="170"/>
      <c r="F97" s="958"/>
      <c r="G97" s="958"/>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8"/>
      <c r="AJ97" s="171" t="s">
        <v>256</v>
      </c>
      <c r="AL97" s="160"/>
      <c r="AM97" s="32"/>
      <c r="AN97" s="161"/>
      <c r="AO97" s="161"/>
      <c r="AP97" s="161"/>
      <c r="AQ97" s="161"/>
      <c r="AR97" s="162"/>
      <c r="AT97" s="30"/>
    </row>
    <row r="98" spans="1:46" s="29" customFormat="1" ht="21.75" customHeight="1" thickBot="1">
      <c r="A98" s="666" t="s">
        <v>406</v>
      </c>
      <c r="B98" s="685" t="s">
        <v>358</v>
      </c>
      <c r="C98" s="668"/>
      <c r="D98" s="668"/>
      <c r="E98" s="668"/>
      <c r="F98" s="668"/>
      <c r="G98" s="668"/>
      <c r="H98" s="685"/>
      <c r="I98" s="685"/>
      <c r="J98" s="685"/>
      <c r="K98" s="685"/>
      <c r="L98" s="686"/>
      <c r="M98" s="769"/>
      <c r="N98" s="770" t="s">
        <v>200</v>
      </c>
      <c r="O98" s="771"/>
      <c r="P98" s="939"/>
      <c r="Q98" s="939"/>
      <c r="R98" s="771" t="s">
        <v>11</v>
      </c>
      <c r="S98" s="939"/>
      <c r="T98" s="939"/>
      <c r="U98" s="771" t="s">
        <v>12</v>
      </c>
      <c r="V98" s="1192" t="s">
        <v>13</v>
      </c>
      <c r="W98" s="1192"/>
      <c r="X98" s="771" t="s">
        <v>59</v>
      </c>
      <c r="Y98" s="771"/>
      <c r="Z98" s="939"/>
      <c r="AA98" s="939"/>
      <c r="AB98" s="771" t="s">
        <v>11</v>
      </c>
      <c r="AC98" s="939"/>
      <c r="AD98" s="939"/>
      <c r="AE98" s="771" t="s">
        <v>12</v>
      </c>
      <c r="AF98" s="771" t="s">
        <v>198</v>
      </c>
      <c r="AG98" s="772" t="str">
        <f>IF(P98&gt;=1,(Z98*12+AC98)-(P98*12+S98)+1,"")</f>
        <v/>
      </c>
      <c r="AH98" s="1192" t="s">
        <v>199</v>
      </c>
      <c r="AI98" s="1192"/>
      <c r="AJ98" s="770" t="s">
        <v>93</v>
      </c>
      <c r="AK98" s="892" t="s">
        <v>511</v>
      </c>
      <c r="AL98" s="893"/>
      <c r="AM98" s="893"/>
      <c r="AN98" s="893"/>
      <c r="AO98" s="893"/>
      <c r="AP98" s="893"/>
      <c r="AQ98" s="893"/>
    </row>
    <row r="99" spans="1:46" s="29" customFormat="1" ht="6" customHeight="1">
      <c r="A99" s="795"/>
      <c r="B99" s="796"/>
      <c r="C99" s="796"/>
      <c r="D99" s="796"/>
      <c r="E99" s="796"/>
      <c r="F99" s="796"/>
      <c r="G99" s="796"/>
      <c r="H99" s="796"/>
      <c r="I99" s="796"/>
      <c r="J99" s="796"/>
      <c r="K99" s="796"/>
      <c r="L99" s="796"/>
      <c r="M99" s="797"/>
      <c r="N99" s="797"/>
      <c r="O99" s="797"/>
      <c r="P99" s="797"/>
      <c r="Q99" s="797"/>
      <c r="R99" s="797"/>
      <c r="S99" s="797"/>
      <c r="T99" s="797"/>
      <c r="U99" s="797"/>
      <c r="V99" s="797"/>
      <c r="W99" s="797"/>
      <c r="X99" s="797"/>
      <c r="Y99" s="797"/>
      <c r="Z99" s="797"/>
      <c r="AA99" s="797"/>
      <c r="AB99" s="797"/>
      <c r="AC99" s="797"/>
      <c r="AD99" s="797"/>
      <c r="AE99" s="797"/>
      <c r="AF99" s="797"/>
      <c r="AG99" s="797"/>
      <c r="AH99" s="797"/>
      <c r="AI99" s="797"/>
      <c r="AJ99" s="798"/>
      <c r="AK99" s="893"/>
      <c r="AL99" s="893"/>
      <c r="AM99" s="893"/>
      <c r="AN99" s="893"/>
      <c r="AO99" s="893"/>
      <c r="AP99" s="893"/>
      <c r="AQ99" s="893"/>
    </row>
    <row r="100" spans="1:46" s="22" customFormat="1" ht="13.5" customHeight="1">
      <c r="A100" s="77" t="s">
        <v>122</v>
      </c>
      <c r="B100" s="707"/>
      <c r="C100" s="707"/>
      <c r="D100" s="707"/>
      <c r="E100" s="707"/>
      <c r="F100" s="707"/>
      <c r="G100" s="707"/>
      <c r="H100" s="707"/>
      <c r="I100" s="707"/>
      <c r="J100" s="707"/>
      <c r="K100" s="707"/>
      <c r="L100" s="707"/>
      <c r="M100" s="707"/>
      <c r="N100" s="707"/>
      <c r="O100" s="707"/>
      <c r="P100" s="707"/>
      <c r="Q100" s="707"/>
      <c r="R100" s="707"/>
      <c r="S100" s="707"/>
      <c r="T100" s="707"/>
      <c r="U100" s="707"/>
      <c r="V100" s="707"/>
      <c r="W100" s="707"/>
      <c r="X100" s="707"/>
      <c r="Y100" s="707"/>
      <c r="Z100" s="707"/>
      <c r="AA100" s="707"/>
      <c r="AB100" s="707"/>
      <c r="AC100" s="707"/>
      <c r="AD100" s="707"/>
      <c r="AE100" s="707"/>
      <c r="AF100" s="707"/>
      <c r="AG100" s="707"/>
      <c r="AH100" s="707"/>
      <c r="AI100" s="707"/>
      <c r="AJ100" s="708"/>
      <c r="AK100" s="893"/>
      <c r="AL100" s="893"/>
      <c r="AM100" s="893"/>
      <c r="AN100" s="893"/>
      <c r="AO100" s="893"/>
      <c r="AP100" s="893"/>
      <c r="AQ100" s="893"/>
    </row>
    <row r="101" spans="1:46" s="22" customFormat="1" ht="24" customHeight="1">
      <c r="A101" s="799" t="s">
        <v>123</v>
      </c>
      <c r="B101" s="1007" t="s">
        <v>499</v>
      </c>
      <c r="C101" s="1007"/>
      <c r="D101" s="1007"/>
      <c r="E101" s="1007"/>
      <c r="F101" s="1007"/>
      <c r="G101" s="1007"/>
      <c r="H101" s="1007"/>
      <c r="I101" s="1007"/>
      <c r="J101" s="1007"/>
      <c r="K101" s="1007"/>
      <c r="L101" s="1007"/>
      <c r="M101" s="1007"/>
      <c r="N101" s="1007"/>
      <c r="O101" s="1007"/>
      <c r="P101" s="1007"/>
      <c r="Q101" s="1007"/>
      <c r="R101" s="1007"/>
      <c r="S101" s="1007"/>
      <c r="T101" s="1007"/>
      <c r="U101" s="1007"/>
      <c r="V101" s="1007"/>
      <c r="W101" s="1007"/>
      <c r="X101" s="1007"/>
      <c r="Y101" s="1007"/>
      <c r="Z101" s="1007"/>
      <c r="AA101" s="1007"/>
      <c r="AB101" s="1007"/>
      <c r="AC101" s="1007"/>
      <c r="AD101" s="1007"/>
      <c r="AE101" s="1007"/>
      <c r="AF101" s="1007"/>
      <c r="AG101" s="1007"/>
      <c r="AH101" s="1007"/>
      <c r="AI101" s="1007"/>
      <c r="AJ101" s="1007"/>
    </row>
    <row r="102" spans="1:46" s="22" customFormat="1" ht="24" customHeight="1">
      <c r="A102" s="799" t="s">
        <v>123</v>
      </c>
      <c r="B102" s="1007" t="s">
        <v>501</v>
      </c>
      <c r="C102" s="1007"/>
      <c r="D102" s="1007"/>
      <c r="E102" s="1007"/>
      <c r="F102" s="1007"/>
      <c r="G102" s="1007"/>
      <c r="H102" s="1007"/>
      <c r="I102" s="1007"/>
      <c r="J102" s="1007"/>
      <c r="K102" s="1007"/>
      <c r="L102" s="1007"/>
      <c r="M102" s="1007"/>
      <c r="N102" s="1007"/>
      <c r="O102" s="1007"/>
      <c r="P102" s="1007"/>
      <c r="Q102" s="1007"/>
      <c r="R102" s="1007"/>
      <c r="S102" s="1007"/>
      <c r="T102" s="1007"/>
      <c r="U102" s="1007"/>
      <c r="V102" s="1007"/>
      <c r="W102" s="1007"/>
      <c r="X102" s="1007"/>
      <c r="Y102" s="1007"/>
      <c r="Z102" s="1007"/>
      <c r="AA102" s="1007"/>
      <c r="AB102" s="1007"/>
      <c r="AC102" s="1007"/>
      <c r="AD102" s="1007"/>
      <c r="AE102" s="1007"/>
      <c r="AF102" s="1007"/>
      <c r="AG102" s="1007"/>
      <c r="AH102" s="1007"/>
      <c r="AI102" s="1007"/>
      <c r="AJ102" s="1007"/>
    </row>
    <row r="103" spans="1:46" s="22" customFormat="1" ht="27" customHeight="1">
      <c r="A103" s="800" t="s">
        <v>123</v>
      </c>
      <c r="B103" s="1002" t="s">
        <v>502</v>
      </c>
      <c r="C103" s="1002"/>
      <c r="D103" s="1002"/>
      <c r="E103" s="1002"/>
      <c r="F103" s="1002"/>
      <c r="G103" s="1002"/>
      <c r="H103" s="1002"/>
      <c r="I103" s="1002"/>
      <c r="J103" s="1002"/>
      <c r="K103" s="1002"/>
      <c r="L103" s="1002"/>
      <c r="M103" s="1002"/>
      <c r="N103" s="1002"/>
      <c r="O103" s="1002"/>
      <c r="P103" s="1002"/>
      <c r="Q103" s="1002"/>
      <c r="R103" s="1002"/>
      <c r="S103" s="1002"/>
      <c r="T103" s="1002"/>
      <c r="U103" s="1002"/>
      <c r="V103" s="1002"/>
      <c r="W103" s="1002"/>
      <c r="X103" s="1002"/>
      <c r="Y103" s="1002"/>
      <c r="Z103" s="1002"/>
      <c r="AA103" s="1002"/>
      <c r="AB103" s="1002"/>
      <c r="AC103" s="1002"/>
      <c r="AD103" s="1002"/>
      <c r="AE103" s="1002"/>
      <c r="AF103" s="1002"/>
      <c r="AG103" s="1002"/>
      <c r="AH103" s="1002"/>
      <c r="AI103" s="1002"/>
      <c r="AJ103" s="1002"/>
    </row>
    <row r="104" spans="1:46" s="22" customFormat="1" ht="50.25" customHeight="1">
      <c r="A104" s="709" t="s">
        <v>123</v>
      </c>
      <c r="B104" s="911" t="s">
        <v>500</v>
      </c>
      <c r="C104" s="911"/>
      <c r="D104" s="911"/>
      <c r="E104" s="911"/>
      <c r="F104" s="911"/>
      <c r="G104" s="911"/>
      <c r="H104" s="911"/>
      <c r="I104" s="911"/>
      <c r="J104" s="911"/>
      <c r="K104" s="911"/>
      <c r="L104" s="911"/>
      <c r="M104" s="911"/>
      <c r="N104" s="911"/>
      <c r="O104" s="911"/>
      <c r="P104" s="911"/>
      <c r="Q104" s="911"/>
      <c r="R104" s="911"/>
      <c r="S104" s="911"/>
      <c r="T104" s="911"/>
      <c r="U104" s="911"/>
      <c r="V104" s="911"/>
      <c r="W104" s="911"/>
      <c r="X104" s="911"/>
      <c r="Y104" s="911"/>
      <c r="Z104" s="911"/>
      <c r="AA104" s="911"/>
      <c r="AB104" s="911"/>
      <c r="AC104" s="911"/>
      <c r="AD104" s="911"/>
      <c r="AE104" s="911"/>
      <c r="AF104" s="911"/>
      <c r="AG104" s="911"/>
      <c r="AH104" s="911"/>
      <c r="AI104" s="911"/>
      <c r="AJ104" s="911"/>
    </row>
    <row r="105" spans="1:46" s="22" customFormat="1" ht="39" customHeight="1">
      <c r="A105" s="800" t="s">
        <v>161</v>
      </c>
      <c r="B105" s="1091" t="s">
        <v>503</v>
      </c>
      <c r="C105" s="1091"/>
      <c r="D105" s="1091"/>
      <c r="E105" s="1091"/>
      <c r="F105" s="1091"/>
      <c r="G105" s="1091"/>
      <c r="H105" s="1091"/>
      <c r="I105" s="1091"/>
      <c r="J105" s="1091"/>
      <c r="K105" s="1091"/>
      <c r="L105" s="1091"/>
      <c r="M105" s="1091"/>
      <c r="N105" s="1091"/>
      <c r="O105" s="1091"/>
      <c r="P105" s="1091"/>
      <c r="Q105" s="1091"/>
      <c r="R105" s="1091"/>
      <c r="S105" s="1091"/>
      <c r="T105" s="1091"/>
      <c r="U105" s="1091"/>
      <c r="V105" s="1091"/>
      <c r="W105" s="1091"/>
      <c r="X105" s="1091"/>
      <c r="Y105" s="1091"/>
      <c r="Z105" s="1091"/>
      <c r="AA105" s="1091"/>
      <c r="AB105" s="1091"/>
      <c r="AC105" s="1091"/>
      <c r="AD105" s="1091"/>
      <c r="AE105" s="1091"/>
      <c r="AF105" s="1091"/>
      <c r="AG105" s="1091"/>
      <c r="AH105" s="1091"/>
      <c r="AI105" s="1091"/>
      <c r="AJ105" s="1091"/>
    </row>
    <row r="106" spans="1:46" s="22" customFormat="1" ht="27" customHeight="1">
      <c r="A106" s="800" t="s">
        <v>123</v>
      </c>
      <c r="B106" s="1091" t="s">
        <v>504</v>
      </c>
      <c r="C106" s="1091"/>
      <c r="D106" s="1091"/>
      <c r="E106" s="1091"/>
      <c r="F106" s="1091"/>
      <c r="G106" s="1091"/>
      <c r="H106" s="1091"/>
      <c r="I106" s="1091"/>
      <c r="J106" s="1091"/>
      <c r="K106" s="1091"/>
      <c r="L106" s="1091"/>
      <c r="M106" s="1091"/>
      <c r="N106" s="1091"/>
      <c r="O106" s="1091"/>
      <c r="P106" s="1091"/>
      <c r="Q106" s="1091"/>
      <c r="R106" s="1091"/>
      <c r="S106" s="1091"/>
      <c r="T106" s="1091"/>
      <c r="U106" s="1091"/>
      <c r="V106" s="1091"/>
      <c r="W106" s="1091"/>
      <c r="X106" s="1091"/>
      <c r="Y106" s="1091"/>
      <c r="Z106" s="1091"/>
      <c r="AA106" s="1091"/>
      <c r="AB106" s="1091"/>
      <c r="AC106" s="1091"/>
      <c r="AD106" s="1091"/>
      <c r="AE106" s="1091"/>
      <c r="AF106" s="1091"/>
      <c r="AG106" s="1091"/>
      <c r="AH106" s="1091"/>
      <c r="AI106" s="1091"/>
      <c r="AJ106" s="1091"/>
    </row>
    <row r="107" spans="1:46" s="29" customFormat="1" ht="9" customHeight="1">
      <c r="A107" s="801"/>
      <c r="B107" s="672"/>
      <c r="C107" s="672"/>
      <c r="D107" s="672"/>
      <c r="E107" s="672"/>
      <c r="F107" s="672"/>
      <c r="G107" s="672"/>
      <c r="H107" s="672"/>
      <c r="I107" s="672"/>
      <c r="J107" s="672"/>
      <c r="K107" s="672"/>
      <c r="L107" s="672"/>
      <c r="M107" s="801"/>
      <c r="N107" s="801"/>
      <c r="O107" s="802"/>
      <c r="P107" s="802"/>
      <c r="Q107" s="801"/>
      <c r="R107" s="802"/>
      <c r="S107" s="802"/>
      <c r="T107" s="801"/>
      <c r="U107" s="678"/>
      <c r="V107" s="678"/>
      <c r="W107" s="801"/>
      <c r="X107" s="801"/>
      <c r="Y107" s="802"/>
      <c r="Z107" s="802"/>
      <c r="AA107" s="801"/>
      <c r="AB107" s="802"/>
      <c r="AC107" s="802"/>
      <c r="AD107" s="801"/>
      <c r="AE107" s="801"/>
      <c r="AF107" s="801"/>
      <c r="AG107" s="801"/>
      <c r="AH107" s="801"/>
      <c r="AI107" s="801"/>
      <c r="AJ107" s="665"/>
    </row>
    <row r="108" spans="1:46" s="29" customFormat="1" ht="18" customHeight="1">
      <c r="A108" s="464" t="s">
        <v>414</v>
      </c>
      <c r="B108" s="160"/>
      <c r="C108" s="175"/>
      <c r="D108" s="175"/>
      <c r="E108" s="175"/>
      <c r="F108" s="175"/>
      <c r="G108" s="175"/>
      <c r="H108" s="175"/>
      <c r="I108" s="175"/>
      <c r="J108" s="175"/>
      <c r="K108" s="175"/>
      <c r="L108" s="175"/>
      <c r="M108" s="175"/>
      <c r="N108" s="175"/>
      <c r="O108" s="175"/>
      <c r="P108" s="175"/>
      <c r="Q108" s="175"/>
      <c r="R108" s="175"/>
      <c r="S108" s="175"/>
      <c r="T108" s="175"/>
      <c r="U108" s="175"/>
      <c r="V108" s="175"/>
      <c r="W108" s="175"/>
      <c r="X108" s="175"/>
      <c r="Y108" s="175"/>
      <c r="Z108" s="175"/>
      <c r="AA108" s="175"/>
      <c r="AB108" s="175"/>
      <c r="AC108" s="175"/>
      <c r="AD108" s="175"/>
      <c r="AE108" s="175"/>
      <c r="AF108" s="175"/>
      <c r="AG108" s="175"/>
      <c r="AH108" s="175"/>
      <c r="AI108" s="175"/>
      <c r="AJ108" s="21"/>
    </row>
    <row r="109" spans="1:46" s="29" customFormat="1" ht="15.75" customHeight="1">
      <c r="A109" s="137"/>
      <c r="B109" s="160"/>
      <c r="C109" s="175"/>
      <c r="D109" s="175"/>
      <c r="E109" s="175"/>
      <c r="F109" s="175"/>
      <c r="G109" s="175"/>
      <c r="H109" s="175"/>
      <c r="I109" s="175"/>
      <c r="J109" s="175"/>
      <c r="K109" s="175"/>
      <c r="L109" s="175"/>
      <c r="M109" s="175"/>
      <c r="N109" s="175"/>
      <c r="O109" s="175"/>
      <c r="P109" s="175"/>
      <c r="Q109" s="175"/>
      <c r="R109" s="175"/>
      <c r="S109" s="175"/>
      <c r="T109" s="175"/>
      <c r="U109" s="175"/>
      <c r="V109" s="175"/>
      <c r="W109" s="175"/>
      <c r="X109" s="175"/>
      <c r="Y109" s="175"/>
      <c r="Z109" s="175"/>
      <c r="AA109" s="175"/>
      <c r="AB109" s="175"/>
      <c r="AC109" s="175"/>
      <c r="AD109" s="175"/>
    </row>
    <row r="110" spans="1:46" s="29" customFormat="1" ht="18" customHeight="1">
      <c r="A110" s="176" t="s">
        <v>370</v>
      </c>
      <c r="B110" s="177"/>
      <c r="C110" s="178"/>
      <c r="D110" s="178"/>
      <c r="E110" s="175"/>
      <c r="F110" s="178"/>
      <c r="G110" s="178"/>
      <c r="H110" s="178"/>
      <c r="I110" s="175"/>
      <c r="J110" s="178"/>
      <c r="K110" s="178"/>
      <c r="L110" s="178"/>
      <c r="M110" s="178"/>
      <c r="N110" s="178"/>
      <c r="O110" s="175"/>
      <c r="P110" s="178"/>
      <c r="Q110" s="178"/>
      <c r="R110" s="178"/>
      <c r="S110" s="178"/>
      <c r="T110" s="178"/>
      <c r="U110" s="178"/>
      <c r="V110" s="175"/>
      <c r="W110" s="178"/>
      <c r="X110" s="178"/>
      <c r="Y110" s="175"/>
      <c r="Z110" s="175"/>
      <c r="AA110" s="178"/>
      <c r="AB110" s="178"/>
      <c r="AC110" s="178"/>
      <c r="AD110" s="178"/>
      <c r="AF110" s="378" t="s">
        <v>230</v>
      </c>
      <c r="AG110" s="179"/>
      <c r="AH110" s="180" t="s">
        <v>160</v>
      </c>
      <c r="AI110" s="179"/>
      <c r="AJ110" s="181"/>
      <c r="AK110" s="5"/>
    </row>
    <row r="111" spans="1:46" s="29" customFormat="1" ht="26.25" customHeight="1">
      <c r="A111" s="953" t="s">
        <v>76</v>
      </c>
      <c r="B111" s="954"/>
      <c r="C111" s="954"/>
      <c r="D111" s="955"/>
      <c r="E111" s="182"/>
      <c r="F111" s="183" t="s">
        <v>74</v>
      </c>
      <c r="G111" s="59"/>
      <c r="H111" s="59"/>
      <c r="I111" s="184"/>
      <c r="J111" s="183" t="s">
        <v>124</v>
      </c>
      <c r="K111" s="59"/>
      <c r="L111" s="59"/>
      <c r="M111" s="59"/>
      <c r="N111" s="59"/>
      <c r="O111" s="184"/>
      <c r="P111" s="183" t="s">
        <v>125</v>
      </c>
      <c r="Q111" s="59"/>
      <c r="R111" s="59"/>
      <c r="S111" s="59"/>
      <c r="T111" s="59"/>
      <c r="U111" s="59"/>
      <c r="V111" s="184"/>
      <c r="W111" s="183" t="s">
        <v>75</v>
      </c>
      <c r="X111" s="59"/>
      <c r="Y111" s="185"/>
      <c r="Z111" s="184"/>
      <c r="AA111" s="183" t="s">
        <v>70</v>
      </c>
      <c r="AB111" s="59"/>
      <c r="AC111" s="59"/>
      <c r="AD111" s="59"/>
      <c r="AE111" s="185"/>
      <c r="AF111" s="185"/>
      <c r="AG111" s="185"/>
      <c r="AH111" s="185"/>
      <c r="AI111" s="185"/>
      <c r="AJ111" s="186"/>
      <c r="AK111" s="5"/>
    </row>
    <row r="112" spans="1:46" s="29" customFormat="1" ht="18" customHeight="1">
      <c r="A112" s="1096" t="s">
        <v>73</v>
      </c>
      <c r="B112" s="1097"/>
      <c r="C112" s="1097"/>
      <c r="D112" s="1097"/>
      <c r="E112" s="187" t="s">
        <v>296</v>
      </c>
      <c r="F112" s="188"/>
      <c r="G112" s="189"/>
      <c r="H112" s="189"/>
      <c r="I112" s="53"/>
      <c r="J112" s="189"/>
      <c r="K112" s="189"/>
      <c r="L112" s="189"/>
      <c r="M112" s="189"/>
      <c r="N112" s="189"/>
      <c r="O112" s="190"/>
      <c r="P112" s="189"/>
      <c r="Q112" s="189"/>
      <c r="R112" s="189"/>
      <c r="S112" s="189"/>
      <c r="T112" s="189"/>
      <c r="U112" s="189"/>
      <c r="V112" s="190"/>
      <c r="W112" s="189"/>
      <c r="X112" s="189"/>
      <c r="Y112" s="53"/>
      <c r="Z112" s="53"/>
      <c r="AA112" s="189"/>
      <c r="AB112" s="189"/>
      <c r="AC112" s="189"/>
      <c r="AD112" s="189"/>
      <c r="AE112" s="189"/>
      <c r="AF112" s="189"/>
      <c r="AG112" s="189"/>
      <c r="AH112" s="189"/>
      <c r="AI112" s="189"/>
      <c r="AJ112" s="191"/>
      <c r="AK112" s="5"/>
    </row>
    <row r="113" spans="1:44" s="29" customFormat="1" ht="18" customHeight="1">
      <c r="A113" s="1014"/>
      <c r="B113" s="1015"/>
      <c r="C113" s="1015"/>
      <c r="D113" s="1015"/>
      <c r="E113" s="192"/>
      <c r="F113" s="190" t="s">
        <v>77</v>
      </c>
      <c r="G113" s="53"/>
      <c r="H113" s="53"/>
      <c r="I113" s="53"/>
      <c r="J113" s="53"/>
      <c r="K113" s="193"/>
      <c r="L113" s="190" t="s">
        <v>204</v>
      </c>
      <c r="M113" s="53"/>
      <c r="N113" s="53"/>
      <c r="O113" s="190"/>
      <c r="P113" s="190"/>
      <c r="Q113" s="194"/>
      <c r="R113" s="195"/>
      <c r="S113" s="190" t="s">
        <v>70</v>
      </c>
      <c r="T113" s="190"/>
      <c r="U113" s="190" t="s">
        <v>71</v>
      </c>
      <c r="V113" s="1117"/>
      <c r="W113" s="1117"/>
      <c r="X113" s="1117"/>
      <c r="Y113" s="1117"/>
      <c r="Z113" s="1117"/>
      <c r="AA113" s="1117"/>
      <c r="AB113" s="1117"/>
      <c r="AC113" s="1117"/>
      <c r="AD113" s="1117"/>
      <c r="AE113" s="1117"/>
      <c r="AF113" s="1117"/>
      <c r="AG113" s="1117"/>
      <c r="AH113" s="1117"/>
      <c r="AI113" s="1117"/>
      <c r="AJ113" s="196" t="s">
        <v>72</v>
      </c>
      <c r="AK113" s="894" t="s">
        <v>512</v>
      </c>
      <c r="AL113" s="895"/>
      <c r="AM113" s="895"/>
      <c r="AN113" s="895"/>
      <c r="AO113" s="895"/>
      <c r="AP113" s="895"/>
      <c r="AQ113" s="895"/>
      <c r="AR113" s="895"/>
    </row>
    <row r="114" spans="1:44" s="29" customFormat="1" ht="18" customHeight="1" thickBot="1">
      <c r="A114" s="1014"/>
      <c r="B114" s="1015"/>
      <c r="C114" s="1015"/>
      <c r="D114" s="1015"/>
      <c r="E114" s="197" t="s">
        <v>78</v>
      </c>
      <c r="F114" s="194"/>
      <c r="G114" s="53"/>
      <c r="H114" s="53"/>
      <c r="I114" s="53"/>
      <c r="J114" s="53"/>
      <c r="K114" s="160"/>
      <c r="L114" s="53"/>
      <c r="O114" s="190"/>
      <c r="P114" s="194"/>
      <c r="Q114" s="194"/>
      <c r="R114" s="194"/>
      <c r="S114" s="198"/>
      <c r="T114" s="198"/>
      <c r="U114" s="198"/>
      <c r="V114" s="198"/>
      <c r="W114" s="198"/>
      <c r="X114" s="198"/>
      <c r="Y114" s="198"/>
      <c r="Z114" s="198"/>
      <c r="AA114" s="198"/>
      <c r="AB114" s="198"/>
      <c r="AC114" s="198"/>
      <c r="AD114" s="198"/>
      <c r="AE114" s="198"/>
      <c r="AF114" s="198"/>
      <c r="AG114" s="198"/>
      <c r="AH114" s="198"/>
      <c r="AI114" s="198"/>
      <c r="AJ114" s="199"/>
      <c r="AK114" s="894"/>
      <c r="AL114" s="895"/>
      <c r="AM114" s="895"/>
      <c r="AN114" s="895"/>
      <c r="AO114" s="895"/>
      <c r="AP114" s="895"/>
      <c r="AQ114" s="895"/>
      <c r="AR114" s="895"/>
    </row>
    <row r="115" spans="1:44" s="29" customFormat="1" ht="75" customHeight="1" thickBot="1">
      <c r="A115" s="1014"/>
      <c r="B115" s="1015"/>
      <c r="C115" s="1015"/>
      <c r="D115" s="1015"/>
      <c r="E115" s="959"/>
      <c r="F115" s="960"/>
      <c r="G115" s="960"/>
      <c r="H115" s="960"/>
      <c r="I115" s="960"/>
      <c r="J115" s="960"/>
      <c r="K115" s="960"/>
      <c r="L115" s="960"/>
      <c r="M115" s="960"/>
      <c r="N115" s="960"/>
      <c r="O115" s="960"/>
      <c r="P115" s="960"/>
      <c r="Q115" s="960"/>
      <c r="R115" s="960"/>
      <c r="S115" s="960"/>
      <c r="T115" s="960"/>
      <c r="U115" s="960"/>
      <c r="V115" s="960"/>
      <c r="W115" s="960"/>
      <c r="X115" s="960"/>
      <c r="Y115" s="960"/>
      <c r="Z115" s="960"/>
      <c r="AA115" s="960"/>
      <c r="AB115" s="960"/>
      <c r="AC115" s="960"/>
      <c r="AD115" s="960"/>
      <c r="AE115" s="960"/>
      <c r="AF115" s="960"/>
      <c r="AG115" s="960"/>
      <c r="AH115" s="960"/>
      <c r="AI115" s="960"/>
      <c r="AJ115" s="961"/>
      <c r="AK115" s="5"/>
    </row>
    <row r="116" spans="1:44" s="29" customFormat="1" ht="12">
      <c r="A116" s="1014"/>
      <c r="B116" s="1015"/>
      <c r="C116" s="1015"/>
      <c r="D116" s="1015"/>
      <c r="E116" s="200" t="s">
        <v>298</v>
      </c>
      <c r="F116" s="198"/>
      <c r="G116" s="198"/>
      <c r="H116" s="198"/>
      <c r="I116" s="198"/>
      <c r="J116" s="198"/>
      <c r="K116" s="198"/>
      <c r="L116" s="198"/>
      <c r="M116" s="198"/>
      <c r="N116" s="198"/>
      <c r="O116" s="198"/>
      <c r="P116" s="198"/>
      <c r="Q116" s="198"/>
      <c r="R116" s="198"/>
      <c r="S116" s="198"/>
      <c r="T116" s="198"/>
      <c r="U116" s="198"/>
      <c r="V116" s="198"/>
      <c r="W116" s="198"/>
      <c r="X116" s="198"/>
      <c r="Y116" s="198"/>
      <c r="Z116" s="198"/>
      <c r="AA116" s="198"/>
      <c r="AB116" s="198"/>
      <c r="AC116" s="198"/>
      <c r="AD116" s="198"/>
      <c r="AE116" s="198"/>
      <c r="AF116" s="198"/>
      <c r="AG116" s="198"/>
      <c r="AH116" s="198"/>
      <c r="AI116" s="198"/>
      <c r="AJ116" s="201"/>
      <c r="AK116" s="5"/>
    </row>
    <row r="117" spans="1:44" s="29" customFormat="1" ht="12.75" thickBot="1">
      <c r="A117" s="1014"/>
      <c r="B117" s="1015"/>
      <c r="C117" s="1015"/>
      <c r="D117" s="1015"/>
      <c r="E117" s="200" t="s">
        <v>297</v>
      </c>
      <c r="F117" s="53"/>
      <c r="G117" s="53"/>
      <c r="H117" s="53"/>
      <c r="I117" s="53"/>
      <c r="J117" s="53"/>
      <c r="K117" s="53"/>
      <c r="L117" s="53"/>
      <c r="M117" s="53"/>
      <c r="N117" s="53"/>
      <c r="O117" s="53"/>
      <c r="P117" s="53"/>
      <c r="Q117" s="53"/>
      <c r="R117" s="53"/>
      <c r="S117" s="53"/>
      <c r="T117" s="53"/>
      <c r="U117" s="53"/>
      <c r="V117" s="53"/>
      <c r="W117" s="53"/>
      <c r="X117" s="53"/>
      <c r="Y117" s="53"/>
      <c r="Z117" s="53"/>
      <c r="AA117" s="53"/>
      <c r="AB117" s="53"/>
      <c r="AC117" s="53"/>
      <c r="AD117" s="53"/>
      <c r="AE117" s="53"/>
      <c r="AF117" s="53"/>
      <c r="AG117" s="53"/>
      <c r="AH117" s="53"/>
      <c r="AI117" s="53"/>
      <c r="AJ117" s="202"/>
      <c r="AK117" s="5"/>
    </row>
    <row r="118" spans="1:44" s="29" customFormat="1" ht="18" customHeight="1" thickBot="1">
      <c r="A118" s="1016"/>
      <c r="B118" s="1017"/>
      <c r="C118" s="1017"/>
      <c r="D118" s="1017"/>
      <c r="E118" s="203" t="s">
        <v>207</v>
      </c>
      <c r="F118" s="58"/>
      <c r="G118" s="58"/>
      <c r="H118" s="58"/>
      <c r="I118" s="58"/>
      <c r="J118" s="58"/>
      <c r="K118" s="58"/>
      <c r="L118" s="1089" t="s">
        <v>306</v>
      </c>
      <c r="M118" s="1090"/>
      <c r="N118" s="1090"/>
      <c r="O118" s="956"/>
      <c r="P118" s="956"/>
      <c r="Q118" s="204" t="s">
        <v>5</v>
      </c>
      <c r="R118" s="956"/>
      <c r="S118" s="956"/>
      <c r="T118" s="204" t="s">
        <v>79</v>
      </c>
      <c r="U118" s="205" t="s">
        <v>71</v>
      </c>
      <c r="V118" s="206"/>
      <c r="W118" s="207" t="s">
        <v>80</v>
      </c>
      <c r="X118" s="205"/>
      <c r="Y118" s="205"/>
      <c r="Z118" s="206"/>
      <c r="AA118" s="207" t="s">
        <v>81</v>
      </c>
      <c r="AB118" s="205"/>
      <c r="AC118" s="205" t="s">
        <v>72</v>
      </c>
      <c r="AD118" s="205"/>
      <c r="AE118" s="205"/>
      <c r="AF118" s="205"/>
      <c r="AG118" s="205"/>
      <c r="AH118" s="205"/>
      <c r="AI118" s="205"/>
      <c r="AJ118" s="208"/>
      <c r="AK118" s="5"/>
    </row>
    <row r="119" spans="1:44" s="29" customFormat="1" ht="12" customHeight="1">
      <c r="A119" s="209"/>
      <c r="B119" s="209"/>
      <c r="C119" s="209"/>
      <c r="D119" s="209"/>
      <c r="E119" s="210"/>
      <c r="F119" s="174"/>
      <c r="G119" s="174"/>
      <c r="H119" s="174"/>
      <c r="I119" s="174"/>
      <c r="J119" s="174"/>
      <c r="K119" s="174"/>
      <c r="L119" s="190"/>
      <c r="M119" s="190"/>
      <c r="N119" s="174"/>
      <c r="O119" s="211"/>
      <c r="P119" s="211"/>
      <c r="Q119" s="211"/>
      <c r="R119" s="211"/>
      <c r="S119" s="211"/>
      <c r="T119" s="211"/>
      <c r="U119" s="174"/>
      <c r="V119" s="174"/>
      <c r="W119" s="212"/>
      <c r="X119" s="174"/>
      <c r="Y119" s="174"/>
      <c r="Z119" s="174"/>
      <c r="AA119" s="211"/>
      <c r="AB119" s="174"/>
      <c r="AC119" s="174"/>
      <c r="AD119" s="174"/>
      <c r="AE119" s="174"/>
      <c r="AF119" s="174"/>
      <c r="AG119" s="174"/>
      <c r="AH119" s="174"/>
      <c r="AI119" s="174"/>
      <c r="AJ119" s="213"/>
    </row>
    <row r="120" spans="1:44" s="29" customFormat="1" ht="12" customHeight="1">
      <c r="B120" s="209"/>
      <c r="C120" s="209"/>
      <c r="D120" s="209"/>
      <c r="E120" s="210"/>
      <c r="F120" s="174"/>
      <c r="G120" s="174"/>
      <c r="H120" s="174"/>
      <c r="I120" s="174"/>
      <c r="J120" s="174"/>
      <c r="K120" s="174"/>
      <c r="L120" s="190"/>
      <c r="M120" s="190"/>
      <c r="N120" s="174"/>
      <c r="O120" s="211"/>
      <c r="P120" s="211"/>
      <c r="Q120" s="211"/>
      <c r="R120" s="211"/>
      <c r="S120" s="211"/>
      <c r="T120" s="211"/>
      <c r="U120" s="174"/>
      <c r="V120" s="174"/>
      <c r="W120" s="212"/>
      <c r="X120" s="174"/>
      <c r="Y120" s="174"/>
      <c r="Z120" s="174"/>
      <c r="AA120" s="211"/>
      <c r="AB120" s="174"/>
      <c r="AC120" s="174"/>
      <c r="AD120" s="174"/>
      <c r="AE120" s="174"/>
      <c r="AF120" s="174"/>
      <c r="AG120" s="174"/>
      <c r="AH120" s="174"/>
      <c r="AI120" s="174"/>
      <c r="AJ120" s="213"/>
    </row>
    <row r="121" spans="1:44" s="29" customFormat="1" ht="18" customHeight="1" thickBot="1">
      <c r="A121" s="214" t="s">
        <v>371</v>
      </c>
      <c r="B121" s="53"/>
      <c r="C121" s="53"/>
      <c r="D121" s="53"/>
      <c r="E121" s="174"/>
      <c r="F121" s="174"/>
      <c r="G121" s="174"/>
      <c r="H121" s="174"/>
      <c r="I121" s="174"/>
      <c r="J121" s="174"/>
      <c r="K121" s="174"/>
      <c r="L121" s="174"/>
      <c r="M121" s="174"/>
      <c r="N121" s="174"/>
      <c r="O121" s="174"/>
      <c r="P121" s="174"/>
      <c r="Q121" s="174"/>
      <c r="R121" s="174"/>
      <c r="S121" s="174"/>
      <c r="T121" s="174"/>
      <c r="U121" s="174"/>
      <c r="V121" s="174"/>
      <c r="W121" s="174"/>
      <c r="X121" s="174"/>
      <c r="Y121" s="174"/>
      <c r="Z121" s="174"/>
      <c r="AA121" s="174"/>
      <c r="AB121" s="174"/>
      <c r="AC121" s="174"/>
      <c r="AD121" s="174"/>
      <c r="AE121" s="174"/>
      <c r="AF121" s="378" t="s">
        <v>230</v>
      </c>
      <c r="AG121" s="215"/>
      <c r="AH121" s="216" t="s">
        <v>160</v>
      </c>
      <c r="AI121" s="215"/>
      <c r="AJ121" s="215"/>
      <c r="AK121" s="5"/>
    </row>
    <row r="122" spans="1:44" s="29" customFormat="1" ht="75" customHeight="1" thickBot="1">
      <c r="A122" s="953" t="s">
        <v>374</v>
      </c>
      <c r="B122" s="954"/>
      <c r="C122" s="954"/>
      <c r="D122" s="1098"/>
      <c r="E122" s="1118"/>
      <c r="F122" s="1119"/>
      <c r="G122" s="1119"/>
      <c r="H122" s="1119"/>
      <c r="I122" s="1119"/>
      <c r="J122" s="1119"/>
      <c r="K122" s="1119"/>
      <c r="L122" s="1119"/>
      <c r="M122" s="1119"/>
      <c r="N122" s="1119"/>
      <c r="O122" s="1119"/>
      <c r="P122" s="1119"/>
      <c r="Q122" s="1119"/>
      <c r="R122" s="1119"/>
      <c r="S122" s="1119"/>
      <c r="T122" s="1119"/>
      <c r="U122" s="1119"/>
      <c r="V122" s="1119"/>
      <c r="W122" s="1119"/>
      <c r="X122" s="1119"/>
      <c r="Y122" s="1119"/>
      <c r="Z122" s="1119"/>
      <c r="AA122" s="1119"/>
      <c r="AB122" s="1119"/>
      <c r="AC122" s="1119"/>
      <c r="AD122" s="1119"/>
      <c r="AE122" s="1119"/>
      <c r="AF122" s="1119"/>
      <c r="AG122" s="1119"/>
      <c r="AH122" s="1119"/>
      <c r="AI122" s="1119"/>
      <c r="AJ122" s="1120"/>
      <c r="AK122" s="896" t="s">
        <v>513</v>
      </c>
      <c r="AL122" s="896"/>
      <c r="AM122" s="896"/>
      <c r="AN122" s="896"/>
      <c r="AO122" s="896"/>
      <c r="AP122" s="896"/>
      <c r="AQ122" s="896"/>
      <c r="AR122" s="896"/>
    </row>
    <row r="123" spans="1:44" s="29" customFormat="1" ht="18" customHeight="1" thickBot="1">
      <c r="A123" s="1096" t="s">
        <v>176</v>
      </c>
      <c r="B123" s="1097"/>
      <c r="C123" s="1097"/>
      <c r="D123" s="1102"/>
      <c r="E123" s="217"/>
      <c r="F123" s="188" t="s">
        <v>372</v>
      </c>
      <c r="G123" s="189"/>
      <c r="H123" s="189"/>
      <c r="I123" s="189"/>
      <c r="J123" s="189"/>
      <c r="K123" s="189"/>
      <c r="L123" s="189"/>
      <c r="M123" s="189"/>
      <c r="P123" s="217"/>
      <c r="Q123" s="188" t="s">
        <v>373</v>
      </c>
      <c r="R123" s="189"/>
      <c r="S123" s="189"/>
      <c r="T123" s="189"/>
      <c r="U123" s="189"/>
      <c r="V123" s="189"/>
      <c r="X123" s="217"/>
      <c r="Y123" s="188" t="s">
        <v>203</v>
      </c>
      <c r="Z123" s="189"/>
      <c r="AA123" s="189"/>
      <c r="AB123" s="189"/>
      <c r="AC123" s="189"/>
      <c r="AD123" s="189"/>
      <c r="AE123" s="189"/>
      <c r="AF123" s="189"/>
      <c r="AG123" s="189"/>
      <c r="AH123" s="189"/>
      <c r="AI123" s="189"/>
      <c r="AJ123" s="191"/>
      <c r="AK123" s="896"/>
      <c r="AL123" s="896"/>
      <c r="AM123" s="896"/>
      <c r="AN123" s="896"/>
      <c r="AO123" s="896"/>
      <c r="AP123" s="896"/>
      <c r="AQ123" s="896"/>
      <c r="AR123" s="896"/>
    </row>
    <row r="124" spans="1:44" s="29" customFormat="1" ht="14.25" customHeight="1" thickBot="1">
      <c r="A124" s="1016"/>
      <c r="B124" s="1017"/>
      <c r="C124" s="1017"/>
      <c r="D124" s="1103"/>
      <c r="E124" s="183" t="s">
        <v>218</v>
      </c>
      <c r="F124" s="183"/>
      <c r="G124" s="59"/>
      <c r="H124" s="59"/>
      <c r="I124" s="59"/>
      <c r="J124" s="59"/>
      <c r="K124" s="59"/>
      <c r="L124" s="59"/>
      <c r="M124" s="59"/>
      <c r="N124" s="59"/>
      <c r="O124" s="183"/>
      <c r="P124" s="1107"/>
      <c r="Q124" s="1108"/>
      <c r="R124" s="1108"/>
      <c r="S124" s="1108"/>
      <c r="T124" s="1108"/>
      <c r="U124" s="1108"/>
      <c r="V124" s="1108"/>
      <c r="W124" s="1108"/>
      <c r="X124" s="1108"/>
      <c r="Y124" s="1108"/>
      <c r="Z124" s="1108"/>
      <c r="AA124" s="1108"/>
      <c r="AB124" s="1108"/>
      <c r="AC124" s="1108"/>
      <c r="AD124" s="1108"/>
      <c r="AE124" s="1108"/>
      <c r="AF124" s="1108"/>
      <c r="AG124" s="1108"/>
      <c r="AH124" s="1108"/>
      <c r="AI124" s="1108"/>
      <c r="AJ124" s="1109"/>
      <c r="AK124" s="5"/>
    </row>
    <row r="125" spans="1:44" s="29" customFormat="1" ht="26.25" customHeight="1">
      <c r="A125" s="953" t="s">
        <v>76</v>
      </c>
      <c r="B125" s="954"/>
      <c r="C125" s="954"/>
      <c r="D125" s="955"/>
      <c r="E125" s="218"/>
      <c r="F125" s="183" t="s">
        <v>74</v>
      </c>
      <c r="G125" s="59"/>
      <c r="H125" s="59"/>
      <c r="I125" s="218"/>
      <c r="J125" s="183" t="s">
        <v>124</v>
      </c>
      <c r="K125" s="59"/>
      <c r="L125" s="59"/>
      <c r="M125" s="59"/>
      <c r="N125" s="59"/>
      <c r="O125" s="219"/>
      <c r="P125" s="183" t="s">
        <v>125</v>
      </c>
      <c r="Q125" s="59"/>
      <c r="R125" s="59"/>
      <c r="S125" s="59"/>
      <c r="T125" s="59"/>
      <c r="U125" s="59"/>
      <c r="V125" s="219"/>
      <c r="W125" s="183" t="s">
        <v>75</v>
      </c>
      <c r="X125" s="59"/>
      <c r="Y125" s="218"/>
      <c r="Z125" s="183" t="s">
        <v>70</v>
      </c>
      <c r="AA125" s="183"/>
      <c r="AB125" s="59"/>
      <c r="AC125" s="59"/>
      <c r="AD125" s="59"/>
      <c r="AE125" s="59"/>
      <c r="AF125" s="59"/>
      <c r="AG125" s="59"/>
      <c r="AH125" s="59"/>
      <c r="AI125" s="59"/>
      <c r="AJ125" s="220"/>
      <c r="AK125" s="5"/>
    </row>
    <row r="126" spans="1:44" s="29" customFormat="1" ht="15" customHeight="1">
      <c r="A126" s="1096" t="s">
        <v>73</v>
      </c>
      <c r="B126" s="1097"/>
      <c r="C126" s="1097"/>
      <c r="D126" s="1097"/>
      <c r="E126" s="187" t="s">
        <v>271</v>
      </c>
      <c r="F126" s="188"/>
      <c r="G126" s="189"/>
      <c r="H126" s="189"/>
      <c r="I126" s="189"/>
      <c r="J126" s="189"/>
      <c r="K126" s="189"/>
      <c r="L126" s="189"/>
      <c r="M126" s="189"/>
      <c r="N126" s="189"/>
      <c r="O126" s="188"/>
      <c r="P126" s="189"/>
      <c r="Q126" s="189"/>
      <c r="R126" s="189"/>
      <c r="S126" s="189"/>
      <c r="T126" s="189"/>
      <c r="U126" s="189"/>
      <c r="V126" s="188"/>
      <c r="W126" s="189"/>
      <c r="X126" s="189"/>
      <c r="Y126" s="189"/>
      <c r="Z126" s="189"/>
      <c r="AA126" s="189"/>
      <c r="AB126" s="189"/>
      <c r="AC126" s="189"/>
      <c r="AD126" s="189"/>
      <c r="AE126" s="189"/>
      <c r="AF126" s="189"/>
      <c r="AG126" s="189"/>
      <c r="AH126" s="189"/>
      <c r="AI126" s="189"/>
      <c r="AJ126" s="191"/>
      <c r="AK126" s="5"/>
    </row>
    <row r="127" spans="1:44" s="29" customFormat="1" ht="18" customHeight="1">
      <c r="A127" s="1014"/>
      <c r="B127" s="1015"/>
      <c r="C127" s="1015"/>
      <c r="D127" s="1015"/>
      <c r="E127" s="221"/>
      <c r="F127" s="190" t="s">
        <v>77</v>
      </c>
      <c r="G127" s="53"/>
      <c r="H127" s="53"/>
      <c r="I127" s="53"/>
      <c r="J127" s="53"/>
      <c r="K127" s="222"/>
      <c r="L127" s="190" t="s">
        <v>205</v>
      </c>
      <c r="M127" s="53"/>
      <c r="N127" s="53"/>
      <c r="O127" s="190"/>
      <c r="P127" s="190"/>
      <c r="Q127" s="194"/>
      <c r="R127" s="163"/>
      <c r="S127" s="190" t="s">
        <v>70</v>
      </c>
      <c r="T127" s="190"/>
      <c r="U127" s="190" t="s">
        <v>71</v>
      </c>
      <c r="V127" s="1121"/>
      <c r="W127" s="1121"/>
      <c r="X127" s="1121"/>
      <c r="Y127" s="1121"/>
      <c r="Z127" s="1121"/>
      <c r="AA127" s="1121"/>
      <c r="AB127" s="1121"/>
      <c r="AC127" s="1121"/>
      <c r="AD127" s="1121"/>
      <c r="AE127" s="1121"/>
      <c r="AF127" s="1121"/>
      <c r="AG127" s="1121"/>
      <c r="AH127" s="1121"/>
      <c r="AI127" s="1121"/>
      <c r="AJ127" s="196" t="s">
        <v>72</v>
      </c>
      <c r="AK127" s="5"/>
    </row>
    <row r="128" spans="1:44" s="29" customFormat="1" ht="15.75" customHeight="1" thickBot="1">
      <c r="A128" s="1014"/>
      <c r="B128" s="1015"/>
      <c r="C128" s="1015"/>
      <c r="D128" s="1015"/>
      <c r="E128" s="197" t="s">
        <v>78</v>
      </c>
      <c r="F128" s="194"/>
      <c r="G128" s="53"/>
      <c r="H128" s="53"/>
      <c r="I128" s="53"/>
      <c r="J128" s="53"/>
      <c r="K128" s="160"/>
      <c r="L128" s="53"/>
      <c r="M128" s="223"/>
      <c r="N128" s="190"/>
      <c r="O128" s="190"/>
      <c r="P128" s="190"/>
      <c r="Q128" s="190"/>
      <c r="R128" s="190"/>
      <c r="S128" s="190"/>
      <c r="T128" s="190"/>
      <c r="U128" s="190"/>
      <c r="V128" s="190"/>
      <c r="W128" s="190"/>
      <c r="X128" s="190"/>
      <c r="Y128" s="190"/>
      <c r="Z128" s="190"/>
      <c r="AA128" s="190"/>
      <c r="AB128" s="190"/>
      <c r="AC128" s="190"/>
      <c r="AD128" s="190"/>
      <c r="AE128" s="190"/>
      <c r="AF128" s="190"/>
      <c r="AG128" s="190"/>
      <c r="AH128" s="190"/>
      <c r="AI128" s="190"/>
      <c r="AJ128" s="196"/>
      <c r="AK128" s="5"/>
    </row>
    <row r="129" spans="1:38" s="29" customFormat="1" ht="75" customHeight="1" thickBot="1">
      <c r="A129" s="1014"/>
      <c r="B129" s="1015"/>
      <c r="C129" s="1015"/>
      <c r="D129" s="1015"/>
      <c r="E129" s="1104"/>
      <c r="F129" s="1105"/>
      <c r="G129" s="1105"/>
      <c r="H129" s="1105"/>
      <c r="I129" s="1105"/>
      <c r="J129" s="1105"/>
      <c r="K129" s="1105"/>
      <c r="L129" s="1105"/>
      <c r="M129" s="1105"/>
      <c r="N129" s="1105"/>
      <c r="O129" s="1105"/>
      <c r="P129" s="1105"/>
      <c r="Q129" s="1105"/>
      <c r="R129" s="1105"/>
      <c r="S129" s="1105"/>
      <c r="T129" s="1105"/>
      <c r="U129" s="1105"/>
      <c r="V129" s="1105"/>
      <c r="W129" s="1105"/>
      <c r="X129" s="1105"/>
      <c r="Y129" s="1105"/>
      <c r="Z129" s="1105"/>
      <c r="AA129" s="1105"/>
      <c r="AB129" s="1105"/>
      <c r="AC129" s="1105"/>
      <c r="AD129" s="1105"/>
      <c r="AE129" s="1105"/>
      <c r="AF129" s="1105"/>
      <c r="AG129" s="1105"/>
      <c r="AH129" s="1105"/>
      <c r="AI129" s="1105"/>
      <c r="AJ129" s="1106"/>
      <c r="AK129" s="5"/>
    </row>
    <row r="130" spans="1:38" s="29" customFormat="1" ht="12">
      <c r="A130" s="1014"/>
      <c r="B130" s="1015"/>
      <c r="C130" s="1015"/>
      <c r="D130" s="1015"/>
      <c r="E130" s="200" t="s">
        <v>298</v>
      </c>
      <c r="F130" s="198"/>
      <c r="G130" s="198"/>
      <c r="H130" s="198"/>
      <c r="I130" s="198"/>
      <c r="J130" s="198"/>
      <c r="K130" s="198"/>
      <c r="L130" s="198"/>
      <c r="M130" s="198"/>
      <c r="N130" s="198"/>
      <c r="O130" s="198"/>
      <c r="P130" s="198"/>
      <c r="Q130" s="198"/>
      <c r="R130" s="198"/>
      <c r="S130" s="198"/>
      <c r="T130" s="198"/>
      <c r="U130" s="198"/>
      <c r="V130" s="198"/>
      <c r="W130" s="198"/>
      <c r="X130" s="198"/>
      <c r="Y130" s="198"/>
      <c r="Z130" s="198"/>
      <c r="AA130" s="198"/>
      <c r="AB130" s="198"/>
      <c r="AC130" s="198"/>
      <c r="AD130" s="198"/>
      <c r="AE130" s="198" t="s">
        <v>208</v>
      </c>
      <c r="AF130" s="198"/>
      <c r="AG130" s="198"/>
      <c r="AH130" s="198"/>
      <c r="AI130" s="198"/>
      <c r="AJ130" s="201"/>
      <c r="AK130" s="5"/>
    </row>
    <row r="131" spans="1:38" s="29" customFormat="1" ht="12">
      <c r="A131" s="1014"/>
      <c r="B131" s="1015"/>
      <c r="C131" s="1015"/>
      <c r="D131" s="1015"/>
      <c r="E131" s="200" t="s">
        <v>272</v>
      </c>
      <c r="F131" s="198"/>
      <c r="G131" s="198"/>
      <c r="H131" s="198"/>
      <c r="I131" s="198"/>
      <c r="J131" s="198"/>
      <c r="K131" s="198"/>
      <c r="L131" s="198"/>
      <c r="M131" s="198"/>
      <c r="N131" s="198"/>
      <c r="O131" s="198"/>
      <c r="P131" s="198"/>
      <c r="Q131" s="198"/>
      <c r="R131" s="198"/>
      <c r="S131" s="198"/>
      <c r="T131" s="198"/>
      <c r="U131" s="198"/>
      <c r="V131" s="198"/>
      <c r="W131" s="198"/>
      <c r="X131" s="198"/>
      <c r="Y131" s="198"/>
      <c r="Z131" s="198"/>
      <c r="AA131" s="198"/>
      <c r="AB131" s="198"/>
      <c r="AC131" s="198"/>
      <c r="AD131" s="198"/>
      <c r="AE131" s="198"/>
      <c r="AF131" s="198"/>
      <c r="AG131" s="198"/>
      <c r="AH131" s="198"/>
      <c r="AI131" s="198"/>
      <c r="AJ131" s="201"/>
      <c r="AK131" s="5"/>
    </row>
    <row r="132" spans="1:38" s="29" customFormat="1" ht="14.25" thickBot="1">
      <c r="A132" s="1014"/>
      <c r="B132" s="1015"/>
      <c r="C132" s="1015"/>
      <c r="D132" s="1015"/>
      <c r="E132" s="200" t="s">
        <v>359</v>
      </c>
      <c r="F132" s="53"/>
      <c r="G132" s="53"/>
      <c r="H132" s="53"/>
      <c r="I132" s="53"/>
      <c r="J132" s="53"/>
      <c r="K132" s="53"/>
      <c r="L132" s="53"/>
      <c r="M132" s="53"/>
      <c r="N132" s="53"/>
      <c r="O132" s="53"/>
      <c r="P132" s="53"/>
      <c r="Q132" s="53"/>
      <c r="R132" s="53"/>
      <c r="S132" s="53"/>
      <c r="T132" s="53"/>
      <c r="U132" s="53"/>
      <c r="V132" s="53"/>
      <c r="W132" s="53"/>
      <c r="X132" s="53"/>
      <c r="Y132" s="53"/>
      <c r="Z132" s="53"/>
      <c r="AA132" s="53"/>
      <c r="AB132" s="53"/>
      <c r="AC132" s="53"/>
      <c r="AD132" s="53"/>
      <c r="AE132" s="53"/>
      <c r="AF132" s="53"/>
      <c r="AG132" s="53"/>
      <c r="AH132" s="53"/>
      <c r="AI132" s="53"/>
      <c r="AJ132" s="202"/>
      <c r="AK132" s="25"/>
    </row>
    <row r="133" spans="1:38" s="29" customFormat="1" ht="18" customHeight="1" thickBot="1">
      <c r="A133" s="1016"/>
      <c r="B133" s="1017"/>
      <c r="C133" s="1017"/>
      <c r="D133" s="1017"/>
      <c r="E133" s="203" t="s">
        <v>207</v>
      </c>
      <c r="F133" s="58"/>
      <c r="G133" s="58"/>
      <c r="H133" s="58"/>
      <c r="I133" s="58"/>
      <c r="J133" s="58"/>
      <c r="K133" s="224"/>
      <c r="L133" s="1089" t="s">
        <v>59</v>
      </c>
      <c r="M133" s="1090"/>
      <c r="N133" s="1092"/>
      <c r="O133" s="1092"/>
      <c r="P133" s="204" t="s">
        <v>5</v>
      </c>
      <c r="Q133" s="1092"/>
      <c r="R133" s="1092"/>
      <c r="S133" s="204" t="s">
        <v>79</v>
      </c>
      <c r="T133" s="205" t="s">
        <v>71</v>
      </c>
      <c r="U133" s="225"/>
      <c r="V133" s="207" t="s">
        <v>80</v>
      </c>
      <c r="W133" s="205"/>
      <c r="X133" s="205"/>
      <c r="Y133" s="225"/>
      <c r="Z133" s="204" t="s">
        <v>81</v>
      </c>
      <c r="AA133" s="205"/>
      <c r="AB133" s="205" t="s">
        <v>72</v>
      </c>
      <c r="AC133" s="205"/>
      <c r="AD133" s="205"/>
      <c r="AE133" s="205"/>
      <c r="AF133" s="205"/>
      <c r="AG133" s="205"/>
      <c r="AH133" s="205"/>
      <c r="AI133" s="205"/>
      <c r="AJ133" s="208"/>
      <c r="AK133" s="5"/>
    </row>
    <row r="134" spans="1:38" s="29" customFormat="1" ht="12" customHeight="1">
      <c r="A134" s="175"/>
      <c r="B134" s="175"/>
      <c r="C134" s="175"/>
      <c r="D134" s="175"/>
      <c r="E134" s="210"/>
      <c r="F134" s="174"/>
      <c r="G134" s="174"/>
      <c r="H134" s="174"/>
      <c r="I134" s="174"/>
      <c r="J134" s="174"/>
      <c r="K134" s="174"/>
      <c r="L134" s="211"/>
      <c r="M134" s="211"/>
      <c r="N134" s="211"/>
      <c r="O134" s="211"/>
      <c r="P134" s="211"/>
      <c r="Q134" s="211"/>
      <c r="R134" s="211"/>
      <c r="S134" s="211"/>
      <c r="T134" s="174"/>
      <c r="U134" s="174"/>
      <c r="V134" s="212"/>
      <c r="W134" s="174"/>
      <c r="X134" s="174"/>
      <c r="Y134" s="174"/>
      <c r="Z134" s="211"/>
      <c r="AA134" s="174"/>
      <c r="AB134" s="174"/>
      <c r="AC134" s="174"/>
      <c r="AD134" s="174"/>
      <c r="AE134" s="174"/>
      <c r="AF134" s="174"/>
      <c r="AG134" s="174"/>
      <c r="AH134" s="174"/>
      <c r="AI134" s="174"/>
      <c r="AJ134" s="213"/>
      <c r="AK134" s="5"/>
    </row>
    <row r="135" spans="1:38" s="29" customFormat="1" ht="18" customHeight="1">
      <c r="A135" s="226" t="s">
        <v>375</v>
      </c>
      <c r="B135" s="175"/>
      <c r="C135" s="175"/>
      <c r="D135" s="175"/>
      <c r="E135" s="210"/>
      <c r="F135" s="174"/>
      <c r="G135" s="174"/>
      <c r="H135" s="174"/>
      <c r="I135" s="174"/>
      <c r="J135" s="174"/>
      <c r="K135" s="174"/>
      <c r="L135" s="211"/>
      <c r="M135" s="211"/>
      <c r="N135" s="211"/>
      <c r="O135" s="211"/>
      <c r="P135" s="211"/>
      <c r="Q135" s="211"/>
      <c r="R135" s="211"/>
      <c r="S135" s="211"/>
      <c r="T135" s="174"/>
      <c r="U135" s="174"/>
      <c r="V135" s="212"/>
      <c r="W135" s="174"/>
      <c r="X135" s="174"/>
      <c r="Y135" s="174"/>
      <c r="Z135" s="211"/>
      <c r="AA135" s="174"/>
      <c r="AB135" s="174"/>
      <c r="AC135" s="174"/>
      <c r="AD135" s="174"/>
      <c r="AE135" s="174"/>
      <c r="AF135" s="174"/>
      <c r="AG135" s="174"/>
      <c r="AH135" s="174"/>
      <c r="AI135" s="174"/>
      <c r="AJ135" s="213"/>
      <c r="AK135" s="5"/>
    </row>
    <row r="136" spans="1:38" s="29" customFormat="1" ht="12.75" thickBot="1">
      <c r="A136" s="176"/>
      <c r="B136" s="178"/>
      <c r="C136" s="178"/>
      <c r="D136" s="178"/>
      <c r="E136" s="210"/>
      <c r="F136" s="174"/>
      <c r="G136" s="174"/>
      <c r="H136" s="174"/>
      <c r="I136" s="174"/>
      <c r="J136" s="174"/>
      <c r="K136" s="174"/>
      <c r="L136" s="211"/>
      <c r="M136" s="211"/>
      <c r="N136" s="211"/>
      <c r="O136" s="211"/>
      <c r="P136" s="211"/>
      <c r="Q136" s="211"/>
      <c r="R136" s="211"/>
      <c r="S136" s="211"/>
      <c r="T136" s="174"/>
      <c r="U136" s="174"/>
      <c r="V136" s="212"/>
      <c r="W136" s="174"/>
      <c r="X136" s="174"/>
      <c r="Y136" s="174"/>
      <c r="Z136" s="211"/>
      <c r="AA136" s="174"/>
      <c r="AB136" s="174"/>
      <c r="AC136" s="174"/>
      <c r="AD136" s="174"/>
      <c r="AE136" s="174"/>
      <c r="AF136" s="174"/>
      <c r="AG136" s="174"/>
      <c r="AH136" s="174"/>
      <c r="AI136" s="174"/>
      <c r="AJ136" s="465" t="s">
        <v>415</v>
      </c>
    </row>
    <row r="137" spans="1:38" s="29" customFormat="1" ht="70.5" customHeight="1" thickBot="1">
      <c r="A137" s="953" t="s">
        <v>233</v>
      </c>
      <c r="B137" s="954"/>
      <c r="C137" s="954"/>
      <c r="D137" s="1098"/>
      <c r="E137" s="1093"/>
      <c r="F137" s="1094"/>
      <c r="G137" s="1094"/>
      <c r="H137" s="1094"/>
      <c r="I137" s="1094"/>
      <c r="J137" s="1094"/>
      <c r="K137" s="1094"/>
      <c r="L137" s="1094"/>
      <c r="M137" s="1094"/>
      <c r="N137" s="1094"/>
      <c r="O137" s="1094"/>
      <c r="P137" s="1094"/>
      <c r="Q137" s="1094"/>
      <c r="R137" s="1094"/>
      <c r="S137" s="1094"/>
      <c r="T137" s="1094"/>
      <c r="U137" s="1094"/>
      <c r="V137" s="1094"/>
      <c r="W137" s="1094"/>
      <c r="X137" s="1094"/>
      <c r="Y137" s="1094"/>
      <c r="Z137" s="1094"/>
      <c r="AA137" s="1094"/>
      <c r="AB137" s="1094"/>
      <c r="AC137" s="1094"/>
      <c r="AD137" s="1094"/>
      <c r="AE137" s="1094"/>
      <c r="AF137" s="1094"/>
      <c r="AG137" s="1094"/>
      <c r="AH137" s="1094"/>
      <c r="AI137" s="1094"/>
      <c r="AJ137" s="1095"/>
    </row>
    <row r="138" spans="1:38" s="29" customFormat="1" ht="70.5" customHeight="1" thickBot="1">
      <c r="A138" s="953" t="s">
        <v>299</v>
      </c>
      <c r="B138" s="954"/>
      <c r="C138" s="954"/>
      <c r="D138" s="1098"/>
      <c r="E138" s="1093"/>
      <c r="F138" s="1094"/>
      <c r="G138" s="1094"/>
      <c r="H138" s="1094"/>
      <c r="I138" s="1094"/>
      <c r="J138" s="1094"/>
      <c r="K138" s="1094"/>
      <c r="L138" s="1094"/>
      <c r="M138" s="1094"/>
      <c r="N138" s="1094"/>
      <c r="O138" s="1094"/>
      <c r="P138" s="1094"/>
      <c r="Q138" s="1094"/>
      <c r="R138" s="1094"/>
      <c r="S138" s="1094"/>
      <c r="T138" s="1094"/>
      <c r="U138" s="1094"/>
      <c r="V138" s="1094"/>
      <c r="W138" s="1094"/>
      <c r="X138" s="1094"/>
      <c r="Y138" s="1094"/>
      <c r="Z138" s="1094"/>
      <c r="AA138" s="1094"/>
      <c r="AB138" s="1094"/>
      <c r="AC138" s="1094"/>
      <c r="AD138" s="1094"/>
      <c r="AE138" s="1094"/>
      <c r="AF138" s="1094"/>
      <c r="AG138" s="1094"/>
      <c r="AH138" s="1094"/>
      <c r="AI138" s="1094"/>
      <c r="AJ138" s="1095"/>
    </row>
    <row r="139" spans="1:38" s="29" customFormat="1" ht="18" customHeight="1">
      <c r="A139" s="137"/>
      <c r="B139" s="175"/>
      <c r="C139" s="175"/>
      <c r="D139" s="175"/>
      <c r="E139" s="210"/>
      <c r="F139" s="174"/>
      <c r="G139" s="174"/>
      <c r="H139" s="174"/>
      <c r="I139" s="174"/>
      <c r="J139" s="174"/>
      <c r="K139" s="174"/>
      <c r="L139" s="211"/>
      <c r="M139" s="211"/>
      <c r="N139" s="211"/>
      <c r="O139" s="211"/>
      <c r="P139" s="211"/>
      <c r="Q139" s="211"/>
      <c r="R139" s="211"/>
      <c r="S139" s="211"/>
      <c r="T139" s="174"/>
      <c r="U139" s="174"/>
      <c r="V139" s="212"/>
      <c r="W139" s="174"/>
      <c r="X139" s="174"/>
      <c r="Y139" s="174"/>
      <c r="Z139" s="211"/>
      <c r="AA139" s="174"/>
      <c r="AB139" s="174"/>
      <c r="AC139" s="174"/>
      <c r="AD139" s="174"/>
      <c r="AE139" s="174"/>
      <c r="AF139" s="174"/>
      <c r="AG139" s="174"/>
      <c r="AH139" s="174"/>
      <c r="AI139" s="174"/>
      <c r="AJ139" s="213"/>
    </row>
    <row r="140" spans="1:38" s="29" customFormat="1" ht="6.75" customHeight="1">
      <c r="A140" s="173"/>
      <c r="B140" s="61"/>
      <c r="C140" s="61"/>
      <c r="D140" s="61"/>
      <c r="E140" s="61"/>
      <c r="F140" s="61"/>
      <c r="G140" s="61"/>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227"/>
    </row>
    <row r="141" spans="1:38" s="29" customFormat="1" ht="18" customHeight="1">
      <c r="A141" s="22"/>
      <c r="B141" s="61"/>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227"/>
    </row>
    <row r="142" spans="1:38" s="29" customFormat="1" ht="6.75" customHeight="1">
      <c r="A142" s="173"/>
      <c r="B142" s="61"/>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227"/>
    </row>
    <row r="143" spans="1:38" s="29" customFormat="1" ht="17.25" customHeight="1">
      <c r="A143" s="228" t="s">
        <v>276</v>
      </c>
      <c r="B143" s="229"/>
      <c r="C143" s="229"/>
      <c r="D143" s="229"/>
      <c r="E143" s="229"/>
      <c r="F143" s="229"/>
      <c r="G143" s="229"/>
      <c r="H143" s="229"/>
      <c r="I143" s="229"/>
      <c r="J143" s="229"/>
      <c r="K143" s="229"/>
      <c r="L143" s="229"/>
      <c r="M143" s="229"/>
      <c r="N143" s="229"/>
      <c r="O143" s="229"/>
      <c r="P143" s="229"/>
      <c r="Q143" s="229"/>
      <c r="R143" s="229"/>
      <c r="S143" s="229"/>
      <c r="T143" s="229"/>
      <c r="U143" s="229"/>
      <c r="V143" s="229"/>
      <c r="W143" s="229"/>
      <c r="X143" s="229"/>
      <c r="Y143" s="229"/>
      <c r="Z143" s="229"/>
      <c r="AA143" s="229"/>
      <c r="AB143" s="229"/>
      <c r="AC143" s="229"/>
      <c r="AD143" s="229"/>
      <c r="AE143" s="229"/>
      <c r="AF143" s="175"/>
      <c r="AJ143" s="5"/>
      <c r="AL143" s="229"/>
    </row>
    <row r="144" spans="1:38" s="29" customFormat="1" ht="16.5" customHeight="1">
      <c r="A144" s="60"/>
      <c r="B144" s="60"/>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c r="AA144" s="60"/>
      <c r="AB144" s="60"/>
      <c r="AC144" s="60"/>
      <c r="AD144" s="60"/>
      <c r="AF144" s="172" t="s">
        <v>230</v>
      </c>
      <c r="AG144" s="179"/>
      <c r="AH144" s="180" t="s">
        <v>160</v>
      </c>
      <c r="AI144" s="179"/>
      <c r="AJ144" s="181"/>
      <c r="AK144" s="5"/>
      <c r="AL144" s="60"/>
    </row>
    <row r="145" spans="1:44" s="29" customFormat="1" ht="17.25" customHeight="1">
      <c r="A145" s="60" t="s">
        <v>300</v>
      </c>
      <c r="B145" s="60"/>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c r="AA145" s="60"/>
      <c r="AB145" s="60"/>
      <c r="AC145" s="60"/>
      <c r="AD145" s="60"/>
      <c r="AE145" s="60"/>
      <c r="AF145" s="60"/>
      <c r="AG145" s="60"/>
      <c r="AH145" s="60"/>
      <c r="AI145" s="60"/>
      <c r="AJ145" s="5"/>
      <c r="AK145" s="5"/>
      <c r="AL145" s="60"/>
    </row>
    <row r="146" spans="1:44" s="29" customFormat="1" ht="6.75" customHeight="1" thickBot="1">
      <c r="A146" s="60"/>
      <c r="B146" s="60"/>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c r="AA146" s="60"/>
      <c r="AB146" s="60"/>
      <c r="AC146" s="60"/>
      <c r="AD146" s="60"/>
      <c r="AE146" s="60"/>
      <c r="AF146" s="60"/>
      <c r="AG146" s="60"/>
      <c r="AH146" s="60"/>
      <c r="AI146" s="60"/>
      <c r="AJ146" s="5"/>
      <c r="AK146" s="5"/>
      <c r="AL146" s="60"/>
    </row>
    <row r="147" spans="1:44" s="29" customFormat="1" ht="17.25" customHeight="1" thickBot="1">
      <c r="A147" s="230" t="s">
        <v>301</v>
      </c>
      <c r="B147" s="231"/>
      <c r="C147" s="232"/>
      <c r="D147" s="232"/>
      <c r="E147" s="232"/>
      <c r="F147" s="232"/>
      <c r="G147" s="232"/>
      <c r="H147" s="232"/>
      <c r="I147" s="232"/>
      <c r="J147" s="232"/>
      <c r="K147" s="232"/>
      <c r="L147" s="232"/>
      <c r="M147" s="232"/>
      <c r="N147" s="232"/>
      <c r="O147" s="232"/>
      <c r="P147" s="232"/>
      <c r="Q147" s="232"/>
      <c r="R147" s="232"/>
      <c r="S147" s="232"/>
      <c r="T147" s="232"/>
      <c r="U147" s="233" t="s">
        <v>82</v>
      </c>
      <c r="V147" s="234"/>
      <c r="W147" s="234"/>
      <c r="X147" s="234"/>
      <c r="Y147" s="234"/>
      <c r="Z147" s="234"/>
      <c r="AA147" s="234"/>
      <c r="AB147" s="46"/>
      <c r="AC147" s="235"/>
      <c r="AD147" s="236" t="s">
        <v>94</v>
      </c>
      <c r="AE147" s="237"/>
      <c r="AF147" s="237"/>
      <c r="AG147" s="238"/>
      <c r="AH147" s="239" t="s">
        <v>95</v>
      </c>
      <c r="AI147" s="234"/>
      <c r="AJ147" s="240"/>
      <c r="AK147" s="5"/>
      <c r="AL147" s="47"/>
    </row>
    <row r="148" spans="1:44" s="29" customFormat="1" ht="18" customHeight="1">
      <c r="A148" s="241"/>
      <c r="B148" s="242" t="s">
        <v>273</v>
      </c>
      <c r="C148" s="154" t="s">
        <v>376</v>
      </c>
      <c r="D148" s="154"/>
      <c r="E148" s="154"/>
      <c r="F148" s="154"/>
      <c r="G148" s="154"/>
      <c r="H148" s="154"/>
      <c r="I148" s="154"/>
      <c r="J148" s="154"/>
      <c r="K148" s="154"/>
      <c r="L148" s="154"/>
      <c r="M148" s="154"/>
      <c r="N148" s="154"/>
      <c r="O148" s="154"/>
      <c r="P148" s="154"/>
      <c r="Q148" s="154"/>
      <c r="R148" s="154"/>
      <c r="S148" s="154"/>
      <c r="T148" s="154"/>
      <c r="U148" s="137"/>
      <c r="V148" s="137"/>
      <c r="W148" s="137"/>
      <c r="X148" s="137"/>
      <c r="Y148" s="243"/>
      <c r="Z148" s="243"/>
      <c r="AA148" s="243"/>
      <c r="AB148" s="243"/>
      <c r="AC148" s="60"/>
      <c r="AD148" s="60"/>
      <c r="AE148" s="60"/>
      <c r="AF148" s="60"/>
      <c r="AG148" s="47"/>
      <c r="AH148" s="47"/>
      <c r="AI148" s="47"/>
      <c r="AJ148" s="131"/>
      <c r="AK148" s="897" t="s">
        <v>514</v>
      </c>
      <c r="AL148" s="896"/>
      <c r="AM148" s="896"/>
      <c r="AN148" s="896"/>
      <c r="AO148" s="896"/>
      <c r="AP148" s="896"/>
      <c r="AQ148" s="896"/>
      <c r="AR148" s="896"/>
    </row>
    <row r="149" spans="1:44" s="29" customFormat="1" ht="18" customHeight="1">
      <c r="A149" s="241"/>
      <c r="B149" s="246" t="s">
        <v>274</v>
      </c>
      <c r="C149" s="247" t="s">
        <v>282</v>
      </c>
      <c r="D149" s="247"/>
      <c r="E149" s="247"/>
      <c r="F149" s="247"/>
      <c r="G149" s="247"/>
      <c r="H149" s="247"/>
      <c r="I149" s="247"/>
      <c r="J149" s="247"/>
      <c r="K149" s="247"/>
      <c r="L149" s="247"/>
      <c r="M149" s="247"/>
      <c r="N149" s="247"/>
      <c r="O149" s="247"/>
      <c r="P149" s="247"/>
      <c r="Q149" s="247"/>
      <c r="R149" s="247"/>
      <c r="S149" s="247"/>
      <c r="T149" s="247"/>
      <c r="U149" s="247"/>
      <c r="V149" s="247"/>
      <c r="W149" s="247"/>
      <c r="X149" s="247"/>
      <c r="Y149" s="248"/>
      <c r="Z149" s="248"/>
      <c r="AA149" s="248"/>
      <c r="AB149" s="248"/>
      <c r="AC149" s="249"/>
      <c r="AD149" s="250"/>
      <c r="AE149" s="249"/>
      <c r="AF149" s="249"/>
      <c r="AG149" s="251"/>
      <c r="AH149" s="251"/>
      <c r="AI149" s="251"/>
      <c r="AJ149" s="252"/>
      <c r="AK149" s="897"/>
      <c r="AL149" s="896"/>
      <c r="AM149" s="896"/>
      <c r="AN149" s="896"/>
      <c r="AO149" s="896"/>
      <c r="AP149" s="896"/>
      <c r="AQ149" s="896"/>
      <c r="AR149" s="896"/>
    </row>
    <row r="150" spans="1:44" s="29" customFormat="1" ht="18" customHeight="1">
      <c r="A150" s="253"/>
      <c r="B150" s="254" t="s">
        <v>275</v>
      </c>
      <c r="C150" s="177" t="s">
        <v>377</v>
      </c>
      <c r="D150" s="178"/>
      <c r="E150" s="178"/>
      <c r="F150" s="178"/>
      <c r="G150" s="178"/>
      <c r="H150" s="178"/>
      <c r="I150" s="178"/>
      <c r="J150" s="178"/>
      <c r="K150" s="178"/>
      <c r="L150" s="178"/>
      <c r="M150" s="178"/>
      <c r="N150" s="178"/>
      <c r="O150" s="178"/>
      <c r="P150" s="178"/>
      <c r="Q150" s="178"/>
      <c r="R150" s="178"/>
      <c r="S150" s="178"/>
      <c r="T150" s="178"/>
      <c r="U150" s="178"/>
      <c r="V150" s="178"/>
      <c r="W150" s="178"/>
      <c r="X150" s="178"/>
      <c r="Y150" s="255"/>
      <c r="Z150" s="255"/>
      <c r="AA150" s="255"/>
      <c r="AB150" s="255"/>
      <c r="AC150" s="57"/>
      <c r="AD150" s="57"/>
      <c r="AE150" s="57"/>
      <c r="AF150" s="57"/>
      <c r="AG150" s="256"/>
      <c r="AH150" s="256"/>
      <c r="AI150" s="256"/>
      <c r="AJ150" s="111"/>
      <c r="AK150" s="244"/>
      <c r="AL150" s="245"/>
    </row>
    <row r="151" spans="1:44" s="29" customFormat="1" ht="10.5" customHeight="1" thickBot="1">
      <c r="A151" s="257"/>
      <c r="B151" s="33"/>
      <c r="C151" s="137"/>
      <c r="D151" s="175"/>
      <c r="E151" s="175"/>
      <c r="F151" s="175"/>
      <c r="G151" s="175"/>
      <c r="H151" s="175"/>
      <c r="I151" s="175"/>
      <c r="J151" s="175"/>
      <c r="K151" s="175"/>
      <c r="L151" s="175"/>
      <c r="M151" s="175"/>
      <c r="N151" s="175"/>
      <c r="O151" s="175"/>
      <c r="P151" s="175"/>
      <c r="Q151" s="175"/>
      <c r="R151" s="175"/>
      <c r="S151" s="175"/>
      <c r="T151" s="175"/>
      <c r="U151" s="175"/>
      <c r="V151" s="175"/>
      <c r="W151" s="175"/>
      <c r="X151" s="175"/>
      <c r="Y151" s="243"/>
      <c r="Z151" s="243"/>
      <c r="AA151" s="243"/>
      <c r="AB151" s="243"/>
      <c r="AC151" s="60"/>
      <c r="AD151" s="60"/>
      <c r="AE151" s="60"/>
      <c r="AF151" s="60"/>
      <c r="AG151" s="47"/>
      <c r="AH151" s="47"/>
      <c r="AI151" s="47"/>
      <c r="AJ151" s="258"/>
      <c r="AK151" s="244"/>
      <c r="AL151" s="245"/>
    </row>
    <row r="152" spans="1:44" s="29" customFormat="1" ht="17.25" customHeight="1" thickBot="1">
      <c r="A152" s="259" t="s">
        <v>302</v>
      </c>
      <c r="B152" s="260"/>
      <c r="C152" s="260"/>
      <c r="D152" s="260"/>
      <c r="E152" s="260"/>
      <c r="F152" s="260"/>
      <c r="G152" s="260"/>
      <c r="H152" s="260"/>
      <c r="I152" s="260"/>
      <c r="J152" s="260"/>
      <c r="K152" s="260"/>
      <c r="L152" s="260"/>
      <c r="M152" s="260"/>
      <c r="N152" s="260"/>
      <c r="O152" s="260"/>
      <c r="P152" s="260"/>
      <c r="Q152" s="260"/>
      <c r="R152" s="260"/>
      <c r="S152" s="260"/>
      <c r="T152" s="261"/>
      <c r="U152" s="233" t="s">
        <v>82</v>
      </c>
      <c r="V152" s="46"/>
      <c r="W152" s="234"/>
      <c r="X152" s="234"/>
      <c r="Y152" s="234"/>
      <c r="Z152" s="234"/>
      <c r="AA152" s="234"/>
      <c r="AB152" s="234"/>
      <c r="AC152" s="235"/>
      <c r="AD152" s="236" t="s">
        <v>94</v>
      </c>
      <c r="AE152" s="237"/>
      <c r="AF152" s="237"/>
      <c r="AG152" s="238"/>
      <c r="AH152" s="239" t="s">
        <v>95</v>
      </c>
      <c r="AI152" s="234"/>
      <c r="AJ152" s="240"/>
      <c r="AK152" s="262"/>
      <c r="AL152" s="263"/>
    </row>
    <row r="153" spans="1:44" s="29" customFormat="1" ht="31.5" customHeight="1">
      <c r="A153" s="1057"/>
      <c r="B153" s="264" t="s">
        <v>86</v>
      </c>
      <c r="C153" s="1099" t="s">
        <v>378</v>
      </c>
      <c r="D153" s="1100"/>
      <c r="E153" s="1100"/>
      <c r="F153" s="1100"/>
      <c r="G153" s="1100"/>
      <c r="H153" s="1100"/>
      <c r="I153" s="1100"/>
      <c r="J153" s="1100"/>
      <c r="K153" s="1100"/>
      <c r="L153" s="1100"/>
      <c r="M153" s="1100"/>
      <c r="N153" s="1100"/>
      <c r="O153" s="1100"/>
      <c r="P153" s="1100"/>
      <c r="Q153" s="1100"/>
      <c r="R153" s="1100"/>
      <c r="S153" s="1100"/>
      <c r="T153" s="1100"/>
      <c r="U153" s="1100"/>
      <c r="V153" s="1100"/>
      <c r="W153" s="1100"/>
      <c r="X153" s="1100"/>
      <c r="Y153" s="1100"/>
      <c r="Z153" s="1100"/>
      <c r="AA153" s="1100"/>
      <c r="AB153" s="1100"/>
      <c r="AC153" s="1100"/>
      <c r="AD153" s="1100"/>
      <c r="AE153" s="1100"/>
      <c r="AF153" s="1100"/>
      <c r="AG153" s="1100"/>
      <c r="AH153" s="1100"/>
      <c r="AI153" s="1100"/>
      <c r="AJ153" s="1101"/>
      <c r="AK153" s="5"/>
      <c r="AL153" s="265"/>
    </row>
    <row r="154" spans="1:44" s="29" customFormat="1" ht="15" customHeight="1">
      <c r="A154" s="1058"/>
      <c r="B154" s="1110"/>
      <c r="C154" s="1122" t="s">
        <v>277</v>
      </c>
      <c r="D154" s="1123"/>
      <c r="E154" s="1123"/>
      <c r="F154" s="1123"/>
      <c r="G154" s="1123"/>
      <c r="H154" s="1123"/>
      <c r="I154" s="1123"/>
      <c r="J154" s="1124"/>
      <c r="K154" s="1125"/>
      <c r="L154" s="1112" t="s">
        <v>278</v>
      </c>
      <c r="M154" s="1087" t="s">
        <v>418</v>
      </c>
      <c r="N154" s="1015"/>
      <c r="O154" s="1015"/>
      <c r="P154" s="1015"/>
      <c r="Q154" s="1015"/>
      <c r="R154" s="1015"/>
      <c r="S154" s="1015"/>
      <c r="T154" s="1015"/>
      <c r="U154" s="1015"/>
      <c r="V154" s="1015"/>
      <c r="W154" s="1015"/>
      <c r="X154" s="1015"/>
      <c r="Y154" s="1015"/>
      <c r="Z154" s="1015"/>
      <c r="AA154" s="1015"/>
      <c r="AB154" s="1015"/>
      <c r="AC154" s="1015"/>
      <c r="AD154" s="1015"/>
      <c r="AE154" s="1015"/>
      <c r="AF154" s="1015"/>
      <c r="AG154" s="1015"/>
      <c r="AH154" s="1015"/>
      <c r="AI154" s="1015"/>
      <c r="AJ154" s="1088"/>
      <c r="AK154" s="266"/>
      <c r="AL154" s="267"/>
    </row>
    <row r="155" spans="1:44" s="29" customFormat="1" ht="15" customHeight="1" thickBot="1">
      <c r="A155" s="1058"/>
      <c r="B155" s="1111"/>
      <c r="C155" s="1122"/>
      <c r="D155" s="1123"/>
      <c r="E155" s="1123"/>
      <c r="F155" s="1123"/>
      <c r="G155" s="1123"/>
      <c r="H155" s="1123"/>
      <c r="I155" s="1123"/>
      <c r="J155" s="1124"/>
      <c r="K155" s="1125"/>
      <c r="L155" s="1112"/>
      <c r="M155" s="1087"/>
      <c r="N155" s="1015"/>
      <c r="O155" s="1015"/>
      <c r="P155" s="1015"/>
      <c r="Q155" s="1015"/>
      <c r="R155" s="1015"/>
      <c r="S155" s="1015"/>
      <c r="T155" s="1015"/>
      <c r="U155" s="1015"/>
      <c r="V155" s="1015"/>
      <c r="W155" s="1015"/>
      <c r="X155" s="1015"/>
      <c r="Y155" s="1015"/>
      <c r="Z155" s="1015"/>
      <c r="AA155" s="1015"/>
      <c r="AB155" s="1015"/>
      <c r="AC155" s="1015"/>
      <c r="AD155" s="1015"/>
      <c r="AE155" s="1015"/>
      <c r="AF155" s="1015"/>
      <c r="AG155" s="1015"/>
      <c r="AH155" s="1015"/>
      <c r="AI155" s="1015"/>
      <c r="AJ155" s="1088"/>
      <c r="AK155" s="266"/>
      <c r="AL155" s="267"/>
    </row>
    <row r="156" spans="1:44" s="29" customFormat="1" ht="75" customHeight="1" thickBot="1">
      <c r="A156" s="1058"/>
      <c r="B156" s="1111"/>
      <c r="C156" s="1122"/>
      <c r="D156" s="1123"/>
      <c r="E156" s="1123"/>
      <c r="F156" s="1123"/>
      <c r="G156" s="1123"/>
      <c r="H156" s="1123"/>
      <c r="I156" s="1123"/>
      <c r="J156" s="1124"/>
      <c r="K156" s="268"/>
      <c r="L156" s="1126"/>
      <c r="M156" s="1127"/>
      <c r="N156" s="1128"/>
      <c r="O156" s="1128"/>
      <c r="P156" s="1128"/>
      <c r="Q156" s="1128"/>
      <c r="R156" s="1128"/>
      <c r="S156" s="1128"/>
      <c r="T156" s="1128"/>
      <c r="U156" s="1128"/>
      <c r="V156" s="1128"/>
      <c r="W156" s="1128"/>
      <c r="X156" s="1128"/>
      <c r="Y156" s="1128"/>
      <c r="Z156" s="1128"/>
      <c r="AA156" s="1128"/>
      <c r="AB156" s="1128"/>
      <c r="AC156" s="1128"/>
      <c r="AD156" s="1128"/>
      <c r="AE156" s="1128"/>
      <c r="AF156" s="1128"/>
      <c r="AG156" s="1128"/>
      <c r="AH156" s="1128"/>
      <c r="AI156" s="1128"/>
      <c r="AJ156" s="1129"/>
      <c r="AK156" s="5"/>
      <c r="AL156" s="267"/>
    </row>
    <row r="157" spans="1:44" s="29" customFormat="1" ht="17.25" customHeight="1" thickBot="1">
      <c r="A157" s="1058"/>
      <c r="B157" s="1111"/>
      <c r="C157" s="1122"/>
      <c r="D157" s="1123"/>
      <c r="E157" s="1123"/>
      <c r="F157" s="1123"/>
      <c r="G157" s="1123"/>
      <c r="H157" s="1123"/>
      <c r="I157" s="1123"/>
      <c r="J157" s="1124"/>
      <c r="K157" s="269"/>
      <c r="L157" s="1112" t="s">
        <v>279</v>
      </c>
      <c r="M157" s="270" t="s">
        <v>89</v>
      </c>
      <c r="N157" s="267"/>
      <c r="O157" s="267"/>
      <c r="P157" s="267"/>
      <c r="Q157" s="267"/>
      <c r="R157" s="267"/>
      <c r="S157" s="267"/>
      <c r="T157" s="267"/>
      <c r="U157" s="267"/>
      <c r="W157" s="267"/>
      <c r="X157" s="267"/>
      <c r="Y157" s="267"/>
      <c r="Z157" s="267"/>
      <c r="AA157" s="267"/>
      <c r="AB157" s="267"/>
      <c r="AC157" s="267"/>
      <c r="AD157" s="267"/>
      <c r="AE157" s="267"/>
      <c r="AF157" s="267"/>
      <c r="AG157" s="267"/>
      <c r="AH157" s="267"/>
      <c r="AI157" s="267"/>
      <c r="AJ157" s="172" t="s">
        <v>96</v>
      </c>
      <c r="AK157" s="266"/>
      <c r="AL157" s="267"/>
    </row>
    <row r="158" spans="1:44" s="29" customFormat="1" ht="75" customHeight="1" thickBot="1">
      <c r="A158" s="1059"/>
      <c r="B158" s="1111"/>
      <c r="C158" s="1122"/>
      <c r="D158" s="1123"/>
      <c r="E158" s="1123"/>
      <c r="F158" s="1123"/>
      <c r="G158" s="1123"/>
      <c r="H158" s="1123"/>
      <c r="I158" s="1123"/>
      <c r="J158" s="1124"/>
      <c r="K158" s="271"/>
      <c r="L158" s="1113"/>
      <c r="M158" s="1114"/>
      <c r="N158" s="1115"/>
      <c r="O158" s="1115"/>
      <c r="P158" s="1115"/>
      <c r="Q158" s="1115"/>
      <c r="R158" s="1115"/>
      <c r="S158" s="1115"/>
      <c r="T158" s="1115"/>
      <c r="U158" s="1115"/>
      <c r="V158" s="1115"/>
      <c r="W158" s="1115"/>
      <c r="X158" s="1115"/>
      <c r="Y158" s="1115"/>
      <c r="Z158" s="1115"/>
      <c r="AA158" s="1115"/>
      <c r="AB158" s="1115"/>
      <c r="AC158" s="1115"/>
      <c r="AD158" s="1115"/>
      <c r="AE158" s="1115"/>
      <c r="AF158" s="1115"/>
      <c r="AG158" s="1115"/>
      <c r="AH158" s="1115"/>
      <c r="AI158" s="1115"/>
      <c r="AJ158" s="1116"/>
      <c r="AK158" s="5"/>
      <c r="AL158" s="175"/>
    </row>
    <row r="159" spans="1:44" s="29" customFormat="1" ht="18" customHeight="1">
      <c r="A159" s="272"/>
      <c r="B159" s="273" t="s">
        <v>283</v>
      </c>
      <c r="C159" s="274" t="s">
        <v>380</v>
      </c>
      <c r="D159" s="275"/>
      <c r="E159" s="275"/>
      <c r="F159" s="275"/>
      <c r="G159" s="275"/>
      <c r="H159" s="275"/>
      <c r="I159" s="275"/>
      <c r="J159" s="275"/>
      <c r="K159" s="275"/>
      <c r="L159" s="275"/>
      <c r="M159" s="178"/>
      <c r="N159" s="178"/>
      <c r="O159" s="178"/>
      <c r="P159" s="178"/>
      <c r="Q159" s="178"/>
      <c r="R159" s="178"/>
      <c r="S159" s="178"/>
      <c r="T159" s="178"/>
      <c r="U159" s="178"/>
      <c r="V159" s="178"/>
      <c r="W159" s="178"/>
      <c r="X159" s="178"/>
      <c r="Y159" s="255"/>
      <c r="Z159" s="255"/>
      <c r="AA159" s="255"/>
      <c r="AB159" s="255"/>
      <c r="AC159" s="57"/>
      <c r="AD159" s="57"/>
      <c r="AE159" s="57"/>
      <c r="AF159" s="57"/>
      <c r="AG159" s="256"/>
      <c r="AH159" s="256"/>
      <c r="AI159" s="256"/>
      <c r="AJ159" s="276"/>
      <c r="AK159" s="244"/>
      <c r="AL159" s="245"/>
    </row>
    <row r="160" spans="1:44" s="29" customFormat="1" ht="10.5" customHeight="1" thickBot="1">
      <c r="A160" s="173"/>
      <c r="B160" s="173"/>
      <c r="C160" s="173"/>
      <c r="D160" s="173"/>
      <c r="E160" s="173"/>
      <c r="F160" s="173"/>
      <c r="G160" s="173"/>
      <c r="H160" s="173"/>
      <c r="I160" s="173"/>
      <c r="J160" s="173"/>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227"/>
      <c r="AL160" s="61"/>
    </row>
    <row r="161" spans="1:46" s="29" customFormat="1" ht="17.25" customHeight="1" thickBot="1">
      <c r="A161" s="277" t="s">
        <v>303</v>
      </c>
      <c r="B161" s="278"/>
      <c r="C161" s="278"/>
      <c r="D161" s="278"/>
      <c r="E161" s="278"/>
      <c r="F161" s="278"/>
      <c r="G161" s="278"/>
      <c r="H161" s="278"/>
      <c r="I161" s="278"/>
      <c r="J161" s="278"/>
      <c r="K161" s="278"/>
      <c r="L161" s="278"/>
      <c r="M161" s="278"/>
      <c r="N161" s="278"/>
      <c r="O161" s="278"/>
      <c r="P161" s="278"/>
      <c r="Q161" s="278"/>
      <c r="R161" s="278"/>
      <c r="S161" s="278"/>
      <c r="T161" s="278"/>
      <c r="U161" s="233" t="s">
        <v>116</v>
      </c>
      <c r="V161" s="46"/>
      <c r="W161" s="279"/>
      <c r="X161" s="279"/>
      <c r="Y161" s="279"/>
      <c r="Z161" s="279"/>
      <c r="AA161" s="279"/>
      <c r="AB161" s="279"/>
      <c r="AC161" s="235"/>
      <c r="AD161" s="236" t="s">
        <v>94</v>
      </c>
      <c r="AE161" s="237"/>
      <c r="AF161" s="237"/>
      <c r="AG161" s="238"/>
      <c r="AH161" s="239" t="s">
        <v>95</v>
      </c>
      <c r="AI161" s="234"/>
      <c r="AJ161" s="240"/>
      <c r="AK161" s="25"/>
      <c r="AL161" s="263"/>
    </row>
    <row r="162" spans="1:46" s="29" customFormat="1" ht="25.5" customHeight="1">
      <c r="A162" s="1057"/>
      <c r="B162" s="280" t="s">
        <v>273</v>
      </c>
      <c r="C162" s="1080" t="s">
        <v>379</v>
      </c>
      <c r="D162" s="1081"/>
      <c r="E162" s="1081"/>
      <c r="F162" s="1081"/>
      <c r="G162" s="1081"/>
      <c r="H162" s="1081"/>
      <c r="I162" s="1081"/>
      <c r="J162" s="1081"/>
      <c r="K162" s="1081"/>
      <c r="L162" s="1081"/>
      <c r="M162" s="1081"/>
      <c r="N162" s="1081"/>
      <c r="O162" s="1081"/>
      <c r="P162" s="1081"/>
      <c r="Q162" s="1081"/>
      <c r="R162" s="1081"/>
      <c r="S162" s="1081"/>
      <c r="T162" s="1081"/>
      <c r="U162" s="1082"/>
      <c r="V162" s="1082"/>
      <c r="W162" s="1082"/>
      <c r="X162" s="1082"/>
      <c r="Y162" s="1082"/>
      <c r="Z162" s="1082"/>
      <c r="AA162" s="1082"/>
      <c r="AB162" s="1082"/>
      <c r="AC162" s="1082"/>
      <c r="AD162" s="1082"/>
      <c r="AE162" s="1082"/>
      <c r="AF162" s="1082"/>
      <c r="AG162" s="1082"/>
      <c r="AH162" s="1082"/>
      <c r="AI162" s="1082"/>
      <c r="AJ162" s="1083"/>
      <c r="AK162" s="25"/>
      <c r="AL162" s="175"/>
    </row>
    <row r="163" spans="1:46" s="29" customFormat="1" ht="27" customHeight="1">
      <c r="A163" s="1058"/>
      <c r="B163" s="1182"/>
      <c r="C163" s="1193" t="s">
        <v>284</v>
      </c>
      <c r="D163" s="1194"/>
      <c r="E163" s="1194"/>
      <c r="F163" s="1194"/>
      <c r="G163" s="1194"/>
      <c r="H163" s="1194"/>
      <c r="I163" s="1194"/>
      <c r="J163" s="1195"/>
      <c r="K163" s="281"/>
      <c r="L163" s="282" t="s">
        <v>118</v>
      </c>
      <c r="M163" s="1077" t="s">
        <v>87</v>
      </c>
      <c r="N163" s="1078"/>
      <c r="O163" s="1078"/>
      <c r="P163" s="1078"/>
      <c r="Q163" s="1078"/>
      <c r="R163" s="1078"/>
      <c r="S163" s="1078"/>
      <c r="T163" s="1078"/>
      <c r="U163" s="1078"/>
      <c r="V163" s="1078"/>
      <c r="W163" s="1078"/>
      <c r="X163" s="1078"/>
      <c r="Y163" s="1078"/>
      <c r="Z163" s="1078"/>
      <c r="AA163" s="1078"/>
      <c r="AB163" s="1078"/>
      <c r="AC163" s="1078"/>
      <c r="AD163" s="1078"/>
      <c r="AE163" s="1078"/>
      <c r="AF163" s="1078"/>
      <c r="AG163" s="1078"/>
      <c r="AH163" s="1078"/>
      <c r="AI163" s="1078"/>
      <c r="AJ163" s="1079"/>
      <c r="AK163" s="25"/>
      <c r="AL163" s="245"/>
    </row>
    <row r="164" spans="1:46" s="29" customFormat="1" ht="40.5" customHeight="1">
      <c r="A164" s="1058"/>
      <c r="B164" s="1111"/>
      <c r="C164" s="1122"/>
      <c r="D164" s="1123"/>
      <c r="E164" s="1123"/>
      <c r="F164" s="1123"/>
      <c r="G164" s="1123"/>
      <c r="H164" s="1123"/>
      <c r="I164" s="1123"/>
      <c r="J164" s="1124"/>
      <c r="K164" s="283"/>
      <c r="L164" s="284" t="s">
        <v>281</v>
      </c>
      <c r="M164" s="1047" t="s">
        <v>83</v>
      </c>
      <c r="N164" s="1048"/>
      <c r="O164" s="1048"/>
      <c r="P164" s="1048"/>
      <c r="Q164" s="1048"/>
      <c r="R164" s="1048"/>
      <c r="S164" s="1048"/>
      <c r="T164" s="1048"/>
      <c r="U164" s="1048"/>
      <c r="V164" s="1048"/>
      <c r="W164" s="1048"/>
      <c r="X164" s="1048"/>
      <c r="Y164" s="1048"/>
      <c r="Z164" s="1048"/>
      <c r="AA164" s="1048"/>
      <c r="AB164" s="1048"/>
      <c r="AC164" s="1048"/>
      <c r="AD164" s="1048"/>
      <c r="AE164" s="1048"/>
      <c r="AF164" s="1048"/>
      <c r="AG164" s="1048"/>
      <c r="AH164" s="1048"/>
      <c r="AI164" s="1048"/>
      <c r="AJ164" s="1049"/>
      <c r="AK164" s="285"/>
      <c r="AL164" s="286"/>
    </row>
    <row r="165" spans="1:46" s="29" customFormat="1" ht="40.5" customHeight="1">
      <c r="A165" s="1059"/>
      <c r="B165" s="1111"/>
      <c r="C165" s="1122"/>
      <c r="D165" s="1123"/>
      <c r="E165" s="1123"/>
      <c r="F165" s="1123"/>
      <c r="G165" s="1123"/>
      <c r="H165" s="1123"/>
      <c r="I165" s="1123"/>
      <c r="J165" s="1124"/>
      <c r="K165" s="271"/>
      <c r="L165" s="287" t="s">
        <v>280</v>
      </c>
      <c r="M165" s="1050" t="s">
        <v>88</v>
      </c>
      <c r="N165" s="1051"/>
      <c r="O165" s="1051"/>
      <c r="P165" s="1051"/>
      <c r="Q165" s="1051"/>
      <c r="R165" s="1051"/>
      <c r="S165" s="1051"/>
      <c r="T165" s="1051"/>
      <c r="U165" s="1051"/>
      <c r="V165" s="1051"/>
      <c r="W165" s="1051"/>
      <c r="X165" s="1051"/>
      <c r="Y165" s="1051"/>
      <c r="Z165" s="1051"/>
      <c r="AA165" s="1051"/>
      <c r="AB165" s="1051"/>
      <c r="AC165" s="1051"/>
      <c r="AD165" s="1051"/>
      <c r="AE165" s="1051"/>
      <c r="AF165" s="1051"/>
      <c r="AG165" s="1051"/>
      <c r="AH165" s="1051"/>
      <c r="AI165" s="1051"/>
      <c r="AJ165" s="1052"/>
      <c r="AK165" s="285"/>
      <c r="AL165" s="286"/>
    </row>
    <row r="166" spans="1:46" s="29" customFormat="1" ht="18" customHeight="1">
      <c r="A166" s="272"/>
      <c r="B166" s="273" t="s">
        <v>283</v>
      </c>
      <c r="C166" s="274" t="s">
        <v>380</v>
      </c>
      <c r="D166" s="275"/>
      <c r="E166" s="275"/>
      <c r="F166" s="275"/>
      <c r="G166" s="275"/>
      <c r="H166" s="275"/>
      <c r="I166" s="275"/>
      <c r="J166" s="275"/>
      <c r="K166" s="275"/>
      <c r="L166" s="275"/>
      <c r="M166" s="275"/>
      <c r="N166" s="275"/>
      <c r="O166" s="275"/>
      <c r="P166" s="275"/>
      <c r="Q166" s="275"/>
      <c r="R166" s="275"/>
      <c r="S166" s="275"/>
      <c r="T166" s="275"/>
      <c r="U166" s="275"/>
      <c r="V166" s="275"/>
      <c r="W166" s="275"/>
      <c r="X166" s="275"/>
      <c r="Y166" s="288"/>
      <c r="Z166" s="288"/>
      <c r="AA166" s="288"/>
      <c r="AB166" s="288"/>
      <c r="AC166" s="289"/>
      <c r="AD166" s="289"/>
      <c r="AE166" s="289"/>
      <c r="AF166" s="289"/>
      <c r="AG166" s="290"/>
      <c r="AH166" s="290"/>
      <c r="AI166" s="290"/>
      <c r="AJ166" s="291"/>
      <c r="AK166" s="244"/>
      <c r="AL166" s="245"/>
    </row>
    <row r="167" spans="1:46" s="29" customFormat="1" ht="28.5" customHeight="1">
      <c r="A167" s="1053" t="s">
        <v>175</v>
      </c>
      <c r="B167" s="1053"/>
      <c r="C167" s="1053"/>
      <c r="D167" s="1053"/>
      <c r="E167" s="1053"/>
      <c r="F167" s="1053"/>
      <c r="G167" s="1053"/>
      <c r="H167" s="1053"/>
      <c r="I167" s="1053"/>
      <c r="J167" s="1053"/>
      <c r="K167" s="1053"/>
      <c r="L167" s="1053"/>
      <c r="M167" s="1053"/>
      <c r="N167" s="1053"/>
      <c r="O167" s="1053"/>
      <c r="P167" s="1053"/>
      <c r="Q167" s="1053"/>
      <c r="R167" s="1053"/>
      <c r="S167" s="1053"/>
      <c r="T167" s="1053"/>
      <c r="U167" s="1053"/>
      <c r="V167" s="1053"/>
      <c r="W167" s="1053"/>
      <c r="X167" s="1053"/>
      <c r="Y167" s="1053"/>
      <c r="Z167" s="1053"/>
      <c r="AA167" s="1053"/>
      <c r="AB167" s="1053"/>
      <c r="AC167" s="1053"/>
      <c r="AD167" s="1053"/>
      <c r="AE167" s="1053"/>
      <c r="AF167" s="1053"/>
      <c r="AG167" s="1053"/>
      <c r="AH167" s="1053"/>
      <c r="AI167" s="1053"/>
      <c r="AJ167" s="1053"/>
      <c r="AK167" s="285"/>
      <c r="AL167" s="175"/>
    </row>
    <row r="168" spans="1:46">
      <c r="A168" s="34" t="s">
        <v>231</v>
      </c>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c r="AK168" s="285"/>
      <c r="AT168" s="31"/>
    </row>
    <row r="169" spans="1:46" ht="18" customHeight="1">
      <c r="A169" s="34"/>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F169" s="172" t="s">
        <v>230</v>
      </c>
      <c r="AG169" s="292"/>
      <c r="AH169" s="293" t="s">
        <v>160</v>
      </c>
      <c r="AI169" s="292"/>
      <c r="AJ169" s="294"/>
      <c r="AK169" s="5"/>
      <c r="AT169" s="31"/>
    </row>
    <row r="170" spans="1:46" ht="66.75" customHeight="1">
      <c r="A170" s="1084" t="s">
        <v>360</v>
      </c>
      <c r="B170" s="1085"/>
      <c r="C170" s="1085"/>
      <c r="D170" s="1085"/>
      <c r="E170" s="1085"/>
      <c r="F170" s="1085"/>
      <c r="G170" s="1085"/>
      <c r="H170" s="1085"/>
      <c r="I170" s="1085"/>
      <c r="J170" s="1085"/>
      <c r="K170" s="1085"/>
      <c r="L170" s="1085"/>
      <c r="M170" s="1085"/>
      <c r="N170" s="1085"/>
      <c r="O170" s="1085"/>
      <c r="P170" s="1085"/>
      <c r="Q170" s="1085"/>
      <c r="R170" s="1085"/>
      <c r="S170" s="1085"/>
      <c r="T170" s="1085"/>
      <c r="U170" s="1085"/>
      <c r="V170" s="1085"/>
      <c r="W170" s="1085"/>
      <c r="X170" s="1085"/>
      <c r="Y170" s="1085"/>
      <c r="Z170" s="1085"/>
      <c r="AA170" s="1085"/>
      <c r="AB170" s="1085"/>
      <c r="AC170" s="1085"/>
      <c r="AD170" s="1085"/>
      <c r="AE170" s="1085"/>
      <c r="AF170" s="1085"/>
      <c r="AG170" s="1085"/>
      <c r="AH170" s="1085"/>
      <c r="AI170" s="1085"/>
      <c r="AJ170" s="1086"/>
      <c r="AK170" s="295"/>
      <c r="AT170" s="31"/>
    </row>
    <row r="171" spans="1:46" ht="7.5" customHeight="1">
      <c r="A171" s="296"/>
      <c r="B171" s="296"/>
      <c r="C171" s="296"/>
      <c r="D171" s="296"/>
      <c r="E171" s="296"/>
      <c r="F171" s="296"/>
      <c r="G171" s="296"/>
      <c r="H171" s="296"/>
      <c r="I171" s="296"/>
      <c r="J171" s="296"/>
      <c r="K171" s="296"/>
      <c r="L171" s="296"/>
      <c r="M171" s="296"/>
      <c r="N171" s="296"/>
      <c r="O171" s="296"/>
      <c r="P171" s="296"/>
      <c r="Q171" s="296"/>
      <c r="R171" s="296"/>
      <c r="S171" s="296"/>
      <c r="T171" s="296"/>
      <c r="U171" s="296"/>
      <c r="V171" s="296"/>
      <c r="W171" s="296"/>
      <c r="X171" s="296"/>
      <c r="Y171" s="296"/>
      <c r="Z171" s="296"/>
      <c r="AA171" s="296"/>
      <c r="AB171" s="296"/>
      <c r="AC171" s="296"/>
      <c r="AD171" s="296"/>
      <c r="AE171" s="296"/>
      <c r="AF171" s="296"/>
      <c r="AG171" s="296"/>
      <c r="AH171" s="296"/>
      <c r="AI171" s="296"/>
      <c r="AJ171" s="297"/>
      <c r="AK171" s="295"/>
      <c r="AT171" s="31"/>
    </row>
    <row r="172" spans="1:46" ht="15" customHeight="1" thickBot="1">
      <c r="A172" s="1074" t="s">
        <v>85</v>
      </c>
      <c r="B172" s="1075"/>
      <c r="C172" s="1075"/>
      <c r="D172" s="1076"/>
      <c r="E172" s="1054" t="s">
        <v>84</v>
      </c>
      <c r="F172" s="1055"/>
      <c r="G172" s="1055"/>
      <c r="H172" s="1055"/>
      <c r="I172" s="1055"/>
      <c r="J172" s="1055"/>
      <c r="K172" s="1055"/>
      <c r="L172" s="1055"/>
      <c r="M172" s="1055"/>
      <c r="N172" s="1055"/>
      <c r="O172" s="1055"/>
      <c r="P172" s="1055"/>
      <c r="Q172" s="1055"/>
      <c r="R172" s="1055"/>
      <c r="S172" s="1055"/>
      <c r="T172" s="1055"/>
      <c r="U172" s="1055"/>
      <c r="V172" s="1055"/>
      <c r="W172" s="1055"/>
      <c r="X172" s="1055"/>
      <c r="Y172" s="1055"/>
      <c r="Z172" s="1055"/>
      <c r="AA172" s="1055"/>
      <c r="AB172" s="1055"/>
      <c r="AC172" s="1055"/>
      <c r="AD172" s="1055"/>
      <c r="AE172" s="1055"/>
      <c r="AF172" s="1055"/>
      <c r="AG172" s="1055"/>
      <c r="AH172" s="1055"/>
      <c r="AI172" s="1055"/>
      <c r="AJ172" s="1056"/>
      <c r="AK172" s="295"/>
      <c r="AT172" s="31"/>
    </row>
    <row r="173" spans="1:46" s="299" customFormat="1" ht="39" customHeight="1">
      <c r="A173" s="1183" t="s">
        <v>16</v>
      </c>
      <c r="B173" s="1184"/>
      <c r="C173" s="1184"/>
      <c r="D173" s="1185"/>
      <c r="E173" s="298"/>
      <c r="F173" s="1072" t="s">
        <v>381</v>
      </c>
      <c r="G173" s="1072"/>
      <c r="H173" s="1072"/>
      <c r="I173" s="1072"/>
      <c r="J173" s="1072"/>
      <c r="K173" s="1072"/>
      <c r="L173" s="1072"/>
      <c r="M173" s="1072"/>
      <c r="N173" s="1072"/>
      <c r="O173" s="1072"/>
      <c r="P173" s="1072"/>
      <c r="Q173" s="1072"/>
      <c r="R173" s="1072"/>
      <c r="S173" s="1072"/>
      <c r="T173" s="1072"/>
      <c r="U173" s="1072"/>
      <c r="V173" s="1072"/>
      <c r="W173" s="1072"/>
      <c r="X173" s="1072"/>
      <c r="Y173" s="1072"/>
      <c r="Z173" s="1072"/>
      <c r="AA173" s="1072"/>
      <c r="AB173" s="1072"/>
      <c r="AC173" s="1072"/>
      <c r="AD173" s="1072"/>
      <c r="AE173" s="1072"/>
      <c r="AF173" s="1072"/>
      <c r="AG173" s="1072"/>
      <c r="AH173" s="1072"/>
      <c r="AI173" s="1072"/>
      <c r="AJ173" s="1073"/>
      <c r="AK173" s="295"/>
    </row>
    <row r="174" spans="1:46" s="299" customFormat="1" ht="13.5" customHeight="1">
      <c r="A174" s="1186"/>
      <c r="B174" s="1187"/>
      <c r="C174" s="1187"/>
      <c r="D174" s="1188"/>
      <c r="E174" s="300"/>
      <c r="F174" s="1043" t="s">
        <v>51</v>
      </c>
      <c r="G174" s="1043"/>
      <c r="H174" s="1043"/>
      <c r="I174" s="1043"/>
      <c r="J174" s="1043"/>
      <c r="K174" s="1043"/>
      <c r="L174" s="1043"/>
      <c r="M174" s="1043"/>
      <c r="N174" s="1043"/>
      <c r="O174" s="1043"/>
      <c r="P174" s="1043"/>
      <c r="Q174" s="1043"/>
      <c r="R174" s="1043"/>
      <c r="S174" s="1043"/>
      <c r="T174" s="1043"/>
      <c r="U174" s="1043"/>
      <c r="V174" s="1043"/>
      <c r="W174" s="1043"/>
      <c r="X174" s="1043"/>
      <c r="Y174" s="1043"/>
      <c r="Z174" s="1043"/>
      <c r="AA174" s="1043"/>
      <c r="AB174" s="1043"/>
      <c r="AC174" s="1043"/>
      <c r="AD174" s="1043"/>
      <c r="AE174" s="1043"/>
      <c r="AF174" s="1043"/>
      <c r="AG174" s="1043"/>
      <c r="AH174" s="1043"/>
      <c r="AI174" s="1043"/>
      <c r="AJ174" s="301"/>
      <c r="AK174" s="295"/>
    </row>
    <row r="175" spans="1:46" s="299" customFormat="1" ht="13.5" customHeight="1">
      <c r="A175" s="1186"/>
      <c r="B175" s="1187"/>
      <c r="C175" s="1187"/>
      <c r="D175" s="1188"/>
      <c r="E175" s="300"/>
      <c r="F175" s="1043" t="s">
        <v>52</v>
      </c>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301"/>
      <c r="AK175" s="295"/>
    </row>
    <row r="176" spans="1:46" s="299" customFormat="1" ht="13.5" customHeight="1">
      <c r="A176" s="1186"/>
      <c r="B176" s="1187"/>
      <c r="C176" s="1187"/>
      <c r="D176" s="1188"/>
      <c r="E176" s="300"/>
      <c r="F176" s="1043" t="s">
        <v>382</v>
      </c>
      <c r="G176" s="1043"/>
      <c r="H176" s="1043"/>
      <c r="I176" s="1043"/>
      <c r="J176" s="1043"/>
      <c r="K176" s="1043"/>
      <c r="L176" s="1043"/>
      <c r="M176" s="1043"/>
      <c r="N176" s="1043"/>
      <c r="O176" s="1043"/>
      <c r="P176" s="1043"/>
      <c r="Q176" s="1043"/>
      <c r="R176" s="1043"/>
      <c r="S176" s="1043"/>
      <c r="T176" s="1043"/>
      <c r="U176" s="1043"/>
      <c r="V176" s="1043"/>
      <c r="W176" s="1043"/>
      <c r="X176" s="1043"/>
      <c r="Y176" s="1043"/>
      <c r="Z176" s="1043"/>
      <c r="AA176" s="1043"/>
      <c r="AB176" s="1043"/>
      <c r="AC176" s="1043"/>
      <c r="AD176" s="1043"/>
      <c r="AE176" s="1043"/>
      <c r="AF176" s="1043"/>
      <c r="AG176" s="1043"/>
      <c r="AH176" s="1043"/>
      <c r="AI176" s="1043"/>
      <c r="AJ176" s="301"/>
      <c r="AK176" s="295"/>
    </row>
    <row r="177" spans="1:37" s="299" customFormat="1" ht="13.5" customHeight="1">
      <c r="A177" s="1189"/>
      <c r="B177" s="1190"/>
      <c r="C177" s="1190"/>
      <c r="D177" s="1191"/>
      <c r="E177" s="302"/>
      <c r="F177" s="1132" t="s">
        <v>67</v>
      </c>
      <c r="G177" s="1132"/>
      <c r="H177" s="1132"/>
      <c r="I177" s="1132"/>
      <c r="J177" s="1132"/>
      <c r="K177" s="1132"/>
      <c r="L177" s="1132"/>
      <c r="M177" s="1132"/>
      <c r="N177" s="1132"/>
      <c r="O177" s="1132"/>
      <c r="P177" s="1132"/>
      <c r="Q177" s="1132"/>
      <c r="R177" s="1132"/>
      <c r="S177" s="1132"/>
      <c r="T177" s="1132"/>
      <c r="U177" s="1132"/>
      <c r="V177" s="1132"/>
      <c r="W177" s="1132"/>
      <c r="X177" s="1132"/>
      <c r="Y177" s="1132"/>
      <c r="Z177" s="1132"/>
      <c r="AA177" s="1132"/>
      <c r="AB177" s="1132"/>
      <c r="AC177" s="1132"/>
      <c r="AD177" s="1132"/>
      <c r="AE177" s="1132"/>
      <c r="AF177" s="1132"/>
      <c r="AG177" s="1132"/>
      <c r="AH177" s="1132"/>
      <c r="AI177" s="1132"/>
      <c r="AJ177" s="303"/>
      <c r="AK177" s="295"/>
    </row>
    <row r="178" spans="1:37" s="29" customFormat="1" ht="13.5" customHeight="1">
      <c r="A178" s="1165" t="s">
        <v>53</v>
      </c>
      <c r="B178" s="1166"/>
      <c r="C178" s="1166"/>
      <c r="D178" s="1167"/>
      <c r="E178" s="304"/>
      <c r="F178" s="1181" t="s">
        <v>383</v>
      </c>
      <c r="G178" s="1181"/>
      <c r="H178" s="1181"/>
      <c r="I178" s="1181"/>
      <c r="J178" s="1181"/>
      <c r="K178" s="1181"/>
      <c r="L178" s="1181"/>
      <c r="M178" s="1181"/>
      <c r="N178" s="1181"/>
      <c r="O178" s="1181"/>
      <c r="P178" s="1181"/>
      <c r="Q178" s="1181"/>
      <c r="R178" s="1181"/>
      <c r="S178" s="1181"/>
      <c r="T178" s="1181"/>
      <c r="U178" s="1181"/>
      <c r="V178" s="1181"/>
      <c r="W178" s="1181"/>
      <c r="X178" s="1181"/>
      <c r="Y178" s="1181"/>
      <c r="Z178" s="1181"/>
      <c r="AA178" s="1181"/>
      <c r="AB178" s="1181"/>
      <c r="AC178" s="1181"/>
      <c r="AD178" s="1181"/>
      <c r="AE178" s="1181"/>
      <c r="AF178" s="1181"/>
      <c r="AG178" s="1181"/>
      <c r="AH178" s="1181"/>
      <c r="AI178" s="1181"/>
      <c r="AJ178" s="305"/>
      <c r="AK178" s="295"/>
    </row>
    <row r="179" spans="1:37" s="29" customFormat="1" ht="13.5" customHeight="1">
      <c r="A179" s="1168"/>
      <c r="B179" s="1169"/>
      <c r="C179" s="1169"/>
      <c r="D179" s="1170"/>
      <c r="E179" s="300"/>
      <c r="F179" s="1043" t="s">
        <v>54</v>
      </c>
      <c r="G179" s="1043"/>
      <c r="H179" s="1043"/>
      <c r="I179" s="1043"/>
      <c r="J179" s="1043"/>
      <c r="K179" s="1043"/>
      <c r="L179" s="1043"/>
      <c r="M179" s="1043"/>
      <c r="N179" s="1043"/>
      <c r="O179" s="1043"/>
      <c r="P179" s="1043"/>
      <c r="Q179" s="1043"/>
      <c r="R179" s="1043"/>
      <c r="S179" s="1043"/>
      <c r="T179" s="1043"/>
      <c r="U179" s="1043"/>
      <c r="V179" s="1043"/>
      <c r="W179" s="1043"/>
      <c r="X179" s="1043"/>
      <c r="Y179" s="1043"/>
      <c r="Z179" s="1043"/>
      <c r="AA179" s="1043"/>
      <c r="AB179" s="1043"/>
      <c r="AC179" s="1043"/>
      <c r="AD179" s="1043"/>
      <c r="AE179" s="1043"/>
      <c r="AF179" s="1043"/>
      <c r="AG179" s="1043"/>
      <c r="AH179" s="1043"/>
      <c r="AI179" s="1043"/>
      <c r="AJ179" s="1044"/>
      <c r="AK179" s="295"/>
    </row>
    <row r="180" spans="1:37" s="29" customFormat="1" ht="35.25" customHeight="1">
      <c r="A180" s="1168"/>
      <c r="B180" s="1169"/>
      <c r="C180" s="1169"/>
      <c r="D180" s="1170"/>
      <c r="E180" s="300"/>
      <c r="F180" s="1130" t="s">
        <v>384</v>
      </c>
      <c r="G180" s="1130"/>
      <c r="H180" s="1130"/>
      <c r="I180" s="1130"/>
      <c r="J180" s="1130"/>
      <c r="K180" s="1130"/>
      <c r="L180" s="1130"/>
      <c r="M180" s="1130"/>
      <c r="N180" s="1130"/>
      <c r="O180" s="1130"/>
      <c r="P180" s="1130"/>
      <c r="Q180" s="1130"/>
      <c r="R180" s="1130"/>
      <c r="S180" s="1130"/>
      <c r="T180" s="1130"/>
      <c r="U180" s="1130"/>
      <c r="V180" s="1130"/>
      <c r="W180" s="1130"/>
      <c r="X180" s="1130"/>
      <c r="Y180" s="1130"/>
      <c r="Z180" s="1130"/>
      <c r="AA180" s="1130"/>
      <c r="AB180" s="1130"/>
      <c r="AC180" s="1130"/>
      <c r="AD180" s="1130"/>
      <c r="AE180" s="1130"/>
      <c r="AF180" s="1130"/>
      <c r="AG180" s="1130"/>
      <c r="AH180" s="1130"/>
      <c r="AI180" s="1130"/>
      <c r="AJ180" s="1131"/>
      <c r="AK180" s="295"/>
    </row>
    <row r="181" spans="1:37" s="29" customFormat="1" ht="13.5" customHeight="1">
      <c r="A181" s="1168"/>
      <c r="B181" s="1169"/>
      <c r="C181" s="1169"/>
      <c r="D181" s="1170"/>
      <c r="E181" s="300"/>
      <c r="F181" s="1043" t="s">
        <v>385</v>
      </c>
      <c r="G181" s="1043"/>
      <c r="H181" s="1043"/>
      <c r="I181" s="1043"/>
      <c r="J181" s="1043"/>
      <c r="K181" s="1043"/>
      <c r="L181" s="1043"/>
      <c r="M181" s="1043"/>
      <c r="N181" s="1043"/>
      <c r="O181" s="1043"/>
      <c r="P181" s="1043"/>
      <c r="Q181" s="1043"/>
      <c r="R181" s="1043"/>
      <c r="S181" s="1043"/>
      <c r="T181" s="1043"/>
      <c r="U181" s="1043"/>
      <c r="V181" s="1043"/>
      <c r="W181" s="1043"/>
      <c r="X181" s="1043"/>
      <c r="Y181" s="1043"/>
      <c r="Z181" s="1043"/>
      <c r="AA181" s="1043"/>
      <c r="AB181" s="1043"/>
      <c r="AC181" s="1043"/>
      <c r="AD181" s="1043"/>
      <c r="AE181" s="1043"/>
      <c r="AF181" s="1043"/>
      <c r="AG181" s="1043"/>
      <c r="AH181" s="1043"/>
      <c r="AI181" s="1043"/>
      <c r="AJ181" s="301"/>
      <c r="AK181" s="295"/>
    </row>
    <row r="182" spans="1:37" s="29" customFormat="1" ht="13.5" customHeight="1">
      <c r="A182" s="1168"/>
      <c r="B182" s="1169"/>
      <c r="C182" s="1169"/>
      <c r="D182" s="1170"/>
      <c r="E182" s="300"/>
      <c r="F182" s="1043" t="s">
        <v>55</v>
      </c>
      <c r="G182" s="1043"/>
      <c r="H182" s="1043"/>
      <c r="I182" s="1043"/>
      <c r="J182" s="1043"/>
      <c r="K182" s="1043"/>
      <c r="L182" s="1043"/>
      <c r="M182" s="1043"/>
      <c r="N182" s="1043"/>
      <c r="O182" s="1043"/>
      <c r="P182" s="1043"/>
      <c r="Q182" s="1043"/>
      <c r="R182" s="1043"/>
      <c r="S182" s="1043"/>
      <c r="T182" s="1043"/>
      <c r="U182" s="1043"/>
      <c r="V182" s="1043"/>
      <c r="W182" s="1043"/>
      <c r="X182" s="1043"/>
      <c r="Y182" s="1043"/>
      <c r="Z182" s="1043"/>
      <c r="AA182" s="1043"/>
      <c r="AB182" s="1043"/>
      <c r="AC182" s="1043"/>
      <c r="AD182" s="1043"/>
      <c r="AE182" s="1043"/>
      <c r="AF182" s="1043"/>
      <c r="AG182" s="1043"/>
      <c r="AH182" s="1043"/>
      <c r="AI182" s="1043"/>
      <c r="AJ182" s="301"/>
      <c r="AK182" s="295"/>
    </row>
    <row r="183" spans="1:37" s="29" customFormat="1" ht="25.15" customHeight="1">
      <c r="A183" s="1168"/>
      <c r="B183" s="1169"/>
      <c r="C183" s="1169"/>
      <c r="D183" s="1170"/>
      <c r="E183" s="300"/>
      <c r="F183" s="1045" t="s">
        <v>386</v>
      </c>
      <c r="G183" s="1045"/>
      <c r="H183" s="1045"/>
      <c r="I183" s="1045"/>
      <c r="J183" s="1045"/>
      <c r="K183" s="1045"/>
      <c r="L183" s="1045"/>
      <c r="M183" s="1045"/>
      <c r="N183" s="1045"/>
      <c r="O183" s="1045"/>
      <c r="P183" s="1045"/>
      <c r="Q183" s="1045"/>
      <c r="R183" s="1045"/>
      <c r="S183" s="1045"/>
      <c r="T183" s="1045"/>
      <c r="U183" s="1045"/>
      <c r="V183" s="1045"/>
      <c r="W183" s="1045"/>
      <c r="X183" s="1045"/>
      <c r="Y183" s="1045"/>
      <c r="Z183" s="1045"/>
      <c r="AA183" s="1045"/>
      <c r="AB183" s="1045"/>
      <c r="AC183" s="1045"/>
      <c r="AD183" s="1045"/>
      <c r="AE183" s="1045"/>
      <c r="AF183" s="1045"/>
      <c r="AG183" s="1045"/>
      <c r="AH183" s="1045"/>
      <c r="AI183" s="1045"/>
      <c r="AJ183" s="1046"/>
      <c r="AK183" s="295"/>
    </row>
    <row r="184" spans="1:37" s="29" customFormat="1" ht="13.5" customHeight="1">
      <c r="A184" s="1168"/>
      <c r="B184" s="1169"/>
      <c r="C184" s="1169"/>
      <c r="D184" s="1170"/>
      <c r="E184" s="300"/>
      <c r="F184" s="1142" t="s">
        <v>56</v>
      </c>
      <c r="G184" s="1142"/>
      <c r="H184" s="1142"/>
      <c r="I184" s="1142"/>
      <c r="J184" s="1142"/>
      <c r="K184" s="1142"/>
      <c r="L184" s="1142"/>
      <c r="M184" s="1142"/>
      <c r="N184" s="1142"/>
      <c r="O184" s="1142"/>
      <c r="P184" s="1142"/>
      <c r="Q184" s="1142"/>
      <c r="R184" s="1142"/>
      <c r="S184" s="1142"/>
      <c r="T184" s="1142"/>
      <c r="U184" s="1142"/>
      <c r="V184" s="1142"/>
      <c r="W184" s="1142"/>
      <c r="X184" s="1142"/>
      <c r="Y184" s="1142"/>
      <c r="Z184" s="1142"/>
      <c r="AA184" s="1142"/>
      <c r="AB184" s="1142"/>
      <c r="AC184" s="1142"/>
      <c r="AD184" s="1142"/>
      <c r="AE184" s="1142"/>
      <c r="AF184" s="1142"/>
      <c r="AG184" s="1142"/>
      <c r="AH184" s="1142"/>
      <c r="AI184" s="1142"/>
      <c r="AJ184" s="301"/>
      <c r="AK184" s="295"/>
    </row>
    <row r="185" spans="1:37" s="29" customFormat="1" ht="13.5" customHeight="1">
      <c r="A185" s="1168"/>
      <c r="B185" s="1169"/>
      <c r="C185" s="1169"/>
      <c r="D185" s="1170"/>
      <c r="E185" s="300"/>
      <c r="F185" s="1142" t="s">
        <v>57</v>
      </c>
      <c r="G185" s="1142"/>
      <c r="H185" s="1142"/>
      <c r="I185" s="1142"/>
      <c r="J185" s="1142"/>
      <c r="K185" s="1142"/>
      <c r="L185" s="1142"/>
      <c r="M185" s="1142"/>
      <c r="N185" s="1142"/>
      <c r="O185" s="1142"/>
      <c r="P185" s="1142"/>
      <c r="Q185" s="1142"/>
      <c r="R185" s="1142"/>
      <c r="S185" s="1142"/>
      <c r="T185" s="1142"/>
      <c r="U185" s="1142"/>
      <c r="V185" s="1142"/>
      <c r="W185" s="1142"/>
      <c r="X185" s="1142"/>
      <c r="Y185" s="1142"/>
      <c r="Z185" s="1142"/>
      <c r="AA185" s="1142"/>
      <c r="AB185" s="1142"/>
      <c r="AC185" s="1142"/>
      <c r="AD185" s="1142"/>
      <c r="AE185" s="1142"/>
      <c r="AF185" s="1142"/>
      <c r="AG185" s="1142"/>
      <c r="AH185" s="1142"/>
      <c r="AI185" s="1142"/>
      <c r="AJ185" s="301"/>
      <c r="AK185" s="295"/>
    </row>
    <row r="186" spans="1:37" s="29" customFormat="1" ht="13.5" customHeight="1">
      <c r="A186" s="1171"/>
      <c r="B186" s="1172"/>
      <c r="C186" s="1172"/>
      <c r="D186" s="1173"/>
      <c r="E186" s="306"/>
      <c r="F186" s="1157" t="s">
        <v>219</v>
      </c>
      <c r="G186" s="1157"/>
      <c r="H186" s="1157"/>
      <c r="I186" s="1157"/>
      <c r="J186" s="1157"/>
      <c r="K186" s="1157"/>
      <c r="L186" s="1157"/>
      <c r="M186" s="1157"/>
      <c r="N186" s="1157"/>
      <c r="O186" s="1157"/>
      <c r="P186" s="1157"/>
      <c r="Q186" s="1157"/>
      <c r="R186" s="1157"/>
      <c r="S186" s="1157"/>
      <c r="T186" s="1157"/>
      <c r="U186" s="1157"/>
      <c r="V186" s="1157"/>
      <c r="W186" s="1157"/>
      <c r="X186" s="1157"/>
      <c r="Y186" s="1157"/>
      <c r="Z186" s="1157"/>
      <c r="AA186" s="1157"/>
      <c r="AB186" s="1157"/>
      <c r="AC186" s="1157"/>
      <c r="AD186" s="1157"/>
      <c r="AE186" s="1157"/>
      <c r="AF186" s="1157"/>
      <c r="AG186" s="1157"/>
      <c r="AH186" s="1157"/>
      <c r="AI186" s="1157"/>
      <c r="AJ186" s="307"/>
      <c r="AK186" s="25"/>
    </row>
    <row r="187" spans="1:37" s="29" customFormat="1" ht="13.5" customHeight="1">
      <c r="A187" s="1165" t="s">
        <v>19</v>
      </c>
      <c r="B187" s="1166"/>
      <c r="C187" s="1166"/>
      <c r="D187" s="1167"/>
      <c r="E187" s="308"/>
      <c r="F187" s="1156" t="s">
        <v>387</v>
      </c>
      <c r="G187" s="1156"/>
      <c r="H187" s="1156"/>
      <c r="I187" s="1156"/>
      <c r="J187" s="1156"/>
      <c r="K187" s="1156"/>
      <c r="L187" s="1156"/>
      <c r="M187" s="1156"/>
      <c r="N187" s="1156"/>
      <c r="O187" s="1156"/>
      <c r="P187" s="1156"/>
      <c r="Q187" s="1156"/>
      <c r="R187" s="1156"/>
      <c r="S187" s="1156"/>
      <c r="T187" s="1156"/>
      <c r="U187" s="1156"/>
      <c r="V187" s="1156"/>
      <c r="W187" s="1156"/>
      <c r="X187" s="1156"/>
      <c r="Y187" s="1156"/>
      <c r="Z187" s="1156"/>
      <c r="AA187" s="1156"/>
      <c r="AB187" s="1156"/>
      <c r="AC187" s="1156"/>
      <c r="AD187" s="1156"/>
      <c r="AE187" s="1156"/>
      <c r="AF187" s="1156"/>
      <c r="AG187" s="1156"/>
      <c r="AH187" s="1156"/>
      <c r="AI187" s="1156"/>
      <c r="AJ187" s="309"/>
    </row>
    <row r="188" spans="1:37" s="29" customFormat="1" ht="26.25" customHeight="1">
      <c r="A188" s="1168"/>
      <c r="B188" s="1169"/>
      <c r="C188" s="1169"/>
      <c r="D188" s="1170"/>
      <c r="E188" s="300"/>
      <c r="F188" s="1142" t="s">
        <v>388</v>
      </c>
      <c r="G188" s="1142"/>
      <c r="H188" s="1142"/>
      <c r="I188" s="1142"/>
      <c r="J188" s="1142"/>
      <c r="K188" s="1142"/>
      <c r="L188" s="1142"/>
      <c r="M188" s="1142"/>
      <c r="N188" s="1142"/>
      <c r="O188" s="1142"/>
      <c r="P188" s="1142"/>
      <c r="Q188" s="1142"/>
      <c r="R188" s="1142"/>
      <c r="S188" s="1142"/>
      <c r="T188" s="1142"/>
      <c r="U188" s="1142"/>
      <c r="V188" s="1142"/>
      <c r="W188" s="1142"/>
      <c r="X188" s="1142"/>
      <c r="Y188" s="1142"/>
      <c r="Z188" s="1142"/>
      <c r="AA188" s="1142"/>
      <c r="AB188" s="1142"/>
      <c r="AC188" s="1142"/>
      <c r="AD188" s="1142"/>
      <c r="AE188" s="1142"/>
      <c r="AF188" s="1142"/>
      <c r="AG188" s="1142"/>
      <c r="AH188" s="1142"/>
      <c r="AI188" s="1142"/>
      <c r="AJ188" s="1180"/>
    </row>
    <row r="189" spans="1:37" s="29" customFormat="1" ht="13.5" customHeight="1">
      <c r="A189" s="1168"/>
      <c r="B189" s="1169"/>
      <c r="C189" s="1169"/>
      <c r="D189" s="1170"/>
      <c r="E189" s="300"/>
      <c r="F189" s="1142" t="s">
        <v>389</v>
      </c>
      <c r="G189" s="1142"/>
      <c r="H189" s="1142"/>
      <c r="I189" s="1142"/>
      <c r="J189" s="1142"/>
      <c r="K189" s="1142"/>
      <c r="L189" s="1142"/>
      <c r="M189" s="1142"/>
      <c r="N189" s="1142"/>
      <c r="O189" s="1142"/>
      <c r="P189" s="1142"/>
      <c r="Q189" s="1142"/>
      <c r="R189" s="1142"/>
      <c r="S189" s="1142"/>
      <c r="T189" s="1142"/>
      <c r="U189" s="1142"/>
      <c r="V189" s="1142"/>
      <c r="W189" s="1142"/>
      <c r="X189" s="1142"/>
      <c r="Y189" s="1142"/>
      <c r="Z189" s="1142"/>
      <c r="AA189" s="1142"/>
      <c r="AB189" s="1142"/>
      <c r="AC189" s="1142"/>
      <c r="AD189" s="1142"/>
      <c r="AE189" s="1142"/>
      <c r="AF189" s="1142"/>
      <c r="AG189" s="1142"/>
      <c r="AH189" s="1142"/>
      <c r="AI189" s="1142"/>
      <c r="AJ189" s="301"/>
    </row>
    <row r="190" spans="1:37" s="29" customFormat="1" ht="13.5" customHeight="1">
      <c r="A190" s="1168"/>
      <c r="B190" s="1169"/>
      <c r="C190" s="1169"/>
      <c r="D190" s="1170"/>
      <c r="E190" s="300"/>
      <c r="F190" s="1142" t="s">
        <v>391</v>
      </c>
      <c r="G190" s="1142"/>
      <c r="H190" s="1142"/>
      <c r="I190" s="1142"/>
      <c r="J190" s="1142"/>
      <c r="K190" s="1142"/>
      <c r="L190" s="1142"/>
      <c r="M190" s="1142"/>
      <c r="N190" s="1142"/>
      <c r="O190" s="1142"/>
      <c r="P190" s="1142"/>
      <c r="Q190" s="1142"/>
      <c r="R190" s="1142"/>
      <c r="S190" s="1142"/>
      <c r="T190" s="1142"/>
      <c r="U190" s="1142"/>
      <c r="V190" s="1142"/>
      <c r="W190" s="1142"/>
      <c r="X190" s="1142"/>
      <c r="Y190" s="1142"/>
      <c r="Z190" s="1142"/>
      <c r="AA190" s="1142"/>
      <c r="AB190" s="1142"/>
      <c r="AC190" s="1142"/>
      <c r="AD190" s="1142"/>
      <c r="AE190" s="1142"/>
      <c r="AF190" s="1142"/>
      <c r="AG190" s="1142"/>
      <c r="AH190" s="1142"/>
      <c r="AI190" s="1142"/>
      <c r="AJ190" s="301"/>
      <c r="AK190" s="285"/>
    </row>
    <row r="191" spans="1:37" s="29" customFormat="1" ht="13.5" customHeight="1">
      <c r="A191" s="1168"/>
      <c r="B191" s="1169"/>
      <c r="C191" s="1169"/>
      <c r="D191" s="1170"/>
      <c r="E191" s="300"/>
      <c r="F191" s="1142" t="s">
        <v>390</v>
      </c>
      <c r="G191" s="1142"/>
      <c r="H191" s="1142"/>
      <c r="I191" s="1142"/>
      <c r="J191" s="1142"/>
      <c r="K191" s="1142"/>
      <c r="L191" s="1142"/>
      <c r="M191" s="1142"/>
      <c r="N191" s="1142"/>
      <c r="O191" s="1142"/>
      <c r="P191" s="1142"/>
      <c r="Q191" s="1142"/>
      <c r="R191" s="1142"/>
      <c r="S191" s="1142"/>
      <c r="T191" s="1142"/>
      <c r="U191" s="1142"/>
      <c r="V191" s="1142"/>
      <c r="W191" s="1142"/>
      <c r="X191" s="1142"/>
      <c r="Y191" s="1142"/>
      <c r="Z191" s="1142"/>
      <c r="AA191" s="1142"/>
      <c r="AB191" s="1142"/>
      <c r="AC191" s="1142"/>
      <c r="AD191" s="1142"/>
      <c r="AE191" s="1142"/>
      <c r="AF191" s="1142"/>
      <c r="AG191" s="1142"/>
      <c r="AH191" s="1142"/>
      <c r="AI191" s="1142"/>
      <c r="AJ191" s="301"/>
      <c r="AK191" s="295"/>
    </row>
    <row r="192" spans="1:37" s="29" customFormat="1" ht="13.5" customHeight="1">
      <c r="A192" s="1168"/>
      <c r="B192" s="1169"/>
      <c r="C192" s="1169"/>
      <c r="D192" s="1170"/>
      <c r="E192" s="300"/>
      <c r="F192" s="1142" t="s">
        <v>58</v>
      </c>
      <c r="G192" s="1142"/>
      <c r="H192" s="1142"/>
      <c r="I192" s="1142"/>
      <c r="J192" s="1142"/>
      <c r="K192" s="1142"/>
      <c r="L192" s="1142"/>
      <c r="M192" s="1142"/>
      <c r="N192" s="1142"/>
      <c r="O192" s="1142"/>
      <c r="P192" s="1142"/>
      <c r="Q192" s="1142"/>
      <c r="R192" s="1142"/>
      <c r="S192" s="1142"/>
      <c r="T192" s="1142"/>
      <c r="U192" s="1142"/>
      <c r="V192" s="1142"/>
      <c r="W192" s="1142"/>
      <c r="X192" s="1142"/>
      <c r="Y192" s="1142"/>
      <c r="Z192" s="1142"/>
      <c r="AA192" s="1142"/>
      <c r="AB192" s="1142"/>
      <c r="AC192" s="1142"/>
      <c r="AD192" s="1142"/>
      <c r="AE192" s="1142"/>
      <c r="AF192" s="1142"/>
      <c r="AG192" s="1142"/>
      <c r="AH192" s="1142"/>
      <c r="AI192" s="1142"/>
      <c r="AJ192" s="301"/>
      <c r="AK192" s="295"/>
    </row>
    <row r="193" spans="1:46" s="29" customFormat="1" ht="13.5" customHeight="1" thickBot="1">
      <c r="A193" s="1171"/>
      <c r="B193" s="1172"/>
      <c r="C193" s="1172"/>
      <c r="D193" s="1173"/>
      <c r="E193" s="310"/>
      <c r="F193" s="1152" t="s">
        <v>67</v>
      </c>
      <c r="G193" s="1152"/>
      <c r="H193" s="1152"/>
      <c r="I193" s="1152"/>
      <c r="J193" s="1152"/>
      <c r="K193" s="1152"/>
      <c r="L193" s="1152"/>
      <c r="M193" s="1152"/>
      <c r="N193" s="1152"/>
      <c r="O193" s="1152"/>
      <c r="P193" s="1152"/>
      <c r="Q193" s="1152"/>
      <c r="R193" s="1152"/>
      <c r="S193" s="1152"/>
      <c r="T193" s="1152"/>
      <c r="U193" s="1152"/>
      <c r="V193" s="1152"/>
      <c r="W193" s="1152"/>
      <c r="X193" s="1152"/>
      <c r="Y193" s="1152"/>
      <c r="Z193" s="1152"/>
      <c r="AA193" s="1152"/>
      <c r="AB193" s="1152"/>
      <c r="AC193" s="1152"/>
      <c r="AD193" s="1152"/>
      <c r="AE193" s="1152"/>
      <c r="AF193" s="1152"/>
      <c r="AG193" s="1152"/>
      <c r="AH193" s="1152"/>
      <c r="AI193" s="1152"/>
      <c r="AJ193" s="311"/>
      <c r="AK193" s="25"/>
    </row>
    <row r="194" spans="1:46" ht="9" customHeight="1">
      <c r="A194" s="312"/>
      <c r="B194" s="312"/>
      <c r="C194" s="312"/>
      <c r="D194" s="312"/>
      <c r="E194" s="312"/>
      <c r="F194" s="312"/>
      <c r="G194" s="312"/>
      <c r="H194" s="312"/>
      <c r="I194" s="312"/>
      <c r="J194" s="312"/>
      <c r="K194" s="312"/>
      <c r="L194" s="312"/>
      <c r="M194" s="312"/>
      <c r="N194" s="312"/>
      <c r="O194" s="312"/>
      <c r="P194" s="312"/>
      <c r="Q194" s="312"/>
      <c r="R194" s="312"/>
      <c r="S194" s="312"/>
      <c r="T194" s="312"/>
      <c r="U194" s="312"/>
      <c r="V194" s="312"/>
      <c r="W194" s="312"/>
      <c r="X194" s="312"/>
      <c r="Y194" s="312"/>
      <c r="Z194" s="312"/>
      <c r="AA194" s="312"/>
      <c r="AB194" s="312"/>
      <c r="AC194" s="312"/>
      <c r="AD194" s="312"/>
      <c r="AE194" s="312"/>
      <c r="AF194" s="312"/>
      <c r="AG194" s="312"/>
      <c r="AH194" s="312"/>
      <c r="AI194" s="312"/>
      <c r="AJ194" s="313"/>
      <c r="AK194" s="25"/>
      <c r="AT194" s="31"/>
    </row>
    <row r="195" spans="1:46">
      <c r="A195" s="34" t="s">
        <v>232</v>
      </c>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c r="AK195" s="25"/>
      <c r="AT195" s="31"/>
    </row>
    <row r="196" spans="1:46" ht="17.25" customHeight="1">
      <c r="A196" s="34"/>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F196" s="172" t="s">
        <v>230</v>
      </c>
      <c r="AG196" s="314"/>
      <c r="AH196" s="315" t="s">
        <v>160</v>
      </c>
      <c r="AI196" s="314"/>
      <c r="AJ196" s="316"/>
      <c r="AK196" s="5"/>
      <c r="AT196" s="31"/>
    </row>
    <row r="197" spans="1:46" ht="14.25" thickBot="1">
      <c r="A197" s="317" t="s">
        <v>202</v>
      </c>
      <c r="B197" s="312"/>
      <c r="C197" s="312"/>
      <c r="D197" s="312"/>
      <c r="E197" s="312"/>
      <c r="F197" s="312"/>
      <c r="G197" s="312"/>
      <c r="H197" s="312"/>
      <c r="I197" s="312"/>
      <c r="J197" s="312"/>
      <c r="K197" s="312"/>
      <c r="L197" s="312"/>
      <c r="M197" s="312"/>
      <c r="N197" s="312"/>
      <c r="O197" s="312"/>
      <c r="P197" s="312"/>
      <c r="Q197" s="312"/>
      <c r="R197" s="312"/>
      <c r="S197" s="312"/>
      <c r="T197" s="312"/>
      <c r="U197" s="312"/>
      <c r="V197" s="312"/>
      <c r="W197" s="312"/>
      <c r="X197" s="312"/>
      <c r="Y197" s="312"/>
      <c r="Z197" s="312"/>
      <c r="AA197" s="312"/>
      <c r="AB197" s="312"/>
      <c r="AC197" s="312"/>
      <c r="AD197" s="312"/>
      <c r="AE197" s="312"/>
      <c r="AF197" s="312"/>
      <c r="AG197" s="312"/>
      <c r="AH197" s="312"/>
      <c r="AI197" s="312"/>
      <c r="AJ197" s="313"/>
      <c r="AK197" s="25"/>
      <c r="AT197" s="31"/>
    </row>
    <row r="198" spans="1:46" s="299" customFormat="1" ht="15" customHeight="1">
      <c r="A198" s="1165" t="s">
        <v>65</v>
      </c>
      <c r="B198" s="1166"/>
      <c r="C198" s="1166"/>
      <c r="D198" s="1167"/>
      <c r="E198" s="318"/>
      <c r="F198" s="319" t="s">
        <v>392</v>
      </c>
      <c r="G198" s="319"/>
      <c r="H198" s="319"/>
      <c r="I198" s="319"/>
      <c r="J198" s="319"/>
      <c r="K198" s="319"/>
      <c r="L198" s="319"/>
      <c r="M198" s="319"/>
      <c r="N198" s="319"/>
      <c r="O198" s="320"/>
      <c r="P198" s="320"/>
      <c r="Q198" s="320"/>
      <c r="R198" s="379"/>
      <c r="S198" s="379"/>
      <c r="T198" s="379"/>
      <c r="U198" s="319" t="s">
        <v>288</v>
      </c>
      <c r="V198" s="321"/>
      <c r="W198" s="321" t="s">
        <v>290</v>
      </c>
      <c r="X198" s="321"/>
      <c r="Y198" s="321"/>
      <c r="Z198" s="319"/>
      <c r="AA198" s="320"/>
      <c r="AB198" s="320"/>
      <c r="AC198" s="320"/>
      <c r="AD198" s="320"/>
      <c r="AE198" s="320"/>
      <c r="AF198" s="320"/>
      <c r="AG198" s="320"/>
      <c r="AH198" s="320"/>
      <c r="AI198" s="320"/>
      <c r="AJ198" s="322"/>
      <c r="AK198" s="5"/>
    </row>
    <row r="199" spans="1:46" s="299" customFormat="1" ht="15" customHeight="1">
      <c r="A199" s="1174"/>
      <c r="B199" s="1175"/>
      <c r="C199" s="1175"/>
      <c r="D199" s="1176"/>
      <c r="E199" s="323"/>
      <c r="F199" s="325" t="s">
        <v>105</v>
      </c>
      <c r="G199" s="325"/>
      <c r="H199" s="325"/>
      <c r="I199" s="325"/>
      <c r="J199" s="325"/>
      <c r="K199" s="325"/>
      <c r="L199" s="325"/>
      <c r="M199" s="324"/>
      <c r="N199" s="324"/>
      <c r="O199" s="324"/>
      <c r="P199" s="324"/>
      <c r="Q199" s="324"/>
      <c r="R199" s="380"/>
      <c r="S199" s="380"/>
      <c r="T199" s="380"/>
      <c r="U199" s="325" t="s">
        <v>289</v>
      </c>
      <c r="V199" s="326"/>
      <c r="W199" s="326" t="s">
        <v>290</v>
      </c>
      <c r="X199" s="326"/>
      <c r="Y199" s="326"/>
      <c r="Z199" s="325"/>
      <c r="AA199" s="327"/>
      <c r="AB199" s="324"/>
      <c r="AC199" s="324"/>
      <c r="AD199" s="324"/>
      <c r="AE199" s="324"/>
      <c r="AF199" s="324"/>
      <c r="AG199" s="324"/>
      <c r="AH199" s="324"/>
      <c r="AI199" s="324"/>
      <c r="AJ199" s="301"/>
      <c r="AK199" s="25"/>
      <c r="AL199" s="1229" t="s">
        <v>510</v>
      </c>
      <c r="AM199" s="1230"/>
      <c r="AN199" s="1230"/>
      <c r="AO199" s="1230"/>
      <c r="AP199" s="1230"/>
      <c r="AQ199" s="1230"/>
    </row>
    <row r="200" spans="1:46" s="29" customFormat="1" ht="15" customHeight="1">
      <c r="A200" s="1177" t="s">
        <v>66</v>
      </c>
      <c r="B200" s="1178"/>
      <c r="C200" s="1178"/>
      <c r="D200" s="1179"/>
      <c r="E200" s="323"/>
      <c r="F200" s="1048" t="s">
        <v>68</v>
      </c>
      <c r="G200" s="1048"/>
      <c r="H200" s="1048"/>
      <c r="I200" s="1048"/>
      <c r="J200" s="1048"/>
      <c r="K200" s="1048"/>
      <c r="L200" s="1048"/>
      <c r="M200" s="1048"/>
      <c r="N200" s="1048"/>
      <c r="O200" s="1048"/>
      <c r="P200" s="1048"/>
      <c r="Q200" s="1048"/>
      <c r="R200" s="1048"/>
      <c r="S200" s="1048"/>
      <c r="T200" s="1048"/>
      <c r="U200" s="325" t="s">
        <v>289</v>
      </c>
      <c r="V200" s="326"/>
      <c r="W200" s="326" t="s">
        <v>290</v>
      </c>
      <c r="X200" s="326"/>
      <c r="Y200" s="326"/>
      <c r="Z200" s="325"/>
      <c r="AA200" s="325"/>
      <c r="AB200" s="325"/>
      <c r="AC200" s="325"/>
      <c r="AD200" s="324"/>
      <c r="AE200" s="324"/>
      <c r="AF200" s="324"/>
      <c r="AG200" s="324"/>
      <c r="AH200" s="324"/>
      <c r="AI200" s="324"/>
      <c r="AJ200" s="301"/>
      <c r="AK200" s="25"/>
      <c r="AL200" s="1230"/>
      <c r="AM200" s="1230"/>
      <c r="AN200" s="1230"/>
      <c r="AO200" s="1230"/>
      <c r="AP200" s="1230"/>
      <c r="AQ200" s="1230"/>
    </row>
    <row r="201" spans="1:46" s="29" customFormat="1" ht="15" customHeight="1" thickBot="1">
      <c r="A201" s="1171"/>
      <c r="B201" s="1172"/>
      <c r="C201" s="1172"/>
      <c r="D201" s="1173"/>
      <c r="E201" s="328"/>
      <c r="F201" s="329" t="s">
        <v>92</v>
      </c>
      <c r="G201" s="329"/>
      <c r="H201" s="1141"/>
      <c r="I201" s="1141"/>
      <c r="J201" s="1141"/>
      <c r="K201" s="1141"/>
      <c r="L201" s="1141"/>
      <c r="M201" s="1141"/>
      <c r="N201" s="1141"/>
      <c r="O201" s="1141"/>
      <c r="P201" s="1141"/>
      <c r="Q201" s="1141"/>
      <c r="R201" s="1141"/>
      <c r="S201" s="1141"/>
      <c r="T201" s="1141"/>
      <c r="U201" s="1141"/>
      <c r="V201" s="1141"/>
      <c r="W201" s="1141"/>
      <c r="X201" s="1141"/>
      <c r="Y201" s="330" t="s">
        <v>93</v>
      </c>
      <c r="Z201" s="331" t="s">
        <v>289</v>
      </c>
      <c r="AA201" s="332"/>
      <c r="AB201" s="332" t="s">
        <v>291</v>
      </c>
      <c r="AC201" s="332"/>
      <c r="AD201" s="331"/>
      <c r="AE201" s="331"/>
      <c r="AF201" s="331"/>
      <c r="AG201" s="331"/>
      <c r="AH201" s="333"/>
      <c r="AI201" s="333"/>
      <c r="AJ201" s="334"/>
      <c r="AK201" s="25"/>
      <c r="AL201" s="1230"/>
      <c r="AM201" s="1230"/>
      <c r="AN201" s="1230"/>
      <c r="AO201" s="1230"/>
      <c r="AP201" s="1230"/>
      <c r="AQ201" s="1230"/>
    </row>
    <row r="202" spans="1:46" ht="13.5" customHeight="1">
      <c r="A202" s="36"/>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35"/>
      <c r="AG202" s="35"/>
      <c r="AH202" s="35"/>
      <c r="AI202" s="35"/>
      <c r="AK202" s="25"/>
      <c r="AT202" s="31"/>
    </row>
    <row r="203" spans="1:46">
      <c r="A203" s="34" t="s">
        <v>411</v>
      </c>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K203" s="25"/>
      <c r="AT203" s="31"/>
    </row>
    <row r="204" spans="1:46" ht="15.75" customHeight="1">
      <c r="A204" s="335"/>
      <c r="B204" s="77" t="s">
        <v>103</v>
      </c>
      <c r="C204" s="335"/>
      <c r="D204" s="335"/>
      <c r="E204" s="335"/>
      <c r="F204" s="335"/>
      <c r="G204" s="335"/>
      <c r="H204" s="335"/>
      <c r="I204" s="335"/>
      <c r="J204" s="335"/>
      <c r="K204" s="335"/>
      <c r="L204" s="335"/>
      <c r="M204" s="335"/>
      <c r="N204" s="335"/>
      <c r="O204" s="335"/>
      <c r="P204" s="335"/>
      <c r="Q204" s="335"/>
      <c r="R204" s="335"/>
      <c r="S204" s="335"/>
      <c r="T204" s="335"/>
      <c r="U204" s="335"/>
      <c r="V204" s="335"/>
      <c r="W204" s="335"/>
      <c r="X204" s="335"/>
      <c r="Y204" s="335"/>
      <c r="Z204" s="335"/>
      <c r="AA204" s="335"/>
      <c r="AB204" s="335"/>
      <c r="AC204" s="335"/>
      <c r="AD204" s="335"/>
      <c r="AE204" s="335"/>
      <c r="AF204" s="335"/>
      <c r="AG204" s="335"/>
      <c r="AH204" s="335"/>
      <c r="AI204" s="335"/>
      <c r="AJ204" s="336"/>
      <c r="AK204" s="25"/>
    </row>
    <row r="205" spans="1:46" ht="14.25" thickBot="1">
      <c r="A205" s="335"/>
      <c r="B205" s="1143" t="s">
        <v>130</v>
      </c>
      <c r="C205" s="1144"/>
      <c r="D205" s="1144"/>
      <c r="E205" s="1144"/>
      <c r="F205" s="1144"/>
      <c r="G205" s="1144"/>
      <c r="H205" s="1144"/>
      <c r="I205" s="1144"/>
      <c r="J205" s="1144"/>
      <c r="K205" s="1144"/>
      <c r="L205" s="1144"/>
      <c r="M205" s="1144"/>
      <c r="N205" s="1144"/>
      <c r="O205" s="1144"/>
      <c r="P205" s="1144"/>
      <c r="Q205" s="1144"/>
      <c r="R205" s="1144"/>
      <c r="S205" s="1144"/>
      <c r="T205" s="1144"/>
      <c r="U205" s="1144"/>
      <c r="V205" s="1144"/>
      <c r="W205" s="1144"/>
      <c r="X205" s="1144"/>
      <c r="Y205" s="1145"/>
      <c r="Z205" s="1139" t="s">
        <v>99</v>
      </c>
      <c r="AA205" s="1139"/>
      <c r="AB205" s="1139"/>
      <c r="AC205" s="1139"/>
      <c r="AD205" s="1139"/>
      <c r="AE205" s="1139"/>
      <c r="AF205" s="1139"/>
      <c r="AG205" s="1139"/>
      <c r="AH205" s="1140"/>
      <c r="AI205" s="337"/>
      <c r="AJ205" s="336"/>
      <c r="AK205" s="25"/>
    </row>
    <row r="206" spans="1:46" ht="16.5" customHeight="1">
      <c r="A206" s="335"/>
      <c r="B206" s="338"/>
      <c r="C206" s="339" t="s">
        <v>157</v>
      </c>
      <c r="D206" s="340"/>
      <c r="E206" s="340"/>
      <c r="F206" s="340"/>
      <c r="G206" s="340"/>
      <c r="H206" s="340"/>
      <c r="I206" s="340"/>
      <c r="J206" s="340"/>
      <c r="K206" s="340"/>
      <c r="L206" s="340"/>
      <c r="M206" s="340"/>
      <c r="N206" s="340"/>
      <c r="O206" s="340"/>
      <c r="P206" s="340"/>
      <c r="Q206" s="340"/>
      <c r="R206" s="340"/>
      <c r="S206" s="340"/>
      <c r="T206" s="340"/>
      <c r="U206" s="340"/>
      <c r="V206" s="340"/>
      <c r="W206" s="340"/>
      <c r="X206" s="340"/>
      <c r="Y206" s="341"/>
      <c r="Z206" s="1149" t="s">
        <v>101</v>
      </c>
      <c r="AA206" s="1150"/>
      <c r="AB206" s="1150"/>
      <c r="AC206" s="1150"/>
      <c r="AD206" s="1150"/>
      <c r="AE206" s="1150"/>
      <c r="AF206" s="1150"/>
      <c r="AG206" s="1150"/>
      <c r="AH206" s="1151"/>
      <c r="AI206" s="335"/>
      <c r="AJ206" s="336"/>
      <c r="AK206" s="25"/>
    </row>
    <row r="207" spans="1:46" ht="16.5" customHeight="1">
      <c r="A207" s="335"/>
      <c r="B207" s="342"/>
      <c r="C207" s="343" t="s">
        <v>158</v>
      </c>
      <c r="D207" s="344"/>
      <c r="E207" s="344"/>
      <c r="F207" s="344"/>
      <c r="G207" s="344"/>
      <c r="H207" s="344"/>
      <c r="I207" s="344"/>
      <c r="J207" s="344"/>
      <c r="K207" s="344"/>
      <c r="L207" s="344"/>
      <c r="M207" s="344"/>
      <c r="N207" s="344"/>
      <c r="O207" s="344"/>
      <c r="P207" s="344"/>
      <c r="Q207" s="344"/>
      <c r="R207" s="344"/>
      <c r="S207" s="344"/>
      <c r="T207" s="344"/>
      <c r="U207" s="344"/>
      <c r="V207" s="344"/>
      <c r="W207" s="344"/>
      <c r="X207" s="344"/>
      <c r="Y207" s="345"/>
      <c r="Z207" s="1146" t="s">
        <v>102</v>
      </c>
      <c r="AA207" s="1147"/>
      <c r="AB207" s="1147"/>
      <c r="AC207" s="1147"/>
      <c r="AD207" s="1147"/>
      <c r="AE207" s="1147"/>
      <c r="AF207" s="1147"/>
      <c r="AG207" s="1147"/>
      <c r="AH207" s="1148"/>
      <c r="AI207" s="335"/>
      <c r="AJ207" s="336"/>
      <c r="AK207" s="25"/>
    </row>
    <row r="208" spans="1:46" ht="16.5" customHeight="1">
      <c r="A208" s="335"/>
      <c r="B208" s="342"/>
      <c r="C208" s="343" t="s">
        <v>187</v>
      </c>
      <c r="D208" s="344"/>
      <c r="E208" s="344"/>
      <c r="F208" s="344"/>
      <c r="G208" s="344"/>
      <c r="H208" s="344"/>
      <c r="I208" s="344"/>
      <c r="J208" s="344"/>
      <c r="K208" s="344"/>
      <c r="L208" s="344"/>
      <c r="M208" s="344"/>
      <c r="N208" s="344"/>
      <c r="O208" s="344"/>
      <c r="P208" s="344"/>
      <c r="Q208" s="344"/>
      <c r="R208" s="344"/>
      <c r="S208" s="344"/>
      <c r="T208" s="344"/>
      <c r="U208" s="344"/>
      <c r="V208" s="344"/>
      <c r="W208" s="344"/>
      <c r="X208" s="344"/>
      <c r="Y208" s="345"/>
      <c r="Z208" s="1146" t="s">
        <v>268</v>
      </c>
      <c r="AA208" s="1147"/>
      <c r="AB208" s="1147"/>
      <c r="AC208" s="1147"/>
      <c r="AD208" s="1147"/>
      <c r="AE208" s="1147"/>
      <c r="AF208" s="1147"/>
      <c r="AG208" s="1147"/>
      <c r="AH208" s="1148"/>
      <c r="AI208" s="335"/>
      <c r="AJ208" s="336"/>
      <c r="AK208" s="25"/>
    </row>
    <row r="209" spans="1:37" ht="16.5" customHeight="1">
      <c r="A209" s="335"/>
      <c r="B209" s="342"/>
      <c r="C209" s="343" t="s">
        <v>285</v>
      </c>
      <c r="D209" s="344"/>
      <c r="E209" s="344"/>
      <c r="F209" s="344"/>
      <c r="G209" s="344"/>
      <c r="H209" s="344"/>
      <c r="I209" s="344"/>
      <c r="J209" s="344"/>
      <c r="K209" s="344"/>
      <c r="L209" s="344"/>
      <c r="M209" s="344"/>
      <c r="N209" s="344"/>
      <c r="O209" s="344"/>
      <c r="P209" s="344"/>
      <c r="Q209" s="344"/>
      <c r="R209" s="344"/>
      <c r="S209" s="344"/>
      <c r="T209" s="344"/>
      <c r="U209" s="344"/>
      <c r="V209" s="344"/>
      <c r="W209" s="344"/>
      <c r="X209" s="344"/>
      <c r="Y209" s="345"/>
      <c r="Z209" s="1146" t="s">
        <v>286</v>
      </c>
      <c r="AA209" s="1147"/>
      <c r="AB209" s="1147"/>
      <c r="AC209" s="1147"/>
      <c r="AD209" s="1147"/>
      <c r="AE209" s="1147"/>
      <c r="AF209" s="1147"/>
      <c r="AG209" s="1147"/>
      <c r="AH209" s="1148"/>
      <c r="AI209" s="335"/>
      <c r="AJ209" s="336"/>
      <c r="AK209" s="25"/>
    </row>
    <row r="210" spans="1:37" ht="25.5" customHeight="1">
      <c r="A210" s="335"/>
      <c r="B210" s="342"/>
      <c r="C210" s="1134" t="s">
        <v>188</v>
      </c>
      <c r="D210" s="1134"/>
      <c r="E210" s="1134"/>
      <c r="F210" s="1134"/>
      <c r="G210" s="1134"/>
      <c r="H210" s="1134"/>
      <c r="I210" s="1134"/>
      <c r="J210" s="1134"/>
      <c r="K210" s="1134"/>
      <c r="L210" s="1134"/>
      <c r="M210" s="1134"/>
      <c r="N210" s="1134"/>
      <c r="O210" s="1134"/>
      <c r="P210" s="1134"/>
      <c r="Q210" s="1134"/>
      <c r="R210" s="1134"/>
      <c r="S210" s="1134"/>
      <c r="T210" s="1134"/>
      <c r="U210" s="1134"/>
      <c r="V210" s="1134"/>
      <c r="W210" s="1134"/>
      <c r="X210" s="1134"/>
      <c r="Y210" s="1135"/>
      <c r="Z210" s="1136" t="s">
        <v>190</v>
      </c>
      <c r="AA210" s="1137"/>
      <c r="AB210" s="1137"/>
      <c r="AC210" s="1137"/>
      <c r="AD210" s="1137"/>
      <c r="AE210" s="1137"/>
      <c r="AF210" s="1137"/>
      <c r="AG210" s="1137"/>
      <c r="AH210" s="1138"/>
      <c r="AI210" s="335"/>
      <c r="AJ210" s="336"/>
      <c r="AK210" s="25"/>
    </row>
    <row r="211" spans="1:37" ht="25.5" customHeight="1">
      <c r="A211" s="335"/>
      <c r="B211" s="342"/>
      <c r="C211" s="1134" t="s">
        <v>189</v>
      </c>
      <c r="D211" s="1134"/>
      <c r="E211" s="1134"/>
      <c r="F211" s="1134"/>
      <c r="G211" s="1134"/>
      <c r="H211" s="1134"/>
      <c r="I211" s="1134"/>
      <c r="J211" s="1134"/>
      <c r="K211" s="1134"/>
      <c r="L211" s="1134"/>
      <c r="M211" s="1134"/>
      <c r="N211" s="1134"/>
      <c r="O211" s="1134"/>
      <c r="P211" s="1134"/>
      <c r="Q211" s="1134"/>
      <c r="R211" s="1134"/>
      <c r="S211" s="1134"/>
      <c r="T211" s="1134"/>
      <c r="U211" s="1134"/>
      <c r="V211" s="1134"/>
      <c r="W211" s="1134"/>
      <c r="X211" s="1134"/>
      <c r="Y211" s="1135"/>
      <c r="Z211" s="953" t="s">
        <v>191</v>
      </c>
      <c r="AA211" s="954"/>
      <c r="AB211" s="954"/>
      <c r="AC211" s="954"/>
      <c r="AD211" s="954"/>
      <c r="AE211" s="954"/>
      <c r="AF211" s="954"/>
      <c r="AG211" s="954"/>
      <c r="AH211" s="1098"/>
      <c r="AI211" s="335"/>
      <c r="AJ211" s="336"/>
      <c r="AK211" s="346"/>
    </row>
    <row r="212" spans="1:37" ht="16.5" customHeight="1" thickBot="1">
      <c r="A212" s="335"/>
      <c r="B212" s="347"/>
      <c r="C212" s="348" t="s">
        <v>159</v>
      </c>
      <c r="D212" s="349"/>
      <c r="E212" s="349"/>
      <c r="F212" s="349"/>
      <c r="G212" s="349"/>
      <c r="H212" s="349"/>
      <c r="I212" s="349"/>
      <c r="J212" s="349"/>
      <c r="K212" s="349"/>
      <c r="L212" s="349"/>
      <c r="M212" s="349"/>
      <c r="N212" s="349"/>
      <c r="O212" s="349"/>
      <c r="P212" s="349"/>
      <c r="Q212" s="349"/>
      <c r="R212" s="349"/>
      <c r="S212" s="349"/>
      <c r="T212" s="349"/>
      <c r="U212" s="349"/>
      <c r="V212" s="349"/>
      <c r="W212" s="349"/>
      <c r="X212" s="349"/>
      <c r="Y212" s="350"/>
      <c r="Z212" s="1153" t="s">
        <v>100</v>
      </c>
      <c r="AA212" s="1154"/>
      <c r="AB212" s="1154"/>
      <c r="AC212" s="1154"/>
      <c r="AD212" s="1154"/>
      <c r="AE212" s="1154"/>
      <c r="AF212" s="1154"/>
      <c r="AG212" s="1154"/>
      <c r="AH212" s="1155"/>
      <c r="AI212" s="335"/>
      <c r="AJ212" s="336"/>
      <c r="AK212" s="346"/>
    </row>
    <row r="213" spans="1:37" ht="4.5" customHeight="1">
      <c r="A213" s="335"/>
      <c r="B213" s="335"/>
      <c r="C213" s="77"/>
      <c r="D213" s="335"/>
      <c r="E213" s="335"/>
      <c r="F213" s="335"/>
      <c r="G213" s="335"/>
      <c r="H213" s="335"/>
      <c r="I213" s="335"/>
      <c r="J213" s="335"/>
      <c r="K213" s="335"/>
      <c r="L213" s="335"/>
      <c r="M213" s="335"/>
      <c r="N213" s="335"/>
      <c r="O213" s="335"/>
      <c r="P213" s="335"/>
      <c r="Q213" s="335"/>
      <c r="R213" s="335"/>
      <c r="S213" s="335"/>
      <c r="T213" s="335"/>
      <c r="U213" s="335"/>
      <c r="V213" s="335"/>
      <c r="W213" s="335"/>
      <c r="X213" s="335"/>
      <c r="Y213" s="335"/>
      <c r="Z213" s="77"/>
      <c r="AA213" s="77"/>
      <c r="AB213" s="77"/>
      <c r="AC213" s="77"/>
      <c r="AD213" s="77"/>
      <c r="AE213" s="77"/>
      <c r="AF213" s="77"/>
      <c r="AG213" s="77"/>
      <c r="AH213" s="77"/>
      <c r="AI213" s="335"/>
      <c r="AJ213" s="336"/>
    </row>
    <row r="214" spans="1:37" s="653" customFormat="1" ht="18" customHeight="1">
      <c r="A214" s="650"/>
      <c r="B214" s="651" t="s">
        <v>196</v>
      </c>
      <c r="C214" s="651" t="s">
        <v>449</v>
      </c>
      <c r="D214" s="650"/>
      <c r="E214" s="650"/>
      <c r="F214" s="650"/>
      <c r="G214" s="650"/>
      <c r="H214" s="650"/>
      <c r="I214" s="650"/>
      <c r="J214" s="650"/>
      <c r="K214" s="650"/>
      <c r="L214" s="650"/>
      <c r="M214" s="650"/>
      <c r="N214" s="650"/>
      <c r="O214" s="650"/>
      <c r="P214" s="650"/>
      <c r="Q214" s="650"/>
      <c r="R214" s="650"/>
      <c r="S214" s="650"/>
      <c r="T214" s="650"/>
      <c r="U214" s="650"/>
      <c r="V214" s="650"/>
      <c r="W214" s="650"/>
      <c r="X214" s="650"/>
      <c r="Y214" s="650"/>
      <c r="Z214" s="651"/>
      <c r="AA214" s="651"/>
      <c r="AB214" s="651"/>
      <c r="AC214" s="651"/>
      <c r="AD214" s="651"/>
      <c r="AE214" s="651"/>
      <c r="AF214" s="651"/>
      <c r="AG214" s="651"/>
      <c r="AH214" s="651"/>
      <c r="AI214" s="650"/>
      <c r="AJ214" s="652"/>
    </row>
    <row r="215" spans="1:37" s="656" customFormat="1" ht="39" customHeight="1">
      <c r="A215" s="654"/>
      <c r="B215" s="655" t="s">
        <v>197</v>
      </c>
      <c r="C215" s="1133" t="s">
        <v>450</v>
      </c>
      <c r="D215" s="1133"/>
      <c r="E215" s="1133"/>
      <c r="F215" s="1133"/>
      <c r="G215" s="1133"/>
      <c r="H215" s="1133"/>
      <c r="I215" s="1133"/>
      <c r="J215" s="1133"/>
      <c r="K215" s="1133"/>
      <c r="L215" s="1133"/>
      <c r="M215" s="1133"/>
      <c r="N215" s="1133"/>
      <c r="O215" s="1133"/>
      <c r="P215" s="1133"/>
      <c r="Q215" s="1133"/>
      <c r="R215" s="1133"/>
      <c r="S215" s="1133"/>
      <c r="T215" s="1133"/>
      <c r="U215" s="1133"/>
      <c r="V215" s="1133"/>
      <c r="W215" s="1133"/>
      <c r="X215" s="1133"/>
      <c r="Y215" s="1133"/>
      <c r="Z215" s="1133"/>
      <c r="AA215" s="1133"/>
      <c r="AB215" s="1133"/>
      <c r="AC215" s="1133"/>
      <c r="AD215" s="1133"/>
      <c r="AE215" s="1133"/>
      <c r="AF215" s="1133"/>
      <c r="AG215" s="1133"/>
      <c r="AH215" s="1133"/>
      <c r="AI215" s="1133"/>
      <c r="AJ215" s="1133"/>
    </row>
    <row r="216" spans="1:37" ht="7.5" customHeight="1" thickBot="1">
      <c r="A216" s="351"/>
      <c r="B216" s="351"/>
      <c r="C216" s="352"/>
      <c r="D216" s="352"/>
      <c r="E216" s="352"/>
      <c r="F216" s="352"/>
      <c r="G216" s="352"/>
      <c r="H216" s="352"/>
      <c r="I216" s="352"/>
      <c r="J216" s="352"/>
      <c r="K216" s="352"/>
      <c r="L216" s="352"/>
      <c r="M216" s="352"/>
      <c r="N216" s="352"/>
      <c r="O216" s="352"/>
      <c r="P216" s="352"/>
      <c r="Q216" s="352"/>
      <c r="R216" s="352"/>
      <c r="S216" s="352"/>
      <c r="T216" s="352"/>
      <c r="U216" s="352"/>
      <c r="V216" s="352"/>
      <c r="W216" s="352"/>
      <c r="X216" s="352"/>
      <c r="Y216" s="352"/>
      <c r="Z216" s="352"/>
      <c r="AA216" s="352"/>
      <c r="AB216" s="352"/>
      <c r="AC216" s="352"/>
      <c r="AD216" s="352"/>
      <c r="AE216" s="352"/>
      <c r="AF216" s="352"/>
      <c r="AG216" s="352"/>
      <c r="AH216" s="352"/>
      <c r="AI216" s="352"/>
      <c r="AJ216" s="353"/>
    </row>
    <row r="217" spans="1:37" ht="1.5" customHeight="1">
      <c r="A217" s="354"/>
      <c r="B217" s="355"/>
      <c r="C217" s="355"/>
      <c r="D217" s="355"/>
      <c r="E217" s="355"/>
      <c r="F217" s="355"/>
      <c r="G217" s="355"/>
      <c r="H217" s="355"/>
      <c r="I217" s="355"/>
      <c r="J217" s="355"/>
      <c r="K217" s="355"/>
      <c r="L217" s="355"/>
      <c r="M217" s="355"/>
      <c r="N217" s="355"/>
      <c r="O217" s="355"/>
      <c r="P217" s="355"/>
      <c r="Q217" s="355"/>
      <c r="R217" s="355"/>
      <c r="S217" s="355"/>
      <c r="T217" s="355"/>
      <c r="U217" s="355"/>
      <c r="V217" s="355"/>
      <c r="W217" s="355"/>
      <c r="X217" s="355"/>
      <c r="Y217" s="355"/>
      <c r="Z217" s="355"/>
      <c r="AA217" s="355"/>
      <c r="AB217" s="355"/>
      <c r="AC217" s="355"/>
      <c r="AD217" s="355"/>
      <c r="AE217" s="355"/>
      <c r="AF217" s="355"/>
      <c r="AG217" s="355"/>
      <c r="AH217" s="355"/>
      <c r="AI217" s="355"/>
      <c r="AJ217" s="356"/>
    </row>
    <row r="218" spans="1:37" ht="31.5" customHeight="1">
      <c r="A218" s="357"/>
      <c r="B218" s="1066" t="s">
        <v>451</v>
      </c>
      <c r="C218" s="1066"/>
      <c r="D218" s="1066"/>
      <c r="E218" s="1066"/>
      <c r="F218" s="1066"/>
      <c r="G218" s="1066"/>
      <c r="H218" s="1066"/>
      <c r="I218" s="1066"/>
      <c r="J218" s="1066"/>
      <c r="K218" s="1066"/>
      <c r="L218" s="1066"/>
      <c r="M218" s="1066"/>
      <c r="N218" s="1066"/>
      <c r="O218" s="1066"/>
      <c r="P218" s="1066"/>
      <c r="Q218" s="1066"/>
      <c r="R218" s="1066"/>
      <c r="S218" s="1066"/>
      <c r="T218" s="1066"/>
      <c r="U218" s="1066"/>
      <c r="V218" s="1066"/>
      <c r="W218" s="1066"/>
      <c r="X218" s="1066"/>
      <c r="Y218" s="1066"/>
      <c r="Z218" s="1066"/>
      <c r="AA218" s="1066"/>
      <c r="AB218" s="1066"/>
      <c r="AC218" s="1066"/>
      <c r="AD218" s="1066"/>
      <c r="AE218" s="1066"/>
      <c r="AF218" s="1066"/>
      <c r="AG218" s="1066"/>
      <c r="AH218" s="1066"/>
      <c r="AI218" s="1066"/>
      <c r="AJ218" s="358"/>
    </row>
    <row r="219" spans="1:37" ht="4.5" customHeight="1">
      <c r="A219" s="357"/>
      <c r="B219" s="77"/>
      <c r="C219" s="335"/>
      <c r="D219" s="335"/>
      <c r="E219" s="335"/>
      <c r="F219" s="335"/>
      <c r="G219" s="335"/>
      <c r="H219" s="335"/>
      <c r="I219" s="335"/>
      <c r="J219" s="335"/>
      <c r="K219" s="335"/>
      <c r="L219" s="335"/>
      <c r="M219" s="335"/>
      <c r="N219" s="335"/>
      <c r="O219" s="335"/>
      <c r="P219" s="335"/>
      <c r="Q219" s="335"/>
      <c r="R219" s="335"/>
      <c r="S219" s="335"/>
      <c r="T219" s="335"/>
      <c r="U219" s="335"/>
      <c r="V219" s="335"/>
      <c r="W219" s="335"/>
      <c r="X219" s="335"/>
      <c r="Y219" s="335"/>
      <c r="Z219" s="335"/>
      <c r="AA219" s="335"/>
      <c r="AB219" s="335"/>
      <c r="AC219" s="335"/>
      <c r="AD219" s="335"/>
      <c r="AE219" s="335"/>
      <c r="AF219" s="335"/>
      <c r="AG219" s="335"/>
      <c r="AH219" s="335"/>
      <c r="AI219" s="335"/>
      <c r="AJ219" s="358"/>
    </row>
    <row r="220" spans="1:37" s="362" customFormat="1" ht="13.5" customHeight="1">
      <c r="A220" s="359"/>
      <c r="B220" s="360" t="s">
        <v>59</v>
      </c>
      <c r="C220" s="360"/>
      <c r="D220" s="1067"/>
      <c r="E220" s="1068"/>
      <c r="F220" s="360" t="s">
        <v>5</v>
      </c>
      <c r="G220" s="1067"/>
      <c r="H220" s="1068"/>
      <c r="I220" s="360" t="s">
        <v>4</v>
      </c>
      <c r="J220" s="1067"/>
      <c r="K220" s="1068"/>
      <c r="L220" s="360" t="s">
        <v>3</v>
      </c>
      <c r="M220" s="361"/>
      <c r="N220" s="1069" t="s">
        <v>6</v>
      </c>
      <c r="O220" s="1069"/>
      <c r="P220" s="1069"/>
      <c r="Q220" s="1070" t="str">
        <f>IF(G10="","",G10)</f>
        <v/>
      </c>
      <c r="R220" s="1070"/>
      <c r="S220" s="1070"/>
      <c r="T220" s="1070"/>
      <c r="U220" s="1070"/>
      <c r="V220" s="1070"/>
      <c r="W220" s="1070"/>
      <c r="X220" s="1070"/>
      <c r="Y220" s="1070"/>
      <c r="Z220" s="1070"/>
      <c r="AA220" s="1070"/>
      <c r="AB220" s="1070"/>
      <c r="AC220" s="1070"/>
      <c r="AD220" s="1070"/>
      <c r="AE220" s="1070"/>
      <c r="AF220" s="1070"/>
      <c r="AG220" s="1070"/>
      <c r="AH220" s="1070"/>
      <c r="AI220" s="1070"/>
      <c r="AJ220" s="1071"/>
    </row>
    <row r="221" spans="1:37" s="362" customFormat="1" ht="13.5" customHeight="1">
      <c r="A221" s="363"/>
      <c r="B221" s="364"/>
      <c r="C221" s="365"/>
      <c r="D221" s="365"/>
      <c r="E221" s="365"/>
      <c r="F221" s="365"/>
      <c r="G221" s="365"/>
      <c r="H221" s="365"/>
      <c r="I221" s="365"/>
      <c r="J221" s="365"/>
      <c r="K221" s="365"/>
      <c r="L221" s="365"/>
      <c r="M221" s="365"/>
      <c r="N221" s="1060" t="s">
        <v>126</v>
      </c>
      <c r="O221" s="1060"/>
      <c r="P221" s="1060"/>
      <c r="Q221" s="1061" t="s">
        <v>127</v>
      </c>
      <c r="R221" s="1061"/>
      <c r="S221" s="1062"/>
      <c r="T221" s="1062"/>
      <c r="U221" s="1062"/>
      <c r="V221" s="1062"/>
      <c r="W221" s="1062"/>
      <c r="X221" s="1063" t="s">
        <v>128</v>
      </c>
      <c r="Y221" s="1063"/>
      <c r="Z221" s="1062"/>
      <c r="AA221" s="1062"/>
      <c r="AB221" s="1062"/>
      <c r="AC221" s="1062"/>
      <c r="AD221" s="1062"/>
      <c r="AE221" s="1062"/>
      <c r="AF221" s="1062"/>
      <c r="AG221" s="1062"/>
      <c r="AH221" s="1062"/>
      <c r="AI221" s="1064"/>
      <c r="AJ221" s="1065"/>
    </row>
    <row r="222" spans="1:37" s="362" customFormat="1" ht="4.5" customHeight="1" thickBot="1">
      <c r="A222" s="366"/>
      <c r="B222" s="367"/>
      <c r="C222" s="368"/>
      <c r="D222" s="368"/>
      <c r="E222" s="368"/>
      <c r="F222" s="368"/>
      <c r="G222" s="368"/>
      <c r="H222" s="368"/>
      <c r="I222" s="368"/>
      <c r="J222" s="368"/>
      <c r="K222" s="368"/>
      <c r="L222" s="368"/>
      <c r="M222" s="368"/>
      <c r="N222" s="368"/>
      <c r="O222" s="368"/>
      <c r="P222" s="367"/>
      <c r="Q222" s="369"/>
      <c r="R222" s="370"/>
      <c r="S222" s="370"/>
      <c r="T222" s="370"/>
      <c r="U222" s="370"/>
      <c r="V222" s="370"/>
      <c r="W222" s="371"/>
      <c r="X222" s="371"/>
      <c r="Y222" s="371"/>
      <c r="Z222" s="371"/>
      <c r="AA222" s="371"/>
      <c r="AB222" s="371"/>
      <c r="AC222" s="371"/>
      <c r="AD222" s="371"/>
      <c r="AE222" s="371"/>
      <c r="AF222" s="371"/>
      <c r="AG222" s="371"/>
      <c r="AH222" s="371"/>
      <c r="AI222" s="372"/>
      <c r="AJ222" s="373"/>
    </row>
    <row r="223" spans="1:37" ht="13.5" customHeight="1">
      <c r="A223" s="374"/>
      <c r="B223" s="137"/>
      <c r="C223" s="361"/>
      <c r="D223" s="361"/>
      <c r="E223" s="361"/>
      <c r="F223" s="361"/>
      <c r="G223" s="361"/>
      <c r="H223" s="361"/>
      <c r="I223" s="361"/>
      <c r="J223" s="361"/>
      <c r="K223" s="361"/>
      <c r="L223" s="361"/>
      <c r="M223" s="361"/>
      <c r="N223" s="361"/>
      <c r="O223" s="361"/>
      <c r="P223" s="361"/>
      <c r="Q223" s="361"/>
      <c r="R223" s="361"/>
      <c r="S223" s="361"/>
      <c r="T223" s="361"/>
      <c r="U223" s="361"/>
      <c r="V223" s="361"/>
      <c r="W223" s="361"/>
      <c r="X223" s="361"/>
      <c r="Y223" s="361"/>
      <c r="Z223" s="361"/>
      <c r="AA223" s="361"/>
      <c r="AB223" s="361"/>
      <c r="AC223" s="361"/>
      <c r="AD223" s="361"/>
      <c r="AE223" s="361"/>
      <c r="AF223" s="361"/>
      <c r="AG223" s="361"/>
      <c r="AH223" s="361"/>
      <c r="AI223" s="361"/>
      <c r="AJ223" s="375"/>
    </row>
    <row r="224" spans="1:37" ht="13.5" customHeight="1" thickBot="1">
      <c r="A224" s="374"/>
      <c r="B224" s="137"/>
      <c r="C224" s="361"/>
      <c r="D224" s="361"/>
      <c r="E224" s="361"/>
      <c r="F224" s="361"/>
      <c r="G224" s="361"/>
      <c r="H224" s="361"/>
      <c r="I224" s="361"/>
      <c r="J224" s="361"/>
      <c r="K224" s="361"/>
      <c r="L224" s="361"/>
      <c r="M224" s="361"/>
      <c r="N224" s="361"/>
      <c r="O224" s="361"/>
      <c r="P224" s="361"/>
      <c r="Q224" s="361"/>
      <c r="R224" s="361"/>
      <c r="S224" s="361"/>
      <c r="T224" s="361"/>
      <c r="U224" s="361"/>
      <c r="V224" s="361"/>
      <c r="W224" s="361"/>
      <c r="X224" s="361"/>
      <c r="Y224" s="361"/>
      <c r="Z224" s="361"/>
      <c r="AA224" s="361"/>
      <c r="AB224" s="361"/>
      <c r="AC224" s="361"/>
      <c r="AD224" s="361"/>
      <c r="AE224" s="361"/>
      <c r="AF224" s="361"/>
      <c r="AG224" s="361"/>
      <c r="AH224" s="361"/>
      <c r="AI224" s="361"/>
      <c r="AJ224" s="590"/>
    </row>
    <row r="225" spans="1:42" ht="16.5">
      <c r="A225" s="572" t="s">
        <v>247</v>
      </c>
      <c r="B225" s="573"/>
      <c r="C225" s="573"/>
      <c r="D225" s="573"/>
      <c r="E225" s="574"/>
      <c r="F225" s="574"/>
      <c r="G225" s="574"/>
      <c r="H225" s="574"/>
      <c r="I225" s="575"/>
      <c r="J225" s="575"/>
      <c r="K225" s="575"/>
      <c r="L225" s="575"/>
      <c r="M225" s="575"/>
      <c r="N225" s="575"/>
      <c r="O225" s="575"/>
      <c r="P225" s="575"/>
      <c r="Q225" s="575"/>
      <c r="R225" s="575"/>
      <c r="S225" s="575"/>
      <c r="T225" s="575"/>
      <c r="U225" s="575"/>
      <c r="V225" s="575"/>
      <c r="W225" s="575"/>
      <c r="X225" s="575"/>
      <c r="Y225" s="575"/>
      <c r="Z225" s="575"/>
      <c r="AA225" s="576"/>
      <c r="AB225" s="576"/>
      <c r="AC225" s="576"/>
      <c r="AD225" s="576"/>
      <c r="AE225" s="576"/>
      <c r="AF225" s="576"/>
      <c r="AG225" s="576"/>
      <c r="AH225" s="576"/>
      <c r="AI225" s="576"/>
      <c r="AJ225" s="577"/>
      <c r="AK225" s="576"/>
      <c r="AL225" s="576"/>
      <c r="AM225" s="578"/>
      <c r="AN225" s="566"/>
      <c r="AO225" s="566"/>
      <c r="AP225" s="566"/>
    </row>
    <row r="226" spans="1:42" ht="16.5">
      <c r="A226" s="579" t="s">
        <v>429</v>
      </c>
      <c r="B226" s="568"/>
      <c r="C226" s="568"/>
      <c r="D226" s="568"/>
      <c r="E226" s="567"/>
      <c r="F226" s="567"/>
      <c r="G226" s="567"/>
      <c r="H226" s="567"/>
      <c r="I226" s="565"/>
      <c r="J226" s="565"/>
      <c r="K226" s="565"/>
      <c r="L226" s="565"/>
      <c r="M226" s="565"/>
      <c r="N226" s="565"/>
      <c r="O226" s="565"/>
      <c r="P226" s="565"/>
      <c r="Q226" s="565"/>
      <c r="R226" s="565"/>
      <c r="S226" s="565"/>
      <c r="T226" s="565"/>
      <c r="U226" s="565"/>
      <c r="V226" s="565"/>
      <c r="W226" s="565"/>
      <c r="X226" s="565"/>
      <c r="Y226" s="565"/>
      <c r="Z226" s="565"/>
      <c r="AA226" s="580"/>
      <c r="AB226" s="580"/>
      <c r="AC226" s="580"/>
      <c r="AD226" s="580"/>
      <c r="AE226" s="580"/>
      <c r="AF226" s="580"/>
      <c r="AG226" s="580"/>
      <c r="AH226" s="580"/>
      <c r="AI226" s="580"/>
      <c r="AJ226" s="580"/>
      <c r="AK226" s="581"/>
      <c r="AL226" s="581"/>
      <c r="AM226" s="582"/>
      <c r="AN226" s="566"/>
      <c r="AO226" s="566"/>
      <c r="AP226" s="566"/>
    </row>
    <row r="227" spans="1:42" ht="16.5">
      <c r="A227" s="579" t="s">
        <v>430</v>
      </c>
      <c r="B227" s="568"/>
      <c r="C227" s="568"/>
      <c r="D227" s="568"/>
      <c r="E227" s="567"/>
      <c r="F227" s="567"/>
      <c r="G227" s="567"/>
      <c r="H227" s="567"/>
      <c r="I227" s="565"/>
      <c r="J227" s="565"/>
      <c r="K227" s="565"/>
      <c r="L227" s="565"/>
      <c r="M227" s="565"/>
      <c r="N227" s="565"/>
      <c r="O227" s="565"/>
      <c r="P227" s="565"/>
      <c r="Q227" s="565"/>
      <c r="R227" s="565"/>
      <c r="S227" s="565"/>
      <c r="T227" s="565"/>
      <c r="U227" s="565"/>
      <c r="V227" s="565"/>
      <c r="W227" s="565"/>
      <c r="X227" s="565"/>
      <c r="Y227" s="565"/>
      <c r="Z227" s="565"/>
      <c r="AA227" s="469"/>
      <c r="AB227" s="469"/>
      <c r="AC227" s="469"/>
      <c r="AD227" s="469"/>
      <c r="AE227" s="469"/>
      <c r="AF227" s="469"/>
      <c r="AG227" s="469"/>
      <c r="AH227" s="469"/>
      <c r="AI227" s="469"/>
      <c r="AJ227" s="469"/>
      <c r="AK227" s="581"/>
      <c r="AL227" s="581"/>
      <c r="AM227" s="582"/>
      <c r="AN227" s="566"/>
      <c r="AO227" s="566"/>
      <c r="AP227" s="566"/>
    </row>
    <row r="228" spans="1:42" ht="16.5">
      <c r="A228" s="579" t="s">
        <v>440</v>
      </c>
      <c r="B228" s="568"/>
      <c r="C228" s="568"/>
      <c r="D228" s="568"/>
      <c r="E228" s="567"/>
      <c r="F228" s="567"/>
      <c r="G228" s="567"/>
      <c r="H228" s="567"/>
      <c r="I228" s="565"/>
      <c r="J228" s="565"/>
      <c r="K228" s="565"/>
      <c r="L228" s="565"/>
      <c r="M228" s="565"/>
      <c r="N228" s="565"/>
      <c r="O228" s="565"/>
      <c r="P228" s="565"/>
      <c r="Q228" s="565"/>
      <c r="R228" s="565"/>
      <c r="S228" s="565"/>
      <c r="T228" s="565"/>
      <c r="U228" s="569"/>
      <c r="V228" s="569"/>
      <c r="W228" s="565"/>
      <c r="X228" s="565"/>
      <c r="Y228" s="565"/>
      <c r="Z228" s="565"/>
      <c r="AA228" s="469"/>
      <c r="AB228" s="469"/>
      <c r="AC228" s="469"/>
      <c r="AD228" s="469"/>
      <c r="AE228" s="469"/>
      <c r="AF228" s="469"/>
      <c r="AG228" s="469"/>
      <c r="AH228" s="469"/>
      <c r="AI228" s="469"/>
      <c r="AJ228" s="469"/>
      <c r="AK228" s="581"/>
      <c r="AL228" s="581"/>
      <c r="AM228" s="582"/>
      <c r="AN228" s="566"/>
      <c r="AO228" s="566"/>
      <c r="AP228" s="566"/>
    </row>
    <row r="229" spans="1:42" ht="16.5">
      <c r="A229" s="579" t="s">
        <v>441</v>
      </c>
      <c r="B229" s="568"/>
      <c r="C229" s="568"/>
      <c r="D229" s="568"/>
      <c r="E229" s="567"/>
      <c r="F229" s="567"/>
      <c r="G229" s="567"/>
      <c r="H229" s="567"/>
      <c r="I229" s="565"/>
      <c r="J229" s="565"/>
      <c r="K229" s="565"/>
      <c r="L229" s="565"/>
      <c r="M229" s="565"/>
      <c r="N229" s="565"/>
      <c r="O229" s="565"/>
      <c r="P229" s="565"/>
      <c r="Q229" s="565"/>
      <c r="R229" s="565"/>
      <c r="S229" s="565"/>
      <c r="T229" s="565"/>
      <c r="U229" s="570"/>
      <c r="V229" s="570"/>
      <c r="W229" s="565"/>
      <c r="X229" s="565"/>
      <c r="Y229" s="565"/>
      <c r="Z229" s="565"/>
      <c r="AA229" s="469"/>
      <c r="AB229" s="469"/>
      <c r="AC229" s="469"/>
      <c r="AD229" s="469"/>
      <c r="AE229" s="469"/>
      <c r="AF229" s="469"/>
      <c r="AG229" s="469"/>
      <c r="AH229" s="469"/>
      <c r="AI229" s="469"/>
      <c r="AJ229" s="469"/>
      <c r="AK229" s="581"/>
      <c r="AL229" s="581"/>
      <c r="AM229" s="582"/>
      <c r="AN229" s="566"/>
      <c r="AO229" s="566"/>
      <c r="AP229" s="566"/>
    </row>
    <row r="230" spans="1:42" ht="16.5">
      <c r="A230" s="579" t="s">
        <v>431</v>
      </c>
      <c r="B230" s="568"/>
      <c r="C230" s="568"/>
      <c r="D230" s="568"/>
      <c r="E230" s="567"/>
      <c r="F230" s="567"/>
      <c r="G230" s="567"/>
      <c r="H230" s="567"/>
      <c r="I230" s="565"/>
      <c r="J230" s="565"/>
      <c r="K230" s="565"/>
      <c r="L230" s="565"/>
      <c r="M230" s="565"/>
      <c r="N230" s="565"/>
      <c r="O230" s="565"/>
      <c r="P230" s="565"/>
      <c r="Q230" s="565"/>
      <c r="R230" s="565"/>
      <c r="S230" s="565"/>
      <c r="T230" s="565"/>
      <c r="U230" s="571"/>
      <c r="V230" s="571"/>
      <c r="W230" s="565"/>
      <c r="X230" s="565"/>
      <c r="Y230" s="565"/>
      <c r="Z230" s="565"/>
      <c r="AA230" s="469"/>
      <c r="AB230" s="469"/>
      <c r="AC230" s="469"/>
      <c r="AD230" s="469"/>
      <c r="AE230" s="469"/>
      <c r="AF230" s="469"/>
      <c r="AG230" s="469"/>
      <c r="AH230" s="469"/>
      <c r="AI230" s="469"/>
      <c r="AJ230" s="469"/>
      <c r="AK230" s="581"/>
      <c r="AL230" s="581"/>
      <c r="AM230" s="582"/>
      <c r="AN230" s="566"/>
      <c r="AO230" s="566"/>
      <c r="AP230" s="566"/>
    </row>
    <row r="231" spans="1:42" ht="17.25" thickBot="1">
      <c r="A231" s="583" t="s">
        <v>442</v>
      </c>
      <c r="B231" s="584"/>
      <c r="C231" s="584"/>
      <c r="D231" s="584"/>
      <c r="E231" s="585"/>
      <c r="F231" s="585"/>
      <c r="G231" s="585"/>
      <c r="H231" s="585"/>
      <c r="I231" s="586"/>
      <c r="J231" s="586"/>
      <c r="K231" s="586"/>
      <c r="L231" s="586"/>
      <c r="M231" s="586"/>
      <c r="N231" s="586"/>
      <c r="O231" s="586"/>
      <c r="P231" s="586"/>
      <c r="Q231" s="586"/>
      <c r="R231" s="586"/>
      <c r="S231" s="586"/>
      <c r="T231" s="586"/>
      <c r="U231" s="586"/>
      <c r="V231" s="586"/>
      <c r="W231" s="586"/>
      <c r="X231" s="586"/>
      <c r="Y231" s="586"/>
      <c r="Z231" s="586"/>
      <c r="AA231" s="587"/>
      <c r="AB231" s="587"/>
      <c r="AC231" s="587"/>
      <c r="AD231" s="587"/>
      <c r="AE231" s="587"/>
      <c r="AF231" s="587"/>
      <c r="AG231" s="587"/>
      <c r="AH231" s="587"/>
      <c r="AI231" s="587"/>
      <c r="AJ231" s="587"/>
      <c r="AK231" s="588"/>
      <c r="AL231" s="588"/>
      <c r="AM231" s="589"/>
      <c r="AN231" s="566"/>
      <c r="AO231" s="566"/>
      <c r="AP231" s="566"/>
    </row>
    <row r="232" spans="1:42">
      <c r="A232" s="377"/>
      <c r="B232" s="377"/>
      <c r="C232" s="377"/>
      <c r="D232" s="377"/>
      <c r="E232" s="377"/>
      <c r="F232" s="377"/>
      <c r="G232" s="377"/>
      <c r="H232" s="377"/>
      <c r="I232" s="377"/>
      <c r="J232" s="377"/>
      <c r="K232" s="377"/>
      <c r="L232" s="377"/>
      <c r="M232" s="377"/>
      <c r="N232" s="377"/>
      <c r="O232" s="377"/>
      <c r="P232" s="377"/>
      <c r="Q232" s="377"/>
      <c r="R232" s="377"/>
      <c r="S232" s="377"/>
      <c r="T232" s="377"/>
      <c r="U232" s="377"/>
      <c r="V232" s="377"/>
      <c r="W232" s="377"/>
      <c r="X232" s="377"/>
      <c r="Y232" s="377"/>
      <c r="Z232" s="377"/>
      <c r="AA232" s="377"/>
      <c r="AB232" s="377"/>
      <c r="AC232" s="377"/>
      <c r="AD232" s="377"/>
      <c r="AE232" s="377"/>
      <c r="AF232" s="377"/>
      <c r="AG232" s="377"/>
      <c r="AH232" s="377"/>
      <c r="AI232" s="377"/>
      <c r="AJ232" s="377"/>
    </row>
  </sheetData>
  <sheetProtection formatCells="0" formatColumns="0" formatRows="0" insertColumns="0" insertRows="0" autoFilter="0"/>
  <mergeCells count="282">
    <mergeCell ref="AL199:AQ201"/>
    <mergeCell ref="A26:AJ26"/>
    <mergeCell ref="B42:AJ42"/>
    <mergeCell ref="B43:AJ43"/>
    <mergeCell ref="B44:AJ44"/>
    <mergeCell ref="B41:AJ41"/>
    <mergeCell ref="B61:AJ61"/>
    <mergeCell ref="AB37:AH37"/>
    <mergeCell ref="AI37:AJ37"/>
    <mergeCell ref="B38:L38"/>
    <mergeCell ref="P38:Q38"/>
    <mergeCell ref="S38:T38"/>
    <mergeCell ref="V38:W38"/>
    <mergeCell ref="Z38:AA38"/>
    <mergeCell ref="AC38:AD38"/>
    <mergeCell ref="AH38:AI38"/>
    <mergeCell ref="N48:AJ49"/>
    <mergeCell ref="AB32:AH32"/>
    <mergeCell ref="AI32:AJ32"/>
    <mergeCell ref="B33:AA33"/>
    <mergeCell ref="AB33:AH33"/>
    <mergeCell ref="AI33:AJ33"/>
    <mergeCell ref="B34:B36"/>
    <mergeCell ref="AB34:AH34"/>
    <mergeCell ref="AI34:AJ34"/>
    <mergeCell ref="AB35:AH35"/>
    <mergeCell ref="AI35:AJ35"/>
    <mergeCell ref="C36:AA36"/>
    <mergeCell ref="AB36:AH36"/>
    <mergeCell ref="AI36:AJ36"/>
    <mergeCell ref="A9:F9"/>
    <mergeCell ref="G9:AJ9"/>
    <mergeCell ref="G10:AJ10"/>
    <mergeCell ref="Y16:AB16"/>
    <mergeCell ref="A16:F16"/>
    <mergeCell ref="K16:O16"/>
    <mergeCell ref="T16:X16"/>
    <mergeCell ref="AC16:AJ16"/>
    <mergeCell ref="G14:AJ14"/>
    <mergeCell ref="G15:AJ15"/>
    <mergeCell ref="G12:AJ12"/>
    <mergeCell ref="G13:AJ13"/>
    <mergeCell ref="A11:F13"/>
    <mergeCell ref="A14:F14"/>
    <mergeCell ref="P16:S16"/>
    <mergeCell ref="G16:J16"/>
    <mergeCell ref="N28:AJ29"/>
    <mergeCell ref="D30:E30"/>
    <mergeCell ref="AB30:AH30"/>
    <mergeCell ref="AI30:AJ30"/>
    <mergeCell ref="AB31:AH31"/>
    <mergeCell ref="AI31:AJ31"/>
    <mergeCell ref="B32:AA32"/>
    <mergeCell ref="Z209:AH209"/>
    <mergeCell ref="A10:F10"/>
    <mergeCell ref="A15:F15"/>
    <mergeCell ref="A187:D193"/>
    <mergeCell ref="A198:D199"/>
    <mergeCell ref="A200:D201"/>
    <mergeCell ref="F188:AJ188"/>
    <mergeCell ref="F178:AI178"/>
    <mergeCell ref="F181:AI181"/>
    <mergeCell ref="F184:AI184"/>
    <mergeCell ref="B163:B165"/>
    <mergeCell ref="A178:D186"/>
    <mergeCell ref="A173:D177"/>
    <mergeCell ref="AH98:AI98"/>
    <mergeCell ref="F192:AI192"/>
    <mergeCell ref="F185:AI185"/>
    <mergeCell ref="V98:W98"/>
    <mergeCell ref="C163:J165"/>
    <mergeCell ref="F176:AI176"/>
    <mergeCell ref="F174:AI174"/>
    <mergeCell ref="F180:AJ180"/>
    <mergeCell ref="F177:AI177"/>
    <mergeCell ref="F175:AI175"/>
    <mergeCell ref="C215:AJ215"/>
    <mergeCell ref="C211:Y211"/>
    <mergeCell ref="Z210:AH210"/>
    <mergeCell ref="Z211:AH211"/>
    <mergeCell ref="C210:Y210"/>
    <mergeCell ref="Z205:AH205"/>
    <mergeCell ref="H201:X201"/>
    <mergeCell ref="F190:AI190"/>
    <mergeCell ref="F191:AI191"/>
    <mergeCell ref="F200:T200"/>
    <mergeCell ref="B205:Y205"/>
    <mergeCell ref="Z207:AH207"/>
    <mergeCell ref="Z206:AH206"/>
    <mergeCell ref="Z208:AH208"/>
    <mergeCell ref="F193:AI193"/>
    <mergeCell ref="Z212:AH212"/>
    <mergeCell ref="F187:AI187"/>
    <mergeCell ref="F182:AI182"/>
    <mergeCell ref="F189:AI189"/>
    <mergeCell ref="F186:AI186"/>
    <mergeCell ref="E122:AJ122"/>
    <mergeCell ref="V127:AI127"/>
    <mergeCell ref="Z98:AA98"/>
    <mergeCell ref="AC98:AD98"/>
    <mergeCell ref="P98:Q98"/>
    <mergeCell ref="C154:J158"/>
    <mergeCell ref="K154:K155"/>
    <mergeCell ref="L154:L156"/>
    <mergeCell ref="M156:AJ156"/>
    <mergeCell ref="M154:AJ155"/>
    <mergeCell ref="A153:A158"/>
    <mergeCell ref="L118:N118"/>
    <mergeCell ref="B106:AJ106"/>
    <mergeCell ref="B105:AJ105"/>
    <mergeCell ref="Q133:R133"/>
    <mergeCell ref="E137:AJ137"/>
    <mergeCell ref="A112:D118"/>
    <mergeCell ref="A138:D138"/>
    <mergeCell ref="E138:AJ138"/>
    <mergeCell ref="C153:AJ153"/>
    <mergeCell ref="A122:D122"/>
    <mergeCell ref="A137:D137"/>
    <mergeCell ref="A123:D124"/>
    <mergeCell ref="E129:AJ129"/>
    <mergeCell ref="A125:D125"/>
    <mergeCell ref="A126:D133"/>
    <mergeCell ref="N133:O133"/>
    <mergeCell ref="P124:AJ124"/>
    <mergeCell ref="L133:M133"/>
    <mergeCell ref="B154:B158"/>
    <mergeCell ref="L157:L158"/>
    <mergeCell ref="M158:AJ158"/>
    <mergeCell ref="V113:AI113"/>
    <mergeCell ref="F179:AJ179"/>
    <mergeCell ref="F183:AJ183"/>
    <mergeCell ref="M164:AJ164"/>
    <mergeCell ref="M165:AJ165"/>
    <mergeCell ref="A167:AJ167"/>
    <mergeCell ref="E172:AJ172"/>
    <mergeCell ref="A162:A165"/>
    <mergeCell ref="N221:P221"/>
    <mergeCell ref="Q221:R221"/>
    <mergeCell ref="S221:W221"/>
    <mergeCell ref="X221:Y221"/>
    <mergeCell ref="Z221:AH221"/>
    <mergeCell ref="AI221:AJ221"/>
    <mergeCell ref="B218:AI218"/>
    <mergeCell ref="D220:E220"/>
    <mergeCell ref="G220:H220"/>
    <mergeCell ref="J220:K220"/>
    <mergeCell ref="N220:P220"/>
    <mergeCell ref="Q220:AJ220"/>
    <mergeCell ref="F173:AJ173"/>
    <mergeCell ref="A172:D172"/>
    <mergeCell ref="M163:AJ163"/>
    <mergeCell ref="C162:AJ162"/>
    <mergeCell ref="A170:AJ170"/>
    <mergeCell ref="AB56:AH56"/>
    <mergeCell ref="AI56:AJ56"/>
    <mergeCell ref="P58:Q58"/>
    <mergeCell ref="S58:T58"/>
    <mergeCell ref="V58:W58"/>
    <mergeCell ref="Z58:AA58"/>
    <mergeCell ref="AC58:AD58"/>
    <mergeCell ref="AH58:AI58"/>
    <mergeCell ref="B68:K68"/>
    <mergeCell ref="Y1:AB1"/>
    <mergeCell ref="AC1:AJ1"/>
    <mergeCell ref="X92:Y92"/>
    <mergeCell ref="AC92:AD92"/>
    <mergeCell ref="N91:P91"/>
    <mergeCell ref="T89:V89"/>
    <mergeCell ref="Z89:AB89"/>
    <mergeCell ref="S86:W86"/>
    <mergeCell ref="Y86:AC86"/>
    <mergeCell ref="S88:W88"/>
    <mergeCell ref="Y88:AC88"/>
    <mergeCell ref="AE80:AI80"/>
    <mergeCell ref="Z91:AB91"/>
    <mergeCell ref="AF91:AH91"/>
    <mergeCell ref="N85:P85"/>
    <mergeCell ref="AE88:AI88"/>
    <mergeCell ref="Y80:AC80"/>
    <mergeCell ref="S80:W80"/>
    <mergeCell ref="A5:AJ5"/>
    <mergeCell ref="B64:AJ64"/>
    <mergeCell ref="AB76:AH76"/>
    <mergeCell ref="AI55:AJ55"/>
    <mergeCell ref="AB55:AH55"/>
    <mergeCell ref="T91:V91"/>
    <mergeCell ref="AA4:AB4"/>
    <mergeCell ref="AI51:AJ51"/>
    <mergeCell ref="H11:L11"/>
    <mergeCell ref="AE82:AI82"/>
    <mergeCell ref="B103:AJ103"/>
    <mergeCell ref="AB51:AH51"/>
    <mergeCell ref="D50:E50"/>
    <mergeCell ref="AB50:AH50"/>
    <mergeCell ref="AI50:AJ50"/>
    <mergeCell ref="AI72:AJ72"/>
    <mergeCell ref="B102:AJ102"/>
    <mergeCell ref="N87:P87"/>
    <mergeCell ref="B69:K69"/>
    <mergeCell ref="AE84:AJ85"/>
    <mergeCell ref="B84:J91"/>
    <mergeCell ref="S90:W90"/>
    <mergeCell ref="AI57:AJ57"/>
    <mergeCell ref="AF89:AH89"/>
    <mergeCell ref="AI52:AJ52"/>
    <mergeCell ref="B53:AA53"/>
    <mergeCell ref="B52:AA52"/>
    <mergeCell ref="AB52:AH52"/>
    <mergeCell ref="B65:AJ65"/>
    <mergeCell ref="B63:AJ63"/>
    <mergeCell ref="M69:AJ69"/>
    <mergeCell ref="AB72:AH72"/>
    <mergeCell ref="AB74:AH74"/>
    <mergeCell ref="AI74:AJ74"/>
    <mergeCell ref="T87:V87"/>
    <mergeCell ref="S79:X79"/>
    <mergeCell ref="D71:E71"/>
    <mergeCell ref="AB71:AH71"/>
    <mergeCell ref="AI71:AJ71"/>
    <mergeCell ref="B70:K70"/>
    <mergeCell ref="AI76:AJ76"/>
    <mergeCell ref="AB75:AH75"/>
    <mergeCell ref="AI75:AJ75"/>
    <mergeCell ref="AB78:AH78"/>
    <mergeCell ref="AI78:AJ78"/>
    <mergeCell ref="Y79:AD79"/>
    <mergeCell ref="AI77:AJ77"/>
    <mergeCell ref="S83:W83"/>
    <mergeCell ref="AB77:AH77"/>
    <mergeCell ref="T85:V85"/>
    <mergeCell ref="Y84:AD85"/>
    <mergeCell ref="S84:W84"/>
    <mergeCell ref="Y81:AC81"/>
    <mergeCell ref="AE81:AI81"/>
    <mergeCell ref="A80:A88"/>
    <mergeCell ref="A111:D111"/>
    <mergeCell ref="O118:P118"/>
    <mergeCell ref="D96:AI96"/>
    <mergeCell ref="F97:AI97"/>
    <mergeCell ref="E115:AJ115"/>
    <mergeCell ref="Y90:AC90"/>
    <mergeCell ref="AE90:AI90"/>
    <mergeCell ref="S81:W81"/>
    <mergeCell ref="B104:AJ104"/>
    <mergeCell ref="B101:AJ101"/>
    <mergeCell ref="Y82:AC82"/>
    <mergeCell ref="Z87:AB87"/>
    <mergeCell ref="N89:P89"/>
    <mergeCell ref="R118:S118"/>
    <mergeCell ref="B74:AA74"/>
    <mergeCell ref="AB73:AH73"/>
    <mergeCell ref="AI73:AJ73"/>
    <mergeCell ref="AE79:AJ79"/>
    <mergeCell ref="S98:T98"/>
    <mergeCell ref="Y83:AC83"/>
    <mergeCell ref="AE86:AJ87"/>
    <mergeCell ref="S82:W82"/>
    <mergeCell ref="AE83:AI83"/>
    <mergeCell ref="AK38:AQ40"/>
    <mergeCell ref="AK58:AQ60"/>
    <mergeCell ref="AK98:AQ100"/>
    <mergeCell ref="AK113:AR114"/>
    <mergeCell ref="AK122:AR123"/>
    <mergeCell ref="AK148:AR149"/>
    <mergeCell ref="C54:Z54"/>
    <mergeCell ref="C55:Z55"/>
    <mergeCell ref="C57:Z57"/>
    <mergeCell ref="B83:Q83"/>
    <mergeCell ref="B82:Q82"/>
    <mergeCell ref="B81:Q81"/>
    <mergeCell ref="B80:Q80"/>
    <mergeCell ref="AL53:AS55"/>
    <mergeCell ref="AL56:AR56"/>
    <mergeCell ref="B62:AJ62"/>
    <mergeCell ref="AB53:AH53"/>
    <mergeCell ref="B58:L58"/>
    <mergeCell ref="AI53:AJ53"/>
    <mergeCell ref="B54:B56"/>
    <mergeCell ref="AB57:AH57"/>
    <mergeCell ref="C56:AA56"/>
    <mergeCell ref="AB54:AH54"/>
    <mergeCell ref="AI54:AJ54"/>
  </mergeCells>
  <phoneticPr fontId="7"/>
  <conditionalFormatting sqref="A27:AJ44">
    <cfRule type="expression" dxfId="3" priority="9">
      <formula>$AM$20=TRUE</formula>
    </cfRule>
  </conditionalFormatting>
  <conditionalFormatting sqref="A47:AJ49 A51:AJ53 A50:AH50 A72:AJ79 A71:AH71 A56:AJ56 A54:C55 AA54:AJ55 A58:AJ70 A57:C57 AA57:AJ57 A84:AJ106 A80:B83 R80:AJ83">
    <cfRule type="expression" dxfId="2" priority="5">
      <formula>AND($AL$20=TRUE,$AM$20=FALSE)</formula>
    </cfRule>
  </conditionalFormatting>
  <conditionalFormatting sqref="AI50:AJ50">
    <cfRule type="expression" dxfId="1" priority="2">
      <formula>AND($AL$20=TRUE,$AM$20=FALSE)</formula>
    </cfRule>
  </conditionalFormatting>
  <conditionalFormatting sqref="AI71:AJ71">
    <cfRule type="expression" dxfId="0" priority="1">
      <formula>AND($AL$20=TRUE,$AM$20=FALSE)</formula>
    </cfRule>
  </conditionalFormatting>
  <dataValidations count="4">
    <dataValidation imeMode="halfAlpha" allowBlank="1" showInputMessage="1" showErrorMessage="1" sqref="S58:T58 J220:K220 R71 D220:E220 O71 Z71 P58:Q58 Z58:AA58 AC58:AD58 O107:P107 R107:S107 P79:Q79 Y107:Z107 P98:Q98 AC98:AD98 Z98:AA98 S98:T98 AB107:AC107 G220:H220 A16 K16 T16 W92 AH92 S38:T38 P38:Q38 Z38:AA38 AC38:AD38"/>
    <dataValidation imeMode="hiragana" allowBlank="1" showInputMessage="1" showErrorMessage="1" sqref="S111:S114 W222 S221 U123 S125:S127"/>
    <dataValidation type="list" allowBlank="1" showInputMessage="1" showErrorMessage="1" sqref="L118:N118">
      <formula1>"平成,令和"</formula1>
    </dataValidation>
    <dataValidation allowBlank="1" showInputMessage="1" showErrorMessage="1" prompt="下記の注意_x000a_「Ｃ」を参照" sqref="AB35:AH36"/>
  </dataValidations>
  <hyperlinks>
    <hyperlink ref="AL56:AP56" r:id="rId1" display="　　　★職員分類など特定加算についてはこちら"/>
  </hyperlinks>
  <pageMargins left="0.62992125984251968" right="0.15748031496062992" top="0.62992125984251968" bottom="0.23622047244094491" header="0.51181102362204722" footer="0.35433070866141736"/>
  <pageSetup paperSize="9" scale="93" orientation="portrait" r:id="rId2"/>
  <headerFooter alignWithMargins="0"/>
  <rowBreaks count="6" manualBreakCount="6">
    <brk id="45" max="35" man="1"/>
    <brk id="66" max="35" man="1"/>
    <brk id="107" max="35" man="1"/>
    <brk id="139" max="35" man="1"/>
    <brk id="167" max="35" man="1"/>
    <brk id="225"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75777" r:id="rId5" name="Check Box 1">
              <controlPr defaultSize="0" autoFill="0" autoLine="0" autoPict="0">
                <anchor moveWithCells="1">
                  <from>
                    <xdr:col>3</xdr:col>
                    <xdr:colOff>200025</xdr:colOff>
                    <xdr:row>172</xdr:row>
                    <xdr:rowOff>0</xdr:rowOff>
                  </from>
                  <to>
                    <xdr:col>5</xdr:col>
                    <xdr:colOff>9525</xdr:colOff>
                    <xdr:row>172</xdr:row>
                    <xdr:rowOff>333375</xdr:rowOff>
                  </to>
                </anchor>
              </controlPr>
            </control>
          </mc:Choice>
        </mc:AlternateContent>
        <mc:AlternateContent xmlns:mc="http://schemas.openxmlformats.org/markup-compatibility/2006">
          <mc:Choice Requires="x14">
            <control shapeId="75778" r:id="rId6" name="Check Box 2">
              <controlPr defaultSize="0" autoFill="0" autoLine="0" autoPict="0">
                <anchor moveWithCells="1">
                  <from>
                    <xdr:col>3</xdr:col>
                    <xdr:colOff>200025</xdr:colOff>
                    <xdr:row>175</xdr:row>
                    <xdr:rowOff>85725</xdr:rowOff>
                  </from>
                  <to>
                    <xdr:col>5</xdr:col>
                    <xdr:colOff>9525</xdr:colOff>
                    <xdr:row>177</xdr:row>
                    <xdr:rowOff>76200</xdr:rowOff>
                  </to>
                </anchor>
              </controlPr>
            </control>
          </mc:Choice>
        </mc:AlternateContent>
        <mc:AlternateContent xmlns:mc="http://schemas.openxmlformats.org/markup-compatibility/2006">
          <mc:Choice Requires="x14">
            <control shapeId="75779" r:id="rId7" name="Check Box 3">
              <controlPr defaultSize="0" autoFill="0" autoLine="0" autoPict="0">
                <anchor moveWithCells="1">
                  <from>
                    <xdr:col>3</xdr:col>
                    <xdr:colOff>200025</xdr:colOff>
                    <xdr:row>172</xdr:row>
                    <xdr:rowOff>409575</xdr:rowOff>
                  </from>
                  <to>
                    <xdr:col>5</xdr:col>
                    <xdr:colOff>9525</xdr:colOff>
                    <xdr:row>174</xdr:row>
                    <xdr:rowOff>76200</xdr:rowOff>
                  </to>
                </anchor>
              </controlPr>
            </control>
          </mc:Choice>
        </mc:AlternateContent>
        <mc:AlternateContent xmlns:mc="http://schemas.openxmlformats.org/markup-compatibility/2006">
          <mc:Choice Requires="x14">
            <control shapeId="75780" r:id="rId8" name="Check Box 4">
              <controlPr defaultSize="0" autoFill="0" autoLine="0" autoPict="0">
                <anchor moveWithCells="1">
                  <from>
                    <xdr:col>3</xdr:col>
                    <xdr:colOff>200025</xdr:colOff>
                    <xdr:row>173</xdr:row>
                    <xdr:rowOff>85725</xdr:rowOff>
                  </from>
                  <to>
                    <xdr:col>5</xdr:col>
                    <xdr:colOff>9525</xdr:colOff>
                    <xdr:row>175</xdr:row>
                    <xdr:rowOff>76200</xdr:rowOff>
                  </to>
                </anchor>
              </controlPr>
            </control>
          </mc:Choice>
        </mc:AlternateContent>
        <mc:AlternateContent xmlns:mc="http://schemas.openxmlformats.org/markup-compatibility/2006">
          <mc:Choice Requires="x14">
            <control shapeId="75781" r:id="rId9" name="Check Box 5">
              <controlPr defaultSize="0" autoFill="0" autoLine="0" autoPict="0">
                <anchor moveWithCells="1">
                  <from>
                    <xdr:col>3</xdr:col>
                    <xdr:colOff>200025</xdr:colOff>
                    <xdr:row>174</xdr:row>
                    <xdr:rowOff>85725</xdr:rowOff>
                  </from>
                  <to>
                    <xdr:col>5</xdr:col>
                    <xdr:colOff>9525</xdr:colOff>
                    <xdr:row>176</xdr:row>
                    <xdr:rowOff>76200</xdr:rowOff>
                  </to>
                </anchor>
              </controlPr>
            </control>
          </mc:Choice>
        </mc:AlternateContent>
        <mc:AlternateContent xmlns:mc="http://schemas.openxmlformats.org/markup-compatibility/2006">
          <mc:Choice Requires="x14">
            <control shapeId="75782" r:id="rId10" name="Check Box 6">
              <controlPr defaultSize="0" autoFill="0" autoLine="0" autoPict="0">
                <anchor moveWithCells="1">
                  <from>
                    <xdr:col>3</xdr:col>
                    <xdr:colOff>200025</xdr:colOff>
                    <xdr:row>183</xdr:row>
                    <xdr:rowOff>161925</xdr:rowOff>
                  </from>
                  <to>
                    <xdr:col>4</xdr:col>
                    <xdr:colOff>171450</xdr:colOff>
                    <xdr:row>185</xdr:row>
                    <xdr:rowOff>0</xdr:rowOff>
                  </to>
                </anchor>
              </controlPr>
            </control>
          </mc:Choice>
        </mc:AlternateContent>
        <mc:AlternateContent xmlns:mc="http://schemas.openxmlformats.org/markup-compatibility/2006">
          <mc:Choice Requires="x14">
            <control shapeId="75783" r:id="rId11" name="Check Box 7">
              <controlPr defaultSize="0" autoFill="0" autoLine="0" autoPict="0">
                <anchor moveWithCells="1">
                  <from>
                    <xdr:col>3</xdr:col>
                    <xdr:colOff>190500</xdr:colOff>
                    <xdr:row>176</xdr:row>
                    <xdr:rowOff>133350</xdr:rowOff>
                  </from>
                  <to>
                    <xdr:col>4</xdr:col>
                    <xdr:colOff>171450</xdr:colOff>
                    <xdr:row>178</xdr:row>
                    <xdr:rowOff>66675</xdr:rowOff>
                  </to>
                </anchor>
              </controlPr>
            </control>
          </mc:Choice>
        </mc:AlternateContent>
        <mc:AlternateContent xmlns:mc="http://schemas.openxmlformats.org/markup-compatibility/2006">
          <mc:Choice Requires="x14">
            <control shapeId="75784" r:id="rId12" name="Check Box 8">
              <controlPr defaultSize="0" autoFill="0" autoLine="0" autoPict="0">
                <anchor moveWithCells="1">
                  <from>
                    <xdr:col>3</xdr:col>
                    <xdr:colOff>190500</xdr:colOff>
                    <xdr:row>177</xdr:row>
                    <xdr:rowOff>133350</xdr:rowOff>
                  </from>
                  <to>
                    <xdr:col>4</xdr:col>
                    <xdr:colOff>171450</xdr:colOff>
                    <xdr:row>179</xdr:row>
                    <xdr:rowOff>57150</xdr:rowOff>
                  </to>
                </anchor>
              </controlPr>
            </control>
          </mc:Choice>
        </mc:AlternateContent>
        <mc:AlternateContent xmlns:mc="http://schemas.openxmlformats.org/markup-compatibility/2006">
          <mc:Choice Requires="x14">
            <control shapeId="75785" r:id="rId13" name="Check Box 9">
              <controlPr defaultSize="0" autoFill="0" autoLine="0" autoPict="0">
                <anchor moveWithCells="1">
                  <from>
                    <xdr:col>3</xdr:col>
                    <xdr:colOff>190500</xdr:colOff>
                    <xdr:row>178</xdr:row>
                    <xdr:rowOff>171450</xdr:rowOff>
                  </from>
                  <to>
                    <xdr:col>4</xdr:col>
                    <xdr:colOff>171450</xdr:colOff>
                    <xdr:row>179</xdr:row>
                    <xdr:rowOff>257175</xdr:rowOff>
                  </to>
                </anchor>
              </controlPr>
            </control>
          </mc:Choice>
        </mc:AlternateContent>
        <mc:AlternateContent xmlns:mc="http://schemas.openxmlformats.org/markup-compatibility/2006">
          <mc:Choice Requires="x14">
            <control shapeId="75786" r:id="rId14" name="Check Box 10">
              <controlPr defaultSize="0" autoFill="0" autoLine="0" autoPict="0">
                <anchor moveWithCells="1">
                  <from>
                    <xdr:col>3</xdr:col>
                    <xdr:colOff>190500</xdr:colOff>
                    <xdr:row>179</xdr:row>
                    <xdr:rowOff>400050</xdr:rowOff>
                  </from>
                  <to>
                    <xdr:col>4</xdr:col>
                    <xdr:colOff>171450</xdr:colOff>
                    <xdr:row>181</xdr:row>
                    <xdr:rowOff>47625</xdr:rowOff>
                  </to>
                </anchor>
              </controlPr>
            </control>
          </mc:Choice>
        </mc:AlternateContent>
        <mc:AlternateContent xmlns:mc="http://schemas.openxmlformats.org/markup-compatibility/2006">
          <mc:Choice Requires="x14">
            <control shapeId="75787" r:id="rId15" name="Check Box 11">
              <controlPr defaultSize="0" autoFill="0" autoLine="0" autoPict="0">
                <anchor moveWithCells="1">
                  <from>
                    <xdr:col>3</xdr:col>
                    <xdr:colOff>190500</xdr:colOff>
                    <xdr:row>180</xdr:row>
                    <xdr:rowOff>114300</xdr:rowOff>
                  </from>
                  <to>
                    <xdr:col>4</xdr:col>
                    <xdr:colOff>171450</xdr:colOff>
                    <xdr:row>182</xdr:row>
                    <xdr:rowOff>38100</xdr:rowOff>
                  </to>
                </anchor>
              </controlPr>
            </control>
          </mc:Choice>
        </mc:AlternateContent>
        <mc:AlternateContent xmlns:mc="http://schemas.openxmlformats.org/markup-compatibility/2006">
          <mc:Choice Requires="x14">
            <control shapeId="75788" r:id="rId16" name="Check Box 12">
              <controlPr defaultSize="0" autoFill="0" autoLine="0" autoPict="0">
                <anchor moveWithCells="1">
                  <from>
                    <xdr:col>3</xdr:col>
                    <xdr:colOff>190500</xdr:colOff>
                    <xdr:row>182</xdr:row>
                    <xdr:rowOff>0</xdr:rowOff>
                  </from>
                  <to>
                    <xdr:col>4</xdr:col>
                    <xdr:colOff>171450</xdr:colOff>
                    <xdr:row>182</xdr:row>
                    <xdr:rowOff>266700</xdr:rowOff>
                  </to>
                </anchor>
              </controlPr>
            </control>
          </mc:Choice>
        </mc:AlternateContent>
        <mc:AlternateContent xmlns:mc="http://schemas.openxmlformats.org/markup-compatibility/2006">
          <mc:Choice Requires="x14">
            <control shapeId="75789" r:id="rId17" name="Check Box 13">
              <controlPr defaultSize="0" autoFill="0" autoLine="0" autoPict="0">
                <anchor moveWithCells="1">
                  <from>
                    <xdr:col>3</xdr:col>
                    <xdr:colOff>190500</xdr:colOff>
                    <xdr:row>182</xdr:row>
                    <xdr:rowOff>266700</xdr:rowOff>
                  </from>
                  <to>
                    <xdr:col>4</xdr:col>
                    <xdr:colOff>171450</xdr:colOff>
                    <xdr:row>184</xdr:row>
                    <xdr:rowOff>47625</xdr:rowOff>
                  </to>
                </anchor>
              </controlPr>
            </control>
          </mc:Choice>
        </mc:AlternateContent>
        <mc:AlternateContent xmlns:mc="http://schemas.openxmlformats.org/markup-compatibility/2006">
          <mc:Choice Requires="x14">
            <control shapeId="75790" r:id="rId18" name="Check Box 14">
              <controlPr defaultSize="0" autoFill="0" autoLine="0" autoPict="0">
                <anchor moveWithCells="1">
                  <from>
                    <xdr:col>3</xdr:col>
                    <xdr:colOff>190500</xdr:colOff>
                    <xdr:row>184</xdr:row>
                    <xdr:rowOff>104775</xdr:rowOff>
                  </from>
                  <to>
                    <xdr:col>4</xdr:col>
                    <xdr:colOff>171450</xdr:colOff>
                    <xdr:row>186</xdr:row>
                    <xdr:rowOff>38100</xdr:rowOff>
                  </to>
                </anchor>
              </controlPr>
            </control>
          </mc:Choice>
        </mc:AlternateContent>
        <mc:AlternateContent xmlns:mc="http://schemas.openxmlformats.org/markup-compatibility/2006">
          <mc:Choice Requires="x14">
            <control shapeId="75791" r:id="rId19" name="Check Box 15">
              <controlPr defaultSize="0" autoFill="0" autoLine="0" autoPict="0">
                <anchor moveWithCells="1">
                  <from>
                    <xdr:col>3</xdr:col>
                    <xdr:colOff>200025</xdr:colOff>
                    <xdr:row>188</xdr:row>
                    <xdr:rowOff>95250</xdr:rowOff>
                  </from>
                  <to>
                    <xdr:col>4</xdr:col>
                    <xdr:colOff>200025</xdr:colOff>
                    <xdr:row>190</xdr:row>
                    <xdr:rowOff>47625</xdr:rowOff>
                  </to>
                </anchor>
              </controlPr>
            </control>
          </mc:Choice>
        </mc:AlternateContent>
        <mc:AlternateContent xmlns:mc="http://schemas.openxmlformats.org/markup-compatibility/2006">
          <mc:Choice Requires="x14">
            <control shapeId="75792" r:id="rId20" name="Check Box 16">
              <controlPr defaultSize="0" autoFill="0" autoLine="0" autoPict="0">
                <anchor moveWithCells="1">
                  <from>
                    <xdr:col>3</xdr:col>
                    <xdr:colOff>209550</xdr:colOff>
                    <xdr:row>185</xdr:row>
                    <xdr:rowOff>123825</xdr:rowOff>
                  </from>
                  <to>
                    <xdr:col>5</xdr:col>
                    <xdr:colOff>0</xdr:colOff>
                    <xdr:row>187</xdr:row>
                    <xdr:rowOff>85725</xdr:rowOff>
                  </to>
                </anchor>
              </controlPr>
            </control>
          </mc:Choice>
        </mc:AlternateContent>
        <mc:AlternateContent xmlns:mc="http://schemas.openxmlformats.org/markup-compatibility/2006">
          <mc:Choice Requires="x14">
            <control shapeId="75793" r:id="rId21" name="Check Box 17">
              <controlPr defaultSize="0" autoFill="0" autoLine="0" autoPict="0">
                <anchor moveWithCells="1">
                  <from>
                    <xdr:col>3</xdr:col>
                    <xdr:colOff>200025</xdr:colOff>
                    <xdr:row>186</xdr:row>
                    <xdr:rowOff>142875</xdr:rowOff>
                  </from>
                  <to>
                    <xdr:col>4</xdr:col>
                    <xdr:colOff>200025</xdr:colOff>
                    <xdr:row>187</xdr:row>
                    <xdr:rowOff>276225</xdr:rowOff>
                  </to>
                </anchor>
              </controlPr>
            </control>
          </mc:Choice>
        </mc:AlternateContent>
        <mc:AlternateContent xmlns:mc="http://schemas.openxmlformats.org/markup-compatibility/2006">
          <mc:Choice Requires="x14">
            <control shapeId="75794" r:id="rId22" name="Check Box 18">
              <controlPr defaultSize="0" autoFill="0" autoLine="0" autoPict="0">
                <anchor moveWithCells="1">
                  <from>
                    <xdr:col>3</xdr:col>
                    <xdr:colOff>200025</xdr:colOff>
                    <xdr:row>187</xdr:row>
                    <xdr:rowOff>266700</xdr:rowOff>
                  </from>
                  <to>
                    <xdr:col>4</xdr:col>
                    <xdr:colOff>200025</xdr:colOff>
                    <xdr:row>189</xdr:row>
                    <xdr:rowOff>57150</xdr:rowOff>
                  </to>
                </anchor>
              </controlPr>
            </control>
          </mc:Choice>
        </mc:AlternateContent>
        <mc:AlternateContent xmlns:mc="http://schemas.openxmlformats.org/markup-compatibility/2006">
          <mc:Choice Requires="x14">
            <control shapeId="75795" r:id="rId23" name="Check Box 19">
              <controlPr defaultSize="0" autoFill="0" autoLine="0" autoPict="0">
                <anchor moveWithCells="1">
                  <from>
                    <xdr:col>3</xdr:col>
                    <xdr:colOff>200025</xdr:colOff>
                    <xdr:row>189</xdr:row>
                    <xdr:rowOff>104775</xdr:rowOff>
                  </from>
                  <to>
                    <xdr:col>4</xdr:col>
                    <xdr:colOff>200025</xdr:colOff>
                    <xdr:row>191</xdr:row>
                    <xdr:rowOff>57150</xdr:rowOff>
                  </to>
                </anchor>
              </controlPr>
            </control>
          </mc:Choice>
        </mc:AlternateContent>
        <mc:AlternateContent xmlns:mc="http://schemas.openxmlformats.org/markup-compatibility/2006">
          <mc:Choice Requires="x14">
            <control shapeId="75796" r:id="rId24" name="Check Box 20">
              <controlPr defaultSize="0" autoFill="0" autoLine="0" autoPict="0">
                <anchor moveWithCells="1">
                  <from>
                    <xdr:col>3</xdr:col>
                    <xdr:colOff>200025</xdr:colOff>
                    <xdr:row>191</xdr:row>
                    <xdr:rowOff>114300</xdr:rowOff>
                  </from>
                  <to>
                    <xdr:col>4</xdr:col>
                    <xdr:colOff>200025</xdr:colOff>
                    <xdr:row>193</xdr:row>
                    <xdr:rowOff>66675</xdr:rowOff>
                  </to>
                </anchor>
              </controlPr>
            </control>
          </mc:Choice>
        </mc:AlternateContent>
        <mc:AlternateContent xmlns:mc="http://schemas.openxmlformats.org/markup-compatibility/2006">
          <mc:Choice Requires="x14">
            <control shapeId="75797" r:id="rId25" name="Check Box 21">
              <controlPr defaultSize="0" autoFill="0" autoLine="0" autoPict="0">
                <anchor moveWithCells="1">
                  <from>
                    <xdr:col>3</xdr:col>
                    <xdr:colOff>200025</xdr:colOff>
                    <xdr:row>190</xdr:row>
                    <xdr:rowOff>114300</xdr:rowOff>
                  </from>
                  <to>
                    <xdr:col>4</xdr:col>
                    <xdr:colOff>200025</xdr:colOff>
                    <xdr:row>192</xdr:row>
                    <xdr:rowOff>66675</xdr:rowOff>
                  </to>
                </anchor>
              </controlPr>
            </control>
          </mc:Choice>
        </mc:AlternateContent>
        <mc:AlternateContent xmlns:mc="http://schemas.openxmlformats.org/markup-compatibility/2006">
          <mc:Choice Requires="x14">
            <control shapeId="75798" r:id="rId26" name="Check Box 22">
              <controlPr defaultSize="0" autoFill="0" autoLine="0" autoPict="0">
                <anchor moveWithCells="1">
                  <from>
                    <xdr:col>3</xdr:col>
                    <xdr:colOff>200025</xdr:colOff>
                    <xdr:row>197</xdr:row>
                    <xdr:rowOff>47625</xdr:rowOff>
                  </from>
                  <to>
                    <xdr:col>5</xdr:col>
                    <xdr:colOff>19050</xdr:colOff>
                    <xdr:row>197</xdr:row>
                    <xdr:rowOff>180975</xdr:rowOff>
                  </to>
                </anchor>
              </controlPr>
            </control>
          </mc:Choice>
        </mc:AlternateContent>
        <mc:AlternateContent xmlns:mc="http://schemas.openxmlformats.org/markup-compatibility/2006">
          <mc:Choice Requires="x14">
            <control shapeId="75799" r:id="rId27" name="Check Box 23">
              <controlPr defaultSize="0" autoFill="0" autoLine="0" autoPict="0">
                <anchor moveWithCells="1">
                  <from>
                    <xdr:col>3</xdr:col>
                    <xdr:colOff>200025</xdr:colOff>
                    <xdr:row>198</xdr:row>
                    <xdr:rowOff>38100</xdr:rowOff>
                  </from>
                  <to>
                    <xdr:col>5</xdr:col>
                    <xdr:colOff>19050</xdr:colOff>
                    <xdr:row>198</xdr:row>
                    <xdr:rowOff>161925</xdr:rowOff>
                  </to>
                </anchor>
              </controlPr>
            </control>
          </mc:Choice>
        </mc:AlternateContent>
        <mc:AlternateContent xmlns:mc="http://schemas.openxmlformats.org/markup-compatibility/2006">
          <mc:Choice Requires="x14">
            <control shapeId="75800" r:id="rId28" name="Check Box 24">
              <controlPr defaultSize="0" autoFill="0" autoLine="0" autoPict="0">
                <anchor moveWithCells="1">
                  <from>
                    <xdr:col>3</xdr:col>
                    <xdr:colOff>200025</xdr:colOff>
                    <xdr:row>198</xdr:row>
                    <xdr:rowOff>171450</xdr:rowOff>
                  </from>
                  <to>
                    <xdr:col>5</xdr:col>
                    <xdr:colOff>0</xdr:colOff>
                    <xdr:row>200</xdr:row>
                    <xdr:rowOff>28575</xdr:rowOff>
                  </to>
                </anchor>
              </controlPr>
            </control>
          </mc:Choice>
        </mc:AlternateContent>
        <mc:AlternateContent xmlns:mc="http://schemas.openxmlformats.org/markup-compatibility/2006">
          <mc:Choice Requires="x14">
            <control shapeId="75801" r:id="rId29" name="Check Box 25">
              <controlPr defaultSize="0" autoFill="0" autoLine="0" autoPict="0">
                <anchor moveWithCells="1">
                  <from>
                    <xdr:col>3</xdr:col>
                    <xdr:colOff>200025</xdr:colOff>
                    <xdr:row>199</xdr:row>
                    <xdr:rowOff>152400</xdr:rowOff>
                  </from>
                  <to>
                    <xdr:col>5</xdr:col>
                    <xdr:colOff>38100</xdr:colOff>
                    <xdr:row>201</xdr:row>
                    <xdr:rowOff>38100</xdr:rowOff>
                  </to>
                </anchor>
              </controlPr>
            </control>
          </mc:Choice>
        </mc:AlternateContent>
        <mc:AlternateContent xmlns:mc="http://schemas.openxmlformats.org/markup-compatibility/2006">
          <mc:Choice Requires="x14">
            <control shapeId="75802" r:id="rId30" name="Check Box 26">
              <controlPr defaultSize="0" autoFill="0" autoLine="0" autoPict="0">
                <anchor moveWithCells="1">
                  <from>
                    <xdr:col>20</xdr:col>
                    <xdr:colOff>171450</xdr:colOff>
                    <xdr:row>197</xdr:row>
                    <xdr:rowOff>28575</xdr:rowOff>
                  </from>
                  <to>
                    <xdr:col>22</xdr:col>
                    <xdr:colOff>28575</xdr:colOff>
                    <xdr:row>197</xdr:row>
                    <xdr:rowOff>171450</xdr:rowOff>
                  </to>
                </anchor>
              </controlPr>
            </control>
          </mc:Choice>
        </mc:AlternateContent>
        <mc:AlternateContent xmlns:mc="http://schemas.openxmlformats.org/markup-compatibility/2006">
          <mc:Choice Requires="x14">
            <control shapeId="75907" r:id="rId31" name="Check Box 131">
              <controlPr defaultSize="0" autoFill="0" autoLine="0" autoPict="0">
                <anchor moveWithCells="1">
                  <from>
                    <xdr:col>17</xdr:col>
                    <xdr:colOff>180975</xdr:colOff>
                    <xdr:row>19</xdr:row>
                    <xdr:rowOff>9525</xdr:rowOff>
                  </from>
                  <to>
                    <xdr:col>19</xdr:col>
                    <xdr:colOff>0</xdr:colOff>
                    <xdr:row>19</xdr:row>
                    <xdr:rowOff>238125</xdr:rowOff>
                  </to>
                </anchor>
              </controlPr>
            </control>
          </mc:Choice>
        </mc:AlternateContent>
        <mc:AlternateContent xmlns:mc="http://schemas.openxmlformats.org/markup-compatibility/2006">
          <mc:Choice Requires="x14">
            <control shapeId="75908" r:id="rId32" name="Check Box 132">
              <controlPr defaultSize="0" autoFill="0" autoLine="0" autoPict="0">
                <anchor moveWithCells="1">
                  <from>
                    <xdr:col>1</xdr:col>
                    <xdr:colOff>19050</xdr:colOff>
                    <xdr:row>19</xdr:row>
                    <xdr:rowOff>9525</xdr:rowOff>
                  </from>
                  <to>
                    <xdr:col>2</xdr:col>
                    <xdr:colOff>38100</xdr:colOff>
                    <xdr:row>19</xdr:row>
                    <xdr:rowOff>238125</xdr:rowOff>
                  </to>
                </anchor>
              </controlPr>
            </control>
          </mc:Choice>
        </mc:AlternateContent>
        <mc:AlternateContent xmlns:mc="http://schemas.openxmlformats.org/markup-compatibility/2006">
          <mc:Choice Requires="x14">
            <control shapeId="75915" r:id="rId33" name="Check Box 139">
              <controlPr defaultSize="0" autoFill="0" autoLine="0" autoPict="0">
                <anchor moveWithCells="1">
                  <from>
                    <xdr:col>4</xdr:col>
                    <xdr:colOff>0</xdr:colOff>
                    <xdr:row>111</xdr:row>
                    <xdr:rowOff>228600</xdr:rowOff>
                  </from>
                  <to>
                    <xdr:col>5</xdr:col>
                    <xdr:colOff>28575</xdr:colOff>
                    <xdr:row>112</xdr:row>
                    <xdr:rowOff>219075</xdr:rowOff>
                  </to>
                </anchor>
              </controlPr>
            </control>
          </mc:Choice>
        </mc:AlternateContent>
        <mc:AlternateContent xmlns:mc="http://schemas.openxmlformats.org/markup-compatibility/2006">
          <mc:Choice Requires="x14">
            <control shapeId="75916" r:id="rId34" name="Check Box 140">
              <controlPr defaultSize="0" autoFill="0" autoLine="0" autoPict="0">
                <anchor moveWithCells="1">
                  <from>
                    <xdr:col>4</xdr:col>
                    <xdr:colOff>0</xdr:colOff>
                    <xdr:row>109</xdr:row>
                    <xdr:rowOff>219075</xdr:rowOff>
                  </from>
                  <to>
                    <xdr:col>5</xdr:col>
                    <xdr:colOff>28575</xdr:colOff>
                    <xdr:row>111</xdr:row>
                    <xdr:rowOff>9525</xdr:rowOff>
                  </to>
                </anchor>
              </controlPr>
            </control>
          </mc:Choice>
        </mc:AlternateContent>
        <mc:AlternateContent xmlns:mc="http://schemas.openxmlformats.org/markup-compatibility/2006">
          <mc:Choice Requires="x14">
            <control shapeId="75917" r:id="rId35" name="Check Box 141">
              <controlPr defaultSize="0" autoFill="0" autoLine="0" autoPict="0">
                <anchor moveWithCells="1">
                  <from>
                    <xdr:col>7</xdr:col>
                    <xdr:colOff>171450</xdr:colOff>
                    <xdr:row>109</xdr:row>
                    <xdr:rowOff>219075</xdr:rowOff>
                  </from>
                  <to>
                    <xdr:col>9</xdr:col>
                    <xdr:colOff>28575</xdr:colOff>
                    <xdr:row>111</xdr:row>
                    <xdr:rowOff>9525</xdr:rowOff>
                  </to>
                </anchor>
              </controlPr>
            </control>
          </mc:Choice>
        </mc:AlternateContent>
        <mc:AlternateContent xmlns:mc="http://schemas.openxmlformats.org/markup-compatibility/2006">
          <mc:Choice Requires="x14">
            <control shapeId="75918" r:id="rId36" name="Check Box 142">
              <controlPr defaultSize="0" autoFill="0" autoLine="0" autoPict="0">
                <anchor moveWithCells="1">
                  <from>
                    <xdr:col>13</xdr:col>
                    <xdr:colOff>171450</xdr:colOff>
                    <xdr:row>109</xdr:row>
                    <xdr:rowOff>219075</xdr:rowOff>
                  </from>
                  <to>
                    <xdr:col>15</xdr:col>
                    <xdr:colOff>28575</xdr:colOff>
                    <xdr:row>111</xdr:row>
                    <xdr:rowOff>9525</xdr:rowOff>
                  </to>
                </anchor>
              </controlPr>
            </control>
          </mc:Choice>
        </mc:AlternateContent>
        <mc:AlternateContent xmlns:mc="http://schemas.openxmlformats.org/markup-compatibility/2006">
          <mc:Choice Requires="x14">
            <control shapeId="75919" r:id="rId37" name="Check Box 143">
              <controlPr defaultSize="0" autoFill="0" autoLine="0" autoPict="0">
                <anchor moveWithCells="1">
                  <from>
                    <xdr:col>20</xdr:col>
                    <xdr:colOff>171450</xdr:colOff>
                    <xdr:row>109</xdr:row>
                    <xdr:rowOff>219075</xdr:rowOff>
                  </from>
                  <to>
                    <xdr:col>22</xdr:col>
                    <xdr:colOff>28575</xdr:colOff>
                    <xdr:row>111</xdr:row>
                    <xdr:rowOff>9525</xdr:rowOff>
                  </to>
                </anchor>
              </controlPr>
            </control>
          </mc:Choice>
        </mc:AlternateContent>
        <mc:AlternateContent xmlns:mc="http://schemas.openxmlformats.org/markup-compatibility/2006">
          <mc:Choice Requires="x14">
            <control shapeId="75920" r:id="rId38" name="Check Box 144">
              <controlPr defaultSize="0" autoFill="0" autoLine="0" autoPict="0">
                <anchor moveWithCells="1">
                  <from>
                    <xdr:col>24</xdr:col>
                    <xdr:colOff>171450</xdr:colOff>
                    <xdr:row>109</xdr:row>
                    <xdr:rowOff>219075</xdr:rowOff>
                  </from>
                  <to>
                    <xdr:col>26</xdr:col>
                    <xdr:colOff>28575</xdr:colOff>
                    <xdr:row>111</xdr:row>
                    <xdr:rowOff>9525</xdr:rowOff>
                  </to>
                </anchor>
              </controlPr>
            </control>
          </mc:Choice>
        </mc:AlternateContent>
        <mc:AlternateContent xmlns:mc="http://schemas.openxmlformats.org/markup-compatibility/2006">
          <mc:Choice Requires="x14">
            <control shapeId="75921" r:id="rId39" name="Check Box 145">
              <controlPr defaultSize="0" autoFill="0" autoLine="0" autoPict="0">
                <anchor moveWithCells="1">
                  <from>
                    <xdr:col>9</xdr:col>
                    <xdr:colOff>180975</xdr:colOff>
                    <xdr:row>112</xdr:row>
                    <xdr:rowOff>0</xdr:rowOff>
                  </from>
                  <to>
                    <xdr:col>11</xdr:col>
                    <xdr:colOff>38100</xdr:colOff>
                    <xdr:row>112</xdr:row>
                    <xdr:rowOff>219075</xdr:rowOff>
                  </to>
                </anchor>
              </controlPr>
            </control>
          </mc:Choice>
        </mc:AlternateContent>
        <mc:AlternateContent xmlns:mc="http://schemas.openxmlformats.org/markup-compatibility/2006">
          <mc:Choice Requires="x14">
            <control shapeId="75922" r:id="rId40" name="Check Box 146">
              <controlPr defaultSize="0" autoFill="0" autoLine="0" autoPict="0">
                <anchor moveWithCells="1">
                  <from>
                    <xdr:col>16</xdr:col>
                    <xdr:colOff>161925</xdr:colOff>
                    <xdr:row>112</xdr:row>
                    <xdr:rowOff>0</xdr:rowOff>
                  </from>
                  <to>
                    <xdr:col>18</xdr:col>
                    <xdr:colOff>19050</xdr:colOff>
                    <xdr:row>112</xdr:row>
                    <xdr:rowOff>219075</xdr:rowOff>
                  </to>
                </anchor>
              </controlPr>
            </control>
          </mc:Choice>
        </mc:AlternateContent>
        <mc:AlternateContent xmlns:mc="http://schemas.openxmlformats.org/markup-compatibility/2006">
          <mc:Choice Requires="x14">
            <control shapeId="75923" r:id="rId41" name="Check Box 147">
              <controlPr defaultSize="0" autoFill="0" autoLine="0" autoPict="0">
                <anchor moveWithCells="1">
                  <from>
                    <xdr:col>20</xdr:col>
                    <xdr:colOff>180975</xdr:colOff>
                    <xdr:row>117</xdr:row>
                    <xdr:rowOff>0</xdr:rowOff>
                  </from>
                  <to>
                    <xdr:col>22</xdr:col>
                    <xdr:colOff>38100</xdr:colOff>
                    <xdr:row>117</xdr:row>
                    <xdr:rowOff>219075</xdr:rowOff>
                  </to>
                </anchor>
              </controlPr>
            </control>
          </mc:Choice>
        </mc:AlternateContent>
        <mc:AlternateContent xmlns:mc="http://schemas.openxmlformats.org/markup-compatibility/2006">
          <mc:Choice Requires="x14">
            <control shapeId="75924" r:id="rId42" name="Check Box 148">
              <controlPr defaultSize="0" autoFill="0" autoLine="0" autoPict="0">
                <anchor moveWithCells="1">
                  <from>
                    <xdr:col>24</xdr:col>
                    <xdr:colOff>180975</xdr:colOff>
                    <xdr:row>117</xdr:row>
                    <xdr:rowOff>0</xdr:rowOff>
                  </from>
                  <to>
                    <xdr:col>26</xdr:col>
                    <xdr:colOff>38100</xdr:colOff>
                    <xdr:row>117</xdr:row>
                    <xdr:rowOff>219075</xdr:rowOff>
                  </to>
                </anchor>
              </controlPr>
            </control>
          </mc:Choice>
        </mc:AlternateContent>
        <mc:AlternateContent xmlns:mc="http://schemas.openxmlformats.org/markup-compatibility/2006">
          <mc:Choice Requires="x14">
            <control shapeId="75925" r:id="rId43" name="Check Box 149">
              <controlPr defaultSize="0" autoFill="0" autoLine="0" autoPict="0">
                <anchor moveWithCells="1">
                  <from>
                    <xdr:col>4</xdr:col>
                    <xdr:colOff>0</xdr:colOff>
                    <xdr:row>121</xdr:row>
                    <xdr:rowOff>838200</xdr:rowOff>
                  </from>
                  <to>
                    <xdr:col>5</xdr:col>
                    <xdr:colOff>28575</xdr:colOff>
                    <xdr:row>123</xdr:row>
                    <xdr:rowOff>123825</xdr:rowOff>
                  </to>
                </anchor>
              </controlPr>
            </control>
          </mc:Choice>
        </mc:AlternateContent>
        <mc:AlternateContent xmlns:mc="http://schemas.openxmlformats.org/markup-compatibility/2006">
          <mc:Choice Requires="x14">
            <control shapeId="75926" r:id="rId44" name="Check Box 150">
              <controlPr defaultSize="0" autoFill="0" autoLine="0" autoPict="0">
                <anchor moveWithCells="1">
                  <from>
                    <xdr:col>14</xdr:col>
                    <xdr:colOff>180975</xdr:colOff>
                    <xdr:row>121</xdr:row>
                    <xdr:rowOff>838200</xdr:rowOff>
                  </from>
                  <to>
                    <xdr:col>16</xdr:col>
                    <xdr:colOff>38100</xdr:colOff>
                    <xdr:row>123</xdr:row>
                    <xdr:rowOff>123825</xdr:rowOff>
                  </to>
                </anchor>
              </controlPr>
            </control>
          </mc:Choice>
        </mc:AlternateContent>
        <mc:AlternateContent xmlns:mc="http://schemas.openxmlformats.org/markup-compatibility/2006">
          <mc:Choice Requires="x14">
            <control shapeId="75927" r:id="rId45" name="Check Box 151">
              <controlPr defaultSize="0" autoFill="0" autoLine="0" autoPict="0">
                <anchor moveWithCells="1">
                  <from>
                    <xdr:col>22</xdr:col>
                    <xdr:colOff>180975</xdr:colOff>
                    <xdr:row>121</xdr:row>
                    <xdr:rowOff>838200</xdr:rowOff>
                  </from>
                  <to>
                    <xdr:col>24</xdr:col>
                    <xdr:colOff>38100</xdr:colOff>
                    <xdr:row>123</xdr:row>
                    <xdr:rowOff>123825</xdr:rowOff>
                  </to>
                </anchor>
              </controlPr>
            </control>
          </mc:Choice>
        </mc:AlternateContent>
        <mc:AlternateContent xmlns:mc="http://schemas.openxmlformats.org/markup-compatibility/2006">
          <mc:Choice Requires="x14">
            <control shapeId="75928" r:id="rId46" name="Check Box 152">
              <controlPr defaultSize="0" autoFill="0" autoLine="0" autoPict="0">
                <anchor moveWithCells="1">
                  <from>
                    <xdr:col>4</xdr:col>
                    <xdr:colOff>0</xdr:colOff>
                    <xdr:row>125</xdr:row>
                    <xdr:rowOff>171450</xdr:rowOff>
                  </from>
                  <to>
                    <xdr:col>5</xdr:col>
                    <xdr:colOff>28575</xdr:colOff>
                    <xdr:row>127</xdr:row>
                    <xdr:rowOff>38100</xdr:rowOff>
                  </to>
                </anchor>
              </controlPr>
            </control>
          </mc:Choice>
        </mc:AlternateContent>
        <mc:AlternateContent xmlns:mc="http://schemas.openxmlformats.org/markup-compatibility/2006">
          <mc:Choice Requires="x14">
            <control shapeId="75930" r:id="rId47" name="Check Box 154">
              <controlPr defaultSize="0" autoFill="0" autoLine="0" autoPict="0">
                <anchor moveWithCells="1">
                  <from>
                    <xdr:col>7</xdr:col>
                    <xdr:colOff>171450</xdr:colOff>
                    <xdr:row>123</xdr:row>
                    <xdr:rowOff>323850</xdr:rowOff>
                  </from>
                  <to>
                    <xdr:col>9</xdr:col>
                    <xdr:colOff>28575</xdr:colOff>
                    <xdr:row>125</xdr:row>
                    <xdr:rowOff>28575</xdr:rowOff>
                  </to>
                </anchor>
              </controlPr>
            </control>
          </mc:Choice>
        </mc:AlternateContent>
        <mc:AlternateContent xmlns:mc="http://schemas.openxmlformats.org/markup-compatibility/2006">
          <mc:Choice Requires="x14">
            <control shapeId="75931" r:id="rId48" name="Check Box 155">
              <controlPr defaultSize="0" autoFill="0" autoLine="0" autoPict="0">
                <anchor moveWithCells="1">
                  <from>
                    <xdr:col>13</xdr:col>
                    <xdr:colOff>171450</xdr:colOff>
                    <xdr:row>123</xdr:row>
                    <xdr:rowOff>323850</xdr:rowOff>
                  </from>
                  <to>
                    <xdr:col>15</xdr:col>
                    <xdr:colOff>28575</xdr:colOff>
                    <xdr:row>125</xdr:row>
                    <xdr:rowOff>28575</xdr:rowOff>
                  </to>
                </anchor>
              </controlPr>
            </control>
          </mc:Choice>
        </mc:AlternateContent>
        <mc:AlternateContent xmlns:mc="http://schemas.openxmlformats.org/markup-compatibility/2006">
          <mc:Choice Requires="x14">
            <control shapeId="75932" r:id="rId49" name="Check Box 156">
              <controlPr defaultSize="0" autoFill="0" autoLine="0" autoPict="0">
                <anchor moveWithCells="1">
                  <from>
                    <xdr:col>20</xdr:col>
                    <xdr:colOff>180975</xdr:colOff>
                    <xdr:row>124</xdr:row>
                    <xdr:rowOff>0</xdr:rowOff>
                  </from>
                  <to>
                    <xdr:col>22</xdr:col>
                    <xdr:colOff>38100</xdr:colOff>
                    <xdr:row>125</xdr:row>
                    <xdr:rowOff>19050</xdr:rowOff>
                  </to>
                </anchor>
              </controlPr>
            </control>
          </mc:Choice>
        </mc:AlternateContent>
        <mc:AlternateContent xmlns:mc="http://schemas.openxmlformats.org/markup-compatibility/2006">
          <mc:Choice Requires="x14">
            <control shapeId="75933" r:id="rId50" name="Check Box 157">
              <controlPr defaultSize="0" autoFill="0" autoLine="0" autoPict="0">
                <anchor moveWithCells="1">
                  <from>
                    <xdr:col>23</xdr:col>
                    <xdr:colOff>180975</xdr:colOff>
                    <xdr:row>124</xdr:row>
                    <xdr:rowOff>0</xdr:rowOff>
                  </from>
                  <to>
                    <xdr:col>25</xdr:col>
                    <xdr:colOff>38100</xdr:colOff>
                    <xdr:row>125</xdr:row>
                    <xdr:rowOff>19050</xdr:rowOff>
                  </to>
                </anchor>
              </controlPr>
            </control>
          </mc:Choice>
        </mc:AlternateContent>
        <mc:AlternateContent xmlns:mc="http://schemas.openxmlformats.org/markup-compatibility/2006">
          <mc:Choice Requires="x14">
            <control shapeId="75934" r:id="rId51" name="Check Box 158">
              <controlPr defaultSize="0" autoFill="0" autoLine="0" autoPict="0">
                <anchor moveWithCells="1">
                  <from>
                    <xdr:col>9</xdr:col>
                    <xdr:colOff>180975</xdr:colOff>
                    <xdr:row>125</xdr:row>
                    <xdr:rowOff>171450</xdr:rowOff>
                  </from>
                  <to>
                    <xdr:col>11</xdr:col>
                    <xdr:colOff>38100</xdr:colOff>
                    <xdr:row>127</xdr:row>
                    <xdr:rowOff>28575</xdr:rowOff>
                  </to>
                </anchor>
              </controlPr>
            </control>
          </mc:Choice>
        </mc:AlternateContent>
        <mc:AlternateContent xmlns:mc="http://schemas.openxmlformats.org/markup-compatibility/2006">
          <mc:Choice Requires="x14">
            <control shapeId="75935" r:id="rId52" name="Check Box 159">
              <controlPr defaultSize="0" autoFill="0" autoLine="0" autoPict="0">
                <anchor moveWithCells="1">
                  <from>
                    <xdr:col>16</xdr:col>
                    <xdr:colOff>171450</xdr:colOff>
                    <xdr:row>125</xdr:row>
                    <xdr:rowOff>171450</xdr:rowOff>
                  </from>
                  <to>
                    <xdr:col>18</xdr:col>
                    <xdr:colOff>28575</xdr:colOff>
                    <xdr:row>127</xdr:row>
                    <xdr:rowOff>28575</xdr:rowOff>
                  </to>
                </anchor>
              </controlPr>
            </control>
          </mc:Choice>
        </mc:AlternateContent>
        <mc:AlternateContent xmlns:mc="http://schemas.openxmlformats.org/markup-compatibility/2006">
          <mc:Choice Requires="x14">
            <control shapeId="75936" r:id="rId53" name="Check Box 160">
              <controlPr defaultSize="0" autoFill="0" autoLine="0" autoPict="0">
                <anchor moveWithCells="1">
                  <from>
                    <xdr:col>19</xdr:col>
                    <xdr:colOff>171450</xdr:colOff>
                    <xdr:row>131</xdr:row>
                    <xdr:rowOff>142875</xdr:rowOff>
                  </from>
                  <to>
                    <xdr:col>21</xdr:col>
                    <xdr:colOff>28575</xdr:colOff>
                    <xdr:row>133</xdr:row>
                    <xdr:rowOff>28575</xdr:rowOff>
                  </to>
                </anchor>
              </controlPr>
            </control>
          </mc:Choice>
        </mc:AlternateContent>
        <mc:AlternateContent xmlns:mc="http://schemas.openxmlformats.org/markup-compatibility/2006">
          <mc:Choice Requires="x14">
            <control shapeId="75937" r:id="rId54" name="Check Box 161">
              <controlPr defaultSize="0" autoFill="0" autoLine="0" autoPict="0">
                <anchor moveWithCells="1">
                  <from>
                    <xdr:col>23</xdr:col>
                    <xdr:colOff>171450</xdr:colOff>
                    <xdr:row>131</xdr:row>
                    <xdr:rowOff>142875</xdr:rowOff>
                  </from>
                  <to>
                    <xdr:col>25</xdr:col>
                    <xdr:colOff>28575</xdr:colOff>
                    <xdr:row>133</xdr:row>
                    <xdr:rowOff>28575</xdr:rowOff>
                  </to>
                </anchor>
              </controlPr>
            </control>
          </mc:Choice>
        </mc:AlternateContent>
        <mc:AlternateContent xmlns:mc="http://schemas.openxmlformats.org/markup-compatibility/2006">
          <mc:Choice Requires="x14">
            <control shapeId="75940" r:id="rId55" name="Check Box 164">
              <controlPr defaultSize="0" autoFill="0" autoLine="0" autoPict="0">
                <anchor moveWithCells="1">
                  <from>
                    <xdr:col>3</xdr:col>
                    <xdr:colOff>200025</xdr:colOff>
                    <xdr:row>123</xdr:row>
                    <xdr:rowOff>323850</xdr:rowOff>
                  </from>
                  <to>
                    <xdr:col>5</xdr:col>
                    <xdr:colOff>19050</xdr:colOff>
                    <xdr:row>125</xdr:row>
                    <xdr:rowOff>28575</xdr:rowOff>
                  </to>
                </anchor>
              </controlPr>
            </control>
          </mc:Choice>
        </mc:AlternateContent>
        <mc:AlternateContent xmlns:mc="http://schemas.openxmlformats.org/markup-compatibility/2006">
          <mc:Choice Requires="x14">
            <control shapeId="75943" r:id="rId56" name="Check Box 167">
              <controlPr defaultSize="0" autoFill="0" autoLine="0" autoPict="0">
                <anchor moveWithCells="1">
                  <from>
                    <xdr:col>27</xdr:col>
                    <xdr:colOff>171450</xdr:colOff>
                    <xdr:row>145</xdr:row>
                    <xdr:rowOff>57150</xdr:rowOff>
                  </from>
                  <to>
                    <xdr:col>29</xdr:col>
                    <xdr:colOff>0</xdr:colOff>
                    <xdr:row>147</xdr:row>
                    <xdr:rowOff>28575</xdr:rowOff>
                  </to>
                </anchor>
              </controlPr>
            </control>
          </mc:Choice>
        </mc:AlternateContent>
        <mc:AlternateContent xmlns:mc="http://schemas.openxmlformats.org/markup-compatibility/2006">
          <mc:Choice Requires="x14">
            <control shapeId="75944" r:id="rId57" name="Check Box 168">
              <controlPr defaultSize="0" autoFill="0" autoLine="0" autoPict="0">
                <anchor moveWithCells="1">
                  <from>
                    <xdr:col>9</xdr:col>
                    <xdr:colOff>180975</xdr:colOff>
                    <xdr:row>161</xdr:row>
                    <xdr:rowOff>323850</xdr:rowOff>
                  </from>
                  <to>
                    <xdr:col>11</xdr:col>
                    <xdr:colOff>0</xdr:colOff>
                    <xdr:row>163</xdr:row>
                    <xdr:rowOff>28575</xdr:rowOff>
                  </to>
                </anchor>
              </controlPr>
            </control>
          </mc:Choice>
        </mc:AlternateContent>
        <mc:AlternateContent xmlns:mc="http://schemas.openxmlformats.org/markup-compatibility/2006">
          <mc:Choice Requires="x14">
            <control shapeId="75945" r:id="rId58" name="Check Box 169">
              <controlPr defaultSize="0" autoFill="0" autoLine="0" autoPict="0">
                <anchor moveWithCells="1">
                  <from>
                    <xdr:col>9</xdr:col>
                    <xdr:colOff>180975</xdr:colOff>
                    <xdr:row>163</xdr:row>
                    <xdr:rowOff>85725</xdr:rowOff>
                  </from>
                  <to>
                    <xdr:col>11</xdr:col>
                    <xdr:colOff>0</xdr:colOff>
                    <xdr:row>163</xdr:row>
                    <xdr:rowOff>361950</xdr:rowOff>
                  </to>
                </anchor>
              </controlPr>
            </control>
          </mc:Choice>
        </mc:AlternateContent>
        <mc:AlternateContent xmlns:mc="http://schemas.openxmlformats.org/markup-compatibility/2006">
          <mc:Choice Requires="x14">
            <control shapeId="75946" r:id="rId59" name="Check Box 170">
              <controlPr defaultSize="0" autoFill="0" autoLine="0" autoPict="0">
                <anchor moveWithCells="1">
                  <from>
                    <xdr:col>9</xdr:col>
                    <xdr:colOff>180975</xdr:colOff>
                    <xdr:row>164</xdr:row>
                    <xdr:rowOff>28575</xdr:rowOff>
                  </from>
                  <to>
                    <xdr:col>11</xdr:col>
                    <xdr:colOff>19050</xdr:colOff>
                    <xdr:row>164</xdr:row>
                    <xdr:rowOff>419100</xdr:rowOff>
                  </to>
                </anchor>
              </controlPr>
            </control>
          </mc:Choice>
        </mc:AlternateContent>
        <mc:AlternateContent xmlns:mc="http://schemas.openxmlformats.org/markup-compatibility/2006">
          <mc:Choice Requires="x14">
            <control shapeId="75947" r:id="rId60" name="Check Box 171">
              <controlPr defaultSize="0" autoFill="0" autoLine="0" autoPict="0">
                <anchor moveWithCells="1">
                  <from>
                    <xdr:col>31</xdr:col>
                    <xdr:colOff>171450</xdr:colOff>
                    <xdr:row>145</xdr:row>
                    <xdr:rowOff>57150</xdr:rowOff>
                  </from>
                  <to>
                    <xdr:col>32</xdr:col>
                    <xdr:colOff>190500</xdr:colOff>
                    <xdr:row>147</xdr:row>
                    <xdr:rowOff>28575</xdr:rowOff>
                  </to>
                </anchor>
              </controlPr>
            </control>
          </mc:Choice>
        </mc:AlternateContent>
        <mc:AlternateContent xmlns:mc="http://schemas.openxmlformats.org/markup-compatibility/2006">
          <mc:Choice Requires="x14">
            <control shapeId="75948" r:id="rId61" name="Check Box 172">
              <controlPr defaultSize="0" autoFill="0" autoLine="0" autoPict="0">
                <anchor moveWithCells="1">
                  <from>
                    <xdr:col>27</xdr:col>
                    <xdr:colOff>171450</xdr:colOff>
                    <xdr:row>150</xdr:row>
                    <xdr:rowOff>85725</xdr:rowOff>
                  </from>
                  <to>
                    <xdr:col>29</xdr:col>
                    <xdr:colOff>0</xdr:colOff>
                    <xdr:row>152</xdr:row>
                    <xdr:rowOff>47625</xdr:rowOff>
                  </to>
                </anchor>
              </controlPr>
            </control>
          </mc:Choice>
        </mc:AlternateContent>
        <mc:AlternateContent xmlns:mc="http://schemas.openxmlformats.org/markup-compatibility/2006">
          <mc:Choice Requires="x14">
            <control shapeId="75949" r:id="rId62" name="Check Box 173">
              <controlPr defaultSize="0" autoFill="0" autoLine="0" autoPict="0">
                <anchor moveWithCells="1">
                  <from>
                    <xdr:col>31</xdr:col>
                    <xdr:colOff>161925</xdr:colOff>
                    <xdr:row>150</xdr:row>
                    <xdr:rowOff>85725</xdr:rowOff>
                  </from>
                  <to>
                    <xdr:col>32</xdr:col>
                    <xdr:colOff>180975</xdr:colOff>
                    <xdr:row>152</xdr:row>
                    <xdr:rowOff>47625</xdr:rowOff>
                  </to>
                </anchor>
              </controlPr>
            </control>
          </mc:Choice>
        </mc:AlternateContent>
        <mc:AlternateContent xmlns:mc="http://schemas.openxmlformats.org/markup-compatibility/2006">
          <mc:Choice Requires="x14">
            <control shapeId="75950" r:id="rId63" name="Check Box 174">
              <controlPr defaultSize="0" autoFill="0" autoLine="0" autoPict="0">
                <anchor moveWithCells="1">
                  <from>
                    <xdr:col>9</xdr:col>
                    <xdr:colOff>180975</xdr:colOff>
                    <xdr:row>155</xdr:row>
                    <xdr:rowOff>161925</xdr:rowOff>
                  </from>
                  <to>
                    <xdr:col>11</xdr:col>
                    <xdr:colOff>9525</xdr:colOff>
                    <xdr:row>155</xdr:row>
                    <xdr:rowOff>419100</xdr:rowOff>
                  </to>
                </anchor>
              </controlPr>
            </control>
          </mc:Choice>
        </mc:AlternateContent>
        <mc:AlternateContent xmlns:mc="http://schemas.openxmlformats.org/markup-compatibility/2006">
          <mc:Choice Requires="x14">
            <control shapeId="75951" r:id="rId64" name="Check Box 175">
              <controlPr defaultSize="0" autoFill="0" autoLine="0" autoPict="0">
                <anchor moveWithCells="1">
                  <from>
                    <xdr:col>9</xdr:col>
                    <xdr:colOff>171450</xdr:colOff>
                    <xdr:row>157</xdr:row>
                    <xdr:rowOff>219075</xdr:rowOff>
                  </from>
                  <to>
                    <xdr:col>11</xdr:col>
                    <xdr:colOff>0</xdr:colOff>
                    <xdr:row>157</xdr:row>
                    <xdr:rowOff>552450</xdr:rowOff>
                  </to>
                </anchor>
              </controlPr>
            </control>
          </mc:Choice>
        </mc:AlternateContent>
        <mc:AlternateContent xmlns:mc="http://schemas.openxmlformats.org/markup-compatibility/2006">
          <mc:Choice Requires="x14">
            <control shapeId="75952" r:id="rId65" name="Check Box 176">
              <controlPr defaultSize="0" autoFill="0" autoLine="0" autoPict="0">
                <anchor moveWithCells="1">
                  <from>
                    <xdr:col>27</xdr:col>
                    <xdr:colOff>161925</xdr:colOff>
                    <xdr:row>160</xdr:row>
                    <xdr:rowOff>0</xdr:rowOff>
                  </from>
                  <to>
                    <xdr:col>29</xdr:col>
                    <xdr:colOff>0</xdr:colOff>
                    <xdr:row>161</xdr:row>
                    <xdr:rowOff>19050</xdr:rowOff>
                  </to>
                </anchor>
              </controlPr>
            </control>
          </mc:Choice>
        </mc:AlternateContent>
        <mc:AlternateContent xmlns:mc="http://schemas.openxmlformats.org/markup-compatibility/2006">
          <mc:Choice Requires="x14">
            <control shapeId="75953" r:id="rId66" name="Check Box 177">
              <controlPr defaultSize="0" autoFill="0" autoLine="0" autoPict="0">
                <anchor moveWithCells="1">
                  <from>
                    <xdr:col>31</xdr:col>
                    <xdr:colOff>171450</xdr:colOff>
                    <xdr:row>160</xdr:row>
                    <xdr:rowOff>0</xdr:rowOff>
                  </from>
                  <to>
                    <xdr:col>32</xdr:col>
                    <xdr:colOff>190500</xdr:colOff>
                    <xdr:row>161</xdr:row>
                    <xdr:rowOff>19050</xdr:rowOff>
                  </to>
                </anchor>
              </controlPr>
            </control>
          </mc:Choice>
        </mc:AlternateContent>
        <mc:AlternateContent xmlns:mc="http://schemas.openxmlformats.org/markup-compatibility/2006">
          <mc:Choice Requires="x14">
            <control shapeId="75971" r:id="rId67" name="Check Box 195">
              <controlPr defaultSize="0" autoFill="0" autoLine="0" autoPict="0">
                <anchor moveWithCells="1">
                  <from>
                    <xdr:col>20</xdr:col>
                    <xdr:colOff>171450</xdr:colOff>
                    <xdr:row>198</xdr:row>
                    <xdr:rowOff>28575</xdr:rowOff>
                  </from>
                  <to>
                    <xdr:col>22</xdr:col>
                    <xdr:colOff>28575</xdr:colOff>
                    <xdr:row>198</xdr:row>
                    <xdr:rowOff>171450</xdr:rowOff>
                  </to>
                </anchor>
              </controlPr>
            </control>
          </mc:Choice>
        </mc:AlternateContent>
        <mc:AlternateContent xmlns:mc="http://schemas.openxmlformats.org/markup-compatibility/2006">
          <mc:Choice Requires="x14">
            <control shapeId="75972" r:id="rId68" name="Check Box 196">
              <controlPr defaultSize="0" autoFill="0" autoLine="0" autoPict="0">
                <anchor moveWithCells="1">
                  <from>
                    <xdr:col>20</xdr:col>
                    <xdr:colOff>171450</xdr:colOff>
                    <xdr:row>199</xdr:row>
                    <xdr:rowOff>19050</xdr:rowOff>
                  </from>
                  <to>
                    <xdr:col>22</xdr:col>
                    <xdr:colOff>28575</xdr:colOff>
                    <xdr:row>199</xdr:row>
                    <xdr:rowOff>161925</xdr:rowOff>
                  </to>
                </anchor>
              </controlPr>
            </control>
          </mc:Choice>
        </mc:AlternateContent>
        <mc:AlternateContent xmlns:mc="http://schemas.openxmlformats.org/markup-compatibility/2006">
          <mc:Choice Requires="x14">
            <control shapeId="75973" r:id="rId69" name="Check Box 197">
              <controlPr defaultSize="0" autoFill="0" autoLine="0" autoPict="0">
                <anchor moveWithCells="1">
                  <from>
                    <xdr:col>26</xdr:col>
                    <xdr:colOff>0</xdr:colOff>
                    <xdr:row>200</xdr:row>
                    <xdr:rowOff>19050</xdr:rowOff>
                  </from>
                  <to>
                    <xdr:col>27</xdr:col>
                    <xdr:colOff>47625</xdr:colOff>
                    <xdr:row>200</xdr:row>
                    <xdr:rowOff>161925</xdr:rowOff>
                  </to>
                </anchor>
              </controlPr>
            </control>
          </mc:Choice>
        </mc:AlternateContent>
        <mc:AlternateContent xmlns:mc="http://schemas.openxmlformats.org/markup-compatibility/2006">
          <mc:Choice Requires="x14">
            <control shapeId="75978" r:id="rId70" name="Check Box 202">
              <controlPr defaultSize="0" autoFill="0" autoLine="0" autoPict="0">
                <anchor moveWithCells="1">
                  <from>
                    <xdr:col>32</xdr:col>
                    <xdr:colOff>0</xdr:colOff>
                    <xdr:row>108</xdr:row>
                    <xdr:rowOff>171450</xdr:rowOff>
                  </from>
                  <to>
                    <xdr:col>32</xdr:col>
                    <xdr:colOff>238125</xdr:colOff>
                    <xdr:row>110</xdr:row>
                    <xdr:rowOff>28575</xdr:rowOff>
                  </to>
                </anchor>
              </controlPr>
            </control>
          </mc:Choice>
        </mc:AlternateContent>
        <mc:AlternateContent xmlns:mc="http://schemas.openxmlformats.org/markup-compatibility/2006">
          <mc:Choice Requires="x14">
            <control shapeId="75979" r:id="rId71" name="Check Box 203">
              <controlPr defaultSize="0" autoFill="0" autoLine="0" autoPict="0">
                <anchor moveWithCells="1">
                  <from>
                    <xdr:col>32</xdr:col>
                    <xdr:colOff>0</xdr:colOff>
                    <xdr:row>119</xdr:row>
                    <xdr:rowOff>123825</xdr:rowOff>
                  </from>
                  <to>
                    <xdr:col>32</xdr:col>
                    <xdr:colOff>238125</xdr:colOff>
                    <xdr:row>121</xdr:row>
                    <xdr:rowOff>28575</xdr:rowOff>
                  </to>
                </anchor>
              </controlPr>
            </control>
          </mc:Choice>
        </mc:AlternateContent>
        <mc:AlternateContent xmlns:mc="http://schemas.openxmlformats.org/markup-compatibility/2006">
          <mc:Choice Requires="x14">
            <control shapeId="75982" r:id="rId72" name="Check Box 206">
              <controlPr defaultSize="0" autoFill="0" autoLine="0" autoPict="0">
                <anchor moveWithCells="1">
                  <from>
                    <xdr:col>32</xdr:col>
                    <xdr:colOff>0</xdr:colOff>
                    <xdr:row>142</xdr:row>
                    <xdr:rowOff>190500</xdr:rowOff>
                  </from>
                  <to>
                    <xdr:col>32</xdr:col>
                    <xdr:colOff>238125</xdr:colOff>
                    <xdr:row>144</xdr:row>
                    <xdr:rowOff>38100</xdr:rowOff>
                  </to>
                </anchor>
              </controlPr>
            </control>
          </mc:Choice>
        </mc:AlternateContent>
        <mc:AlternateContent xmlns:mc="http://schemas.openxmlformats.org/markup-compatibility/2006">
          <mc:Choice Requires="x14">
            <control shapeId="75983" r:id="rId73" name="Check Box 207">
              <controlPr defaultSize="0" autoFill="0" autoLine="0" autoPict="0">
                <anchor moveWithCells="1">
                  <from>
                    <xdr:col>32</xdr:col>
                    <xdr:colOff>0</xdr:colOff>
                    <xdr:row>167</xdr:row>
                    <xdr:rowOff>142875</xdr:rowOff>
                  </from>
                  <to>
                    <xdr:col>32</xdr:col>
                    <xdr:colOff>238125</xdr:colOff>
                    <xdr:row>169</xdr:row>
                    <xdr:rowOff>38100</xdr:rowOff>
                  </to>
                </anchor>
              </controlPr>
            </control>
          </mc:Choice>
        </mc:AlternateContent>
        <mc:AlternateContent xmlns:mc="http://schemas.openxmlformats.org/markup-compatibility/2006">
          <mc:Choice Requires="x14">
            <control shapeId="75984" r:id="rId74" name="Check Box 208">
              <controlPr defaultSize="0" autoFill="0" autoLine="0" autoPict="0">
                <anchor moveWithCells="1">
                  <from>
                    <xdr:col>31</xdr:col>
                    <xdr:colOff>180975</xdr:colOff>
                    <xdr:row>194</xdr:row>
                    <xdr:rowOff>152400</xdr:rowOff>
                  </from>
                  <to>
                    <xdr:col>32</xdr:col>
                    <xdr:colOff>228600</xdr:colOff>
                    <xdr:row>196</xdr:row>
                    <xdr:rowOff>38100</xdr:rowOff>
                  </to>
                </anchor>
              </controlPr>
            </control>
          </mc:Choice>
        </mc:AlternateContent>
        <mc:AlternateContent xmlns:mc="http://schemas.openxmlformats.org/markup-compatibility/2006">
          <mc:Choice Requires="x14">
            <control shapeId="75985" r:id="rId75" name="Option Button 209">
              <controlPr defaultSize="0" autoFill="0" autoLine="0" autoPict="0">
                <anchor moveWithCells="1">
                  <from>
                    <xdr:col>9</xdr:col>
                    <xdr:colOff>190500</xdr:colOff>
                    <xdr:row>83</xdr:row>
                    <xdr:rowOff>9525</xdr:rowOff>
                  </from>
                  <to>
                    <xdr:col>11</xdr:col>
                    <xdr:colOff>28575</xdr:colOff>
                    <xdr:row>83</xdr:row>
                    <xdr:rowOff>228600</xdr:rowOff>
                  </to>
                </anchor>
              </controlPr>
            </control>
          </mc:Choice>
        </mc:AlternateContent>
        <mc:AlternateContent xmlns:mc="http://schemas.openxmlformats.org/markup-compatibility/2006">
          <mc:Choice Requires="x14">
            <control shapeId="75986" r:id="rId76" name="Option Button 210">
              <controlPr defaultSize="0" autoFill="0" autoLine="0" autoPict="0">
                <anchor moveWithCells="1">
                  <from>
                    <xdr:col>9</xdr:col>
                    <xdr:colOff>180975</xdr:colOff>
                    <xdr:row>85</xdr:row>
                    <xdr:rowOff>9525</xdr:rowOff>
                  </from>
                  <to>
                    <xdr:col>11</xdr:col>
                    <xdr:colOff>19050</xdr:colOff>
                    <xdr:row>85</xdr:row>
                    <xdr:rowOff>228600</xdr:rowOff>
                  </to>
                </anchor>
              </controlPr>
            </control>
          </mc:Choice>
        </mc:AlternateContent>
        <mc:AlternateContent xmlns:mc="http://schemas.openxmlformats.org/markup-compatibility/2006">
          <mc:Choice Requires="x14">
            <control shapeId="75987" r:id="rId77" name="Option Button 211">
              <controlPr defaultSize="0" autoFill="0" autoLine="0" autoPict="0">
                <anchor moveWithCells="1">
                  <from>
                    <xdr:col>9</xdr:col>
                    <xdr:colOff>180975</xdr:colOff>
                    <xdr:row>87</xdr:row>
                    <xdr:rowOff>9525</xdr:rowOff>
                  </from>
                  <to>
                    <xdr:col>11</xdr:col>
                    <xdr:colOff>19050</xdr:colOff>
                    <xdr:row>87</xdr:row>
                    <xdr:rowOff>228600</xdr:rowOff>
                  </to>
                </anchor>
              </controlPr>
            </control>
          </mc:Choice>
        </mc:AlternateContent>
        <mc:AlternateContent xmlns:mc="http://schemas.openxmlformats.org/markup-compatibility/2006">
          <mc:Choice Requires="x14">
            <control shapeId="75988" r:id="rId78" name="Option Button 212">
              <controlPr defaultSize="0" autoFill="0" autoLine="0" autoPict="0">
                <anchor moveWithCells="1">
                  <from>
                    <xdr:col>9</xdr:col>
                    <xdr:colOff>180975</xdr:colOff>
                    <xdr:row>89</xdr:row>
                    <xdr:rowOff>9525</xdr:rowOff>
                  </from>
                  <to>
                    <xdr:col>11</xdr:col>
                    <xdr:colOff>19050</xdr:colOff>
                    <xdr:row>89</xdr:row>
                    <xdr:rowOff>228600</xdr:rowOff>
                  </to>
                </anchor>
              </controlPr>
            </control>
          </mc:Choice>
        </mc:AlternateContent>
        <mc:AlternateContent xmlns:mc="http://schemas.openxmlformats.org/markup-compatibility/2006">
          <mc:Choice Requires="x14">
            <control shapeId="76021" r:id="rId79" name="Check Box 245">
              <controlPr defaultSize="0" autoFill="0" autoLine="0" autoPict="0">
                <anchor moveWithCells="1">
                  <from>
                    <xdr:col>2</xdr:col>
                    <xdr:colOff>0</xdr:colOff>
                    <xdr:row>93</xdr:row>
                    <xdr:rowOff>0</xdr:rowOff>
                  </from>
                  <to>
                    <xdr:col>3</xdr:col>
                    <xdr:colOff>28575</xdr:colOff>
                    <xdr:row>94</xdr:row>
                    <xdr:rowOff>28575</xdr:rowOff>
                  </to>
                </anchor>
              </controlPr>
            </control>
          </mc:Choice>
        </mc:AlternateContent>
        <mc:AlternateContent xmlns:mc="http://schemas.openxmlformats.org/markup-compatibility/2006">
          <mc:Choice Requires="x14">
            <control shapeId="76022" r:id="rId80" name="Check Box 246">
              <controlPr defaultSize="0" autoFill="0" autoLine="0" autoPict="0">
                <anchor moveWithCells="1">
                  <from>
                    <xdr:col>2</xdr:col>
                    <xdr:colOff>0</xdr:colOff>
                    <xdr:row>93</xdr:row>
                    <xdr:rowOff>219075</xdr:rowOff>
                  </from>
                  <to>
                    <xdr:col>3</xdr:col>
                    <xdr:colOff>28575</xdr:colOff>
                    <xdr:row>95</xdr:row>
                    <xdr:rowOff>9525</xdr:rowOff>
                  </to>
                </anchor>
              </controlPr>
            </control>
          </mc:Choice>
        </mc:AlternateContent>
        <mc:AlternateContent xmlns:mc="http://schemas.openxmlformats.org/markup-compatibility/2006">
          <mc:Choice Requires="x14">
            <control shapeId="76023" r:id="rId81" name="Check Box 247">
              <controlPr defaultSize="0" autoFill="0" autoLine="0" autoPict="0">
                <anchor moveWithCells="1">
                  <from>
                    <xdr:col>2</xdr:col>
                    <xdr:colOff>0</xdr:colOff>
                    <xdr:row>95</xdr:row>
                    <xdr:rowOff>19050</xdr:rowOff>
                  </from>
                  <to>
                    <xdr:col>3</xdr:col>
                    <xdr:colOff>28575</xdr:colOff>
                    <xdr:row>95</xdr:row>
                    <xdr:rowOff>266700</xdr:rowOff>
                  </to>
                </anchor>
              </controlPr>
            </control>
          </mc:Choice>
        </mc:AlternateContent>
        <mc:AlternateContent xmlns:mc="http://schemas.openxmlformats.org/markup-compatibility/2006">
          <mc:Choice Requires="x14">
            <control shapeId="76024" r:id="rId82" name="Check Box 248">
              <controlPr defaultSize="0" autoFill="0" autoLine="0" autoPict="0">
                <anchor moveWithCells="1">
                  <from>
                    <xdr:col>2</xdr:col>
                    <xdr:colOff>0</xdr:colOff>
                    <xdr:row>95</xdr:row>
                    <xdr:rowOff>304800</xdr:rowOff>
                  </from>
                  <to>
                    <xdr:col>3</xdr:col>
                    <xdr:colOff>28575</xdr:colOff>
                    <xdr:row>96</xdr:row>
                    <xdr:rowOff>219075</xdr:rowOff>
                  </to>
                </anchor>
              </controlPr>
            </control>
          </mc:Choice>
        </mc:AlternateContent>
        <mc:AlternateContent xmlns:mc="http://schemas.openxmlformats.org/markup-compatibility/2006">
          <mc:Choice Requires="x14">
            <control shapeId="75882" r:id="rId83" name="Check Box 106">
              <controlPr defaultSize="0" autoFill="0" autoLine="0" autoPict="0">
                <anchor moveWithCells="1">
                  <from>
                    <xdr:col>1</xdr:col>
                    <xdr:colOff>0</xdr:colOff>
                    <xdr:row>205</xdr:row>
                    <xdr:rowOff>0</xdr:rowOff>
                  </from>
                  <to>
                    <xdr:col>2</xdr:col>
                    <xdr:colOff>19050</xdr:colOff>
                    <xdr:row>206</xdr:row>
                    <xdr:rowOff>19050</xdr:rowOff>
                  </to>
                </anchor>
              </controlPr>
            </control>
          </mc:Choice>
        </mc:AlternateContent>
        <mc:AlternateContent xmlns:mc="http://schemas.openxmlformats.org/markup-compatibility/2006">
          <mc:Choice Requires="x14">
            <control shapeId="75886" r:id="rId84" name="Check Box 110">
              <controlPr defaultSize="0" autoFill="0" autoLine="0" autoPict="0">
                <anchor moveWithCells="1">
                  <from>
                    <xdr:col>1</xdr:col>
                    <xdr:colOff>0</xdr:colOff>
                    <xdr:row>206</xdr:row>
                    <xdr:rowOff>0</xdr:rowOff>
                  </from>
                  <to>
                    <xdr:col>2</xdr:col>
                    <xdr:colOff>19050</xdr:colOff>
                    <xdr:row>207</xdr:row>
                    <xdr:rowOff>19050</xdr:rowOff>
                  </to>
                </anchor>
              </controlPr>
            </control>
          </mc:Choice>
        </mc:AlternateContent>
        <mc:AlternateContent xmlns:mc="http://schemas.openxmlformats.org/markup-compatibility/2006">
          <mc:Choice Requires="x14">
            <control shapeId="75887" r:id="rId85" name="Check Box 111">
              <controlPr defaultSize="0" autoFill="0" autoLine="0" autoPict="0">
                <anchor moveWithCells="1">
                  <from>
                    <xdr:col>1</xdr:col>
                    <xdr:colOff>0</xdr:colOff>
                    <xdr:row>207</xdr:row>
                    <xdr:rowOff>0</xdr:rowOff>
                  </from>
                  <to>
                    <xdr:col>2</xdr:col>
                    <xdr:colOff>19050</xdr:colOff>
                    <xdr:row>208</xdr:row>
                    <xdr:rowOff>19050</xdr:rowOff>
                  </to>
                </anchor>
              </controlPr>
            </control>
          </mc:Choice>
        </mc:AlternateContent>
        <mc:AlternateContent xmlns:mc="http://schemas.openxmlformats.org/markup-compatibility/2006">
          <mc:Choice Requires="x14">
            <control shapeId="75888" r:id="rId86" name="Check Box 112">
              <controlPr defaultSize="0" autoFill="0" autoLine="0" autoPict="0">
                <anchor moveWithCells="1">
                  <from>
                    <xdr:col>1</xdr:col>
                    <xdr:colOff>0</xdr:colOff>
                    <xdr:row>211</xdr:row>
                    <xdr:rowOff>0</xdr:rowOff>
                  </from>
                  <to>
                    <xdr:col>2</xdr:col>
                    <xdr:colOff>19050</xdr:colOff>
                    <xdr:row>212</xdr:row>
                    <xdr:rowOff>19050</xdr:rowOff>
                  </to>
                </anchor>
              </controlPr>
            </control>
          </mc:Choice>
        </mc:AlternateContent>
        <mc:AlternateContent xmlns:mc="http://schemas.openxmlformats.org/markup-compatibility/2006">
          <mc:Choice Requires="x14">
            <control shapeId="75989" r:id="rId87" name="Check Box 213">
              <controlPr defaultSize="0" autoFill="0" autoLine="0" autoPict="0">
                <anchor moveWithCells="1">
                  <from>
                    <xdr:col>1</xdr:col>
                    <xdr:colOff>0</xdr:colOff>
                    <xdr:row>209</xdr:row>
                    <xdr:rowOff>47625</xdr:rowOff>
                  </from>
                  <to>
                    <xdr:col>2</xdr:col>
                    <xdr:colOff>19050</xdr:colOff>
                    <xdr:row>209</xdr:row>
                    <xdr:rowOff>276225</xdr:rowOff>
                  </to>
                </anchor>
              </controlPr>
            </control>
          </mc:Choice>
        </mc:AlternateContent>
        <mc:AlternateContent xmlns:mc="http://schemas.openxmlformats.org/markup-compatibility/2006">
          <mc:Choice Requires="x14">
            <control shapeId="75990" r:id="rId88" name="Check Box 214">
              <controlPr defaultSize="0" autoFill="0" autoLine="0" autoPict="0">
                <anchor moveWithCells="1">
                  <from>
                    <xdr:col>1</xdr:col>
                    <xdr:colOff>0</xdr:colOff>
                    <xdr:row>207</xdr:row>
                    <xdr:rowOff>0</xdr:rowOff>
                  </from>
                  <to>
                    <xdr:col>2</xdr:col>
                    <xdr:colOff>19050</xdr:colOff>
                    <xdr:row>208</xdr:row>
                    <xdr:rowOff>19050</xdr:rowOff>
                  </to>
                </anchor>
              </controlPr>
            </control>
          </mc:Choice>
        </mc:AlternateContent>
        <mc:AlternateContent xmlns:mc="http://schemas.openxmlformats.org/markup-compatibility/2006">
          <mc:Choice Requires="x14">
            <control shapeId="75996" r:id="rId89" name="Check Box 220">
              <controlPr defaultSize="0" autoFill="0" autoLine="0" autoPict="0">
                <anchor moveWithCells="1">
                  <from>
                    <xdr:col>1</xdr:col>
                    <xdr:colOff>0</xdr:colOff>
                    <xdr:row>210</xdr:row>
                    <xdr:rowOff>47625</xdr:rowOff>
                  </from>
                  <to>
                    <xdr:col>2</xdr:col>
                    <xdr:colOff>19050</xdr:colOff>
                    <xdr:row>210</xdr:row>
                    <xdr:rowOff>276225</xdr:rowOff>
                  </to>
                </anchor>
              </controlPr>
            </control>
          </mc:Choice>
        </mc:AlternateContent>
        <mc:AlternateContent xmlns:mc="http://schemas.openxmlformats.org/markup-compatibility/2006">
          <mc:Choice Requires="x14">
            <control shapeId="76028" r:id="rId90" name="Check Box 252">
              <controlPr defaultSize="0" autoFill="0" autoLine="0" autoPict="0">
                <anchor moveWithCells="1">
                  <from>
                    <xdr:col>1</xdr:col>
                    <xdr:colOff>0</xdr:colOff>
                    <xdr:row>207</xdr:row>
                    <xdr:rowOff>0</xdr:rowOff>
                  </from>
                  <to>
                    <xdr:col>2</xdr:col>
                    <xdr:colOff>19050</xdr:colOff>
                    <xdr:row>208</xdr:row>
                    <xdr:rowOff>19050</xdr:rowOff>
                  </to>
                </anchor>
              </controlPr>
            </control>
          </mc:Choice>
        </mc:AlternateContent>
        <mc:AlternateContent xmlns:mc="http://schemas.openxmlformats.org/markup-compatibility/2006">
          <mc:Choice Requires="x14">
            <control shapeId="76029" r:id="rId91" name="Check Box 253">
              <controlPr defaultSize="0" autoFill="0" autoLine="0" autoPict="0">
                <anchor moveWithCells="1">
                  <from>
                    <xdr:col>1</xdr:col>
                    <xdr:colOff>0</xdr:colOff>
                    <xdr:row>208</xdr:row>
                    <xdr:rowOff>0</xdr:rowOff>
                  </from>
                  <to>
                    <xdr:col>2</xdr:col>
                    <xdr:colOff>19050</xdr:colOff>
                    <xdr:row>209</xdr:row>
                    <xdr:rowOff>19050</xdr:rowOff>
                  </to>
                </anchor>
              </controlPr>
            </control>
          </mc:Choice>
        </mc:AlternateContent>
        <mc:AlternateContent xmlns:mc="http://schemas.openxmlformats.org/markup-compatibility/2006">
          <mc:Choice Requires="x14">
            <control shapeId="76030" r:id="rId92" name="Check Box 254">
              <controlPr defaultSize="0" autoFill="0" autoLine="0" autoPict="0">
                <anchor moveWithCells="1">
                  <from>
                    <xdr:col>1</xdr:col>
                    <xdr:colOff>0</xdr:colOff>
                    <xdr:row>208</xdr:row>
                    <xdr:rowOff>0</xdr:rowOff>
                  </from>
                  <to>
                    <xdr:col>2</xdr:col>
                    <xdr:colOff>19050</xdr:colOff>
                    <xdr:row>209</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F0"/>
  </sheetPr>
  <dimension ref="A1:AH111"/>
  <sheetViews>
    <sheetView view="pageBreakPreview" zoomScale="70" zoomScaleNormal="85" zoomScaleSheetLayoutView="70" zoomScalePageLayoutView="70" workbookViewId="0">
      <selection activeCell="B12" sqref="B12"/>
    </sheetView>
  </sheetViews>
  <sheetFormatPr defaultColWidth="2.5" defaultRowHeight="13.5"/>
  <cols>
    <col min="1" max="1" width="5.625" style="23" customWidth="1"/>
    <col min="2" max="11" width="2.625" style="23" customWidth="1"/>
    <col min="12" max="13" width="11.75" style="23" customWidth="1"/>
    <col min="14" max="14" width="16.875" style="23" customWidth="1"/>
    <col min="15" max="15" width="37.5" style="23" customWidth="1"/>
    <col min="16" max="16" width="31.375" style="23" customWidth="1"/>
    <col min="17" max="17" width="10.625" style="23" customWidth="1"/>
    <col min="18" max="18" width="9.625" style="23" customWidth="1"/>
    <col min="19" max="19" width="13.625" style="23" customWidth="1"/>
    <col min="20" max="20" width="10" style="23" customWidth="1"/>
    <col min="21" max="21" width="6.75" style="23" customWidth="1"/>
    <col min="22" max="22" width="4.75" style="23" customWidth="1"/>
    <col min="23" max="23" width="3.625" style="23" customWidth="1"/>
    <col min="24" max="24" width="3.125" style="23" customWidth="1"/>
    <col min="25" max="25" width="3.625" style="23" customWidth="1"/>
    <col min="26" max="26" width="8" style="23" customWidth="1"/>
    <col min="27" max="27" width="3.625" style="23" customWidth="1"/>
    <col min="28" max="28" width="3.125" style="23" customWidth="1"/>
    <col min="29" max="29" width="3.625" style="23" customWidth="1"/>
    <col min="30" max="30" width="3.125" style="23" customWidth="1"/>
    <col min="31" max="31" width="2.5" style="23" customWidth="1"/>
    <col min="32" max="32" width="3.5" style="23" customWidth="1"/>
    <col min="33" max="33" width="5.875" style="23" customWidth="1"/>
    <col min="34" max="34" width="14.625" style="23" customWidth="1"/>
    <col min="35" max="16384" width="2.5" style="23"/>
  </cols>
  <sheetData>
    <row r="1" spans="1:34" ht="21" customHeight="1">
      <c r="A1" s="550" t="s">
        <v>113</v>
      </c>
      <c r="G1" s="26" t="s">
        <v>436</v>
      </c>
      <c r="W1" s="24"/>
      <c r="X1" s="24"/>
      <c r="Y1" s="24"/>
      <c r="Z1" s="24"/>
      <c r="AA1" s="24"/>
      <c r="AB1" s="24"/>
      <c r="AC1" s="24"/>
      <c r="AD1" s="24"/>
      <c r="AE1" s="24"/>
      <c r="AF1" s="24"/>
      <c r="AG1" s="24"/>
      <c r="AH1" s="24"/>
    </row>
    <row r="2" spans="1:34" ht="21" customHeight="1" thickBot="1">
      <c r="B2" s="26"/>
      <c r="C2" s="26"/>
      <c r="D2" s="26"/>
      <c r="E2" s="26"/>
      <c r="F2" s="26"/>
      <c r="G2" s="26"/>
      <c r="H2" s="26"/>
      <c r="I2" s="26"/>
      <c r="J2" s="26"/>
      <c r="K2" s="26"/>
      <c r="L2" s="26"/>
      <c r="M2" s="26"/>
      <c r="N2" s="26"/>
      <c r="O2" s="26"/>
      <c r="P2" s="26"/>
      <c r="Q2" s="26"/>
      <c r="R2" s="26"/>
      <c r="S2" s="26"/>
      <c r="T2" s="26"/>
      <c r="U2" s="26"/>
      <c r="V2" s="26"/>
      <c r="W2" s="24"/>
      <c r="X2" s="24"/>
      <c r="Y2" s="24"/>
      <c r="Z2" s="24"/>
      <c r="AA2" s="28"/>
      <c r="AB2" s="381"/>
      <c r="AC2" s="381"/>
      <c r="AD2" s="381"/>
      <c r="AE2" s="381"/>
      <c r="AF2" s="381"/>
      <c r="AG2" s="381"/>
      <c r="AH2" s="381"/>
    </row>
    <row r="3" spans="1:34" ht="30" customHeight="1" thickBot="1">
      <c r="A3" s="1252" t="s">
        <v>6</v>
      </c>
      <c r="B3" s="1252"/>
      <c r="C3" s="1253"/>
      <c r="D3" s="1249" t="str">
        <f>IF(①基本情報入力シート!M16="","",①基本情報入力シート!M16)</f>
        <v/>
      </c>
      <c r="E3" s="1250"/>
      <c r="F3" s="1250"/>
      <c r="G3" s="1250"/>
      <c r="H3" s="1250"/>
      <c r="I3" s="1250"/>
      <c r="J3" s="1250"/>
      <c r="K3" s="1250"/>
      <c r="L3" s="1250"/>
      <c r="M3" s="1250"/>
      <c r="N3" s="1250"/>
      <c r="O3" s="1251"/>
      <c r="P3" s="382"/>
      <c r="Q3" s="383"/>
      <c r="R3" s="383"/>
      <c r="V3" s="383"/>
    </row>
    <row r="4" spans="1:34" ht="30" customHeight="1" thickBot="1">
      <c r="A4" s="384"/>
      <c r="B4" s="384"/>
      <c r="C4" s="384"/>
      <c r="D4" s="385"/>
      <c r="E4" s="385"/>
      <c r="F4" s="385"/>
      <c r="G4" s="385"/>
      <c r="H4" s="385"/>
      <c r="I4" s="385"/>
      <c r="J4" s="385"/>
      <c r="K4" s="385"/>
      <c r="L4" s="385"/>
      <c r="M4" s="385"/>
      <c r="N4" s="385"/>
      <c r="O4" s="385"/>
      <c r="P4" s="385"/>
      <c r="Q4" s="383"/>
      <c r="R4" s="383"/>
      <c r="V4" s="383"/>
    </row>
    <row r="5" spans="1:34" ht="30" customHeight="1" thickBot="1">
      <c r="A5" s="1273" t="s">
        <v>393</v>
      </c>
      <c r="B5" s="1274"/>
      <c r="C5" s="1274"/>
      <c r="D5" s="1274"/>
      <c r="E5" s="1274"/>
      <c r="F5" s="1274"/>
      <c r="G5" s="1274"/>
      <c r="H5" s="1274"/>
      <c r="I5" s="1274"/>
      <c r="J5" s="1274"/>
      <c r="K5" s="1274"/>
      <c r="L5" s="1274"/>
      <c r="M5" s="1274"/>
      <c r="N5" s="1274"/>
      <c r="O5" s="386">
        <f>SUM(AH12:AH111)</f>
        <v>0</v>
      </c>
      <c r="P5" s="385"/>
      <c r="Q5" s="383"/>
      <c r="R5" s="383"/>
      <c r="V5" s="383"/>
    </row>
    <row r="6" spans="1:34" ht="21" customHeight="1" thickBot="1">
      <c r="Q6" s="40"/>
      <c r="R6" s="40"/>
      <c r="AH6" s="387"/>
    </row>
    <row r="7" spans="1:34" ht="18" customHeight="1">
      <c r="A7" s="1256"/>
      <c r="B7" s="1258" t="s">
        <v>395</v>
      </c>
      <c r="C7" s="1259"/>
      <c r="D7" s="1259"/>
      <c r="E7" s="1259"/>
      <c r="F7" s="1259"/>
      <c r="G7" s="1259"/>
      <c r="H7" s="1259"/>
      <c r="I7" s="1259"/>
      <c r="J7" s="1259"/>
      <c r="K7" s="1260"/>
      <c r="L7" s="1264" t="s">
        <v>140</v>
      </c>
      <c r="M7" s="1237" t="s">
        <v>225</v>
      </c>
      <c r="N7" s="1239"/>
      <c r="O7" s="1266" t="s">
        <v>162</v>
      </c>
      <c r="P7" s="1268" t="s">
        <v>97</v>
      </c>
      <c r="Q7" s="1270" t="s">
        <v>396</v>
      </c>
      <c r="R7" s="1272" t="s">
        <v>145</v>
      </c>
      <c r="S7" s="388" t="s">
        <v>361</v>
      </c>
      <c r="T7" s="389"/>
      <c r="U7" s="389"/>
      <c r="V7" s="389"/>
      <c r="W7" s="389"/>
      <c r="X7" s="389"/>
      <c r="Y7" s="389"/>
      <c r="Z7" s="389"/>
      <c r="AA7" s="389"/>
      <c r="AB7" s="389"/>
      <c r="AC7" s="389"/>
      <c r="AD7" s="389"/>
      <c r="AE7" s="389"/>
      <c r="AF7" s="389"/>
      <c r="AG7" s="389"/>
      <c r="AH7" s="390"/>
    </row>
    <row r="8" spans="1:34" ht="14.25">
      <c r="A8" s="1257"/>
      <c r="B8" s="1261"/>
      <c r="C8" s="1262"/>
      <c r="D8" s="1262"/>
      <c r="E8" s="1262"/>
      <c r="F8" s="1262"/>
      <c r="G8" s="1262"/>
      <c r="H8" s="1262"/>
      <c r="I8" s="1262"/>
      <c r="J8" s="1262"/>
      <c r="K8" s="1263"/>
      <c r="L8" s="1265"/>
      <c r="M8" s="1240"/>
      <c r="N8" s="1242"/>
      <c r="O8" s="1267"/>
      <c r="P8" s="1269"/>
      <c r="Q8" s="1271"/>
      <c r="R8" s="1246"/>
      <c r="S8" s="391"/>
      <c r="T8" s="1254" t="s">
        <v>118</v>
      </c>
      <c r="U8" s="1255"/>
      <c r="V8" s="1234" t="s">
        <v>119</v>
      </c>
      <c r="W8" s="1235"/>
      <c r="X8" s="1235"/>
      <c r="Y8" s="1235"/>
      <c r="Z8" s="1235"/>
      <c r="AA8" s="1235"/>
      <c r="AB8" s="1235"/>
      <c r="AC8" s="1235"/>
      <c r="AD8" s="1235"/>
      <c r="AE8" s="1235"/>
      <c r="AF8" s="1235"/>
      <c r="AG8" s="1236"/>
      <c r="AH8" s="392" t="s">
        <v>121</v>
      </c>
    </row>
    <row r="9" spans="1:34" ht="13.5" customHeight="1">
      <c r="A9" s="1257"/>
      <c r="B9" s="1261"/>
      <c r="C9" s="1262"/>
      <c r="D9" s="1262"/>
      <c r="E9" s="1262"/>
      <c r="F9" s="1262"/>
      <c r="G9" s="1262"/>
      <c r="H9" s="1262"/>
      <c r="I9" s="1262"/>
      <c r="J9" s="1262"/>
      <c r="K9" s="1263"/>
      <c r="L9" s="1265"/>
      <c r="M9" s="1275"/>
      <c r="N9" s="1276"/>
      <c r="O9" s="1267"/>
      <c r="P9" s="1269"/>
      <c r="Q9" s="1271"/>
      <c r="R9" s="1246"/>
      <c r="S9" s="1243" t="s">
        <v>115</v>
      </c>
      <c r="T9" s="1244" t="s">
        <v>394</v>
      </c>
      <c r="U9" s="1247" t="s">
        <v>143</v>
      </c>
      <c r="V9" s="1237" t="s">
        <v>144</v>
      </c>
      <c r="W9" s="1238"/>
      <c r="X9" s="1238"/>
      <c r="Y9" s="1238"/>
      <c r="Z9" s="1238"/>
      <c r="AA9" s="1238"/>
      <c r="AB9" s="1238"/>
      <c r="AC9" s="1238"/>
      <c r="AD9" s="1238"/>
      <c r="AE9" s="1238"/>
      <c r="AF9" s="1238"/>
      <c r="AG9" s="1239"/>
      <c r="AH9" s="1246" t="s">
        <v>397</v>
      </c>
    </row>
    <row r="10" spans="1:34" ht="150" customHeight="1">
      <c r="A10" s="1257"/>
      <c r="B10" s="1261"/>
      <c r="C10" s="1262"/>
      <c r="D10" s="1262"/>
      <c r="E10" s="1262"/>
      <c r="F10" s="1262"/>
      <c r="G10" s="1262"/>
      <c r="H10" s="1262"/>
      <c r="I10" s="1262"/>
      <c r="J10" s="1262"/>
      <c r="K10" s="1263"/>
      <c r="L10" s="1265"/>
      <c r="M10" s="394" t="s">
        <v>226</v>
      </c>
      <c r="N10" s="394" t="s">
        <v>227</v>
      </c>
      <c r="O10" s="1267"/>
      <c r="P10" s="1269"/>
      <c r="Q10" s="1271"/>
      <c r="R10" s="1246"/>
      <c r="S10" s="1243"/>
      <c r="T10" s="1245"/>
      <c r="U10" s="1248"/>
      <c r="V10" s="1240"/>
      <c r="W10" s="1241"/>
      <c r="X10" s="1241"/>
      <c r="Y10" s="1241"/>
      <c r="Z10" s="1241"/>
      <c r="AA10" s="1241"/>
      <c r="AB10" s="1241"/>
      <c r="AC10" s="1241"/>
      <c r="AD10" s="1241"/>
      <c r="AE10" s="1241"/>
      <c r="AF10" s="1241"/>
      <c r="AG10" s="1242"/>
      <c r="AH10" s="1246"/>
    </row>
    <row r="11" spans="1:34" ht="14.25">
      <c r="A11" s="395"/>
      <c r="B11" s="396"/>
      <c r="C11" s="397"/>
      <c r="D11" s="397"/>
      <c r="E11" s="397"/>
      <c r="F11" s="397"/>
      <c r="G11" s="397"/>
      <c r="H11" s="397"/>
      <c r="I11" s="397"/>
      <c r="J11" s="397"/>
      <c r="K11" s="398"/>
      <c r="L11" s="399"/>
      <c r="M11" s="399"/>
      <c r="N11" s="399"/>
      <c r="O11" s="400"/>
      <c r="P11" s="401"/>
      <c r="Q11" s="402"/>
      <c r="R11" s="403"/>
      <c r="S11" s="404"/>
      <c r="T11" s="405"/>
      <c r="U11" s="406"/>
      <c r="V11" s="407"/>
      <c r="W11" s="408"/>
      <c r="X11" s="408"/>
      <c r="Y11" s="408"/>
      <c r="Z11" s="408"/>
      <c r="AA11" s="408"/>
      <c r="AB11" s="408"/>
      <c r="AC11" s="408"/>
      <c r="AD11" s="408"/>
      <c r="AE11" s="408"/>
      <c r="AF11" s="408"/>
      <c r="AG11" s="408"/>
      <c r="AH11" s="403"/>
    </row>
    <row r="12" spans="1:34" ht="36.75" customHeight="1">
      <c r="A12" s="409">
        <v>1</v>
      </c>
      <c r="B12" s="410" t="str">
        <f>IF(①基本情報入力シート!C33="","",①基本情報入力シート!C33)</f>
        <v/>
      </c>
      <c r="C12" s="411" t="str">
        <f>IF(①基本情報入力シート!D33="","",①基本情報入力シート!D33)</f>
        <v/>
      </c>
      <c r="D12" s="412" t="str">
        <f>IF(①基本情報入力シート!E33="","",①基本情報入力シート!E33)</f>
        <v/>
      </c>
      <c r="E12" s="412" t="str">
        <f>IF(①基本情報入力シート!F33="","",①基本情報入力シート!F33)</f>
        <v/>
      </c>
      <c r="F12" s="412" t="str">
        <f>IF(①基本情報入力シート!G33="","",①基本情報入力シート!G33)</f>
        <v/>
      </c>
      <c r="G12" s="412" t="str">
        <f>IF(①基本情報入力シート!H33="","",①基本情報入力シート!H33)</f>
        <v/>
      </c>
      <c r="H12" s="412" t="str">
        <f>IF(①基本情報入力シート!I33="","",①基本情報入力シート!I33)</f>
        <v/>
      </c>
      <c r="I12" s="412" t="str">
        <f>IF(①基本情報入力シート!J33="","",①基本情報入力シート!J33)</f>
        <v/>
      </c>
      <c r="J12" s="412" t="str">
        <f>IF(①基本情報入力シート!K33="","",①基本情報入力シート!K33)</f>
        <v/>
      </c>
      <c r="K12" s="413" t="str">
        <f>IF(①基本情報入力シート!L33="","",①基本情報入力シート!L33)</f>
        <v/>
      </c>
      <c r="L12" s="414" t="str">
        <f>IF(①基本情報入力シート!M33="","",①基本情報入力シート!M33)</f>
        <v/>
      </c>
      <c r="M12" s="414" t="str">
        <f>IF(①基本情報入力シート!R33="","",①基本情報入力シート!R33)</f>
        <v/>
      </c>
      <c r="N12" s="414" t="str">
        <f>IF(①基本情報入力シート!W33="","",①基本情報入力シート!W33)</f>
        <v/>
      </c>
      <c r="O12" s="409" t="str">
        <f>IF(①基本情報入力シート!X33="","",①基本情報入力シート!X33)</f>
        <v/>
      </c>
      <c r="P12" s="415" t="str">
        <f>IF(①基本情報入力シート!Y33="","",①基本情報入力シート!Y33)</f>
        <v/>
      </c>
      <c r="Q12" s="416" t="str">
        <f>IF(①基本情報入力シート!Z33="","",①基本情報入力シート!Z33)</f>
        <v/>
      </c>
      <c r="R12" s="417" t="str">
        <f>IF(①基本情報入力シート!AA33="","",①基本情報入力シート!AA33)</f>
        <v/>
      </c>
      <c r="S12" s="418"/>
      <c r="T12" s="419"/>
      <c r="U12" s="420" t="str">
        <f>IF(P12="","",VLOOKUP(P12,【参考】数式用!$A$5:$K$39,MATCH(T12,【参考】数式用!$C$4:$H$4,0)+2,0))</f>
        <v/>
      </c>
      <c r="V12" s="38" t="s">
        <v>59</v>
      </c>
      <c r="W12" s="421"/>
      <c r="X12" s="37" t="s">
        <v>11</v>
      </c>
      <c r="Y12" s="421"/>
      <c r="Z12" s="185" t="s">
        <v>117</v>
      </c>
      <c r="AA12" s="422"/>
      <c r="AB12" s="37" t="s">
        <v>11</v>
      </c>
      <c r="AC12" s="422"/>
      <c r="AD12" s="37" t="s">
        <v>15</v>
      </c>
      <c r="AE12" s="423" t="s">
        <v>71</v>
      </c>
      <c r="AF12" s="424" t="str">
        <f>IF(W12&gt;=1,(AA12*12+AC12)-(W12*12+Y12)+1,"")</f>
        <v/>
      </c>
      <c r="AG12" s="425" t="s">
        <v>91</v>
      </c>
      <c r="AH12" s="426" t="str">
        <f>IFERROR(ROUNDDOWN(ROUND(Q12*R12,0)*U12,0)*AF12,"")</f>
        <v/>
      </c>
    </row>
    <row r="13" spans="1:34" ht="36.75" customHeight="1">
      <c r="A13" s="409">
        <f>A12+1</f>
        <v>2</v>
      </c>
      <c r="B13" s="410" t="str">
        <f>IF(①基本情報入力シート!C34="","",①基本情報入力シート!C34)</f>
        <v/>
      </c>
      <c r="C13" s="411" t="str">
        <f>IF(①基本情報入力シート!D34="","",①基本情報入力シート!D34)</f>
        <v/>
      </c>
      <c r="D13" s="412" t="str">
        <f>IF(①基本情報入力シート!E34="","",①基本情報入力シート!E34)</f>
        <v/>
      </c>
      <c r="E13" s="412" t="str">
        <f>IF(①基本情報入力シート!F34="","",①基本情報入力シート!F34)</f>
        <v/>
      </c>
      <c r="F13" s="412" t="str">
        <f>IF(①基本情報入力シート!G34="","",①基本情報入力シート!G34)</f>
        <v/>
      </c>
      <c r="G13" s="412" t="str">
        <f>IF(①基本情報入力シート!H34="","",①基本情報入力シート!H34)</f>
        <v/>
      </c>
      <c r="H13" s="412" t="str">
        <f>IF(①基本情報入力シート!I34="","",①基本情報入力シート!I34)</f>
        <v/>
      </c>
      <c r="I13" s="412" t="str">
        <f>IF(①基本情報入力シート!J34="","",①基本情報入力シート!J34)</f>
        <v/>
      </c>
      <c r="J13" s="412" t="str">
        <f>IF(①基本情報入力シート!K34="","",①基本情報入力シート!K34)</f>
        <v/>
      </c>
      <c r="K13" s="413" t="str">
        <f>IF(①基本情報入力シート!L34="","",①基本情報入力シート!L34)</f>
        <v/>
      </c>
      <c r="L13" s="414" t="str">
        <f>IF(①基本情報入力シート!M34="","",①基本情報入力シート!M34)</f>
        <v/>
      </c>
      <c r="M13" s="414" t="str">
        <f>IF(①基本情報入力シート!R34="","",①基本情報入力シート!R34)</f>
        <v/>
      </c>
      <c r="N13" s="414" t="str">
        <f>IF(①基本情報入力シート!W34="","",①基本情報入力シート!W34)</f>
        <v/>
      </c>
      <c r="O13" s="409" t="str">
        <f>IF(①基本情報入力シート!X34="","",①基本情報入力シート!X34)</f>
        <v/>
      </c>
      <c r="P13" s="415" t="str">
        <f>IF(①基本情報入力シート!Y34="","",①基本情報入力シート!Y34)</f>
        <v/>
      </c>
      <c r="Q13" s="416" t="str">
        <f>IF(①基本情報入力シート!Z34="","",①基本情報入力シート!Z34)</f>
        <v/>
      </c>
      <c r="R13" s="417" t="str">
        <f>IF(①基本情報入力シート!AA34="","",①基本情報入力シート!AA34)</f>
        <v/>
      </c>
      <c r="S13" s="418"/>
      <c r="T13" s="419"/>
      <c r="U13" s="420" t="str">
        <f>IF(P13="","",VLOOKUP(P13,【参考】数式用!$A$5:$K$39,MATCH(T13,【参考】数式用!$C$4:$H$4,0)+2,0))</f>
        <v/>
      </c>
      <c r="V13" s="38" t="s">
        <v>59</v>
      </c>
      <c r="W13" s="421"/>
      <c r="X13" s="37" t="s">
        <v>11</v>
      </c>
      <c r="Y13" s="421"/>
      <c r="Z13" s="185" t="s">
        <v>117</v>
      </c>
      <c r="AA13" s="422"/>
      <c r="AB13" s="37" t="s">
        <v>11</v>
      </c>
      <c r="AC13" s="422"/>
      <c r="AD13" s="37" t="s">
        <v>15</v>
      </c>
      <c r="AE13" s="423" t="s">
        <v>71</v>
      </c>
      <c r="AF13" s="424" t="str">
        <f t="shared" ref="AF13:AF16" si="0">IF(W13&gt;=1,(AA13*12+AC13)-(W13*12+Y13)+1,"")</f>
        <v/>
      </c>
      <c r="AG13" s="425" t="s">
        <v>91</v>
      </c>
      <c r="AH13" s="426" t="str">
        <f t="shared" ref="AH13:AH76" si="1">IFERROR(ROUNDDOWN(ROUND(Q13*R13,0)*U13,0)*AF13,"")</f>
        <v/>
      </c>
    </row>
    <row r="14" spans="1:34" ht="36.75" customHeight="1">
      <c r="A14" s="409">
        <f t="shared" ref="A14:A26" si="2">A13+1</f>
        <v>3</v>
      </c>
      <c r="B14" s="410" t="str">
        <f>IF(①基本情報入力シート!C35="","",①基本情報入力シート!C35)</f>
        <v/>
      </c>
      <c r="C14" s="411" t="str">
        <f>IF(①基本情報入力シート!D35="","",①基本情報入力シート!D35)</f>
        <v/>
      </c>
      <c r="D14" s="412" t="str">
        <f>IF(①基本情報入力シート!E35="","",①基本情報入力シート!E35)</f>
        <v/>
      </c>
      <c r="E14" s="412" t="str">
        <f>IF(①基本情報入力シート!F35="","",①基本情報入力シート!F35)</f>
        <v/>
      </c>
      <c r="F14" s="412" t="str">
        <f>IF(①基本情報入力シート!G35="","",①基本情報入力シート!G35)</f>
        <v/>
      </c>
      <c r="G14" s="412" t="str">
        <f>IF(①基本情報入力シート!H35="","",①基本情報入力シート!H35)</f>
        <v/>
      </c>
      <c r="H14" s="412" t="str">
        <f>IF(①基本情報入力シート!I35="","",①基本情報入力シート!I35)</f>
        <v/>
      </c>
      <c r="I14" s="412" t="str">
        <f>IF(①基本情報入力シート!J35="","",①基本情報入力シート!J35)</f>
        <v/>
      </c>
      <c r="J14" s="412" t="str">
        <f>IF(①基本情報入力シート!K35="","",①基本情報入力シート!K35)</f>
        <v/>
      </c>
      <c r="K14" s="413" t="str">
        <f>IF(①基本情報入力シート!L35="","",①基本情報入力シート!L35)</f>
        <v/>
      </c>
      <c r="L14" s="414" t="str">
        <f>IF(①基本情報入力シート!M35="","",①基本情報入力シート!M35)</f>
        <v/>
      </c>
      <c r="M14" s="414" t="str">
        <f>IF(①基本情報入力シート!R35="","",①基本情報入力シート!R35)</f>
        <v/>
      </c>
      <c r="N14" s="414" t="str">
        <f>IF(①基本情報入力シート!W35="","",①基本情報入力シート!W35)</f>
        <v/>
      </c>
      <c r="O14" s="409" t="str">
        <f>IF(①基本情報入力シート!X35="","",①基本情報入力シート!X35)</f>
        <v/>
      </c>
      <c r="P14" s="415" t="str">
        <f>IF(①基本情報入力シート!Y35="","",①基本情報入力シート!Y35)</f>
        <v/>
      </c>
      <c r="Q14" s="416" t="str">
        <f>IF(①基本情報入力シート!Z35="","",①基本情報入力シート!Z35)</f>
        <v/>
      </c>
      <c r="R14" s="417" t="str">
        <f>IF(①基本情報入力シート!AA35="","",①基本情報入力シート!AA35)</f>
        <v/>
      </c>
      <c r="S14" s="418"/>
      <c r="T14" s="419"/>
      <c r="U14" s="420" t="str">
        <f>IF(P14="","",VLOOKUP(P14,【参考】数式用!$A$5:$K$39,MATCH(T14,【参考】数式用!$C$4:$H$4,0)+2,0))</f>
        <v/>
      </c>
      <c r="V14" s="38" t="s">
        <v>59</v>
      </c>
      <c r="W14" s="421"/>
      <c r="X14" s="37" t="s">
        <v>11</v>
      </c>
      <c r="Y14" s="421"/>
      <c r="Z14" s="185" t="s">
        <v>117</v>
      </c>
      <c r="AA14" s="422"/>
      <c r="AB14" s="37" t="s">
        <v>11</v>
      </c>
      <c r="AC14" s="422"/>
      <c r="AD14" s="37" t="s">
        <v>15</v>
      </c>
      <c r="AE14" s="423" t="s">
        <v>71</v>
      </c>
      <c r="AF14" s="424" t="str">
        <f t="shared" si="0"/>
        <v/>
      </c>
      <c r="AG14" s="425" t="s">
        <v>91</v>
      </c>
      <c r="AH14" s="426" t="str">
        <f t="shared" si="1"/>
        <v/>
      </c>
    </row>
    <row r="15" spans="1:34" ht="36.75" customHeight="1">
      <c r="A15" s="409">
        <f t="shared" si="2"/>
        <v>4</v>
      </c>
      <c r="B15" s="410" t="str">
        <f>IF(①基本情報入力シート!C36="","",①基本情報入力シート!C36)</f>
        <v/>
      </c>
      <c r="C15" s="411" t="str">
        <f>IF(①基本情報入力シート!D36="","",①基本情報入力シート!D36)</f>
        <v/>
      </c>
      <c r="D15" s="412" t="str">
        <f>IF(①基本情報入力シート!E36="","",①基本情報入力シート!E36)</f>
        <v/>
      </c>
      <c r="E15" s="412" t="str">
        <f>IF(①基本情報入力シート!F36="","",①基本情報入力シート!F36)</f>
        <v/>
      </c>
      <c r="F15" s="412" t="str">
        <f>IF(①基本情報入力シート!G36="","",①基本情報入力シート!G36)</f>
        <v/>
      </c>
      <c r="G15" s="412" t="str">
        <f>IF(①基本情報入力シート!H36="","",①基本情報入力シート!H36)</f>
        <v/>
      </c>
      <c r="H15" s="412" t="str">
        <f>IF(①基本情報入力シート!I36="","",①基本情報入力シート!I36)</f>
        <v/>
      </c>
      <c r="I15" s="412" t="str">
        <f>IF(①基本情報入力シート!J36="","",①基本情報入力シート!J36)</f>
        <v/>
      </c>
      <c r="J15" s="412" t="str">
        <f>IF(①基本情報入力シート!K36="","",①基本情報入力シート!K36)</f>
        <v/>
      </c>
      <c r="K15" s="413" t="str">
        <f>IF(①基本情報入力シート!L36="","",①基本情報入力シート!L36)</f>
        <v/>
      </c>
      <c r="L15" s="414" t="str">
        <f>IF(①基本情報入力シート!M36="","",①基本情報入力シート!M36)</f>
        <v/>
      </c>
      <c r="M15" s="414" t="str">
        <f>IF(①基本情報入力シート!R36="","",①基本情報入力シート!R36)</f>
        <v/>
      </c>
      <c r="N15" s="414" t="str">
        <f>IF(①基本情報入力シート!W36="","",①基本情報入力シート!W36)</f>
        <v/>
      </c>
      <c r="O15" s="409" t="str">
        <f>IF(①基本情報入力シート!X36="","",①基本情報入力シート!X36)</f>
        <v/>
      </c>
      <c r="P15" s="415" t="str">
        <f>IF(①基本情報入力シート!Y36="","",①基本情報入力シート!Y36)</f>
        <v/>
      </c>
      <c r="Q15" s="416" t="str">
        <f>IF(①基本情報入力シート!Z36="","",①基本情報入力シート!Z36)</f>
        <v/>
      </c>
      <c r="R15" s="417" t="str">
        <f>IF(①基本情報入力シート!AA36="","",①基本情報入力シート!AA36)</f>
        <v/>
      </c>
      <c r="S15" s="418"/>
      <c r="T15" s="419"/>
      <c r="U15" s="420" t="str">
        <f>IF(P15="","",VLOOKUP(P15,【参考】数式用!$A$5:$K$39,MATCH(T15,【参考】数式用!$C$4:$H$4,0)+2,0))</f>
        <v/>
      </c>
      <c r="V15" s="38" t="s">
        <v>59</v>
      </c>
      <c r="W15" s="421"/>
      <c r="X15" s="37" t="s">
        <v>11</v>
      </c>
      <c r="Y15" s="421"/>
      <c r="Z15" s="185" t="s">
        <v>117</v>
      </c>
      <c r="AA15" s="422"/>
      <c r="AB15" s="37" t="s">
        <v>11</v>
      </c>
      <c r="AC15" s="422"/>
      <c r="AD15" s="37" t="s">
        <v>15</v>
      </c>
      <c r="AE15" s="423" t="s">
        <v>71</v>
      </c>
      <c r="AF15" s="424" t="str">
        <f t="shared" si="0"/>
        <v/>
      </c>
      <c r="AG15" s="425" t="s">
        <v>91</v>
      </c>
      <c r="AH15" s="426" t="str">
        <f t="shared" si="1"/>
        <v/>
      </c>
    </row>
    <row r="16" spans="1:34" ht="36.75" customHeight="1">
      <c r="A16" s="409">
        <f t="shared" si="2"/>
        <v>5</v>
      </c>
      <c r="B16" s="410" t="str">
        <f>IF(①基本情報入力シート!C37="","",①基本情報入力シート!C37)</f>
        <v/>
      </c>
      <c r="C16" s="411" t="str">
        <f>IF(①基本情報入力シート!D37="","",①基本情報入力シート!D37)</f>
        <v/>
      </c>
      <c r="D16" s="412" t="str">
        <f>IF(①基本情報入力シート!E37="","",①基本情報入力シート!E37)</f>
        <v/>
      </c>
      <c r="E16" s="412" t="str">
        <f>IF(①基本情報入力シート!F37="","",①基本情報入力シート!F37)</f>
        <v/>
      </c>
      <c r="F16" s="412" t="str">
        <f>IF(①基本情報入力シート!G37="","",①基本情報入力シート!G37)</f>
        <v/>
      </c>
      <c r="G16" s="412" t="str">
        <f>IF(①基本情報入力シート!H37="","",①基本情報入力シート!H37)</f>
        <v/>
      </c>
      <c r="H16" s="412" t="str">
        <f>IF(①基本情報入力シート!I37="","",①基本情報入力シート!I37)</f>
        <v/>
      </c>
      <c r="I16" s="412" t="str">
        <f>IF(①基本情報入力シート!J37="","",①基本情報入力シート!J37)</f>
        <v/>
      </c>
      <c r="J16" s="412" t="str">
        <f>IF(①基本情報入力シート!K37="","",①基本情報入力シート!K37)</f>
        <v/>
      </c>
      <c r="K16" s="413" t="str">
        <f>IF(①基本情報入力シート!L37="","",①基本情報入力シート!L37)</f>
        <v/>
      </c>
      <c r="L16" s="414" t="str">
        <f>IF(①基本情報入力シート!M37="","",①基本情報入力シート!M37)</f>
        <v/>
      </c>
      <c r="M16" s="414" t="str">
        <f>IF(①基本情報入力シート!R37="","",①基本情報入力シート!R37)</f>
        <v/>
      </c>
      <c r="N16" s="414" t="str">
        <f>IF(①基本情報入力シート!W37="","",①基本情報入力シート!W37)</f>
        <v/>
      </c>
      <c r="O16" s="409" t="str">
        <f>IF(①基本情報入力シート!X37="","",①基本情報入力シート!X37)</f>
        <v/>
      </c>
      <c r="P16" s="415" t="str">
        <f>IF(①基本情報入力シート!Y37="","",①基本情報入力シート!Y37)</f>
        <v/>
      </c>
      <c r="Q16" s="416" t="str">
        <f>IF(①基本情報入力シート!Z37="","",①基本情報入力シート!Z37)</f>
        <v/>
      </c>
      <c r="R16" s="417" t="str">
        <f>IF(①基本情報入力シート!AA37="","",①基本情報入力シート!AA37)</f>
        <v/>
      </c>
      <c r="S16" s="418"/>
      <c r="T16" s="419"/>
      <c r="U16" s="420" t="str">
        <f>IF(P16="","",VLOOKUP(P16,【参考】数式用!$A$5:$K$39,MATCH(T16,【参考】数式用!$C$4:$H$4,0)+2,0))</f>
        <v/>
      </c>
      <c r="V16" s="38" t="s">
        <v>59</v>
      </c>
      <c r="W16" s="421"/>
      <c r="X16" s="37" t="s">
        <v>11</v>
      </c>
      <c r="Y16" s="421"/>
      <c r="Z16" s="185" t="s">
        <v>117</v>
      </c>
      <c r="AA16" s="422"/>
      <c r="AB16" s="37" t="s">
        <v>11</v>
      </c>
      <c r="AC16" s="422"/>
      <c r="AD16" s="37" t="s">
        <v>15</v>
      </c>
      <c r="AE16" s="423" t="s">
        <v>71</v>
      </c>
      <c r="AF16" s="424" t="str">
        <f t="shared" si="0"/>
        <v/>
      </c>
      <c r="AG16" s="425" t="s">
        <v>91</v>
      </c>
      <c r="AH16" s="426" t="str">
        <f t="shared" si="1"/>
        <v/>
      </c>
    </row>
    <row r="17" spans="1:34" ht="36.75" customHeight="1">
      <c r="A17" s="409">
        <f t="shared" si="2"/>
        <v>6</v>
      </c>
      <c r="B17" s="410" t="str">
        <f>IF(①基本情報入力シート!C38="","",①基本情報入力シート!C38)</f>
        <v/>
      </c>
      <c r="C17" s="411" t="str">
        <f>IF(①基本情報入力シート!D38="","",①基本情報入力シート!D38)</f>
        <v/>
      </c>
      <c r="D17" s="412" t="str">
        <f>IF(①基本情報入力シート!E38="","",①基本情報入力シート!E38)</f>
        <v/>
      </c>
      <c r="E17" s="412" t="str">
        <f>IF(①基本情報入力シート!F38="","",①基本情報入力シート!F38)</f>
        <v/>
      </c>
      <c r="F17" s="412" t="str">
        <f>IF(①基本情報入力シート!G38="","",①基本情報入力シート!G38)</f>
        <v/>
      </c>
      <c r="G17" s="412" t="str">
        <f>IF(①基本情報入力シート!H38="","",①基本情報入力シート!H38)</f>
        <v/>
      </c>
      <c r="H17" s="412" t="str">
        <f>IF(①基本情報入力シート!I38="","",①基本情報入力シート!I38)</f>
        <v/>
      </c>
      <c r="I17" s="412" t="str">
        <f>IF(①基本情報入力シート!J38="","",①基本情報入力シート!J38)</f>
        <v/>
      </c>
      <c r="J17" s="412" t="str">
        <f>IF(①基本情報入力シート!K38="","",①基本情報入力シート!K38)</f>
        <v/>
      </c>
      <c r="K17" s="413" t="str">
        <f>IF(①基本情報入力シート!L38="","",①基本情報入力シート!L38)</f>
        <v/>
      </c>
      <c r="L17" s="414" t="str">
        <f>IF(①基本情報入力シート!M38="","",①基本情報入力シート!M38)</f>
        <v/>
      </c>
      <c r="M17" s="414" t="str">
        <f>IF(①基本情報入力シート!R38="","",①基本情報入力シート!R38)</f>
        <v/>
      </c>
      <c r="N17" s="414" t="str">
        <f>IF(①基本情報入力シート!W38="","",①基本情報入力シート!W38)</f>
        <v/>
      </c>
      <c r="O17" s="409" t="str">
        <f>IF(①基本情報入力シート!X38="","",①基本情報入力シート!X38)</f>
        <v/>
      </c>
      <c r="P17" s="415" t="str">
        <f>IF(①基本情報入力シート!Y38="","",①基本情報入力シート!Y38)</f>
        <v/>
      </c>
      <c r="Q17" s="416" t="str">
        <f>IF(①基本情報入力シート!Z38="","",①基本情報入力シート!Z38)</f>
        <v/>
      </c>
      <c r="R17" s="417" t="str">
        <f>IF(①基本情報入力シート!AA38="","",①基本情報入力シート!AA38)</f>
        <v/>
      </c>
      <c r="S17" s="418"/>
      <c r="T17" s="419"/>
      <c r="U17" s="420" t="str">
        <f>IF(P17="","",VLOOKUP(P17,【参考】数式用!$A$5:$K$39,MATCH(T17,【参考】数式用!$C$4:$H$4,0)+2,0))</f>
        <v/>
      </c>
      <c r="V17" s="38" t="s">
        <v>209</v>
      </c>
      <c r="W17" s="421"/>
      <c r="X17" s="37" t="s">
        <v>210</v>
      </c>
      <c r="Y17" s="421"/>
      <c r="Z17" s="185" t="s">
        <v>211</v>
      </c>
      <c r="AA17" s="422"/>
      <c r="AB17" s="37" t="s">
        <v>210</v>
      </c>
      <c r="AC17" s="422"/>
      <c r="AD17" s="37" t="s">
        <v>212</v>
      </c>
      <c r="AE17" s="423" t="s">
        <v>213</v>
      </c>
      <c r="AF17" s="424" t="str">
        <f t="shared" ref="AF17:AF80" si="3">IF(W17&gt;=1,(AA17*12+AC17)-(W17*12+Y17)+1,"")</f>
        <v/>
      </c>
      <c r="AG17" s="425" t="s">
        <v>214</v>
      </c>
      <c r="AH17" s="426" t="str">
        <f t="shared" si="1"/>
        <v/>
      </c>
    </row>
    <row r="18" spans="1:34" ht="36.75" customHeight="1">
      <c r="A18" s="409">
        <f t="shared" si="2"/>
        <v>7</v>
      </c>
      <c r="B18" s="410" t="str">
        <f>IF(①基本情報入力シート!C39="","",①基本情報入力シート!C39)</f>
        <v/>
      </c>
      <c r="C18" s="411" t="str">
        <f>IF(①基本情報入力シート!D39="","",①基本情報入力シート!D39)</f>
        <v/>
      </c>
      <c r="D18" s="412" t="str">
        <f>IF(①基本情報入力シート!E39="","",①基本情報入力シート!E39)</f>
        <v/>
      </c>
      <c r="E18" s="412" t="str">
        <f>IF(①基本情報入力シート!F39="","",①基本情報入力シート!F39)</f>
        <v/>
      </c>
      <c r="F18" s="412" t="str">
        <f>IF(①基本情報入力シート!G39="","",①基本情報入力シート!G39)</f>
        <v/>
      </c>
      <c r="G18" s="412" t="str">
        <f>IF(①基本情報入力シート!H39="","",①基本情報入力シート!H39)</f>
        <v/>
      </c>
      <c r="H18" s="412" t="str">
        <f>IF(①基本情報入力シート!I39="","",①基本情報入力シート!I39)</f>
        <v/>
      </c>
      <c r="I18" s="412" t="str">
        <f>IF(①基本情報入力シート!J39="","",①基本情報入力シート!J39)</f>
        <v/>
      </c>
      <c r="J18" s="412" t="str">
        <f>IF(①基本情報入力シート!K39="","",①基本情報入力シート!K39)</f>
        <v/>
      </c>
      <c r="K18" s="413" t="str">
        <f>IF(①基本情報入力シート!L39="","",①基本情報入力シート!L39)</f>
        <v/>
      </c>
      <c r="L18" s="414" t="str">
        <f>IF(①基本情報入力シート!M39="","",①基本情報入力シート!M39)</f>
        <v/>
      </c>
      <c r="M18" s="414" t="str">
        <f>IF(①基本情報入力シート!R39="","",①基本情報入力シート!R39)</f>
        <v/>
      </c>
      <c r="N18" s="414" t="str">
        <f>IF(①基本情報入力シート!W39="","",①基本情報入力シート!W39)</f>
        <v/>
      </c>
      <c r="O18" s="409" t="str">
        <f>IF(①基本情報入力シート!X39="","",①基本情報入力シート!X39)</f>
        <v/>
      </c>
      <c r="P18" s="415" t="str">
        <f>IF(①基本情報入力シート!Y39="","",①基本情報入力シート!Y39)</f>
        <v/>
      </c>
      <c r="Q18" s="416" t="str">
        <f>IF(①基本情報入力シート!Z39="","",①基本情報入力シート!Z39)</f>
        <v/>
      </c>
      <c r="R18" s="417" t="str">
        <f>IF(①基本情報入力シート!AA39="","",①基本情報入力シート!AA39)</f>
        <v/>
      </c>
      <c r="S18" s="418"/>
      <c r="T18" s="419"/>
      <c r="U18" s="420" t="str">
        <f>IF(P18="","",VLOOKUP(P18,【参考】数式用!$A$5:$K$39,MATCH(T18,【参考】数式用!$C$4:$H$4,0)+2,0))</f>
        <v/>
      </c>
      <c r="V18" s="38" t="s">
        <v>209</v>
      </c>
      <c r="W18" s="421"/>
      <c r="X18" s="37" t="s">
        <v>210</v>
      </c>
      <c r="Y18" s="421"/>
      <c r="Z18" s="185" t="s">
        <v>211</v>
      </c>
      <c r="AA18" s="422"/>
      <c r="AB18" s="37" t="s">
        <v>210</v>
      </c>
      <c r="AC18" s="422"/>
      <c r="AD18" s="37" t="s">
        <v>212</v>
      </c>
      <c r="AE18" s="423" t="s">
        <v>213</v>
      </c>
      <c r="AF18" s="424" t="str">
        <f t="shared" si="3"/>
        <v/>
      </c>
      <c r="AG18" s="425" t="s">
        <v>214</v>
      </c>
      <c r="AH18" s="426" t="str">
        <f t="shared" si="1"/>
        <v/>
      </c>
    </row>
    <row r="19" spans="1:34" ht="36.75" customHeight="1">
      <c r="A19" s="409">
        <f t="shared" si="2"/>
        <v>8</v>
      </c>
      <c r="B19" s="410" t="str">
        <f>IF(①基本情報入力シート!C40="","",①基本情報入力シート!C40)</f>
        <v/>
      </c>
      <c r="C19" s="411" t="str">
        <f>IF(①基本情報入力シート!D40="","",①基本情報入力シート!D40)</f>
        <v/>
      </c>
      <c r="D19" s="412" t="str">
        <f>IF(①基本情報入力シート!E40="","",①基本情報入力シート!E40)</f>
        <v/>
      </c>
      <c r="E19" s="412" t="str">
        <f>IF(①基本情報入力シート!F40="","",①基本情報入力シート!F40)</f>
        <v/>
      </c>
      <c r="F19" s="412" t="str">
        <f>IF(①基本情報入力シート!G40="","",①基本情報入力シート!G40)</f>
        <v/>
      </c>
      <c r="G19" s="412" t="str">
        <f>IF(①基本情報入力シート!H40="","",①基本情報入力シート!H40)</f>
        <v/>
      </c>
      <c r="H19" s="412" t="str">
        <f>IF(①基本情報入力シート!I40="","",①基本情報入力シート!I40)</f>
        <v/>
      </c>
      <c r="I19" s="412" t="str">
        <f>IF(①基本情報入力シート!J40="","",①基本情報入力シート!J40)</f>
        <v/>
      </c>
      <c r="J19" s="412" t="str">
        <f>IF(①基本情報入力シート!K40="","",①基本情報入力シート!K40)</f>
        <v/>
      </c>
      <c r="K19" s="413" t="str">
        <f>IF(①基本情報入力シート!L40="","",①基本情報入力シート!L40)</f>
        <v/>
      </c>
      <c r="L19" s="414" t="str">
        <f>IF(①基本情報入力シート!M40="","",①基本情報入力シート!M40)</f>
        <v/>
      </c>
      <c r="M19" s="414" t="str">
        <f>IF(①基本情報入力シート!R40="","",①基本情報入力シート!R40)</f>
        <v/>
      </c>
      <c r="N19" s="414" t="str">
        <f>IF(①基本情報入力シート!W40="","",①基本情報入力シート!W40)</f>
        <v/>
      </c>
      <c r="O19" s="409" t="str">
        <f>IF(①基本情報入力シート!X40="","",①基本情報入力シート!X40)</f>
        <v/>
      </c>
      <c r="P19" s="415" t="str">
        <f>IF(①基本情報入力シート!Y40="","",①基本情報入力シート!Y40)</f>
        <v/>
      </c>
      <c r="Q19" s="416" t="str">
        <f>IF(①基本情報入力シート!Z40="","",①基本情報入力シート!Z40)</f>
        <v/>
      </c>
      <c r="R19" s="417" t="str">
        <f>IF(①基本情報入力シート!AA40="","",①基本情報入力シート!AA40)</f>
        <v/>
      </c>
      <c r="S19" s="418"/>
      <c r="T19" s="419"/>
      <c r="U19" s="420" t="str">
        <f>IF(P19="","",VLOOKUP(P19,【参考】数式用!$A$5:$K$39,MATCH(T19,【参考】数式用!$C$4:$H$4,0)+2,0))</f>
        <v/>
      </c>
      <c r="V19" s="38" t="s">
        <v>209</v>
      </c>
      <c r="W19" s="421"/>
      <c r="X19" s="37" t="s">
        <v>210</v>
      </c>
      <c r="Y19" s="421"/>
      <c r="Z19" s="185" t="s">
        <v>211</v>
      </c>
      <c r="AA19" s="422"/>
      <c r="AB19" s="37" t="s">
        <v>210</v>
      </c>
      <c r="AC19" s="422"/>
      <c r="AD19" s="37" t="s">
        <v>212</v>
      </c>
      <c r="AE19" s="423" t="s">
        <v>213</v>
      </c>
      <c r="AF19" s="424" t="str">
        <f t="shared" si="3"/>
        <v/>
      </c>
      <c r="AG19" s="425" t="s">
        <v>214</v>
      </c>
      <c r="AH19" s="426" t="str">
        <f t="shared" si="1"/>
        <v/>
      </c>
    </row>
    <row r="20" spans="1:34" ht="36.75" customHeight="1">
      <c r="A20" s="409">
        <f t="shared" si="2"/>
        <v>9</v>
      </c>
      <c r="B20" s="410" t="str">
        <f>IF(①基本情報入力シート!C41="","",①基本情報入力シート!C41)</f>
        <v/>
      </c>
      <c r="C20" s="411" t="str">
        <f>IF(①基本情報入力シート!D41="","",①基本情報入力シート!D41)</f>
        <v/>
      </c>
      <c r="D20" s="412" t="str">
        <f>IF(①基本情報入力シート!E41="","",①基本情報入力シート!E41)</f>
        <v/>
      </c>
      <c r="E20" s="412" t="str">
        <f>IF(①基本情報入力シート!F41="","",①基本情報入力シート!F41)</f>
        <v/>
      </c>
      <c r="F20" s="412" t="str">
        <f>IF(①基本情報入力シート!G41="","",①基本情報入力シート!G41)</f>
        <v/>
      </c>
      <c r="G20" s="412" t="str">
        <f>IF(①基本情報入力シート!H41="","",①基本情報入力シート!H41)</f>
        <v/>
      </c>
      <c r="H20" s="412" t="str">
        <f>IF(①基本情報入力シート!I41="","",①基本情報入力シート!I41)</f>
        <v/>
      </c>
      <c r="I20" s="412" t="str">
        <f>IF(①基本情報入力シート!J41="","",①基本情報入力シート!J41)</f>
        <v/>
      </c>
      <c r="J20" s="412" t="str">
        <f>IF(①基本情報入力シート!K41="","",①基本情報入力シート!K41)</f>
        <v/>
      </c>
      <c r="K20" s="413" t="str">
        <f>IF(①基本情報入力シート!L41="","",①基本情報入力シート!L41)</f>
        <v/>
      </c>
      <c r="L20" s="414" t="str">
        <f>IF(①基本情報入力シート!M41="","",①基本情報入力シート!M41)</f>
        <v/>
      </c>
      <c r="M20" s="414" t="str">
        <f>IF(①基本情報入力シート!R41="","",①基本情報入力シート!R41)</f>
        <v/>
      </c>
      <c r="N20" s="414" t="str">
        <f>IF(①基本情報入力シート!W41="","",①基本情報入力シート!W41)</f>
        <v/>
      </c>
      <c r="O20" s="409" t="str">
        <f>IF(①基本情報入力シート!X41="","",①基本情報入力シート!X41)</f>
        <v/>
      </c>
      <c r="P20" s="415" t="str">
        <f>IF(①基本情報入力シート!Y41="","",①基本情報入力シート!Y41)</f>
        <v/>
      </c>
      <c r="Q20" s="416" t="str">
        <f>IF(①基本情報入力シート!Z41="","",①基本情報入力シート!Z41)</f>
        <v/>
      </c>
      <c r="R20" s="417" t="str">
        <f>IF(①基本情報入力シート!AA41="","",①基本情報入力シート!AA41)</f>
        <v/>
      </c>
      <c r="S20" s="418"/>
      <c r="T20" s="419"/>
      <c r="U20" s="420" t="str">
        <f>IF(P20="","",VLOOKUP(P20,【参考】数式用!$A$5:$K$39,MATCH(T20,【参考】数式用!$C$4:$H$4,0)+2,0))</f>
        <v/>
      </c>
      <c r="V20" s="38" t="s">
        <v>209</v>
      </c>
      <c r="W20" s="421"/>
      <c r="X20" s="37" t="s">
        <v>210</v>
      </c>
      <c r="Y20" s="421"/>
      <c r="Z20" s="185" t="s">
        <v>211</v>
      </c>
      <c r="AA20" s="422"/>
      <c r="AB20" s="37" t="s">
        <v>210</v>
      </c>
      <c r="AC20" s="422"/>
      <c r="AD20" s="37" t="s">
        <v>212</v>
      </c>
      <c r="AE20" s="423" t="s">
        <v>213</v>
      </c>
      <c r="AF20" s="424" t="str">
        <f t="shared" si="3"/>
        <v/>
      </c>
      <c r="AG20" s="425" t="s">
        <v>214</v>
      </c>
      <c r="AH20" s="426" t="str">
        <f t="shared" si="1"/>
        <v/>
      </c>
    </row>
    <row r="21" spans="1:34" ht="36.75" customHeight="1">
      <c r="A21" s="409">
        <f t="shared" si="2"/>
        <v>10</v>
      </c>
      <c r="B21" s="410" t="str">
        <f>IF(①基本情報入力シート!C42="","",①基本情報入力シート!C42)</f>
        <v/>
      </c>
      <c r="C21" s="411" t="str">
        <f>IF(①基本情報入力シート!D42="","",①基本情報入力シート!D42)</f>
        <v/>
      </c>
      <c r="D21" s="412" t="str">
        <f>IF(①基本情報入力シート!E42="","",①基本情報入力シート!E42)</f>
        <v/>
      </c>
      <c r="E21" s="412" t="str">
        <f>IF(①基本情報入力シート!F42="","",①基本情報入力シート!F42)</f>
        <v/>
      </c>
      <c r="F21" s="412" t="str">
        <f>IF(①基本情報入力シート!G42="","",①基本情報入力シート!G42)</f>
        <v/>
      </c>
      <c r="G21" s="412" t="str">
        <f>IF(①基本情報入力シート!H42="","",①基本情報入力シート!H42)</f>
        <v/>
      </c>
      <c r="H21" s="412" t="str">
        <f>IF(①基本情報入力シート!I42="","",①基本情報入力シート!I42)</f>
        <v/>
      </c>
      <c r="I21" s="412" t="str">
        <f>IF(①基本情報入力シート!J42="","",①基本情報入力シート!J42)</f>
        <v/>
      </c>
      <c r="J21" s="412" t="str">
        <f>IF(①基本情報入力シート!K42="","",①基本情報入力シート!K42)</f>
        <v/>
      </c>
      <c r="K21" s="413" t="str">
        <f>IF(①基本情報入力シート!L42="","",①基本情報入力シート!L42)</f>
        <v/>
      </c>
      <c r="L21" s="414" t="str">
        <f>IF(①基本情報入力シート!M42="","",①基本情報入力シート!M42)</f>
        <v/>
      </c>
      <c r="M21" s="414" t="str">
        <f>IF(①基本情報入力シート!R42="","",①基本情報入力シート!R42)</f>
        <v/>
      </c>
      <c r="N21" s="414" t="str">
        <f>IF(①基本情報入力シート!W42="","",①基本情報入力シート!W42)</f>
        <v/>
      </c>
      <c r="O21" s="409" t="str">
        <f>IF(①基本情報入力シート!X42="","",①基本情報入力シート!X42)</f>
        <v/>
      </c>
      <c r="P21" s="415" t="str">
        <f>IF(①基本情報入力シート!Y42="","",①基本情報入力シート!Y42)</f>
        <v/>
      </c>
      <c r="Q21" s="416" t="str">
        <f>IF(①基本情報入力シート!Z42="","",①基本情報入力シート!Z42)</f>
        <v/>
      </c>
      <c r="R21" s="417" t="str">
        <f>IF(①基本情報入力シート!AA42="","",①基本情報入力シート!AA42)</f>
        <v/>
      </c>
      <c r="S21" s="418"/>
      <c r="T21" s="419"/>
      <c r="U21" s="420" t="str">
        <f>IF(P21="","",VLOOKUP(P21,【参考】数式用!$A$5:$K$39,MATCH(T21,【参考】数式用!$C$4:$H$4,0)+2,0))</f>
        <v/>
      </c>
      <c r="V21" s="38" t="s">
        <v>209</v>
      </c>
      <c r="W21" s="421"/>
      <c r="X21" s="37" t="s">
        <v>210</v>
      </c>
      <c r="Y21" s="421"/>
      <c r="Z21" s="185" t="s">
        <v>211</v>
      </c>
      <c r="AA21" s="422"/>
      <c r="AB21" s="37" t="s">
        <v>210</v>
      </c>
      <c r="AC21" s="422"/>
      <c r="AD21" s="37" t="s">
        <v>212</v>
      </c>
      <c r="AE21" s="423" t="s">
        <v>213</v>
      </c>
      <c r="AF21" s="424" t="str">
        <f t="shared" si="3"/>
        <v/>
      </c>
      <c r="AG21" s="425" t="s">
        <v>214</v>
      </c>
      <c r="AH21" s="426" t="str">
        <f t="shared" si="1"/>
        <v/>
      </c>
    </row>
    <row r="22" spans="1:34" ht="36.75" customHeight="1">
      <c r="A22" s="409">
        <f t="shared" si="2"/>
        <v>11</v>
      </c>
      <c r="B22" s="410" t="str">
        <f>IF(①基本情報入力シート!C43="","",①基本情報入力シート!C43)</f>
        <v/>
      </c>
      <c r="C22" s="411" t="str">
        <f>IF(①基本情報入力シート!D43="","",①基本情報入力シート!D43)</f>
        <v/>
      </c>
      <c r="D22" s="412" t="str">
        <f>IF(①基本情報入力シート!E43="","",①基本情報入力シート!E43)</f>
        <v/>
      </c>
      <c r="E22" s="412" t="str">
        <f>IF(①基本情報入力シート!F43="","",①基本情報入力シート!F43)</f>
        <v/>
      </c>
      <c r="F22" s="412" t="str">
        <f>IF(①基本情報入力シート!G43="","",①基本情報入力シート!G43)</f>
        <v/>
      </c>
      <c r="G22" s="412" t="str">
        <f>IF(①基本情報入力シート!H43="","",①基本情報入力シート!H43)</f>
        <v/>
      </c>
      <c r="H22" s="412" t="str">
        <f>IF(①基本情報入力シート!I43="","",①基本情報入力シート!I43)</f>
        <v/>
      </c>
      <c r="I22" s="412" t="str">
        <f>IF(①基本情報入力シート!J43="","",①基本情報入力シート!J43)</f>
        <v/>
      </c>
      <c r="J22" s="412" t="str">
        <f>IF(①基本情報入力シート!K43="","",①基本情報入力シート!K43)</f>
        <v/>
      </c>
      <c r="K22" s="413" t="str">
        <f>IF(①基本情報入力シート!L43="","",①基本情報入力シート!L43)</f>
        <v/>
      </c>
      <c r="L22" s="414" t="str">
        <f>IF(①基本情報入力シート!M43="","",①基本情報入力シート!M43)</f>
        <v/>
      </c>
      <c r="M22" s="414" t="str">
        <f>IF(①基本情報入力シート!R43="","",①基本情報入力シート!R43)</f>
        <v/>
      </c>
      <c r="N22" s="414" t="str">
        <f>IF(①基本情報入力シート!W43="","",①基本情報入力シート!W43)</f>
        <v/>
      </c>
      <c r="O22" s="409" t="str">
        <f>IF(①基本情報入力シート!X43="","",①基本情報入力シート!X43)</f>
        <v/>
      </c>
      <c r="P22" s="415" t="str">
        <f>IF(①基本情報入力シート!Y43="","",①基本情報入力シート!Y43)</f>
        <v/>
      </c>
      <c r="Q22" s="416" t="str">
        <f>IF(①基本情報入力シート!Z43="","",①基本情報入力シート!Z43)</f>
        <v/>
      </c>
      <c r="R22" s="417" t="str">
        <f>IF(①基本情報入力シート!AA43="","",①基本情報入力シート!AA43)</f>
        <v/>
      </c>
      <c r="S22" s="418"/>
      <c r="T22" s="419"/>
      <c r="U22" s="420" t="str">
        <f>IF(P22="","",VLOOKUP(P22,【参考】数式用!$A$5:$K$39,MATCH(T22,【参考】数式用!$C$4:$H$4,0)+2,0))</f>
        <v/>
      </c>
      <c r="V22" s="38" t="s">
        <v>209</v>
      </c>
      <c r="W22" s="421"/>
      <c r="X22" s="37" t="s">
        <v>210</v>
      </c>
      <c r="Y22" s="421"/>
      <c r="Z22" s="185" t="s">
        <v>211</v>
      </c>
      <c r="AA22" s="422"/>
      <c r="AB22" s="37" t="s">
        <v>210</v>
      </c>
      <c r="AC22" s="422"/>
      <c r="AD22" s="37" t="s">
        <v>212</v>
      </c>
      <c r="AE22" s="423" t="s">
        <v>213</v>
      </c>
      <c r="AF22" s="424" t="str">
        <f t="shared" si="3"/>
        <v/>
      </c>
      <c r="AG22" s="425" t="s">
        <v>214</v>
      </c>
      <c r="AH22" s="426" t="str">
        <f t="shared" si="1"/>
        <v/>
      </c>
    </row>
    <row r="23" spans="1:34" ht="36.75" customHeight="1">
      <c r="A23" s="409">
        <f t="shared" si="2"/>
        <v>12</v>
      </c>
      <c r="B23" s="410" t="str">
        <f>IF(①基本情報入力シート!C44="","",①基本情報入力シート!C44)</f>
        <v/>
      </c>
      <c r="C23" s="411" t="str">
        <f>IF(①基本情報入力シート!D44="","",①基本情報入力シート!D44)</f>
        <v/>
      </c>
      <c r="D23" s="412" t="str">
        <f>IF(①基本情報入力シート!E44="","",①基本情報入力シート!E44)</f>
        <v/>
      </c>
      <c r="E23" s="412" t="str">
        <f>IF(①基本情報入力シート!F44="","",①基本情報入力シート!F44)</f>
        <v/>
      </c>
      <c r="F23" s="412" t="str">
        <f>IF(①基本情報入力シート!G44="","",①基本情報入力シート!G44)</f>
        <v/>
      </c>
      <c r="G23" s="412" t="str">
        <f>IF(①基本情報入力シート!H44="","",①基本情報入力シート!H44)</f>
        <v/>
      </c>
      <c r="H23" s="412" t="str">
        <f>IF(①基本情報入力シート!I44="","",①基本情報入力シート!I44)</f>
        <v/>
      </c>
      <c r="I23" s="412" t="str">
        <f>IF(①基本情報入力シート!J44="","",①基本情報入力シート!J44)</f>
        <v/>
      </c>
      <c r="J23" s="412" t="str">
        <f>IF(①基本情報入力シート!K44="","",①基本情報入力シート!K44)</f>
        <v/>
      </c>
      <c r="K23" s="413" t="str">
        <f>IF(①基本情報入力シート!L44="","",①基本情報入力シート!L44)</f>
        <v/>
      </c>
      <c r="L23" s="414" t="str">
        <f>IF(①基本情報入力シート!M44="","",①基本情報入力シート!M44)</f>
        <v/>
      </c>
      <c r="M23" s="414" t="str">
        <f>IF(①基本情報入力シート!R44="","",①基本情報入力シート!R44)</f>
        <v/>
      </c>
      <c r="N23" s="414" t="str">
        <f>IF(①基本情報入力シート!W44="","",①基本情報入力シート!W44)</f>
        <v/>
      </c>
      <c r="O23" s="409" t="str">
        <f>IF(①基本情報入力シート!X44="","",①基本情報入力シート!X44)</f>
        <v/>
      </c>
      <c r="P23" s="415" t="str">
        <f>IF(①基本情報入力シート!Y44="","",①基本情報入力シート!Y44)</f>
        <v/>
      </c>
      <c r="Q23" s="416" t="str">
        <f>IF(①基本情報入力シート!Z44="","",①基本情報入力シート!Z44)</f>
        <v/>
      </c>
      <c r="R23" s="417" t="str">
        <f>IF(①基本情報入力シート!AA44="","",①基本情報入力シート!AA44)</f>
        <v/>
      </c>
      <c r="S23" s="418"/>
      <c r="T23" s="419"/>
      <c r="U23" s="420" t="str">
        <f>IF(P23="","",VLOOKUP(P23,【参考】数式用!$A$5:$K$39,MATCH(T23,【参考】数式用!$C$4:$H$4,0)+2,0))</f>
        <v/>
      </c>
      <c r="V23" s="38" t="s">
        <v>209</v>
      </c>
      <c r="W23" s="421"/>
      <c r="X23" s="37" t="s">
        <v>210</v>
      </c>
      <c r="Y23" s="421"/>
      <c r="Z23" s="185" t="s">
        <v>211</v>
      </c>
      <c r="AA23" s="422"/>
      <c r="AB23" s="37" t="s">
        <v>210</v>
      </c>
      <c r="AC23" s="422"/>
      <c r="AD23" s="37" t="s">
        <v>212</v>
      </c>
      <c r="AE23" s="423" t="s">
        <v>213</v>
      </c>
      <c r="AF23" s="424" t="str">
        <f t="shared" si="3"/>
        <v/>
      </c>
      <c r="AG23" s="425" t="s">
        <v>214</v>
      </c>
      <c r="AH23" s="426" t="str">
        <f t="shared" si="1"/>
        <v/>
      </c>
    </row>
    <row r="24" spans="1:34" ht="36.75" customHeight="1">
      <c r="A24" s="409">
        <f t="shared" si="2"/>
        <v>13</v>
      </c>
      <c r="B24" s="410" t="str">
        <f>IF(①基本情報入力シート!C45="","",①基本情報入力シート!C45)</f>
        <v/>
      </c>
      <c r="C24" s="411" t="str">
        <f>IF(①基本情報入力シート!D45="","",①基本情報入力シート!D45)</f>
        <v/>
      </c>
      <c r="D24" s="412" t="str">
        <f>IF(①基本情報入力シート!E45="","",①基本情報入力シート!E45)</f>
        <v/>
      </c>
      <c r="E24" s="412" t="str">
        <f>IF(①基本情報入力シート!F45="","",①基本情報入力シート!F45)</f>
        <v/>
      </c>
      <c r="F24" s="412" t="str">
        <f>IF(①基本情報入力シート!G45="","",①基本情報入力シート!G45)</f>
        <v/>
      </c>
      <c r="G24" s="412" t="str">
        <f>IF(①基本情報入力シート!H45="","",①基本情報入力シート!H45)</f>
        <v/>
      </c>
      <c r="H24" s="412" t="str">
        <f>IF(①基本情報入力シート!I45="","",①基本情報入力シート!I45)</f>
        <v/>
      </c>
      <c r="I24" s="412" t="str">
        <f>IF(①基本情報入力シート!J45="","",①基本情報入力シート!J45)</f>
        <v/>
      </c>
      <c r="J24" s="412" t="str">
        <f>IF(①基本情報入力シート!K45="","",①基本情報入力シート!K45)</f>
        <v/>
      </c>
      <c r="K24" s="413" t="str">
        <f>IF(①基本情報入力シート!L45="","",①基本情報入力シート!L45)</f>
        <v/>
      </c>
      <c r="L24" s="414" t="str">
        <f>IF(①基本情報入力シート!M45="","",①基本情報入力シート!M45)</f>
        <v/>
      </c>
      <c r="M24" s="414" t="str">
        <f>IF(①基本情報入力シート!R45="","",①基本情報入力シート!R45)</f>
        <v/>
      </c>
      <c r="N24" s="414" t="str">
        <f>IF(①基本情報入力シート!W45="","",①基本情報入力シート!W45)</f>
        <v/>
      </c>
      <c r="O24" s="409" t="str">
        <f>IF(①基本情報入力シート!X45="","",①基本情報入力シート!X45)</f>
        <v/>
      </c>
      <c r="P24" s="415" t="str">
        <f>IF(①基本情報入力シート!Y45="","",①基本情報入力シート!Y45)</f>
        <v/>
      </c>
      <c r="Q24" s="416" t="str">
        <f>IF(①基本情報入力シート!Z45="","",①基本情報入力シート!Z45)</f>
        <v/>
      </c>
      <c r="R24" s="417" t="str">
        <f>IF(①基本情報入力シート!AA45="","",①基本情報入力シート!AA45)</f>
        <v/>
      </c>
      <c r="S24" s="418"/>
      <c r="T24" s="419"/>
      <c r="U24" s="420" t="str">
        <f>IF(P24="","",VLOOKUP(P24,【参考】数式用!$A$5:$K$39,MATCH(T24,【参考】数式用!$C$4:$H$4,0)+2,0))</f>
        <v/>
      </c>
      <c r="V24" s="38" t="s">
        <v>209</v>
      </c>
      <c r="W24" s="421"/>
      <c r="X24" s="37" t="s">
        <v>210</v>
      </c>
      <c r="Y24" s="421"/>
      <c r="Z24" s="185" t="s">
        <v>211</v>
      </c>
      <c r="AA24" s="422"/>
      <c r="AB24" s="37" t="s">
        <v>210</v>
      </c>
      <c r="AC24" s="422"/>
      <c r="AD24" s="37" t="s">
        <v>212</v>
      </c>
      <c r="AE24" s="423" t="s">
        <v>213</v>
      </c>
      <c r="AF24" s="424" t="str">
        <f t="shared" si="3"/>
        <v/>
      </c>
      <c r="AG24" s="425" t="s">
        <v>214</v>
      </c>
      <c r="AH24" s="426" t="str">
        <f t="shared" si="1"/>
        <v/>
      </c>
    </row>
    <row r="25" spans="1:34" ht="36.75" customHeight="1">
      <c r="A25" s="409">
        <f t="shared" si="2"/>
        <v>14</v>
      </c>
      <c r="B25" s="410" t="str">
        <f>IF(①基本情報入力シート!C46="","",①基本情報入力シート!C46)</f>
        <v/>
      </c>
      <c r="C25" s="411" t="str">
        <f>IF(①基本情報入力シート!D46="","",①基本情報入力シート!D46)</f>
        <v/>
      </c>
      <c r="D25" s="412" t="str">
        <f>IF(①基本情報入力シート!E46="","",①基本情報入力シート!E46)</f>
        <v/>
      </c>
      <c r="E25" s="412" t="str">
        <f>IF(①基本情報入力シート!F46="","",①基本情報入力シート!F46)</f>
        <v/>
      </c>
      <c r="F25" s="412" t="str">
        <f>IF(①基本情報入力シート!G46="","",①基本情報入力シート!G46)</f>
        <v/>
      </c>
      <c r="G25" s="412" t="str">
        <f>IF(①基本情報入力シート!H46="","",①基本情報入力シート!H46)</f>
        <v/>
      </c>
      <c r="H25" s="412" t="str">
        <f>IF(①基本情報入力シート!I46="","",①基本情報入力シート!I46)</f>
        <v/>
      </c>
      <c r="I25" s="412" t="str">
        <f>IF(①基本情報入力シート!J46="","",①基本情報入力シート!J46)</f>
        <v/>
      </c>
      <c r="J25" s="412" t="str">
        <f>IF(①基本情報入力シート!K46="","",①基本情報入力シート!K46)</f>
        <v/>
      </c>
      <c r="K25" s="413" t="str">
        <f>IF(①基本情報入力シート!L46="","",①基本情報入力シート!L46)</f>
        <v/>
      </c>
      <c r="L25" s="414" t="str">
        <f>IF(①基本情報入力シート!M46="","",①基本情報入力シート!M46)</f>
        <v/>
      </c>
      <c r="M25" s="414" t="str">
        <f>IF(①基本情報入力シート!R46="","",①基本情報入力シート!R46)</f>
        <v/>
      </c>
      <c r="N25" s="414" t="str">
        <f>IF(①基本情報入力シート!W46="","",①基本情報入力シート!W46)</f>
        <v/>
      </c>
      <c r="O25" s="409" t="str">
        <f>IF(①基本情報入力シート!X46="","",①基本情報入力シート!X46)</f>
        <v/>
      </c>
      <c r="P25" s="415" t="str">
        <f>IF(①基本情報入力シート!Y46="","",①基本情報入力シート!Y46)</f>
        <v/>
      </c>
      <c r="Q25" s="416" t="str">
        <f>IF(①基本情報入力シート!Z46="","",①基本情報入力シート!Z46)</f>
        <v/>
      </c>
      <c r="R25" s="417" t="str">
        <f>IF(①基本情報入力シート!AA46="","",①基本情報入力シート!AA46)</f>
        <v/>
      </c>
      <c r="S25" s="418"/>
      <c r="T25" s="419"/>
      <c r="U25" s="420" t="str">
        <f>IF(P25="","",VLOOKUP(P25,【参考】数式用!$A$5:$K$39,MATCH(T25,【参考】数式用!$C$4:$H$4,0)+2,0))</f>
        <v/>
      </c>
      <c r="V25" s="38" t="s">
        <v>209</v>
      </c>
      <c r="W25" s="421"/>
      <c r="X25" s="37" t="s">
        <v>210</v>
      </c>
      <c r="Y25" s="421"/>
      <c r="Z25" s="185" t="s">
        <v>211</v>
      </c>
      <c r="AA25" s="422"/>
      <c r="AB25" s="37" t="s">
        <v>210</v>
      </c>
      <c r="AC25" s="422"/>
      <c r="AD25" s="37" t="s">
        <v>212</v>
      </c>
      <c r="AE25" s="423" t="s">
        <v>213</v>
      </c>
      <c r="AF25" s="424" t="str">
        <f t="shared" si="3"/>
        <v/>
      </c>
      <c r="AG25" s="425" t="s">
        <v>214</v>
      </c>
      <c r="AH25" s="426" t="str">
        <f t="shared" si="1"/>
        <v/>
      </c>
    </row>
    <row r="26" spans="1:34" ht="36.75" customHeight="1">
      <c r="A26" s="409">
        <f t="shared" si="2"/>
        <v>15</v>
      </c>
      <c r="B26" s="410" t="str">
        <f>IF(①基本情報入力シート!C47="","",①基本情報入力シート!C47)</f>
        <v/>
      </c>
      <c r="C26" s="411" t="str">
        <f>IF(①基本情報入力シート!D47="","",①基本情報入力シート!D47)</f>
        <v/>
      </c>
      <c r="D26" s="412" t="str">
        <f>IF(①基本情報入力シート!E47="","",①基本情報入力シート!E47)</f>
        <v/>
      </c>
      <c r="E26" s="412" t="str">
        <f>IF(①基本情報入力シート!F47="","",①基本情報入力シート!F47)</f>
        <v/>
      </c>
      <c r="F26" s="412" t="str">
        <f>IF(①基本情報入力シート!G47="","",①基本情報入力シート!G47)</f>
        <v/>
      </c>
      <c r="G26" s="412" t="str">
        <f>IF(①基本情報入力シート!H47="","",①基本情報入力シート!H47)</f>
        <v/>
      </c>
      <c r="H26" s="412" t="str">
        <f>IF(①基本情報入力シート!I47="","",①基本情報入力シート!I47)</f>
        <v/>
      </c>
      <c r="I26" s="412" t="str">
        <f>IF(①基本情報入力シート!J47="","",①基本情報入力シート!J47)</f>
        <v/>
      </c>
      <c r="J26" s="412" t="str">
        <f>IF(①基本情報入力シート!K47="","",①基本情報入力シート!K47)</f>
        <v/>
      </c>
      <c r="K26" s="413" t="str">
        <f>IF(①基本情報入力シート!L47="","",①基本情報入力シート!L47)</f>
        <v/>
      </c>
      <c r="L26" s="414" t="str">
        <f>IF(①基本情報入力シート!M47="","",①基本情報入力シート!M47)</f>
        <v/>
      </c>
      <c r="M26" s="414" t="str">
        <f>IF(①基本情報入力シート!R47="","",①基本情報入力シート!R47)</f>
        <v/>
      </c>
      <c r="N26" s="414" t="str">
        <f>IF(①基本情報入力シート!W47="","",①基本情報入力シート!W47)</f>
        <v/>
      </c>
      <c r="O26" s="409" t="str">
        <f>IF(①基本情報入力シート!X47="","",①基本情報入力シート!X47)</f>
        <v/>
      </c>
      <c r="P26" s="415" t="str">
        <f>IF(①基本情報入力シート!Y47="","",①基本情報入力シート!Y47)</f>
        <v/>
      </c>
      <c r="Q26" s="416" t="str">
        <f>IF(①基本情報入力シート!Z47="","",①基本情報入力シート!Z47)</f>
        <v/>
      </c>
      <c r="R26" s="417" t="str">
        <f>IF(①基本情報入力シート!AA47="","",①基本情報入力シート!AA47)</f>
        <v/>
      </c>
      <c r="S26" s="418"/>
      <c r="T26" s="419"/>
      <c r="U26" s="420" t="str">
        <f>IF(P26="","",VLOOKUP(P26,【参考】数式用!$A$5:$K$39,MATCH(T26,【参考】数式用!$C$4:$H$4,0)+2,0))</f>
        <v/>
      </c>
      <c r="V26" s="38" t="s">
        <v>209</v>
      </c>
      <c r="W26" s="421"/>
      <c r="X26" s="37" t="s">
        <v>210</v>
      </c>
      <c r="Y26" s="421"/>
      <c r="Z26" s="185" t="s">
        <v>211</v>
      </c>
      <c r="AA26" s="422"/>
      <c r="AB26" s="37" t="s">
        <v>210</v>
      </c>
      <c r="AC26" s="422"/>
      <c r="AD26" s="37" t="s">
        <v>212</v>
      </c>
      <c r="AE26" s="423" t="s">
        <v>213</v>
      </c>
      <c r="AF26" s="424" t="str">
        <f t="shared" si="3"/>
        <v/>
      </c>
      <c r="AG26" s="425" t="s">
        <v>214</v>
      </c>
      <c r="AH26" s="426" t="str">
        <f t="shared" si="1"/>
        <v/>
      </c>
    </row>
    <row r="27" spans="1:34" ht="36.75" customHeight="1">
      <c r="A27" s="409">
        <f t="shared" ref="A27:A90" si="4">A26+1</f>
        <v>16</v>
      </c>
      <c r="B27" s="410" t="str">
        <f>IF(①基本情報入力シート!C48="","",①基本情報入力シート!C48)</f>
        <v/>
      </c>
      <c r="C27" s="411" t="str">
        <f>IF(①基本情報入力シート!D48="","",①基本情報入力シート!D48)</f>
        <v/>
      </c>
      <c r="D27" s="412" t="str">
        <f>IF(①基本情報入力シート!E48="","",①基本情報入力シート!E48)</f>
        <v/>
      </c>
      <c r="E27" s="412" t="str">
        <f>IF(①基本情報入力シート!F48="","",①基本情報入力シート!F48)</f>
        <v/>
      </c>
      <c r="F27" s="412" t="str">
        <f>IF(①基本情報入力シート!G48="","",①基本情報入力シート!G48)</f>
        <v/>
      </c>
      <c r="G27" s="412" t="str">
        <f>IF(①基本情報入力シート!H48="","",①基本情報入力シート!H48)</f>
        <v/>
      </c>
      <c r="H27" s="412" t="str">
        <f>IF(①基本情報入力シート!I48="","",①基本情報入力シート!I48)</f>
        <v/>
      </c>
      <c r="I27" s="412" t="str">
        <f>IF(①基本情報入力シート!J48="","",①基本情報入力シート!J48)</f>
        <v/>
      </c>
      <c r="J27" s="412" t="str">
        <f>IF(①基本情報入力シート!K48="","",①基本情報入力シート!K48)</f>
        <v/>
      </c>
      <c r="K27" s="413" t="str">
        <f>IF(①基本情報入力シート!L48="","",①基本情報入力シート!L48)</f>
        <v/>
      </c>
      <c r="L27" s="414" t="str">
        <f>IF(①基本情報入力シート!M48="","",①基本情報入力シート!M48)</f>
        <v/>
      </c>
      <c r="M27" s="414" t="str">
        <f>IF(①基本情報入力シート!R48="","",①基本情報入力シート!R48)</f>
        <v/>
      </c>
      <c r="N27" s="414" t="str">
        <f>IF(①基本情報入力シート!W48="","",①基本情報入力シート!W48)</f>
        <v/>
      </c>
      <c r="O27" s="409" t="str">
        <f>IF(①基本情報入力シート!X48="","",①基本情報入力シート!X48)</f>
        <v/>
      </c>
      <c r="P27" s="415" t="str">
        <f>IF(①基本情報入力シート!Y48="","",①基本情報入力シート!Y48)</f>
        <v/>
      </c>
      <c r="Q27" s="416" t="str">
        <f>IF(①基本情報入力シート!Z48="","",①基本情報入力シート!Z48)</f>
        <v/>
      </c>
      <c r="R27" s="417" t="str">
        <f>IF(①基本情報入力シート!AA48="","",①基本情報入力シート!AA48)</f>
        <v/>
      </c>
      <c r="S27" s="418"/>
      <c r="T27" s="419"/>
      <c r="U27" s="420" t="str">
        <f>IF(P27="","",VLOOKUP(P27,【参考】数式用!$A$5:$K$39,MATCH(T27,【参考】数式用!$C$4:$H$4,0)+2,0))</f>
        <v/>
      </c>
      <c r="V27" s="38" t="s">
        <v>209</v>
      </c>
      <c r="W27" s="421"/>
      <c r="X27" s="37" t="s">
        <v>210</v>
      </c>
      <c r="Y27" s="421"/>
      <c r="Z27" s="185" t="s">
        <v>211</v>
      </c>
      <c r="AA27" s="422"/>
      <c r="AB27" s="37" t="s">
        <v>210</v>
      </c>
      <c r="AC27" s="422"/>
      <c r="AD27" s="37" t="s">
        <v>212</v>
      </c>
      <c r="AE27" s="423" t="s">
        <v>213</v>
      </c>
      <c r="AF27" s="424" t="str">
        <f t="shared" si="3"/>
        <v/>
      </c>
      <c r="AG27" s="425" t="s">
        <v>214</v>
      </c>
      <c r="AH27" s="426" t="str">
        <f t="shared" si="1"/>
        <v/>
      </c>
    </row>
    <row r="28" spans="1:34" ht="36.75" customHeight="1">
      <c r="A28" s="409">
        <f t="shared" si="4"/>
        <v>17</v>
      </c>
      <c r="B28" s="410" t="str">
        <f>IF(①基本情報入力シート!C49="","",①基本情報入力シート!C49)</f>
        <v/>
      </c>
      <c r="C28" s="411" t="str">
        <f>IF(①基本情報入力シート!D49="","",①基本情報入力シート!D49)</f>
        <v/>
      </c>
      <c r="D28" s="412" t="str">
        <f>IF(①基本情報入力シート!E49="","",①基本情報入力シート!E49)</f>
        <v/>
      </c>
      <c r="E28" s="412" t="str">
        <f>IF(①基本情報入力シート!F49="","",①基本情報入力シート!F49)</f>
        <v/>
      </c>
      <c r="F28" s="412" t="str">
        <f>IF(①基本情報入力シート!G49="","",①基本情報入力シート!G49)</f>
        <v/>
      </c>
      <c r="G28" s="412" t="str">
        <f>IF(①基本情報入力シート!H49="","",①基本情報入力シート!H49)</f>
        <v/>
      </c>
      <c r="H28" s="412" t="str">
        <f>IF(①基本情報入力シート!I49="","",①基本情報入力シート!I49)</f>
        <v/>
      </c>
      <c r="I28" s="412" t="str">
        <f>IF(①基本情報入力シート!J49="","",①基本情報入力シート!J49)</f>
        <v/>
      </c>
      <c r="J28" s="412" t="str">
        <f>IF(①基本情報入力シート!K49="","",①基本情報入力シート!K49)</f>
        <v/>
      </c>
      <c r="K28" s="413" t="str">
        <f>IF(①基本情報入力シート!L49="","",①基本情報入力シート!L49)</f>
        <v/>
      </c>
      <c r="L28" s="414" t="str">
        <f>IF(①基本情報入力シート!M49="","",①基本情報入力シート!M49)</f>
        <v/>
      </c>
      <c r="M28" s="414" t="str">
        <f>IF(①基本情報入力シート!R49="","",①基本情報入力シート!R49)</f>
        <v/>
      </c>
      <c r="N28" s="414" t="str">
        <f>IF(①基本情報入力シート!W49="","",①基本情報入力シート!W49)</f>
        <v/>
      </c>
      <c r="O28" s="409" t="str">
        <f>IF(①基本情報入力シート!X49="","",①基本情報入力シート!X49)</f>
        <v/>
      </c>
      <c r="P28" s="415" t="str">
        <f>IF(①基本情報入力シート!Y49="","",①基本情報入力シート!Y49)</f>
        <v/>
      </c>
      <c r="Q28" s="416" t="str">
        <f>IF(①基本情報入力シート!Z49="","",①基本情報入力シート!Z49)</f>
        <v/>
      </c>
      <c r="R28" s="417" t="str">
        <f>IF(①基本情報入力シート!AA49="","",①基本情報入力シート!AA49)</f>
        <v/>
      </c>
      <c r="S28" s="418"/>
      <c r="T28" s="419"/>
      <c r="U28" s="420" t="str">
        <f>IF(P28="","",VLOOKUP(P28,【参考】数式用!$A$5:$K$39,MATCH(T28,【参考】数式用!$C$4:$H$4,0)+2,0))</f>
        <v/>
      </c>
      <c r="V28" s="38" t="s">
        <v>209</v>
      </c>
      <c r="W28" s="421"/>
      <c r="X28" s="37" t="s">
        <v>210</v>
      </c>
      <c r="Y28" s="421"/>
      <c r="Z28" s="185" t="s">
        <v>211</v>
      </c>
      <c r="AA28" s="422"/>
      <c r="AB28" s="37" t="s">
        <v>210</v>
      </c>
      <c r="AC28" s="422"/>
      <c r="AD28" s="37" t="s">
        <v>212</v>
      </c>
      <c r="AE28" s="423" t="s">
        <v>213</v>
      </c>
      <c r="AF28" s="424" t="str">
        <f t="shared" si="3"/>
        <v/>
      </c>
      <c r="AG28" s="425" t="s">
        <v>214</v>
      </c>
      <c r="AH28" s="426" t="str">
        <f t="shared" si="1"/>
        <v/>
      </c>
    </row>
    <row r="29" spans="1:34" ht="36.75" customHeight="1">
      <c r="A29" s="409">
        <f t="shared" si="4"/>
        <v>18</v>
      </c>
      <c r="B29" s="410" t="str">
        <f>IF(①基本情報入力シート!C50="","",①基本情報入力シート!C50)</f>
        <v/>
      </c>
      <c r="C29" s="411" t="str">
        <f>IF(①基本情報入力シート!D50="","",①基本情報入力シート!D50)</f>
        <v/>
      </c>
      <c r="D29" s="412" t="str">
        <f>IF(①基本情報入力シート!E50="","",①基本情報入力シート!E50)</f>
        <v/>
      </c>
      <c r="E29" s="412" t="str">
        <f>IF(①基本情報入力シート!F50="","",①基本情報入力シート!F50)</f>
        <v/>
      </c>
      <c r="F29" s="412" t="str">
        <f>IF(①基本情報入力シート!G50="","",①基本情報入力シート!G50)</f>
        <v/>
      </c>
      <c r="G29" s="412" t="str">
        <f>IF(①基本情報入力シート!H50="","",①基本情報入力シート!H50)</f>
        <v/>
      </c>
      <c r="H29" s="412" t="str">
        <f>IF(①基本情報入力シート!I50="","",①基本情報入力シート!I50)</f>
        <v/>
      </c>
      <c r="I29" s="412" t="str">
        <f>IF(①基本情報入力シート!J50="","",①基本情報入力シート!J50)</f>
        <v/>
      </c>
      <c r="J29" s="412" t="str">
        <f>IF(①基本情報入力シート!K50="","",①基本情報入力シート!K50)</f>
        <v/>
      </c>
      <c r="K29" s="413" t="str">
        <f>IF(①基本情報入力シート!L50="","",①基本情報入力シート!L50)</f>
        <v/>
      </c>
      <c r="L29" s="414" t="str">
        <f>IF(①基本情報入力シート!M50="","",①基本情報入力シート!M50)</f>
        <v/>
      </c>
      <c r="M29" s="414" t="str">
        <f>IF(①基本情報入力シート!R50="","",①基本情報入力シート!R50)</f>
        <v/>
      </c>
      <c r="N29" s="414" t="str">
        <f>IF(①基本情報入力シート!W50="","",①基本情報入力シート!W50)</f>
        <v/>
      </c>
      <c r="O29" s="409" t="str">
        <f>IF(①基本情報入力シート!X50="","",①基本情報入力シート!X50)</f>
        <v/>
      </c>
      <c r="P29" s="415" t="str">
        <f>IF(①基本情報入力シート!Y50="","",①基本情報入力シート!Y50)</f>
        <v/>
      </c>
      <c r="Q29" s="416" t="str">
        <f>IF(①基本情報入力シート!Z50="","",①基本情報入力シート!Z50)</f>
        <v/>
      </c>
      <c r="R29" s="417" t="str">
        <f>IF(①基本情報入力シート!AA50="","",①基本情報入力シート!AA50)</f>
        <v/>
      </c>
      <c r="S29" s="418"/>
      <c r="T29" s="419"/>
      <c r="U29" s="420" t="str">
        <f>IF(P29="","",VLOOKUP(P29,【参考】数式用!$A$5:$K$39,MATCH(T29,【参考】数式用!$C$4:$H$4,0)+2,0))</f>
        <v/>
      </c>
      <c r="V29" s="38" t="s">
        <v>209</v>
      </c>
      <c r="W29" s="421"/>
      <c r="X29" s="37" t="s">
        <v>210</v>
      </c>
      <c r="Y29" s="421"/>
      <c r="Z29" s="185" t="s">
        <v>211</v>
      </c>
      <c r="AA29" s="422"/>
      <c r="AB29" s="37" t="s">
        <v>210</v>
      </c>
      <c r="AC29" s="422"/>
      <c r="AD29" s="37" t="s">
        <v>212</v>
      </c>
      <c r="AE29" s="423" t="s">
        <v>213</v>
      </c>
      <c r="AF29" s="424" t="str">
        <f t="shared" si="3"/>
        <v/>
      </c>
      <c r="AG29" s="425" t="s">
        <v>214</v>
      </c>
      <c r="AH29" s="426" t="str">
        <f t="shared" si="1"/>
        <v/>
      </c>
    </row>
    <row r="30" spans="1:34" ht="36.75" customHeight="1">
      <c r="A30" s="409">
        <f t="shared" si="4"/>
        <v>19</v>
      </c>
      <c r="B30" s="410" t="str">
        <f>IF(①基本情報入力シート!C51="","",①基本情報入力シート!C51)</f>
        <v/>
      </c>
      <c r="C30" s="411" t="str">
        <f>IF(①基本情報入力シート!D51="","",①基本情報入力シート!D51)</f>
        <v/>
      </c>
      <c r="D30" s="412" t="str">
        <f>IF(①基本情報入力シート!E51="","",①基本情報入力シート!E51)</f>
        <v/>
      </c>
      <c r="E30" s="412" t="str">
        <f>IF(①基本情報入力シート!F51="","",①基本情報入力シート!F51)</f>
        <v/>
      </c>
      <c r="F30" s="412" t="str">
        <f>IF(①基本情報入力シート!G51="","",①基本情報入力シート!G51)</f>
        <v/>
      </c>
      <c r="G30" s="412" t="str">
        <f>IF(①基本情報入力シート!H51="","",①基本情報入力シート!H51)</f>
        <v/>
      </c>
      <c r="H30" s="412" t="str">
        <f>IF(①基本情報入力シート!I51="","",①基本情報入力シート!I51)</f>
        <v/>
      </c>
      <c r="I30" s="412" t="str">
        <f>IF(①基本情報入力シート!J51="","",①基本情報入力シート!J51)</f>
        <v/>
      </c>
      <c r="J30" s="412" t="str">
        <f>IF(①基本情報入力シート!K51="","",①基本情報入力シート!K51)</f>
        <v/>
      </c>
      <c r="K30" s="413" t="str">
        <f>IF(①基本情報入力シート!L51="","",①基本情報入力シート!L51)</f>
        <v/>
      </c>
      <c r="L30" s="414" t="str">
        <f>IF(①基本情報入力シート!M51="","",①基本情報入力シート!M51)</f>
        <v/>
      </c>
      <c r="M30" s="414" t="str">
        <f>IF(①基本情報入力シート!R51="","",①基本情報入力シート!R51)</f>
        <v/>
      </c>
      <c r="N30" s="414" t="str">
        <f>IF(①基本情報入力シート!W51="","",①基本情報入力シート!W51)</f>
        <v/>
      </c>
      <c r="O30" s="409" t="str">
        <f>IF(①基本情報入力シート!X51="","",①基本情報入力シート!X51)</f>
        <v/>
      </c>
      <c r="P30" s="415" t="str">
        <f>IF(①基本情報入力シート!Y51="","",①基本情報入力シート!Y51)</f>
        <v/>
      </c>
      <c r="Q30" s="416" t="str">
        <f>IF(①基本情報入力シート!Z51="","",①基本情報入力シート!Z51)</f>
        <v/>
      </c>
      <c r="R30" s="417" t="str">
        <f>IF(①基本情報入力シート!AA51="","",①基本情報入力シート!AA51)</f>
        <v/>
      </c>
      <c r="S30" s="418"/>
      <c r="T30" s="419"/>
      <c r="U30" s="420" t="str">
        <f>IF(P30="","",VLOOKUP(P30,【参考】数式用!$A$5:$K$39,MATCH(T30,【参考】数式用!$C$4:$H$4,0)+2,0))</f>
        <v/>
      </c>
      <c r="V30" s="38" t="s">
        <v>209</v>
      </c>
      <c r="W30" s="421"/>
      <c r="X30" s="37" t="s">
        <v>210</v>
      </c>
      <c r="Y30" s="421"/>
      <c r="Z30" s="185" t="s">
        <v>211</v>
      </c>
      <c r="AA30" s="422"/>
      <c r="AB30" s="37" t="s">
        <v>210</v>
      </c>
      <c r="AC30" s="422"/>
      <c r="AD30" s="37" t="s">
        <v>212</v>
      </c>
      <c r="AE30" s="423" t="s">
        <v>213</v>
      </c>
      <c r="AF30" s="424" t="str">
        <f t="shared" si="3"/>
        <v/>
      </c>
      <c r="AG30" s="425" t="s">
        <v>214</v>
      </c>
      <c r="AH30" s="426" t="str">
        <f t="shared" si="1"/>
        <v/>
      </c>
    </row>
    <row r="31" spans="1:34" ht="36.75" customHeight="1">
      <c r="A31" s="409">
        <f t="shared" si="4"/>
        <v>20</v>
      </c>
      <c r="B31" s="410" t="str">
        <f>IF(①基本情報入力シート!C52="","",①基本情報入力シート!C52)</f>
        <v/>
      </c>
      <c r="C31" s="411" t="str">
        <f>IF(①基本情報入力シート!D52="","",①基本情報入力シート!D52)</f>
        <v/>
      </c>
      <c r="D31" s="412" t="str">
        <f>IF(①基本情報入力シート!E52="","",①基本情報入力シート!E52)</f>
        <v/>
      </c>
      <c r="E31" s="412" t="str">
        <f>IF(①基本情報入力シート!F52="","",①基本情報入力シート!F52)</f>
        <v/>
      </c>
      <c r="F31" s="412" t="str">
        <f>IF(①基本情報入力シート!G52="","",①基本情報入力シート!G52)</f>
        <v/>
      </c>
      <c r="G31" s="412" t="str">
        <f>IF(①基本情報入力シート!H52="","",①基本情報入力シート!H52)</f>
        <v/>
      </c>
      <c r="H31" s="412" t="str">
        <f>IF(①基本情報入力シート!I52="","",①基本情報入力シート!I52)</f>
        <v/>
      </c>
      <c r="I31" s="412" t="str">
        <f>IF(①基本情報入力シート!J52="","",①基本情報入力シート!J52)</f>
        <v/>
      </c>
      <c r="J31" s="412" t="str">
        <f>IF(①基本情報入力シート!K52="","",①基本情報入力シート!K52)</f>
        <v/>
      </c>
      <c r="K31" s="413" t="str">
        <f>IF(①基本情報入力シート!L52="","",①基本情報入力シート!L52)</f>
        <v/>
      </c>
      <c r="L31" s="414" t="str">
        <f>IF(①基本情報入力シート!M52="","",①基本情報入力シート!M52)</f>
        <v/>
      </c>
      <c r="M31" s="414" t="str">
        <f>IF(①基本情報入力シート!R52="","",①基本情報入力シート!R52)</f>
        <v/>
      </c>
      <c r="N31" s="414" t="str">
        <f>IF(①基本情報入力シート!W52="","",①基本情報入力シート!W52)</f>
        <v/>
      </c>
      <c r="O31" s="409" t="str">
        <f>IF(①基本情報入力シート!X52="","",①基本情報入力シート!X52)</f>
        <v/>
      </c>
      <c r="P31" s="415" t="str">
        <f>IF(①基本情報入力シート!Y52="","",①基本情報入力シート!Y52)</f>
        <v/>
      </c>
      <c r="Q31" s="416" t="str">
        <f>IF(①基本情報入力シート!Z52="","",①基本情報入力シート!Z52)</f>
        <v/>
      </c>
      <c r="R31" s="417" t="str">
        <f>IF(①基本情報入力シート!AA52="","",①基本情報入力シート!AA52)</f>
        <v/>
      </c>
      <c r="S31" s="418"/>
      <c r="T31" s="419"/>
      <c r="U31" s="420" t="str">
        <f>IF(P31="","",VLOOKUP(P31,【参考】数式用!$A$5:$K$39,MATCH(T31,【参考】数式用!$C$4:$H$4,0)+2,0))</f>
        <v/>
      </c>
      <c r="V31" s="38" t="s">
        <v>209</v>
      </c>
      <c r="W31" s="421"/>
      <c r="X31" s="37" t="s">
        <v>210</v>
      </c>
      <c r="Y31" s="421"/>
      <c r="Z31" s="185" t="s">
        <v>211</v>
      </c>
      <c r="AA31" s="422"/>
      <c r="AB31" s="37" t="s">
        <v>210</v>
      </c>
      <c r="AC31" s="422"/>
      <c r="AD31" s="37" t="s">
        <v>212</v>
      </c>
      <c r="AE31" s="423" t="s">
        <v>213</v>
      </c>
      <c r="AF31" s="424" t="str">
        <f t="shared" si="3"/>
        <v/>
      </c>
      <c r="AG31" s="425" t="s">
        <v>214</v>
      </c>
      <c r="AH31" s="426" t="str">
        <f t="shared" si="1"/>
        <v/>
      </c>
    </row>
    <row r="32" spans="1:34" ht="36.75" customHeight="1">
      <c r="A32" s="409">
        <f t="shared" si="4"/>
        <v>21</v>
      </c>
      <c r="B32" s="410" t="str">
        <f>IF(①基本情報入力シート!C53="","",①基本情報入力シート!C53)</f>
        <v/>
      </c>
      <c r="C32" s="411" t="str">
        <f>IF(①基本情報入力シート!D53="","",①基本情報入力シート!D53)</f>
        <v/>
      </c>
      <c r="D32" s="412" t="str">
        <f>IF(①基本情報入力シート!E53="","",①基本情報入力シート!E53)</f>
        <v/>
      </c>
      <c r="E32" s="412" t="str">
        <f>IF(①基本情報入力シート!F53="","",①基本情報入力シート!F53)</f>
        <v/>
      </c>
      <c r="F32" s="412" t="str">
        <f>IF(①基本情報入力シート!G53="","",①基本情報入力シート!G53)</f>
        <v/>
      </c>
      <c r="G32" s="412" t="str">
        <f>IF(①基本情報入力シート!H53="","",①基本情報入力シート!H53)</f>
        <v/>
      </c>
      <c r="H32" s="412" t="str">
        <f>IF(①基本情報入力シート!I53="","",①基本情報入力シート!I53)</f>
        <v/>
      </c>
      <c r="I32" s="412" t="str">
        <f>IF(①基本情報入力シート!J53="","",①基本情報入力シート!J53)</f>
        <v/>
      </c>
      <c r="J32" s="412" t="str">
        <f>IF(①基本情報入力シート!K53="","",①基本情報入力シート!K53)</f>
        <v/>
      </c>
      <c r="K32" s="413" t="str">
        <f>IF(①基本情報入力シート!L53="","",①基本情報入力シート!L53)</f>
        <v/>
      </c>
      <c r="L32" s="414" t="str">
        <f>IF(①基本情報入力シート!M53="","",①基本情報入力シート!M53)</f>
        <v/>
      </c>
      <c r="M32" s="414" t="str">
        <f>IF(①基本情報入力シート!R53="","",①基本情報入力シート!R53)</f>
        <v/>
      </c>
      <c r="N32" s="414" t="str">
        <f>IF(①基本情報入力シート!W53="","",①基本情報入力シート!W53)</f>
        <v/>
      </c>
      <c r="O32" s="409" t="str">
        <f>IF(①基本情報入力シート!X53="","",①基本情報入力シート!X53)</f>
        <v/>
      </c>
      <c r="P32" s="415" t="str">
        <f>IF(①基本情報入力シート!Y53="","",①基本情報入力シート!Y53)</f>
        <v/>
      </c>
      <c r="Q32" s="416" t="str">
        <f>IF(①基本情報入力シート!Z53="","",①基本情報入力シート!Z53)</f>
        <v/>
      </c>
      <c r="R32" s="417" t="str">
        <f>IF(①基本情報入力シート!AA53="","",①基本情報入力シート!AA53)</f>
        <v/>
      </c>
      <c r="S32" s="418"/>
      <c r="T32" s="419"/>
      <c r="U32" s="420" t="str">
        <f>IF(P32="","",VLOOKUP(P32,【参考】数式用!$A$5:$K$39,MATCH(T32,【参考】数式用!$C$4:$H$4,0)+2,0))</f>
        <v/>
      </c>
      <c r="V32" s="38" t="s">
        <v>209</v>
      </c>
      <c r="W32" s="421"/>
      <c r="X32" s="37" t="s">
        <v>210</v>
      </c>
      <c r="Y32" s="421"/>
      <c r="Z32" s="185" t="s">
        <v>211</v>
      </c>
      <c r="AA32" s="422"/>
      <c r="AB32" s="37" t="s">
        <v>210</v>
      </c>
      <c r="AC32" s="422"/>
      <c r="AD32" s="37" t="s">
        <v>212</v>
      </c>
      <c r="AE32" s="423" t="s">
        <v>213</v>
      </c>
      <c r="AF32" s="424" t="str">
        <f t="shared" si="3"/>
        <v/>
      </c>
      <c r="AG32" s="425" t="s">
        <v>214</v>
      </c>
      <c r="AH32" s="426" t="str">
        <f t="shared" si="1"/>
        <v/>
      </c>
    </row>
    <row r="33" spans="1:34" ht="36.75" customHeight="1">
      <c r="A33" s="409">
        <f t="shared" si="4"/>
        <v>22</v>
      </c>
      <c r="B33" s="410" t="str">
        <f>IF(①基本情報入力シート!C54="","",①基本情報入力シート!C54)</f>
        <v/>
      </c>
      <c r="C33" s="411" t="str">
        <f>IF(①基本情報入力シート!D54="","",①基本情報入力シート!D54)</f>
        <v/>
      </c>
      <c r="D33" s="412" t="str">
        <f>IF(①基本情報入力シート!E54="","",①基本情報入力シート!E54)</f>
        <v/>
      </c>
      <c r="E33" s="412" t="str">
        <f>IF(①基本情報入力シート!F54="","",①基本情報入力シート!F54)</f>
        <v/>
      </c>
      <c r="F33" s="412" t="str">
        <f>IF(①基本情報入力シート!G54="","",①基本情報入力シート!G54)</f>
        <v/>
      </c>
      <c r="G33" s="412" t="str">
        <f>IF(①基本情報入力シート!H54="","",①基本情報入力シート!H54)</f>
        <v/>
      </c>
      <c r="H33" s="412" t="str">
        <f>IF(①基本情報入力シート!I54="","",①基本情報入力シート!I54)</f>
        <v/>
      </c>
      <c r="I33" s="412" t="str">
        <f>IF(①基本情報入力シート!J54="","",①基本情報入力シート!J54)</f>
        <v/>
      </c>
      <c r="J33" s="412" t="str">
        <f>IF(①基本情報入力シート!K54="","",①基本情報入力シート!K54)</f>
        <v/>
      </c>
      <c r="K33" s="413" t="str">
        <f>IF(①基本情報入力シート!L54="","",①基本情報入力シート!L54)</f>
        <v/>
      </c>
      <c r="L33" s="414" t="str">
        <f>IF(①基本情報入力シート!M54="","",①基本情報入力シート!M54)</f>
        <v/>
      </c>
      <c r="M33" s="414" t="str">
        <f>IF(①基本情報入力シート!R54="","",①基本情報入力シート!R54)</f>
        <v/>
      </c>
      <c r="N33" s="414" t="str">
        <f>IF(①基本情報入力シート!W54="","",①基本情報入力シート!W54)</f>
        <v/>
      </c>
      <c r="O33" s="409" t="str">
        <f>IF(①基本情報入力シート!X54="","",①基本情報入力シート!X54)</f>
        <v/>
      </c>
      <c r="P33" s="415" t="str">
        <f>IF(①基本情報入力シート!Y54="","",①基本情報入力シート!Y54)</f>
        <v/>
      </c>
      <c r="Q33" s="416" t="str">
        <f>IF(①基本情報入力シート!Z54="","",①基本情報入力シート!Z54)</f>
        <v/>
      </c>
      <c r="R33" s="417" t="str">
        <f>IF(①基本情報入力シート!AA54="","",①基本情報入力シート!AA54)</f>
        <v/>
      </c>
      <c r="S33" s="418"/>
      <c r="T33" s="419"/>
      <c r="U33" s="420" t="str">
        <f>IF(P33="","",VLOOKUP(P33,【参考】数式用!$A$5:$K$39,MATCH(T33,【参考】数式用!$C$4:$H$4,0)+2,0))</f>
        <v/>
      </c>
      <c r="V33" s="38" t="s">
        <v>209</v>
      </c>
      <c r="W33" s="421"/>
      <c r="X33" s="37" t="s">
        <v>210</v>
      </c>
      <c r="Y33" s="421"/>
      <c r="Z33" s="185" t="s">
        <v>211</v>
      </c>
      <c r="AA33" s="422"/>
      <c r="AB33" s="37" t="s">
        <v>210</v>
      </c>
      <c r="AC33" s="422"/>
      <c r="AD33" s="37" t="s">
        <v>212</v>
      </c>
      <c r="AE33" s="423" t="s">
        <v>213</v>
      </c>
      <c r="AF33" s="424" t="str">
        <f t="shared" si="3"/>
        <v/>
      </c>
      <c r="AG33" s="425" t="s">
        <v>214</v>
      </c>
      <c r="AH33" s="426" t="str">
        <f t="shared" si="1"/>
        <v/>
      </c>
    </row>
    <row r="34" spans="1:34" ht="36.75" customHeight="1">
      <c r="A34" s="409">
        <f t="shared" si="4"/>
        <v>23</v>
      </c>
      <c r="B34" s="410" t="str">
        <f>IF(①基本情報入力シート!C55="","",①基本情報入力シート!C55)</f>
        <v/>
      </c>
      <c r="C34" s="411" t="str">
        <f>IF(①基本情報入力シート!D55="","",①基本情報入力シート!D55)</f>
        <v/>
      </c>
      <c r="D34" s="412" t="str">
        <f>IF(①基本情報入力シート!E55="","",①基本情報入力シート!E55)</f>
        <v/>
      </c>
      <c r="E34" s="412" t="str">
        <f>IF(①基本情報入力シート!F55="","",①基本情報入力シート!F55)</f>
        <v/>
      </c>
      <c r="F34" s="412" t="str">
        <f>IF(①基本情報入力シート!G55="","",①基本情報入力シート!G55)</f>
        <v/>
      </c>
      <c r="G34" s="412" t="str">
        <f>IF(①基本情報入力シート!H55="","",①基本情報入力シート!H55)</f>
        <v/>
      </c>
      <c r="H34" s="412" t="str">
        <f>IF(①基本情報入力シート!I55="","",①基本情報入力シート!I55)</f>
        <v/>
      </c>
      <c r="I34" s="412" t="str">
        <f>IF(①基本情報入力シート!J55="","",①基本情報入力シート!J55)</f>
        <v/>
      </c>
      <c r="J34" s="412" t="str">
        <f>IF(①基本情報入力シート!K55="","",①基本情報入力シート!K55)</f>
        <v/>
      </c>
      <c r="K34" s="413" t="str">
        <f>IF(①基本情報入力シート!L55="","",①基本情報入力シート!L55)</f>
        <v/>
      </c>
      <c r="L34" s="414" t="str">
        <f>IF(①基本情報入力シート!M55="","",①基本情報入力シート!M55)</f>
        <v/>
      </c>
      <c r="M34" s="414" t="str">
        <f>IF(①基本情報入力シート!R55="","",①基本情報入力シート!R55)</f>
        <v/>
      </c>
      <c r="N34" s="414" t="str">
        <f>IF(①基本情報入力シート!W55="","",①基本情報入力シート!W55)</f>
        <v/>
      </c>
      <c r="O34" s="409" t="str">
        <f>IF(①基本情報入力シート!X55="","",①基本情報入力シート!X55)</f>
        <v/>
      </c>
      <c r="P34" s="415" t="str">
        <f>IF(①基本情報入力シート!Y55="","",①基本情報入力シート!Y55)</f>
        <v/>
      </c>
      <c r="Q34" s="416" t="str">
        <f>IF(①基本情報入力シート!Z55="","",①基本情報入力シート!Z55)</f>
        <v/>
      </c>
      <c r="R34" s="417" t="str">
        <f>IF(①基本情報入力シート!AA55="","",①基本情報入力シート!AA55)</f>
        <v/>
      </c>
      <c r="S34" s="418"/>
      <c r="T34" s="419"/>
      <c r="U34" s="420" t="str">
        <f>IF(P34="","",VLOOKUP(P34,【参考】数式用!$A$5:$K$39,MATCH(T34,【参考】数式用!$C$4:$H$4,0)+2,0))</f>
        <v/>
      </c>
      <c r="V34" s="38" t="s">
        <v>209</v>
      </c>
      <c r="W34" s="421"/>
      <c r="X34" s="37" t="s">
        <v>210</v>
      </c>
      <c r="Y34" s="421"/>
      <c r="Z34" s="185" t="s">
        <v>211</v>
      </c>
      <c r="AA34" s="422"/>
      <c r="AB34" s="37" t="s">
        <v>210</v>
      </c>
      <c r="AC34" s="422"/>
      <c r="AD34" s="37" t="s">
        <v>212</v>
      </c>
      <c r="AE34" s="423" t="s">
        <v>213</v>
      </c>
      <c r="AF34" s="424" t="str">
        <f t="shared" si="3"/>
        <v/>
      </c>
      <c r="AG34" s="425" t="s">
        <v>214</v>
      </c>
      <c r="AH34" s="426" t="str">
        <f t="shared" si="1"/>
        <v/>
      </c>
    </row>
    <row r="35" spans="1:34" ht="36.75" customHeight="1">
      <c r="A35" s="409">
        <f t="shared" si="4"/>
        <v>24</v>
      </c>
      <c r="B35" s="410" t="str">
        <f>IF(①基本情報入力シート!C56="","",①基本情報入力シート!C56)</f>
        <v/>
      </c>
      <c r="C35" s="411" t="str">
        <f>IF(①基本情報入力シート!D56="","",①基本情報入力シート!D56)</f>
        <v/>
      </c>
      <c r="D35" s="412" t="str">
        <f>IF(①基本情報入力シート!E56="","",①基本情報入力シート!E56)</f>
        <v/>
      </c>
      <c r="E35" s="412" t="str">
        <f>IF(①基本情報入力シート!F56="","",①基本情報入力シート!F56)</f>
        <v/>
      </c>
      <c r="F35" s="412" t="str">
        <f>IF(①基本情報入力シート!G56="","",①基本情報入力シート!G56)</f>
        <v/>
      </c>
      <c r="G35" s="412" t="str">
        <f>IF(①基本情報入力シート!H56="","",①基本情報入力シート!H56)</f>
        <v/>
      </c>
      <c r="H35" s="412" t="str">
        <f>IF(①基本情報入力シート!I56="","",①基本情報入力シート!I56)</f>
        <v/>
      </c>
      <c r="I35" s="412" t="str">
        <f>IF(①基本情報入力シート!J56="","",①基本情報入力シート!J56)</f>
        <v/>
      </c>
      <c r="J35" s="412" t="str">
        <f>IF(①基本情報入力シート!K56="","",①基本情報入力シート!K56)</f>
        <v/>
      </c>
      <c r="K35" s="413" t="str">
        <f>IF(①基本情報入力シート!L56="","",①基本情報入力シート!L56)</f>
        <v/>
      </c>
      <c r="L35" s="414" t="str">
        <f>IF(①基本情報入力シート!M56="","",①基本情報入力シート!M56)</f>
        <v/>
      </c>
      <c r="M35" s="414" t="str">
        <f>IF(①基本情報入力シート!R56="","",①基本情報入力シート!R56)</f>
        <v/>
      </c>
      <c r="N35" s="414" t="str">
        <f>IF(①基本情報入力シート!W56="","",①基本情報入力シート!W56)</f>
        <v/>
      </c>
      <c r="O35" s="409" t="str">
        <f>IF(①基本情報入力シート!X56="","",①基本情報入力シート!X56)</f>
        <v/>
      </c>
      <c r="P35" s="415" t="str">
        <f>IF(①基本情報入力シート!Y56="","",①基本情報入力シート!Y56)</f>
        <v/>
      </c>
      <c r="Q35" s="416" t="str">
        <f>IF(①基本情報入力シート!Z56="","",①基本情報入力シート!Z56)</f>
        <v/>
      </c>
      <c r="R35" s="417" t="str">
        <f>IF(①基本情報入力シート!AA56="","",①基本情報入力シート!AA56)</f>
        <v/>
      </c>
      <c r="S35" s="418"/>
      <c r="T35" s="419"/>
      <c r="U35" s="420" t="str">
        <f>IF(P35="","",VLOOKUP(P35,【参考】数式用!$A$5:$K$39,MATCH(T35,【参考】数式用!$C$4:$H$4,0)+2,0))</f>
        <v/>
      </c>
      <c r="V35" s="38" t="s">
        <v>209</v>
      </c>
      <c r="W35" s="421"/>
      <c r="X35" s="37" t="s">
        <v>210</v>
      </c>
      <c r="Y35" s="421"/>
      <c r="Z35" s="185" t="s">
        <v>211</v>
      </c>
      <c r="AA35" s="422"/>
      <c r="AB35" s="37" t="s">
        <v>210</v>
      </c>
      <c r="AC35" s="422"/>
      <c r="AD35" s="37" t="s">
        <v>212</v>
      </c>
      <c r="AE35" s="423" t="s">
        <v>213</v>
      </c>
      <c r="AF35" s="424" t="str">
        <f t="shared" si="3"/>
        <v/>
      </c>
      <c r="AG35" s="425" t="s">
        <v>214</v>
      </c>
      <c r="AH35" s="426" t="str">
        <f t="shared" si="1"/>
        <v/>
      </c>
    </row>
    <row r="36" spans="1:34" ht="36.75" customHeight="1">
      <c r="A36" s="409">
        <f t="shared" si="4"/>
        <v>25</v>
      </c>
      <c r="B36" s="410" t="str">
        <f>IF(①基本情報入力シート!C57="","",①基本情報入力シート!C57)</f>
        <v/>
      </c>
      <c r="C36" s="411" t="str">
        <f>IF(①基本情報入力シート!D57="","",①基本情報入力シート!D57)</f>
        <v/>
      </c>
      <c r="D36" s="412" t="str">
        <f>IF(①基本情報入力シート!E57="","",①基本情報入力シート!E57)</f>
        <v/>
      </c>
      <c r="E36" s="412" t="str">
        <f>IF(①基本情報入力シート!F57="","",①基本情報入力シート!F57)</f>
        <v/>
      </c>
      <c r="F36" s="412" t="str">
        <f>IF(①基本情報入力シート!G57="","",①基本情報入力シート!G57)</f>
        <v/>
      </c>
      <c r="G36" s="412" t="str">
        <f>IF(①基本情報入力シート!H57="","",①基本情報入力シート!H57)</f>
        <v/>
      </c>
      <c r="H36" s="412" t="str">
        <f>IF(①基本情報入力シート!I57="","",①基本情報入力シート!I57)</f>
        <v/>
      </c>
      <c r="I36" s="412" t="str">
        <f>IF(①基本情報入力シート!J57="","",①基本情報入力シート!J57)</f>
        <v/>
      </c>
      <c r="J36" s="412" t="str">
        <f>IF(①基本情報入力シート!K57="","",①基本情報入力シート!K57)</f>
        <v/>
      </c>
      <c r="K36" s="413" t="str">
        <f>IF(①基本情報入力シート!L57="","",①基本情報入力シート!L57)</f>
        <v/>
      </c>
      <c r="L36" s="414" t="str">
        <f>IF(①基本情報入力シート!M57="","",①基本情報入力シート!M57)</f>
        <v/>
      </c>
      <c r="M36" s="414" t="str">
        <f>IF(①基本情報入力シート!R57="","",①基本情報入力シート!R57)</f>
        <v/>
      </c>
      <c r="N36" s="414" t="str">
        <f>IF(①基本情報入力シート!W57="","",①基本情報入力シート!W57)</f>
        <v/>
      </c>
      <c r="O36" s="409" t="str">
        <f>IF(①基本情報入力シート!X57="","",①基本情報入力シート!X57)</f>
        <v/>
      </c>
      <c r="P36" s="415" t="str">
        <f>IF(①基本情報入力シート!Y57="","",①基本情報入力シート!Y57)</f>
        <v/>
      </c>
      <c r="Q36" s="416" t="str">
        <f>IF(①基本情報入力シート!Z57="","",①基本情報入力シート!Z57)</f>
        <v/>
      </c>
      <c r="R36" s="417" t="str">
        <f>IF(①基本情報入力シート!AA57="","",①基本情報入力シート!AA57)</f>
        <v/>
      </c>
      <c r="S36" s="418"/>
      <c r="T36" s="419"/>
      <c r="U36" s="420" t="str">
        <f>IF(P36="","",VLOOKUP(P36,【参考】数式用!$A$5:$K$39,MATCH(T36,【参考】数式用!$C$4:$H$4,0)+2,0))</f>
        <v/>
      </c>
      <c r="V36" s="38" t="s">
        <v>209</v>
      </c>
      <c r="W36" s="421"/>
      <c r="X36" s="37" t="s">
        <v>210</v>
      </c>
      <c r="Y36" s="421"/>
      <c r="Z36" s="185" t="s">
        <v>211</v>
      </c>
      <c r="AA36" s="422"/>
      <c r="AB36" s="37" t="s">
        <v>210</v>
      </c>
      <c r="AC36" s="422"/>
      <c r="AD36" s="37" t="s">
        <v>212</v>
      </c>
      <c r="AE36" s="423" t="s">
        <v>213</v>
      </c>
      <c r="AF36" s="424" t="str">
        <f t="shared" si="3"/>
        <v/>
      </c>
      <c r="AG36" s="425" t="s">
        <v>214</v>
      </c>
      <c r="AH36" s="426" t="str">
        <f t="shared" si="1"/>
        <v/>
      </c>
    </row>
    <row r="37" spans="1:34" ht="36.75" customHeight="1">
      <c r="A37" s="409">
        <f t="shared" si="4"/>
        <v>26</v>
      </c>
      <c r="B37" s="410" t="str">
        <f>IF(①基本情報入力シート!C58="","",①基本情報入力シート!C58)</f>
        <v/>
      </c>
      <c r="C37" s="411" t="str">
        <f>IF(①基本情報入力シート!D58="","",①基本情報入力シート!D58)</f>
        <v/>
      </c>
      <c r="D37" s="412" t="str">
        <f>IF(①基本情報入力シート!E58="","",①基本情報入力シート!E58)</f>
        <v/>
      </c>
      <c r="E37" s="412" t="str">
        <f>IF(①基本情報入力シート!F58="","",①基本情報入力シート!F58)</f>
        <v/>
      </c>
      <c r="F37" s="412" t="str">
        <f>IF(①基本情報入力シート!G58="","",①基本情報入力シート!G58)</f>
        <v/>
      </c>
      <c r="G37" s="412" t="str">
        <f>IF(①基本情報入力シート!H58="","",①基本情報入力シート!H58)</f>
        <v/>
      </c>
      <c r="H37" s="412" t="str">
        <f>IF(①基本情報入力シート!I58="","",①基本情報入力シート!I58)</f>
        <v/>
      </c>
      <c r="I37" s="412" t="str">
        <f>IF(①基本情報入力シート!J58="","",①基本情報入力シート!J58)</f>
        <v/>
      </c>
      <c r="J37" s="412" t="str">
        <f>IF(①基本情報入力シート!K58="","",①基本情報入力シート!K58)</f>
        <v/>
      </c>
      <c r="K37" s="413" t="str">
        <f>IF(①基本情報入力シート!L58="","",①基本情報入力シート!L58)</f>
        <v/>
      </c>
      <c r="L37" s="414" t="str">
        <f>IF(①基本情報入力シート!M58="","",①基本情報入力シート!M58)</f>
        <v/>
      </c>
      <c r="M37" s="414" t="str">
        <f>IF(①基本情報入力シート!R58="","",①基本情報入力シート!R58)</f>
        <v/>
      </c>
      <c r="N37" s="414" t="str">
        <f>IF(①基本情報入力シート!W58="","",①基本情報入力シート!W58)</f>
        <v/>
      </c>
      <c r="O37" s="409" t="str">
        <f>IF(①基本情報入力シート!X58="","",①基本情報入力シート!X58)</f>
        <v/>
      </c>
      <c r="P37" s="415" t="str">
        <f>IF(①基本情報入力シート!Y58="","",①基本情報入力シート!Y58)</f>
        <v/>
      </c>
      <c r="Q37" s="416" t="str">
        <f>IF(①基本情報入力シート!Z58="","",①基本情報入力シート!Z58)</f>
        <v/>
      </c>
      <c r="R37" s="417" t="str">
        <f>IF(①基本情報入力シート!AA58="","",①基本情報入力シート!AA58)</f>
        <v/>
      </c>
      <c r="S37" s="418"/>
      <c r="T37" s="419"/>
      <c r="U37" s="420" t="str">
        <f>IF(P37="","",VLOOKUP(P37,【参考】数式用!$A$5:$K$39,MATCH(T37,【参考】数式用!$C$4:$H$4,0)+2,0))</f>
        <v/>
      </c>
      <c r="V37" s="38" t="s">
        <v>209</v>
      </c>
      <c r="W37" s="421"/>
      <c r="X37" s="37" t="s">
        <v>210</v>
      </c>
      <c r="Y37" s="421"/>
      <c r="Z37" s="185" t="s">
        <v>211</v>
      </c>
      <c r="AA37" s="422"/>
      <c r="AB37" s="37" t="s">
        <v>210</v>
      </c>
      <c r="AC37" s="422"/>
      <c r="AD37" s="37" t="s">
        <v>212</v>
      </c>
      <c r="AE37" s="423" t="s">
        <v>213</v>
      </c>
      <c r="AF37" s="424" t="str">
        <f t="shared" si="3"/>
        <v/>
      </c>
      <c r="AG37" s="425" t="s">
        <v>214</v>
      </c>
      <c r="AH37" s="426" t="str">
        <f t="shared" si="1"/>
        <v/>
      </c>
    </row>
    <row r="38" spans="1:34" ht="36.75" customHeight="1">
      <c r="A38" s="409">
        <f t="shared" si="4"/>
        <v>27</v>
      </c>
      <c r="B38" s="410" t="str">
        <f>IF(①基本情報入力シート!C59="","",①基本情報入力シート!C59)</f>
        <v/>
      </c>
      <c r="C38" s="411" t="str">
        <f>IF(①基本情報入力シート!D59="","",①基本情報入力シート!D59)</f>
        <v/>
      </c>
      <c r="D38" s="412" t="str">
        <f>IF(①基本情報入力シート!E59="","",①基本情報入力シート!E59)</f>
        <v/>
      </c>
      <c r="E38" s="412" t="str">
        <f>IF(①基本情報入力シート!F59="","",①基本情報入力シート!F59)</f>
        <v/>
      </c>
      <c r="F38" s="412" t="str">
        <f>IF(①基本情報入力シート!G59="","",①基本情報入力シート!G59)</f>
        <v/>
      </c>
      <c r="G38" s="412" t="str">
        <f>IF(①基本情報入力シート!H59="","",①基本情報入力シート!H59)</f>
        <v/>
      </c>
      <c r="H38" s="412" t="str">
        <f>IF(①基本情報入力シート!I59="","",①基本情報入力シート!I59)</f>
        <v/>
      </c>
      <c r="I38" s="412" t="str">
        <f>IF(①基本情報入力シート!J59="","",①基本情報入力シート!J59)</f>
        <v/>
      </c>
      <c r="J38" s="412" t="str">
        <f>IF(①基本情報入力シート!K59="","",①基本情報入力シート!K59)</f>
        <v/>
      </c>
      <c r="K38" s="413" t="str">
        <f>IF(①基本情報入力シート!L59="","",①基本情報入力シート!L59)</f>
        <v/>
      </c>
      <c r="L38" s="414" t="str">
        <f>IF(①基本情報入力シート!M59="","",①基本情報入力シート!M59)</f>
        <v/>
      </c>
      <c r="M38" s="414" t="str">
        <f>IF(①基本情報入力シート!R59="","",①基本情報入力シート!R59)</f>
        <v/>
      </c>
      <c r="N38" s="414" t="str">
        <f>IF(①基本情報入力シート!W59="","",①基本情報入力シート!W59)</f>
        <v/>
      </c>
      <c r="O38" s="409" t="str">
        <f>IF(①基本情報入力シート!X59="","",①基本情報入力シート!X59)</f>
        <v/>
      </c>
      <c r="P38" s="415" t="str">
        <f>IF(①基本情報入力シート!Y59="","",①基本情報入力シート!Y59)</f>
        <v/>
      </c>
      <c r="Q38" s="416" t="str">
        <f>IF(①基本情報入力シート!Z59="","",①基本情報入力シート!Z59)</f>
        <v/>
      </c>
      <c r="R38" s="417" t="str">
        <f>IF(①基本情報入力シート!AA59="","",①基本情報入力シート!AA59)</f>
        <v/>
      </c>
      <c r="S38" s="418"/>
      <c r="T38" s="419"/>
      <c r="U38" s="420" t="str">
        <f>IF(P38="","",VLOOKUP(P38,【参考】数式用!$A$5:$K$39,MATCH(T38,【参考】数式用!$C$4:$H$4,0)+2,0))</f>
        <v/>
      </c>
      <c r="V38" s="38" t="s">
        <v>209</v>
      </c>
      <c r="W38" s="421"/>
      <c r="X38" s="37" t="s">
        <v>210</v>
      </c>
      <c r="Y38" s="421"/>
      <c r="Z38" s="185" t="s">
        <v>211</v>
      </c>
      <c r="AA38" s="422"/>
      <c r="AB38" s="37" t="s">
        <v>210</v>
      </c>
      <c r="AC38" s="422"/>
      <c r="AD38" s="37" t="s">
        <v>212</v>
      </c>
      <c r="AE38" s="423" t="s">
        <v>213</v>
      </c>
      <c r="AF38" s="424" t="str">
        <f t="shared" si="3"/>
        <v/>
      </c>
      <c r="AG38" s="425" t="s">
        <v>214</v>
      </c>
      <c r="AH38" s="426" t="str">
        <f t="shared" si="1"/>
        <v/>
      </c>
    </row>
    <row r="39" spans="1:34" ht="36.75" customHeight="1">
      <c r="A39" s="409">
        <f t="shared" si="4"/>
        <v>28</v>
      </c>
      <c r="B39" s="410" t="str">
        <f>IF(①基本情報入力シート!C60="","",①基本情報入力シート!C60)</f>
        <v/>
      </c>
      <c r="C39" s="411" t="str">
        <f>IF(①基本情報入力シート!D60="","",①基本情報入力シート!D60)</f>
        <v/>
      </c>
      <c r="D39" s="412" t="str">
        <f>IF(①基本情報入力シート!E60="","",①基本情報入力シート!E60)</f>
        <v/>
      </c>
      <c r="E39" s="412" t="str">
        <f>IF(①基本情報入力シート!F60="","",①基本情報入力シート!F60)</f>
        <v/>
      </c>
      <c r="F39" s="412" t="str">
        <f>IF(①基本情報入力シート!G60="","",①基本情報入力シート!G60)</f>
        <v/>
      </c>
      <c r="G39" s="412" t="str">
        <f>IF(①基本情報入力シート!H60="","",①基本情報入力シート!H60)</f>
        <v/>
      </c>
      <c r="H39" s="412" t="str">
        <f>IF(①基本情報入力シート!I60="","",①基本情報入力シート!I60)</f>
        <v/>
      </c>
      <c r="I39" s="412" t="str">
        <f>IF(①基本情報入力シート!J60="","",①基本情報入力シート!J60)</f>
        <v/>
      </c>
      <c r="J39" s="412" t="str">
        <f>IF(①基本情報入力シート!K60="","",①基本情報入力シート!K60)</f>
        <v/>
      </c>
      <c r="K39" s="413" t="str">
        <f>IF(①基本情報入力シート!L60="","",①基本情報入力シート!L60)</f>
        <v/>
      </c>
      <c r="L39" s="414" t="str">
        <f>IF(①基本情報入力シート!M60="","",①基本情報入力シート!M60)</f>
        <v/>
      </c>
      <c r="M39" s="414" t="str">
        <f>IF(①基本情報入力シート!R60="","",①基本情報入力シート!R60)</f>
        <v/>
      </c>
      <c r="N39" s="414" t="str">
        <f>IF(①基本情報入力シート!W60="","",①基本情報入力シート!W60)</f>
        <v/>
      </c>
      <c r="O39" s="409" t="str">
        <f>IF(①基本情報入力シート!X60="","",①基本情報入力シート!X60)</f>
        <v/>
      </c>
      <c r="P39" s="415" t="str">
        <f>IF(①基本情報入力シート!Y60="","",①基本情報入力シート!Y60)</f>
        <v/>
      </c>
      <c r="Q39" s="416" t="str">
        <f>IF(①基本情報入力シート!Z60="","",①基本情報入力シート!Z60)</f>
        <v/>
      </c>
      <c r="R39" s="417" t="str">
        <f>IF(①基本情報入力シート!AA60="","",①基本情報入力シート!AA60)</f>
        <v/>
      </c>
      <c r="S39" s="418"/>
      <c r="T39" s="419"/>
      <c r="U39" s="420" t="str">
        <f>IF(P39="","",VLOOKUP(P39,【参考】数式用!$A$5:$K$39,MATCH(T39,【参考】数式用!$C$4:$H$4,0)+2,0))</f>
        <v/>
      </c>
      <c r="V39" s="38" t="s">
        <v>209</v>
      </c>
      <c r="W39" s="421"/>
      <c r="X39" s="37" t="s">
        <v>210</v>
      </c>
      <c r="Y39" s="421"/>
      <c r="Z39" s="185" t="s">
        <v>211</v>
      </c>
      <c r="AA39" s="422"/>
      <c r="AB39" s="37" t="s">
        <v>210</v>
      </c>
      <c r="AC39" s="422"/>
      <c r="AD39" s="37" t="s">
        <v>212</v>
      </c>
      <c r="AE39" s="423" t="s">
        <v>213</v>
      </c>
      <c r="AF39" s="424" t="str">
        <f t="shared" si="3"/>
        <v/>
      </c>
      <c r="AG39" s="425" t="s">
        <v>214</v>
      </c>
      <c r="AH39" s="426" t="str">
        <f t="shared" si="1"/>
        <v/>
      </c>
    </row>
    <row r="40" spans="1:34" ht="36.75" customHeight="1">
      <c r="A40" s="409">
        <f t="shared" si="4"/>
        <v>29</v>
      </c>
      <c r="B40" s="410" t="str">
        <f>IF(①基本情報入力シート!C61="","",①基本情報入力シート!C61)</f>
        <v/>
      </c>
      <c r="C40" s="411" t="str">
        <f>IF(①基本情報入力シート!D61="","",①基本情報入力シート!D61)</f>
        <v/>
      </c>
      <c r="D40" s="412" t="str">
        <f>IF(①基本情報入力シート!E61="","",①基本情報入力シート!E61)</f>
        <v/>
      </c>
      <c r="E40" s="412" t="str">
        <f>IF(①基本情報入力シート!F61="","",①基本情報入力シート!F61)</f>
        <v/>
      </c>
      <c r="F40" s="412" t="str">
        <f>IF(①基本情報入力シート!G61="","",①基本情報入力シート!G61)</f>
        <v/>
      </c>
      <c r="G40" s="412" t="str">
        <f>IF(①基本情報入力シート!H61="","",①基本情報入力シート!H61)</f>
        <v/>
      </c>
      <c r="H40" s="412" t="str">
        <f>IF(①基本情報入力シート!I61="","",①基本情報入力シート!I61)</f>
        <v/>
      </c>
      <c r="I40" s="412" t="str">
        <f>IF(①基本情報入力シート!J61="","",①基本情報入力シート!J61)</f>
        <v/>
      </c>
      <c r="J40" s="412" t="str">
        <f>IF(①基本情報入力シート!K61="","",①基本情報入力シート!K61)</f>
        <v/>
      </c>
      <c r="K40" s="413" t="str">
        <f>IF(①基本情報入力シート!L61="","",①基本情報入力シート!L61)</f>
        <v/>
      </c>
      <c r="L40" s="414" t="str">
        <f>IF(①基本情報入力シート!M61="","",①基本情報入力シート!M61)</f>
        <v/>
      </c>
      <c r="M40" s="414" t="str">
        <f>IF(①基本情報入力シート!R61="","",①基本情報入力シート!R61)</f>
        <v/>
      </c>
      <c r="N40" s="414" t="str">
        <f>IF(①基本情報入力シート!W61="","",①基本情報入力シート!W61)</f>
        <v/>
      </c>
      <c r="O40" s="409" t="str">
        <f>IF(①基本情報入力シート!X61="","",①基本情報入力シート!X61)</f>
        <v/>
      </c>
      <c r="P40" s="415" t="str">
        <f>IF(①基本情報入力シート!Y61="","",①基本情報入力シート!Y61)</f>
        <v/>
      </c>
      <c r="Q40" s="416" t="str">
        <f>IF(①基本情報入力シート!Z61="","",①基本情報入力シート!Z61)</f>
        <v/>
      </c>
      <c r="R40" s="417" t="str">
        <f>IF(①基本情報入力シート!AA61="","",①基本情報入力シート!AA61)</f>
        <v/>
      </c>
      <c r="S40" s="418"/>
      <c r="T40" s="419"/>
      <c r="U40" s="420" t="str">
        <f>IF(P40="","",VLOOKUP(P40,【参考】数式用!$A$5:$K$39,MATCH(T40,【参考】数式用!$C$4:$H$4,0)+2,0))</f>
        <v/>
      </c>
      <c r="V40" s="38" t="s">
        <v>209</v>
      </c>
      <c r="W40" s="421"/>
      <c r="X40" s="37" t="s">
        <v>210</v>
      </c>
      <c r="Y40" s="421"/>
      <c r="Z40" s="185" t="s">
        <v>211</v>
      </c>
      <c r="AA40" s="422"/>
      <c r="AB40" s="37" t="s">
        <v>210</v>
      </c>
      <c r="AC40" s="422"/>
      <c r="AD40" s="37" t="s">
        <v>212</v>
      </c>
      <c r="AE40" s="423" t="s">
        <v>213</v>
      </c>
      <c r="AF40" s="424" t="str">
        <f t="shared" si="3"/>
        <v/>
      </c>
      <c r="AG40" s="425" t="s">
        <v>214</v>
      </c>
      <c r="AH40" s="426" t="str">
        <f t="shared" si="1"/>
        <v/>
      </c>
    </row>
    <row r="41" spans="1:34" ht="36.75" customHeight="1">
      <c r="A41" s="409">
        <f t="shared" si="4"/>
        <v>30</v>
      </c>
      <c r="B41" s="410" t="str">
        <f>IF(①基本情報入力シート!C62="","",①基本情報入力シート!C62)</f>
        <v/>
      </c>
      <c r="C41" s="411" t="str">
        <f>IF(①基本情報入力シート!D62="","",①基本情報入力シート!D62)</f>
        <v/>
      </c>
      <c r="D41" s="412" t="str">
        <f>IF(①基本情報入力シート!E62="","",①基本情報入力シート!E62)</f>
        <v/>
      </c>
      <c r="E41" s="412" t="str">
        <f>IF(①基本情報入力シート!F62="","",①基本情報入力シート!F62)</f>
        <v/>
      </c>
      <c r="F41" s="412" t="str">
        <f>IF(①基本情報入力シート!G62="","",①基本情報入力シート!G62)</f>
        <v/>
      </c>
      <c r="G41" s="412" t="str">
        <f>IF(①基本情報入力シート!H62="","",①基本情報入力シート!H62)</f>
        <v/>
      </c>
      <c r="H41" s="412" t="str">
        <f>IF(①基本情報入力シート!I62="","",①基本情報入力シート!I62)</f>
        <v/>
      </c>
      <c r="I41" s="412" t="str">
        <f>IF(①基本情報入力シート!J62="","",①基本情報入力シート!J62)</f>
        <v/>
      </c>
      <c r="J41" s="412" t="str">
        <f>IF(①基本情報入力シート!K62="","",①基本情報入力シート!K62)</f>
        <v/>
      </c>
      <c r="K41" s="413" t="str">
        <f>IF(①基本情報入力シート!L62="","",①基本情報入力シート!L62)</f>
        <v/>
      </c>
      <c r="L41" s="414" t="str">
        <f>IF(①基本情報入力シート!M62="","",①基本情報入力シート!M62)</f>
        <v/>
      </c>
      <c r="M41" s="414" t="str">
        <f>IF(①基本情報入力シート!R62="","",①基本情報入力シート!R62)</f>
        <v/>
      </c>
      <c r="N41" s="414" t="str">
        <f>IF(①基本情報入力シート!W62="","",①基本情報入力シート!W62)</f>
        <v/>
      </c>
      <c r="O41" s="409" t="str">
        <f>IF(①基本情報入力シート!X62="","",①基本情報入力シート!X62)</f>
        <v/>
      </c>
      <c r="P41" s="415" t="str">
        <f>IF(①基本情報入力シート!Y62="","",①基本情報入力シート!Y62)</f>
        <v/>
      </c>
      <c r="Q41" s="416" t="str">
        <f>IF(①基本情報入力シート!Z62="","",①基本情報入力シート!Z62)</f>
        <v/>
      </c>
      <c r="R41" s="417" t="str">
        <f>IF(①基本情報入力シート!AA62="","",①基本情報入力シート!AA62)</f>
        <v/>
      </c>
      <c r="S41" s="418"/>
      <c r="T41" s="419"/>
      <c r="U41" s="420" t="str">
        <f>IF(P41="","",VLOOKUP(P41,【参考】数式用!$A$5:$K$39,MATCH(T41,【参考】数式用!$C$4:$H$4,0)+2,0))</f>
        <v/>
      </c>
      <c r="V41" s="38" t="s">
        <v>209</v>
      </c>
      <c r="W41" s="421"/>
      <c r="X41" s="37" t="s">
        <v>210</v>
      </c>
      <c r="Y41" s="421"/>
      <c r="Z41" s="185" t="s">
        <v>211</v>
      </c>
      <c r="AA41" s="422"/>
      <c r="AB41" s="37" t="s">
        <v>210</v>
      </c>
      <c r="AC41" s="422"/>
      <c r="AD41" s="37" t="s">
        <v>212</v>
      </c>
      <c r="AE41" s="423" t="s">
        <v>213</v>
      </c>
      <c r="AF41" s="424" t="str">
        <f t="shared" si="3"/>
        <v/>
      </c>
      <c r="AG41" s="425" t="s">
        <v>214</v>
      </c>
      <c r="AH41" s="426" t="str">
        <f t="shared" si="1"/>
        <v/>
      </c>
    </row>
    <row r="42" spans="1:34" ht="36.75" customHeight="1">
      <c r="A42" s="409">
        <f t="shared" si="4"/>
        <v>31</v>
      </c>
      <c r="B42" s="410" t="str">
        <f>IF(①基本情報入力シート!C63="","",①基本情報入力シート!C63)</f>
        <v/>
      </c>
      <c r="C42" s="411" t="str">
        <f>IF(①基本情報入力シート!D63="","",①基本情報入力シート!D63)</f>
        <v/>
      </c>
      <c r="D42" s="412" t="str">
        <f>IF(①基本情報入力シート!E63="","",①基本情報入力シート!E63)</f>
        <v/>
      </c>
      <c r="E42" s="412" t="str">
        <f>IF(①基本情報入力シート!F63="","",①基本情報入力シート!F63)</f>
        <v/>
      </c>
      <c r="F42" s="412" t="str">
        <f>IF(①基本情報入力シート!G63="","",①基本情報入力シート!G63)</f>
        <v/>
      </c>
      <c r="G42" s="412" t="str">
        <f>IF(①基本情報入力シート!H63="","",①基本情報入力シート!H63)</f>
        <v/>
      </c>
      <c r="H42" s="412" t="str">
        <f>IF(①基本情報入力シート!I63="","",①基本情報入力シート!I63)</f>
        <v/>
      </c>
      <c r="I42" s="412" t="str">
        <f>IF(①基本情報入力シート!J63="","",①基本情報入力シート!J63)</f>
        <v/>
      </c>
      <c r="J42" s="412" t="str">
        <f>IF(①基本情報入力シート!K63="","",①基本情報入力シート!K63)</f>
        <v/>
      </c>
      <c r="K42" s="413" t="str">
        <f>IF(①基本情報入力シート!L63="","",①基本情報入力シート!L63)</f>
        <v/>
      </c>
      <c r="L42" s="414" t="str">
        <f>IF(①基本情報入力シート!M63="","",①基本情報入力シート!M63)</f>
        <v/>
      </c>
      <c r="M42" s="414" t="str">
        <f>IF(①基本情報入力シート!R63="","",①基本情報入力シート!R63)</f>
        <v/>
      </c>
      <c r="N42" s="414" t="str">
        <f>IF(①基本情報入力シート!W63="","",①基本情報入力シート!W63)</f>
        <v/>
      </c>
      <c r="O42" s="409" t="str">
        <f>IF(①基本情報入力シート!X63="","",①基本情報入力シート!X63)</f>
        <v/>
      </c>
      <c r="P42" s="415" t="str">
        <f>IF(①基本情報入力シート!Y63="","",①基本情報入力シート!Y63)</f>
        <v/>
      </c>
      <c r="Q42" s="416" t="str">
        <f>IF(①基本情報入力シート!Z63="","",①基本情報入力シート!Z63)</f>
        <v/>
      </c>
      <c r="R42" s="417" t="str">
        <f>IF(①基本情報入力シート!AA63="","",①基本情報入力シート!AA63)</f>
        <v/>
      </c>
      <c r="S42" s="418"/>
      <c r="T42" s="419"/>
      <c r="U42" s="420" t="str">
        <f>IF(P42="","",VLOOKUP(P42,【参考】数式用!$A$5:$K$39,MATCH(T42,【参考】数式用!$C$4:$H$4,0)+2,0))</f>
        <v/>
      </c>
      <c r="V42" s="38" t="s">
        <v>209</v>
      </c>
      <c r="W42" s="421"/>
      <c r="X42" s="37" t="s">
        <v>210</v>
      </c>
      <c r="Y42" s="421"/>
      <c r="Z42" s="185" t="s">
        <v>211</v>
      </c>
      <c r="AA42" s="422"/>
      <c r="AB42" s="37" t="s">
        <v>210</v>
      </c>
      <c r="AC42" s="422"/>
      <c r="AD42" s="37" t="s">
        <v>212</v>
      </c>
      <c r="AE42" s="423" t="s">
        <v>213</v>
      </c>
      <c r="AF42" s="424" t="str">
        <f t="shared" si="3"/>
        <v/>
      </c>
      <c r="AG42" s="425" t="s">
        <v>214</v>
      </c>
      <c r="AH42" s="426" t="str">
        <f t="shared" si="1"/>
        <v/>
      </c>
    </row>
    <row r="43" spans="1:34" ht="36.75" customHeight="1">
      <c r="A43" s="409">
        <f t="shared" si="4"/>
        <v>32</v>
      </c>
      <c r="B43" s="410" t="str">
        <f>IF(①基本情報入力シート!C64="","",①基本情報入力シート!C64)</f>
        <v/>
      </c>
      <c r="C43" s="411" t="str">
        <f>IF(①基本情報入力シート!D64="","",①基本情報入力シート!D64)</f>
        <v/>
      </c>
      <c r="D43" s="412" t="str">
        <f>IF(①基本情報入力シート!E64="","",①基本情報入力シート!E64)</f>
        <v/>
      </c>
      <c r="E43" s="412" t="str">
        <f>IF(①基本情報入力シート!F64="","",①基本情報入力シート!F64)</f>
        <v/>
      </c>
      <c r="F43" s="412" t="str">
        <f>IF(①基本情報入力シート!G64="","",①基本情報入力シート!G64)</f>
        <v/>
      </c>
      <c r="G43" s="412" t="str">
        <f>IF(①基本情報入力シート!H64="","",①基本情報入力シート!H64)</f>
        <v/>
      </c>
      <c r="H43" s="412" t="str">
        <f>IF(①基本情報入力シート!I64="","",①基本情報入力シート!I64)</f>
        <v/>
      </c>
      <c r="I43" s="412" t="str">
        <f>IF(①基本情報入力シート!J64="","",①基本情報入力シート!J64)</f>
        <v/>
      </c>
      <c r="J43" s="412" t="str">
        <f>IF(①基本情報入力シート!K64="","",①基本情報入力シート!K64)</f>
        <v/>
      </c>
      <c r="K43" s="413" t="str">
        <f>IF(①基本情報入力シート!L64="","",①基本情報入力シート!L64)</f>
        <v/>
      </c>
      <c r="L43" s="414" t="str">
        <f>IF(①基本情報入力シート!M64="","",①基本情報入力シート!M64)</f>
        <v/>
      </c>
      <c r="M43" s="414" t="str">
        <f>IF(①基本情報入力シート!R64="","",①基本情報入力シート!R64)</f>
        <v/>
      </c>
      <c r="N43" s="414" t="str">
        <f>IF(①基本情報入力シート!W64="","",①基本情報入力シート!W64)</f>
        <v/>
      </c>
      <c r="O43" s="409" t="str">
        <f>IF(①基本情報入力シート!X64="","",①基本情報入力シート!X64)</f>
        <v/>
      </c>
      <c r="P43" s="415" t="str">
        <f>IF(①基本情報入力シート!Y64="","",①基本情報入力シート!Y64)</f>
        <v/>
      </c>
      <c r="Q43" s="416" t="str">
        <f>IF(①基本情報入力シート!Z64="","",①基本情報入力シート!Z64)</f>
        <v/>
      </c>
      <c r="R43" s="417" t="str">
        <f>IF(①基本情報入力シート!AA64="","",①基本情報入力シート!AA64)</f>
        <v/>
      </c>
      <c r="S43" s="418"/>
      <c r="T43" s="419"/>
      <c r="U43" s="420" t="str">
        <f>IF(P43="","",VLOOKUP(P43,【参考】数式用!$A$5:$K$39,MATCH(T43,【参考】数式用!$C$4:$H$4,0)+2,0))</f>
        <v/>
      </c>
      <c r="V43" s="38" t="s">
        <v>209</v>
      </c>
      <c r="W43" s="421"/>
      <c r="X43" s="37" t="s">
        <v>210</v>
      </c>
      <c r="Y43" s="421"/>
      <c r="Z43" s="185" t="s">
        <v>211</v>
      </c>
      <c r="AA43" s="422"/>
      <c r="AB43" s="37" t="s">
        <v>210</v>
      </c>
      <c r="AC43" s="422"/>
      <c r="AD43" s="37" t="s">
        <v>212</v>
      </c>
      <c r="AE43" s="423" t="s">
        <v>213</v>
      </c>
      <c r="AF43" s="424" t="str">
        <f t="shared" si="3"/>
        <v/>
      </c>
      <c r="AG43" s="425" t="s">
        <v>214</v>
      </c>
      <c r="AH43" s="426" t="str">
        <f t="shared" si="1"/>
        <v/>
      </c>
    </row>
    <row r="44" spans="1:34" ht="36.75" customHeight="1">
      <c r="A44" s="409">
        <f t="shared" si="4"/>
        <v>33</v>
      </c>
      <c r="B44" s="410" t="str">
        <f>IF(①基本情報入力シート!C65="","",①基本情報入力シート!C65)</f>
        <v/>
      </c>
      <c r="C44" s="411" t="str">
        <f>IF(①基本情報入力シート!D65="","",①基本情報入力シート!D65)</f>
        <v/>
      </c>
      <c r="D44" s="412" t="str">
        <f>IF(①基本情報入力シート!E65="","",①基本情報入力シート!E65)</f>
        <v/>
      </c>
      <c r="E44" s="412" t="str">
        <f>IF(①基本情報入力シート!F65="","",①基本情報入力シート!F65)</f>
        <v/>
      </c>
      <c r="F44" s="412" t="str">
        <f>IF(①基本情報入力シート!G65="","",①基本情報入力シート!G65)</f>
        <v/>
      </c>
      <c r="G44" s="412" t="str">
        <f>IF(①基本情報入力シート!H65="","",①基本情報入力シート!H65)</f>
        <v/>
      </c>
      <c r="H44" s="412" t="str">
        <f>IF(①基本情報入力シート!I65="","",①基本情報入力シート!I65)</f>
        <v/>
      </c>
      <c r="I44" s="412" t="str">
        <f>IF(①基本情報入力シート!J65="","",①基本情報入力シート!J65)</f>
        <v/>
      </c>
      <c r="J44" s="412" t="str">
        <f>IF(①基本情報入力シート!K65="","",①基本情報入力シート!K65)</f>
        <v/>
      </c>
      <c r="K44" s="413" t="str">
        <f>IF(①基本情報入力シート!L65="","",①基本情報入力シート!L65)</f>
        <v/>
      </c>
      <c r="L44" s="414" t="str">
        <f>IF(①基本情報入力シート!M65="","",①基本情報入力シート!M65)</f>
        <v/>
      </c>
      <c r="M44" s="414" t="str">
        <f>IF(①基本情報入力シート!R65="","",①基本情報入力シート!R65)</f>
        <v/>
      </c>
      <c r="N44" s="414" t="str">
        <f>IF(①基本情報入力シート!W65="","",①基本情報入力シート!W65)</f>
        <v/>
      </c>
      <c r="O44" s="409" t="str">
        <f>IF(①基本情報入力シート!X65="","",①基本情報入力シート!X65)</f>
        <v/>
      </c>
      <c r="P44" s="415" t="str">
        <f>IF(①基本情報入力シート!Y65="","",①基本情報入力シート!Y65)</f>
        <v/>
      </c>
      <c r="Q44" s="416" t="str">
        <f>IF(①基本情報入力シート!Z65="","",①基本情報入力シート!Z65)</f>
        <v/>
      </c>
      <c r="R44" s="417" t="str">
        <f>IF(①基本情報入力シート!AA65="","",①基本情報入力シート!AA65)</f>
        <v/>
      </c>
      <c r="S44" s="418"/>
      <c r="T44" s="419"/>
      <c r="U44" s="420" t="str">
        <f>IF(P44="","",VLOOKUP(P44,【参考】数式用!$A$5:$K$39,MATCH(T44,【参考】数式用!$C$4:$H$4,0)+2,0))</f>
        <v/>
      </c>
      <c r="V44" s="38" t="s">
        <v>209</v>
      </c>
      <c r="W44" s="421"/>
      <c r="X44" s="37" t="s">
        <v>210</v>
      </c>
      <c r="Y44" s="421"/>
      <c r="Z44" s="185" t="s">
        <v>211</v>
      </c>
      <c r="AA44" s="422"/>
      <c r="AB44" s="37" t="s">
        <v>210</v>
      </c>
      <c r="AC44" s="422"/>
      <c r="AD44" s="37" t="s">
        <v>212</v>
      </c>
      <c r="AE44" s="423" t="s">
        <v>213</v>
      </c>
      <c r="AF44" s="424" t="str">
        <f t="shared" si="3"/>
        <v/>
      </c>
      <c r="AG44" s="425" t="s">
        <v>214</v>
      </c>
      <c r="AH44" s="426" t="str">
        <f t="shared" si="1"/>
        <v/>
      </c>
    </row>
    <row r="45" spans="1:34" ht="36.75" customHeight="1">
      <c r="A45" s="409">
        <f t="shared" si="4"/>
        <v>34</v>
      </c>
      <c r="B45" s="410" t="str">
        <f>IF(①基本情報入力シート!C66="","",①基本情報入力シート!C66)</f>
        <v/>
      </c>
      <c r="C45" s="411" t="str">
        <f>IF(①基本情報入力シート!D66="","",①基本情報入力シート!D66)</f>
        <v/>
      </c>
      <c r="D45" s="412" t="str">
        <f>IF(①基本情報入力シート!E66="","",①基本情報入力シート!E66)</f>
        <v/>
      </c>
      <c r="E45" s="412" t="str">
        <f>IF(①基本情報入力シート!F66="","",①基本情報入力シート!F66)</f>
        <v/>
      </c>
      <c r="F45" s="412" t="str">
        <f>IF(①基本情報入力シート!G66="","",①基本情報入力シート!G66)</f>
        <v/>
      </c>
      <c r="G45" s="412" t="str">
        <f>IF(①基本情報入力シート!H66="","",①基本情報入力シート!H66)</f>
        <v/>
      </c>
      <c r="H45" s="412" t="str">
        <f>IF(①基本情報入力シート!I66="","",①基本情報入力シート!I66)</f>
        <v/>
      </c>
      <c r="I45" s="412" t="str">
        <f>IF(①基本情報入力シート!J66="","",①基本情報入力シート!J66)</f>
        <v/>
      </c>
      <c r="J45" s="412" t="str">
        <f>IF(①基本情報入力シート!K66="","",①基本情報入力シート!K66)</f>
        <v/>
      </c>
      <c r="K45" s="413" t="str">
        <f>IF(①基本情報入力シート!L66="","",①基本情報入力シート!L66)</f>
        <v/>
      </c>
      <c r="L45" s="414" t="str">
        <f>IF(①基本情報入力シート!M66="","",①基本情報入力シート!M66)</f>
        <v/>
      </c>
      <c r="M45" s="414" t="str">
        <f>IF(①基本情報入力シート!R66="","",①基本情報入力シート!R66)</f>
        <v/>
      </c>
      <c r="N45" s="414" t="str">
        <f>IF(①基本情報入力シート!W66="","",①基本情報入力シート!W66)</f>
        <v/>
      </c>
      <c r="O45" s="409" t="str">
        <f>IF(①基本情報入力シート!X66="","",①基本情報入力シート!X66)</f>
        <v/>
      </c>
      <c r="P45" s="415" t="str">
        <f>IF(①基本情報入力シート!Y66="","",①基本情報入力シート!Y66)</f>
        <v/>
      </c>
      <c r="Q45" s="416" t="str">
        <f>IF(①基本情報入力シート!Z66="","",①基本情報入力シート!Z66)</f>
        <v/>
      </c>
      <c r="R45" s="417" t="str">
        <f>IF(①基本情報入力シート!AA66="","",①基本情報入力シート!AA66)</f>
        <v/>
      </c>
      <c r="S45" s="418"/>
      <c r="T45" s="419"/>
      <c r="U45" s="420" t="str">
        <f>IF(P45="","",VLOOKUP(P45,【参考】数式用!$A$5:$K$39,MATCH(T45,【参考】数式用!$C$4:$H$4,0)+2,0))</f>
        <v/>
      </c>
      <c r="V45" s="38" t="s">
        <v>209</v>
      </c>
      <c r="W45" s="421"/>
      <c r="X45" s="37" t="s">
        <v>210</v>
      </c>
      <c r="Y45" s="421"/>
      <c r="Z45" s="185" t="s">
        <v>211</v>
      </c>
      <c r="AA45" s="422"/>
      <c r="AB45" s="37" t="s">
        <v>210</v>
      </c>
      <c r="AC45" s="422"/>
      <c r="AD45" s="37" t="s">
        <v>212</v>
      </c>
      <c r="AE45" s="423" t="s">
        <v>213</v>
      </c>
      <c r="AF45" s="424" t="str">
        <f t="shared" si="3"/>
        <v/>
      </c>
      <c r="AG45" s="425" t="s">
        <v>214</v>
      </c>
      <c r="AH45" s="426" t="str">
        <f t="shared" si="1"/>
        <v/>
      </c>
    </row>
    <row r="46" spans="1:34" ht="36.75" customHeight="1">
      <c r="A46" s="409">
        <f t="shared" si="4"/>
        <v>35</v>
      </c>
      <c r="B46" s="410" t="str">
        <f>IF(①基本情報入力シート!C67="","",①基本情報入力シート!C67)</f>
        <v/>
      </c>
      <c r="C46" s="411" t="str">
        <f>IF(①基本情報入力シート!D67="","",①基本情報入力シート!D67)</f>
        <v/>
      </c>
      <c r="D46" s="412" t="str">
        <f>IF(①基本情報入力シート!E67="","",①基本情報入力シート!E67)</f>
        <v/>
      </c>
      <c r="E46" s="412" t="str">
        <f>IF(①基本情報入力シート!F67="","",①基本情報入力シート!F67)</f>
        <v/>
      </c>
      <c r="F46" s="412" t="str">
        <f>IF(①基本情報入力シート!G67="","",①基本情報入力シート!G67)</f>
        <v/>
      </c>
      <c r="G46" s="412" t="str">
        <f>IF(①基本情報入力シート!H67="","",①基本情報入力シート!H67)</f>
        <v/>
      </c>
      <c r="H46" s="412" t="str">
        <f>IF(①基本情報入力シート!I67="","",①基本情報入力シート!I67)</f>
        <v/>
      </c>
      <c r="I46" s="412" t="str">
        <f>IF(①基本情報入力シート!J67="","",①基本情報入力シート!J67)</f>
        <v/>
      </c>
      <c r="J46" s="412" t="str">
        <f>IF(①基本情報入力シート!K67="","",①基本情報入力シート!K67)</f>
        <v/>
      </c>
      <c r="K46" s="413" t="str">
        <f>IF(①基本情報入力シート!L67="","",①基本情報入力シート!L67)</f>
        <v/>
      </c>
      <c r="L46" s="414" t="str">
        <f>IF(①基本情報入力シート!M67="","",①基本情報入力シート!M67)</f>
        <v/>
      </c>
      <c r="M46" s="414" t="str">
        <f>IF(①基本情報入力シート!R67="","",①基本情報入力シート!R67)</f>
        <v/>
      </c>
      <c r="N46" s="414" t="str">
        <f>IF(①基本情報入力シート!W67="","",①基本情報入力シート!W67)</f>
        <v/>
      </c>
      <c r="O46" s="409" t="str">
        <f>IF(①基本情報入力シート!X67="","",①基本情報入力シート!X67)</f>
        <v/>
      </c>
      <c r="P46" s="415" t="str">
        <f>IF(①基本情報入力シート!Y67="","",①基本情報入力シート!Y67)</f>
        <v/>
      </c>
      <c r="Q46" s="416" t="str">
        <f>IF(①基本情報入力シート!Z67="","",①基本情報入力シート!Z67)</f>
        <v/>
      </c>
      <c r="R46" s="417" t="str">
        <f>IF(①基本情報入力シート!AA67="","",①基本情報入力シート!AA67)</f>
        <v/>
      </c>
      <c r="S46" s="418"/>
      <c r="T46" s="419"/>
      <c r="U46" s="420" t="str">
        <f>IF(P46="","",VLOOKUP(P46,【参考】数式用!$A$5:$K$39,MATCH(T46,【参考】数式用!$C$4:$H$4,0)+2,0))</f>
        <v/>
      </c>
      <c r="V46" s="38" t="s">
        <v>209</v>
      </c>
      <c r="W46" s="421"/>
      <c r="X46" s="37" t="s">
        <v>210</v>
      </c>
      <c r="Y46" s="421"/>
      <c r="Z46" s="185" t="s">
        <v>211</v>
      </c>
      <c r="AA46" s="422"/>
      <c r="AB46" s="37" t="s">
        <v>210</v>
      </c>
      <c r="AC46" s="422"/>
      <c r="AD46" s="37" t="s">
        <v>212</v>
      </c>
      <c r="AE46" s="423" t="s">
        <v>213</v>
      </c>
      <c r="AF46" s="424" t="str">
        <f t="shared" si="3"/>
        <v/>
      </c>
      <c r="AG46" s="425" t="s">
        <v>214</v>
      </c>
      <c r="AH46" s="426" t="str">
        <f t="shared" si="1"/>
        <v/>
      </c>
    </row>
    <row r="47" spans="1:34" ht="36.75" customHeight="1">
      <c r="A47" s="409">
        <f t="shared" si="4"/>
        <v>36</v>
      </c>
      <c r="B47" s="410" t="str">
        <f>IF(①基本情報入力シート!C68="","",①基本情報入力シート!C68)</f>
        <v/>
      </c>
      <c r="C47" s="411" t="str">
        <f>IF(①基本情報入力シート!D68="","",①基本情報入力シート!D68)</f>
        <v/>
      </c>
      <c r="D47" s="412" t="str">
        <f>IF(①基本情報入力シート!E68="","",①基本情報入力シート!E68)</f>
        <v/>
      </c>
      <c r="E47" s="412" t="str">
        <f>IF(①基本情報入力シート!F68="","",①基本情報入力シート!F68)</f>
        <v/>
      </c>
      <c r="F47" s="412" t="str">
        <f>IF(①基本情報入力シート!G68="","",①基本情報入力シート!G68)</f>
        <v/>
      </c>
      <c r="G47" s="412" t="str">
        <f>IF(①基本情報入力シート!H68="","",①基本情報入力シート!H68)</f>
        <v/>
      </c>
      <c r="H47" s="412" t="str">
        <f>IF(①基本情報入力シート!I68="","",①基本情報入力シート!I68)</f>
        <v/>
      </c>
      <c r="I47" s="412" t="str">
        <f>IF(①基本情報入力シート!J68="","",①基本情報入力シート!J68)</f>
        <v/>
      </c>
      <c r="J47" s="412" t="str">
        <f>IF(①基本情報入力シート!K68="","",①基本情報入力シート!K68)</f>
        <v/>
      </c>
      <c r="K47" s="413" t="str">
        <f>IF(①基本情報入力シート!L68="","",①基本情報入力シート!L68)</f>
        <v/>
      </c>
      <c r="L47" s="414" t="str">
        <f>IF(①基本情報入力シート!M68="","",①基本情報入力シート!M68)</f>
        <v/>
      </c>
      <c r="M47" s="414" t="str">
        <f>IF(①基本情報入力シート!R68="","",①基本情報入力シート!R68)</f>
        <v/>
      </c>
      <c r="N47" s="414" t="str">
        <f>IF(①基本情報入力シート!W68="","",①基本情報入力シート!W68)</f>
        <v/>
      </c>
      <c r="O47" s="409" t="str">
        <f>IF(①基本情報入力シート!X68="","",①基本情報入力シート!X68)</f>
        <v/>
      </c>
      <c r="P47" s="415" t="str">
        <f>IF(①基本情報入力シート!Y68="","",①基本情報入力シート!Y68)</f>
        <v/>
      </c>
      <c r="Q47" s="416" t="str">
        <f>IF(①基本情報入力シート!Z68="","",①基本情報入力シート!Z68)</f>
        <v/>
      </c>
      <c r="R47" s="417" t="str">
        <f>IF(①基本情報入力シート!AA68="","",①基本情報入力シート!AA68)</f>
        <v/>
      </c>
      <c r="S47" s="418"/>
      <c r="T47" s="419"/>
      <c r="U47" s="420" t="str">
        <f>IF(P47="","",VLOOKUP(P47,【参考】数式用!$A$5:$K$39,MATCH(T47,【参考】数式用!$C$4:$H$4,0)+2,0))</f>
        <v/>
      </c>
      <c r="V47" s="38" t="s">
        <v>209</v>
      </c>
      <c r="W47" s="421"/>
      <c r="X47" s="37" t="s">
        <v>210</v>
      </c>
      <c r="Y47" s="421"/>
      <c r="Z47" s="185" t="s">
        <v>211</v>
      </c>
      <c r="AA47" s="422"/>
      <c r="AB47" s="37" t="s">
        <v>210</v>
      </c>
      <c r="AC47" s="422"/>
      <c r="AD47" s="37" t="s">
        <v>212</v>
      </c>
      <c r="AE47" s="423" t="s">
        <v>213</v>
      </c>
      <c r="AF47" s="424" t="str">
        <f t="shared" si="3"/>
        <v/>
      </c>
      <c r="AG47" s="425" t="s">
        <v>214</v>
      </c>
      <c r="AH47" s="426" t="str">
        <f t="shared" si="1"/>
        <v/>
      </c>
    </row>
    <row r="48" spans="1:34" ht="36.75" customHeight="1">
      <c r="A48" s="409">
        <f t="shared" si="4"/>
        <v>37</v>
      </c>
      <c r="B48" s="410" t="str">
        <f>IF(①基本情報入力シート!C69="","",①基本情報入力シート!C69)</f>
        <v/>
      </c>
      <c r="C48" s="411" t="str">
        <f>IF(①基本情報入力シート!D69="","",①基本情報入力シート!D69)</f>
        <v/>
      </c>
      <c r="D48" s="412" t="str">
        <f>IF(①基本情報入力シート!E69="","",①基本情報入力シート!E69)</f>
        <v/>
      </c>
      <c r="E48" s="412" t="str">
        <f>IF(①基本情報入力シート!F69="","",①基本情報入力シート!F69)</f>
        <v/>
      </c>
      <c r="F48" s="412" t="str">
        <f>IF(①基本情報入力シート!G69="","",①基本情報入力シート!G69)</f>
        <v/>
      </c>
      <c r="G48" s="412" t="str">
        <f>IF(①基本情報入力シート!H69="","",①基本情報入力シート!H69)</f>
        <v/>
      </c>
      <c r="H48" s="412" t="str">
        <f>IF(①基本情報入力シート!I69="","",①基本情報入力シート!I69)</f>
        <v/>
      </c>
      <c r="I48" s="412" t="str">
        <f>IF(①基本情報入力シート!J69="","",①基本情報入力シート!J69)</f>
        <v/>
      </c>
      <c r="J48" s="412" t="str">
        <f>IF(①基本情報入力シート!K69="","",①基本情報入力シート!K69)</f>
        <v/>
      </c>
      <c r="K48" s="413" t="str">
        <f>IF(①基本情報入力シート!L69="","",①基本情報入力シート!L69)</f>
        <v/>
      </c>
      <c r="L48" s="414" t="str">
        <f>IF(①基本情報入力シート!M69="","",①基本情報入力シート!M69)</f>
        <v/>
      </c>
      <c r="M48" s="414" t="str">
        <f>IF(①基本情報入力シート!R69="","",①基本情報入力シート!R69)</f>
        <v/>
      </c>
      <c r="N48" s="414" t="str">
        <f>IF(①基本情報入力シート!W69="","",①基本情報入力シート!W69)</f>
        <v/>
      </c>
      <c r="O48" s="409" t="str">
        <f>IF(①基本情報入力シート!X69="","",①基本情報入力シート!X69)</f>
        <v/>
      </c>
      <c r="P48" s="415" t="str">
        <f>IF(①基本情報入力シート!Y69="","",①基本情報入力シート!Y69)</f>
        <v/>
      </c>
      <c r="Q48" s="416" t="str">
        <f>IF(①基本情報入力シート!Z69="","",①基本情報入力シート!Z69)</f>
        <v/>
      </c>
      <c r="R48" s="417" t="str">
        <f>IF(①基本情報入力シート!AA69="","",①基本情報入力シート!AA69)</f>
        <v/>
      </c>
      <c r="S48" s="418"/>
      <c r="T48" s="419"/>
      <c r="U48" s="420" t="str">
        <f>IF(P48="","",VLOOKUP(P48,【参考】数式用!$A$5:$K$39,MATCH(T48,【参考】数式用!$C$4:$H$4,0)+2,0))</f>
        <v/>
      </c>
      <c r="V48" s="38" t="s">
        <v>209</v>
      </c>
      <c r="W48" s="421"/>
      <c r="X48" s="37" t="s">
        <v>210</v>
      </c>
      <c r="Y48" s="421"/>
      <c r="Z48" s="185" t="s">
        <v>211</v>
      </c>
      <c r="AA48" s="422"/>
      <c r="AB48" s="37" t="s">
        <v>210</v>
      </c>
      <c r="AC48" s="422"/>
      <c r="AD48" s="37" t="s">
        <v>212</v>
      </c>
      <c r="AE48" s="423" t="s">
        <v>213</v>
      </c>
      <c r="AF48" s="424" t="str">
        <f t="shared" si="3"/>
        <v/>
      </c>
      <c r="AG48" s="425" t="s">
        <v>214</v>
      </c>
      <c r="AH48" s="426" t="str">
        <f t="shared" si="1"/>
        <v/>
      </c>
    </row>
    <row r="49" spans="1:34" ht="36.75" customHeight="1">
      <c r="A49" s="409">
        <f t="shared" si="4"/>
        <v>38</v>
      </c>
      <c r="B49" s="410" t="str">
        <f>IF(①基本情報入力シート!C70="","",①基本情報入力シート!C70)</f>
        <v/>
      </c>
      <c r="C49" s="411" t="str">
        <f>IF(①基本情報入力シート!D70="","",①基本情報入力シート!D70)</f>
        <v/>
      </c>
      <c r="D49" s="412" t="str">
        <f>IF(①基本情報入力シート!E70="","",①基本情報入力シート!E70)</f>
        <v/>
      </c>
      <c r="E49" s="412" t="str">
        <f>IF(①基本情報入力シート!F70="","",①基本情報入力シート!F70)</f>
        <v/>
      </c>
      <c r="F49" s="412" t="str">
        <f>IF(①基本情報入力シート!G70="","",①基本情報入力シート!G70)</f>
        <v/>
      </c>
      <c r="G49" s="412" t="str">
        <f>IF(①基本情報入力シート!H70="","",①基本情報入力シート!H70)</f>
        <v/>
      </c>
      <c r="H49" s="412" t="str">
        <f>IF(①基本情報入力シート!I70="","",①基本情報入力シート!I70)</f>
        <v/>
      </c>
      <c r="I49" s="412" t="str">
        <f>IF(①基本情報入力シート!J70="","",①基本情報入力シート!J70)</f>
        <v/>
      </c>
      <c r="J49" s="412" t="str">
        <f>IF(①基本情報入力シート!K70="","",①基本情報入力シート!K70)</f>
        <v/>
      </c>
      <c r="K49" s="413" t="str">
        <f>IF(①基本情報入力シート!L70="","",①基本情報入力シート!L70)</f>
        <v/>
      </c>
      <c r="L49" s="414" t="str">
        <f>IF(①基本情報入力シート!M70="","",①基本情報入力シート!M70)</f>
        <v/>
      </c>
      <c r="M49" s="414" t="str">
        <f>IF(①基本情報入力シート!R70="","",①基本情報入力シート!R70)</f>
        <v/>
      </c>
      <c r="N49" s="414" t="str">
        <f>IF(①基本情報入力シート!W70="","",①基本情報入力シート!W70)</f>
        <v/>
      </c>
      <c r="O49" s="409" t="str">
        <f>IF(①基本情報入力シート!X70="","",①基本情報入力シート!X70)</f>
        <v/>
      </c>
      <c r="P49" s="415" t="str">
        <f>IF(①基本情報入力シート!Y70="","",①基本情報入力シート!Y70)</f>
        <v/>
      </c>
      <c r="Q49" s="416" t="str">
        <f>IF(①基本情報入力シート!Z70="","",①基本情報入力シート!Z70)</f>
        <v/>
      </c>
      <c r="R49" s="417" t="str">
        <f>IF(①基本情報入力シート!AA70="","",①基本情報入力シート!AA70)</f>
        <v/>
      </c>
      <c r="S49" s="418"/>
      <c r="T49" s="419"/>
      <c r="U49" s="420" t="str">
        <f>IF(P49="","",VLOOKUP(P49,【参考】数式用!$A$5:$K$39,MATCH(T49,【参考】数式用!$C$4:$H$4,0)+2,0))</f>
        <v/>
      </c>
      <c r="V49" s="38" t="s">
        <v>209</v>
      </c>
      <c r="W49" s="421"/>
      <c r="X49" s="37" t="s">
        <v>210</v>
      </c>
      <c r="Y49" s="421"/>
      <c r="Z49" s="185" t="s">
        <v>211</v>
      </c>
      <c r="AA49" s="422"/>
      <c r="AB49" s="37" t="s">
        <v>210</v>
      </c>
      <c r="AC49" s="422"/>
      <c r="AD49" s="37" t="s">
        <v>212</v>
      </c>
      <c r="AE49" s="423" t="s">
        <v>213</v>
      </c>
      <c r="AF49" s="424" t="str">
        <f t="shared" si="3"/>
        <v/>
      </c>
      <c r="AG49" s="425" t="s">
        <v>214</v>
      </c>
      <c r="AH49" s="426" t="str">
        <f t="shared" si="1"/>
        <v/>
      </c>
    </row>
    <row r="50" spans="1:34" ht="36.75" customHeight="1">
      <c r="A50" s="409">
        <f t="shared" si="4"/>
        <v>39</v>
      </c>
      <c r="B50" s="410" t="str">
        <f>IF(①基本情報入力シート!C71="","",①基本情報入力シート!C71)</f>
        <v/>
      </c>
      <c r="C50" s="411" t="str">
        <f>IF(①基本情報入力シート!D71="","",①基本情報入力シート!D71)</f>
        <v/>
      </c>
      <c r="D50" s="412" t="str">
        <f>IF(①基本情報入力シート!E71="","",①基本情報入力シート!E71)</f>
        <v/>
      </c>
      <c r="E50" s="412" t="str">
        <f>IF(①基本情報入力シート!F71="","",①基本情報入力シート!F71)</f>
        <v/>
      </c>
      <c r="F50" s="412" t="str">
        <f>IF(①基本情報入力シート!G71="","",①基本情報入力シート!G71)</f>
        <v/>
      </c>
      <c r="G50" s="412" t="str">
        <f>IF(①基本情報入力シート!H71="","",①基本情報入力シート!H71)</f>
        <v/>
      </c>
      <c r="H50" s="412" t="str">
        <f>IF(①基本情報入力シート!I71="","",①基本情報入力シート!I71)</f>
        <v/>
      </c>
      <c r="I50" s="412" t="str">
        <f>IF(①基本情報入力シート!J71="","",①基本情報入力シート!J71)</f>
        <v/>
      </c>
      <c r="J50" s="412" t="str">
        <f>IF(①基本情報入力シート!K71="","",①基本情報入力シート!K71)</f>
        <v/>
      </c>
      <c r="K50" s="413" t="str">
        <f>IF(①基本情報入力シート!L71="","",①基本情報入力シート!L71)</f>
        <v/>
      </c>
      <c r="L50" s="414" t="str">
        <f>IF(①基本情報入力シート!M71="","",①基本情報入力シート!M71)</f>
        <v/>
      </c>
      <c r="M50" s="414" t="str">
        <f>IF(①基本情報入力シート!R71="","",①基本情報入力シート!R71)</f>
        <v/>
      </c>
      <c r="N50" s="414" t="str">
        <f>IF(①基本情報入力シート!W71="","",①基本情報入力シート!W71)</f>
        <v/>
      </c>
      <c r="O50" s="409" t="str">
        <f>IF(①基本情報入力シート!X71="","",①基本情報入力シート!X71)</f>
        <v/>
      </c>
      <c r="P50" s="415" t="str">
        <f>IF(①基本情報入力シート!Y71="","",①基本情報入力シート!Y71)</f>
        <v/>
      </c>
      <c r="Q50" s="416" t="str">
        <f>IF(①基本情報入力シート!Z71="","",①基本情報入力シート!Z71)</f>
        <v/>
      </c>
      <c r="R50" s="417" t="str">
        <f>IF(①基本情報入力シート!AA71="","",①基本情報入力シート!AA71)</f>
        <v/>
      </c>
      <c r="S50" s="418"/>
      <c r="T50" s="419"/>
      <c r="U50" s="420" t="str">
        <f>IF(P50="","",VLOOKUP(P50,【参考】数式用!$A$5:$K$39,MATCH(T50,【参考】数式用!$C$4:$H$4,0)+2,0))</f>
        <v/>
      </c>
      <c r="V50" s="38" t="s">
        <v>209</v>
      </c>
      <c r="W50" s="421"/>
      <c r="X50" s="37" t="s">
        <v>210</v>
      </c>
      <c r="Y50" s="421"/>
      <c r="Z50" s="185" t="s">
        <v>211</v>
      </c>
      <c r="AA50" s="422"/>
      <c r="AB50" s="37" t="s">
        <v>210</v>
      </c>
      <c r="AC50" s="422"/>
      <c r="AD50" s="37" t="s">
        <v>212</v>
      </c>
      <c r="AE50" s="423" t="s">
        <v>213</v>
      </c>
      <c r="AF50" s="424" t="str">
        <f t="shared" si="3"/>
        <v/>
      </c>
      <c r="AG50" s="425" t="s">
        <v>214</v>
      </c>
      <c r="AH50" s="426" t="str">
        <f t="shared" si="1"/>
        <v/>
      </c>
    </row>
    <row r="51" spans="1:34" ht="36.75" customHeight="1">
      <c r="A51" s="409">
        <f t="shared" si="4"/>
        <v>40</v>
      </c>
      <c r="B51" s="410" t="str">
        <f>IF(①基本情報入力シート!C72="","",①基本情報入力シート!C72)</f>
        <v/>
      </c>
      <c r="C51" s="411" t="str">
        <f>IF(①基本情報入力シート!D72="","",①基本情報入力シート!D72)</f>
        <v/>
      </c>
      <c r="D51" s="412" t="str">
        <f>IF(①基本情報入力シート!E72="","",①基本情報入力シート!E72)</f>
        <v/>
      </c>
      <c r="E51" s="412" t="str">
        <f>IF(①基本情報入力シート!F72="","",①基本情報入力シート!F72)</f>
        <v/>
      </c>
      <c r="F51" s="412" t="str">
        <f>IF(①基本情報入力シート!G72="","",①基本情報入力シート!G72)</f>
        <v/>
      </c>
      <c r="G51" s="412" t="str">
        <f>IF(①基本情報入力シート!H72="","",①基本情報入力シート!H72)</f>
        <v/>
      </c>
      <c r="H51" s="412" t="str">
        <f>IF(①基本情報入力シート!I72="","",①基本情報入力シート!I72)</f>
        <v/>
      </c>
      <c r="I51" s="412" t="str">
        <f>IF(①基本情報入力シート!J72="","",①基本情報入力シート!J72)</f>
        <v/>
      </c>
      <c r="J51" s="412" t="str">
        <f>IF(①基本情報入力シート!K72="","",①基本情報入力シート!K72)</f>
        <v/>
      </c>
      <c r="K51" s="413" t="str">
        <f>IF(①基本情報入力シート!L72="","",①基本情報入力シート!L72)</f>
        <v/>
      </c>
      <c r="L51" s="414" t="str">
        <f>IF(①基本情報入力シート!M72="","",①基本情報入力シート!M72)</f>
        <v/>
      </c>
      <c r="M51" s="414" t="str">
        <f>IF(①基本情報入力シート!R72="","",①基本情報入力シート!R72)</f>
        <v/>
      </c>
      <c r="N51" s="414" t="str">
        <f>IF(①基本情報入力シート!W72="","",①基本情報入力シート!W72)</f>
        <v/>
      </c>
      <c r="O51" s="409" t="str">
        <f>IF(①基本情報入力シート!X72="","",①基本情報入力シート!X72)</f>
        <v/>
      </c>
      <c r="P51" s="415" t="str">
        <f>IF(①基本情報入力シート!Y72="","",①基本情報入力シート!Y72)</f>
        <v/>
      </c>
      <c r="Q51" s="416" t="str">
        <f>IF(①基本情報入力シート!Z72="","",①基本情報入力シート!Z72)</f>
        <v/>
      </c>
      <c r="R51" s="417" t="str">
        <f>IF(①基本情報入力シート!AA72="","",①基本情報入力シート!AA72)</f>
        <v/>
      </c>
      <c r="S51" s="418"/>
      <c r="T51" s="419"/>
      <c r="U51" s="420" t="str">
        <f>IF(P51="","",VLOOKUP(P51,【参考】数式用!$A$5:$K$39,MATCH(T51,【参考】数式用!$C$4:$H$4,0)+2,0))</f>
        <v/>
      </c>
      <c r="V51" s="38" t="s">
        <v>209</v>
      </c>
      <c r="W51" s="421"/>
      <c r="X51" s="37" t="s">
        <v>210</v>
      </c>
      <c r="Y51" s="421"/>
      <c r="Z51" s="185" t="s">
        <v>211</v>
      </c>
      <c r="AA51" s="422"/>
      <c r="AB51" s="37" t="s">
        <v>210</v>
      </c>
      <c r="AC51" s="422"/>
      <c r="AD51" s="37" t="s">
        <v>212</v>
      </c>
      <c r="AE51" s="423" t="s">
        <v>213</v>
      </c>
      <c r="AF51" s="424" t="str">
        <f t="shared" si="3"/>
        <v/>
      </c>
      <c r="AG51" s="427" t="s">
        <v>214</v>
      </c>
      <c r="AH51" s="426" t="str">
        <f t="shared" si="1"/>
        <v/>
      </c>
    </row>
    <row r="52" spans="1:34" ht="36.75" customHeight="1">
      <c r="A52" s="409">
        <f t="shared" si="4"/>
        <v>41</v>
      </c>
      <c r="B52" s="410" t="str">
        <f>IF(①基本情報入力シート!C73="","",①基本情報入力シート!C73)</f>
        <v/>
      </c>
      <c r="C52" s="411" t="str">
        <f>IF(①基本情報入力シート!D73="","",①基本情報入力シート!D73)</f>
        <v/>
      </c>
      <c r="D52" s="412" t="str">
        <f>IF(①基本情報入力シート!E73="","",①基本情報入力シート!E73)</f>
        <v/>
      </c>
      <c r="E52" s="412" t="str">
        <f>IF(①基本情報入力シート!F73="","",①基本情報入力シート!F73)</f>
        <v/>
      </c>
      <c r="F52" s="412" t="str">
        <f>IF(①基本情報入力シート!G73="","",①基本情報入力シート!G73)</f>
        <v/>
      </c>
      <c r="G52" s="412" t="str">
        <f>IF(①基本情報入力シート!H73="","",①基本情報入力シート!H73)</f>
        <v/>
      </c>
      <c r="H52" s="412" t="str">
        <f>IF(①基本情報入力シート!I73="","",①基本情報入力シート!I73)</f>
        <v/>
      </c>
      <c r="I52" s="412" t="str">
        <f>IF(①基本情報入力シート!J73="","",①基本情報入力シート!J73)</f>
        <v/>
      </c>
      <c r="J52" s="412" t="str">
        <f>IF(①基本情報入力シート!K73="","",①基本情報入力シート!K73)</f>
        <v/>
      </c>
      <c r="K52" s="413" t="str">
        <f>IF(①基本情報入力シート!L73="","",①基本情報入力シート!L73)</f>
        <v/>
      </c>
      <c r="L52" s="414" t="str">
        <f>IF(①基本情報入力シート!M73="","",①基本情報入力シート!M73)</f>
        <v/>
      </c>
      <c r="M52" s="414" t="str">
        <f>IF(①基本情報入力シート!R73="","",①基本情報入力シート!R73)</f>
        <v/>
      </c>
      <c r="N52" s="414" t="str">
        <f>IF(①基本情報入力シート!W73="","",①基本情報入力シート!W73)</f>
        <v/>
      </c>
      <c r="O52" s="409" t="str">
        <f>IF(①基本情報入力シート!X73="","",①基本情報入力シート!X73)</f>
        <v/>
      </c>
      <c r="P52" s="415" t="str">
        <f>IF(①基本情報入力シート!Y73="","",①基本情報入力シート!Y73)</f>
        <v/>
      </c>
      <c r="Q52" s="416" t="str">
        <f>IF(①基本情報入力シート!Z73="","",①基本情報入力シート!Z73)</f>
        <v/>
      </c>
      <c r="R52" s="417" t="str">
        <f>IF(①基本情報入力シート!AA73="","",①基本情報入力シート!AA73)</f>
        <v/>
      </c>
      <c r="S52" s="418"/>
      <c r="T52" s="419"/>
      <c r="U52" s="420" t="str">
        <f>IF(P52="","",VLOOKUP(P52,【参考】数式用!$A$5:$K$39,MATCH(T52,【参考】数式用!$C$4:$H$4,0)+2,0))</f>
        <v/>
      </c>
      <c r="V52" s="38" t="s">
        <v>209</v>
      </c>
      <c r="W52" s="421"/>
      <c r="X52" s="37" t="s">
        <v>210</v>
      </c>
      <c r="Y52" s="421"/>
      <c r="Z52" s="185" t="s">
        <v>211</v>
      </c>
      <c r="AA52" s="422"/>
      <c r="AB52" s="37" t="s">
        <v>210</v>
      </c>
      <c r="AC52" s="422"/>
      <c r="AD52" s="37" t="s">
        <v>212</v>
      </c>
      <c r="AE52" s="423" t="s">
        <v>213</v>
      </c>
      <c r="AF52" s="424" t="str">
        <f t="shared" si="3"/>
        <v/>
      </c>
      <c r="AG52" s="427" t="s">
        <v>214</v>
      </c>
      <c r="AH52" s="426" t="str">
        <f t="shared" si="1"/>
        <v/>
      </c>
    </row>
    <row r="53" spans="1:34" ht="36.75" customHeight="1">
      <c r="A53" s="409">
        <f t="shared" si="4"/>
        <v>42</v>
      </c>
      <c r="B53" s="410" t="str">
        <f>IF(①基本情報入力シート!C74="","",①基本情報入力シート!C74)</f>
        <v/>
      </c>
      <c r="C53" s="411" t="str">
        <f>IF(①基本情報入力シート!D74="","",①基本情報入力シート!D74)</f>
        <v/>
      </c>
      <c r="D53" s="412" t="str">
        <f>IF(①基本情報入力シート!E74="","",①基本情報入力シート!E74)</f>
        <v/>
      </c>
      <c r="E53" s="412" t="str">
        <f>IF(①基本情報入力シート!F74="","",①基本情報入力シート!F74)</f>
        <v/>
      </c>
      <c r="F53" s="412" t="str">
        <f>IF(①基本情報入力シート!G74="","",①基本情報入力シート!G74)</f>
        <v/>
      </c>
      <c r="G53" s="412" t="str">
        <f>IF(①基本情報入力シート!H74="","",①基本情報入力シート!H74)</f>
        <v/>
      </c>
      <c r="H53" s="412" t="str">
        <f>IF(①基本情報入力シート!I74="","",①基本情報入力シート!I74)</f>
        <v/>
      </c>
      <c r="I53" s="412" t="str">
        <f>IF(①基本情報入力シート!J74="","",①基本情報入力シート!J74)</f>
        <v/>
      </c>
      <c r="J53" s="412" t="str">
        <f>IF(①基本情報入力シート!K74="","",①基本情報入力シート!K74)</f>
        <v/>
      </c>
      <c r="K53" s="413" t="str">
        <f>IF(①基本情報入力シート!L74="","",①基本情報入力シート!L74)</f>
        <v/>
      </c>
      <c r="L53" s="414" t="str">
        <f>IF(①基本情報入力シート!M74="","",①基本情報入力シート!M74)</f>
        <v/>
      </c>
      <c r="M53" s="414" t="str">
        <f>IF(①基本情報入力シート!R74="","",①基本情報入力シート!R74)</f>
        <v/>
      </c>
      <c r="N53" s="414" t="str">
        <f>IF(①基本情報入力シート!W74="","",①基本情報入力シート!W74)</f>
        <v/>
      </c>
      <c r="O53" s="409" t="str">
        <f>IF(①基本情報入力シート!X74="","",①基本情報入力シート!X74)</f>
        <v/>
      </c>
      <c r="P53" s="415" t="str">
        <f>IF(①基本情報入力シート!Y74="","",①基本情報入力シート!Y74)</f>
        <v/>
      </c>
      <c r="Q53" s="416" t="str">
        <f>IF(①基本情報入力シート!Z74="","",①基本情報入力シート!Z74)</f>
        <v/>
      </c>
      <c r="R53" s="417" t="str">
        <f>IF(①基本情報入力シート!AA74="","",①基本情報入力シート!AA74)</f>
        <v/>
      </c>
      <c r="S53" s="418"/>
      <c r="T53" s="419"/>
      <c r="U53" s="420" t="str">
        <f>IF(P53="","",VLOOKUP(P53,【参考】数式用!$A$5:$K$39,MATCH(T53,【参考】数式用!$C$4:$H$4,0)+2,0))</f>
        <v/>
      </c>
      <c r="V53" s="38" t="s">
        <v>209</v>
      </c>
      <c r="W53" s="421"/>
      <c r="X53" s="37" t="s">
        <v>210</v>
      </c>
      <c r="Y53" s="421"/>
      <c r="Z53" s="185" t="s">
        <v>211</v>
      </c>
      <c r="AA53" s="422"/>
      <c r="AB53" s="37" t="s">
        <v>210</v>
      </c>
      <c r="AC53" s="422"/>
      <c r="AD53" s="37" t="s">
        <v>212</v>
      </c>
      <c r="AE53" s="423" t="s">
        <v>213</v>
      </c>
      <c r="AF53" s="424" t="str">
        <f t="shared" si="3"/>
        <v/>
      </c>
      <c r="AG53" s="427" t="s">
        <v>214</v>
      </c>
      <c r="AH53" s="426" t="str">
        <f t="shared" si="1"/>
        <v/>
      </c>
    </row>
    <row r="54" spans="1:34" ht="36.75" customHeight="1">
      <c r="A54" s="409">
        <f t="shared" si="4"/>
        <v>43</v>
      </c>
      <c r="B54" s="410" t="str">
        <f>IF(①基本情報入力シート!C75="","",①基本情報入力シート!C75)</f>
        <v/>
      </c>
      <c r="C54" s="411" t="str">
        <f>IF(①基本情報入力シート!D75="","",①基本情報入力シート!D75)</f>
        <v/>
      </c>
      <c r="D54" s="412" t="str">
        <f>IF(①基本情報入力シート!E75="","",①基本情報入力シート!E75)</f>
        <v/>
      </c>
      <c r="E54" s="412" t="str">
        <f>IF(①基本情報入力シート!F75="","",①基本情報入力シート!F75)</f>
        <v/>
      </c>
      <c r="F54" s="412" t="str">
        <f>IF(①基本情報入力シート!G75="","",①基本情報入力シート!G75)</f>
        <v/>
      </c>
      <c r="G54" s="412" t="str">
        <f>IF(①基本情報入力シート!H75="","",①基本情報入力シート!H75)</f>
        <v/>
      </c>
      <c r="H54" s="412" t="str">
        <f>IF(①基本情報入力シート!I75="","",①基本情報入力シート!I75)</f>
        <v/>
      </c>
      <c r="I54" s="412" t="str">
        <f>IF(①基本情報入力シート!J75="","",①基本情報入力シート!J75)</f>
        <v/>
      </c>
      <c r="J54" s="412" t="str">
        <f>IF(①基本情報入力シート!K75="","",①基本情報入力シート!K75)</f>
        <v/>
      </c>
      <c r="K54" s="413" t="str">
        <f>IF(①基本情報入力シート!L75="","",①基本情報入力シート!L75)</f>
        <v/>
      </c>
      <c r="L54" s="414" t="str">
        <f>IF(①基本情報入力シート!M75="","",①基本情報入力シート!M75)</f>
        <v/>
      </c>
      <c r="M54" s="414" t="str">
        <f>IF(①基本情報入力シート!R75="","",①基本情報入力シート!R75)</f>
        <v/>
      </c>
      <c r="N54" s="414" t="str">
        <f>IF(①基本情報入力シート!W75="","",①基本情報入力シート!W75)</f>
        <v/>
      </c>
      <c r="O54" s="409" t="str">
        <f>IF(①基本情報入力シート!X75="","",①基本情報入力シート!X75)</f>
        <v/>
      </c>
      <c r="P54" s="415" t="str">
        <f>IF(①基本情報入力シート!Y75="","",①基本情報入力シート!Y75)</f>
        <v/>
      </c>
      <c r="Q54" s="416" t="str">
        <f>IF(①基本情報入力シート!Z75="","",①基本情報入力シート!Z75)</f>
        <v/>
      </c>
      <c r="R54" s="417" t="str">
        <f>IF(①基本情報入力シート!AA75="","",①基本情報入力シート!AA75)</f>
        <v/>
      </c>
      <c r="S54" s="418"/>
      <c r="T54" s="419"/>
      <c r="U54" s="420" t="str">
        <f>IF(P54="","",VLOOKUP(P54,【参考】数式用!$A$5:$K$39,MATCH(T54,【参考】数式用!$C$4:$H$4,0)+2,0))</f>
        <v/>
      </c>
      <c r="V54" s="38" t="s">
        <v>209</v>
      </c>
      <c r="W54" s="421"/>
      <c r="X54" s="37" t="s">
        <v>210</v>
      </c>
      <c r="Y54" s="421"/>
      <c r="Z54" s="185" t="s">
        <v>211</v>
      </c>
      <c r="AA54" s="422"/>
      <c r="AB54" s="37" t="s">
        <v>210</v>
      </c>
      <c r="AC54" s="422"/>
      <c r="AD54" s="37" t="s">
        <v>212</v>
      </c>
      <c r="AE54" s="423" t="s">
        <v>213</v>
      </c>
      <c r="AF54" s="424" t="str">
        <f t="shared" si="3"/>
        <v/>
      </c>
      <c r="AG54" s="427" t="s">
        <v>214</v>
      </c>
      <c r="AH54" s="426" t="str">
        <f t="shared" si="1"/>
        <v/>
      </c>
    </row>
    <row r="55" spans="1:34" ht="36.75" customHeight="1">
      <c r="A55" s="409">
        <f t="shared" si="4"/>
        <v>44</v>
      </c>
      <c r="B55" s="410" t="str">
        <f>IF(①基本情報入力シート!C76="","",①基本情報入力シート!C76)</f>
        <v/>
      </c>
      <c r="C55" s="411" t="str">
        <f>IF(①基本情報入力シート!D76="","",①基本情報入力シート!D76)</f>
        <v/>
      </c>
      <c r="D55" s="412" t="str">
        <f>IF(①基本情報入力シート!E76="","",①基本情報入力シート!E76)</f>
        <v/>
      </c>
      <c r="E55" s="412" t="str">
        <f>IF(①基本情報入力シート!F76="","",①基本情報入力シート!F76)</f>
        <v/>
      </c>
      <c r="F55" s="412" t="str">
        <f>IF(①基本情報入力シート!G76="","",①基本情報入力シート!G76)</f>
        <v/>
      </c>
      <c r="G55" s="412" t="str">
        <f>IF(①基本情報入力シート!H76="","",①基本情報入力シート!H76)</f>
        <v/>
      </c>
      <c r="H55" s="412" t="str">
        <f>IF(①基本情報入力シート!I76="","",①基本情報入力シート!I76)</f>
        <v/>
      </c>
      <c r="I55" s="412" t="str">
        <f>IF(①基本情報入力シート!J76="","",①基本情報入力シート!J76)</f>
        <v/>
      </c>
      <c r="J55" s="412" t="str">
        <f>IF(①基本情報入力シート!K76="","",①基本情報入力シート!K76)</f>
        <v/>
      </c>
      <c r="K55" s="413" t="str">
        <f>IF(①基本情報入力シート!L76="","",①基本情報入力シート!L76)</f>
        <v/>
      </c>
      <c r="L55" s="414" t="str">
        <f>IF(①基本情報入力シート!M76="","",①基本情報入力シート!M76)</f>
        <v/>
      </c>
      <c r="M55" s="414" t="str">
        <f>IF(①基本情報入力シート!R76="","",①基本情報入力シート!R76)</f>
        <v/>
      </c>
      <c r="N55" s="414" t="str">
        <f>IF(①基本情報入力シート!W76="","",①基本情報入力シート!W76)</f>
        <v/>
      </c>
      <c r="O55" s="409" t="str">
        <f>IF(①基本情報入力シート!X76="","",①基本情報入力シート!X76)</f>
        <v/>
      </c>
      <c r="P55" s="415" t="str">
        <f>IF(①基本情報入力シート!Y76="","",①基本情報入力シート!Y76)</f>
        <v/>
      </c>
      <c r="Q55" s="416" t="str">
        <f>IF(①基本情報入力シート!Z76="","",①基本情報入力シート!Z76)</f>
        <v/>
      </c>
      <c r="R55" s="417" t="str">
        <f>IF(①基本情報入力シート!AA76="","",①基本情報入力シート!AA76)</f>
        <v/>
      </c>
      <c r="S55" s="418"/>
      <c r="T55" s="419"/>
      <c r="U55" s="420" t="str">
        <f>IF(P55="","",VLOOKUP(P55,【参考】数式用!$A$5:$K$39,MATCH(T55,【参考】数式用!$C$4:$H$4,0)+2,0))</f>
        <v/>
      </c>
      <c r="V55" s="38" t="s">
        <v>209</v>
      </c>
      <c r="W55" s="421"/>
      <c r="X55" s="37" t="s">
        <v>210</v>
      </c>
      <c r="Y55" s="421"/>
      <c r="Z55" s="185" t="s">
        <v>211</v>
      </c>
      <c r="AA55" s="422"/>
      <c r="AB55" s="37" t="s">
        <v>210</v>
      </c>
      <c r="AC55" s="422"/>
      <c r="AD55" s="37" t="s">
        <v>212</v>
      </c>
      <c r="AE55" s="423" t="s">
        <v>213</v>
      </c>
      <c r="AF55" s="424" t="str">
        <f t="shared" si="3"/>
        <v/>
      </c>
      <c r="AG55" s="427" t="s">
        <v>214</v>
      </c>
      <c r="AH55" s="426" t="str">
        <f t="shared" si="1"/>
        <v/>
      </c>
    </row>
    <row r="56" spans="1:34" ht="36.75" customHeight="1">
      <c r="A56" s="409">
        <f t="shared" si="4"/>
        <v>45</v>
      </c>
      <c r="B56" s="410" t="str">
        <f>IF(①基本情報入力シート!C77="","",①基本情報入力シート!C77)</f>
        <v/>
      </c>
      <c r="C56" s="411" t="str">
        <f>IF(①基本情報入力シート!D77="","",①基本情報入力シート!D77)</f>
        <v/>
      </c>
      <c r="D56" s="412" t="str">
        <f>IF(①基本情報入力シート!E77="","",①基本情報入力シート!E77)</f>
        <v/>
      </c>
      <c r="E56" s="412" t="str">
        <f>IF(①基本情報入力シート!F77="","",①基本情報入力シート!F77)</f>
        <v/>
      </c>
      <c r="F56" s="412" t="str">
        <f>IF(①基本情報入力シート!G77="","",①基本情報入力シート!G77)</f>
        <v/>
      </c>
      <c r="G56" s="412" t="str">
        <f>IF(①基本情報入力シート!H77="","",①基本情報入力シート!H77)</f>
        <v/>
      </c>
      <c r="H56" s="412" t="str">
        <f>IF(①基本情報入力シート!I77="","",①基本情報入力シート!I77)</f>
        <v/>
      </c>
      <c r="I56" s="412" t="str">
        <f>IF(①基本情報入力シート!J77="","",①基本情報入力シート!J77)</f>
        <v/>
      </c>
      <c r="J56" s="412" t="str">
        <f>IF(①基本情報入力シート!K77="","",①基本情報入力シート!K77)</f>
        <v/>
      </c>
      <c r="K56" s="413" t="str">
        <f>IF(①基本情報入力シート!L77="","",①基本情報入力シート!L77)</f>
        <v/>
      </c>
      <c r="L56" s="414" t="str">
        <f>IF(①基本情報入力シート!M77="","",①基本情報入力シート!M77)</f>
        <v/>
      </c>
      <c r="M56" s="414" t="str">
        <f>IF(①基本情報入力シート!R77="","",①基本情報入力シート!R77)</f>
        <v/>
      </c>
      <c r="N56" s="414" t="str">
        <f>IF(①基本情報入力シート!W77="","",①基本情報入力シート!W77)</f>
        <v/>
      </c>
      <c r="O56" s="409" t="str">
        <f>IF(①基本情報入力シート!X77="","",①基本情報入力シート!X77)</f>
        <v/>
      </c>
      <c r="P56" s="415" t="str">
        <f>IF(①基本情報入力シート!Y77="","",①基本情報入力シート!Y77)</f>
        <v/>
      </c>
      <c r="Q56" s="416" t="str">
        <f>IF(①基本情報入力シート!Z77="","",①基本情報入力シート!Z77)</f>
        <v/>
      </c>
      <c r="R56" s="417" t="str">
        <f>IF(①基本情報入力シート!AA77="","",①基本情報入力シート!AA77)</f>
        <v/>
      </c>
      <c r="S56" s="418"/>
      <c r="T56" s="419"/>
      <c r="U56" s="420" t="str">
        <f>IF(P56="","",VLOOKUP(P56,【参考】数式用!$A$5:$K$39,MATCH(T56,【参考】数式用!$C$4:$H$4,0)+2,0))</f>
        <v/>
      </c>
      <c r="V56" s="38" t="s">
        <v>209</v>
      </c>
      <c r="W56" s="421"/>
      <c r="X56" s="37" t="s">
        <v>210</v>
      </c>
      <c r="Y56" s="421"/>
      <c r="Z56" s="185" t="s">
        <v>211</v>
      </c>
      <c r="AA56" s="422"/>
      <c r="AB56" s="37" t="s">
        <v>210</v>
      </c>
      <c r="AC56" s="422"/>
      <c r="AD56" s="37" t="s">
        <v>212</v>
      </c>
      <c r="AE56" s="423" t="s">
        <v>213</v>
      </c>
      <c r="AF56" s="424" t="str">
        <f t="shared" si="3"/>
        <v/>
      </c>
      <c r="AG56" s="427" t="s">
        <v>214</v>
      </c>
      <c r="AH56" s="426" t="str">
        <f t="shared" si="1"/>
        <v/>
      </c>
    </row>
    <row r="57" spans="1:34" ht="36.75" customHeight="1">
      <c r="A57" s="409">
        <f t="shared" si="4"/>
        <v>46</v>
      </c>
      <c r="B57" s="410" t="str">
        <f>IF(①基本情報入力シート!C78="","",①基本情報入力シート!C78)</f>
        <v/>
      </c>
      <c r="C57" s="411" t="str">
        <f>IF(①基本情報入力シート!D78="","",①基本情報入力シート!D78)</f>
        <v/>
      </c>
      <c r="D57" s="412" t="str">
        <f>IF(①基本情報入力シート!E78="","",①基本情報入力シート!E78)</f>
        <v/>
      </c>
      <c r="E57" s="412" t="str">
        <f>IF(①基本情報入力シート!F78="","",①基本情報入力シート!F78)</f>
        <v/>
      </c>
      <c r="F57" s="412" t="str">
        <f>IF(①基本情報入力シート!G78="","",①基本情報入力シート!G78)</f>
        <v/>
      </c>
      <c r="G57" s="412" t="str">
        <f>IF(①基本情報入力シート!H78="","",①基本情報入力シート!H78)</f>
        <v/>
      </c>
      <c r="H57" s="412" t="str">
        <f>IF(①基本情報入力シート!I78="","",①基本情報入力シート!I78)</f>
        <v/>
      </c>
      <c r="I57" s="412" t="str">
        <f>IF(①基本情報入力シート!J78="","",①基本情報入力シート!J78)</f>
        <v/>
      </c>
      <c r="J57" s="412" t="str">
        <f>IF(①基本情報入力シート!K78="","",①基本情報入力シート!K78)</f>
        <v/>
      </c>
      <c r="K57" s="413" t="str">
        <f>IF(①基本情報入力シート!L78="","",①基本情報入力シート!L78)</f>
        <v/>
      </c>
      <c r="L57" s="414" t="str">
        <f>IF(①基本情報入力シート!M78="","",①基本情報入力シート!M78)</f>
        <v/>
      </c>
      <c r="M57" s="414" t="str">
        <f>IF(①基本情報入力シート!R78="","",①基本情報入力シート!R78)</f>
        <v/>
      </c>
      <c r="N57" s="414" t="str">
        <f>IF(①基本情報入力シート!W78="","",①基本情報入力シート!W78)</f>
        <v/>
      </c>
      <c r="O57" s="409" t="str">
        <f>IF(①基本情報入力シート!X78="","",①基本情報入力シート!X78)</f>
        <v/>
      </c>
      <c r="P57" s="415" t="str">
        <f>IF(①基本情報入力シート!Y78="","",①基本情報入力シート!Y78)</f>
        <v/>
      </c>
      <c r="Q57" s="416" t="str">
        <f>IF(①基本情報入力シート!Z78="","",①基本情報入力シート!Z78)</f>
        <v/>
      </c>
      <c r="R57" s="417" t="str">
        <f>IF(①基本情報入力シート!AA78="","",①基本情報入力シート!AA78)</f>
        <v/>
      </c>
      <c r="S57" s="418"/>
      <c r="T57" s="419"/>
      <c r="U57" s="420" t="str">
        <f>IF(P57="","",VLOOKUP(P57,【参考】数式用!$A$5:$K$39,MATCH(T57,【参考】数式用!$C$4:$H$4,0)+2,0))</f>
        <v/>
      </c>
      <c r="V57" s="38" t="s">
        <v>209</v>
      </c>
      <c r="W57" s="421"/>
      <c r="X57" s="37" t="s">
        <v>210</v>
      </c>
      <c r="Y57" s="421"/>
      <c r="Z57" s="185" t="s">
        <v>211</v>
      </c>
      <c r="AA57" s="422"/>
      <c r="AB57" s="37" t="s">
        <v>210</v>
      </c>
      <c r="AC57" s="422"/>
      <c r="AD57" s="37" t="s">
        <v>212</v>
      </c>
      <c r="AE57" s="423" t="s">
        <v>213</v>
      </c>
      <c r="AF57" s="424" t="str">
        <f t="shared" si="3"/>
        <v/>
      </c>
      <c r="AG57" s="427" t="s">
        <v>214</v>
      </c>
      <c r="AH57" s="426" t="str">
        <f t="shared" si="1"/>
        <v/>
      </c>
    </row>
    <row r="58" spans="1:34" ht="36.75" customHeight="1">
      <c r="A58" s="409">
        <f t="shared" si="4"/>
        <v>47</v>
      </c>
      <c r="B58" s="410" t="str">
        <f>IF(①基本情報入力シート!C79="","",①基本情報入力シート!C79)</f>
        <v/>
      </c>
      <c r="C58" s="411" t="str">
        <f>IF(①基本情報入力シート!D79="","",①基本情報入力シート!D79)</f>
        <v/>
      </c>
      <c r="D58" s="412" t="str">
        <f>IF(①基本情報入力シート!E79="","",①基本情報入力シート!E79)</f>
        <v/>
      </c>
      <c r="E58" s="412" t="str">
        <f>IF(①基本情報入力シート!F79="","",①基本情報入力シート!F79)</f>
        <v/>
      </c>
      <c r="F58" s="412" t="str">
        <f>IF(①基本情報入力シート!G79="","",①基本情報入力シート!G79)</f>
        <v/>
      </c>
      <c r="G58" s="412" t="str">
        <f>IF(①基本情報入力シート!H79="","",①基本情報入力シート!H79)</f>
        <v/>
      </c>
      <c r="H58" s="412" t="str">
        <f>IF(①基本情報入力シート!I79="","",①基本情報入力シート!I79)</f>
        <v/>
      </c>
      <c r="I58" s="412" t="str">
        <f>IF(①基本情報入力シート!J79="","",①基本情報入力シート!J79)</f>
        <v/>
      </c>
      <c r="J58" s="412" t="str">
        <f>IF(①基本情報入力シート!K79="","",①基本情報入力シート!K79)</f>
        <v/>
      </c>
      <c r="K58" s="413" t="str">
        <f>IF(①基本情報入力シート!L79="","",①基本情報入力シート!L79)</f>
        <v/>
      </c>
      <c r="L58" s="414" t="str">
        <f>IF(①基本情報入力シート!M79="","",①基本情報入力シート!M79)</f>
        <v/>
      </c>
      <c r="M58" s="414" t="str">
        <f>IF(①基本情報入力シート!R79="","",①基本情報入力シート!R79)</f>
        <v/>
      </c>
      <c r="N58" s="414" t="str">
        <f>IF(①基本情報入力シート!W79="","",①基本情報入力シート!W79)</f>
        <v/>
      </c>
      <c r="O58" s="409" t="str">
        <f>IF(①基本情報入力シート!X79="","",①基本情報入力シート!X79)</f>
        <v/>
      </c>
      <c r="P58" s="415" t="str">
        <f>IF(①基本情報入力シート!Y79="","",①基本情報入力シート!Y79)</f>
        <v/>
      </c>
      <c r="Q58" s="416" t="str">
        <f>IF(①基本情報入力シート!Z79="","",①基本情報入力シート!Z79)</f>
        <v/>
      </c>
      <c r="R58" s="417" t="str">
        <f>IF(①基本情報入力シート!AA79="","",①基本情報入力シート!AA79)</f>
        <v/>
      </c>
      <c r="S58" s="418"/>
      <c r="T58" s="419"/>
      <c r="U58" s="420" t="str">
        <f>IF(P58="","",VLOOKUP(P58,【参考】数式用!$A$5:$K$39,MATCH(T58,【参考】数式用!$C$4:$H$4,0)+2,0))</f>
        <v/>
      </c>
      <c r="V58" s="38" t="s">
        <v>209</v>
      </c>
      <c r="W58" s="421"/>
      <c r="X58" s="37" t="s">
        <v>210</v>
      </c>
      <c r="Y58" s="421"/>
      <c r="Z58" s="185" t="s">
        <v>211</v>
      </c>
      <c r="AA58" s="422"/>
      <c r="AB58" s="37" t="s">
        <v>210</v>
      </c>
      <c r="AC58" s="422"/>
      <c r="AD58" s="37" t="s">
        <v>212</v>
      </c>
      <c r="AE58" s="423" t="s">
        <v>213</v>
      </c>
      <c r="AF58" s="424" t="str">
        <f t="shared" si="3"/>
        <v/>
      </c>
      <c r="AG58" s="427" t="s">
        <v>214</v>
      </c>
      <c r="AH58" s="426" t="str">
        <f t="shared" si="1"/>
        <v/>
      </c>
    </row>
    <row r="59" spans="1:34" ht="36.75" customHeight="1">
      <c r="A59" s="409">
        <f t="shared" si="4"/>
        <v>48</v>
      </c>
      <c r="B59" s="410" t="str">
        <f>IF(①基本情報入力シート!C80="","",①基本情報入力シート!C80)</f>
        <v/>
      </c>
      <c r="C59" s="411" t="str">
        <f>IF(①基本情報入力シート!D80="","",①基本情報入力シート!D80)</f>
        <v/>
      </c>
      <c r="D59" s="412" t="str">
        <f>IF(①基本情報入力シート!E80="","",①基本情報入力シート!E80)</f>
        <v/>
      </c>
      <c r="E59" s="412" t="str">
        <f>IF(①基本情報入力シート!F80="","",①基本情報入力シート!F80)</f>
        <v/>
      </c>
      <c r="F59" s="412" t="str">
        <f>IF(①基本情報入力シート!G80="","",①基本情報入力シート!G80)</f>
        <v/>
      </c>
      <c r="G59" s="412" t="str">
        <f>IF(①基本情報入力シート!H80="","",①基本情報入力シート!H80)</f>
        <v/>
      </c>
      <c r="H59" s="412" t="str">
        <f>IF(①基本情報入力シート!I80="","",①基本情報入力シート!I80)</f>
        <v/>
      </c>
      <c r="I59" s="412" t="str">
        <f>IF(①基本情報入力シート!J80="","",①基本情報入力シート!J80)</f>
        <v/>
      </c>
      <c r="J59" s="412" t="str">
        <f>IF(①基本情報入力シート!K80="","",①基本情報入力シート!K80)</f>
        <v/>
      </c>
      <c r="K59" s="413" t="str">
        <f>IF(①基本情報入力シート!L80="","",①基本情報入力シート!L80)</f>
        <v/>
      </c>
      <c r="L59" s="414" t="str">
        <f>IF(①基本情報入力シート!M80="","",①基本情報入力シート!M80)</f>
        <v/>
      </c>
      <c r="M59" s="414" t="str">
        <f>IF(①基本情報入力シート!R80="","",①基本情報入力シート!R80)</f>
        <v/>
      </c>
      <c r="N59" s="414" t="str">
        <f>IF(①基本情報入力シート!W80="","",①基本情報入力シート!W80)</f>
        <v/>
      </c>
      <c r="O59" s="409" t="str">
        <f>IF(①基本情報入力シート!X80="","",①基本情報入力シート!X80)</f>
        <v/>
      </c>
      <c r="P59" s="415" t="str">
        <f>IF(①基本情報入力シート!Y80="","",①基本情報入力シート!Y80)</f>
        <v/>
      </c>
      <c r="Q59" s="416" t="str">
        <f>IF(①基本情報入力シート!Z80="","",①基本情報入力シート!Z80)</f>
        <v/>
      </c>
      <c r="R59" s="417" t="str">
        <f>IF(①基本情報入力シート!AA80="","",①基本情報入力シート!AA80)</f>
        <v/>
      </c>
      <c r="S59" s="418"/>
      <c r="T59" s="419"/>
      <c r="U59" s="420" t="str">
        <f>IF(P59="","",VLOOKUP(P59,【参考】数式用!$A$5:$K$39,MATCH(T59,【参考】数式用!$C$4:$H$4,0)+2,0))</f>
        <v/>
      </c>
      <c r="V59" s="38" t="s">
        <v>209</v>
      </c>
      <c r="W59" s="421"/>
      <c r="X59" s="37" t="s">
        <v>210</v>
      </c>
      <c r="Y59" s="421"/>
      <c r="Z59" s="185" t="s">
        <v>211</v>
      </c>
      <c r="AA59" s="422"/>
      <c r="AB59" s="37" t="s">
        <v>210</v>
      </c>
      <c r="AC59" s="422"/>
      <c r="AD59" s="37" t="s">
        <v>212</v>
      </c>
      <c r="AE59" s="423" t="s">
        <v>213</v>
      </c>
      <c r="AF59" s="424" t="str">
        <f t="shared" si="3"/>
        <v/>
      </c>
      <c r="AG59" s="427" t="s">
        <v>214</v>
      </c>
      <c r="AH59" s="426" t="str">
        <f t="shared" si="1"/>
        <v/>
      </c>
    </row>
    <row r="60" spans="1:34" ht="36.75" customHeight="1">
      <c r="A60" s="409">
        <f t="shared" si="4"/>
        <v>49</v>
      </c>
      <c r="B60" s="410" t="str">
        <f>IF(①基本情報入力シート!C81="","",①基本情報入力シート!C81)</f>
        <v/>
      </c>
      <c r="C60" s="411" t="str">
        <f>IF(①基本情報入力シート!D81="","",①基本情報入力シート!D81)</f>
        <v/>
      </c>
      <c r="D60" s="412" t="str">
        <f>IF(①基本情報入力シート!E81="","",①基本情報入力シート!E81)</f>
        <v/>
      </c>
      <c r="E60" s="412" t="str">
        <f>IF(①基本情報入力シート!F81="","",①基本情報入力シート!F81)</f>
        <v/>
      </c>
      <c r="F60" s="412" t="str">
        <f>IF(①基本情報入力シート!G81="","",①基本情報入力シート!G81)</f>
        <v/>
      </c>
      <c r="G60" s="412" t="str">
        <f>IF(①基本情報入力シート!H81="","",①基本情報入力シート!H81)</f>
        <v/>
      </c>
      <c r="H60" s="412" t="str">
        <f>IF(①基本情報入力シート!I81="","",①基本情報入力シート!I81)</f>
        <v/>
      </c>
      <c r="I60" s="412" t="str">
        <f>IF(①基本情報入力シート!J81="","",①基本情報入力シート!J81)</f>
        <v/>
      </c>
      <c r="J60" s="412" t="str">
        <f>IF(①基本情報入力シート!K81="","",①基本情報入力シート!K81)</f>
        <v/>
      </c>
      <c r="K60" s="413" t="str">
        <f>IF(①基本情報入力シート!L81="","",①基本情報入力シート!L81)</f>
        <v/>
      </c>
      <c r="L60" s="414" t="str">
        <f>IF(①基本情報入力シート!M81="","",①基本情報入力シート!M81)</f>
        <v/>
      </c>
      <c r="M60" s="414" t="str">
        <f>IF(①基本情報入力シート!R81="","",①基本情報入力シート!R81)</f>
        <v/>
      </c>
      <c r="N60" s="414" t="str">
        <f>IF(①基本情報入力シート!W81="","",①基本情報入力シート!W81)</f>
        <v/>
      </c>
      <c r="O60" s="409" t="str">
        <f>IF(①基本情報入力シート!X81="","",①基本情報入力シート!X81)</f>
        <v/>
      </c>
      <c r="P60" s="415" t="str">
        <f>IF(①基本情報入力シート!Y81="","",①基本情報入力シート!Y81)</f>
        <v/>
      </c>
      <c r="Q60" s="416" t="str">
        <f>IF(①基本情報入力シート!Z81="","",①基本情報入力シート!Z81)</f>
        <v/>
      </c>
      <c r="R60" s="417" t="str">
        <f>IF(①基本情報入力シート!AA81="","",①基本情報入力シート!AA81)</f>
        <v/>
      </c>
      <c r="S60" s="418"/>
      <c r="T60" s="419"/>
      <c r="U60" s="420" t="str">
        <f>IF(P60="","",VLOOKUP(P60,【参考】数式用!$A$5:$K$39,MATCH(T60,【参考】数式用!$C$4:$H$4,0)+2,0))</f>
        <v/>
      </c>
      <c r="V60" s="38" t="s">
        <v>209</v>
      </c>
      <c r="W60" s="421"/>
      <c r="X60" s="37" t="s">
        <v>210</v>
      </c>
      <c r="Y60" s="421"/>
      <c r="Z60" s="185" t="s">
        <v>211</v>
      </c>
      <c r="AA60" s="422"/>
      <c r="AB60" s="37" t="s">
        <v>210</v>
      </c>
      <c r="AC60" s="422"/>
      <c r="AD60" s="37" t="s">
        <v>212</v>
      </c>
      <c r="AE60" s="423" t="s">
        <v>213</v>
      </c>
      <c r="AF60" s="424" t="str">
        <f t="shared" si="3"/>
        <v/>
      </c>
      <c r="AG60" s="427" t="s">
        <v>214</v>
      </c>
      <c r="AH60" s="426" t="str">
        <f t="shared" si="1"/>
        <v/>
      </c>
    </row>
    <row r="61" spans="1:34" ht="36.75" customHeight="1">
      <c r="A61" s="409">
        <f t="shared" si="4"/>
        <v>50</v>
      </c>
      <c r="B61" s="410" t="str">
        <f>IF(①基本情報入力シート!C82="","",①基本情報入力シート!C82)</f>
        <v/>
      </c>
      <c r="C61" s="411" t="str">
        <f>IF(①基本情報入力シート!D82="","",①基本情報入力シート!D82)</f>
        <v/>
      </c>
      <c r="D61" s="412" t="str">
        <f>IF(①基本情報入力シート!E82="","",①基本情報入力シート!E82)</f>
        <v/>
      </c>
      <c r="E61" s="412" t="str">
        <f>IF(①基本情報入力シート!F82="","",①基本情報入力シート!F82)</f>
        <v/>
      </c>
      <c r="F61" s="412" t="str">
        <f>IF(①基本情報入力シート!G82="","",①基本情報入力シート!G82)</f>
        <v/>
      </c>
      <c r="G61" s="412" t="str">
        <f>IF(①基本情報入力シート!H82="","",①基本情報入力シート!H82)</f>
        <v/>
      </c>
      <c r="H61" s="412" t="str">
        <f>IF(①基本情報入力シート!I82="","",①基本情報入力シート!I82)</f>
        <v/>
      </c>
      <c r="I61" s="412" t="str">
        <f>IF(①基本情報入力シート!J82="","",①基本情報入力シート!J82)</f>
        <v/>
      </c>
      <c r="J61" s="412" t="str">
        <f>IF(①基本情報入力シート!K82="","",①基本情報入力シート!K82)</f>
        <v/>
      </c>
      <c r="K61" s="413" t="str">
        <f>IF(①基本情報入力シート!L82="","",①基本情報入力シート!L82)</f>
        <v/>
      </c>
      <c r="L61" s="414" t="str">
        <f>IF(①基本情報入力シート!M82="","",①基本情報入力シート!M82)</f>
        <v/>
      </c>
      <c r="M61" s="414" t="str">
        <f>IF(①基本情報入力シート!R82="","",①基本情報入力シート!R82)</f>
        <v/>
      </c>
      <c r="N61" s="414" t="str">
        <f>IF(①基本情報入力シート!W82="","",①基本情報入力シート!W82)</f>
        <v/>
      </c>
      <c r="O61" s="409" t="str">
        <f>IF(①基本情報入力シート!X82="","",①基本情報入力シート!X82)</f>
        <v/>
      </c>
      <c r="P61" s="415" t="str">
        <f>IF(①基本情報入力シート!Y82="","",①基本情報入力シート!Y82)</f>
        <v/>
      </c>
      <c r="Q61" s="416" t="str">
        <f>IF(①基本情報入力シート!Z82="","",①基本情報入力シート!Z82)</f>
        <v/>
      </c>
      <c r="R61" s="417" t="str">
        <f>IF(①基本情報入力シート!AA82="","",①基本情報入力シート!AA82)</f>
        <v/>
      </c>
      <c r="S61" s="418"/>
      <c r="T61" s="419"/>
      <c r="U61" s="420" t="str">
        <f>IF(P61="","",VLOOKUP(P61,【参考】数式用!$A$5:$K$39,MATCH(T61,【参考】数式用!$C$4:$H$4,0)+2,0))</f>
        <v/>
      </c>
      <c r="V61" s="38" t="s">
        <v>209</v>
      </c>
      <c r="W61" s="421"/>
      <c r="X61" s="37" t="s">
        <v>210</v>
      </c>
      <c r="Y61" s="421"/>
      <c r="Z61" s="185" t="s">
        <v>211</v>
      </c>
      <c r="AA61" s="422"/>
      <c r="AB61" s="37" t="s">
        <v>210</v>
      </c>
      <c r="AC61" s="422"/>
      <c r="AD61" s="37" t="s">
        <v>212</v>
      </c>
      <c r="AE61" s="423" t="s">
        <v>213</v>
      </c>
      <c r="AF61" s="424" t="str">
        <f t="shared" si="3"/>
        <v/>
      </c>
      <c r="AG61" s="427" t="s">
        <v>214</v>
      </c>
      <c r="AH61" s="426" t="str">
        <f t="shared" si="1"/>
        <v/>
      </c>
    </row>
    <row r="62" spans="1:34" ht="36.75" customHeight="1">
      <c r="A62" s="409">
        <f t="shared" si="4"/>
        <v>51</v>
      </c>
      <c r="B62" s="410" t="str">
        <f>IF(①基本情報入力シート!C83="","",①基本情報入力シート!C83)</f>
        <v/>
      </c>
      <c r="C62" s="411" t="str">
        <f>IF(①基本情報入力シート!D83="","",①基本情報入力シート!D83)</f>
        <v/>
      </c>
      <c r="D62" s="412" t="str">
        <f>IF(①基本情報入力シート!E83="","",①基本情報入力シート!E83)</f>
        <v/>
      </c>
      <c r="E62" s="412" t="str">
        <f>IF(①基本情報入力シート!F83="","",①基本情報入力シート!F83)</f>
        <v/>
      </c>
      <c r="F62" s="412" t="str">
        <f>IF(①基本情報入力シート!G83="","",①基本情報入力シート!G83)</f>
        <v/>
      </c>
      <c r="G62" s="412" t="str">
        <f>IF(①基本情報入力シート!H83="","",①基本情報入力シート!H83)</f>
        <v/>
      </c>
      <c r="H62" s="412" t="str">
        <f>IF(①基本情報入力シート!I83="","",①基本情報入力シート!I83)</f>
        <v/>
      </c>
      <c r="I62" s="412" t="str">
        <f>IF(①基本情報入力シート!J83="","",①基本情報入力シート!J83)</f>
        <v/>
      </c>
      <c r="J62" s="412" t="str">
        <f>IF(①基本情報入力シート!K83="","",①基本情報入力シート!K83)</f>
        <v/>
      </c>
      <c r="K62" s="413" t="str">
        <f>IF(①基本情報入力シート!L83="","",①基本情報入力シート!L83)</f>
        <v/>
      </c>
      <c r="L62" s="414" t="str">
        <f>IF(①基本情報入力シート!M83="","",①基本情報入力シート!M83)</f>
        <v/>
      </c>
      <c r="M62" s="414" t="str">
        <f>IF(①基本情報入力シート!R83="","",①基本情報入力シート!R83)</f>
        <v/>
      </c>
      <c r="N62" s="414" t="str">
        <f>IF(①基本情報入力シート!W83="","",①基本情報入力シート!W83)</f>
        <v/>
      </c>
      <c r="O62" s="409" t="str">
        <f>IF(①基本情報入力シート!X83="","",①基本情報入力シート!X83)</f>
        <v/>
      </c>
      <c r="P62" s="415" t="str">
        <f>IF(①基本情報入力シート!Y83="","",①基本情報入力シート!Y83)</f>
        <v/>
      </c>
      <c r="Q62" s="416" t="str">
        <f>IF(①基本情報入力シート!Z83="","",①基本情報入力シート!Z83)</f>
        <v/>
      </c>
      <c r="R62" s="417" t="str">
        <f>IF(①基本情報入力シート!AA83="","",①基本情報入力シート!AA83)</f>
        <v/>
      </c>
      <c r="S62" s="418"/>
      <c r="T62" s="419"/>
      <c r="U62" s="420" t="str">
        <f>IF(P62="","",VLOOKUP(P62,【参考】数式用!$A$5:$K$39,MATCH(T62,【参考】数式用!$C$4:$H$4,0)+2,0))</f>
        <v/>
      </c>
      <c r="V62" s="38" t="s">
        <v>209</v>
      </c>
      <c r="W62" s="421"/>
      <c r="X62" s="37" t="s">
        <v>210</v>
      </c>
      <c r="Y62" s="421"/>
      <c r="Z62" s="185" t="s">
        <v>211</v>
      </c>
      <c r="AA62" s="422"/>
      <c r="AB62" s="37" t="s">
        <v>210</v>
      </c>
      <c r="AC62" s="422"/>
      <c r="AD62" s="37" t="s">
        <v>212</v>
      </c>
      <c r="AE62" s="423" t="s">
        <v>213</v>
      </c>
      <c r="AF62" s="424" t="str">
        <f t="shared" si="3"/>
        <v/>
      </c>
      <c r="AG62" s="427" t="s">
        <v>214</v>
      </c>
      <c r="AH62" s="426" t="str">
        <f t="shared" si="1"/>
        <v/>
      </c>
    </row>
    <row r="63" spans="1:34" ht="36.75" customHeight="1">
      <c r="A63" s="409">
        <f t="shared" si="4"/>
        <v>52</v>
      </c>
      <c r="B63" s="410" t="str">
        <f>IF(①基本情報入力シート!C84="","",①基本情報入力シート!C84)</f>
        <v/>
      </c>
      <c r="C63" s="411" t="str">
        <f>IF(①基本情報入力シート!D84="","",①基本情報入力シート!D84)</f>
        <v/>
      </c>
      <c r="D63" s="412" t="str">
        <f>IF(①基本情報入力シート!E84="","",①基本情報入力シート!E84)</f>
        <v/>
      </c>
      <c r="E63" s="412" t="str">
        <f>IF(①基本情報入力シート!F84="","",①基本情報入力シート!F84)</f>
        <v/>
      </c>
      <c r="F63" s="412" t="str">
        <f>IF(①基本情報入力シート!G84="","",①基本情報入力シート!G84)</f>
        <v/>
      </c>
      <c r="G63" s="412" t="str">
        <f>IF(①基本情報入力シート!H84="","",①基本情報入力シート!H84)</f>
        <v/>
      </c>
      <c r="H63" s="412" t="str">
        <f>IF(①基本情報入力シート!I84="","",①基本情報入力シート!I84)</f>
        <v/>
      </c>
      <c r="I63" s="412" t="str">
        <f>IF(①基本情報入力シート!J84="","",①基本情報入力シート!J84)</f>
        <v/>
      </c>
      <c r="J63" s="412" t="str">
        <f>IF(①基本情報入力シート!K84="","",①基本情報入力シート!K84)</f>
        <v/>
      </c>
      <c r="K63" s="413" t="str">
        <f>IF(①基本情報入力シート!L84="","",①基本情報入力シート!L84)</f>
        <v/>
      </c>
      <c r="L63" s="414" t="str">
        <f>IF(①基本情報入力シート!M84="","",①基本情報入力シート!M84)</f>
        <v/>
      </c>
      <c r="M63" s="414" t="str">
        <f>IF(①基本情報入力シート!R84="","",①基本情報入力シート!R84)</f>
        <v/>
      </c>
      <c r="N63" s="414" t="str">
        <f>IF(①基本情報入力シート!W84="","",①基本情報入力シート!W84)</f>
        <v/>
      </c>
      <c r="O63" s="409" t="str">
        <f>IF(①基本情報入力シート!X84="","",①基本情報入力シート!X84)</f>
        <v/>
      </c>
      <c r="P63" s="415" t="str">
        <f>IF(①基本情報入力シート!Y84="","",①基本情報入力シート!Y84)</f>
        <v/>
      </c>
      <c r="Q63" s="416" t="str">
        <f>IF(①基本情報入力シート!Z84="","",①基本情報入力シート!Z84)</f>
        <v/>
      </c>
      <c r="R63" s="417" t="str">
        <f>IF(①基本情報入力シート!AA84="","",①基本情報入力シート!AA84)</f>
        <v/>
      </c>
      <c r="S63" s="418"/>
      <c r="T63" s="419"/>
      <c r="U63" s="420" t="str">
        <f>IF(P63="","",VLOOKUP(P63,【参考】数式用!$A$5:$K$39,MATCH(T63,【参考】数式用!$C$4:$H$4,0)+2,0))</f>
        <v/>
      </c>
      <c r="V63" s="38" t="s">
        <v>209</v>
      </c>
      <c r="W63" s="421"/>
      <c r="X63" s="37" t="s">
        <v>210</v>
      </c>
      <c r="Y63" s="421"/>
      <c r="Z63" s="185" t="s">
        <v>211</v>
      </c>
      <c r="AA63" s="422"/>
      <c r="AB63" s="37" t="s">
        <v>210</v>
      </c>
      <c r="AC63" s="422"/>
      <c r="AD63" s="37" t="s">
        <v>212</v>
      </c>
      <c r="AE63" s="423" t="s">
        <v>213</v>
      </c>
      <c r="AF63" s="424" t="str">
        <f t="shared" si="3"/>
        <v/>
      </c>
      <c r="AG63" s="427" t="s">
        <v>214</v>
      </c>
      <c r="AH63" s="426" t="str">
        <f t="shared" si="1"/>
        <v/>
      </c>
    </row>
    <row r="64" spans="1:34" ht="36.75" customHeight="1">
      <c r="A64" s="409">
        <f t="shared" si="4"/>
        <v>53</v>
      </c>
      <c r="B64" s="410" t="str">
        <f>IF(①基本情報入力シート!C85="","",①基本情報入力シート!C85)</f>
        <v/>
      </c>
      <c r="C64" s="411" t="str">
        <f>IF(①基本情報入力シート!D85="","",①基本情報入力シート!D85)</f>
        <v/>
      </c>
      <c r="D64" s="412" t="str">
        <f>IF(①基本情報入力シート!E85="","",①基本情報入力シート!E85)</f>
        <v/>
      </c>
      <c r="E64" s="412" t="str">
        <f>IF(①基本情報入力シート!F85="","",①基本情報入力シート!F85)</f>
        <v/>
      </c>
      <c r="F64" s="412" t="str">
        <f>IF(①基本情報入力シート!G85="","",①基本情報入力シート!G85)</f>
        <v/>
      </c>
      <c r="G64" s="412" t="str">
        <f>IF(①基本情報入力シート!H85="","",①基本情報入力シート!H85)</f>
        <v/>
      </c>
      <c r="H64" s="412" t="str">
        <f>IF(①基本情報入力シート!I85="","",①基本情報入力シート!I85)</f>
        <v/>
      </c>
      <c r="I64" s="412" t="str">
        <f>IF(①基本情報入力シート!J85="","",①基本情報入力シート!J85)</f>
        <v/>
      </c>
      <c r="J64" s="412" t="str">
        <f>IF(①基本情報入力シート!K85="","",①基本情報入力シート!K85)</f>
        <v/>
      </c>
      <c r="K64" s="413" t="str">
        <f>IF(①基本情報入力シート!L85="","",①基本情報入力シート!L85)</f>
        <v/>
      </c>
      <c r="L64" s="414" t="str">
        <f>IF(①基本情報入力シート!M85="","",①基本情報入力シート!M85)</f>
        <v/>
      </c>
      <c r="M64" s="414" t="str">
        <f>IF(①基本情報入力シート!R85="","",①基本情報入力シート!R85)</f>
        <v/>
      </c>
      <c r="N64" s="414" t="str">
        <f>IF(①基本情報入力シート!W85="","",①基本情報入力シート!W85)</f>
        <v/>
      </c>
      <c r="O64" s="409" t="str">
        <f>IF(①基本情報入力シート!X85="","",①基本情報入力シート!X85)</f>
        <v/>
      </c>
      <c r="P64" s="415" t="str">
        <f>IF(①基本情報入力シート!Y85="","",①基本情報入力シート!Y85)</f>
        <v/>
      </c>
      <c r="Q64" s="416" t="str">
        <f>IF(①基本情報入力シート!Z85="","",①基本情報入力シート!Z85)</f>
        <v/>
      </c>
      <c r="R64" s="417" t="str">
        <f>IF(①基本情報入力シート!AA85="","",①基本情報入力シート!AA85)</f>
        <v/>
      </c>
      <c r="S64" s="418"/>
      <c r="T64" s="419"/>
      <c r="U64" s="420" t="str">
        <f>IF(P64="","",VLOOKUP(P64,【参考】数式用!$A$5:$K$39,MATCH(T64,【参考】数式用!$C$4:$H$4,0)+2,0))</f>
        <v/>
      </c>
      <c r="V64" s="38" t="s">
        <v>209</v>
      </c>
      <c r="W64" s="421"/>
      <c r="X64" s="37" t="s">
        <v>210</v>
      </c>
      <c r="Y64" s="421"/>
      <c r="Z64" s="185" t="s">
        <v>211</v>
      </c>
      <c r="AA64" s="422"/>
      <c r="AB64" s="37" t="s">
        <v>210</v>
      </c>
      <c r="AC64" s="422"/>
      <c r="AD64" s="37" t="s">
        <v>212</v>
      </c>
      <c r="AE64" s="423" t="s">
        <v>213</v>
      </c>
      <c r="AF64" s="424" t="str">
        <f t="shared" si="3"/>
        <v/>
      </c>
      <c r="AG64" s="427" t="s">
        <v>214</v>
      </c>
      <c r="AH64" s="426" t="str">
        <f t="shared" si="1"/>
        <v/>
      </c>
    </row>
    <row r="65" spans="1:34" ht="36.75" customHeight="1">
      <c r="A65" s="409">
        <f t="shared" si="4"/>
        <v>54</v>
      </c>
      <c r="B65" s="410" t="str">
        <f>IF(①基本情報入力シート!C86="","",①基本情報入力シート!C86)</f>
        <v/>
      </c>
      <c r="C65" s="411" t="str">
        <f>IF(①基本情報入力シート!D86="","",①基本情報入力シート!D86)</f>
        <v/>
      </c>
      <c r="D65" s="412" t="str">
        <f>IF(①基本情報入力シート!E86="","",①基本情報入力シート!E86)</f>
        <v/>
      </c>
      <c r="E65" s="412" t="str">
        <f>IF(①基本情報入力シート!F86="","",①基本情報入力シート!F86)</f>
        <v/>
      </c>
      <c r="F65" s="412" t="str">
        <f>IF(①基本情報入力シート!G86="","",①基本情報入力シート!G86)</f>
        <v/>
      </c>
      <c r="G65" s="412" t="str">
        <f>IF(①基本情報入力シート!H86="","",①基本情報入力シート!H86)</f>
        <v/>
      </c>
      <c r="H65" s="412" t="str">
        <f>IF(①基本情報入力シート!I86="","",①基本情報入力シート!I86)</f>
        <v/>
      </c>
      <c r="I65" s="412" t="str">
        <f>IF(①基本情報入力シート!J86="","",①基本情報入力シート!J86)</f>
        <v/>
      </c>
      <c r="J65" s="412" t="str">
        <f>IF(①基本情報入力シート!K86="","",①基本情報入力シート!K86)</f>
        <v/>
      </c>
      <c r="K65" s="413" t="str">
        <f>IF(①基本情報入力シート!L86="","",①基本情報入力シート!L86)</f>
        <v/>
      </c>
      <c r="L65" s="414" t="str">
        <f>IF(①基本情報入力シート!M86="","",①基本情報入力シート!M86)</f>
        <v/>
      </c>
      <c r="M65" s="414" t="str">
        <f>IF(①基本情報入力シート!R86="","",①基本情報入力シート!R86)</f>
        <v/>
      </c>
      <c r="N65" s="414" t="str">
        <f>IF(①基本情報入力シート!W86="","",①基本情報入力シート!W86)</f>
        <v/>
      </c>
      <c r="O65" s="409" t="str">
        <f>IF(①基本情報入力シート!X86="","",①基本情報入力シート!X86)</f>
        <v/>
      </c>
      <c r="P65" s="415" t="str">
        <f>IF(①基本情報入力シート!Y86="","",①基本情報入力シート!Y86)</f>
        <v/>
      </c>
      <c r="Q65" s="416" t="str">
        <f>IF(①基本情報入力シート!Z86="","",①基本情報入力シート!Z86)</f>
        <v/>
      </c>
      <c r="R65" s="417" t="str">
        <f>IF(①基本情報入力シート!AA86="","",①基本情報入力シート!AA86)</f>
        <v/>
      </c>
      <c r="S65" s="418"/>
      <c r="T65" s="419"/>
      <c r="U65" s="420" t="str">
        <f>IF(P65="","",VLOOKUP(P65,【参考】数式用!$A$5:$K$39,MATCH(T65,【参考】数式用!$C$4:$H$4,0)+2,0))</f>
        <v/>
      </c>
      <c r="V65" s="38" t="s">
        <v>209</v>
      </c>
      <c r="W65" s="421"/>
      <c r="X65" s="37" t="s">
        <v>210</v>
      </c>
      <c r="Y65" s="421"/>
      <c r="Z65" s="185" t="s">
        <v>211</v>
      </c>
      <c r="AA65" s="422"/>
      <c r="AB65" s="37" t="s">
        <v>210</v>
      </c>
      <c r="AC65" s="422"/>
      <c r="AD65" s="37" t="s">
        <v>212</v>
      </c>
      <c r="AE65" s="423" t="s">
        <v>213</v>
      </c>
      <c r="AF65" s="424" t="str">
        <f t="shared" si="3"/>
        <v/>
      </c>
      <c r="AG65" s="427" t="s">
        <v>214</v>
      </c>
      <c r="AH65" s="426" t="str">
        <f t="shared" si="1"/>
        <v/>
      </c>
    </row>
    <row r="66" spans="1:34" ht="36.75" customHeight="1">
      <c r="A66" s="409">
        <f t="shared" si="4"/>
        <v>55</v>
      </c>
      <c r="B66" s="410" t="str">
        <f>IF(①基本情報入力シート!C87="","",①基本情報入力シート!C87)</f>
        <v/>
      </c>
      <c r="C66" s="411" t="str">
        <f>IF(①基本情報入力シート!D87="","",①基本情報入力シート!D87)</f>
        <v/>
      </c>
      <c r="D66" s="412" t="str">
        <f>IF(①基本情報入力シート!E87="","",①基本情報入力シート!E87)</f>
        <v/>
      </c>
      <c r="E66" s="412" t="str">
        <f>IF(①基本情報入力シート!F87="","",①基本情報入力シート!F87)</f>
        <v/>
      </c>
      <c r="F66" s="412" t="str">
        <f>IF(①基本情報入力シート!G87="","",①基本情報入力シート!G87)</f>
        <v/>
      </c>
      <c r="G66" s="412" t="str">
        <f>IF(①基本情報入力シート!H87="","",①基本情報入力シート!H87)</f>
        <v/>
      </c>
      <c r="H66" s="412" t="str">
        <f>IF(①基本情報入力シート!I87="","",①基本情報入力シート!I87)</f>
        <v/>
      </c>
      <c r="I66" s="412" t="str">
        <f>IF(①基本情報入力シート!J87="","",①基本情報入力シート!J87)</f>
        <v/>
      </c>
      <c r="J66" s="412" t="str">
        <f>IF(①基本情報入力シート!K87="","",①基本情報入力シート!K87)</f>
        <v/>
      </c>
      <c r="K66" s="413" t="str">
        <f>IF(①基本情報入力シート!L87="","",①基本情報入力シート!L87)</f>
        <v/>
      </c>
      <c r="L66" s="414" t="str">
        <f>IF(①基本情報入力シート!M87="","",①基本情報入力シート!M87)</f>
        <v/>
      </c>
      <c r="M66" s="414" t="str">
        <f>IF(①基本情報入力シート!R87="","",①基本情報入力シート!R87)</f>
        <v/>
      </c>
      <c r="N66" s="414" t="str">
        <f>IF(①基本情報入力シート!W87="","",①基本情報入力シート!W87)</f>
        <v/>
      </c>
      <c r="O66" s="409" t="str">
        <f>IF(①基本情報入力シート!X87="","",①基本情報入力シート!X87)</f>
        <v/>
      </c>
      <c r="P66" s="415" t="str">
        <f>IF(①基本情報入力シート!Y87="","",①基本情報入力シート!Y87)</f>
        <v/>
      </c>
      <c r="Q66" s="416" t="str">
        <f>IF(①基本情報入力シート!Z87="","",①基本情報入力シート!Z87)</f>
        <v/>
      </c>
      <c r="R66" s="417" t="str">
        <f>IF(①基本情報入力シート!AA87="","",①基本情報入力シート!AA87)</f>
        <v/>
      </c>
      <c r="S66" s="418"/>
      <c r="T66" s="419"/>
      <c r="U66" s="420" t="str">
        <f>IF(P66="","",VLOOKUP(P66,【参考】数式用!$A$5:$K$39,MATCH(T66,【参考】数式用!$C$4:$H$4,0)+2,0))</f>
        <v/>
      </c>
      <c r="V66" s="38" t="s">
        <v>209</v>
      </c>
      <c r="W66" s="421"/>
      <c r="X66" s="37" t="s">
        <v>210</v>
      </c>
      <c r="Y66" s="421"/>
      <c r="Z66" s="185" t="s">
        <v>211</v>
      </c>
      <c r="AA66" s="422"/>
      <c r="AB66" s="37" t="s">
        <v>210</v>
      </c>
      <c r="AC66" s="422"/>
      <c r="AD66" s="37" t="s">
        <v>212</v>
      </c>
      <c r="AE66" s="423" t="s">
        <v>213</v>
      </c>
      <c r="AF66" s="424" t="str">
        <f t="shared" si="3"/>
        <v/>
      </c>
      <c r="AG66" s="427" t="s">
        <v>214</v>
      </c>
      <c r="AH66" s="426" t="str">
        <f t="shared" si="1"/>
        <v/>
      </c>
    </row>
    <row r="67" spans="1:34" ht="36.75" customHeight="1">
      <c r="A67" s="409">
        <f t="shared" si="4"/>
        <v>56</v>
      </c>
      <c r="B67" s="410" t="str">
        <f>IF(①基本情報入力シート!C88="","",①基本情報入力シート!C88)</f>
        <v/>
      </c>
      <c r="C67" s="411" t="str">
        <f>IF(①基本情報入力シート!D88="","",①基本情報入力シート!D88)</f>
        <v/>
      </c>
      <c r="D67" s="412" t="str">
        <f>IF(①基本情報入力シート!E88="","",①基本情報入力シート!E88)</f>
        <v/>
      </c>
      <c r="E67" s="412" t="str">
        <f>IF(①基本情報入力シート!F88="","",①基本情報入力シート!F88)</f>
        <v/>
      </c>
      <c r="F67" s="412" t="str">
        <f>IF(①基本情報入力シート!G88="","",①基本情報入力シート!G88)</f>
        <v/>
      </c>
      <c r="G67" s="412" t="str">
        <f>IF(①基本情報入力シート!H88="","",①基本情報入力シート!H88)</f>
        <v/>
      </c>
      <c r="H67" s="412" t="str">
        <f>IF(①基本情報入力シート!I88="","",①基本情報入力シート!I88)</f>
        <v/>
      </c>
      <c r="I67" s="412" t="str">
        <f>IF(①基本情報入力シート!J88="","",①基本情報入力シート!J88)</f>
        <v/>
      </c>
      <c r="J67" s="412" t="str">
        <f>IF(①基本情報入力シート!K88="","",①基本情報入力シート!K88)</f>
        <v/>
      </c>
      <c r="K67" s="413" t="str">
        <f>IF(①基本情報入力シート!L88="","",①基本情報入力シート!L88)</f>
        <v/>
      </c>
      <c r="L67" s="414" t="str">
        <f>IF(①基本情報入力シート!M88="","",①基本情報入力シート!M88)</f>
        <v/>
      </c>
      <c r="M67" s="414" t="str">
        <f>IF(①基本情報入力シート!R88="","",①基本情報入力シート!R88)</f>
        <v/>
      </c>
      <c r="N67" s="414" t="str">
        <f>IF(①基本情報入力シート!W88="","",①基本情報入力シート!W88)</f>
        <v/>
      </c>
      <c r="O67" s="409" t="str">
        <f>IF(①基本情報入力シート!X88="","",①基本情報入力シート!X88)</f>
        <v/>
      </c>
      <c r="P67" s="415" t="str">
        <f>IF(①基本情報入力シート!Y88="","",①基本情報入力シート!Y88)</f>
        <v/>
      </c>
      <c r="Q67" s="416" t="str">
        <f>IF(①基本情報入力シート!Z88="","",①基本情報入力シート!Z88)</f>
        <v/>
      </c>
      <c r="R67" s="417" t="str">
        <f>IF(①基本情報入力シート!AA88="","",①基本情報入力シート!AA88)</f>
        <v/>
      </c>
      <c r="S67" s="418"/>
      <c r="T67" s="419"/>
      <c r="U67" s="420" t="str">
        <f>IF(P67="","",VLOOKUP(P67,【参考】数式用!$A$5:$K$39,MATCH(T67,【参考】数式用!$C$4:$H$4,0)+2,0))</f>
        <v/>
      </c>
      <c r="V67" s="38" t="s">
        <v>209</v>
      </c>
      <c r="W67" s="421"/>
      <c r="X67" s="37" t="s">
        <v>210</v>
      </c>
      <c r="Y67" s="421"/>
      <c r="Z67" s="185" t="s">
        <v>211</v>
      </c>
      <c r="AA67" s="422"/>
      <c r="AB67" s="37" t="s">
        <v>210</v>
      </c>
      <c r="AC67" s="422"/>
      <c r="AD67" s="37" t="s">
        <v>212</v>
      </c>
      <c r="AE67" s="423" t="s">
        <v>213</v>
      </c>
      <c r="AF67" s="424" t="str">
        <f t="shared" si="3"/>
        <v/>
      </c>
      <c r="AG67" s="427" t="s">
        <v>214</v>
      </c>
      <c r="AH67" s="426" t="str">
        <f t="shared" si="1"/>
        <v/>
      </c>
    </row>
    <row r="68" spans="1:34" ht="36.75" customHeight="1">
      <c r="A68" s="409">
        <f t="shared" si="4"/>
        <v>57</v>
      </c>
      <c r="B68" s="410" t="str">
        <f>IF(①基本情報入力シート!C89="","",①基本情報入力シート!C89)</f>
        <v/>
      </c>
      <c r="C68" s="411" t="str">
        <f>IF(①基本情報入力シート!D89="","",①基本情報入力シート!D89)</f>
        <v/>
      </c>
      <c r="D68" s="412" t="str">
        <f>IF(①基本情報入力シート!E89="","",①基本情報入力シート!E89)</f>
        <v/>
      </c>
      <c r="E68" s="412" t="str">
        <f>IF(①基本情報入力シート!F89="","",①基本情報入力シート!F89)</f>
        <v/>
      </c>
      <c r="F68" s="412" t="str">
        <f>IF(①基本情報入力シート!G89="","",①基本情報入力シート!G89)</f>
        <v/>
      </c>
      <c r="G68" s="412" t="str">
        <f>IF(①基本情報入力シート!H89="","",①基本情報入力シート!H89)</f>
        <v/>
      </c>
      <c r="H68" s="412" t="str">
        <f>IF(①基本情報入力シート!I89="","",①基本情報入力シート!I89)</f>
        <v/>
      </c>
      <c r="I68" s="412" t="str">
        <f>IF(①基本情報入力シート!J89="","",①基本情報入力シート!J89)</f>
        <v/>
      </c>
      <c r="J68" s="412" t="str">
        <f>IF(①基本情報入力シート!K89="","",①基本情報入力シート!K89)</f>
        <v/>
      </c>
      <c r="K68" s="413" t="str">
        <f>IF(①基本情報入力シート!L89="","",①基本情報入力シート!L89)</f>
        <v/>
      </c>
      <c r="L68" s="414" t="str">
        <f>IF(①基本情報入力シート!M89="","",①基本情報入力シート!M89)</f>
        <v/>
      </c>
      <c r="M68" s="414" t="str">
        <f>IF(①基本情報入力シート!R89="","",①基本情報入力シート!R89)</f>
        <v/>
      </c>
      <c r="N68" s="414" t="str">
        <f>IF(①基本情報入力シート!W89="","",①基本情報入力シート!W89)</f>
        <v/>
      </c>
      <c r="O68" s="409" t="str">
        <f>IF(①基本情報入力シート!X89="","",①基本情報入力シート!X89)</f>
        <v/>
      </c>
      <c r="P68" s="415" t="str">
        <f>IF(①基本情報入力シート!Y89="","",①基本情報入力シート!Y89)</f>
        <v/>
      </c>
      <c r="Q68" s="416" t="str">
        <f>IF(①基本情報入力シート!Z89="","",①基本情報入力シート!Z89)</f>
        <v/>
      </c>
      <c r="R68" s="417" t="str">
        <f>IF(①基本情報入力シート!AA89="","",①基本情報入力シート!AA89)</f>
        <v/>
      </c>
      <c r="S68" s="418"/>
      <c r="T68" s="419"/>
      <c r="U68" s="420" t="str">
        <f>IF(P68="","",VLOOKUP(P68,【参考】数式用!$A$5:$K$39,MATCH(T68,【参考】数式用!$C$4:$H$4,0)+2,0))</f>
        <v/>
      </c>
      <c r="V68" s="38" t="s">
        <v>209</v>
      </c>
      <c r="W68" s="421"/>
      <c r="X68" s="37" t="s">
        <v>210</v>
      </c>
      <c r="Y68" s="421"/>
      <c r="Z68" s="185" t="s">
        <v>211</v>
      </c>
      <c r="AA68" s="422"/>
      <c r="AB68" s="37" t="s">
        <v>210</v>
      </c>
      <c r="AC68" s="422"/>
      <c r="AD68" s="37" t="s">
        <v>212</v>
      </c>
      <c r="AE68" s="423" t="s">
        <v>213</v>
      </c>
      <c r="AF68" s="424" t="str">
        <f t="shared" si="3"/>
        <v/>
      </c>
      <c r="AG68" s="427" t="s">
        <v>214</v>
      </c>
      <c r="AH68" s="426" t="str">
        <f t="shared" si="1"/>
        <v/>
      </c>
    </row>
    <row r="69" spans="1:34" ht="36.75" customHeight="1">
      <c r="A69" s="409">
        <f t="shared" si="4"/>
        <v>58</v>
      </c>
      <c r="B69" s="410" t="str">
        <f>IF(①基本情報入力シート!C90="","",①基本情報入力シート!C90)</f>
        <v/>
      </c>
      <c r="C69" s="411" t="str">
        <f>IF(①基本情報入力シート!D90="","",①基本情報入力シート!D90)</f>
        <v/>
      </c>
      <c r="D69" s="412" t="str">
        <f>IF(①基本情報入力シート!E90="","",①基本情報入力シート!E90)</f>
        <v/>
      </c>
      <c r="E69" s="412" t="str">
        <f>IF(①基本情報入力シート!F90="","",①基本情報入力シート!F90)</f>
        <v/>
      </c>
      <c r="F69" s="412" t="str">
        <f>IF(①基本情報入力シート!G90="","",①基本情報入力シート!G90)</f>
        <v/>
      </c>
      <c r="G69" s="412" t="str">
        <f>IF(①基本情報入力シート!H90="","",①基本情報入力シート!H90)</f>
        <v/>
      </c>
      <c r="H69" s="412" t="str">
        <f>IF(①基本情報入力シート!I90="","",①基本情報入力シート!I90)</f>
        <v/>
      </c>
      <c r="I69" s="412" t="str">
        <f>IF(①基本情報入力シート!J90="","",①基本情報入力シート!J90)</f>
        <v/>
      </c>
      <c r="J69" s="412" t="str">
        <f>IF(①基本情報入力シート!K90="","",①基本情報入力シート!K90)</f>
        <v/>
      </c>
      <c r="K69" s="413" t="str">
        <f>IF(①基本情報入力シート!L90="","",①基本情報入力シート!L90)</f>
        <v/>
      </c>
      <c r="L69" s="414" t="str">
        <f>IF(①基本情報入力シート!M90="","",①基本情報入力シート!M90)</f>
        <v/>
      </c>
      <c r="M69" s="414" t="str">
        <f>IF(①基本情報入力シート!R90="","",①基本情報入力シート!R90)</f>
        <v/>
      </c>
      <c r="N69" s="414" t="str">
        <f>IF(①基本情報入力シート!W90="","",①基本情報入力シート!W90)</f>
        <v/>
      </c>
      <c r="O69" s="409" t="str">
        <f>IF(①基本情報入力シート!X90="","",①基本情報入力シート!X90)</f>
        <v/>
      </c>
      <c r="P69" s="415" t="str">
        <f>IF(①基本情報入力シート!Y90="","",①基本情報入力シート!Y90)</f>
        <v/>
      </c>
      <c r="Q69" s="416" t="str">
        <f>IF(①基本情報入力シート!Z90="","",①基本情報入力シート!Z90)</f>
        <v/>
      </c>
      <c r="R69" s="417" t="str">
        <f>IF(①基本情報入力シート!AA90="","",①基本情報入力シート!AA90)</f>
        <v/>
      </c>
      <c r="S69" s="418"/>
      <c r="T69" s="419"/>
      <c r="U69" s="420" t="str">
        <f>IF(P69="","",VLOOKUP(P69,【参考】数式用!$A$5:$K$39,MATCH(T69,【参考】数式用!$C$4:$H$4,0)+2,0))</f>
        <v/>
      </c>
      <c r="V69" s="38" t="s">
        <v>209</v>
      </c>
      <c r="W69" s="421"/>
      <c r="X69" s="37" t="s">
        <v>210</v>
      </c>
      <c r="Y69" s="421"/>
      <c r="Z69" s="185" t="s">
        <v>211</v>
      </c>
      <c r="AA69" s="422"/>
      <c r="AB69" s="37" t="s">
        <v>210</v>
      </c>
      <c r="AC69" s="422"/>
      <c r="AD69" s="37" t="s">
        <v>212</v>
      </c>
      <c r="AE69" s="423" t="s">
        <v>213</v>
      </c>
      <c r="AF69" s="424" t="str">
        <f t="shared" si="3"/>
        <v/>
      </c>
      <c r="AG69" s="427" t="s">
        <v>214</v>
      </c>
      <c r="AH69" s="426" t="str">
        <f t="shared" si="1"/>
        <v/>
      </c>
    </row>
    <row r="70" spans="1:34" ht="36.75" customHeight="1">
      <c r="A70" s="409">
        <f t="shared" si="4"/>
        <v>59</v>
      </c>
      <c r="B70" s="410" t="str">
        <f>IF(①基本情報入力シート!C91="","",①基本情報入力シート!C91)</f>
        <v/>
      </c>
      <c r="C70" s="411" t="str">
        <f>IF(①基本情報入力シート!D91="","",①基本情報入力シート!D91)</f>
        <v/>
      </c>
      <c r="D70" s="412" t="str">
        <f>IF(①基本情報入力シート!E91="","",①基本情報入力シート!E91)</f>
        <v/>
      </c>
      <c r="E70" s="412" t="str">
        <f>IF(①基本情報入力シート!F91="","",①基本情報入力シート!F91)</f>
        <v/>
      </c>
      <c r="F70" s="412" t="str">
        <f>IF(①基本情報入力シート!G91="","",①基本情報入力シート!G91)</f>
        <v/>
      </c>
      <c r="G70" s="412" t="str">
        <f>IF(①基本情報入力シート!H91="","",①基本情報入力シート!H91)</f>
        <v/>
      </c>
      <c r="H70" s="412" t="str">
        <f>IF(①基本情報入力シート!I91="","",①基本情報入力シート!I91)</f>
        <v/>
      </c>
      <c r="I70" s="412" t="str">
        <f>IF(①基本情報入力シート!J91="","",①基本情報入力シート!J91)</f>
        <v/>
      </c>
      <c r="J70" s="412" t="str">
        <f>IF(①基本情報入力シート!K91="","",①基本情報入力シート!K91)</f>
        <v/>
      </c>
      <c r="K70" s="413" t="str">
        <f>IF(①基本情報入力シート!L91="","",①基本情報入力シート!L91)</f>
        <v/>
      </c>
      <c r="L70" s="414" t="str">
        <f>IF(①基本情報入力シート!M91="","",①基本情報入力シート!M91)</f>
        <v/>
      </c>
      <c r="M70" s="414" t="str">
        <f>IF(①基本情報入力シート!R91="","",①基本情報入力シート!R91)</f>
        <v/>
      </c>
      <c r="N70" s="414" t="str">
        <f>IF(①基本情報入力シート!W91="","",①基本情報入力シート!W91)</f>
        <v/>
      </c>
      <c r="O70" s="409" t="str">
        <f>IF(①基本情報入力シート!X91="","",①基本情報入力シート!X91)</f>
        <v/>
      </c>
      <c r="P70" s="415" t="str">
        <f>IF(①基本情報入力シート!Y91="","",①基本情報入力シート!Y91)</f>
        <v/>
      </c>
      <c r="Q70" s="416" t="str">
        <f>IF(①基本情報入力シート!Z91="","",①基本情報入力シート!Z91)</f>
        <v/>
      </c>
      <c r="R70" s="417" t="str">
        <f>IF(①基本情報入力シート!AA91="","",①基本情報入力シート!AA91)</f>
        <v/>
      </c>
      <c r="S70" s="418"/>
      <c r="T70" s="419"/>
      <c r="U70" s="420" t="str">
        <f>IF(P70="","",VLOOKUP(P70,【参考】数式用!$A$5:$K$39,MATCH(T70,【参考】数式用!$C$4:$H$4,0)+2,0))</f>
        <v/>
      </c>
      <c r="V70" s="38" t="s">
        <v>209</v>
      </c>
      <c r="W70" s="421"/>
      <c r="X70" s="37" t="s">
        <v>210</v>
      </c>
      <c r="Y70" s="421"/>
      <c r="Z70" s="185" t="s">
        <v>211</v>
      </c>
      <c r="AA70" s="422"/>
      <c r="AB70" s="37" t="s">
        <v>210</v>
      </c>
      <c r="AC70" s="422"/>
      <c r="AD70" s="37" t="s">
        <v>212</v>
      </c>
      <c r="AE70" s="423" t="s">
        <v>213</v>
      </c>
      <c r="AF70" s="424" t="str">
        <f t="shared" si="3"/>
        <v/>
      </c>
      <c r="AG70" s="427" t="s">
        <v>214</v>
      </c>
      <c r="AH70" s="426" t="str">
        <f t="shared" si="1"/>
        <v/>
      </c>
    </row>
    <row r="71" spans="1:34" ht="36.75" customHeight="1">
      <c r="A71" s="409">
        <f t="shared" si="4"/>
        <v>60</v>
      </c>
      <c r="B71" s="410" t="str">
        <f>IF(①基本情報入力シート!C92="","",①基本情報入力シート!C92)</f>
        <v/>
      </c>
      <c r="C71" s="411" t="str">
        <f>IF(①基本情報入力シート!D92="","",①基本情報入力シート!D92)</f>
        <v/>
      </c>
      <c r="D71" s="412" t="str">
        <f>IF(①基本情報入力シート!E92="","",①基本情報入力シート!E92)</f>
        <v/>
      </c>
      <c r="E71" s="412" t="str">
        <f>IF(①基本情報入力シート!F92="","",①基本情報入力シート!F92)</f>
        <v/>
      </c>
      <c r="F71" s="412" t="str">
        <f>IF(①基本情報入力シート!G92="","",①基本情報入力シート!G92)</f>
        <v/>
      </c>
      <c r="G71" s="412" t="str">
        <f>IF(①基本情報入力シート!H92="","",①基本情報入力シート!H92)</f>
        <v/>
      </c>
      <c r="H71" s="412" t="str">
        <f>IF(①基本情報入力シート!I92="","",①基本情報入力シート!I92)</f>
        <v/>
      </c>
      <c r="I71" s="412" t="str">
        <f>IF(①基本情報入力シート!J92="","",①基本情報入力シート!J92)</f>
        <v/>
      </c>
      <c r="J71" s="412" t="str">
        <f>IF(①基本情報入力シート!K92="","",①基本情報入力シート!K92)</f>
        <v/>
      </c>
      <c r="K71" s="413" t="str">
        <f>IF(①基本情報入力シート!L92="","",①基本情報入力シート!L92)</f>
        <v/>
      </c>
      <c r="L71" s="414" t="str">
        <f>IF(①基本情報入力シート!M92="","",①基本情報入力シート!M92)</f>
        <v/>
      </c>
      <c r="M71" s="414" t="str">
        <f>IF(①基本情報入力シート!R92="","",①基本情報入力シート!R92)</f>
        <v/>
      </c>
      <c r="N71" s="414" t="str">
        <f>IF(①基本情報入力シート!W92="","",①基本情報入力シート!W92)</f>
        <v/>
      </c>
      <c r="O71" s="409" t="str">
        <f>IF(①基本情報入力シート!X92="","",①基本情報入力シート!X92)</f>
        <v/>
      </c>
      <c r="P71" s="415" t="str">
        <f>IF(①基本情報入力シート!Y92="","",①基本情報入力シート!Y92)</f>
        <v/>
      </c>
      <c r="Q71" s="416" t="str">
        <f>IF(①基本情報入力シート!Z92="","",①基本情報入力シート!Z92)</f>
        <v/>
      </c>
      <c r="R71" s="417" t="str">
        <f>IF(①基本情報入力シート!AA92="","",①基本情報入力シート!AA92)</f>
        <v/>
      </c>
      <c r="S71" s="418"/>
      <c r="T71" s="419"/>
      <c r="U71" s="420" t="str">
        <f>IF(P71="","",VLOOKUP(P71,【参考】数式用!$A$5:$K$39,MATCH(T71,【参考】数式用!$C$4:$H$4,0)+2,0))</f>
        <v/>
      </c>
      <c r="V71" s="38" t="s">
        <v>209</v>
      </c>
      <c r="W71" s="421"/>
      <c r="X71" s="37" t="s">
        <v>210</v>
      </c>
      <c r="Y71" s="421"/>
      <c r="Z71" s="185" t="s">
        <v>211</v>
      </c>
      <c r="AA71" s="422"/>
      <c r="AB71" s="37" t="s">
        <v>210</v>
      </c>
      <c r="AC71" s="422"/>
      <c r="AD71" s="37" t="s">
        <v>212</v>
      </c>
      <c r="AE71" s="423" t="s">
        <v>213</v>
      </c>
      <c r="AF71" s="424" t="str">
        <f t="shared" si="3"/>
        <v/>
      </c>
      <c r="AG71" s="427" t="s">
        <v>214</v>
      </c>
      <c r="AH71" s="426" t="str">
        <f t="shared" si="1"/>
        <v/>
      </c>
    </row>
    <row r="72" spans="1:34" ht="36.75" customHeight="1">
      <c r="A72" s="409">
        <f t="shared" si="4"/>
        <v>61</v>
      </c>
      <c r="B72" s="410" t="str">
        <f>IF(①基本情報入力シート!C93="","",①基本情報入力シート!C93)</f>
        <v/>
      </c>
      <c r="C72" s="411" t="str">
        <f>IF(①基本情報入力シート!D93="","",①基本情報入力シート!D93)</f>
        <v/>
      </c>
      <c r="D72" s="412" t="str">
        <f>IF(①基本情報入力シート!E93="","",①基本情報入力シート!E93)</f>
        <v/>
      </c>
      <c r="E72" s="412" t="str">
        <f>IF(①基本情報入力シート!F93="","",①基本情報入力シート!F93)</f>
        <v/>
      </c>
      <c r="F72" s="412" t="str">
        <f>IF(①基本情報入力シート!G93="","",①基本情報入力シート!G93)</f>
        <v/>
      </c>
      <c r="G72" s="412" t="str">
        <f>IF(①基本情報入力シート!H93="","",①基本情報入力シート!H93)</f>
        <v/>
      </c>
      <c r="H72" s="412" t="str">
        <f>IF(①基本情報入力シート!I93="","",①基本情報入力シート!I93)</f>
        <v/>
      </c>
      <c r="I72" s="412" t="str">
        <f>IF(①基本情報入力シート!J93="","",①基本情報入力シート!J93)</f>
        <v/>
      </c>
      <c r="J72" s="412" t="str">
        <f>IF(①基本情報入力シート!K93="","",①基本情報入力シート!K93)</f>
        <v/>
      </c>
      <c r="K72" s="413" t="str">
        <f>IF(①基本情報入力シート!L93="","",①基本情報入力シート!L93)</f>
        <v/>
      </c>
      <c r="L72" s="414" t="str">
        <f>IF(①基本情報入力シート!M93="","",①基本情報入力シート!M93)</f>
        <v/>
      </c>
      <c r="M72" s="414" t="str">
        <f>IF(①基本情報入力シート!R93="","",①基本情報入力シート!R93)</f>
        <v/>
      </c>
      <c r="N72" s="414" t="str">
        <f>IF(①基本情報入力シート!W93="","",①基本情報入力シート!W93)</f>
        <v/>
      </c>
      <c r="O72" s="409" t="str">
        <f>IF(①基本情報入力シート!X93="","",①基本情報入力シート!X93)</f>
        <v/>
      </c>
      <c r="P72" s="415" t="str">
        <f>IF(①基本情報入力シート!Y93="","",①基本情報入力シート!Y93)</f>
        <v/>
      </c>
      <c r="Q72" s="416" t="str">
        <f>IF(①基本情報入力シート!Z93="","",①基本情報入力シート!Z93)</f>
        <v/>
      </c>
      <c r="R72" s="417" t="str">
        <f>IF(①基本情報入力シート!AA93="","",①基本情報入力シート!AA93)</f>
        <v/>
      </c>
      <c r="S72" s="418"/>
      <c r="T72" s="419"/>
      <c r="U72" s="420" t="str">
        <f>IF(P72="","",VLOOKUP(P72,【参考】数式用!$A$5:$K$39,MATCH(T72,【参考】数式用!$C$4:$H$4,0)+2,0))</f>
        <v/>
      </c>
      <c r="V72" s="38" t="s">
        <v>209</v>
      </c>
      <c r="W72" s="421"/>
      <c r="X72" s="37" t="s">
        <v>210</v>
      </c>
      <c r="Y72" s="421"/>
      <c r="Z72" s="185" t="s">
        <v>211</v>
      </c>
      <c r="AA72" s="422"/>
      <c r="AB72" s="37" t="s">
        <v>210</v>
      </c>
      <c r="AC72" s="422"/>
      <c r="AD72" s="37" t="s">
        <v>212</v>
      </c>
      <c r="AE72" s="423" t="s">
        <v>213</v>
      </c>
      <c r="AF72" s="424" t="str">
        <f t="shared" si="3"/>
        <v/>
      </c>
      <c r="AG72" s="427" t="s">
        <v>214</v>
      </c>
      <c r="AH72" s="426" t="str">
        <f t="shared" si="1"/>
        <v/>
      </c>
    </row>
    <row r="73" spans="1:34" ht="36.75" customHeight="1">
      <c r="A73" s="409">
        <f t="shared" si="4"/>
        <v>62</v>
      </c>
      <c r="B73" s="410" t="str">
        <f>IF(①基本情報入力シート!C94="","",①基本情報入力シート!C94)</f>
        <v/>
      </c>
      <c r="C73" s="411" t="str">
        <f>IF(①基本情報入力シート!D94="","",①基本情報入力シート!D94)</f>
        <v/>
      </c>
      <c r="D73" s="412" t="str">
        <f>IF(①基本情報入力シート!E94="","",①基本情報入力シート!E94)</f>
        <v/>
      </c>
      <c r="E73" s="412" t="str">
        <f>IF(①基本情報入力シート!F94="","",①基本情報入力シート!F94)</f>
        <v/>
      </c>
      <c r="F73" s="412" t="str">
        <f>IF(①基本情報入力シート!G94="","",①基本情報入力シート!G94)</f>
        <v/>
      </c>
      <c r="G73" s="412" t="str">
        <f>IF(①基本情報入力シート!H94="","",①基本情報入力シート!H94)</f>
        <v/>
      </c>
      <c r="H73" s="412" t="str">
        <f>IF(①基本情報入力シート!I94="","",①基本情報入力シート!I94)</f>
        <v/>
      </c>
      <c r="I73" s="412" t="str">
        <f>IF(①基本情報入力シート!J94="","",①基本情報入力シート!J94)</f>
        <v/>
      </c>
      <c r="J73" s="412" t="str">
        <f>IF(①基本情報入力シート!K94="","",①基本情報入力シート!K94)</f>
        <v/>
      </c>
      <c r="K73" s="413" t="str">
        <f>IF(①基本情報入力シート!L94="","",①基本情報入力シート!L94)</f>
        <v/>
      </c>
      <c r="L73" s="414" t="str">
        <f>IF(①基本情報入力シート!M94="","",①基本情報入力シート!M94)</f>
        <v/>
      </c>
      <c r="M73" s="414" t="str">
        <f>IF(①基本情報入力シート!R94="","",①基本情報入力シート!R94)</f>
        <v/>
      </c>
      <c r="N73" s="414" t="str">
        <f>IF(①基本情報入力シート!W94="","",①基本情報入力シート!W94)</f>
        <v/>
      </c>
      <c r="O73" s="409" t="str">
        <f>IF(①基本情報入力シート!X94="","",①基本情報入力シート!X94)</f>
        <v/>
      </c>
      <c r="P73" s="415" t="str">
        <f>IF(①基本情報入力シート!Y94="","",①基本情報入力シート!Y94)</f>
        <v/>
      </c>
      <c r="Q73" s="416" t="str">
        <f>IF(①基本情報入力シート!Z94="","",①基本情報入力シート!Z94)</f>
        <v/>
      </c>
      <c r="R73" s="417" t="str">
        <f>IF(①基本情報入力シート!AA94="","",①基本情報入力シート!AA94)</f>
        <v/>
      </c>
      <c r="S73" s="418"/>
      <c r="T73" s="419"/>
      <c r="U73" s="420" t="str">
        <f>IF(P73="","",VLOOKUP(P73,【参考】数式用!$A$5:$K$39,MATCH(T73,【参考】数式用!$C$4:$H$4,0)+2,0))</f>
        <v/>
      </c>
      <c r="V73" s="38" t="s">
        <v>209</v>
      </c>
      <c r="W73" s="421"/>
      <c r="X73" s="37" t="s">
        <v>210</v>
      </c>
      <c r="Y73" s="421"/>
      <c r="Z73" s="185" t="s">
        <v>211</v>
      </c>
      <c r="AA73" s="422"/>
      <c r="AB73" s="37" t="s">
        <v>210</v>
      </c>
      <c r="AC73" s="422"/>
      <c r="AD73" s="37" t="s">
        <v>212</v>
      </c>
      <c r="AE73" s="423" t="s">
        <v>213</v>
      </c>
      <c r="AF73" s="424" t="str">
        <f t="shared" si="3"/>
        <v/>
      </c>
      <c r="AG73" s="427" t="s">
        <v>214</v>
      </c>
      <c r="AH73" s="426" t="str">
        <f t="shared" si="1"/>
        <v/>
      </c>
    </row>
    <row r="74" spans="1:34" ht="36.75" customHeight="1">
      <c r="A74" s="409">
        <f t="shared" si="4"/>
        <v>63</v>
      </c>
      <c r="B74" s="410" t="str">
        <f>IF(①基本情報入力シート!C95="","",①基本情報入力シート!C95)</f>
        <v/>
      </c>
      <c r="C74" s="411" t="str">
        <f>IF(①基本情報入力シート!D95="","",①基本情報入力シート!D95)</f>
        <v/>
      </c>
      <c r="D74" s="412" t="str">
        <f>IF(①基本情報入力シート!E95="","",①基本情報入力シート!E95)</f>
        <v/>
      </c>
      <c r="E74" s="412" t="str">
        <f>IF(①基本情報入力シート!F95="","",①基本情報入力シート!F95)</f>
        <v/>
      </c>
      <c r="F74" s="412" t="str">
        <f>IF(①基本情報入力シート!G95="","",①基本情報入力シート!G95)</f>
        <v/>
      </c>
      <c r="G74" s="412" t="str">
        <f>IF(①基本情報入力シート!H95="","",①基本情報入力シート!H95)</f>
        <v/>
      </c>
      <c r="H74" s="412" t="str">
        <f>IF(①基本情報入力シート!I95="","",①基本情報入力シート!I95)</f>
        <v/>
      </c>
      <c r="I74" s="412" t="str">
        <f>IF(①基本情報入力シート!J95="","",①基本情報入力シート!J95)</f>
        <v/>
      </c>
      <c r="J74" s="412" t="str">
        <f>IF(①基本情報入力シート!K95="","",①基本情報入力シート!K95)</f>
        <v/>
      </c>
      <c r="K74" s="413" t="str">
        <f>IF(①基本情報入力シート!L95="","",①基本情報入力シート!L95)</f>
        <v/>
      </c>
      <c r="L74" s="414" t="str">
        <f>IF(①基本情報入力シート!M95="","",①基本情報入力シート!M95)</f>
        <v/>
      </c>
      <c r="M74" s="414" t="str">
        <f>IF(①基本情報入力シート!R95="","",①基本情報入力シート!R95)</f>
        <v/>
      </c>
      <c r="N74" s="414" t="str">
        <f>IF(①基本情報入力シート!W95="","",①基本情報入力シート!W95)</f>
        <v/>
      </c>
      <c r="O74" s="409" t="str">
        <f>IF(①基本情報入力シート!X95="","",①基本情報入力シート!X95)</f>
        <v/>
      </c>
      <c r="P74" s="415" t="str">
        <f>IF(①基本情報入力シート!Y95="","",①基本情報入力シート!Y95)</f>
        <v/>
      </c>
      <c r="Q74" s="416" t="str">
        <f>IF(①基本情報入力シート!Z95="","",①基本情報入力シート!Z95)</f>
        <v/>
      </c>
      <c r="R74" s="417" t="str">
        <f>IF(①基本情報入力シート!AA95="","",①基本情報入力シート!AA95)</f>
        <v/>
      </c>
      <c r="S74" s="418"/>
      <c r="T74" s="419"/>
      <c r="U74" s="420" t="str">
        <f>IF(P74="","",VLOOKUP(P74,【参考】数式用!$A$5:$K$39,MATCH(T74,【参考】数式用!$C$4:$H$4,0)+2,0))</f>
        <v/>
      </c>
      <c r="V74" s="38" t="s">
        <v>209</v>
      </c>
      <c r="W74" s="421"/>
      <c r="X74" s="37" t="s">
        <v>210</v>
      </c>
      <c r="Y74" s="421"/>
      <c r="Z74" s="185" t="s">
        <v>211</v>
      </c>
      <c r="AA74" s="422"/>
      <c r="AB74" s="37" t="s">
        <v>210</v>
      </c>
      <c r="AC74" s="422"/>
      <c r="AD74" s="37" t="s">
        <v>212</v>
      </c>
      <c r="AE74" s="423" t="s">
        <v>213</v>
      </c>
      <c r="AF74" s="424" t="str">
        <f t="shared" si="3"/>
        <v/>
      </c>
      <c r="AG74" s="427" t="s">
        <v>214</v>
      </c>
      <c r="AH74" s="426" t="str">
        <f t="shared" si="1"/>
        <v/>
      </c>
    </row>
    <row r="75" spans="1:34" ht="36.75" customHeight="1">
      <c r="A75" s="409">
        <f t="shared" si="4"/>
        <v>64</v>
      </c>
      <c r="B75" s="410" t="str">
        <f>IF(①基本情報入力シート!C96="","",①基本情報入力シート!C96)</f>
        <v/>
      </c>
      <c r="C75" s="411" t="str">
        <f>IF(①基本情報入力シート!D96="","",①基本情報入力シート!D96)</f>
        <v/>
      </c>
      <c r="D75" s="412" t="str">
        <f>IF(①基本情報入力シート!E96="","",①基本情報入力シート!E96)</f>
        <v/>
      </c>
      <c r="E75" s="412" t="str">
        <f>IF(①基本情報入力シート!F96="","",①基本情報入力シート!F96)</f>
        <v/>
      </c>
      <c r="F75" s="412" t="str">
        <f>IF(①基本情報入力シート!G96="","",①基本情報入力シート!G96)</f>
        <v/>
      </c>
      <c r="G75" s="412" t="str">
        <f>IF(①基本情報入力シート!H96="","",①基本情報入力シート!H96)</f>
        <v/>
      </c>
      <c r="H75" s="412" t="str">
        <f>IF(①基本情報入力シート!I96="","",①基本情報入力シート!I96)</f>
        <v/>
      </c>
      <c r="I75" s="412" t="str">
        <f>IF(①基本情報入力シート!J96="","",①基本情報入力シート!J96)</f>
        <v/>
      </c>
      <c r="J75" s="412" t="str">
        <f>IF(①基本情報入力シート!K96="","",①基本情報入力シート!K96)</f>
        <v/>
      </c>
      <c r="K75" s="413" t="str">
        <f>IF(①基本情報入力シート!L96="","",①基本情報入力シート!L96)</f>
        <v/>
      </c>
      <c r="L75" s="414" t="str">
        <f>IF(①基本情報入力シート!M96="","",①基本情報入力シート!M96)</f>
        <v/>
      </c>
      <c r="M75" s="414" t="str">
        <f>IF(①基本情報入力シート!R96="","",①基本情報入力シート!R96)</f>
        <v/>
      </c>
      <c r="N75" s="414" t="str">
        <f>IF(①基本情報入力シート!W96="","",①基本情報入力シート!W96)</f>
        <v/>
      </c>
      <c r="O75" s="409" t="str">
        <f>IF(①基本情報入力シート!X96="","",①基本情報入力シート!X96)</f>
        <v/>
      </c>
      <c r="P75" s="415" t="str">
        <f>IF(①基本情報入力シート!Y96="","",①基本情報入力シート!Y96)</f>
        <v/>
      </c>
      <c r="Q75" s="416" t="str">
        <f>IF(①基本情報入力シート!Z96="","",①基本情報入力シート!Z96)</f>
        <v/>
      </c>
      <c r="R75" s="417" t="str">
        <f>IF(①基本情報入力シート!AA96="","",①基本情報入力シート!AA96)</f>
        <v/>
      </c>
      <c r="S75" s="418"/>
      <c r="T75" s="419"/>
      <c r="U75" s="420" t="str">
        <f>IF(P75="","",VLOOKUP(P75,【参考】数式用!$A$5:$K$39,MATCH(T75,【参考】数式用!$C$4:$H$4,0)+2,0))</f>
        <v/>
      </c>
      <c r="V75" s="38" t="s">
        <v>209</v>
      </c>
      <c r="W75" s="421"/>
      <c r="X75" s="37" t="s">
        <v>210</v>
      </c>
      <c r="Y75" s="421"/>
      <c r="Z75" s="185" t="s">
        <v>211</v>
      </c>
      <c r="AA75" s="422"/>
      <c r="AB75" s="37" t="s">
        <v>210</v>
      </c>
      <c r="AC75" s="422"/>
      <c r="AD75" s="37" t="s">
        <v>212</v>
      </c>
      <c r="AE75" s="423" t="s">
        <v>213</v>
      </c>
      <c r="AF75" s="424" t="str">
        <f t="shared" si="3"/>
        <v/>
      </c>
      <c r="AG75" s="427" t="s">
        <v>214</v>
      </c>
      <c r="AH75" s="426" t="str">
        <f t="shared" si="1"/>
        <v/>
      </c>
    </row>
    <row r="76" spans="1:34" ht="36.75" customHeight="1">
      <c r="A76" s="409">
        <f t="shared" si="4"/>
        <v>65</v>
      </c>
      <c r="B76" s="410" t="str">
        <f>IF(①基本情報入力シート!C97="","",①基本情報入力シート!C97)</f>
        <v/>
      </c>
      <c r="C76" s="411" t="str">
        <f>IF(①基本情報入力シート!D97="","",①基本情報入力シート!D97)</f>
        <v/>
      </c>
      <c r="D76" s="412" t="str">
        <f>IF(①基本情報入力シート!E97="","",①基本情報入力シート!E97)</f>
        <v/>
      </c>
      <c r="E76" s="412" t="str">
        <f>IF(①基本情報入力シート!F97="","",①基本情報入力シート!F97)</f>
        <v/>
      </c>
      <c r="F76" s="412" t="str">
        <f>IF(①基本情報入力シート!G97="","",①基本情報入力シート!G97)</f>
        <v/>
      </c>
      <c r="G76" s="412" t="str">
        <f>IF(①基本情報入力シート!H97="","",①基本情報入力シート!H97)</f>
        <v/>
      </c>
      <c r="H76" s="412" t="str">
        <f>IF(①基本情報入力シート!I97="","",①基本情報入力シート!I97)</f>
        <v/>
      </c>
      <c r="I76" s="412" t="str">
        <f>IF(①基本情報入力シート!J97="","",①基本情報入力シート!J97)</f>
        <v/>
      </c>
      <c r="J76" s="412" t="str">
        <f>IF(①基本情報入力シート!K97="","",①基本情報入力シート!K97)</f>
        <v/>
      </c>
      <c r="K76" s="413" t="str">
        <f>IF(①基本情報入力シート!L97="","",①基本情報入力シート!L97)</f>
        <v/>
      </c>
      <c r="L76" s="414" t="str">
        <f>IF(①基本情報入力シート!M97="","",①基本情報入力シート!M97)</f>
        <v/>
      </c>
      <c r="M76" s="414" t="str">
        <f>IF(①基本情報入力シート!R97="","",①基本情報入力シート!R97)</f>
        <v/>
      </c>
      <c r="N76" s="414" t="str">
        <f>IF(①基本情報入力シート!W97="","",①基本情報入力シート!W97)</f>
        <v/>
      </c>
      <c r="O76" s="409" t="str">
        <f>IF(①基本情報入力シート!X97="","",①基本情報入力シート!X97)</f>
        <v/>
      </c>
      <c r="P76" s="415" t="str">
        <f>IF(①基本情報入力シート!Y97="","",①基本情報入力シート!Y97)</f>
        <v/>
      </c>
      <c r="Q76" s="416" t="str">
        <f>IF(①基本情報入力シート!Z97="","",①基本情報入力シート!Z97)</f>
        <v/>
      </c>
      <c r="R76" s="417" t="str">
        <f>IF(①基本情報入力シート!AA97="","",①基本情報入力シート!AA97)</f>
        <v/>
      </c>
      <c r="S76" s="418"/>
      <c r="T76" s="419"/>
      <c r="U76" s="420" t="str">
        <f>IF(P76="","",VLOOKUP(P76,【参考】数式用!$A$5:$K$39,MATCH(T76,【参考】数式用!$C$4:$H$4,0)+2,0))</f>
        <v/>
      </c>
      <c r="V76" s="38" t="s">
        <v>209</v>
      </c>
      <c r="W76" s="421"/>
      <c r="X76" s="37" t="s">
        <v>210</v>
      </c>
      <c r="Y76" s="421"/>
      <c r="Z76" s="185" t="s">
        <v>211</v>
      </c>
      <c r="AA76" s="422"/>
      <c r="AB76" s="37" t="s">
        <v>210</v>
      </c>
      <c r="AC76" s="422"/>
      <c r="AD76" s="37" t="s">
        <v>212</v>
      </c>
      <c r="AE76" s="423" t="s">
        <v>213</v>
      </c>
      <c r="AF76" s="424" t="str">
        <f t="shared" si="3"/>
        <v/>
      </c>
      <c r="AG76" s="427" t="s">
        <v>214</v>
      </c>
      <c r="AH76" s="426" t="str">
        <f t="shared" si="1"/>
        <v/>
      </c>
    </row>
    <row r="77" spans="1:34" ht="36.75" customHeight="1">
      <c r="A77" s="409">
        <f t="shared" si="4"/>
        <v>66</v>
      </c>
      <c r="B77" s="410" t="str">
        <f>IF(①基本情報入力シート!C98="","",①基本情報入力シート!C98)</f>
        <v/>
      </c>
      <c r="C77" s="411" t="str">
        <f>IF(①基本情報入力シート!D98="","",①基本情報入力シート!D98)</f>
        <v/>
      </c>
      <c r="D77" s="412" t="str">
        <f>IF(①基本情報入力シート!E98="","",①基本情報入力シート!E98)</f>
        <v/>
      </c>
      <c r="E77" s="412" t="str">
        <f>IF(①基本情報入力シート!F98="","",①基本情報入力シート!F98)</f>
        <v/>
      </c>
      <c r="F77" s="412" t="str">
        <f>IF(①基本情報入力シート!G98="","",①基本情報入力シート!G98)</f>
        <v/>
      </c>
      <c r="G77" s="412" t="str">
        <f>IF(①基本情報入力シート!H98="","",①基本情報入力シート!H98)</f>
        <v/>
      </c>
      <c r="H77" s="412" t="str">
        <f>IF(①基本情報入力シート!I98="","",①基本情報入力シート!I98)</f>
        <v/>
      </c>
      <c r="I77" s="412" t="str">
        <f>IF(①基本情報入力シート!J98="","",①基本情報入力シート!J98)</f>
        <v/>
      </c>
      <c r="J77" s="412" t="str">
        <f>IF(①基本情報入力シート!K98="","",①基本情報入力シート!K98)</f>
        <v/>
      </c>
      <c r="K77" s="413" t="str">
        <f>IF(①基本情報入力シート!L98="","",①基本情報入力シート!L98)</f>
        <v/>
      </c>
      <c r="L77" s="414" t="str">
        <f>IF(①基本情報入力シート!M98="","",①基本情報入力シート!M98)</f>
        <v/>
      </c>
      <c r="M77" s="414" t="str">
        <f>IF(①基本情報入力シート!R98="","",①基本情報入力シート!R98)</f>
        <v/>
      </c>
      <c r="N77" s="414" t="str">
        <f>IF(①基本情報入力シート!W98="","",①基本情報入力シート!W98)</f>
        <v/>
      </c>
      <c r="O77" s="409" t="str">
        <f>IF(①基本情報入力シート!X98="","",①基本情報入力シート!X98)</f>
        <v/>
      </c>
      <c r="P77" s="415" t="str">
        <f>IF(①基本情報入力シート!Y98="","",①基本情報入力シート!Y98)</f>
        <v/>
      </c>
      <c r="Q77" s="416" t="str">
        <f>IF(①基本情報入力シート!Z98="","",①基本情報入力シート!Z98)</f>
        <v/>
      </c>
      <c r="R77" s="417" t="str">
        <f>IF(①基本情報入力シート!AA98="","",①基本情報入力シート!AA98)</f>
        <v/>
      </c>
      <c r="S77" s="418"/>
      <c r="T77" s="419"/>
      <c r="U77" s="420" t="str">
        <f>IF(P77="","",VLOOKUP(P77,【参考】数式用!$A$5:$K$39,MATCH(T77,【参考】数式用!$C$4:$H$4,0)+2,0))</f>
        <v/>
      </c>
      <c r="V77" s="38" t="s">
        <v>209</v>
      </c>
      <c r="W77" s="421"/>
      <c r="X77" s="37" t="s">
        <v>210</v>
      </c>
      <c r="Y77" s="421"/>
      <c r="Z77" s="185" t="s">
        <v>211</v>
      </c>
      <c r="AA77" s="422"/>
      <c r="AB77" s="37" t="s">
        <v>210</v>
      </c>
      <c r="AC77" s="422"/>
      <c r="AD77" s="37" t="s">
        <v>212</v>
      </c>
      <c r="AE77" s="423" t="s">
        <v>213</v>
      </c>
      <c r="AF77" s="424" t="str">
        <f t="shared" si="3"/>
        <v/>
      </c>
      <c r="AG77" s="427" t="s">
        <v>214</v>
      </c>
      <c r="AH77" s="426" t="str">
        <f t="shared" ref="AH77:AH111" si="5">IFERROR(ROUNDDOWN(ROUND(Q77*R77,0)*U77,0)*AF77,"")</f>
        <v/>
      </c>
    </row>
    <row r="78" spans="1:34" ht="36.75" customHeight="1">
      <c r="A78" s="409">
        <f t="shared" si="4"/>
        <v>67</v>
      </c>
      <c r="B78" s="410" t="str">
        <f>IF(①基本情報入力シート!C99="","",①基本情報入力シート!C99)</f>
        <v/>
      </c>
      <c r="C78" s="411" t="str">
        <f>IF(①基本情報入力シート!D99="","",①基本情報入力シート!D99)</f>
        <v/>
      </c>
      <c r="D78" s="412" t="str">
        <f>IF(①基本情報入力シート!E99="","",①基本情報入力シート!E99)</f>
        <v/>
      </c>
      <c r="E78" s="412" t="str">
        <f>IF(①基本情報入力シート!F99="","",①基本情報入力シート!F99)</f>
        <v/>
      </c>
      <c r="F78" s="412" t="str">
        <f>IF(①基本情報入力シート!G99="","",①基本情報入力シート!G99)</f>
        <v/>
      </c>
      <c r="G78" s="412" t="str">
        <f>IF(①基本情報入力シート!H99="","",①基本情報入力シート!H99)</f>
        <v/>
      </c>
      <c r="H78" s="412" t="str">
        <f>IF(①基本情報入力シート!I99="","",①基本情報入力シート!I99)</f>
        <v/>
      </c>
      <c r="I78" s="412" t="str">
        <f>IF(①基本情報入力シート!J99="","",①基本情報入力シート!J99)</f>
        <v/>
      </c>
      <c r="J78" s="412" t="str">
        <f>IF(①基本情報入力シート!K99="","",①基本情報入力シート!K99)</f>
        <v/>
      </c>
      <c r="K78" s="413" t="str">
        <f>IF(①基本情報入力シート!L99="","",①基本情報入力シート!L99)</f>
        <v/>
      </c>
      <c r="L78" s="414" t="str">
        <f>IF(①基本情報入力シート!M99="","",①基本情報入力シート!M99)</f>
        <v/>
      </c>
      <c r="M78" s="414" t="str">
        <f>IF(①基本情報入力シート!R99="","",①基本情報入力シート!R99)</f>
        <v/>
      </c>
      <c r="N78" s="414" t="str">
        <f>IF(①基本情報入力シート!W99="","",①基本情報入力シート!W99)</f>
        <v/>
      </c>
      <c r="O78" s="409" t="str">
        <f>IF(①基本情報入力シート!X99="","",①基本情報入力シート!X99)</f>
        <v/>
      </c>
      <c r="P78" s="415" t="str">
        <f>IF(①基本情報入力シート!Y99="","",①基本情報入力シート!Y99)</f>
        <v/>
      </c>
      <c r="Q78" s="416" t="str">
        <f>IF(①基本情報入力シート!Z99="","",①基本情報入力シート!Z99)</f>
        <v/>
      </c>
      <c r="R78" s="417" t="str">
        <f>IF(①基本情報入力シート!AA99="","",①基本情報入力シート!AA99)</f>
        <v/>
      </c>
      <c r="S78" s="418"/>
      <c r="T78" s="419"/>
      <c r="U78" s="420" t="str">
        <f>IF(P78="","",VLOOKUP(P78,【参考】数式用!$A$5:$K$39,MATCH(T78,【参考】数式用!$C$4:$H$4,0)+2,0))</f>
        <v/>
      </c>
      <c r="V78" s="38" t="s">
        <v>209</v>
      </c>
      <c r="W78" s="421"/>
      <c r="X78" s="37" t="s">
        <v>210</v>
      </c>
      <c r="Y78" s="421"/>
      <c r="Z78" s="185" t="s">
        <v>211</v>
      </c>
      <c r="AA78" s="422"/>
      <c r="AB78" s="37" t="s">
        <v>210</v>
      </c>
      <c r="AC78" s="422"/>
      <c r="AD78" s="37" t="s">
        <v>212</v>
      </c>
      <c r="AE78" s="423" t="s">
        <v>213</v>
      </c>
      <c r="AF78" s="424" t="str">
        <f t="shared" si="3"/>
        <v/>
      </c>
      <c r="AG78" s="427" t="s">
        <v>214</v>
      </c>
      <c r="AH78" s="426" t="str">
        <f t="shared" si="5"/>
        <v/>
      </c>
    </row>
    <row r="79" spans="1:34" ht="36.75" customHeight="1">
      <c r="A79" s="409">
        <f t="shared" si="4"/>
        <v>68</v>
      </c>
      <c r="B79" s="410" t="str">
        <f>IF(①基本情報入力シート!C100="","",①基本情報入力シート!C100)</f>
        <v/>
      </c>
      <c r="C79" s="411" t="str">
        <f>IF(①基本情報入力シート!D100="","",①基本情報入力シート!D100)</f>
        <v/>
      </c>
      <c r="D79" s="412" t="str">
        <f>IF(①基本情報入力シート!E100="","",①基本情報入力シート!E100)</f>
        <v/>
      </c>
      <c r="E79" s="412" t="str">
        <f>IF(①基本情報入力シート!F100="","",①基本情報入力シート!F100)</f>
        <v/>
      </c>
      <c r="F79" s="412" t="str">
        <f>IF(①基本情報入力シート!G100="","",①基本情報入力シート!G100)</f>
        <v/>
      </c>
      <c r="G79" s="412" t="str">
        <f>IF(①基本情報入力シート!H100="","",①基本情報入力シート!H100)</f>
        <v/>
      </c>
      <c r="H79" s="412" t="str">
        <f>IF(①基本情報入力シート!I100="","",①基本情報入力シート!I100)</f>
        <v/>
      </c>
      <c r="I79" s="412" t="str">
        <f>IF(①基本情報入力シート!J100="","",①基本情報入力シート!J100)</f>
        <v/>
      </c>
      <c r="J79" s="412" t="str">
        <f>IF(①基本情報入力シート!K100="","",①基本情報入力シート!K100)</f>
        <v/>
      </c>
      <c r="K79" s="413" t="str">
        <f>IF(①基本情報入力シート!L100="","",①基本情報入力シート!L100)</f>
        <v/>
      </c>
      <c r="L79" s="414" t="str">
        <f>IF(①基本情報入力シート!M100="","",①基本情報入力シート!M100)</f>
        <v/>
      </c>
      <c r="M79" s="414" t="str">
        <f>IF(①基本情報入力シート!R100="","",①基本情報入力シート!R100)</f>
        <v/>
      </c>
      <c r="N79" s="414" t="str">
        <f>IF(①基本情報入力シート!W100="","",①基本情報入力シート!W100)</f>
        <v/>
      </c>
      <c r="O79" s="409" t="str">
        <f>IF(①基本情報入力シート!X100="","",①基本情報入力シート!X100)</f>
        <v/>
      </c>
      <c r="P79" s="415" t="str">
        <f>IF(①基本情報入力シート!Y100="","",①基本情報入力シート!Y100)</f>
        <v/>
      </c>
      <c r="Q79" s="416" t="str">
        <f>IF(①基本情報入力シート!Z100="","",①基本情報入力シート!Z100)</f>
        <v/>
      </c>
      <c r="R79" s="417" t="str">
        <f>IF(①基本情報入力シート!AA100="","",①基本情報入力シート!AA100)</f>
        <v/>
      </c>
      <c r="S79" s="418"/>
      <c r="T79" s="419"/>
      <c r="U79" s="420" t="str">
        <f>IF(P79="","",VLOOKUP(P79,【参考】数式用!$A$5:$K$39,MATCH(T79,【参考】数式用!$C$4:$H$4,0)+2,0))</f>
        <v/>
      </c>
      <c r="V79" s="38" t="s">
        <v>209</v>
      </c>
      <c r="W79" s="421"/>
      <c r="X79" s="37" t="s">
        <v>210</v>
      </c>
      <c r="Y79" s="421"/>
      <c r="Z79" s="185" t="s">
        <v>211</v>
      </c>
      <c r="AA79" s="422"/>
      <c r="AB79" s="37" t="s">
        <v>210</v>
      </c>
      <c r="AC79" s="422"/>
      <c r="AD79" s="37" t="s">
        <v>212</v>
      </c>
      <c r="AE79" s="423" t="s">
        <v>213</v>
      </c>
      <c r="AF79" s="424" t="str">
        <f t="shared" si="3"/>
        <v/>
      </c>
      <c r="AG79" s="427" t="s">
        <v>214</v>
      </c>
      <c r="AH79" s="426" t="str">
        <f t="shared" si="5"/>
        <v/>
      </c>
    </row>
    <row r="80" spans="1:34" ht="36.75" customHeight="1">
      <c r="A80" s="409">
        <f t="shared" si="4"/>
        <v>69</v>
      </c>
      <c r="B80" s="410" t="str">
        <f>IF(①基本情報入力シート!C101="","",①基本情報入力シート!C101)</f>
        <v/>
      </c>
      <c r="C80" s="411" t="str">
        <f>IF(①基本情報入力シート!D101="","",①基本情報入力シート!D101)</f>
        <v/>
      </c>
      <c r="D80" s="412" t="str">
        <f>IF(①基本情報入力シート!E101="","",①基本情報入力シート!E101)</f>
        <v/>
      </c>
      <c r="E80" s="412" t="str">
        <f>IF(①基本情報入力シート!F101="","",①基本情報入力シート!F101)</f>
        <v/>
      </c>
      <c r="F80" s="412" t="str">
        <f>IF(①基本情報入力シート!G101="","",①基本情報入力シート!G101)</f>
        <v/>
      </c>
      <c r="G80" s="412" t="str">
        <f>IF(①基本情報入力シート!H101="","",①基本情報入力シート!H101)</f>
        <v/>
      </c>
      <c r="H80" s="412" t="str">
        <f>IF(①基本情報入力シート!I101="","",①基本情報入力シート!I101)</f>
        <v/>
      </c>
      <c r="I80" s="412" t="str">
        <f>IF(①基本情報入力シート!J101="","",①基本情報入力シート!J101)</f>
        <v/>
      </c>
      <c r="J80" s="412" t="str">
        <f>IF(①基本情報入力シート!K101="","",①基本情報入力シート!K101)</f>
        <v/>
      </c>
      <c r="K80" s="413" t="str">
        <f>IF(①基本情報入力シート!L101="","",①基本情報入力シート!L101)</f>
        <v/>
      </c>
      <c r="L80" s="414" t="str">
        <f>IF(①基本情報入力シート!M101="","",①基本情報入力シート!M101)</f>
        <v/>
      </c>
      <c r="M80" s="414" t="str">
        <f>IF(①基本情報入力シート!R101="","",①基本情報入力シート!R101)</f>
        <v/>
      </c>
      <c r="N80" s="414" t="str">
        <f>IF(①基本情報入力シート!W101="","",①基本情報入力シート!W101)</f>
        <v/>
      </c>
      <c r="O80" s="409" t="str">
        <f>IF(①基本情報入力シート!X101="","",①基本情報入力シート!X101)</f>
        <v/>
      </c>
      <c r="P80" s="415" t="str">
        <f>IF(①基本情報入力シート!Y101="","",①基本情報入力シート!Y101)</f>
        <v/>
      </c>
      <c r="Q80" s="416" t="str">
        <f>IF(①基本情報入力シート!Z101="","",①基本情報入力シート!Z101)</f>
        <v/>
      </c>
      <c r="R80" s="417" t="str">
        <f>IF(①基本情報入力シート!AA101="","",①基本情報入力シート!AA101)</f>
        <v/>
      </c>
      <c r="S80" s="418"/>
      <c r="T80" s="419"/>
      <c r="U80" s="420" t="str">
        <f>IF(P80="","",VLOOKUP(P80,【参考】数式用!$A$5:$K$39,MATCH(T80,【参考】数式用!$C$4:$H$4,0)+2,0))</f>
        <v/>
      </c>
      <c r="V80" s="38" t="s">
        <v>209</v>
      </c>
      <c r="W80" s="421"/>
      <c r="X80" s="37" t="s">
        <v>210</v>
      </c>
      <c r="Y80" s="421"/>
      <c r="Z80" s="185" t="s">
        <v>211</v>
      </c>
      <c r="AA80" s="422"/>
      <c r="AB80" s="37" t="s">
        <v>210</v>
      </c>
      <c r="AC80" s="422"/>
      <c r="AD80" s="37" t="s">
        <v>212</v>
      </c>
      <c r="AE80" s="423" t="s">
        <v>213</v>
      </c>
      <c r="AF80" s="424" t="str">
        <f t="shared" si="3"/>
        <v/>
      </c>
      <c r="AG80" s="427" t="s">
        <v>214</v>
      </c>
      <c r="AH80" s="426" t="str">
        <f t="shared" si="5"/>
        <v/>
      </c>
    </row>
    <row r="81" spans="1:34" ht="36.75" customHeight="1">
      <c r="A81" s="409">
        <f t="shared" si="4"/>
        <v>70</v>
      </c>
      <c r="B81" s="410" t="str">
        <f>IF(①基本情報入力シート!C102="","",①基本情報入力シート!C102)</f>
        <v/>
      </c>
      <c r="C81" s="411" t="str">
        <f>IF(①基本情報入力シート!D102="","",①基本情報入力シート!D102)</f>
        <v/>
      </c>
      <c r="D81" s="412" t="str">
        <f>IF(①基本情報入力シート!E102="","",①基本情報入力シート!E102)</f>
        <v/>
      </c>
      <c r="E81" s="412" t="str">
        <f>IF(①基本情報入力シート!F102="","",①基本情報入力シート!F102)</f>
        <v/>
      </c>
      <c r="F81" s="412" t="str">
        <f>IF(①基本情報入力シート!G102="","",①基本情報入力シート!G102)</f>
        <v/>
      </c>
      <c r="G81" s="412" t="str">
        <f>IF(①基本情報入力シート!H102="","",①基本情報入力シート!H102)</f>
        <v/>
      </c>
      <c r="H81" s="412" t="str">
        <f>IF(①基本情報入力シート!I102="","",①基本情報入力シート!I102)</f>
        <v/>
      </c>
      <c r="I81" s="412" t="str">
        <f>IF(①基本情報入力シート!J102="","",①基本情報入力シート!J102)</f>
        <v/>
      </c>
      <c r="J81" s="412" t="str">
        <f>IF(①基本情報入力シート!K102="","",①基本情報入力シート!K102)</f>
        <v/>
      </c>
      <c r="K81" s="413" t="str">
        <f>IF(①基本情報入力シート!L102="","",①基本情報入力シート!L102)</f>
        <v/>
      </c>
      <c r="L81" s="414" t="str">
        <f>IF(①基本情報入力シート!M102="","",①基本情報入力シート!M102)</f>
        <v/>
      </c>
      <c r="M81" s="414" t="str">
        <f>IF(①基本情報入力シート!R102="","",①基本情報入力シート!R102)</f>
        <v/>
      </c>
      <c r="N81" s="414" t="str">
        <f>IF(①基本情報入力シート!W102="","",①基本情報入力シート!W102)</f>
        <v/>
      </c>
      <c r="O81" s="409" t="str">
        <f>IF(①基本情報入力シート!X102="","",①基本情報入力シート!X102)</f>
        <v/>
      </c>
      <c r="P81" s="415" t="str">
        <f>IF(①基本情報入力シート!Y102="","",①基本情報入力シート!Y102)</f>
        <v/>
      </c>
      <c r="Q81" s="416" t="str">
        <f>IF(①基本情報入力シート!Z102="","",①基本情報入力シート!Z102)</f>
        <v/>
      </c>
      <c r="R81" s="417" t="str">
        <f>IF(①基本情報入力シート!AA102="","",①基本情報入力シート!AA102)</f>
        <v/>
      </c>
      <c r="S81" s="418"/>
      <c r="T81" s="419"/>
      <c r="U81" s="420" t="str">
        <f>IF(P81="","",VLOOKUP(P81,【参考】数式用!$A$5:$K$39,MATCH(T81,【参考】数式用!$C$4:$H$4,0)+2,0))</f>
        <v/>
      </c>
      <c r="V81" s="38" t="s">
        <v>209</v>
      </c>
      <c r="W81" s="421"/>
      <c r="X81" s="37" t="s">
        <v>210</v>
      </c>
      <c r="Y81" s="421"/>
      <c r="Z81" s="185" t="s">
        <v>211</v>
      </c>
      <c r="AA81" s="422"/>
      <c r="AB81" s="37" t="s">
        <v>210</v>
      </c>
      <c r="AC81" s="422"/>
      <c r="AD81" s="37" t="s">
        <v>212</v>
      </c>
      <c r="AE81" s="423" t="s">
        <v>213</v>
      </c>
      <c r="AF81" s="424" t="str">
        <f t="shared" ref="AF81:AF111" si="6">IF(W81&gt;=1,(AA81*12+AC81)-(W81*12+Y81)+1,"")</f>
        <v/>
      </c>
      <c r="AG81" s="427" t="s">
        <v>214</v>
      </c>
      <c r="AH81" s="426" t="str">
        <f t="shared" si="5"/>
        <v/>
      </c>
    </row>
    <row r="82" spans="1:34" ht="36.75" customHeight="1">
      <c r="A82" s="409">
        <f t="shared" si="4"/>
        <v>71</v>
      </c>
      <c r="B82" s="410" t="str">
        <f>IF(①基本情報入力シート!C103="","",①基本情報入力シート!C103)</f>
        <v/>
      </c>
      <c r="C82" s="411" t="str">
        <f>IF(①基本情報入力シート!D103="","",①基本情報入力シート!D103)</f>
        <v/>
      </c>
      <c r="D82" s="412" t="str">
        <f>IF(①基本情報入力シート!E103="","",①基本情報入力シート!E103)</f>
        <v/>
      </c>
      <c r="E82" s="412" t="str">
        <f>IF(①基本情報入力シート!F103="","",①基本情報入力シート!F103)</f>
        <v/>
      </c>
      <c r="F82" s="412" t="str">
        <f>IF(①基本情報入力シート!G103="","",①基本情報入力シート!G103)</f>
        <v/>
      </c>
      <c r="G82" s="412" t="str">
        <f>IF(①基本情報入力シート!H103="","",①基本情報入力シート!H103)</f>
        <v/>
      </c>
      <c r="H82" s="412" t="str">
        <f>IF(①基本情報入力シート!I103="","",①基本情報入力シート!I103)</f>
        <v/>
      </c>
      <c r="I82" s="412" t="str">
        <f>IF(①基本情報入力シート!J103="","",①基本情報入力シート!J103)</f>
        <v/>
      </c>
      <c r="J82" s="412" t="str">
        <f>IF(①基本情報入力シート!K103="","",①基本情報入力シート!K103)</f>
        <v/>
      </c>
      <c r="K82" s="413" t="str">
        <f>IF(①基本情報入力シート!L103="","",①基本情報入力シート!L103)</f>
        <v/>
      </c>
      <c r="L82" s="414" t="str">
        <f>IF(①基本情報入力シート!M103="","",①基本情報入力シート!M103)</f>
        <v/>
      </c>
      <c r="M82" s="414" t="str">
        <f>IF(①基本情報入力シート!R103="","",①基本情報入力シート!R103)</f>
        <v/>
      </c>
      <c r="N82" s="414" t="str">
        <f>IF(①基本情報入力シート!W103="","",①基本情報入力シート!W103)</f>
        <v/>
      </c>
      <c r="O82" s="409" t="str">
        <f>IF(①基本情報入力シート!X103="","",①基本情報入力シート!X103)</f>
        <v/>
      </c>
      <c r="P82" s="415" t="str">
        <f>IF(①基本情報入力シート!Y103="","",①基本情報入力シート!Y103)</f>
        <v/>
      </c>
      <c r="Q82" s="416" t="str">
        <f>IF(①基本情報入力シート!Z103="","",①基本情報入力シート!Z103)</f>
        <v/>
      </c>
      <c r="R82" s="417" t="str">
        <f>IF(①基本情報入力シート!AA103="","",①基本情報入力シート!AA103)</f>
        <v/>
      </c>
      <c r="S82" s="418"/>
      <c r="T82" s="419"/>
      <c r="U82" s="420" t="str">
        <f>IF(P82="","",VLOOKUP(P82,【参考】数式用!$A$5:$K$39,MATCH(T82,【参考】数式用!$C$4:$H$4,0)+2,0))</f>
        <v/>
      </c>
      <c r="V82" s="38" t="s">
        <v>209</v>
      </c>
      <c r="W82" s="421"/>
      <c r="X82" s="37" t="s">
        <v>210</v>
      </c>
      <c r="Y82" s="421"/>
      <c r="Z82" s="185" t="s">
        <v>211</v>
      </c>
      <c r="AA82" s="422"/>
      <c r="AB82" s="37" t="s">
        <v>210</v>
      </c>
      <c r="AC82" s="422"/>
      <c r="AD82" s="37" t="s">
        <v>212</v>
      </c>
      <c r="AE82" s="423" t="s">
        <v>213</v>
      </c>
      <c r="AF82" s="424" t="str">
        <f t="shared" si="6"/>
        <v/>
      </c>
      <c r="AG82" s="427" t="s">
        <v>214</v>
      </c>
      <c r="AH82" s="426" t="str">
        <f t="shared" si="5"/>
        <v/>
      </c>
    </row>
    <row r="83" spans="1:34" ht="36.75" customHeight="1">
      <c r="A83" s="409">
        <f t="shared" si="4"/>
        <v>72</v>
      </c>
      <c r="B83" s="410" t="str">
        <f>IF(①基本情報入力シート!C104="","",①基本情報入力シート!C104)</f>
        <v/>
      </c>
      <c r="C83" s="411" t="str">
        <f>IF(①基本情報入力シート!D104="","",①基本情報入力シート!D104)</f>
        <v/>
      </c>
      <c r="D83" s="412" t="str">
        <f>IF(①基本情報入力シート!E104="","",①基本情報入力シート!E104)</f>
        <v/>
      </c>
      <c r="E83" s="412" t="str">
        <f>IF(①基本情報入力シート!F104="","",①基本情報入力シート!F104)</f>
        <v/>
      </c>
      <c r="F83" s="412" t="str">
        <f>IF(①基本情報入力シート!G104="","",①基本情報入力シート!G104)</f>
        <v/>
      </c>
      <c r="G83" s="412" t="str">
        <f>IF(①基本情報入力シート!H104="","",①基本情報入力シート!H104)</f>
        <v/>
      </c>
      <c r="H83" s="412" t="str">
        <f>IF(①基本情報入力シート!I104="","",①基本情報入力シート!I104)</f>
        <v/>
      </c>
      <c r="I83" s="412" t="str">
        <f>IF(①基本情報入力シート!J104="","",①基本情報入力シート!J104)</f>
        <v/>
      </c>
      <c r="J83" s="412" t="str">
        <f>IF(①基本情報入力シート!K104="","",①基本情報入力シート!K104)</f>
        <v/>
      </c>
      <c r="K83" s="413" t="str">
        <f>IF(①基本情報入力シート!L104="","",①基本情報入力シート!L104)</f>
        <v/>
      </c>
      <c r="L83" s="414" t="str">
        <f>IF(①基本情報入力シート!M104="","",①基本情報入力シート!M104)</f>
        <v/>
      </c>
      <c r="M83" s="414" t="str">
        <f>IF(①基本情報入力シート!R104="","",①基本情報入力シート!R104)</f>
        <v/>
      </c>
      <c r="N83" s="414" t="str">
        <f>IF(①基本情報入力シート!W104="","",①基本情報入力シート!W104)</f>
        <v/>
      </c>
      <c r="O83" s="409" t="str">
        <f>IF(①基本情報入力シート!X104="","",①基本情報入力シート!X104)</f>
        <v/>
      </c>
      <c r="P83" s="415" t="str">
        <f>IF(①基本情報入力シート!Y104="","",①基本情報入力シート!Y104)</f>
        <v/>
      </c>
      <c r="Q83" s="416" t="str">
        <f>IF(①基本情報入力シート!Z104="","",①基本情報入力シート!Z104)</f>
        <v/>
      </c>
      <c r="R83" s="417" t="str">
        <f>IF(①基本情報入力シート!AA104="","",①基本情報入力シート!AA104)</f>
        <v/>
      </c>
      <c r="S83" s="418"/>
      <c r="T83" s="419"/>
      <c r="U83" s="420" t="str">
        <f>IF(P83="","",VLOOKUP(P83,【参考】数式用!$A$5:$K$39,MATCH(T83,【参考】数式用!$C$4:$H$4,0)+2,0))</f>
        <v/>
      </c>
      <c r="V83" s="38" t="s">
        <v>209</v>
      </c>
      <c r="W83" s="421"/>
      <c r="X83" s="37" t="s">
        <v>210</v>
      </c>
      <c r="Y83" s="421"/>
      <c r="Z83" s="185" t="s">
        <v>211</v>
      </c>
      <c r="AA83" s="422"/>
      <c r="AB83" s="37" t="s">
        <v>210</v>
      </c>
      <c r="AC83" s="422"/>
      <c r="AD83" s="37" t="s">
        <v>212</v>
      </c>
      <c r="AE83" s="423" t="s">
        <v>213</v>
      </c>
      <c r="AF83" s="424" t="str">
        <f t="shared" si="6"/>
        <v/>
      </c>
      <c r="AG83" s="427" t="s">
        <v>214</v>
      </c>
      <c r="AH83" s="426" t="str">
        <f t="shared" si="5"/>
        <v/>
      </c>
    </row>
    <row r="84" spans="1:34" ht="36.75" customHeight="1">
      <c r="A84" s="409">
        <f t="shared" si="4"/>
        <v>73</v>
      </c>
      <c r="B84" s="410" t="str">
        <f>IF(①基本情報入力シート!C105="","",①基本情報入力シート!C105)</f>
        <v/>
      </c>
      <c r="C84" s="411" t="str">
        <f>IF(①基本情報入力シート!D105="","",①基本情報入力シート!D105)</f>
        <v/>
      </c>
      <c r="D84" s="412" t="str">
        <f>IF(①基本情報入力シート!E105="","",①基本情報入力シート!E105)</f>
        <v/>
      </c>
      <c r="E84" s="412" t="str">
        <f>IF(①基本情報入力シート!F105="","",①基本情報入力シート!F105)</f>
        <v/>
      </c>
      <c r="F84" s="412" t="str">
        <f>IF(①基本情報入力シート!G105="","",①基本情報入力シート!G105)</f>
        <v/>
      </c>
      <c r="G84" s="412" t="str">
        <f>IF(①基本情報入力シート!H105="","",①基本情報入力シート!H105)</f>
        <v/>
      </c>
      <c r="H84" s="412" t="str">
        <f>IF(①基本情報入力シート!I105="","",①基本情報入力シート!I105)</f>
        <v/>
      </c>
      <c r="I84" s="412" t="str">
        <f>IF(①基本情報入力シート!J105="","",①基本情報入力シート!J105)</f>
        <v/>
      </c>
      <c r="J84" s="412" t="str">
        <f>IF(①基本情報入力シート!K105="","",①基本情報入力シート!K105)</f>
        <v/>
      </c>
      <c r="K84" s="413" t="str">
        <f>IF(①基本情報入力シート!L105="","",①基本情報入力シート!L105)</f>
        <v/>
      </c>
      <c r="L84" s="414" t="str">
        <f>IF(①基本情報入力シート!M105="","",①基本情報入力シート!M105)</f>
        <v/>
      </c>
      <c r="M84" s="414" t="str">
        <f>IF(①基本情報入力シート!R105="","",①基本情報入力シート!R105)</f>
        <v/>
      </c>
      <c r="N84" s="414" t="str">
        <f>IF(①基本情報入力シート!W105="","",①基本情報入力シート!W105)</f>
        <v/>
      </c>
      <c r="O84" s="409" t="str">
        <f>IF(①基本情報入力シート!X105="","",①基本情報入力シート!X105)</f>
        <v/>
      </c>
      <c r="P84" s="415" t="str">
        <f>IF(①基本情報入力シート!Y105="","",①基本情報入力シート!Y105)</f>
        <v/>
      </c>
      <c r="Q84" s="416" t="str">
        <f>IF(①基本情報入力シート!Z105="","",①基本情報入力シート!Z105)</f>
        <v/>
      </c>
      <c r="R84" s="417" t="str">
        <f>IF(①基本情報入力シート!AA105="","",①基本情報入力シート!AA105)</f>
        <v/>
      </c>
      <c r="S84" s="418"/>
      <c r="T84" s="419"/>
      <c r="U84" s="420" t="str">
        <f>IF(P84="","",VLOOKUP(P84,【参考】数式用!$A$5:$K$39,MATCH(T84,【参考】数式用!$C$4:$H$4,0)+2,0))</f>
        <v/>
      </c>
      <c r="V84" s="38" t="s">
        <v>209</v>
      </c>
      <c r="W84" s="421"/>
      <c r="X84" s="37" t="s">
        <v>210</v>
      </c>
      <c r="Y84" s="421"/>
      <c r="Z84" s="185" t="s">
        <v>211</v>
      </c>
      <c r="AA84" s="422"/>
      <c r="AB84" s="37" t="s">
        <v>210</v>
      </c>
      <c r="AC84" s="422"/>
      <c r="AD84" s="37" t="s">
        <v>212</v>
      </c>
      <c r="AE84" s="423" t="s">
        <v>213</v>
      </c>
      <c r="AF84" s="424" t="str">
        <f t="shared" si="6"/>
        <v/>
      </c>
      <c r="AG84" s="427" t="s">
        <v>214</v>
      </c>
      <c r="AH84" s="426" t="str">
        <f t="shared" si="5"/>
        <v/>
      </c>
    </row>
    <row r="85" spans="1:34" ht="36.75" customHeight="1">
      <c r="A85" s="409">
        <f t="shared" si="4"/>
        <v>74</v>
      </c>
      <c r="B85" s="410" t="str">
        <f>IF(①基本情報入力シート!C106="","",①基本情報入力シート!C106)</f>
        <v/>
      </c>
      <c r="C85" s="411" t="str">
        <f>IF(①基本情報入力シート!D106="","",①基本情報入力シート!D106)</f>
        <v/>
      </c>
      <c r="D85" s="412" t="str">
        <f>IF(①基本情報入力シート!E106="","",①基本情報入力シート!E106)</f>
        <v/>
      </c>
      <c r="E85" s="412" t="str">
        <f>IF(①基本情報入力シート!F106="","",①基本情報入力シート!F106)</f>
        <v/>
      </c>
      <c r="F85" s="412" t="str">
        <f>IF(①基本情報入力シート!G106="","",①基本情報入力シート!G106)</f>
        <v/>
      </c>
      <c r="G85" s="412" t="str">
        <f>IF(①基本情報入力シート!H106="","",①基本情報入力シート!H106)</f>
        <v/>
      </c>
      <c r="H85" s="412" t="str">
        <f>IF(①基本情報入力シート!I106="","",①基本情報入力シート!I106)</f>
        <v/>
      </c>
      <c r="I85" s="412" t="str">
        <f>IF(①基本情報入力シート!J106="","",①基本情報入力シート!J106)</f>
        <v/>
      </c>
      <c r="J85" s="412" t="str">
        <f>IF(①基本情報入力シート!K106="","",①基本情報入力シート!K106)</f>
        <v/>
      </c>
      <c r="K85" s="413" t="str">
        <f>IF(①基本情報入力シート!L106="","",①基本情報入力シート!L106)</f>
        <v/>
      </c>
      <c r="L85" s="414" t="str">
        <f>IF(①基本情報入力シート!M106="","",①基本情報入力シート!M106)</f>
        <v/>
      </c>
      <c r="M85" s="414" t="str">
        <f>IF(①基本情報入力シート!R106="","",①基本情報入力シート!R106)</f>
        <v/>
      </c>
      <c r="N85" s="414" t="str">
        <f>IF(①基本情報入力シート!W106="","",①基本情報入力シート!W106)</f>
        <v/>
      </c>
      <c r="O85" s="409" t="str">
        <f>IF(①基本情報入力シート!X106="","",①基本情報入力シート!X106)</f>
        <v/>
      </c>
      <c r="P85" s="415" t="str">
        <f>IF(①基本情報入力シート!Y106="","",①基本情報入力シート!Y106)</f>
        <v/>
      </c>
      <c r="Q85" s="416" t="str">
        <f>IF(①基本情報入力シート!Z106="","",①基本情報入力シート!Z106)</f>
        <v/>
      </c>
      <c r="R85" s="417" t="str">
        <f>IF(①基本情報入力シート!AA106="","",①基本情報入力シート!AA106)</f>
        <v/>
      </c>
      <c r="S85" s="418"/>
      <c r="T85" s="419"/>
      <c r="U85" s="420" t="str">
        <f>IF(P85="","",VLOOKUP(P85,【参考】数式用!$A$5:$K$39,MATCH(T85,【参考】数式用!$C$4:$H$4,0)+2,0))</f>
        <v/>
      </c>
      <c r="V85" s="38" t="s">
        <v>209</v>
      </c>
      <c r="W85" s="421"/>
      <c r="X85" s="37" t="s">
        <v>210</v>
      </c>
      <c r="Y85" s="421"/>
      <c r="Z85" s="185" t="s">
        <v>211</v>
      </c>
      <c r="AA85" s="422"/>
      <c r="AB85" s="37" t="s">
        <v>210</v>
      </c>
      <c r="AC85" s="422"/>
      <c r="AD85" s="37" t="s">
        <v>212</v>
      </c>
      <c r="AE85" s="423" t="s">
        <v>213</v>
      </c>
      <c r="AF85" s="424" t="str">
        <f t="shared" si="6"/>
        <v/>
      </c>
      <c r="AG85" s="427" t="s">
        <v>214</v>
      </c>
      <c r="AH85" s="426" t="str">
        <f t="shared" si="5"/>
        <v/>
      </c>
    </row>
    <row r="86" spans="1:34" ht="36.75" customHeight="1">
      <c r="A86" s="409">
        <f t="shared" si="4"/>
        <v>75</v>
      </c>
      <c r="B86" s="410" t="str">
        <f>IF(①基本情報入力シート!C107="","",①基本情報入力シート!C107)</f>
        <v/>
      </c>
      <c r="C86" s="411" t="str">
        <f>IF(①基本情報入力シート!D107="","",①基本情報入力シート!D107)</f>
        <v/>
      </c>
      <c r="D86" s="412" t="str">
        <f>IF(①基本情報入力シート!E107="","",①基本情報入力シート!E107)</f>
        <v/>
      </c>
      <c r="E86" s="412" t="str">
        <f>IF(①基本情報入力シート!F107="","",①基本情報入力シート!F107)</f>
        <v/>
      </c>
      <c r="F86" s="412" t="str">
        <f>IF(①基本情報入力シート!G107="","",①基本情報入力シート!G107)</f>
        <v/>
      </c>
      <c r="G86" s="412" t="str">
        <f>IF(①基本情報入力シート!H107="","",①基本情報入力シート!H107)</f>
        <v/>
      </c>
      <c r="H86" s="412" t="str">
        <f>IF(①基本情報入力シート!I107="","",①基本情報入力シート!I107)</f>
        <v/>
      </c>
      <c r="I86" s="412" t="str">
        <f>IF(①基本情報入力シート!J107="","",①基本情報入力シート!J107)</f>
        <v/>
      </c>
      <c r="J86" s="412" t="str">
        <f>IF(①基本情報入力シート!K107="","",①基本情報入力シート!K107)</f>
        <v/>
      </c>
      <c r="K86" s="413" t="str">
        <f>IF(①基本情報入力シート!L107="","",①基本情報入力シート!L107)</f>
        <v/>
      </c>
      <c r="L86" s="414" t="str">
        <f>IF(①基本情報入力シート!M107="","",①基本情報入力シート!M107)</f>
        <v/>
      </c>
      <c r="M86" s="414" t="str">
        <f>IF(①基本情報入力シート!R107="","",①基本情報入力シート!R107)</f>
        <v/>
      </c>
      <c r="N86" s="414" t="str">
        <f>IF(①基本情報入力シート!W107="","",①基本情報入力シート!W107)</f>
        <v/>
      </c>
      <c r="O86" s="409" t="str">
        <f>IF(①基本情報入力シート!X107="","",①基本情報入力シート!X107)</f>
        <v/>
      </c>
      <c r="P86" s="415" t="str">
        <f>IF(①基本情報入力シート!Y107="","",①基本情報入力シート!Y107)</f>
        <v/>
      </c>
      <c r="Q86" s="416" t="str">
        <f>IF(①基本情報入力シート!Z107="","",①基本情報入力シート!Z107)</f>
        <v/>
      </c>
      <c r="R86" s="417" t="str">
        <f>IF(①基本情報入力シート!AA107="","",①基本情報入力シート!AA107)</f>
        <v/>
      </c>
      <c r="S86" s="418"/>
      <c r="T86" s="419"/>
      <c r="U86" s="420" t="str">
        <f>IF(P86="","",VLOOKUP(P86,【参考】数式用!$A$5:$K$39,MATCH(T86,【参考】数式用!$C$4:$H$4,0)+2,0))</f>
        <v/>
      </c>
      <c r="V86" s="38" t="s">
        <v>209</v>
      </c>
      <c r="W86" s="421"/>
      <c r="X86" s="37" t="s">
        <v>210</v>
      </c>
      <c r="Y86" s="421"/>
      <c r="Z86" s="185" t="s">
        <v>211</v>
      </c>
      <c r="AA86" s="422"/>
      <c r="AB86" s="37" t="s">
        <v>210</v>
      </c>
      <c r="AC86" s="422"/>
      <c r="AD86" s="37" t="s">
        <v>212</v>
      </c>
      <c r="AE86" s="423" t="s">
        <v>213</v>
      </c>
      <c r="AF86" s="424" t="str">
        <f t="shared" si="6"/>
        <v/>
      </c>
      <c r="AG86" s="427" t="s">
        <v>214</v>
      </c>
      <c r="AH86" s="426" t="str">
        <f t="shared" si="5"/>
        <v/>
      </c>
    </row>
    <row r="87" spans="1:34" ht="36.75" customHeight="1">
      <c r="A87" s="409">
        <f t="shared" si="4"/>
        <v>76</v>
      </c>
      <c r="B87" s="410" t="str">
        <f>IF(①基本情報入力シート!C108="","",①基本情報入力シート!C108)</f>
        <v/>
      </c>
      <c r="C87" s="411" t="str">
        <f>IF(①基本情報入力シート!D108="","",①基本情報入力シート!D108)</f>
        <v/>
      </c>
      <c r="D87" s="412" t="str">
        <f>IF(①基本情報入力シート!E108="","",①基本情報入力シート!E108)</f>
        <v/>
      </c>
      <c r="E87" s="412" t="str">
        <f>IF(①基本情報入力シート!F108="","",①基本情報入力シート!F108)</f>
        <v/>
      </c>
      <c r="F87" s="412" t="str">
        <f>IF(①基本情報入力シート!G108="","",①基本情報入力シート!G108)</f>
        <v/>
      </c>
      <c r="G87" s="412" t="str">
        <f>IF(①基本情報入力シート!H108="","",①基本情報入力シート!H108)</f>
        <v/>
      </c>
      <c r="H87" s="412" t="str">
        <f>IF(①基本情報入力シート!I108="","",①基本情報入力シート!I108)</f>
        <v/>
      </c>
      <c r="I87" s="412" t="str">
        <f>IF(①基本情報入力シート!J108="","",①基本情報入力シート!J108)</f>
        <v/>
      </c>
      <c r="J87" s="412" t="str">
        <f>IF(①基本情報入力シート!K108="","",①基本情報入力シート!K108)</f>
        <v/>
      </c>
      <c r="K87" s="413" t="str">
        <f>IF(①基本情報入力シート!L108="","",①基本情報入力シート!L108)</f>
        <v/>
      </c>
      <c r="L87" s="414" t="str">
        <f>IF(①基本情報入力シート!M108="","",①基本情報入力シート!M108)</f>
        <v/>
      </c>
      <c r="M87" s="414" t="str">
        <f>IF(①基本情報入力シート!R108="","",①基本情報入力シート!R108)</f>
        <v/>
      </c>
      <c r="N87" s="414" t="str">
        <f>IF(①基本情報入力シート!W108="","",①基本情報入力シート!W108)</f>
        <v/>
      </c>
      <c r="O87" s="409" t="str">
        <f>IF(①基本情報入力シート!X108="","",①基本情報入力シート!X108)</f>
        <v/>
      </c>
      <c r="P87" s="415" t="str">
        <f>IF(①基本情報入力シート!Y108="","",①基本情報入力シート!Y108)</f>
        <v/>
      </c>
      <c r="Q87" s="416" t="str">
        <f>IF(①基本情報入力シート!Z108="","",①基本情報入力シート!Z108)</f>
        <v/>
      </c>
      <c r="R87" s="417" t="str">
        <f>IF(①基本情報入力シート!AA108="","",①基本情報入力シート!AA108)</f>
        <v/>
      </c>
      <c r="S87" s="418"/>
      <c r="T87" s="419"/>
      <c r="U87" s="420" t="str">
        <f>IF(P87="","",VLOOKUP(P87,【参考】数式用!$A$5:$K$39,MATCH(T87,【参考】数式用!$C$4:$H$4,0)+2,0))</f>
        <v/>
      </c>
      <c r="V87" s="38" t="s">
        <v>209</v>
      </c>
      <c r="W87" s="421"/>
      <c r="X87" s="37" t="s">
        <v>210</v>
      </c>
      <c r="Y87" s="421"/>
      <c r="Z87" s="185" t="s">
        <v>211</v>
      </c>
      <c r="AA87" s="422"/>
      <c r="AB87" s="37" t="s">
        <v>210</v>
      </c>
      <c r="AC87" s="422"/>
      <c r="AD87" s="37" t="s">
        <v>212</v>
      </c>
      <c r="AE87" s="423" t="s">
        <v>213</v>
      </c>
      <c r="AF87" s="424" t="str">
        <f t="shared" si="6"/>
        <v/>
      </c>
      <c r="AG87" s="427" t="s">
        <v>214</v>
      </c>
      <c r="AH87" s="426" t="str">
        <f t="shared" si="5"/>
        <v/>
      </c>
    </row>
    <row r="88" spans="1:34" ht="36.75" customHeight="1">
      <c r="A88" s="409">
        <f t="shared" si="4"/>
        <v>77</v>
      </c>
      <c r="B88" s="410" t="str">
        <f>IF(①基本情報入力シート!C109="","",①基本情報入力シート!C109)</f>
        <v/>
      </c>
      <c r="C88" s="411" t="str">
        <f>IF(①基本情報入力シート!D109="","",①基本情報入力シート!D109)</f>
        <v/>
      </c>
      <c r="D88" s="412" t="str">
        <f>IF(①基本情報入力シート!E109="","",①基本情報入力シート!E109)</f>
        <v/>
      </c>
      <c r="E88" s="412" t="str">
        <f>IF(①基本情報入力シート!F109="","",①基本情報入力シート!F109)</f>
        <v/>
      </c>
      <c r="F88" s="412" t="str">
        <f>IF(①基本情報入力シート!G109="","",①基本情報入力シート!G109)</f>
        <v/>
      </c>
      <c r="G88" s="412" t="str">
        <f>IF(①基本情報入力シート!H109="","",①基本情報入力シート!H109)</f>
        <v/>
      </c>
      <c r="H88" s="412" t="str">
        <f>IF(①基本情報入力シート!I109="","",①基本情報入力シート!I109)</f>
        <v/>
      </c>
      <c r="I88" s="412" t="str">
        <f>IF(①基本情報入力シート!J109="","",①基本情報入力シート!J109)</f>
        <v/>
      </c>
      <c r="J88" s="412" t="str">
        <f>IF(①基本情報入力シート!K109="","",①基本情報入力シート!K109)</f>
        <v/>
      </c>
      <c r="K88" s="413" t="str">
        <f>IF(①基本情報入力シート!L109="","",①基本情報入力シート!L109)</f>
        <v/>
      </c>
      <c r="L88" s="414" t="str">
        <f>IF(①基本情報入力シート!M109="","",①基本情報入力シート!M109)</f>
        <v/>
      </c>
      <c r="M88" s="414" t="str">
        <f>IF(①基本情報入力シート!R109="","",①基本情報入力シート!R109)</f>
        <v/>
      </c>
      <c r="N88" s="414" t="str">
        <f>IF(①基本情報入力シート!W109="","",①基本情報入力シート!W109)</f>
        <v/>
      </c>
      <c r="O88" s="409" t="str">
        <f>IF(①基本情報入力シート!X109="","",①基本情報入力シート!X109)</f>
        <v/>
      </c>
      <c r="P88" s="415" t="str">
        <f>IF(①基本情報入力シート!Y109="","",①基本情報入力シート!Y109)</f>
        <v/>
      </c>
      <c r="Q88" s="416" t="str">
        <f>IF(①基本情報入力シート!Z109="","",①基本情報入力シート!Z109)</f>
        <v/>
      </c>
      <c r="R88" s="417" t="str">
        <f>IF(①基本情報入力シート!AA109="","",①基本情報入力シート!AA109)</f>
        <v/>
      </c>
      <c r="S88" s="418"/>
      <c r="T88" s="419"/>
      <c r="U88" s="420" t="str">
        <f>IF(P88="","",VLOOKUP(P88,【参考】数式用!$A$5:$K$39,MATCH(T88,【参考】数式用!$C$4:$H$4,0)+2,0))</f>
        <v/>
      </c>
      <c r="V88" s="38" t="s">
        <v>209</v>
      </c>
      <c r="W88" s="421"/>
      <c r="X88" s="37" t="s">
        <v>210</v>
      </c>
      <c r="Y88" s="421"/>
      <c r="Z88" s="185" t="s">
        <v>211</v>
      </c>
      <c r="AA88" s="422"/>
      <c r="AB88" s="37" t="s">
        <v>210</v>
      </c>
      <c r="AC88" s="422"/>
      <c r="AD88" s="37" t="s">
        <v>212</v>
      </c>
      <c r="AE88" s="423" t="s">
        <v>213</v>
      </c>
      <c r="AF88" s="424" t="str">
        <f t="shared" si="6"/>
        <v/>
      </c>
      <c r="AG88" s="427" t="s">
        <v>214</v>
      </c>
      <c r="AH88" s="426" t="str">
        <f t="shared" si="5"/>
        <v/>
      </c>
    </row>
    <row r="89" spans="1:34" ht="36.75" customHeight="1">
      <c r="A89" s="409">
        <f t="shared" si="4"/>
        <v>78</v>
      </c>
      <c r="B89" s="410" t="str">
        <f>IF(①基本情報入力シート!C110="","",①基本情報入力シート!C110)</f>
        <v/>
      </c>
      <c r="C89" s="411" t="str">
        <f>IF(①基本情報入力シート!D110="","",①基本情報入力シート!D110)</f>
        <v/>
      </c>
      <c r="D89" s="412" t="str">
        <f>IF(①基本情報入力シート!E110="","",①基本情報入力シート!E110)</f>
        <v/>
      </c>
      <c r="E89" s="412" t="str">
        <f>IF(①基本情報入力シート!F110="","",①基本情報入力シート!F110)</f>
        <v/>
      </c>
      <c r="F89" s="412" t="str">
        <f>IF(①基本情報入力シート!G110="","",①基本情報入力シート!G110)</f>
        <v/>
      </c>
      <c r="G89" s="412" t="str">
        <f>IF(①基本情報入力シート!H110="","",①基本情報入力シート!H110)</f>
        <v/>
      </c>
      <c r="H89" s="412" t="str">
        <f>IF(①基本情報入力シート!I110="","",①基本情報入力シート!I110)</f>
        <v/>
      </c>
      <c r="I89" s="412" t="str">
        <f>IF(①基本情報入力シート!J110="","",①基本情報入力シート!J110)</f>
        <v/>
      </c>
      <c r="J89" s="412" t="str">
        <f>IF(①基本情報入力シート!K110="","",①基本情報入力シート!K110)</f>
        <v/>
      </c>
      <c r="K89" s="413" t="str">
        <f>IF(①基本情報入力シート!L110="","",①基本情報入力シート!L110)</f>
        <v/>
      </c>
      <c r="L89" s="414" t="str">
        <f>IF(①基本情報入力シート!M110="","",①基本情報入力シート!M110)</f>
        <v/>
      </c>
      <c r="M89" s="414" t="str">
        <f>IF(①基本情報入力シート!R110="","",①基本情報入力シート!R110)</f>
        <v/>
      </c>
      <c r="N89" s="414" t="str">
        <f>IF(①基本情報入力シート!W110="","",①基本情報入力シート!W110)</f>
        <v/>
      </c>
      <c r="O89" s="409" t="str">
        <f>IF(①基本情報入力シート!X110="","",①基本情報入力シート!X110)</f>
        <v/>
      </c>
      <c r="P89" s="415" t="str">
        <f>IF(①基本情報入力シート!Y110="","",①基本情報入力シート!Y110)</f>
        <v/>
      </c>
      <c r="Q89" s="416" t="str">
        <f>IF(①基本情報入力シート!Z110="","",①基本情報入力シート!Z110)</f>
        <v/>
      </c>
      <c r="R89" s="417" t="str">
        <f>IF(①基本情報入力シート!AA110="","",①基本情報入力シート!AA110)</f>
        <v/>
      </c>
      <c r="S89" s="418"/>
      <c r="T89" s="419"/>
      <c r="U89" s="420" t="str">
        <f>IF(P89="","",VLOOKUP(P89,【参考】数式用!$A$5:$K$39,MATCH(T89,【参考】数式用!$C$4:$H$4,0)+2,0))</f>
        <v/>
      </c>
      <c r="V89" s="38" t="s">
        <v>209</v>
      </c>
      <c r="W89" s="421"/>
      <c r="X89" s="37" t="s">
        <v>210</v>
      </c>
      <c r="Y89" s="421"/>
      <c r="Z89" s="185" t="s">
        <v>211</v>
      </c>
      <c r="AA89" s="422"/>
      <c r="AB89" s="37" t="s">
        <v>210</v>
      </c>
      <c r="AC89" s="422"/>
      <c r="AD89" s="37" t="s">
        <v>212</v>
      </c>
      <c r="AE89" s="423" t="s">
        <v>213</v>
      </c>
      <c r="AF89" s="424" t="str">
        <f t="shared" si="6"/>
        <v/>
      </c>
      <c r="AG89" s="427" t="s">
        <v>214</v>
      </c>
      <c r="AH89" s="426" t="str">
        <f t="shared" si="5"/>
        <v/>
      </c>
    </row>
    <row r="90" spans="1:34" ht="36.75" customHeight="1">
      <c r="A90" s="409">
        <f t="shared" si="4"/>
        <v>79</v>
      </c>
      <c r="B90" s="410" t="str">
        <f>IF(①基本情報入力シート!C111="","",①基本情報入力シート!C111)</f>
        <v/>
      </c>
      <c r="C90" s="411" t="str">
        <f>IF(①基本情報入力シート!D111="","",①基本情報入力シート!D111)</f>
        <v/>
      </c>
      <c r="D90" s="412" t="str">
        <f>IF(①基本情報入力シート!E111="","",①基本情報入力シート!E111)</f>
        <v/>
      </c>
      <c r="E90" s="412" t="str">
        <f>IF(①基本情報入力シート!F111="","",①基本情報入力シート!F111)</f>
        <v/>
      </c>
      <c r="F90" s="412" t="str">
        <f>IF(①基本情報入力シート!G111="","",①基本情報入力シート!G111)</f>
        <v/>
      </c>
      <c r="G90" s="412" t="str">
        <f>IF(①基本情報入力シート!H111="","",①基本情報入力シート!H111)</f>
        <v/>
      </c>
      <c r="H90" s="412" t="str">
        <f>IF(①基本情報入力シート!I111="","",①基本情報入力シート!I111)</f>
        <v/>
      </c>
      <c r="I90" s="412" t="str">
        <f>IF(①基本情報入力シート!J111="","",①基本情報入力シート!J111)</f>
        <v/>
      </c>
      <c r="J90" s="412" t="str">
        <f>IF(①基本情報入力シート!K111="","",①基本情報入力シート!K111)</f>
        <v/>
      </c>
      <c r="K90" s="413" t="str">
        <f>IF(①基本情報入力シート!L111="","",①基本情報入力シート!L111)</f>
        <v/>
      </c>
      <c r="L90" s="414" t="str">
        <f>IF(①基本情報入力シート!M111="","",①基本情報入力シート!M111)</f>
        <v/>
      </c>
      <c r="M90" s="414" t="str">
        <f>IF(①基本情報入力シート!R111="","",①基本情報入力シート!R111)</f>
        <v/>
      </c>
      <c r="N90" s="414" t="str">
        <f>IF(①基本情報入力シート!W111="","",①基本情報入力シート!W111)</f>
        <v/>
      </c>
      <c r="O90" s="409" t="str">
        <f>IF(①基本情報入力シート!X111="","",①基本情報入力シート!X111)</f>
        <v/>
      </c>
      <c r="P90" s="415" t="str">
        <f>IF(①基本情報入力シート!Y111="","",①基本情報入力シート!Y111)</f>
        <v/>
      </c>
      <c r="Q90" s="416" t="str">
        <f>IF(①基本情報入力シート!Z111="","",①基本情報入力シート!Z111)</f>
        <v/>
      </c>
      <c r="R90" s="417" t="str">
        <f>IF(①基本情報入力シート!AA111="","",①基本情報入力シート!AA111)</f>
        <v/>
      </c>
      <c r="S90" s="418"/>
      <c r="T90" s="419"/>
      <c r="U90" s="420" t="str">
        <f>IF(P90="","",VLOOKUP(P90,【参考】数式用!$A$5:$K$39,MATCH(T90,【参考】数式用!$C$4:$H$4,0)+2,0))</f>
        <v/>
      </c>
      <c r="V90" s="38" t="s">
        <v>209</v>
      </c>
      <c r="W90" s="421"/>
      <c r="X90" s="37" t="s">
        <v>210</v>
      </c>
      <c r="Y90" s="421"/>
      <c r="Z90" s="185" t="s">
        <v>211</v>
      </c>
      <c r="AA90" s="422"/>
      <c r="AB90" s="37" t="s">
        <v>210</v>
      </c>
      <c r="AC90" s="422"/>
      <c r="AD90" s="37" t="s">
        <v>212</v>
      </c>
      <c r="AE90" s="423" t="s">
        <v>213</v>
      </c>
      <c r="AF90" s="424" t="str">
        <f t="shared" si="6"/>
        <v/>
      </c>
      <c r="AG90" s="427" t="s">
        <v>214</v>
      </c>
      <c r="AH90" s="426" t="str">
        <f t="shared" si="5"/>
        <v/>
      </c>
    </row>
    <row r="91" spans="1:34" ht="36.75" customHeight="1">
      <c r="A91" s="409">
        <f t="shared" ref="A91:A111" si="7">A90+1</f>
        <v>80</v>
      </c>
      <c r="B91" s="410" t="str">
        <f>IF(①基本情報入力シート!C112="","",①基本情報入力シート!C112)</f>
        <v/>
      </c>
      <c r="C91" s="411" t="str">
        <f>IF(①基本情報入力シート!D112="","",①基本情報入力シート!D112)</f>
        <v/>
      </c>
      <c r="D91" s="412" t="str">
        <f>IF(①基本情報入力シート!E112="","",①基本情報入力シート!E112)</f>
        <v/>
      </c>
      <c r="E91" s="412" t="str">
        <f>IF(①基本情報入力シート!F112="","",①基本情報入力シート!F112)</f>
        <v/>
      </c>
      <c r="F91" s="412" t="str">
        <f>IF(①基本情報入力シート!G112="","",①基本情報入力シート!G112)</f>
        <v/>
      </c>
      <c r="G91" s="412" t="str">
        <f>IF(①基本情報入力シート!H112="","",①基本情報入力シート!H112)</f>
        <v/>
      </c>
      <c r="H91" s="412" t="str">
        <f>IF(①基本情報入力シート!I112="","",①基本情報入力シート!I112)</f>
        <v/>
      </c>
      <c r="I91" s="412" t="str">
        <f>IF(①基本情報入力シート!J112="","",①基本情報入力シート!J112)</f>
        <v/>
      </c>
      <c r="J91" s="412" t="str">
        <f>IF(①基本情報入力シート!K112="","",①基本情報入力シート!K112)</f>
        <v/>
      </c>
      <c r="K91" s="413" t="str">
        <f>IF(①基本情報入力シート!L112="","",①基本情報入力シート!L112)</f>
        <v/>
      </c>
      <c r="L91" s="414" t="str">
        <f>IF(①基本情報入力シート!M112="","",①基本情報入力シート!M112)</f>
        <v/>
      </c>
      <c r="M91" s="414" t="str">
        <f>IF(①基本情報入力シート!R112="","",①基本情報入力シート!R112)</f>
        <v/>
      </c>
      <c r="N91" s="414" t="str">
        <f>IF(①基本情報入力シート!W112="","",①基本情報入力シート!W112)</f>
        <v/>
      </c>
      <c r="O91" s="409" t="str">
        <f>IF(①基本情報入力シート!X112="","",①基本情報入力シート!X112)</f>
        <v/>
      </c>
      <c r="P91" s="415" t="str">
        <f>IF(①基本情報入力シート!Y112="","",①基本情報入力シート!Y112)</f>
        <v/>
      </c>
      <c r="Q91" s="416" t="str">
        <f>IF(①基本情報入力シート!Z112="","",①基本情報入力シート!Z112)</f>
        <v/>
      </c>
      <c r="R91" s="417" t="str">
        <f>IF(①基本情報入力シート!AA112="","",①基本情報入力シート!AA112)</f>
        <v/>
      </c>
      <c r="S91" s="418"/>
      <c r="T91" s="419"/>
      <c r="U91" s="420" t="str">
        <f>IF(P91="","",VLOOKUP(P91,【参考】数式用!$A$5:$K$39,MATCH(T91,【参考】数式用!$C$4:$H$4,0)+2,0))</f>
        <v/>
      </c>
      <c r="V91" s="38" t="s">
        <v>209</v>
      </c>
      <c r="W91" s="421"/>
      <c r="X91" s="37" t="s">
        <v>210</v>
      </c>
      <c r="Y91" s="421"/>
      <c r="Z91" s="185" t="s">
        <v>211</v>
      </c>
      <c r="AA91" s="422"/>
      <c r="AB91" s="37" t="s">
        <v>210</v>
      </c>
      <c r="AC91" s="422"/>
      <c r="AD91" s="37" t="s">
        <v>212</v>
      </c>
      <c r="AE91" s="423" t="s">
        <v>213</v>
      </c>
      <c r="AF91" s="424" t="str">
        <f t="shared" si="6"/>
        <v/>
      </c>
      <c r="AG91" s="427" t="s">
        <v>214</v>
      </c>
      <c r="AH91" s="426" t="str">
        <f t="shared" si="5"/>
        <v/>
      </c>
    </row>
    <row r="92" spans="1:34" ht="36.75" customHeight="1">
      <c r="A92" s="409">
        <f t="shared" si="7"/>
        <v>81</v>
      </c>
      <c r="B92" s="410" t="str">
        <f>IF(①基本情報入力シート!C113="","",①基本情報入力シート!C113)</f>
        <v/>
      </c>
      <c r="C92" s="411" t="str">
        <f>IF(①基本情報入力シート!D113="","",①基本情報入力シート!D113)</f>
        <v/>
      </c>
      <c r="D92" s="412" t="str">
        <f>IF(①基本情報入力シート!E113="","",①基本情報入力シート!E113)</f>
        <v/>
      </c>
      <c r="E92" s="412" t="str">
        <f>IF(①基本情報入力シート!F113="","",①基本情報入力シート!F113)</f>
        <v/>
      </c>
      <c r="F92" s="412" t="str">
        <f>IF(①基本情報入力シート!G113="","",①基本情報入力シート!G113)</f>
        <v/>
      </c>
      <c r="G92" s="412" t="str">
        <f>IF(①基本情報入力シート!H113="","",①基本情報入力シート!H113)</f>
        <v/>
      </c>
      <c r="H92" s="412" t="str">
        <f>IF(①基本情報入力シート!I113="","",①基本情報入力シート!I113)</f>
        <v/>
      </c>
      <c r="I92" s="412" t="str">
        <f>IF(①基本情報入力シート!J113="","",①基本情報入力シート!J113)</f>
        <v/>
      </c>
      <c r="J92" s="412" t="str">
        <f>IF(①基本情報入力シート!K113="","",①基本情報入力シート!K113)</f>
        <v/>
      </c>
      <c r="K92" s="413" t="str">
        <f>IF(①基本情報入力シート!L113="","",①基本情報入力シート!L113)</f>
        <v/>
      </c>
      <c r="L92" s="414" t="str">
        <f>IF(①基本情報入力シート!M113="","",①基本情報入力シート!M113)</f>
        <v/>
      </c>
      <c r="M92" s="414" t="str">
        <f>IF(①基本情報入力シート!R113="","",①基本情報入力シート!R113)</f>
        <v/>
      </c>
      <c r="N92" s="414" t="str">
        <f>IF(①基本情報入力シート!W113="","",①基本情報入力シート!W113)</f>
        <v/>
      </c>
      <c r="O92" s="409" t="str">
        <f>IF(①基本情報入力シート!X113="","",①基本情報入力シート!X113)</f>
        <v/>
      </c>
      <c r="P92" s="415" t="str">
        <f>IF(①基本情報入力シート!Y113="","",①基本情報入力シート!Y113)</f>
        <v/>
      </c>
      <c r="Q92" s="416" t="str">
        <f>IF(①基本情報入力シート!Z113="","",①基本情報入力シート!Z113)</f>
        <v/>
      </c>
      <c r="R92" s="417" t="str">
        <f>IF(①基本情報入力シート!AA113="","",①基本情報入力シート!AA113)</f>
        <v/>
      </c>
      <c r="S92" s="418"/>
      <c r="T92" s="419"/>
      <c r="U92" s="420" t="str">
        <f>IF(P92="","",VLOOKUP(P92,【参考】数式用!$A$5:$K$39,MATCH(T92,【参考】数式用!$C$4:$H$4,0)+2,0))</f>
        <v/>
      </c>
      <c r="V92" s="38" t="s">
        <v>209</v>
      </c>
      <c r="W92" s="421"/>
      <c r="X92" s="37" t="s">
        <v>210</v>
      </c>
      <c r="Y92" s="421"/>
      <c r="Z92" s="185" t="s">
        <v>211</v>
      </c>
      <c r="AA92" s="422"/>
      <c r="AB92" s="37" t="s">
        <v>210</v>
      </c>
      <c r="AC92" s="422"/>
      <c r="AD92" s="37" t="s">
        <v>212</v>
      </c>
      <c r="AE92" s="423" t="s">
        <v>213</v>
      </c>
      <c r="AF92" s="424" t="str">
        <f t="shared" si="6"/>
        <v/>
      </c>
      <c r="AG92" s="427" t="s">
        <v>214</v>
      </c>
      <c r="AH92" s="426" t="str">
        <f t="shared" si="5"/>
        <v/>
      </c>
    </row>
    <row r="93" spans="1:34" ht="36.75" customHeight="1">
      <c r="A93" s="409">
        <f t="shared" si="7"/>
        <v>82</v>
      </c>
      <c r="B93" s="410" t="str">
        <f>IF(①基本情報入力シート!C114="","",①基本情報入力シート!C114)</f>
        <v/>
      </c>
      <c r="C93" s="411" t="str">
        <f>IF(①基本情報入力シート!D114="","",①基本情報入力シート!D114)</f>
        <v/>
      </c>
      <c r="D93" s="412" t="str">
        <f>IF(①基本情報入力シート!E114="","",①基本情報入力シート!E114)</f>
        <v/>
      </c>
      <c r="E93" s="412" t="str">
        <f>IF(①基本情報入力シート!F114="","",①基本情報入力シート!F114)</f>
        <v/>
      </c>
      <c r="F93" s="412" t="str">
        <f>IF(①基本情報入力シート!G114="","",①基本情報入力シート!G114)</f>
        <v/>
      </c>
      <c r="G93" s="412" t="str">
        <f>IF(①基本情報入力シート!H114="","",①基本情報入力シート!H114)</f>
        <v/>
      </c>
      <c r="H93" s="412" t="str">
        <f>IF(①基本情報入力シート!I114="","",①基本情報入力シート!I114)</f>
        <v/>
      </c>
      <c r="I93" s="412" t="str">
        <f>IF(①基本情報入力シート!J114="","",①基本情報入力シート!J114)</f>
        <v/>
      </c>
      <c r="J93" s="412" t="str">
        <f>IF(①基本情報入力シート!K114="","",①基本情報入力シート!K114)</f>
        <v/>
      </c>
      <c r="K93" s="413" t="str">
        <f>IF(①基本情報入力シート!L114="","",①基本情報入力シート!L114)</f>
        <v/>
      </c>
      <c r="L93" s="414" t="str">
        <f>IF(①基本情報入力シート!M114="","",①基本情報入力シート!M114)</f>
        <v/>
      </c>
      <c r="M93" s="414" t="str">
        <f>IF(①基本情報入力シート!R114="","",①基本情報入力シート!R114)</f>
        <v/>
      </c>
      <c r="N93" s="414" t="str">
        <f>IF(①基本情報入力シート!W114="","",①基本情報入力シート!W114)</f>
        <v/>
      </c>
      <c r="O93" s="409" t="str">
        <f>IF(①基本情報入力シート!X114="","",①基本情報入力シート!X114)</f>
        <v/>
      </c>
      <c r="P93" s="415" t="str">
        <f>IF(①基本情報入力シート!Y114="","",①基本情報入力シート!Y114)</f>
        <v/>
      </c>
      <c r="Q93" s="416" t="str">
        <f>IF(①基本情報入力シート!Z114="","",①基本情報入力シート!Z114)</f>
        <v/>
      </c>
      <c r="R93" s="417" t="str">
        <f>IF(①基本情報入力シート!AA114="","",①基本情報入力シート!AA114)</f>
        <v/>
      </c>
      <c r="S93" s="418"/>
      <c r="T93" s="419"/>
      <c r="U93" s="420" t="str">
        <f>IF(P93="","",VLOOKUP(P93,【参考】数式用!$A$5:$K$39,MATCH(T93,【参考】数式用!$C$4:$H$4,0)+2,0))</f>
        <v/>
      </c>
      <c r="V93" s="38" t="s">
        <v>209</v>
      </c>
      <c r="W93" s="421"/>
      <c r="X93" s="37" t="s">
        <v>210</v>
      </c>
      <c r="Y93" s="421"/>
      <c r="Z93" s="185" t="s">
        <v>211</v>
      </c>
      <c r="AA93" s="422"/>
      <c r="AB93" s="37" t="s">
        <v>210</v>
      </c>
      <c r="AC93" s="422"/>
      <c r="AD93" s="37" t="s">
        <v>212</v>
      </c>
      <c r="AE93" s="423" t="s">
        <v>213</v>
      </c>
      <c r="AF93" s="424" t="str">
        <f t="shared" si="6"/>
        <v/>
      </c>
      <c r="AG93" s="427" t="s">
        <v>214</v>
      </c>
      <c r="AH93" s="426" t="str">
        <f t="shared" si="5"/>
        <v/>
      </c>
    </row>
    <row r="94" spans="1:34" ht="36.75" customHeight="1">
      <c r="A94" s="409">
        <f t="shared" si="7"/>
        <v>83</v>
      </c>
      <c r="B94" s="410" t="str">
        <f>IF(①基本情報入力シート!C115="","",①基本情報入力シート!C115)</f>
        <v/>
      </c>
      <c r="C94" s="411" t="str">
        <f>IF(①基本情報入力シート!D115="","",①基本情報入力シート!D115)</f>
        <v/>
      </c>
      <c r="D94" s="412" t="str">
        <f>IF(①基本情報入力シート!E115="","",①基本情報入力シート!E115)</f>
        <v/>
      </c>
      <c r="E94" s="412" t="str">
        <f>IF(①基本情報入力シート!F115="","",①基本情報入力シート!F115)</f>
        <v/>
      </c>
      <c r="F94" s="412" t="str">
        <f>IF(①基本情報入力シート!G115="","",①基本情報入力シート!G115)</f>
        <v/>
      </c>
      <c r="G94" s="412" t="str">
        <f>IF(①基本情報入力シート!H115="","",①基本情報入力シート!H115)</f>
        <v/>
      </c>
      <c r="H94" s="412" t="str">
        <f>IF(①基本情報入力シート!I115="","",①基本情報入力シート!I115)</f>
        <v/>
      </c>
      <c r="I94" s="412" t="str">
        <f>IF(①基本情報入力シート!J115="","",①基本情報入力シート!J115)</f>
        <v/>
      </c>
      <c r="J94" s="412" t="str">
        <f>IF(①基本情報入力シート!K115="","",①基本情報入力シート!K115)</f>
        <v/>
      </c>
      <c r="K94" s="413" t="str">
        <f>IF(①基本情報入力シート!L115="","",①基本情報入力シート!L115)</f>
        <v/>
      </c>
      <c r="L94" s="414" t="str">
        <f>IF(①基本情報入力シート!M115="","",①基本情報入力シート!M115)</f>
        <v/>
      </c>
      <c r="M94" s="414" t="str">
        <f>IF(①基本情報入力シート!R115="","",①基本情報入力シート!R115)</f>
        <v/>
      </c>
      <c r="N94" s="414" t="str">
        <f>IF(①基本情報入力シート!W115="","",①基本情報入力シート!W115)</f>
        <v/>
      </c>
      <c r="O94" s="409" t="str">
        <f>IF(①基本情報入力シート!X115="","",①基本情報入力シート!X115)</f>
        <v/>
      </c>
      <c r="P94" s="415" t="str">
        <f>IF(①基本情報入力シート!Y115="","",①基本情報入力シート!Y115)</f>
        <v/>
      </c>
      <c r="Q94" s="416" t="str">
        <f>IF(①基本情報入力シート!Z115="","",①基本情報入力シート!Z115)</f>
        <v/>
      </c>
      <c r="R94" s="417" t="str">
        <f>IF(①基本情報入力シート!AA115="","",①基本情報入力シート!AA115)</f>
        <v/>
      </c>
      <c r="S94" s="418"/>
      <c r="T94" s="419"/>
      <c r="U94" s="420" t="str">
        <f>IF(P94="","",VLOOKUP(P94,【参考】数式用!$A$5:$K$39,MATCH(T94,【参考】数式用!$C$4:$H$4,0)+2,0))</f>
        <v/>
      </c>
      <c r="V94" s="38" t="s">
        <v>209</v>
      </c>
      <c r="W94" s="421"/>
      <c r="X94" s="37" t="s">
        <v>210</v>
      </c>
      <c r="Y94" s="421"/>
      <c r="Z94" s="185" t="s">
        <v>211</v>
      </c>
      <c r="AA94" s="422"/>
      <c r="AB94" s="37" t="s">
        <v>210</v>
      </c>
      <c r="AC94" s="422"/>
      <c r="AD94" s="37" t="s">
        <v>212</v>
      </c>
      <c r="AE94" s="423" t="s">
        <v>213</v>
      </c>
      <c r="AF94" s="424" t="str">
        <f t="shared" si="6"/>
        <v/>
      </c>
      <c r="AG94" s="427" t="s">
        <v>214</v>
      </c>
      <c r="AH94" s="426" t="str">
        <f t="shared" si="5"/>
        <v/>
      </c>
    </row>
    <row r="95" spans="1:34" ht="36.75" customHeight="1">
      <c r="A95" s="409">
        <f t="shared" si="7"/>
        <v>84</v>
      </c>
      <c r="B95" s="410" t="str">
        <f>IF(①基本情報入力シート!C116="","",①基本情報入力シート!C116)</f>
        <v/>
      </c>
      <c r="C95" s="411" t="str">
        <f>IF(①基本情報入力シート!D116="","",①基本情報入力シート!D116)</f>
        <v/>
      </c>
      <c r="D95" s="412" t="str">
        <f>IF(①基本情報入力シート!E116="","",①基本情報入力シート!E116)</f>
        <v/>
      </c>
      <c r="E95" s="412" t="str">
        <f>IF(①基本情報入力シート!F116="","",①基本情報入力シート!F116)</f>
        <v/>
      </c>
      <c r="F95" s="412" t="str">
        <f>IF(①基本情報入力シート!G116="","",①基本情報入力シート!G116)</f>
        <v/>
      </c>
      <c r="G95" s="412" t="str">
        <f>IF(①基本情報入力シート!H116="","",①基本情報入力シート!H116)</f>
        <v/>
      </c>
      <c r="H95" s="412" t="str">
        <f>IF(①基本情報入力シート!I116="","",①基本情報入力シート!I116)</f>
        <v/>
      </c>
      <c r="I95" s="412" t="str">
        <f>IF(①基本情報入力シート!J116="","",①基本情報入力シート!J116)</f>
        <v/>
      </c>
      <c r="J95" s="412" t="str">
        <f>IF(①基本情報入力シート!K116="","",①基本情報入力シート!K116)</f>
        <v/>
      </c>
      <c r="K95" s="413" t="str">
        <f>IF(①基本情報入力シート!L116="","",①基本情報入力シート!L116)</f>
        <v/>
      </c>
      <c r="L95" s="414" t="str">
        <f>IF(①基本情報入力シート!M116="","",①基本情報入力シート!M116)</f>
        <v/>
      </c>
      <c r="M95" s="414" t="str">
        <f>IF(①基本情報入力シート!R116="","",①基本情報入力シート!R116)</f>
        <v/>
      </c>
      <c r="N95" s="414" t="str">
        <f>IF(①基本情報入力シート!W116="","",①基本情報入力シート!W116)</f>
        <v/>
      </c>
      <c r="O95" s="409" t="str">
        <f>IF(①基本情報入力シート!X116="","",①基本情報入力シート!X116)</f>
        <v/>
      </c>
      <c r="P95" s="415" t="str">
        <f>IF(①基本情報入力シート!Y116="","",①基本情報入力シート!Y116)</f>
        <v/>
      </c>
      <c r="Q95" s="416" t="str">
        <f>IF(①基本情報入力シート!Z116="","",①基本情報入力シート!Z116)</f>
        <v/>
      </c>
      <c r="R95" s="417" t="str">
        <f>IF(①基本情報入力シート!AA116="","",①基本情報入力シート!AA116)</f>
        <v/>
      </c>
      <c r="S95" s="418"/>
      <c r="T95" s="419"/>
      <c r="U95" s="420" t="str">
        <f>IF(P95="","",VLOOKUP(P95,【参考】数式用!$A$5:$K$39,MATCH(T95,【参考】数式用!$C$4:$H$4,0)+2,0))</f>
        <v/>
      </c>
      <c r="V95" s="38" t="s">
        <v>209</v>
      </c>
      <c r="W95" s="421"/>
      <c r="X95" s="37" t="s">
        <v>210</v>
      </c>
      <c r="Y95" s="421"/>
      <c r="Z95" s="185" t="s">
        <v>211</v>
      </c>
      <c r="AA95" s="422"/>
      <c r="AB95" s="37" t="s">
        <v>210</v>
      </c>
      <c r="AC95" s="422"/>
      <c r="AD95" s="37" t="s">
        <v>212</v>
      </c>
      <c r="AE95" s="423" t="s">
        <v>213</v>
      </c>
      <c r="AF95" s="424" t="str">
        <f t="shared" si="6"/>
        <v/>
      </c>
      <c r="AG95" s="427" t="s">
        <v>214</v>
      </c>
      <c r="AH95" s="426" t="str">
        <f t="shared" si="5"/>
        <v/>
      </c>
    </row>
    <row r="96" spans="1:34" ht="36.75" customHeight="1">
      <c r="A96" s="409">
        <f t="shared" si="7"/>
        <v>85</v>
      </c>
      <c r="B96" s="410" t="str">
        <f>IF(①基本情報入力シート!C117="","",①基本情報入力シート!C117)</f>
        <v/>
      </c>
      <c r="C96" s="411" t="str">
        <f>IF(①基本情報入力シート!D117="","",①基本情報入力シート!D117)</f>
        <v/>
      </c>
      <c r="D96" s="412" t="str">
        <f>IF(①基本情報入力シート!E117="","",①基本情報入力シート!E117)</f>
        <v/>
      </c>
      <c r="E96" s="412" t="str">
        <f>IF(①基本情報入力シート!F117="","",①基本情報入力シート!F117)</f>
        <v/>
      </c>
      <c r="F96" s="412" t="str">
        <f>IF(①基本情報入力シート!G117="","",①基本情報入力シート!G117)</f>
        <v/>
      </c>
      <c r="G96" s="412" t="str">
        <f>IF(①基本情報入力シート!H117="","",①基本情報入力シート!H117)</f>
        <v/>
      </c>
      <c r="H96" s="412" t="str">
        <f>IF(①基本情報入力シート!I117="","",①基本情報入力シート!I117)</f>
        <v/>
      </c>
      <c r="I96" s="412" t="str">
        <f>IF(①基本情報入力シート!J117="","",①基本情報入力シート!J117)</f>
        <v/>
      </c>
      <c r="J96" s="412" t="str">
        <f>IF(①基本情報入力シート!K117="","",①基本情報入力シート!K117)</f>
        <v/>
      </c>
      <c r="K96" s="413" t="str">
        <f>IF(①基本情報入力シート!L117="","",①基本情報入力シート!L117)</f>
        <v/>
      </c>
      <c r="L96" s="414" t="str">
        <f>IF(①基本情報入力シート!M117="","",①基本情報入力シート!M117)</f>
        <v/>
      </c>
      <c r="M96" s="414" t="str">
        <f>IF(①基本情報入力シート!R117="","",①基本情報入力シート!R117)</f>
        <v/>
      </c>
      <c r="N96" s="414" t="str">
        <f>IF(①基本情報入力シート!W117="","",①基本情報入力シート!W117)</f>
        <v/>
      </c>
      <c r="O96" s="409" t="str">
        <f>IF(①基本情報入力シート!X117="","",①基本情報入力シート!X117)</f>
        <v/>
      </c>
      <c r="P96" s="415" t="str">
        <f>IF(①基本情報入力シート!Y117="","",①基本情報入力シート!Y117)</f>
        <v/>
      </c>
      <c r="Q96" s="416" t="str">
        <f>IF(①基本情報入力シート!Z117="","",①基本情報入力シート!Z117)</f>
        <v/>
      </c>
      <c r="R96" s="417" t="str">
        <f>IF(①基本情報入力シート!AA117="","",①基本情報入力シート!AA117)</f>
        <v/>
      </c>
      <c r="S96" s="418"/>
      <c r="T96" s="419"/>
      <c r="U96" s="420" t="str">
        <f>IF(P96="","",VLOOKUP(P96,【参考】数式用!$A$5:$K$39,MATCH(T96,【参考】数式用!$C$4:$H$4,0)+2,0))</f>
        <v/>
      </c>
      <c r="V96" s="38" t="s">
        <v>209</v>
      </c>
      <c r="W96" s="421"/>
      <c r="X96" s="37" t="s">
        <v>210</v>
      </c>
      <c r="Y96" s="421"/>
      <c r="Z96" s="185" t="s">
        <v>211</v>
      </c>
      <c r="AA96" s="422"/>
      <c r="AB96" s="37" t="s">
        <v>210</v>
      </c>
      <c r="AC96" s="422"/>
      <c r="AD96" s="37" t="s">
        <v>212</v>
      </c>
      <c r="AE96" s="423" t="s">
        <v>213</v>
      </c>
      <c r="AF96" s="424" t="str">
        <f t="shared" si="6"/>
        <v/>
      </c>
      <c r="AG96" s="427" t="s">
        <v>214</v>
      </c>
      <c r="AH96" s="426" t="str">
        <f t="shared" si="5"/>
        <v/>
      </c>
    </row>
    <row r="97" spans="1:34" ht="36.75" customHeight="1">
      <c r="A97" s="409">
        <f t="shared" si="7"/>
        <v>86</v>
      </c>
      <c r="B97" s="410" t="str">
        <f>IF(①基本情報入力シート!C118="","",①基本情報入力シート!C118)</f>
        <v/>
      </c>
      <c r="C97" s="411" t="str">
        <f>IF(①基本情報入力シート!D118="","",①基本情報入力シート!D118)</f>
        <v/>
      </c>
      <c r="D97" s="412" t="str">
        <f>IF(①基本情報入力シート!E118="","",①基本情報入力シート!E118)</f>
        <v/>
      </c>
      <c r="E97" s="412" t="str">
        <f>IF(①基本情報入力シート!F118="","",①基本情報入力シート!F118)</f>
        <v/>
      </c>
      <c r="F97" s="412" t="str">
        <f>IF(①基本情報入力シート!G118="","",①基本情報入力シート!G118)</f>
        <v/>
      </c>
      <c r="G97" s="412" t="str">
        <f>IF(①基本情報入力シート!H118="","",①基本情報入力シート!H118)</f>
        <v/>
      </c>
      <c r="H97" s="412" t="str">
        <f>IF(①基本情報入力シート!I118="","",①基本情報入力シート!I118)</f>
        <v/>
      </c>
      <c r="I97" s="412" t="str">
        <f>IF(①基本情報入力シート!J118="","",①基本情報入力シート!J118)</f>
        <v/>
      </c>
      <c r="J97" s="412" t="str">
        <f>IF(①基本情報入力シート!K118="","",①基本情報入力シート!K118)</f>
        <v/>
      </c>
      <c r="K97" s="413" t="str">
        <f>IF(①基本情報入力シート!L118="","",①基本情報入力シート!L118)</f>
        <v/>
      </c>
      <c r="L97" s="414" t="str">
        <f>IF(①基本情報入力シート!M118="","",①基本情報入力シート!M118)</f>
        <v/>
      </c>
      <c r="M97" s="414" t="str">
        <f>IF(①基本情報入力シート!R118="","",①基本情報入力シート!R118)</f>
        <v/>
      </c>
      <c r="N97" s="414" t="str">
        <f>IF(①基本情報入力シート!W118="","",①基本情報入力シート!W118)</f>
        <v/>
      </c>
      <c r="O97" s="409" t="str">
        <f>IF(①基本情報入力シート!X118="","",①基本情報入力シート!X118)</f>
        <v/>
      </c>
      <c r="P97" s="415" t="str">
        <f>IF(①基本情報入力シート!Y118="","",①基本情報入力シート!Y118)</f>
        <v/>
      </c>
      <c r="Q97" s="416" t="str">
        <f>IF(①基本情報入力シート!Z118="","",①基本情報入力シート!Z118)</f>
        <v/>
      </c>
      <c r="R97" s="417" t="str">
        <f>IF(①基本情報入力シート!AA118="","",①基本情報入力シート!AA118)</f>
        <v/>
      </c>
      <c r="S97" s="418"/>
      <c r="T97" s="419"/>
      <c r="U97" s="420" t="str">
        <f>IF(P97="","",VLOOKUP(P97,【参考】数式用!$A$5:$K$39,MATCH(T97,【参考】数式用!$C$4:$H$4,0)+2,0))</f>
        <v/>
      </c>
      <c r="V97" s="38" t="s">
        <v>209</v>
      </c>
      <c r="W97" s="421"/>
      <c r="X97" s="37" t="s">
        <v>210</v>
      </c>
      <c r="Y97" s="421"/>
      <c r="Z97" s="185" t="s">
        <v>211</v>
      </c>
      <c r="AA97" s="422"/>
      <c r="AB97" s="37" t="s">
        <v>210</v>
      </c>
      <c r="AC97" s="422"/>
      <c r="AD97" s="37" t="s">
        <v>212</v>
      </c>
      <c r="AE97" s="423" t="s">
        <v>213</v>
      </c>
      <c r="AF97" s="424" t="str">
        <f t="shared" si="6"/>
        <v/>
      </c>
      <c r="AG97" s="427" t="s">
        <v>214</v>
      </c>
      <c r="AH97" s="426" t="str">
        <f t="shared" si="5"/>
        <v/>
      </c>
    </row>
    <row r="98" spans="1:34" ht="36.75" customHeight="1">
      <c r="A98" s="409">
        <f t="shared" si="7"/>
        <v>87</v>
      </c>
      <c r="B98" s="410" t="str">
        <f>IF(①基本情報入力シート!C119="","",①基本情報入力シート!C119)</f>
        <v/>
      </c>
      <c r="C98" s="411" t="str">
        <f>IF(①基本情報入力シート!D119="","",①基本情報入力シート!D119)</f>
        <v/>
      </c>
      <c r="D98" s="412" t="str">
        <f>IF(①基本情報入力シート!E119="","",①基本情報入力シート!E119)</f>
        <v/>
      </c>
      <c r="E98" s="412" t="str">
        <f>IF(①基本情報入力シート!F119="","",①基本情報入力シート!F119)</f>
        <v/>
      </c>
      <c r="F98" s="412" t="str">
        <f>IF(①基本情報入力シート!G119="","",①基本情報入力シート!G119)</f>
        <v/>
      </c>
      <c r="G98" s="412" t="str">
        <f>IF(①基本情報入力シート!H119="","",①基本情報入力シート!H119)</f>
        <v/>
      </c>
      <c r="H98" s="412" t="str">
        <f>IF(①基本情報入力シート!I119="","",①基本情報入力シート!I119)</f>
        <v/>
      </c>
      <c r="I98" s="412" t="str">
        <f>IF(①基本情報入力シート!J119="","",①基本情報入力シート!J119)</f>
        <v/>
      </c>
      <c r="J98" s="412" t="str">
        <f>IF(①基本情報入力シート!K119="","",①基本情報入力シート!K119)</f>
        <v/>
      </c>
      <c r="K98" s="413" t="str">
        <f>IF(①基本情報入力シート!L119="","",①基本情報入力シート!L119)</f>
        <v/>
      </c>
      <c r="L98" s="414" t="str">
        <f>IF(①基本情報入力シート!M119="","",①基本情報入力シート!M119)</f>
        <v/>
      </c>
      <c r="M98" s="414" t="str">
        <f>IF(①基本情報入力シート!R119="","",①基本情報入力シート!R119)</f>
        <v/>
      </c>
      <c r="N98" s="414" t="str">
        <f>IF(①基本情報入力シート!W119="","",①基本情報入力シート!W119)</f>
        <v/>
      </c>
      <c r="O98" s="409" t="str">
        <f>IF(①基本情報入力シート!X119="","",①基本情報入力シート!X119)</f>
        <v/>
      </c>
      <c r="P98" s="415" t="str">
        <f>IF(①基本情報入力シート!Y119="","",①基本情報入力シート!Y119)</f>
        <v/>
      </c>
      <c r="Q98" s="416" t="str">
        <f>IF(①基本情報入力シート!Z119="","",①基本情報入力シート!Z119)</f>
        <v/>
      </c>
      <c r="R98" s="417" t="str">
        <f>IF(①基本情報入力シート!AA119="","",①基本情報入力シート!AA119)</f>
        <v/>
      </c>
      <c r="S98" s="418"/>
      <c r="T98" s="419"/>
      <c r="U98" s="420" t="str">
        <f>IF(P98="","",VLOOKUP(P98,【参考】数式用!$A$5:$K$39,MATCH(T98,【参考】数式用!$C$4:$H$4,0)+2,0))</f>
        <v/>
      </c>
      <c r="V98" s="38" t="s">
        <v>209</v>
      </c>
      <c r="W98" s="421"/>
      <c r="X98" s="37" t="s">
        <v>210</v>
      </c>
      <c r="Y98" s="421"/>
      <c r="Z98" s="185" t="s">
        <v>211</v>
      </c>
      <c r="AA98" s="422"/>
      <c r="AB98" s="37" t="s">
        <v>210</v>
      </c>
      <c r="AC98" s="422"/>
      <c r="AD98" s="37" t="s">
        <v>212</v>
      </c>
      <c r="AE98" s="423" t="s">
        <v>213</v>
      </c>
      <c r="AF98" s="424" t="str">
        <f t="shared" si="6"/>
        <v/>
      </c>
      <c r="AG98" s="427" t="s">
        <v>214</v>
      </c>
      <c r="AH98" s="426" t="str">
        <f t="shared" si="5"/>
        <v/>
      </c>
    </row>
    <row r="99" spans="1:34" ht="36.75" customHeight="1">
      <c r="A99" s="409">
        <f t="shared" si="7"/>
        <v>88</v>
      </c>
      <c r="B99" s="410" t="str">
        <f>IF(①基本情報入力シート!C120="","",①基本情報入力シート!C120)</f>
        <v/>
      </c>
      <c r="C99" s="411" t="str">
        <f>IF(①基本情報入力シート!D120="","",①基本情報入力シート!D120)</f>
        <v/>
      </c>
      <c r="D99" s="412" t="str">
        <f>IF(①基本情報入力シート!E120="","",①基本情報入力シート!E120)</f>
        <v/>
      </c>
      <c r="E99" s="412" t="str">
        <f>IF(①基本情報入力シート!F120="","",①基本情報入力シート!F120)</f>
        <v/>
      </c>
      <c r="F99" s="412" t="str">
        <f>IF(①基本情報入力シート!G120="","",①基本情報入力シート!G120)</f>
        <v/>
      </c>
      <c r="G99" s="412" t="str">
        <f>IF(①基本情報入力シート!H120="","",①基本情報入力シート!H120)</f>
        <v/>
      </c>
      <c r="H99" s="412" t="str">
        <f>IF(①基本情報入力シート!I120="","",①基本情報入力シート!I120)</f>
        <v/>
      </c>
      <c r="I99" s="412" t="str">
        <f>IF(①基本情報入力シート!J120="","",①基本情報入力シート!J120)</f>
        <v/>
      </c>
      <c r="J99" s="412" t="str">
        <f>IF(①基本情報入力シート!K120="","",①基本情報入力シート!K120)</f>
        <v/>
      </c>
      <c r="K99" s="413" t="str">
        <f>IF(①基本情報入力シート!L120="","",①基本情報入力シート!L120)</f>
        <v/>
      </c>
      <c r="L99" s="414" t="str">
        <f>IF(①基本情報入力シート!M120="","",①基本情報入力シート!M120)</f>
        <v/>
      </c>
      <c r="M99" s="414" t="str">
        <f>IF(①基本情報入力シート!R120="","",①基本情報入力シート!R120)</f>
        <v/>
      </c>
      <c r="N99" s="414" t="str">
        <f>IF(①基本情報入力シート!W120="","",①基本情報入力シート!W120)</f>
        <v/>
      </c>
      <c r="O99" s="409" t="str">
        <f>IF(①基本情報入力シート!X120="","",①基本情報入力シート!X120)</f>
        <v/>
      </c>
      <c r="P99" s="415" t="str">
        <f>IF(①基本情報入力シート!Y120="","",①基本情報入力シート!Y120)</f>
        <v/>
      </c>
      <c r="Q99" s="416" t="str">
        <f>IF(①基本情報入力シート!Z120="","",①基本情報入力シート!Z120)</f>
        <v/>
      </c>
      <c r="R99" s="417" t="str">
        <f>IF(①基本情報入力シート!AA120="","",①基本情報入力シート!AA120)</f>
        <v/>
      </c>
      <c r="S99" s="418"/>
      <c r="T99" s="419"/>
      <c r="U99" s="420" t="str">
        <f>IF(P99="","",VLOOKUP(P99,【参考】数式用!$A$5:$K$39,MATCH(T99,【参考】数式用!$C$4:$H$4,0)+2,0))</f>
        <v/>
      </c>
      <c r="V99" s="38" t="s">
        <v>209</v>
      </c>
      <c r="W99" s="421"/>
      <c r="X99" s="37" t="s">
        <v>210</v>
      </c>
      <c r="Y99" s="421"/>
      <c r="Z99" s="185" t="s">
        <v>211</v>
      </c>
      <c r="AA99" s="422"/>
      <c r="AB99" s="37" t="s">
        <v>210</v>
      </c>
      <c r="AC99" s="422"/>
      <c r="AD99" s="37" t="s">
        <v>212</v>
      </c>
      <c r="AE99" s="423" t="s">
        <v>213</v>
      </c>
      <c r="AF99" s="424" t="str">
        <f t="shared" si="6"/>
        <v/>
      </c>
      <c r="AG99" s="427" t="s">
        <v>214</v>
      </c>
      <c r="AH99" s="426" t="str">
        <f t="shared" si="5"/>
        <v/>
      </c>
    </row>
    <row r="100" spans="1:34" ht="36.75" customHeight="1">
      <c r="A100" s="409">
        <f t="shared" si="7"/>
        <v>89</v>
      </c>
      <c r="B100" s="410" t="str">
        <f>IF(①基本情報入力シート!C121="","",①基本情報入力シート!C121)</f>
        <v/>
      </c>
      <c r="C100" s="411" t="str">
        <f>IF(①基本情報入力シート!D121="","",①基本情報入力シート!D121)</f>
        <v/>
      </c>
      <c r="D100" s="412" t="str">
        <f>IF(①基本情報入力シート!E121="","",①基本情報入力シート!E121)</f>
        <v/>
      </c>
      <c r="E100" s="412" t="str">
        <f>IF(①基本情報入力シート!F121="","",①基本情報入力シート!F121)</f>
        <v/>
      </c>
      <c r="F100" s="412" t="str">
        <f>IF(①基本情報入力シート!G121="","",①基本情報入力シート!G121)</f>
        <v/>
      </c>
      <c r="G100" s="412" t="str">
        <f>IF(①基本情報入力シート!H121="","",①基本情報入力シート!H121)</f>
        <v/>
      </c>
      <c r="H100" s="412" t="str">
        <f>IF(①基本情報入力シート!I121="","",①基本情報入力シート!I121)</f>
        <v/>
      </c>
      <c r="I100" s="412" t="str">
        <f>IF(①基本情報入力シート!J121="","",①基本情報入力シート!J121)</f>
        <v/>
      </c>
      <c r="J100" s="412" t="str">
        <f>IF(①基本情報入力シート!K121="","",①基本情報入力シート!K121)</f>
        <v/>
      </c>
      <c r="K100" s="413" t="str">
        <f>IF(①基本情報入力シート!L121="","",①基本情報入力シート!L121)</f>
        <v/>
      </c>
      <c r="L100" s="414" t="str">
        <f>IF(①基本情報入力シート!M121="","",①基本情報入力シート!M121)</f>
        <v/>
      </c>
      <c r="M100" s="414" t="str">
        <f>IF(①基本情報入力シート!R121="","",①基本情報入力シート!R121)</f>
        <v/>
      </c>
      <c r="N100" s="414" t="str">
        <f>IF(①基本情報入力シート!W121="","",①基本情報入力シート!W121)</f>
        <v/>
      </c>
      <c r="O100" s="409" t="str">
        <f>IF(①基本情報入力シート!X121="","",①基本情報入力シート!X121)</f>
        <v/>
      </c>
      <c r="P100" s="415" t="str">
        <f>IF(①基本情報入力シート!Y121="","",①基本情報入力シート!Y121)</f>
        <v/>
      </c>
      <c r="Q100" s="416" t="str">
        <f>IF(①基本情報入力シート!Z121="","",①基本情報入力シート!Z121)</f>
        <v/>
      </c>
      <c r="R100" s="417" t="str">
        <f>IF(①基本情報入力シート!AA121="","",①基本情報入力シート!AA121)</f>
        <v/>
      </c>
      <c r="S100" s="418"/>
      <c r="T100" s="419"/>
      <c r="U100" s="420" t="str">
        <f>IF(P100="","",VLOOKUP(P100,【参考】数式用!$A$5:$K$39,MATCH(T100,【参考】数式用!$C$4:$H$4,0)+2,0))</f>
        <v/>
      </c>
      <c r="V100" s="38" t="s">
        <v>209</v>
      </c>
      <c r="W100" s="421"/>
      <c r="X100" s="37" t="s">
        <v>210</v>
      </c>
      <c r="Y100" s="421"/>
      <c r="Z100" s="185" t="s">
        <v>211</v>
      </c>
      <c r="AA100" s="422"/>
      <c r="AB100" s="37" t="s">
        <v>210</v>
      </c>
      <c r="AC100" s="422"/>
      <c r="AD100" s="37" t="s">
        <v>212</v>
      </c>
      <c r="AE100" s="423" t="s">
        <v>213</v>
      </c>
      <c r="AF100" s="424" t="str">
        <f t="shared" si="6"/>
        <v/>
      </c>
      <c r="AG100" s="427" t="s">
        <v>214</v>
      </c>
      <c r="AH100" s="426" t="str">
        <f t="shared" si="5"/>
        <v/>
      </c>
    </row>
    <row r="101" spans="1:34" ht="36.75" customHeight="1">
      <c r="A101" s="409">
        <f t="shared" si="7"/>
        <v>90</v>
      </c>
      <c r="B101" s="410" t="str">
        <f>IF(①基本情報入力シート!C122="","",①基本情報入力シート!C122)</f>
        <v/>
      </c>
      <c r="C101" s="411" t="str">
        <f>IF(①基本情報入力シート!D122="","",①基本情報入力シート!D122)</f>
        <v/>
      </c>
      <c r="D101" s="412" t="str">
        <f>IF(①基本情報入力シート!E122="","",①基本情報入力シート!E122)</f>
        <v/>
      </c>
      <c r="E101" s="412" t="str">
        <f>IF(①基本情報入力シート!F122="","",①基本情報入力シート!F122)</f>
        <v/>
      </c>
      <c r="F101" s="412" t="str">
        <f>IF(①基本情報入力シート!G122="","",①基本情報入力シート!G122)</f>
        <v/>
      </c>
      <c r="G101" s="412" t="str">
        <f>IF(①基本情報入力シート!H122="","",①基本情報入力シート!H122)</f>
        <v/>
      </c>
      <c r="H101" s="412" t="str">
        <f>IF(①基本情報入力シート!I122="","",①基本情報入力シート!I122)</f>
        <v/>
      </c>
      <c r="I101" s="412" t="str">
        <f>IF(①基本情報入力シート!J122="","",①基本情報入力シート!J122)</f>
        <v/>
      </c>
      <c r="J101" s="412" t="str">
        <f>IF(①基本情報入力シート!K122="","",①基本情報入力シート!K122)</f>
        <v/>
      </c>
      <c r="K101" s="413" t="str">
        <f>IF(①基本情報入力シート!L122="","",①基本情報入力シート!L122)</f>
        <v/>
      </c>
      <c r="L101" s="414" t="str">
        <f>IF(①基本情報入力シート!M122="","",①基本情報入力シート!M122)</f>
        <v/>
      </c>
      <c r="M101" s="414" t="str">
        <f>IF(①基本情報入力シート!R122="","",①基本情報入力シート!R122)</f>
        <v/>
      </c>
      <c r="N101" s="414" t="str">
        <f>IF(①基本情報入力シート!W122="","",①基本情報入力シート!W122)</f>
        <v/>
      </c>
      <c r="O101" s="409" t="str">
        <f>IF(①基本情報入力シート!X122="","",①基本情報入力シート!X122)</f>
        <v/>
      </c>
      <c r="P101" s="415" t="str">
        <f>IF(①基本情報入力シート!Y122="","",①基本情報入力シート!Y122)</f>
        <v/>
      </c>
      <c r="Q101" s="416" t="str">
        <f>IF(①基本情報入力シート!Z122="","",①基本情報入力シート!Z122)</f>
        <v/>
      </c>
      <c r="R101" s="417" t="str">
        <f>IF(①基本情報入力シート!AA122="","",①基本情報入力シート!AA122)</f>
        <v/>
      </c>
      <c r="S101" s="418"/>
      <c r="T101" s="419"/>
      <c r="U101" s="420" t="str">
        <f>IF(P101="","",VLOOKUP(P101,【参考】数式用!$A$5:$K$39,MATCH(T101,【参考】数式用!$C$4:$H$4,0)+2,0))</f>
        <v/>
      </c>
      <c r="V101" s="38" t="s">
        <v>209</v>
      </c>
      <c r="W101" s="421"/>
      <c r="X101" s="37" t="s">
        <v>210</v>
      </c>
      <c r="Y101" s="421"/>
      <c r="Z101" s="185" t="s">
        <v>211</v>
      </c>
      <c r="AA101" s="422"/>
      <c r="AB101" s="37" t="s">
        <v>210</v>
      </c>
      <c r="AC101" s="422"/>
      <c r="AD101" s="37" t="s">
        <v>212</v>
      </c>
      <c r="AE101" s="423" t="s">
        <v>213</v>
      </c>
      <c r="AF101" s="424" t="str">
        <f t="shared" si="6"/>
        <v/>
      </c>
      <c r="AG101" s="427" t="s">
        <v>214</v>
      </c>
      <c r="AH101" s="426" t="str">
        <f t="shared" si="5"/>
        <v/>
      </c>
    </row>
    <row r="102" spans="1:34" ht="36.75" customHeight="1">
      <c r="A102" s="409">
        <f t="shared" si="7"/>
        <v>91</v>
      </c>
      <c r="B102" s="410" t="str">
        <f>IF(①基本情報入力シート!C123="","",①基本情報入力シート!C123)</f>
        <v/>
      </c>
      <c r="C102" s="411" t="str">
        <f>IF(①基本情報入力シート!D123="","",①基本情報入力シート!D123)</f>
        <v/>
      </c>
      <c r="D102" s="412" t="str">
        <f>IF(①基本情報入力シート!E123="","",①基本情報入力シート!E123)</f>
        <v/>
      </c>
      <c r="E102" s="412" t="str">
        <f>IF(①基本情報入力シート!F123="","",①基本情報入力シート!F123)</f>
        <v/>
      </c>
      <c r="F102" s="412" t="str">
        <f>IF(①基本情報入力シート!G123="","",①基本情報入力シート!G123)</f>
        <v/>
      </c>
      <c r="G102" s="412" t="str">
        <f>IF(①基本情報入力シート!H123="","",①基本情報入力シート!H123)</f>
        <v/>
      </c>
      <c r="H102" s="412" t="str">
        <f>IF(①基本情報入力シート!I123="","",①基本情報入力シート!I123)</f>
        <v/>
      </c>
      <c r="I102" s="412" t="str">
        <f>IF(①基本情報入力シート!J123="","",①基本情報入力シート!J123)</f>
        <v/>
      </c>
      <c r="J102" s="412" t="str">
        <f>IF(①基本情報入力シート!K123="","",①基本情報入力シート!K123)</f>
        <v/>
      </c>
      <c r="K102" s="413" t="str">
        <f>IF(①基本情報入力シート!L123="","",①基本情報入力シート!L123)</f>
        <v/>
      </c>
      <c r="L102" s="414" t="str">
        <f>IF(①基本情報入力シート!M123="","",①基本情報入力シート!M123)</f>
        <v/>
      </c>
      <c r="M102" s="414" t="str">
        <f>IF(①基本情報入力シート!R123="","",①基本情報入力シート!R123)</f>
        <v/>
      </c>
      <c r="N102" s="414" t="str">
        <f>IF(①基本情報入力シート!W123="","",①基本情報入力シート!W123)</f>
        <v/>
      </c>
      <c r="O102" s="409" t="str">
        <f>IF(①基本情報入力シート!X123="","",①基本情報入力シート!X123)</f>
        <v/>
      </c>
      <c r="P102" s="415" t="str">
        <f>IF(①基本情報入力シート!Y123="","",①基本情報入力シート!Y123)</f>
        <v/>
      </c>
      <c r="Q102" s="416" t="str">
        <f>IF(①基本情報入力シート!Z123="","",①基本情報入力シート!Z123)</f>
        <v/>
      </c>
      <c r="R102" s="417" t="str">
        <f>IF(①基本情報入力シート!AA123="","",①基本情報入力シート!AA123)</f>
        <v/>
      </c>
      <c r="S102" s="418"/>
      <c r="T102" s="419"/>
      <c r="U102" s="420" t="str">
        <f>IF(P102="","",VLOOKUP(P102,【参考】数式用!$A$5:$K$39,MATCH(T102,【参考】数式用!$C$4:$H$4,0)+2,0))</f>
        <v/>
      </c>
      <c r="V102" s="38" t="s">
        <v>209</v>
      </c>
      <c r="W102" s="421"/>
      <c r="X102" s="37" t="s">
        <v>210</v>
      </c>
      <c r="Y102" s="421"/>
      <c r="Z102" s="185" t="s">
        <v>211</v>
      </c>
      <c r="AA102" s="422"/>
      <c r="AB102" s="37" t="s">
        <v>210</v>
      </c>
      <c r="AC102" s="422"/>
      <c r="AD102" s="37" t="s">
        <v>212</v>
      </c>
      <c r="AE102" s="423" t="s">
        <v>213</v>
      </c>
      <c r="AF102" s="424" t="str">
        <f t="shared" si="6"/>
        <v/>
      </c>
      <c r="AG102" s="427" t="s">
        <v>214</v>
      </c>
      <c r="AH102" s="426" t="str">
        <f t="shared" si="5"/>
        <v/>
      </c>
    </row>
    <row r="103" spans="1:34" ht="36.75" customHeight="1">
      <c r="A103" s="409">
        <f t="shared" si="7"/>
        <v>92</v>
      </c>
      <c r="B103" s="410" t="str">
        <f>IF(①基本情報入力シート!C124="","",①基本情報入力シート!C124)</f>
        <v/>
      </c>
      <c r="C103" s="411" t="str">
        <f>IF(①基本情報入力シート!D124="","",①基本情報入力シート!D124)</f>
        <v/>
      </c>
      <c r="D103" s="412" t="str">
        <f>IF(①基本情報入力シート!E124="","",①基本情報入力シート!E124)</f>
        <v/>
      </c>
      <c r="E103" s="412" t="str">
        <f>IF(①基本情報入力シート!F124="","",①基本情報入力シート!F124)</f>
        <v/>
      </c>
      <c r="F103" s="412" t="str">
        <f>IF(①基本情報入力シート!G124="","",①基本情報入力シート!G124)</f>
        <v/>
      </c>
      <c r="G103" s="412" t="str">
        <f>IF(①基本情報入力シート!H124="","",①基本情報入力シート!H124)</f>
        <v/>
      </c>
      <c r="H103" s="412" t="str">
        <f>IF(①基本情報入力シート!I124="","",①基本情報入力シート!I124)</f>
        <v/>
      </c>
      <c r="I103" s="412" t="str">
        <f>IF(①基本情報入力シート!J124="","",①基本情報入力シート!J124)</f>
        <v/>
      </c>
      <c r="J103" s="412" t="str">
        <f>IF(①基本情報入力シート!K124="","",①基本情報入力シート!K124)</f>
        <v/>
      </c>
      <c r="K103" s="413" t="str">
        <f>IF(①基本情報入力シート!L124="","",①基本情報入力シート!L124)</f>
        <v/>
      </c>
      <c r="L103" s="414" t="str">
        <f>IF(①基本情報入力シート!M124="","",①基本情報入力シート!M124)</f>
        <v/>
      </c>
      <c r="M103" s="414" t="str">
        <f>IF(①基本情報入力シート!R124="","",①基本情報入力シート!R124)</f>
        <v/>
      </c>
      <c r="N103" s="414" t="str">
        <f>IF(①基本情報入力シート!W124="","",①基本情報入力シート!W124)</f>
        <v/>
      </c>
      <c r="O103" s="409" t="str">
        <f>IF(①基本情報入力シート!X124="","",①基本情報入力シート!X124)</f>
        <v/>
      </c>
      <c r="P103" s="415" t="str">
        <f>IF(①基本情報入力シート!Y124="","",①基本情報入力シート!Y124)</f>
        <v/>
      </c>
      <c r="Q103" s="416" t="str">
        <f>IF(①基本情報入力シート!Z124="","",①基本情報入力シート!Z124)</f>
        <v/>
      </c>
      <c r="R103" s="417" t="str">
        <f>IF(①基本情報入力シート!AA124="","",①基本情報入力シート!AA124)</f>
        <v/>
      </c>
      <c r="S103" s="418"/>
      <c r="T103" s="419"/>
      <c r="U103" s="420" t="str">
        <f>IF(P103="","",VLOOKUP(P103,【参考】数式用!$A$5:$K$39,MATCH(T103,【参考】数式用!$C$4:$H$4,0)+2,0))</f>
        <v/>
      </c>
      <c r="V103" s="38" t="s">
        <v>209</v>
      </c>
      <c r="W103" s="421"/>
      <c r="X103" s="37" t="s">
        <v>210</v>
      </c>
      <c r="Y103" s="421"/>
      <c r="Z103" s="185" t="s">
        <v>211</v>
      </c>
      <c r="AA103" s="422"/>
      <c r="AB103" s="37" t="s">
        <v>210</v>
      </c>
      <c r="AC103" s="422"/>
      <c r="AD103" s="37" t="s">
        <v>212</v>
      </c>
      <c r="AE103" s="423" t="s">
        <v>213</v>
      </c>
      <c r="AF103" s="424" t="str">
        <f t="shared" si="6"/>
        <v/>
      </c>
      <c r="AG103" s="427" t="s">
        <v>214</v>
      </c>
      <c r="AH103" s="426" t="str">
        <f t="shared" si="5"/>
        <v/>
      </c>
    </row>
    <row r="104" spans="1:34" ht="36.75" customHeight="1">
      <c r="A104" s="409">
        <f t="shared" si="7"/>
        <v>93</v>
      </c>
      <c r="B104" s="410" t="str">
        <f>IF(①基本情報入力シート!C125="","",①基本情報入力シート!C125)</f>
        <v/>
      </c>
      <c r="C104" s="411" t="str">
        <f>IF(①基本情報入力シート!D125="","",①基本情報入力シート!D125)</f>
        <v/>
      </c>
      <c r="D104" s="412" t="str">
        <f>IF(①基本情報入力シート!E125="","",①基本情報入力シート!E125)</f>
        <v/>
      </c>
      <c r="E104" s="412" t="str">
        <f>IF(①基本情報入力シート!F125="","",①基本情報入力シート!F125)</f>
        <v/>
      </c>
      <c r="F104" s="412" t="str">
        <f>IF(①基本情報入力シート!G125="","",①基本情報入力シート!G125)</f>
        <v/>
      </c>
      <c r="G104" s="412" t="str">
        <f>IF(①基本情報入力シート!H125="","",①基本情報入力シート!H125)</f>
        <v/>
      </c>
      <c r="H104" s="412" t="str">
        <f>IF(①基本情報入力シート!I125="","",①基本情報入力シート!I125)</f>
        <v/>
      </c>
      <c r="I104" s="412" t="str">
        <f>IF(①基本情報入力シート!J125="","",①基本情報入力シート!J125)</f>
        <v/>
      </c>
      <c r="J104" s="412" t="str">
        <f>IF(①基本情報入力シート!K125="","",①基本情報入力シート!K125)</f>
        <v/>
      </c>
      <c r="K104" s="413" t="str">
        <f>IF(①基本情報入力シート!L125="","",①基本情報入力シート!L125)</f>
        <v/>
      </c>
      <c r="L104" s="414" t="str">
        <f>IF(①基本情報入力シート!M125="","",①基本情報入力シート!M125)</f>
        <v/>
      </c>
      <c r="M104" s="414" t="str">
        <f>IF(①基本情報入力シート!R125="","",①基本情報入力シート!R125)</f>
        <v/>
      </c>
      <c r="N104" s="414" t="str">
        <f>IF(①基本情報入力シート!W125="","",①基本情報入力シート!W125)</f>
        <v/>
      </c>
      <c r="O104" s="409" t="str">
        <f>IF(①基本情報入力シート!X125="","",①基本情報入力シート!X125)</f>
        <v/>
      </c>
      <c r="P104" s="415" t="str">
        <f>IF(①基本情報入力シート!Y125="","",①基本情報入力シート!Y125)</f>
        <v/>
      </c>
      <c r="Q104" s="416" t="str">
        <f>IF(①基本情報入力シート!Z125="","",①基本情報入力シート!Z125)</f>
        <v/>
      </c>
      <c r="R104" s="417" t="str">
        <f>IF(①基本情報入力シート!AA125="","",①基本情報入力シート!AA125)</f>
        <v/>
      </c>
      <c r="S104" s="418"/>
      <c r="T104" s="419"/>
      <c r="U104" s="420" t="str">
        <f>IF(P104="","",VLOOKUP(P104,【参考】数式用!$A$5:$K$39,MATCH(T104,【参考】数式用!$C$4:$H$4,0)+2,0))</f>
        <v/>
      </c>
      <c r="V104" s="38" t="s">
        <v>209</v>
      </c>
      <c r="W104" s="421"/>
      <c r="X104" s="37" t="s">
        <v>210</v>
      </c>
      <c r="Y104" s="421"/>
      <c r="Z104" s="185" t="s">
        <v>211</v>
      </c>
      <c r="AA104" s="422"/>
      <c r="AB104" s="37" t="s">
        <v>210</v>
      </c>
      <c r="AC104" s="422"/>
      <c r="AD104" s="37" t="s">
        <v>212</v>
      </c>
      <c r="AE104" s="423" t="s">
        <v>213</v>
      </c>
      <c r="AF104" s="424" t="str">
        <f t="shared" si="6"/>
        <v/>
      </c>
      <c r="AG104" s="427" t="s">
        <v>214</v>
      </c>
      <c r="AH104" s="426" t="str">
        <f t="shared" si="5"/>
        <v/>
      </c>
    </row>
    <row r="105" spans="1:34" ht="36.75" customHeight="1">
      <c r="A105" s="409">
        <f t="shared" si="7"/>
        <v>94</v>
      </c>
      <c r="B105" s="410" t="str">
        <f>IF(①基本情報入力シート!C126="","",①基本情報入力シート!C126)</f>
        <v/>
      </c>
      <c r="C105" s="411" t="str">
        <f>IF(①基本情報入力シート!D126="","",①基本情報入力シート!D126)</f>
        <v/>
      </c>
      <c r="D105" s="412" t="str">
        <f>IF(①基本情報入力シート!E126="","",①基本情報入力シート!E126)</f>
        <v/>
      </c>
      <c r="E105" s="412" t="str">
        <f>IF(①基本情報入力シート!F126="","",①基本情報入力シート!F126)</f>
        <v/>
      </c>
      <c r="F105" s="412" t="str">
        <f>IF(①基本情報入力シート!G126="","",①基本情報入力シート!G126)</f>
        <v/>
      </c>
      <c r="G105" s="412" t="str">
        <f>IF(①基本情報入力シート!H126="","",①基本情報入力シート!H126)</f>
        <v/>
      </c>
      <c r="H105" s="412" t="str">
        <f>IF(①基本情報入力シート!I126="","",①基本情報入力シート!I126)</f>
        <v/>
      </c>
      <c r="I105" s="412" t="str">
        <f>IF(①基本情報入力シート!J126="","",①基本情報入力シート!J126)</f>
        <v/>
      </c>
      <c r="J105" s="412" t="str">
        <f>IF(①基本情報入力シート!K126="","",①基本情報入力シート!K126)</f>
        <v/>
      </c>
      <c r="K105" s="413" t="str">
        <f>IF(①基本情報入力シート!L126="","",①基本情報入力シート!L126)</f>
        <v/>
      </c>
      <c r="L105" s="414" t="str">
        <f>IF(①基本情報入力シート!M126="","",①基本情報入力シート!M126)</f>
        <v/>
      </c>
      <c r="M105" s="414" t="str">
        <f>IF(①基本情報入力シート!R126="","",①基本情報入力シート!R126)</f>
        <v/>
      </c>
      <c r="N105" s="414" t="str">
        <f>IF(①基本情報入力シート!W126="","",①基本情報入力シート!W126)</f>
        <v/>
      </c>
      <c r="O105" s="409" t="str">
        <f>IF(①基本情報入力シート!X126="","",①基本情報入力シート!X126)</f>
        <v/>
      </c>
      <c r="P105" s="415" t="str">
        <f>IF(①基本情報入力シート!Y126="","",①基本情報入力シート!Y126)</f>
        <v/>
      </c>
      <c r="Q105" s="416" t="str">
        <f>IF(①基本情報入力シート!Z126="","",①基本情報入力シート!Z126)</f>
        <v/>
      </c>
      <c r="R105" s="417" t="str">
        <f>IF(①基本情報入力シート!AA126="","",①基本情報入力シート!AA126)</f>
        <v/>
      </c>
      <c r="S105" s="418"/>
      <c r="T105" s="419"/>
      <c r="U105" s="420" t="str">
        <f>IF(P105="","",VLOOKUP(P105,【参考】数式用!$A$5:$K$39,MATCH(T105,【参考】数式用!$C$4:$H$4,0)+2,0))</f>
        <v/>
      </c>
      <c r="V105" s="38" t="s">
        <v>209</v>
      </c>
      <c r="W105" s="421"/>
      <c r="X105" s="37" t="s">
        <v>210</v>
      </c>
      <c r="Y105" s="421"/>
      <c r="Z105" s="185" t="s">
        <v>211</v>
      </c>
      <c r="AA105" s="422"/>
      <c r="AB105" s="37" t="s">
        <v>210</v>
      </c>
      <c r="AC105" s="422"/>
      <c r="AD105" s="37" t="s">
        <v>212</v>
      </c>
      <c r="AE105" s="423" t="s">
        <v>213</v>
      </c>
      <c r="AF105" s="424" t="str">
        <f t="shared" si="6"/>
        <v/>
      </c>
      <c r="AG105" s="427" t="s">
        <v>214</v>
      </c>
      <c r="AH105" s="426" t="str">
        <f t="shared" si="5"/>
        <v/>
      </c>
    </row>
    <row r="106" spans="1:34" ht="36.75" customHeight="1">
      <c r="A106" s="409">
        <f t="shared" si="7"/>
        <v>95</v>
      </c>
      <c r="B106" s="410" t="str">
        <f>IF(①基本情報入力シート!C127="","",①基本情報入力シート!C127)</f>
        <v/>
      </c>
      <c r="C106" s="411" t="str">
        <f>IF(①基本情報入力シート!D127="","",①基本情報入力シート!D127)</f>
        <v/>
      </c>
      <c r="D106" s="412" t="str">
        <f>IF(①基本情報入力シート!E127="","",①基本情報入力シート!E127)</f>
        <v/>
      </c>
      <c r="E106" s="412" t="str">
        <f>IF(①基本情報入力シート!F127="","",①基本情報入力シート!F127)</f>
        <v/>
      </c>
      <c r="F106" s="412" t="str">
        <f>IF(①基本情報入力シート!G127="","",①基本情報入力シート!G127)</f>
        <v/>
      </c>
      <c r="G106" s="412" t="str">
        <f>IF(①基本情報入力シート!H127="","",①基本情報入力シート!H127)</f>
        <v/>
      </c>
      <c r="H106" s="412" t="str">
        <f>IF(①基本情報入力シート!I127="","",①基本情報入力シート!I127)</f>
        <v/>
      </c>
      <c r="I106" s="412" t="str">
        <f>IF(①基本情報入力シート!J127="","",①基本情報入力シート!J127)</f>
        <v/>
      </c>
      <c r="J106" s="412" t="str">
        <f>IF(①基本情報入力シート!K127="","",①基本情報入力シート!K127)</f>
        <v/>
      </c>
      <c r="K106" s="413" t="str">
        <f>IF(①基本情報入力シート!L127="","",①基本情報入力シート!L127)</f>
        <v/>
      </c>
      <c r="L106" s="414" t="str">
        <f>IF(①基本情報入力シート!M127="","",①基本情報入力シート!M127)</f>
        <v/>
      </c>
      <c r="M106" s="414" t="str">
        <f>IF(①基本情報入力シート!R127="","",①基本情報入力シート!R127)</f>
        <v/>
      </c>
      <c r="N106" s="414" t="str">
        <f>IF(①基本情報入力シート!W127="","",①基本情報入力シート!W127)</f>
        <v/>
      </c>
      <c r="O106" s="409" t="str">
        <f>IF(①基本情報入力シート!X127="","",①基本情報入力シート!X127)</f>
        <v/>
      </c>
      <c r="P106" s="415" t="str">
        <f>IF(①基本情報入力シート!Y127="","",①基本情報入力シート!Y127)</f>
        <v/>
      </c>
      <c r="Q106" s="416" t="str">
        <f>IF(①基本情報入力シート!Z127="","",①基本情報入力シート!Z127)</f>
        <v/>
      </c>
      <c r="R106" s="417" t="str">
        <f>IF(①基本情報入力シート!AA127="","",①基本情報入力シート!AA127)</f>
        <v/>
      </c>
      <c r="S106" s="418"/>
      <c r="T106" s="419"/>
      <c r="U106" s="420" t="str">
        <f>IF(P106="","",VLOOKUP(P106,【参考】数式用!$A$5:$K$39,MATCH(T106,【参考】数式用!$C$4:$H$4,0)+2,0))</f>
        <v/>
      </c>
      <c r="V106" s="38" t="s">
        <v>209</v>
      </c>
      <c r="W106" s="421"/>
      <c r="X106" s="37" t="s">
        <v>210</v>
      </c>
      <c r="Y106" s="421"/>
      <c r="Z106" s="185" t="s">
        <v>211</v>
      </c>
      <c r="AA106" s="422"/>
      <c r="AB106" s="37" t="s">
        <v>210</v>
      </c>
      <c r="AC106" s="422"/>
      <c r="AD106" s="37" t="s">
        <v>212</v>
      </c>
      <c r="AE106" s="423" t="s">
        <v>213</v>
      </c>
      <c r="AF106" s="424" t="str">
        <f t="shared" si="6"/>
        <v/>
      </c>
      <c r="AG106" s="427" t="s">
        <v>214</v>
      </c>
      <c r="AH106" s="426" t="str">
        <f t="shared" si="5"/>
        <v/>
      </c>
    </row>
    <row r="107" spans="1:34" ht="36.75" customHeight="1">
      <c r="A107" s="409">
        <f t="shared" si="7"/>
        <v>96</v>
      </c>
      <c r="B107" s="410" t="str">
        <f>IF(①基本情報入力シート!C128="","",①基本情報入力シート!C128)</f>
        <v/>
      </c>
      <c r="C107" s="411" t="str">
        <f>IF(①基本情報入力シート!D128="","",①基本情報入力シート!D128)</f>
        <v/>
      </c>
      <c r="D107" s="412" t="str">
        <f>IF(①基本情報入力シート!E128="","",①基本情報入力シート!E128)</f>
        <v/>
      </c>
      <c r="E107" s="412" t="str">
        <f>IF(①基本情報入力シート!F128="","",①基本情報入力シート!F128)</f>
        <v/>
      </c>
      <c r="F107" s="412" t="str">
        <f>IF(①基本情報入力シート!G128="","",①基本情報入力シート!G128)</f>
        <v/>
      </c>
      <c r="G107" s="412" t="str">
        <f>IF(①基本情報入力シート!H128="","",①基本情報入力シート!H128)</f>
        <v/>
      </c>
      <c r="H107" s="412" t="str">
        <f>IF(①基本情報入力シート!I128="","",①基本情報入力シート!I128)</f>
        <v/>
      </c>
      <c r="I107" s="412" t="str">
        <f>IF(①基本情報入力シート!J128="","",①基本情報入力シート!J128)</f>
        <v/>
      </c>
      <c r="J107" s="412" t="str">
        <f>IF(①基本情報入力シート!K128="","",①基本情報入力シート!K128)</f>
        <v/>
      </c>
      <c r="K107" s="413" t="str">
        <f>IF(①基本情報入力シート!L128="","",①基本情報入力シート!L128)</f>
        <v/>
      </c>
      <c r="L107" s="414" t="str">
        <f>IF(①基本情報入力シート!M128="","",①基本情報入力シート!M128)</f>
        <v/>
      </c>
      <c r="M107" s="414" t="str">
        <f>IF(①基本情報入力シート!R128="","",①基本情報入力シート!R128)</f>
        <v/>
      </c>
      <c r="N107" s="414" t="str">
        <f>IF(①基本情報入力シート!W128="","",①基本情報入力シート!W128)</f>
        <v/>
      </c>
      <c r="O107" s="409" t="str">
        <f>IF(①基本情報入力シート!X128="","",①基本情報入力シート!X128)</f>
        <v/>
      </c>
      <c r="P107" s="415" t="str">
        <f>IF(①基本情報入力シート!Y128="","",①基本情報入力シート!Y128)</f>
        <v/>
      </c>
      <c r="Q107" s="416" t="str">
        <f>IF(①基本情報入力シート!Z128="","",①基本情報入力シート!Z128)</f>
        <v/>
      </c>
      <c r="R107" s="417" t="str">
        <f>IF(①基本情報入力シート!AA128="","",①基本情報入力シート!AA128)</f>
        <v/>
      </c>
      <c r="S107" s="418"/>
      <c r="T107" s="419"/>
      <c r="U107" s="420" t="str">
        <f>IF(P107="","",VLOOKUP(P107,【参考】数式用!$A$5:$K$39,MATCH(T107,【参考】数式用!$C$4:$H$4,0)+2,0))</f>
        <v/>
      </c>
      <c r="V107" s="38" t="s">
        <v>209</v>
      </c>
      <c r="W107" s="421"/>
      <c r="X107" s="37" t="s">
        <v>210</v>
      </c>
      <c r="Y107" s="421"/>
      <c r="Z107" s="185" t="s">
        <v>211</v>
      </c>
      <c r="AA107" s="422"/>
      <c r="AB107" s="37" t="s">
        <v>210</v>
      </c>
      <c r="AC107" s="422"/>
      <c r="AD107" s="37" t="s">
        <v>212</v>
      </c>
      <c r="AE107" s="423" t="s">
        <v>213</v>
      </c>
      <c r="AF107" s="424" t="str">
        <f t="shared" si="6"/>
        <v/>
      </c>
      <c r="AG107" s="427" t="s">
        <v>214</v>
      </c>
      <c r="AH107" s="426" t="str">
        <f t="shared" si="5"/>
        <v/>
      </c>
    </row>
    <row r="108" spans="1:34" ht="36.75" customHeight="1">
      <c r="A108" s="409">
        <f t="shared" si="7"/>
        <v>97</v>
      </c>
      <c r="B108" s="410" t="str">
        <f>IF(①基本情報入力シート!C129="","",①基本情報入力シート!C129)</f>
        <v/>
      </c>
      <c r="C108" s="411" t="str">
        <f>IF(①基本情報入力シート!D129="","",①基本情報入力シート!D129)</f>
        <v/>
      </c>
      <c r="D108" s="412" t="str">
        <f>IF(①基本情報入力シート!E129="","",①基本情報入力シート!E129)</f>
        <v/>
      </c>
      <c r="E108" s="412" t="str">
        <f>IF(①基本情報入力シート!F129="","",①基本情報入力シート!F129)</f>
        <v/>
      </c>
      <c r="F108" s="412" t="str">
        <f>IF(①基本情報入力シート!G129="","",①基本情報入力シート!G129)</f>
        <v/>
      </c>
      <c r="G108" s="412" t="str">
        <f>IF(①基本情報入力シート!H129="","",①基本情報入力シート!H129)</f>
        <v/>
      </c>
      <c r="H108" s="412" t="str">
        <f>IF(①基本情報入力シート!I129="","",①基本情報入力シート!I129)</f>
        <v/>
      </c>
      <c r="I108" s="412" t="str">
        <f>IF(①基本情報入力シート!J129="","",①基本情報入力シート!J129)</f>
        <v/>
      </c>
      <c r="J108" s="412" t="str">
        <f>IF(①基本情報入力シート!K129="","",①基本情報入力シート!K129)</f>
        <v/>
      </c>
      <c r="K108" s="413" t="str">
        <f>IF(①基本情報入力シート!L129="","",①基本情報入力シート!L129)</f>
        <v/>
      </c>
      <c r="L108" s="414" t="str">
        <f>IF(①基本情報入力シート!M129="","",①基本情報入力シート!M129)</f>
        <v/>
      </c>
      <c r="M108" s="414" t="str">
        <f>IF(①基本情報入力シート!R129="","",①基本情報入力シート!R129)</f>
        <v/>
      </c>
      <c r="N108" s="414" t="str">
        <f>IF(①基本情報入力シート!W129="","",①基本情報入力シート!W129)</f>
        <v/>
      </c>
      <c r="O108" s="409" t="str">
        <f>IF(①基本情報入力シート!X129="","",①基本情報入力シート!X129)</f>
        <v/>
      </c>
      <c r="P108" s="415" t="str">
        <f>IF(①基本情報入力シート!Y129="","",①基本情報入力シート!Y129)</f>
        <v/>
      </c>
      <c r="Q108" s="416" t="str">
        <f>IF(①基本情報入力シート!Z129="","",①基本情報入力シート!Z129)</f>
        <v/>
      </c>
      <c r="R108" s="417" t="str">
        <f>IF(①基本情報入力シート!AA129="","",①基本情報入力シート!AA129)</f>
        <v/>
      </c>
      <c r="S108" s="418"/>
      <c r="T108" s="419"/>
      <c r="U108" s="420" t="str">
        <f>IF(P108="","",VLOOKUP(P108,【参考】数式用!$A$5:$K$39,MATCH(T108,【参考】数式用!$C$4:$H$4,0)+2,0))</f>
        <v/>
      </c>
      <c r="V108" s="38" t="s">
        <v>209</v>
      </c>
      <c r="W108" s="421"/>
      <c r="X108" s="37" t="s">
        <v>210</v>
      </c>
      <c r="Y108" s="421"/>
      <c r="Z108" s="185" t="s">
        <v>211</v>
      </c>
      <c r="AA108" s="422"/>
      <c r="AB108" s="37" t="s">
        <v>210</v>
      </c>
      <c r="AC108" s="422"/>
      <c r="AD108" s="37" t="s">
        <v>212</v>
      </c>
      <c r="AE108" s="423" t="s">
        <v>213</v>
      </c>
      <c r="AF108" s="424" t="str">
        <f t="shared" si="6"/>
        <v/>
      </c>
      <c r="AG108" s="427" t="s">
        <v>214</v>
      </c>
      <c r="AH108" s="426" t="str">
        <f t="shared" si="5"/>
        <v/>
      </c>
    </row>
    <row r="109" spans="1:34" ht="36.75" customHeight="1">
      <c r="A109" s="409">
        <f t="shared" si="7"/>
        <v>98</v>
      </c>
      <c r="B109" s="410" t="str">
        <f>IF(①基本情報入力シート!C130="","",①基本情報入力シート!C130)</f>
        <v/>
      </c>
      <c r="C109" s="411" t="str">
        <f>IF(①基本情報入力シート!D130="","",①基本情報入力シート!D130)</f>
        <v/>
      </c>
      <c r="D109" s="412" t="str">
        <f>IF(①基本情報入力シート!E130="","",①基本情報入力シート!E130)</f>
        <v/>
      </c>
      <c r="E109" s="412" t="str">
        <f>IF(①基本情報入力シート!F130="","",①基本情報入力シート!F130)</f>
        <v/>
      </c>
      <c r="F109" s="412" t="str">
        <f>IF(①基本情報入力シート!G130="","",①基本情報入力シート!G130)</f>
        <v/>
      </c>
      <c r="G109" s="412" t="str">
        <f>IF(①基本情報入力シート!H130="","",①基本情報入力シート!H130)</f>
        <v/>
      </c>
      <c r="H109" s="412" t="str">
        <f>IF(①基本情報入力シート!I130="","",①基本情報入力シート!I130)</f>
        <v/>
      </c>
      <c r="I109" s="412" t="str">
        <f>IF(①基本情報入力シート!J130="","",①基本情報入力シート!J130)</f>
        <v/>
      </c>
      <c r="J109" s="412" t="str">
        <f>IF(①基本情報入力シート!K130="","",①基本情報入力シート!K130)</f>
        <v/>
      </c>
      <c r="K109" s="413" t="str">
        <f>IF(①基本情報入力シート!L130="","",①基本情報入力シート!L130)</f>
        <v/>
      </c>
      <c r="L109" s="414" t="str">
        <f>IF(①基本情報入力シート!M130="","",①基本情報入力シート!M130)</f>
        <v/>
      </c>
      <c r="M109" s="414" t="str">
        <f>IF(①基本情報入力シート!R130="","",①基本情報入力シート!R130)</f>
        <v/>
      </c>
      <c r="N109" s="414" t="str">
        <f>IF(①基本情報入力シート!W130="","",①基本情報入力シート!W130)</f>
        <v/>
      </c>
      <c r="O109" s="409" t="str">
        <f>IF(①基本情報入力シート!X130="","",①基本情報入力シート!X130)</f>
        <v/>
      </c>
      <c r="P109" s="415" t="str">
        <f>IF(①基本情報入力シート!Y130="","",①基本情報入力シート!Y130)</f>
        <v/>
      </c>
      <c r="Q109" s="416" t="str">
        <f>IF(①基本情報入力シート!Z130="","",①基本情報入力シート!Z130)</f>
        <v/>
      </c>
      <c r="R109" s="417" t="str">
        <f>IF(①基本情報入力シート!AA130="","",①基本情報入力シート!AA130)</f>
        <v/>
      </c>
      <c r="S109" s="418"/>
      <c r="T109" s="419"/>
      <c r="U109" s="420" t="str">
        <f>IF(P109="","",VLOOKUP(P109,【参考】数式用!$A$5:$K$39,MATCH(T109,【参考】数式用!$C$4:$H$4,0)+2,0))</f>
        <v/>
      </c>
      <c r="V109" s="38" t="s">
        <v>209</v>
      </c>
      <c r="W109" s="421"/>
      <c r="X109" s="37" t="s">
        <v>210</v>
      </c>
      <c r="Y109" s="421"/>
      <c r="Z109" s="185" t="s">
        <v>211</v>
      </c>
      <c r="AA109" s="422"/>
      <c r="AB109" s="37" t="s">
        <v>210</v>
      </c>
      <c r="AC109" s="422"/>
      <c r="AD109" s="37" t="s">
        <v>212</v>
      </c>
      <c r="AE109" s="423" t="s">
        <v>213</v>
      </c>
      <c r="AF109" s="424" t="str">
        <f t="shared" si="6"/>
        <v/>
      </c>
      <c r="AG109" s="427" t="s">
        <v>214</v>
      </c>
      <c r="AH109" s="426" t="str">
        <f t="shared" si="5"/>
        <v/>
      </c>
    </row>
    <row r="110" spans="1:34" ht="36.75" customHeight="1">
      <c r="A110" s="409">
        <f t="shared" si="7"/>
        <v>99</v>
      </c>
      <c r="B110" s="410" t="str">
        <f>IF(①基本情報入力シート!C131="","",①基本情報入力シート!C131)</f>
        <v/>
      </c>
      <c r="C110" s="411" t="str">
        <f>IF(①基本情報入力シート!D131="","",①基本情報入力シート!D131)</f>
        <v/>
      </c>
      <c r="D110" s="412" t="str">
        <f>IF(①基本情報入力シート!E131="","",①基本情報入力シート!E131)</f>
        <v/>
      </c>
      <c r="E110" s="412" t="str">
        <f>IF(①基本情報入力シート!F131="","",①基本情報入力シート!F131)</f>
        <v/>
      </c>
      <c r="F110" s="412" t="str">
        <f>IF(①基本情報入力シート!G131="","",①基本情報入力シート!G131)</f>
        <v/>
      </c>
      <c r="G110" s="412" t="str">
        <f>IF(①基本情報入力シート!H131="","",①基本情報入力シート!H131)</f>
        <v/>
      </c>
      <c r="H110" s="412" t="str">
        <f>IF(①基本情報入力シート!I131="","",①基本情報入力シート!I131)</f>
        <v/>
      </c>
      <c r="I110" s="412" t="str">
        <f>IF(①基本情報入力シート!J131="","",①基本情報入力シート!J131)</f>
        <v/>
      </c>
      <c r="J110" s="412" t="str">
        <f>IF(①基本情報入力シート!K131="","",①基本情報入力シート!K131)</f>
        <v/>
      </c>
      <c r="K110" s="413" t="str">
        <f>IF(①基本情報入力シート!L131="","",①基本情報入力シート!L131)</f>
        <v/>
      </c>
      <c r="L110" s="414" t="str">
        <f>IF(①基本情報入力シート!M131="","",①基本情報入力シート!M131)</f>
        <v/>
      </c>
      <c r="M110" s="414" t="str">
        <f>IF(①基本情報入力シート!R131="","",①基本情報入力シート!R131)</f>
        <v/>
      </c>
      <c r="N110" s="414" t="str">
        <f>IF(①基本情報入力シート!W131="","",①基本情報入力シート!W131)</f>
        <v/>
      </c>
      <c r="O110" s="409" t="str">
        <f>IF(①基本情報入力シート!X131="","",①基本情報入力シート!X131)</f>
        <v/>
      </c>
      <c r="P110" s="415" t="str">
        <f>IF(①基本情報入力シート!Y131="","",①基本情報入力シート!Y131)</f>
        <v/>
      </c>
      <c r="Q110" s="416" t="str">
        <f>IF(①基本情報入力シート!Z131="","",①基本情報入力シート!Z131)</f>
        <v/>
      </c>
      <c r="R110" s="417" t="str">
        <f>IF(①基本情報入力シート!AA131="","",①基本情報入力シート!AA131)</f>
        <v/>
      </c>
      <c r="S110" s="418"/>
      <c r="T110" s="419"/>
      <c r="U110" s="420" t="str">
        <f>IF(P110="","",VLOOKUP(P110,【参考】数式用!$A$5:$K$39,MATCH(T110,【参考】数式用!$C$4:$H$4,0)+2,0))</f>
        <v/>
      </c>
      <c r="V110" s="38" t="s">
        <v>209</v>
      </c>
      <c r="W110" s="421"/>
      <c r="X110" s="37" t="s">
        <v>210</v>
      </c>
      <c r="Y110" s="421"/>
      <c r="Z110" s="185" t="s">
        <v>211</v>
      </c>
      <c r="AA110" s="422"/>
      <c r="AB110" s="37" t="s">
        <v>210</v>
      </c>
      <c r="AC110" s="422"/>
      <c r="AD110" s="37" t="s">
        <v>212</v>
      </c>
      <c r="AE110" s="423" t="s">
        <v>213</v>
      </c>
      <c r="AF110" s="424" t="str">
        <f t="shared" si="6"/>
        <v/>
      </c>
      <c r="AG110" s="427" t="s">
        <v>214</v>
      </c>
      <c r="AH110" s="426" t="str">
        <f t="shared" si="5"/>
        <v/>
      </c>
    </row>
    <row r="111" spans="1:34" ht="36.75" customHeight="1">
      <c r="A111" s="409">
        <f t="shared" si="7"/>
        <v>100</v>
      </c>
      <c r="B111" s="410" t="str">
        <f>IF(①基本情報入力シート!C132="","",①基本情報入力シート!C132)</f>
        <v/>
      </c>
      <c r="C111" s="411" t="str">
        <f>IF(①基本情報入力シート!D132="","",①基本情報入力シート!D132)</f>
        <v/>
      </c>
      <c r="D111" s="412" t="str">
        <f>IF(①基本情報入力シート!E132="","",①基本情報入力シート!E132)</f>
        <v/>
      </c>
      <c r="E111" s="412" t="str">
        <f>IF(①基本情報入力シート!F132="","",①基本情報入力シート!F132)</f>
        <v/>
      </c>
      <c r="F111" s="412" t="str">
        <f>IF(①基本情報入力シート!G132="","",①基本情報入力シート!G132)</f>
        <v/>
      </c>
      <c r="G111" s="412" t="str">
        <f>IF(①基本情報入力シート!H132="","",①基本情報入力シート!H132)</f>
        <v/>
      </c>
      <c r="H111" s="412" t="str">
        <f>IF(①基本情報入力シート!I132="","",①基本情報入力シート!I132)</f>
        <v/>
      </c>
      <c r="I111" s="412" t="str">
        <f>IF(①基本情報入力シート!J132="","",①基本情報入力シート!J132)</f>
        <v/>
      </c>
      <c r="J111" s="412" t="str">
        <f>IF(①基本情報入力シート!K132="","",①基本情報入力シート!K132)</f>
        <v/>
      </c>
      <c r="K111" s="413" t="str">
        <f>IF(①基本情報入力シート!L132="","",①基本情報入力シート!L132)</f>
        <v/>
      </c>
      <c r="L111" s="414" t="str">
        <f>IF(①基本情報入力シート!M132="","",①基本情報入力シート!M132)</f>
        <v/>
      </c>
      <c r="M111" s="414" t="str">
        <f>IF(①基本情報入力シート!R132="","",①基本情報入力シート!R132)</f>
        <v/>
      </c>
      <c r="N111" s="414" t="str">
        <f>IF(①基本情報入力シート!W132="","",①基本情報入力シート!W132)</f>
        <v/>
      </c>
      <c r="O111" s="409" t="str">
        <f>IF(①基本情報入力シート!X132="","",①基本情報入力シート!X132)</f>
        <v/>
      </c>
      <c r="P111" s="415" t="str">
        <f>IF(①基本情報入力シート!Y132="","",①基本情報入力シート!Y132)</f>
        <v/>
      </c>
      <c r="Q111" s="416" t="str">
        <f>IF(①基本情報入力シート!Z132="","",①基本情報入力シート!Z132)</f>
        <v/>
      </c>
      <c r="R111" s="417" t="str">
        <f>IF(①基本情報入力シート!AA132="","",①基本情報入力シート!AA132)</f>
        <v/>
      </c>
      <c r="S111" s="418"/>
      <c r="T111" s="419"/>
      <c r="U111" s="420" t="str">
        <f>IF(P111="","",VLOOKUP(P111,【参考】数式用!$A$5:$K$39,MATCH(T111,【参考】数式用!$C$4:$H$4,0)+2,0))</f>
        <v/>
      </c>
      <c r="V111" s="38" t="s">
        <v>209</v>
      </c>
      <c r="W111" s="421"/>
      <c r="X111" s="37" t="s">
        <v>210</v>
      </c>
      <c r="Y111" s="421"/>
      <c r="Z111" s="185" t="s">
        <v>211</v>
      </c>
      <c r="AA111" s="422"/>
      <c r="AB111" s="37" t="s">
        <v>210</v>
      </c>
      <c r="AC111" s="422"/>
      <c r="AD111" s="37" t="s">
        <v>212</v>
      </c>
      <c r="AE111" s="423" t="s">
        <v>213</v>
      </c>
      <c r="AF111" s="424" t="str">
        <f t="shared" si="6"/>
        <v/>
      </c>
      <c r="AG111" s="427" t="s">
        <v>214</v>
      </c>
      <c r="AH111" s="426" t="str">
        <f t="shared" si="5"/>
        <v/>
      </c>
    </row>
  </sheetData>
  <sheetProtection formatCells="0" formatColumns="0" formatRows="0" insertRows="0" deleteRows="0" autoFilter="0"/>
  <autoFilter ref="L11:AH11"/>
  <mergeCells count="18">
    <mergeCell ref="D3:O3"/>
    <mergeCell ref="A3:C3"/>
    <mergeCell ref="T8:U8"/>
    <mergeCell ref="A7:A10"/>
    <mergeCell ref="B7:K10"/>
    <mergeCell ref="L7:L10"/>
    <mergeCell ref="O7:O10"/>
    <mergeCell ref="P7:P10"/>
    <mergeCell ref="Q7:Q10"/>
    <mergeCell ref="R7:R10"/>
    <mergeCell ref="A5:N5"/>
    <mergeCell ref="M7:N9"/>
    <mergeCell ref="V8:AG8"/>
    <mergeCell ref="V9:AG10"/>
    <mergeCell ref="S9:S10"/>
    <mergeCell ref="T9:T10"/>
    <mergeCell ref="AH9:AH10"/>
    <mergeCell ref="U9:U10"/>
  </mergeCells>
  <phoneticPr fontId="7"/>
  <dataValidations count="2">
    <dataValidation imeMode="halfAlpha" allowBlank="1" showInputMessage="1" showErrorMessage="1" sqref="Y12:Y111 W12:W111 AA12:AA111 AC12:AC111 B12:R111"/>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【参考】数式用!$C$4:$H$4</xm:f>
          </x14:formula1>
          <xm:sqref>T12:T111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V115"/>
  <sheetViews>
    <sheetView zoomScale="70" zoomScaleNormal="70" zoomScaleSheetLayoutView="70" workbookViewId="0">
      <selection activeCell="B12" sqref="B12"/>
    </sheetView>
  </sheetViews>
  <sheetFormatPr defaultColWidth="2.5" defaultRowHeight="13.5"/>
  <cols>
    <col min="1" max="1" width="5.625" style="23" customWidth="1"/>
    <col min="2" max="11" width="2.625" style="23" customWidth="1"/>
    <col min="12" max="13" width="11.875" style="23" customWidth="1"/>
    <col min="14" max="14" width="15.125" style="23" customWidth="1"/>
    <col min="15" max="15" width="37.5" style="23" customWidth="1"/>
    <col min="16" max="16" width="31.25" style="23" customWidth="1"/>
    <col min="17" max="17" width="10.625" style="23" customWidth="1"/>
    <col min="18" max="18" width="9.625" style="23" customWidth="1"/>
    <col min="19" max="20" width="13.625" style="23" customWidth="1"/>
    <col min="21" max="21" width="6.75" style="23" customWidth="1"/>
    <col min="22" max="22" width="31.5" style="23" customWidth="1"/>
    <col min="23" max="23" width="4.75" style="23" bestFit="1" customWidth="1"/>
    <col min="24" max="24" width="3.625" style="23" customWidth="1"/>
    <col min="25" max="25" width="3.125" style="23" bestFit="1" customWidth="1"/>
    <col min="26" max="26" width="3.625" style="23" customWidth="1"/>
    <col min="27" max="27" width="8" style="23" bestFit="1" customWidth="1"/>
    <col min="28" max="28" width="3.625" style="23" customWidth="1"/>
    <col min="29" max="29" width="3.125" style="23" bestFit="1" customWidth="1"/>
    <col min="30" max="30" width="3.625" style="23" customWidth="1"/>
    <col min="31" max="32" width="3.125" style="23" customWidth="1"/>
    <col min="33" max="33" width="3.5" style="23" bestFit="1" customWidth="1"/>
    <col min="34" max="34" width="5.875" style="23" bestFit="1" customWidth="1"/>
    <col min="35" max="35" width="14.625" style="23" customWidth="1"/>
    <col min="36" max="36" width="2.5" style="23"/>
    <col min="37" max="38" width="6.125" style="23" customWidth="1"/>
    <col min="39" max="48" width="8.375" style="23" customWidth="1"/>
    <col min="49" max="16384" width="2.5" style="23"/>
  </cols>
  <sheetData>
    <row r="1" spans="1:48" ht="21" customHeight="1">
      <c r="A1" s="550" t="s">
        <v>174</v>
      </c>
      <c r="H1" s="26" t="s">
        <v>437</v>
      </c>
      <c r="AA1" s="24"/>
      <c r="AB1" s="24"/>
      <c r="AC1" s="24"/>
      <c r="AD1" s="24"/>
      <c r="AE1" s="24"/>
      <c r="AF1" s="24"/>
      <c r="AG1" s="24"/>
      <c r="AH1" s="24"/>
      <c r="AI1" s="24"/>
    </row>
    <row r="2" spans="1:48" ht="21" customHeight="1" thickBot="1">
      <c r="B2" s="26"/>
      <c r="C2" s="26"/>
      <c r="D2" s="26"/>
      <c r="E2" s="26"/>
      <c r="F2" s="26"/>
      <c r="G2" s="26"/>
      <c r="H2" s="26"/>
      <c r="I2" s="26"/>
      <c r="J2" s="26"/>
      <c r="K2" s="26"/>
      <c r="L2" s="26"/>
      <c r="M2" s="26"/>
      <c r="N2" s="26"/>
      <c r="O2" s="26"/>
      <c r="P2" s="26"/>
      <c r="X2" s="26"/>
      <c r="Y2" s="26"/>
      <c r="Z2" s="26"/>
      <c r="AA2" s="24"/>
      <c r="AB2" s="24"/>
      <c r="AC2" s="24"/>
      <c r="AD2" s="24"/>
      <c r="AE2" s="381"/>
      <c r="AF2" s="381"/>
      <c r="AG2" s="381"/>
      <c r="AH2" s="381"/>
      <c r="AI2" s="381"/>
    </row>
    <row r="3" spans="1:48" ht="30" customHeight="1" thickBot="1">
      <c r="A3" s="1252" t="s">
        <v>6</v>
      </c>
      <c r="B3" s="1252"/>
      <c r="C3" s="1253"/>
      <c r="D3" s="1249" t="str">
        <f>IF(①基本情報入力シート!M16="","",①基本情報入力シート!M16)</f>
        <v/>
      </c>
      <c r="E3" s="1250"/>
      <c r="F3" s="1250"/>
      <c r="G3" s="1250"/>
      <c r="H3" s="1250"/>
      <c r="I3" s="1250"/>
      <c r="J3" s="1250"/>
      <c r="K3" s="1250"/>
      <c r="L3" s="1250"/>
      <c r="M3" s="1250"/>
      <c r="N3" s="1250"/>
      <c r="O3" s="1251"/>
      <c r="P3" s="382"/>
      <c r="Q3" s="383"/>
      <c r="R3" s="383"/>
      <c r="W3" s="383"/>
      <c r="X3" s="383"/>
      <c r="Y3" s="383"/>
      <c r="Z3" s="383"/>
    </row>
    <row r="4" spans="1:48" ht="30" customHeight="1" thickBot="1">
      <c r="A4" s="384"/>
      <c r="B4" s="384"/>
      <c r="C4" s="384"/>
      <c r="D4" s="385"/>
      <c r="E4" s="385"/>
      <c r="F4" s="385"/>
      <c r="G4" s="385"/>
      <c r="H4" s="385"/>
      <c r="I4" s="385"/>
      <c r="J4" s="385"/>
      <c r="K4" s="385"/>
      <c r="L4" s="385"/>
      <c r="M4" s="385"/>
      <c r="N4" s="385"/>
      <c r="O4" s="385"/>
      <c r="P4" s="385"/>
      <c r="Q4" s="383"/>
      <c r="R4" s="383"/>
      <c r="W4" s="383"/>
      <c r="X4" s="383"/>
      <c r="Y4" s="383"/>
      <c r="Z4" s="383"/>
    </row>
    <row r="5" spans="1:48" ht="30" customHeight="1" thickBot="1">
      <c r="A5" s="428" t="s">
        <v>398</v>
      </c>
      <c r="B5" s="429"/>
      <c r="C5" s="429"/>
      <c r="D5" s="430"/>
      <c r="E5" s="430"/>
      <c r="F5" s="430"/>
      <c r="G5" s="430"/>
      <c r="H5" s="430"/>
      <c r="I5" s="430"/>
      <c r="J5" s="430"/>
      <c r="K5" s="430"/>
      <c r="L5" s="430"/>
      <c r="M5" s="430"/>
      <c r="N5" s="430"/>
      <c r="O5" s="431">
        <f>SUM(AI12:AI111)</f>
        <v>0</v>
      </c>
      <c r="P5" s="385"/>
      <c r="R5" s="383"/>
      <c r="S5" s="28"/>
      <c r="T5" s="28"/>
      <c r="U5" s="28"/>
      <c r="V5" s="28"/>
      <c r="W5" s="383"/>
      <c r="X5" s="383"/>
      <c r="Y5" s="383"/>
      <c r="Z5" s="383"/>
      <c r="AA5" s="28"/>
      <c r="AB5" s="28"/>
      <c r="AC5" s="28"/>
      <c r="AD5" s="28"/>
      <c r="AE5" s="28"/>
      <c r="AF5" s="28"/>
      <c r="AG5" s="28"/>
      <c r="AH5" s="28"/>
      <c r="AI5" s="28"/>
    </row>
    <row r="6" spans="1:48" ht="21" customHeight="1" thickBot="1">
      <c r="Q6" s="40"/>
      <c r="R6" s="40"/>
    </row>
    <row r="7" spans="1:48" ht="18" customHeight="1">
      <c r="A7" s="1256"/>
      <c r="B7" s="1258" t="s">
        <v>395</v>
      </c>
      <c r="C7" s="1259"/>
      <c r="D7" s="1259"/>
      <c r="E7" s="1259"/>
      <c r="F7" s="1259"/>
      <c r="G7" s="1259"/>
      <c r="H7" s="1259"/>
      <c r="I7" s="1259"/>
      <c r="J7" s="1259"/>
      <c r="K7" s="1260"/>
      <c r="L7" s="1264" t="s">
        <v>140</v>
      </c>
      <c r="M7" s="1237" t="s">
        <v>225</v>
      </c>
      <c r="N7" s="1239"/>
      <c r="O7" s="1266" t="s">
        <v>162</v>
      </c>
      <c r="P7" s="1268" t="s">
        <v>97</v>
      </c>
      <c r="Q7" s="1270" t="s">
        <v>396</v>
      </c>
      <c r="R7" s="1281" t="s">
        <v>152</v>
      </c>
      <c r="S7" s="432" t="s">
        <v>365</v>
      </c>
      <c r="T7" s="433"/>
      <c r="U7" s="433"/>
      <c r="V7" s="434"/>
      <c r="W7" s="434"/>
      <c r="X7" s="434"/>
      <c r="Y7" s="434"/>
      <c r="Z7" s="434"/>
      <c r="AA7" s="434"/>
      <c r="AB7" s="434"/>
      <c r="AC7" s="434"/>
      <c r="AD7" s="434"/>
      <c r="AE7" s="434"/>
      <c r="AF7" s="434"/>
      <c r="AG7" s="434"/>
      <c r="AH7" s="434"/>
      <c r="AI7" s="435"/>
    </row>
    <row r="8" spans="1:48" ht="14.25" customHeight="1">
      <c r="A8" s="1257"/>
      <c r="B8" s="1261"/>
      <c r="C8" s="1262"/>
      <c r="D8" s="1262"/>
      <c r="E8" s="1262"/>
      <c r="F8" s="1262"/>
      <c r="G8" s="1262"/>
      <c r="H8" s="1262"/>
      <c r="I8" s="1262"/>
      <c r="J8" s="1262"/>
      <c r="K8" s="1263"/>
      <c r="L8" s="1265"/>
      <c r="M8" s="1240"/>
      <c r="N8" s="1242"/>
      <c r="O8" s="1267"/>
      <c r="P8" s="1269"/>
      <c r="Q8" s="1271"/>
      <c r="R8" s="1282"/>
      <c r="S8" s="436"/>
      <c r="T8" s="1277" t="s">
        <v>9</v>
      </c>
      <c r="U8" s="1278"/>
      <c r="V8" s="461"/>
      <c r="W8" s="1279" t="s">
        <v>60</v>
      </c>
      <c r="X8" s="1280"/>
      <c r="Y8" s="1280"/>
      <c r="Z8" s="1280"/>
      <c r="AA8" s="1280"/>
      <c r="AB8" s="1280"/>
      <c r="AC8" s="1280"/>
      <c r="AD8" s="1280"/>
      <c r="AE8" s="1280"/>
      <c r="AF8" s="1280"/>
      <c r="AG8" s="1280"/>
      <c r="AH8" s="1280"/>
      <c r="AI8" s="437" t="s">
        <v>407</v>
      </c>
    </row>
    <row r="9" spans="1:48" ht="13.5" customHeight="1">
      <c r="A9" s="1257"/>
      <c r="B9" s="1261"/>
      <c r="C9" s="1262"/>
      <c r="D9" s="1262"/>
      <c r="E9" s="1262"/>
      <c r="F9" s="1262"/>
      <c r="G9" s="1262"/>
      <c r="H9" s="1262"/>
      <c r="I9" s="1262"/>
      <c r="J9" s="1262"/>
      <c r="K9" s="1263"/>
      <c r="L9" s="1265"/>
      <c r="M9" s="1275"/>
      <c r="N9" s="1276"/>
      <c r="O9" s="1267"/>
      <c r="P9" s="1269"/>
      <c r="Q9" s="1271"/>
      <c r="R9" s="1282"/>
      <c r="S9" s="1243" t="s">
        <v>131</v>
      </c>
      <c r="T9" s="1285" t="s">
        <v>399</v>
      </c>
      <c r="U9" s="1286" t="s">
        <v>153</v>
      </c>
      <c r="V9" s="1283" t="s">
        <v>314</v>
      </c>
      <c r="W9" s="1237" t="s">
        <v>154</v>
      </c>
      <c r="X9" s="1238"/>
      <c r="Y9" s="1238"/>
      <c r="Z9" s="1238"/>
      <c r="AA9" s="1238"/>
      <c r="AB9" s="1238"/>
      <c r="AC9" s="1238"/>
      <c r="AD9" s="1238"/>
      <c r="AE9" s="1238"/>
      <c r="AF9" s="1238"/>
      <c r="AG9" s="1238"/>
      <c r="AH9" s="1238"/>
      <c r="AI9" s="1246" t="s">
        <v>400</v>
      </c>
    </row>
    <row r="10" spans="1:48" ht="150" customHeight="1">
      <c r="A10" s="1257"/>
      <c r="B10" s="1261"/>
      <c r="C10" s="1262"/>
      <c r="D10" s="1262"/>
      <c r="E10" s="1262"/>
      <c r="F10" s="1262"/>
      <c r="G10" s="1262"/>
      <c r="H10" s="1262"/>
      <c r="I10" s="1262"/>
      <c r="J10" s="1262"/>
      <c r="K10" s="1263"/>
      <c r="L10" s="1265"/>
      <c r="M10" s="394" t="s">
        <v>226</v>
      </c>
      <c r="N10" s="394" t="s">
        <v>227</v>
      </c>
      <c r="O10" s="1267"/>
      <c r="P10" s="1269"/>
      <c r="Q10" s="1271"/>
      <c r="R10" s="1282"/>
      <c r="S10" s="1243"/>
      <c r="T10" s="1285"/>
      <c r="U10" s="1286"/>
      <c r="V10" s="1284"/>
      <c r="W10" s="1240"/>
      <c r="X10" s="1241"/>
      <c r="Y10" s="1241"/>
      <c r="Z10" s="1241"/>
      <c r="AA10" s="1241"/>
      <c r="AB10" s="1241"/>
      <c r="AC10" s="1241"/>
      <c r="AD10" s="1241"/>
      <c r="AE10" s="1241"/>
      <c r="AF10" s="1241"/>
      <c r="AG10" s="1241"/>
      <c r="AH10" s="1241"/>
      <c r="AI10" s="1246"/>
    </row>
    <row r="11" spans="1:48" ht="15" thickBot="1">
      <c r="A11" s="395"/>
      <c r="B11" s="396"/>
      <c r="C11" s="397"/>
      <c r="D11" s="397"/>
      <c r="E11" s="397"/>
      <c r="F11" s="397"/>
      <c r="G11" s="397"/>
      <c r="H11" s="397"/>
      <c r="I11" s="397"/>
      <c r="J11" s="397"/>
      <c r="K11" s="398"/>
      <c r="L11" s="399"/>
      <c r="M11" s="399"/>
      <c r="N11" s="399"/>
      <c r="O11" s="400"/>
      <c r="P11" s="401"/>
      <c r="Q11" s="402"/>
      <c r="R11" s="438"/>
      <c r="S11" s="393"/>
      <c r="T11" s="439"/>
      <c r="U11" s="440"/>
      <c r="V11" s="441"/>
      <c r="W11" s="459"/>
      <c r="X11" s="408"/>
      <c r="Y11" s="408"/>
      <c r="Z11" s="408"/>
      <c r="AA11" s="408"/>
      <c r="AB11" s="408"/>
      <c r="AC11" s="408"/>
      <c r="AD11" s="408"/>
      <c r="AE11" s="408"/>
      <c r="AF11" s="408"/>
      <c r="AG11" s="408"/>
      <c r="AH11" s="408"/>
      <c r="AI11" s="403"/>
    </row>
    <row r="12" spans="1:48" ht="33" customHeight="1" thickBot="1">
      <c r="A12" s="409">
        <v>1</v>
      </c>
      <c r="B12" s="410" t="str">
        <f>IF(①基本情報入力シート!C33="","",①基本情報入力シート!C33)</f>
        <v/>
      </c>
      <c r="C12" s="411" t="str">
        <f>IF(①基本情報入力シート!D33="","",①基本情報入力シート!D33)</f>
        <v/>
      </c>
      <c r="D12" s="412" t="str">
        <f>IF(①基本情報入力シート!E33="","",①基本情報入力シート!E33)</f>
        <v/>
      </c>
      <c r="E12" s="412" t="str">
        <f>IF(①基本情報入力シート!F33="","",①基本情報入力シート!F33)</f>
        <v/>
      </c>
      <c r="F12" s="412" t="str">
        <f>IF(①基本情報入力シート!G33="","",①基本情報入力シート!G33)</f>
        <v/>
      </c>
      <c r="G12" s="412" t="str">
        <f>IF(①基本情報入力シート!H33="","",①基本情報入力シート!H33)</f>
        <v/>
      </c>
      <c r="H12" s="412" t="str">
        <f>IF(①基本情報入力シート!I33="","",①基本情報入力シート!I33)</f>
        <v/>
      </c>
      <c r="I12" s="412" t="str">
        <f>IF(①基本情報入力シート!J33="","",①基本情報入力シート!J33)</f>
        <v/>
      </c>
      <c r="J12" s="412" t="str">
        <f>IF(①基本情報入力シート!K33="","",①基本情報入力シート!K33)</f>
        <v/>
      </c>
      <c r="K12" s="413" t="str">
        <f>IF(①基本情報入力シート!L33="","",①基本情報入力シート!L33)</f>
        <v/>
      </c>
      <c r="L12" s="414" t="str">
        <f>IF(①基本情報入力シート!M33="","",①基本情報入力シート!M33)</f>
        <v/>
      </c>
      <c r="M12" s="414" t="str">
        <f>IF(①基本情報入力シート!R33="","",①基本情報入力シート!R33)</f>
        <v/>
      </c>
      <c r="N12" s="414" t="str">
        <f>IF(①基本情報入力シート!W33="","",①基本情報入力シート!W33)</f>
        <v/>
      </c>
      <c r="O12" s="409" t="str">
        <f>IF(①基本情報入力シート!X33="","",①基本情報入力シート!X33)</f>
        <v/>
      </c>
      <c r="P12" s="415" t="str">
        <f>IF(①基本情報入力シート!Y33="","",①基本情報入力シート!Y33)</f>
        <v/>
      </c>
      <c r="Q12" s="416" t="str">
        <f>IF(①基本情報入力シート!Z33="","",①基本情報入力シート!Z33)</f>
        <v/>
      </c>
      <c r="R12" s="442" t="str">
        <f>IF(①基本情報入力シート!AA33="","",①基本情報入力シート!AA33)</f>
        <v/>
      </c>
      <c r="S12" s="443"/>
      <c r="T12" s="444"/>
      <c r="U12" s="445" t="str">
        <f>IFERROR(IF(S12="","",VLOOKUP(P12,【参考】数式用!$A$5:$K$39,MATCH(T12,【参考】数式用!$I$4:$K$4,0)+8,0)),"")</f>
        <v/>
      </c>
      <c r="V12" s="462" t="str">
        <f>IF(T12="特定加算Ⅰ",VLOOKUP(P12,【参考】数式用!$A$5:$L$39,12,FALSE),"-")</f>
        <v>-</v>
      </c>
      <c r="W12" s="38" t="s">
        <v>59</v>
      </c>
      <c r="X12" s="446"/>
      <c r="Y12" s="49" t="s">
        <v>11</v>
      </c>
      <c r="Z12" s="446"/>
      <c r="AA12" s="185" t="s">
        <v>117</v>
      </c>
      <c r="AB12" s="446"/>
      <c r="AC12" s="49" t="s">
        <v>11</v>
      </c>
      <c r="AD12" s="446"/>
      <c r="AE12" s="49" t="s">
        <v>15</v>
      </c>
      <c r="AF12" s="423" t="s">
        <v>71</v>
      </c>
      <c r="AG12" s="425" t="str">
        <f t="shared" ref="AG12:AG16" si="0">IF(X12&gt;=1,(AB12*12+AD12)-(X12*12+Z12)+1,"")</f>
        <v/>
      </c>
      <c r="AH12" s="425" t="s">
        <v>91</v>
      </c>
      <c r="AI12" s="426" t="str">
        <f>IFERROR(ROUNDDOWN(ROUND(Q12*R12,0)*U12,0)*AG12,"")</f>
        <v/>
      </c>
      <c r="AK12" s="42" t="str">
        <f>IFERROR(IF(U12="エラー","☓","○"),"")</f>
        <v>○</v>
      </c>
      <c r="AL12" s="42" t="str">
        <f>IFERROR(IF(AND(AI12&lt;&gt;"",OR('②別紙様式2-2 個表_処遇'!T12="加算Ⅳ",'②別紙様式2-2 個表_処遇'!T12="加算Ⅴ",'②別紙様式2-2 個表_処遇'!T12="特別加算")),"☓","○"),"")</f>
        <v>○</v>
      </c>
      <c r="AM12" s="44" t="str">
        <f>IFERROR(IF(U12="エラー","当該サービスに存在しない加算区分が選択されていますので、修正してください。",""),"")</f>
        <v/>
      </c>
      <c r="AN12" s="44" t="str">
        <f>IFERROR(IF(AL12="☓","処遇改善加算Ⅰ～Ⅲ以外の事業所で特定加算が見込まれていますので、修正してください。",""),"")</f>
        <v/>
      </c>
      <c r="AO12" s="44"/>
      <c r="AP12" s="44"/>
      <c r="AQ12" s="44"/>
      <c r="AR12" s="44"/>
      <c r="AS12" s="44"/>
      <c r="AT12" s="44"/>
      <c r="AU12" s="44"/>
      <c r="AV12" s="447"/>
    </row>
    <row r="13" spans="1:48" ht="33" customHeight="1" thickBot="1">
      <c r="A13" s="409">
        <f>A12+1</f>
        <v>2</v>
      </c>
      <c r="B13" s="410" t="str">
        <f>IF(①基本情報入力シート!C34="","",①基本情報入力シート!C34)</f>
        <v/>
      </c>
      <c r="C13" s="411" t="str">
        <f>IF(①基本情報入力シート!D34="","",①基本情報入力シート!D34)</f>
        <v/>
      </c>
      <c r="D13" s="412" t="str">
        <f>IF(①基本情報入力シート!E34="","",①基本情報入力シート!E34)</f>
        <v/>
      </c>
      <c r="E13" s="412" t="str">
        <f>IF(①基本情報入力シート!F34="","",①基本情報入力シート!F34)</f>
        <v/>
      </c>
      <c r="F13" s="412" t="str">
        <f>IF(①基本情報入力シート!G34="","",①基本情報入力シート!G34)</f>
        <v/>
      </c>
      <c r="G13" s="412" t="str">
        <f>IF(①基本情報入力シート!H34="","",①基本情報入力シート!H34)</f>
        <v/>
      </c>
      <c r="H13" s="412" t="str">
        <f>IF(①基本情報入力シート!I34="","",①基本情報入力シート!I34)</f>
        <v/>
      </c>
      <c r="I13" s="412" t="str">
        <f>IF(①基本情報入力シート!J34="","",①基本情報入力シート!J34)</f>
        <v/>
      </c>
      <c r="J13" s="412" t="str">
        <f>IF(①基本情報入力シート!K34="","",①基本情報入力シート!K34)</f>
        <v/>
      </c>
      <c r="K13" s="413" t="str">
        <f>IF(①基本情報入力シート!L34="","",①基本情報入力シート!L34)</f>
        <v/>
      </c>
      <c r="L13" s="414" t="str">
        <f>IF(①基本情報入力シート!M34="","",①基本情報入力シート!M34)</f>
        <v/>
      </c>
      <c r="M13" s="414" t="str">
        <f>IF(①基本情報入力シート!R34="","",①基本情報入力シート!R34)</f>
        <v/>
      </c>
      <c r="N13" s="414" t="str">
        <f>IF(①基本情報入力シート!W34="","",①基本情報入力シート!W34)</f>
        <v/>
      </c>
      <c r="O13" s="409" t="str">
        <f>IF(①基本情報入力シート!X34="","",①基本情報入力シート!X34)</f>
        <v/>
      </c>
      <c r="P13" s="415" t="str">
        <f>IF(①基本情報入力シート!Y34="","",①基本情報入力シート!Y34)</f>
        <v/>
      </c>
      <c r="Q13" s="416" t="str">
        <f>IF(①基本情報入力シート!Z34="","",①基本情報入力シート!Z34)</f>
        <v/>
      </c>
      <c r="R13" s="442" t="str">
        <f>IF(①基本情報入力シート!AA34="","",①基本情報入力シート!AA34)</f>
        <v/>
      </c>
      <c r="S13" s="443"/>
      <c r="T13" s="444"/>
      <c r="U13" s="445" t="str">
        <f>IFERROR(IF(S13="","",VLOOKUP(P13,【参考】数式用!$A$5:$K$39,MATCH(T13,【参考】数式用!$I$4:$K$4,0)+8,0)),"")</f>
        <v/>
      </c>
      <c r="V13" s="462" t="str">
        <f>IF(T13="特定加算Ⅰ",VLOOKUP(P13,【参考】数式用!$A$5:$L$39,12,FALSE),"-")</f>
        <v>-</v>
      </c>
      <c r="W13" s="38" t="s">
        <v>59</v>
      </c>
      <c r="X13" s="446"/>
      <c r="Y13" s="49" t="s">
        <v>11</v>
      </c>
      <c r="Z13" s="446"/>
      <c r="AA13" s="185" t="s">
        <v>117</v>
      </c>
      <c r="AB13" s="446"/>
      <c r="AC13" s="49" t="s">
        <v>11</v>
      </c>
      <c r="AD13" s="446"/>
      <c r="AE13" s="49" t="s">
        <v>15</v>
      </c>
      <c r="AF13" s="423" t="s">
        <v>71</v>
      </c>
      <c r="AG13" s="424" t="str">
        <f t="shared" si="0"/>
        <v/>
      </c>
      <c r="AH13" s="425" t="s">
        <v>91</v>
      </c>
      <c r="AI13" s="426" t="str">
        <f t="shared" ref="AI13:AI43" si="1">IFERROR(ROUNDDOWN(ROUND(Q13*R13,0)*U13,0)*AG13,"")</f>
        <v/>
      </c>
      <c r="AK13" s="42" t="str">
        <f t="shared" ref="AK13:AK76" si="2">IFERROR(IF(U13="エラー","☓","○"),"")</f>
        <v>○</v>
      </c>
      <c r="AL13" s="42" t="str">
        <f>IFERROR(IF(AND(AI13&lt;&gt;"",OR('②別紙様式2-2 個表_処遇'!T13="加算Ⅳ",'②別紙様式2-2 個表_処遇'!T13="加算Ⅴ",'②別紙様式2-2 個表_処遇'!T13="特別加算")),"☓","○"),"")</f>
        <v>○</v>
      </c>
      <c r="AM13" s="44" t="str">
        <f t="shared" ref="AM13:AM76" si="3">IFERROR(IF(U13="エラー","当該サービスに存在しない加算区分が選択されていますので、修正してください。",""),"")</f>
        <v/>
      </c>
      <c r="AN13" s="44" t="str">
        <f t="shared" ref="AN13:AN76" si="4">IFERROR(IF(AL13="☓","処遇改善加算Ⅰ～Ⅲ以外の事業所で特定加算が見込まれていますので、修正してください。",""),"")</f>
        <v/>
      </c>
      <c r="AO13" s="44"/>
      <c r="AP13" s="44"/>
      <c r="AQ13" s="44"/>
      <c r="AR13" s="44"/>
      <c r="AS13" s="44"/>
      <c r="AT13" s="44"/>
      <c r="AU13" s="44"/>
      <c r="AV13" s="447"/>
    </row>
    <row r="14" spans="1:48" ht="33" customHeight="1" thickBot="1">
      <c r="A14" s="409">
        <f t="shared" ref="A14:A111" si="5">A13+1</f>
        <v>3</v>
      </c>
      <c r="B14" s="410" t="str">
        <f>IF(①基本情報入力シート!C35="","",①基本情報入力シート!C35)</f>
        <v/>
      </c>
      <c r="C14" s="411" t="str">
        <f>IF(①基本情報入力シート!D35="","",①基本情報入力シート!D35)</f>
        <v/>
      </c>
      <c r="D14" s="412" t="str">
        <f>IF(①基本情報入力シート!E35="","",①基本情報入力シート!E35)</f>
        <v/>
      </c>
      <c r="E14" s="412" t="str">
        <f>IF(①基本情報入力シート!F35="","",①基本情報入力シート!F35)</f>
        <v/>
      </c>
      <c r="F14" s="412" t="str">
        <f>IF(①基本情報入力シート!G35="","",①基本情報入力シート!G35)</f>
        <v/>
      </c>
      <c r="G14" s="412" t="str">
        <f>IF(①基本情報入力シート!H35="","",①基本情報入力シート!H35)</f>
        <v/>
      </c>
      <c r="H14" s="412" t="str">
        <f>IF(①基本情報入力シート!I35="","",①基本情報入力シート!I35)</f>
        <v/>
      </c>
      <c r="I14" s="412" t="str">
        <f>IF(①基本情報入力シート!J35="","",①基本情報入力シート!J35)</f>
        <v/>
      </c>
      <c r="J14" s="412" t="str">
        <f>IF(①基本情報入力シート!K35="","",①基本情報入力シート!K35)</f>
        <v/>
      </c>
      <c r="K14" s="413" t="str">
        <f>IF(①基本情報入力シート!L35="","",①基本情報入力シート!L35)</f>
        <v/>
      </c>
      <c r="L14" s="414" t="str">
        <f>IF(①基本情報入力シート!M35="","",①基本情報入力シート!M35)</f>
        <v/>
      </c>
      <c r="M14" s="414" t="str">
        <f>IF(①基本情報入力シート!R35="","",①基本情報入力シート!R35)</f>
        <v/>
      </c>
      <c r="N14" s="414" t="str">
        <f>IF(①基本情報入力シート!W35="","",①基本情報入力シート!W35)</f>
        <v/>
      </c>
      <c r="O14" s="409" t="str">
        <f>IF(①基本情報入力シート!X35="","",①基本情報入力シート!X35)</f>
        <v/>
      </c>
      <c r="P14" s="415" t="str">
        <f>IF(①基本情報入力シート!Y35="","",①基本情報入力シート!Y35)</f>
        <v/>
      </c>
      <c r="Q14" s="416" t="str">
        <f>IF(①基本情報入力シート!Z35="","",①基本情報入力シート!Z35)</f>
        <v/>
      </c>
      <c r="R14" s="442" t="str">
        <f>IF(①基本情報入力シート!AA35="","",①基本情報入力シート!AA35)</f>
        <v/>
      </c>
      <c r="S14" s="443"/>
      <c r="T14" s="444"/>
      <c r="U14" s="445" t="str">
        <f>IFERROR(IF(S14="","",VLOOKUP(P14,【参考】数式用!$A$5:$K$39,MATCH(T14,【参考】数式用!$I$4:$K$4,0)+8,0)),"")</f>
        <v/>
      </c>
      <c r="V14" s="462" t="str">
        <f>IF(T14="特定加算Ⅰ",VLOOKUP(P14,【参考】数式用!$A$5:$L$39,12,FALSE),"-")</f>
        <v>-</v>
      </c>
      <c r="W14" s="38" t="s">
        <v>59</v>
      </c>
      <c r="X14" s="446"/>
      <c r="Y14" s="49" t="s">
        <v>11</v>
      </c>
      <c r="Z14" s="446"/>
      <c r="AA14" s="185" t="s">
        <v>117</v>
      </c>
      <c r="AB14" s="446"/>
      <c r="AC14" s="49" t="s">
        <v>11</v>
      </c>
      <c r="AD14" s="446"/>
      <c r="AE14" s="49" t="s">
        <v>15</v>
      </c>
      <c r="AF14" s="423" t="s">
        <v>71</v>
      </c>
      <c r="AG14" s="424" t="str">
        <f t="shared" si="0"/>
        <v/>
      </c>
      <c r="AH14" s="425" t="s">
        <v>91</v>
      </c>
      <c r="AI14" s="426" t="str">
        <f t="shared" si="1"/>
        <v/>
      </c>
      <c r="AK14" s="42" t="str">
        <f t="shared" si="2"/>
        <v>○</v>
      </c>
      <c r="AL14" s="42" t="str">
        <f>IFERROR(IF(AND(AI14&lt;&gt;"",OR('②別紙様式2-2 個表_処遇'!T14="加算Ⅳ",'②別紙様式2-2 個表_処遇'!T14="加算Ⅴ",'②別紙様式2-2 個表_処遇'!T14="特別加算")),"☓","○"),"")</f>
        <v>○</v>
      </c>
      <c r="AM14" s="44" t="str">
        <f t="shared" si="3"/>
        <v/>
      </c>
      <c r="AN14" s="44" t="str">
        <f t="shared" si="4"/>
        <v/>
      </c>
      <c r="AO14" s="44"/>
      <c r="AP14" s="44"/>
      <c r="AQ14" s="44"/>
      <c r="AR14" s="44"/>
      <c r="AS14" s="44"/>
      <c r="AT14" s="44"/>
      <c r="AU14" s="44"/>
      <c r="AV14" s="447"/>
    </row>
    <row r="15" spans="1:48" ht="33" customHeight="1" thickBot="1">
      <c r="A15" s="409">
        <f t="shared" si="5"/>
        <v>4</v>
      </c>
      <c r="B15" s="410" t="str">
        <f>IF(①基本情報入力シート!C36="","",①基本情報入力シート!C36)</f>
        <v/>
      </c>
      <c r="C15" s="411" t="str">
        <f>IF(①基本情報入力シート!D36="","",①基本情報入力シート!D36)</f>
        <v/>
      </c>
      <c r="D15" s="412" t="str">
        <f>IF(①基本情報入力シート!E36="","",①基本情報入力シート!E36)</f>
        <v/>
      </c>
      <c r="E15" s="412" t="str">
        <f>IF(①基本情報入力シート!F36="","",①基本情報入力シート!F36)</f>
        <v/>
      </c>
      <c r="F15" s="412" t="str">
        <f>IF(①基本情報入力シート!G36="","",①基本情報入力シート!G36)</f>
        <v/>
      </c>
      <c r="G15" s="412" t="str">
        <f>IF(①基本情報入力シート!H36="","",①基本情報入力シート!H36)</f>
        <v/>
      </c>
      <c r="H15" s="412" t="str">
        <f>IF(①基本情報入力シート!I36="","",①基本情報入力シート!I36)</f>
        <v/>
      </c>
      <c r="I15" s="412" t="str">
        <f>IF(①基本情報入力シート!J36="","",①基本情報入力シート!J36)</f>
        <v/>
      </c>
      <c r="J15" s="412" t="str">
        <f>IF(①基本情報入力シート!K36="","",①基本情報入力シート!K36)</f>
        <v/>
      </c>
      <c r="K15" s="413" t="str">
        <f>IF(①基本情報入力シート!L36="","",①基本情報入力シート!L36)</f>
        <v/>
      </c>
      <c r="L15" s="414" t="str">
        <f>IF(①基本情報入力シート!M36="","",①基本情報入力シート!M36)</f>
        <v/>
      </c>
      <c r="M15" s="414" t="str">
        <f>IF(①基本情報入力シート!R36="","",①基本情報入力シート!R36)</f>
        <v/>
      </c>
      <c r="N15" s="414" t="str">
        <f>IF(①基本情報入力シート!W36="","",①基本情報入力シート!W36)</f>
        <v/>
      </c>
      <c r="O15" s="409" t="str">
        <f>IF(①基本情報入力シート!X36="","",①基本情報入力シート!X36)</f>
        <v/>
      </c>
      <c r="P15" s="415" t="str">
        <f>IF(①基本情報入力シート!Y36="","",①基本情報入力シート!Y36)</f>
        <v/>
      </c>
      <c r="Q15" s="416" t="str">
        <f>IF(①基本情報入力シート!Z36="","",①基本情報入力シート!Z36)</f>
        <v/>
      </c>
      <c r="R15" s="442" t="str">
        <f>IF(①基本情報入力シート!AA36="","",①基本情報入力シート!AA36)</f>
        <v/>
      </c>
      <c r="S15" s="443"/>
      <c r="T15" s="444"/>
      <c r="U15" s="445" t="str">
        <f>IFERROR(IF(S15="","",VLOOKUP(P15,【参考】数式用!$A$5:$K$39,MATCH(T15,【参考】数式用!$I$4:$K$4,0)+8,0)),"")</f>
        <v/>
      </c>
      <c r="V15" s="462" t="str">
        <f>IF(T15="特定加算Ⅰ",VLOOKUP(P15,【参考】数式用!$A$5:$L$39,12,FALSE),"-")</f>
        <v>-</v>
      </c>
      <c r="W15" s="38" t="s">
        <v>59</v>
      </c>
      <c r="X15" s="446"/>
      <c r="Y15" s="49" t="s">
        <v>11</v>
      </c>
      <c r="Z15" s="446"/>
      <c r="AA15" s="185" t="s">
        <v>117</v>
      </c>
      <c r="AB15" s="446"/>
      <c r="AC15" s="49" t="s">
        <v>11</v>
      </c>
      <c r="AD15" s="446"/>
      <c r="AE15" s="49" t="s">
        <v>15</v>
      </c>
      <c r="AF15" s="423" t="s">
        <v>71</v>
      </c>
      <c r="AG15" s="424" t="str">
        <f t="shared" si="0"/>
        <v/>
      </c>
      <c r="AH15" s="425" t="s">
        <v>91</v>
      </c>
      <c r="AI15" s="426" t="str">
        <f t="shared" si="1"/>
        <v/>
      </c>
      <c r="AK15" s="42" t="str">
        <f t="shared" si="2"/>
        <v>○</v>
      </c>
      <c r="AL15" s="42" t="str">
        <f>IFERROR(IF(AND(AI15&lt;&gt;"",OR('②別紙様式2-2 個表_処遇'!T15="加算Ⅳ",'②別紙様式2-2 個表_処遇'!T15="加算Ⅴ",'②別紙様式2-2 個表_処遇'!T15="特別加算")),"☓","○"),"")</f>
        <v>○</v>
      </c>
      <c r="AM15" s="44" t="str">
        <f t="shared" si="3"/>
        <v/>
      </c>
      <c r="AN15" s="44" t="str">
        <f t="shared" si="4"/>
        <v/>
      </c>
      <c r="AO15" s="44"/>
      <c r="AP15" s="44"/>
      <c r="AQ15" s="44"/>
      <c r="AR15" s="44"/>
      <c r="AS15" s="44"/>
      <c r="AT15" s="44"/>
      <c r="AU15" s="44"/>
      <c r="AV15" s="447"/>
    </row>
    <row r="16" spans="1:48" ht="33" customHeight="1" thickBot="1">
      <c r="A16" s="409">
        <f t="shared" si="5"/>
        <v>5</v>
      </c>
      <c r="B16" s="410" t="str">
        <f>IF(①基本情報入力シート!C37="","",①基本情報入力シート!C37)</f>
        <v/>
      </c>
      <c r="C16" s="411" t="str">
        <f>IF(①基本情報入力シート!D37="","",①基本情報入力シート!D37)</f>
        <v/>
      </c>
      <c r="D16" s="412" t="str">
        <f>IF(①基本情報入力シート!E37="","",①基本情報入力シート!E37)</f>
        <v/>
      </c>
      <c r="E16" s="412" t="str">
        <f>IF(①基本情報入力シート!F37="","",①基本情報入力シート!F37)</f>
        <v/>
      </c>
      <c r="F16" s="412" t="str">
        <f>IF(①基本情報入力シート!G37="","",①基本情報入力シート!G37)</f>
        <v/>
      </c>
      <c r="G16" s="412" t="str">
        <f>IF(①基本情報入力シート!H37="","",①基本情報入力シート!H37)</f>
        <v/>
      </c>
      <c r="H16" s="412" t="str">
        <f>IF(①基本情報入力シート!I37="","",①基本情報入力シート!I37)</f>
        <v/>
      </c>
      <c r="I16" s="412" t="str">
        <f>IF(①基本情報入力シート!J37="","",①基本情報入力シート!J37)</f>
        <v/>
      </c>
      <c r="J16" s="412" t="str">
        <f>IF(①基本情報入力シート!K37="","",①基本情報入力シート!K37)</f>
        <v/>
      </c>
      <c r="K16" s="413" t="str">
        <f>IF(①基本情報入力シート!L37="","",①基本情報入力シート!L37)</f>
        <v/>
      </c>
      <c r="L16" s="414" t="str">
        <f>IF(①基本情報入力シート!M37="","",①基本情報入力シート!M37)</f>
        <v/>
      </c>
      <c r="M16" s="414" t="str">
        <f>IF(①基本情報入力シート!R37="","",①基本情報入力シート!R37)</f>
        <v/>
      </c>
      <c r="N16" s="414" t="str">
        <f>IF(①基本情報入力シート!W37="","",①基本情報入力シート!W37)</f>
        <v/>
      </c>
      <c r="O16" s="409" t="str">
        <f>IF(①基本情報入力シート!X37="","",①基本情報入力シート!X37)</f>
        <v/>
      </c>
      <c r="P16" s="415" t="str">
        <f>IF(①基本情報入力シート!Y37="","",①基本情報入力シート!Y37)</f>
        <v/>
      </c>
      <c r="Q16" s="416" t="str">
        <f>IF(①基本情報入力シート!Z37="","",①基本情報入力シート!Z37)</f>
        <v/>
      </c>
      <c r="R16" s="442" t="str">
        <f>IF(①基本情報入力シート!AA37="","",①基本情報入力シート!AA37)</f>
        <v/>
      </c>
      <c r="S16" s="443"/>
      <c r="T16" s="444"/>
      <c r="U16" s="445" t="str">
        <f>IFERROR(IF(S16="","",VLOOKUP(P16,【参考】数式用!$A$5:$K$39,MATCH(T16,【参考】数式用!$I$4:$K$4,0)+8,0)),"")</f>
        <v/>
      </c>
      <c r="V16" s="462" t="str">
        <f>IF(T16="特定加算Ⅰ",VLOOKUP(P16,【参考】数式用!$A$5:$L$39,12,FALSE),"-")</f>
        <v>-</v>
      </c>
      <c r="W16" s="38" t="s">
        <v>59</v>
      </c>
      <c r="X16" s="446"/>
      <c r="Y16" s="49" t="s">
        <v>11</v>
      </c>
      <c r="Z16" s="446"/>
      <c r="AA16" s="185" t="s">
        <v>117</v>
      </c>
      <c r="AB16" s="446"/>
      <c r="AC16" s="49" t="s">
        <v>11</v>
      </c>
      <c r="AD16" s="446"/>
      <c r="AE16" s="49" t="s">
        <v>15</v>
      </c>
      <c r="AF16" s="423" t="s">
        <v>71</v>
      </c>
      <c r="AG16" s="424" t="str">
        <f t="shared" si="0"/>
        <v/>
      </c>
      <c r="AH16" s="425" t="s">
        <v>91</v>
      </c>
      <c r="AI16" s="426" t="str">
        <f t="shared" si="1"/>
        <v/>
      </c>
      <c r="AK16" s="42" t="str">
        <f t="shared" si="2"/>
        <v>○</v>
      </c>
      <c r="AL16" s="42" t="str">
        <f>IFERROR(IF(AND(AI16&lt;&gt;"",OR('②別紙様式2-2 個表_処遇'!T16="加算Ⅳ",'②別紙様式2-2 個表_処遇'!T16="加算Ⅴ",'②別紙様式2-2 個表_処遇'!T16="特別加算")),"☓","○"),"")</f>
        <v>○</v>
      </c>
      <c r="AM16" s="44" t="str">
        <f t="shared" si="3"/>
        <v/>
      </c>
      <c r="AN16" s="44" t="str">
        <f t="shared" si="4"/>
        <v/>
      </c>
      <c r="AO16" s="44"/>
      <c r="AP16" s="44"/>
      <c r="AQ16" s="44"/>
      <c r="AR16" s="44"/>
      <c r="AS16" s="44"/>
      <c r="AT16" s="44"/>
      <c r="AU16" s="44"/>
      <c r="AV16" s="447"/>
    </row>
    <row r="17" spans="1:48" ht="33" customHeight="1" thickBot="1">
      <c r="A17" s="409">
        <f t="shared" si="5"/>
        <v>6</v>
      </c>
      <c r="B17" s="410" t="str">
        <f>IF(①基本情報入力シート!C38="","",①基本情報入力シート!C38)</f>
        <v/>
      </c>
      <c r="C17" s="411" t="str">
        <f>IF(①基本情報入力シート!D38="","",①基本情報入力シート!D38)</f>
        <v/>
      </c>
      <c r="D17" s="412" t="str">
        <f>IF(①基本情報入力シート!E38="","",①基本情報入力シート!E38)</f>
        <v/>
      </c>
      <c r="E17" s="412" t="str">
        <f>IF(①基本情報入力シート!F38="","",①基本情報入力シート!F38)</f>
        <v/>
      </c>
      <c r="F17" s="412" t="str">
        <f>IF(①基本情報入力シート!G38="","",①基本情報入力シート!G38)</f>
        <v/>
      </c>
      <c r="G17" s="412" t="str">
        <f>IF(①基本情報入力シート!H38="","",①基本情報入力シート!H38)</f>
        <v/>
      </c>
      <c r="H17" s="412" t="str">
        <f>IF(①基本情報入力シート!I38="","",①基本情報入力シート!I38)</f>
        <v/>
      </c>
      <c r="I17" s="412" t="str">
        <f>IF(①基本情報入力シート!J38="","",①基本情報入力シート!J38)</f>
        <v/>
      </c>
      <c r="J17" s="412" t="str">
        <f>IF(①基本情報入力シート!K38="","",①基本情報入力シート!K38)</f>
        <v/>
      </c>
      <c r="K17" s="413" t="str">
        <f>IF(①基本情報入力シート!L38="","",①基本情報入力シート!L38)</f>
        <v/>
      </c>
      <c r="L17" s="414" t="str">
        <f>IF(①基本情報入力シート!M38="","",①基本情報入力シート!M38)</f>
        <v/>
      </c>
      <c r="M17" s="414" t="str">
        <f>IF(①基本情報入力シート!R38="","",①基本情報入力シート!R38)</f>
        <v/>
      </c>
      <c r="N17" s="414" t="str">
        <f>IF(①基本情報入力シート!W38="","",①基本情報入力シート!W38)</f>
        <v/>
      </c>
      <c r="O17" s="409" t="str">
        <f>IF(①基本情報入力シート!X38="","",①基本情報入力シート!X38)</f>
        <v/>
      </c>
      <c r="P17" s="415" t="str">
        <f>IF(①基本情報入力シート!Y38="","",①基本情報入力シート!Y38)</f>
        <v/>
      </c>
      <c r="Q17" s="416" t="str">
        <f>IF(①基本情報入力シート!Z38="","",①基本情報入力シート!Z38)</f>
        <v/>
      </c>
      <c r="R17" s="442" t="str">
        <f>IF(①基本情報入力シート!AA38="","",①基本情報入力シート!AA38)</f>
        <v/>
      </c>
      <c r="S17" s="443"/>
      <c r="T17" s="444"/>
      <c r="U17" s="445" t="str">
        <f>IFERROR(IF(S17="","",VLOOKUP(P17,【参考】数式用!$A$5:$K$39,MATCH(T17,【参考】数式用!$I$4:$K$4,0)+8,0)),"")</f>
        <v/>
      </c>
      <c r="V17" s="462" t="str">
        <f>IF(T17="特定加算Ⅰ",VLOOKUP(P17,【参考】数式用!$A$5:$L$39,12,FALSE),"-")</f>
        <v>-</v>
      </c>
      <c r="W17" s="38" t="s">
        <v>209</v>
      </c>
      <c r="X17" s="446"/>
      <c r="Y17" s="49" t="s">
        <v>210</v>
      </c>
      <c r="Z17" s="446"/>
      <c r="AA17" s="185" t="s">
        <v>211</v>
      </c>
      <c r="AB17" s="446"/>
      <c r="AC17" s="49" t="s">
        <v>210</v>
      </c>
      <c r="AD17" s="446"/>
      <c r="AE17" s="49" t="s">
        <v>212</v>
      </c>
      <c r="AF17" s="423" t="s">
        <v>213</v>
      </c>
      <c r="AG17" s="424" t="str">
        <f t="shared" ref="AG17:AG80" si="6">IF(X17&gt;=1,(AB17*12+AD17)-(X17*12+Z17)+1,"")</f>
        <v/>
      </c>
      <c r="AH17" s="425" t="s">
        <v>214</v>
      </c>
      <c r="AI17" s="426" t="str">
        <f>IFERROR(ROUNDDOWN(ROUND(Q17*R17,0)*U17,0)*AG17,"")</f>
        <v/>
      </c>
      <c r="AK17" s="42" t="str">
        <f t="shared" si="2"/>
        <v>○</v>
      </c>
      <c r="AL17" s="42" t="str">
        <f>IFERROR(IF(AND(AI17&lt;&gt;"",OR('②別紙様式2-2 個表_処遇'!T17="加算Ⅳ",'②別紙様式2-2 個表_処遇'!T17="加算Ⅴ",'②別紙様式2-2 個表_処遇'!T17="特別加算")),"☓","○"),"")</f>
        <v>○</v>
      </c>
      <c r="AM17" s="44" t="str">
        <f t="shared" si="3"/>
        <v/>
      </c>
      <c r="AN17" s="44" t="str">
        <f t="shared" si="4"/>
        <v/>
      </c>
      <c r="AO17" s="44"/>
      <c r="AP17" s="44"/>
      <c r="AQ17" s="44"/>
      <c r="AR17" s="44"/>
      <c r="AS17" s="44"/>
      <c r="AT17" s="44"/>
      <c r="AU17" s="44"/>
      <c r="AV17" s="447"/>
    </row>
    <row r="18" spans="1:48" ht="33" customHeight="1" thickBot="1">
      <c r="A18" s="409">
        <f t="shared" si="5"/>
        <v>7</v>
      </c>
      <c r="B18" s="410" t="str">
        <f>IF(①基本情報入力シート!C39="","",①基本情報入力シート!C39)</f>
        <v/>
      </c>
      <c r="C18" s="411" t="str">
        <f>IF(①基本情報入力シート!D39="","",①基本情報入力シート!D39)</f>
        <v/>
      </c>
      <c r="D18" s="412" t="str">
        <f>IF(①基本情報入力シート!E39="","",①基本情報入力シート!E39)</f>
        <v/>
      </c>
      <c r="E18" s="412" t="str">
        <f>IF(①基本情報入力シート!F39="","",①基本情報入力シート!F39)</f>
        <v/>
      </c>
      <c r="F18" s="412" t="str">
        <f>IF(①基本情報入力シート!G39="","",①基本情報入力シート!G39)</f>
        <v/>
      </c>
      <c r="G18" s="412" t="str">
        <f>IF(①基本情報入力シート!H39="","",①基本情報入力シート!H39)</f>
        <v/>
      </c>
      <c r="H18" s="412" t="str">
        <f>IF(①基本情報入力シート!I39="","",①基本情報入力シート!I39)</f>
        <v/>
      </c>
      <c r="I18" s="412" t="str">
        <f>IF(①基本情報入力シート!J39="","",①基本情報入力シート!J39)</f>
        <v/>
      </c>
      <c r="J18" s="412" t="str">
        <f>IF(①基本情報入力シート!K39="","",①基本情報入力シート!K39)</f>
        <v/>
      </c>
      <c r="K18" s="413" t="str">
        <f>IF(①基本情報入力シート!L39="","",①基本情報入力シート!L39)</f>
        <v/>
      </c>
      <c r="L18" s="414" t="str">
        <f>IF(①基本情報入力シート!M39="","",①基本情報入力シート!M39)</f>
        <v/>
      </c>
      <c r="M18" s="414" t="str">
        <f>IF(①基本情報入力シート!R39="","",①基本情報入力シート!R39)</f>
        <v/>
      </c>
      <c r="N18" s="414" t="str">
        <f>IF(①基本情報入力シート!W39="","",①基本情報入力シート!W39)</f>
        <v/>
      </c>
      <c r="O18" s="409" t="str">
        <f>IF(①基本情報入力シート!X39="","",①基本情報入力シート!X39)</f>
        <v/>
      </c>
      <c r="P18" s="415" t="str">
        <f>IF(①基本情報入力シート!Y39="","",①基本情報入力シート!Y39)</f>
        <v/>
      </c>
      <c r="Q18" s="416" t="str">
        <f>IF(①基本情報入力シート!Z39="","",①基本情報入力シート!Z39)</f>
        <v/>
      </c>
      <c r="R18" s="442" t="str">
        <f>IF(①基本情報入力シート!AA39="","",①基本情報入力シート!AA39)</f>
        <v/>
      </c>
      <c r="S18" s="443"/>
      <c r="T18" s="444"/>
      <c r="U18" s="445" t="str">
        <f>IFERROR(IF(S18="","",VLOOKUP(P18,【参考】数式用!$A$5:$K$39,MATCH(T18,【参考】数式用!$I$4:$K$4,0)+8,0)),"")</f>
        <v/>
      </c>
      <c r="V18" s="462" t="str">
        <f>IF(T18="特定加算Ⅰ",VLOOKUP(P18,【参考】数式用!$A$5:$L$39,12,FALSE),"-")</f>
        <v>-</v>
      </c>
      <c r="W18" s="38" t="s">
        <v>209</v>
      </c>
      <c r="X18" s="446"/>
      <c r="Y18" s="49" t="s">
        <v>210</v>
      </c>
      <c r="Z18" s="446"/>
      <c r="AA18" s="185" t="s">
        <v>211</v>
      </c>
      <c r="AB18" s="446"/>
      <c r="AC18" s="49" t="s">
        <v>210</v>
      </c>
      <c r="AD18" s="446"/>
      <c r="AE18" s="49" t="s">
        <v>212</v>
      </c>
      <c r="AF18" s="423" t="s">
        <v>213</v>
      </c>
      <c r="AG18" s="424" t="str">
        <f t="shared" si="6"/>
        <v/>
      </c>
      <c r="AH18" s="425" t="s">
        <v>214</v>
      </c>
      <c r="AI18" s="426" t="str">
        <f t="shared" si="1"/>
        <v/>
      </c>
      <c r="AK18" s="42" t="str">
        <f t="shared" si="2"/>
        <v>○</v>
      </c>
      <c r="AL18" s="42" t="str">
        <f>IFERROR(IF(AND(AI18&lt;&gt;"",OR('②別紙様式2-2 個表_処遇'!T18="加算Ⅳ",'②別紙様式2-2 個表_処遇'!T18="加算Ⅴ",'②別紙様式2-2 個表_処遇'!T18="特別加算")),"☓","○"),"")</f>
        <v>○</v>
      </c>
      <c r="AM18" s="44" t="str">
        <f t="shared" si="3"/>
        <v/>
      </c>
      <c r="AN18" s="44" t="str">
        <f t="shared" si="4"/>
        <v/>
      </c>
      <c r="AO18" s="44"/>
      <c r="AP18" s="44"/>
      <c r="AQ18" s="44"/>
      <c r="AR18" s="44"/>
      <c r="AS18" s="44"/>
      <c r="AT18" s="44"/>
      <c r="AU18" s="44"/>
      <c r="AV18" s="447"/>
    </row>
    <row r="19" spans="1:48" ht="33" customHeight="1" thickBot="1">
      <c r="A19" s="409">
        <f t="shared" si="5"/>
        <v>8</v>
      </c>
      <c r="B19" s="410" t="str">
        <f>IF(①基本情報入力シート!C40="","",①基本情報入力シート!C40)</f>
        <v/>
      </c>
      <c r="C19" s="411" t="str">
        <f>IF(①基本情報入力シート!D40="","",①基本情報入力シート!D40)</f>
        <v/>
      </c>
      <c r="D19" s="412" t="str">
        <f>IF(①基本情報入力シート!E40="","",①基本情報入力シート!E40)</f>
        <v/>
      </c>
      <c r="E19" s="412" t="str">
        <f>IF(①基本情報入力シート!F40="","",①基本情報入力シート!F40)</f>
        <v/>
      </c>
      <c r="F19" s="412" t="str">
        <f>IF(①基本情報入力シート!G40="","",①基本情報入力シート!G40)</f>
        <v/>
      </c>
      <c r="G19" s="412" t="str">
        <f>IF(①基本情報入力シート!H40="","",①基本情報入力シート!H40)</f>
        <v/>
      </c>
      <c r="H19" s="412" t="str">
        <f>IF(①基本情報入力シート!I40="","",①基本情報入力シート!I40)</f>
        <v/>
      </c>
      <c r="I19" s="412" t="str">
        <f>IF(①基本情報入力シート!J40="","",①基本情報入力シート!J40)</f>
        <v/>
      </c>
      <c r="J19" s="412" t="str">
        <f>IF(①基本情報入力シート!K40="","",①基本情報入力シート!K40)</f>
        <v/>
      </c>
      <c r="K19" s="413" t="str">
        <f>IF(①基本情報入力シート!L40="","",①基本情報入力シート!L40)</f>
        <v/>
      </c>
      <c r="L19" s="414" t="str">
        <f>IF(①基本情報入力シート!M40="","",①基本情報入力シート!M40)</f>
        <v/>
      </c>
      <c r="M19" s="414" t="str">
        <f>IF(①基本情報入力シート!R40="","",①基本情報入力シート!R40)</f>
        <v/>
      </c>
      <c r="N19" s="414" t="str">
        <f>IF(①基本情報入力シート!W40="","",①基本情報入力シート!W40)</f>
        <v/>
      </c>
      <c r="O19" s="409" t="str">
        <f>IF(①基本情報入力シート!X40="","",①基本情報入力シート!X40)</f>
        <v/>
      </c>
      <c r="P19" s="415" t="str">
        <f>IF(①基本情報入力シート!Y40="","",①基本情報入力シート!Y40)</f>
        <v/>
      </c>
      <c r="Q19" s="416" t="str">
        <f>IF(①基本情報入力シート!Z40="","",①基本情報入力シート!Z40)</f>
        <v/>
      </c>
      <c r="R19" s="442" t="str">
        <f>IF(①基本情報入力シート!AA40="","",①基本情報入力シート!AA40)</f>
        <v/>
      </c>
      <c r="S19" s="443"/>
      <c r="T19" s="444"/>
      <c r="U19" s="445" t="str">
        <f>IFERROR(IF(S19="","",VLOOKUP(P19,【参考】数式用!$A$5:$K$39,MATCH(T19,【参考】数式用!$I$4:$K$4,0)+8,0)),"")</f>
        <v/>
      </c>
      <c r="V19" s="462" t="str">
        <f>IF(T19="特定加算Ⅰ",VLOOKUP(P19,【参考】数式用!$A$5:$L$39,12,FALSE),"-")</f>
        <v>-</v>
      </c>
      <c r="W19" s="38" t="s">
        <v>209</v>
      </c>
      <c r="X19" s="446"/>
      <c r="Y19" s="49" t="s">
        <v>210</v>
      </c>
      <c r="Z19" s="446"/>
      <c r="AA19" s="185" t="s">
        <v>211</v>
      </c>
      <c r="AB19" s="446"/>
      <c r="AC19" s="49" t="s">
        <v>210</v>
      </c>
      <c r="AD19" s="446"/>
      <c r="AE19" s="49" t="s">
        <v>212</v>
      </c>
      <c r="AF19" s="423" t="s">
        <v>213</v>
      </c>
      <c r="AG19" s="424" t="str">
        <f t="shared" si="6"/>
        <v/>
      </c>
      <c r="AH19" s="425" t="s">
        <v>214</v>
      </c>
      <c r="AI19" s="426" t="str">
        <f t="shared" si="1"/>
        <v/>
      </c>
      <c r="AK19" s="42" t="str">
        <f t="shared" si="2"/>
        <v>○</v>
      </c>
      <c r="AL19" s="42" t="str">
        <f>IFERROR(IF(AND(AI19&lt;&gt;"",OR('②別紙様式2-2 個表_処遇'!T19="加算Ⅳ",'②別紙様式2-2 個表_処遇'!T19="加算Ⅴ",'②別紙様式2-2 個表_処遇'!T19="特別加算")),"☓","○"),"")</f>
        <v>○</v>
      </c>
      <c r="AM19" s="44" t="str">
        <f t="shared" si="3"/>
        <v/>
      </c>
      <c r="AN19" s="44" t="str">
        <f t="shared" si="4"/>
        <v/>
      </c>
      <c r="AO19" s="44"/>
      <c r="AP19" s="44"/>
      <c r="AQ19" s="44"/>
      <c r="AR19" s="44"/>
      <c r="AS19" s="44"/>
      <c r="AT19" s="44"/>
      <c r="AU19" s="44"/>
      <c r="AV19" s="447"/>
    </row>
    <row r="20" spans="1:48" ht="33" customHeight="1" thickBot="1">
      <c r="A20" s="409">
        <f t="shared" si="5"/>
        <v>9</v>
      </c>
      <c r="B20" s="410" t="str">
        <f>IF(①基本情報入力シート!C41="","",①基本情報入力シート!C41)</f>
        <v/>
      </c>
      <c r="C20" s="411" t="str">
        <f>IF(①基本情報入力シート!D41="","",①基本情報入力シート!D41)</f>
        <v/>
      </c>
      <c r="D20" s="412" t="str">
        <f>IF(①基本情報入力シート!E41="","",①基本情報入力シート!E41)</f>
        <v/>
      </c>
      <c r="E20" s="412" t="str">
        <f>IF(①基本情報入力シート!F41="","",①基本情報入力シート!F41)</f>
        <v/>
      </c>
      <c r="F20" s="412" t="str">
        <f>IF(①基本情報入力シート!G41="","",①基本情報入力シート!G41)</f>
        <v/>
      </c>
      <c r="G20" s="412" t="str">
        <f>IF(①基本情報入力シート!H41="","",①基本情報入力シート!H41)</f>
        <v/>
      </c>
      <c r="H20" s="412" t="str">
        <f>IF(①基本情報入力シート!I41="","",①基本情報入力シート!I41)</f>
        <v/>
      </c>
      <c r="I20" s="412" t="str">
        <f>IF(①基本情報入力シート!J41="","",①基本情報入力シート!J41)</f>
        <v/>
      </c>
      <c r="J20" s="412" t="str">
        <f>IF(①基本情報入力シート!K41="","",①基本情報入力シート!K41)</f>
        <v/>
      </c>
      <c r="K20" s="413" t="str">
        <f>IF(①基本情報入力シート!L41="","",①基本情報入力シート!L41)</f>
        <v/>
      </c>
      <c r="L20" s="414" t="str">
        <f>IF(①基本情報入力シート!M41="","",①基本情報入力シート!M41)</f>
        <v/>
      </c>
      <c r="M20" s="414" t="str">
        <f>IF(①基本情報入力シート!R41="","",①基本情報入力シート!R41)</f>
        <v/>
      </c>
      <c r="N20" s="414" t="str">
        <f>IF(①基本情報入力シート!W41="","",①基本情報入力シート!W41)</f>
        <v/>
      </c>
      <c r="O20" s="409" t="str">
        <f>IF(①基本情報入力シート!X41="","",①基本情報入力シート!X41)</f>
        <v/>
      </c>
      <c r="P20" s="415" t="str">
        <f>IF(①基本情報入力シート!Y41="","",①基本情報入力シート!Y41)</f>
        <v/>
      </c>
      <c r="Q20" s="416" t="str">
        <f>IF(①基本情報入力シート!Z41="","",①基本情報入力シート!Z41)</f>
        <v/>
      </c>
      <c r="R20" s="442" t="str">
        <f>IF(①基本情報入力シート!AA41="","",①基本情報入力シート!AA41)</f>
        <v/>
      </c>
      <c r="S20" s="443"/>
      <c r="T20" s="444"/>
      <c r="U20" s="445" t="str">
        <f>IFERROR(IF(S20="","",VLOOKUP(P20,【参考】数式用!$A$5:$K$39,MATCH(T20,【参考】数式用!$I$4:$K$4,0)+8,0)),"")</f>
        <v/>
      </c>
      <c r="V20" s="462" t="str">
        <f>IF(T20="特定加算Ⅰ",VLOOKUP(P20,【参考】数式用!$A$5:$L$39,12,FALSE),"-")</f>
        <v>-</v>
      </c>
      <c r="W20" s="38" t="s">
        <v>209</v>
      </c>
      <c r="X20" s="446"/>
      <c r="Y20" s="49" t="s">
        <v>210</v>
      </c>
      <c r="Z20" s="446"/>
      <c r="AA20" s="185" t="s">
        <v>211</v>
      </c>
      <c r="AB20" s="446"/>
      <c r="AC20" s="49" t="s">
        <v>210</v>
      </c>
      <c r="AD20" s="446"/>
      <c r="AE20" s="49" t="s">
        <v>212</v>
      </c>
      <c r="AF20" s="423" t="s">
        <v>213</v>
      </c>
      <c r="AG20" s="424" t="str">
        <f t="shared" si="6"/>
        <v/>
      </c>
      <c r="AH20" s="425" t="s">
        <v>214</v>
      </c>
      <c r="AI20" s="426" t="str">
        <f t="shared" si="1"/>
        <v/>
      </c>
      <c r="AK20" s="42" t="str">
        <f t="shared" si="2"/>
        <v>○</v>
      </c>
      <c r="AL20" s="42" t="str">
        <f>IFERROR(IF(AND(AI20&lt;&gt;"",OR('②別紙様式2-2 個表_処遇'!T20="加算Ⅳ",'②別紙様式2-2 個表_処遇'!T20="加算Ⅴ",'②別紙様式2-2 個表_処遇'!T20="特別加算")),"☓","○"),"")</f>
        <v>○</v>
      </c>
      <c r="AM20" s="44" t="str">
        <f t="shared" si="3"/>
        <v/>
      </c>
      <c r="AN20" s="44" t="str">
        <f t="shared" si="4"/>
        <v/>
      </c>
      <c r="AO20" s="44"/>
      <c r="AP20" s="44"/>
      <c r="AQ20" s="44"/>
      <c r="AR20" s="44"/>
      <c r="AS20" s="44"/>
      <c r="AT20" s="44"/>
      <c r="AU20" s="44"/>
      <c r="AV20" s="447"/>
    </row>
    <row r="21" spans="1:48" ht="33" customHeight="1" thickBot="1">
      <c r="A21" s="409">
        <f t="shared" si="5"/>
        <v>10</v>
      </c>
      <c r="B21" s="410" t="str">
        <f>IF(①基本情報入力シート!C42="","",①基本情報入力シート!C42)</f>
        <v/>
      </c>
      <c r="C21" s="411" t="str">
        <f>IF(①基本情報入力シート!D42="","",①基本情報入力シート!D42)</f>
        <v/>
      </c>
      <c r="D21" s="412" t="str">
        <f>IF(①基本情報入力シート!E42="","",①基本情報入力シート!E42)</f>
        <v/>
      </c>
      <c r="E21" s="412" t="str">
        <f>IF(①基本情報入力シート!F42="","",①基本情報入力シート!F42)</f>
        <v/>
      </c>
      <c r="F21" s="412" t="str">
        <f>IF(①基本情報入力シート!G42="","",①基本情報入力シート!G42)</f>
        <v/>
      </c>
      <c r="G21" s="412" t="str">
        <f>IF(①基本情報入力シート!H42="","",①基本情報入力シート!H42)</f>
        <v/>
      </c>
      <c r="H21" s="412" t="str">
        <f>IF(①基本情報入力シート!I42="","",①基本情報入力シート!I42)</f>
        <v/>
      </c>
      <c r="I21" s="412" t="str">
        <f>IF(①基本情報入力シート!J42="","",①基本情報入力シート!J42)</f>
        <v/>
      </c>
      <c r="J21" s="412" t="str">
        <f>IF(①基本情報入力シート!K42="","",①基本情報入力シート!K42)</f>
        <v/>
      </c>
      <c r="K21" s="413" t="str">
        <f>IF(①基本情報入力シート!L42="","",①基本情報入力シート!L42)</f>
        <v/>
      </c>
      <c r="L21" s="414" t="str">
        <f>IF(①基本情報入力シート!M42="","",①基本情報入力シート!M42)</f>
        <v/>
      </c>
      <c r="M21" s="414" t="str">
        <f>IF(①基本情報入力シート!R42="","",①基本情報入力シート!R42)</f>
        <v/>
      </c>
      <c r="N21" s="414" t="str">
        <f>IF(①基本情報入力シート!W42="","",①基本情報入力シート!W42)</f>
        <v/>
      </c>
      <c r="O21" s="409" t="str">
        <f>IF(①基本情報入力シート!X42="","",①基本情報入力シート!X42)</f>
        <v/>
      </c>
      <c r="P21" s="415" t="str">
        <f>IF(①基本情報入力シート!Y42="","",①基本情報入力シート!Y42)</f>
        <v/>
      </c>
      <c r="Q21" s="416" t="str">
        <f>IF(①基本情報入力シート!Z42="","",①基本情報入力シート!Z42)</f>
        <v/>
      </c>
      <c r="R21" s="442" t="str">
        <f>IF(①基本情報入力シート!AA42="","",①基本情報入力シート!AA42)</f>
        <v/>
      </c>
      <c r="S21" s="443"/>
      <c r="T21" s="444"/>
      <c r="U21" s="445" t="str">
        <f>IFERROR(IF(S21="","",VLOOKUP(P21,【参考】数式用!$A$5:$K$39,MATCH(T21,【参考】数式用!$I$4:$K$4,0)+8,0)),"")</f>
        <v/>
      </c>
      <c r="V21" s="462" t="str">
        <f>IF(T21="特定加算Ⅰ",VLOOKUP(P21,【参考】数式用!$A$5:$L$39,12,FALSE),"-")</f>
        <v>-</v>
      </c>
      <c r="W21" s="38" t="s">
        <v>209</v>
      </c>
      <c r="X21" s="446"/>
      <c r="Y21" s="49" t="s">
        <v>210</v>
      </c>
      <c r="Z21" s="446"/>
      <c r="AA21" s="185" t="s">
        <v>211</v>
      </c>
      <c r="AB21" s="446"/>
      <c r="AC21" s="49" t="s">
        <v>210</v>
      </c>
      <c r="AD21" s="446"/>
      <c r="AE21" s="49" t="s">
        <v>212</v>
      </c>
      <c r="AF21" s="423" t="s">
        <v>213</v>
      </c>
      <c r="AG21" s="424" t="str">
        <f t="shared" si="6"/>
        <v/>
      </c>
      <c r="AH21" s="425" t="s">
        <v>214</v>
      </c>
      <c r="AI21" s="426" t="str">
        <f t="shared" si="1"/>
        <v/>
      </c>
      <c r="AK21" s="42" t="str">
        <f t="shared" si="2"/>
        <v>○</v>
      </c>
      <c r="AL21" s="42" t="str">
        <f>IFERROR(IF(AND(AI21&lt;&gt;"",OR('②別紙様式2-2 個表_処遇'!T21="加算Ⅳ",'②別紙様式2-2 個表_処遇'!T21="加算Ⅴ",'②別紙様式2-2 個表_処遇'!T21="特別加算")),"☓","○"),"")</f>
        <v>○</v>
      </c>
      <c r="AM21" s="44" t="str">
        <f t="shared" si="3"/>
        <v/>
      </c>
      <c r="AN21" s="44" t="str">
        <f t="shared" si="4"/>
        <v/>
      </c>
      <c r="AO21" s="44"/>
      <c r="AP21" s="44"/>
      <c r="AQ21" s="44"/>
      <c r="AR21" s="44"/>
      <c r="AS21" s="44"/>
      <c r="AT21" s="44"/>
      <c r="AU21" s="44"/>
      <c r="AV21" s="447"/>
    </row>
    <row r="22" spans="1:48" ht="33" customHeight="1" thickBot="1">
      <c r="A22" s="409">
        <f t="shared" si="5"/>
        <v>11</v>
      </c>
      <c r="B22" s="410" t="str">
        <f>IF(①基本情報入力シート!C43="","",①基本情報入力シート!C43)</f>
        <v/>
      </c>
      <c r="C22" s="411" t="str">
        <f>IF(①基本情報入力シート!D43="","",①基本情報入力シート!D43)</f>
        <v/>
      </c>
      <c r="D22" s="412" t="str">
        <f>IF(①基本情報入力シート!E43="","",①基本情報入力シート!E43)</f>
        <v/>
      </c>
      <c r="E22" s="412" t="str">
        <f>IF(①基本情報入力シート!F43="","",①基本情報入力シート!F43)</f>
        <v/>
      </c>
      <c r="F22" s="412" t="str">
        <f>IF(①基本情報入力シート!G43="","",①基本情報入力シート!G43)</f>
        <v/>
      </c>
      <c r="G22" s="412" t="str">
        <f>IF(①基本情報入力シート!H43="","",①基本情報入力シート!H43)</f>
        <v/>
      </c>
      <c r="H22" s="412" t="str">
        <f>IF(①基本情報入力シート!I43="","",①基本情報入力シート!I43)</f>
        <v/>
      </c>
      <c r="I22" s="412" t="str">
        <f>IF(①基本情報入力シート!J43="","",①基本情報入力シート!J43)</f>
        <v/>
      </c>
      <c r="J22" s="412" t="str">
        <f>IF(①基本情報入力シート!K43="","",①基本情報入力シート!K43)</f>
        <v/>
      </c>
      <c r="K22" s="413" t="str">
        <f>IF(①基本情報入力シート!L43="","",①基本情報入力シート!L43)</f>
        <v/>
      </c>
      <c r="L22" s="414" t="str">
        <f>IF(①基本情報入力シート!M43="","",①基本情報入力シート!M43)</f>
        <v/>
      </c>
      <c r="M22" s="414" t="str">
        <f>IF(①基本情報入力シート!R43="","",①基本情報入力シート!R43)</f>
        <v/>
      </c>
      <c r="N22" s="414" t="str">
        <f>IF(①基本情報入力シート!W43="","",①基本情報入力シート!W43)</f>
        <v/>
      </c>
      <c r="O22" s="409" t="str">
        <f>IF(①基本情報入力シート!X43="","",①基本情報入力シート!X43)</f>
        <v/>
      </c>
      <c r="P22" s="415" t="str">
        <f>IF(①基本情報入力シート!Y43="","",①基本情報入力シート!Y43)</f>
        <v/>
      </c>
      <c r="Q22" s="416" t="str">
        <f>IF(①基本情報入力シート!Z43="","",①基本情報入力シート!Z43)</f>
        <v/>
      </c>
      <c r="R22" s="442" t="str">
        <f>IF(①基本情報入力シート!AA43="","",①基本情報入力シート!AA43)</f>
        <v/>
      </c>
      <c r="S22" s="443"/>
      <c r="T22" s="444"/>
      <c r="U22" s="445" t="str">
        <f>IFERROR(IF(S22="","",VLOOKUP(P22,【参考】数式用!$A$5:$K$39,MATCH(T22,【参考】数式用!$I$4:$K$4,0)+8,0)),"")</f>
        <v/>
      </c>
      <c r="V22" s="462" t="str">
        <f>IF(T22="特定加算Ⅰ",VLOOKUP(P22,【参考】数式用!$A$5:$L$39,12,FALSE),"-")</f>
        <v>-</v>
      </c>
      <c r="W22" s="38" t="s">
        <v>209</v>
      </c>
      <c r="X22" s="446"/>
      <c r="Y22" s="49" t="s">
        <v>210</v>
      </c>
      <c r="Z22" s="446"/>
      <c r="AA22" s="185" t="s">
        <v>211</v>
      </c>
      <c r="AB22" s="446"/>
      <c r="AC22" s="49" t="s">
        <v>210</v>
      </c>
      <c r="AD22" s="446"/>
      <c r="AE22" s="49" t="s">
        <v>212</v>
      </c>
      <c r="AF22" s="423" t="s">
        <v>213</v>
      </c>
      <c r="AG22" s="424" t="str">
        <f t="shared" si="6"/>
        <v/>
      </c>
      <c r="AH22" s="425" t="s">
        <v>214</v>
      </c>
      <c r="AI22" s="426" t="str">
        <f t="shared" si="1"/>
        <v/>
      </c>
      <c r="AK22" s="42" t="str">
        <f t="shared" si="2"/>
        <v>○</v>
      </c>
      <c r="AL22" s="42" t="str">
        <f>IFERROR(IF(AND(AI22&lt;&gt;"",OR('②別紙様式2-2 個表_処遇'!T22="加算Ⅳ",'②別紙様式2-2 個表_処遇'!T22="加算Ⅴ",'②別紙様式2-2 個表_処遇'!T22="特別加算")),"☓","○"),"")</f>
        <v>○</v>
      </c>
      <c r="AM22" s="44" t="str">
        <f t="shared" si="3"/>
        <v/>
      </c>
      <c r="AN22" s="44" t="str">
        <f t="shared" si="4"/>
        <v/>
      </c>
      <c r="AO22" s="44"/>
      <c r="AP22" s="44"/>
      <c r="AQ22" s="44"/>
      <c r="AR22" s="44"/>
      <c r="AS22" s="44"/>
      <c r="AT22" s="44"/>
      <c r="AU22" s="44"/>
      <c r="AV22" s="447"/>
    </row>
    <row r="23" spans="1:48" ht="33" customHeight="1" thickBot="1">
      <c r="A23" s="409">
        <f t="shared" si="5"/>
        <v>12</v>
      </c>
      <c r="B23" s="410" t="str">
        <f>IF(①基本情報入力シート!C44="","",①基本情報入力シート!C44)</f>
        <v/>
      </c>
      <c r="C23" s="411" t="str">
        <f>IF(①基本情報入力シート!D44="","",①基本情報入力シート!D44)</f>
        <v/>
      </c>
      <c r="D23" s="412" t="str">
        <f>IF(①基本情報入力シート!E44="","",①基本情報入力シート!E44)</f>
        <v/>
      </c>
      <c r="E23" s="412" t="str">
        <f>IF(①基本情報入力シート!F44="","",①基本情報入力シート!F44)</f>
        <v/>
      </c>
      <c r="F23" s="412" t="str">
        <f>IF(①基本情報入力シート!G44="","",①基本情報入力シート!G44)</f>
        <v/>
      </c>
      <c r="G23" s="412" t="str">
        <f>IF(①基本情報入力シート!H44="","",①基本情報入力シート!H44)</f>
        <v/>
      </c>
      <c r="H23" s="412" t="str">
        <f>IF(①基本情報入力シート!I44="","",①基本情報入力シート!I44)</f>
        <v/>
      </c>
      <c r="I23" s="412" t="str">
        <f>IF(①基本情報入力シート!J44="","",①基本情報入力シート!J44)</f>
        <v/>
      </c>
      <c r="J23" s="412" t="str">
        <f>IF(①基本情報入力シート!K44="","",①基本情報入力シート!K44)</f>
        <v/>
      </c>
      <c r="K23" s="413" t="str">
        <f>IF(①基本情報入力シート!L44="","",①基本情報入力シート!L44)</f>
        <v/>
      </c>
      <c r="L23" s="414" t="str">
        <f>IF(①基本情報入力シート!M44="","",①基本情報入力シート!M44)</f>
        <v/>
      </c>
      <c r="M23" s="414" t="str">
        <f>IF(①基本情報入力シート!R44="","",①基本情報入力シート!R44)</f>
        <v/>
      </c>
      <c r="N23" s="414" t="str">
        <f>IF(①基本情報入力シート!W44="","",①基本情報入力シート!W44)</f>
        <v/>
      </c>
      <c r="O23" s="409" t="str">
        <f>IF(①基本情報入力シート!X44="","",①基本情報入力シート!X44)</f>
        <v/>
      </c>
      <c r="P23" s="415" t="str">
        <f>IF(①基本情報入力シート!Y44="","",①基本情報入力シート!Y44)</f>
        <v/>
      </c>
      <c r="Q23" s="416" t="str">
        <f>IF(①基本情報入力シート!Z44="","",①基本情報入力シート!Z44)</f>
        <v/>
      </c>
      <c r="R23" s="442" t="str">
        <f>IF(①基本情報入力シート!AA44="","",①基本情報入力シート!AA44)</f>
        <v/>
      </c>
      <c r="S23" s="443"/>
      <c r="T23" s="444"/>
      <c r="U23" s="445" t="str">
        <f>IFERROR(IF(S23="","",VLOOKUP(P23,【参考】数式用!$A$5:$K$39,MATCH(T23,【参考】数式用!$I$4:$K$4,0)+8,0)),"")</f>
        <v/>
      </c>
      <c r="V23" s="462" t="str">
        <f>IF(T23="特定加算Ⅰ",VLOOKUP(P23,【参考】数式用!$A$5:$L$39,12,FALSE),"-")</f>
        <v>-</v>
      </c>
      <c r="W23" s="38" t="s">
        <v>209</v>
      </c>
      <c r="X23" s="446"/>
      <c r="Y23" s="49" t="s">
        <v>210</v>
      </c>
      <c r="Z23" s="446"/>
      <c r="AA23" s="185" t="s">
        <v>211</v>
      </c>
      <c r="AB23" s="446"/>
      <c r="AC23" s="49" t="s">
        <v>210</v>
      </c>
      <c r="AD23" s="446"/>
      <c r="AE23" s="49" t="s">
        <v>212</v>
      </c>
      <c r="AF23" s="423" t="s">
        <v>213</v>
      </c>
      <c r="AG23" s="424" t="str">
        <f t="shared" si="6"/>
        <v/>
      </c>
      <c r="AH23" s="425" t="s">
        <v>214</v>
      </c>
      <c r="AI23" s="426" t="str">
        <f t="shared" si="1"/>
        <v/>
      </c>
      <c r="AK23" s="42" t="str">
        <f t="shared" si="2"/>
        <v>○</v>
      </c>
      <c r="AL23" s="42" t="str">
        <f>IFERROR(IF(AND(AI23&lt;&gt;"",OR('②別紙様式2-2 個表_処遇'!T23="加算Ⅳ",'②別紙様式2-2 個表_処遇'!T23="加算Ⅴ",'②別紙様式2-2 個表_処遇'!T23="特別加算")),"☓","○"),"")</f>
        <v>○</v>
      </c>
      <c r="AM23" s="44" t="str">
        <f t="shared" si="3"/>
        <v/>
      </c>
      <c r="AN23" s="44" t="str">
        <f t="shared" si="4"/>
        <v/>
      </c>
      <c r="AO23" s="44"/>
      <c r="AP23" s="44"/>
      <c r="AQ23" s="44"/>
      <c r="AR23" s="44"/>
      <c r="AS23" s="44"/>
      <c r="AT23" s="44"/>
      <c r="AU23" s="44"/>
      <c r="AV23" s="447"/>
    </row>
    <row r="24" spans="1:48" ht="33" customHeight="1" thickBot="1">
      <c r="A24" s="409">
        <f t="shared" si="5"/>
        <v>13</v>
      </c>
      <c r="B24" s="410" t="str">
        <f>IF(①基本情報入力シート!C45="","",①基本情報入力シート!C45)</f>
        <v/>
      </c>
      <c r="C24" s="411" t="str">
        <f>IF(①基本情報入力シート!D45="","",①基本情報入力シート!D45)</f>
        <v/>
      </c>
      <c r="D24" s="412" t="str">
        <f>IF(①基本情報入力シート!E45="","",①基本情報入力シート!E45)</f>
        <v/>
      </c>
      <c r="E24" s="412" t="str">
        <f>IF(①基本情報入力シート!F45="","",①基本情報入力シート!F45)</f>
        <v/>
      </c>
      <c r="F24" s="412" t="str">
        <f>IF(①基本情報入力シート!G45="","",①基本情報入力シート!G45)</f>
        <v/>
      </c>
      <c r="G24" s="412" t="str">
        <f>IF(①基本情報入力シート!H45="","",①基本情報入力シート!H45)</f>
        <v/>
      </c>
      <c r="H24" s="412" t="str">
        <f>IF(①基本情報入力シート!I45="","",①基本情報入力シート!I45)</f>
        <v/>
      </c>
      <c r="I24" s="412" t="str">
        <f>IF(①基本情報入力シート!J45="","",①基本情報入力シート!J45)</f>
        <v/>
      </c>
      <c r="J24" s="412" t="str">
        <f>IF(①基本情報入力シート!K45="","",①基本情報入力シート!K45)</f>
        <v/>
      </c>
      <c r="K24" s="413" t="str">
        <f>IF(①基本情報入力シート!L45="","",①基本情報入力シート!L45)</f>
        <v/>
      </c>
      <c r="L24" s="414" t="str">
        <f>IF(①基本情報入力シート!M45="","",①基本情報入力シート!M45)</f>
        <v/>
      </c>
      <c r="M24" s="414" t="str">
        <f>IF(①基本情報入力シート!R45="","",①基本情報入力シート!R45)</f>
        <v/>
      </c>
      <c r="N24" s="414" t="str">
        <f>IF(①基本情報入力シート!W45="","",①基本情報入力シート!W45)</f>
        <v/>
      </c>
      <c r="O24" s="409" t="str">
        <f>IF(①基本情報入力シート!X45="","",①基本情報入力シート!X45)</f>
        <v/>
      </c>
      <c r="P24" s="415" t="str">
        <f>IF(①基本情報入力シート!Y45="","",①基本情報入力シート!Y45)</f>
        <v/>
      </c>
      <c r="Q24" s="416" t="str">
        <f>IF(①基本情報入力シート!Z45="","",①基本情報入力シート!Z45)</f>
        <v/>
      </c>
      <c r="R24" s="442" t="str">
        <f>IF(①基本情報入力シート!AA45="","",①基本情報入力シート!AA45)</f>
        <v/>
      </c>
      <c r="S24" s="443"/>
      <c r="T24" s="444"/>
      <c r="U24" s="445" t="str">
        <f>IFERROR(IF(S24="","",VLOOKUP(P24,【参考】数式用!$A$5:$K$39,MATCH(T24,【参考】数式用!$I$4:$K$4,0)+8,0)),"")</f>
        <v/>
      </c>
      <c r="V24" s="462" t="str">
        <f>IF(T24="特定加算Ⅰ",VLOOKUP(P24,【参考】数式用!$A$5:$L$39,12,FALSE),"-")</f>
        <v>-</v>
      </c>
      <c r="W24" s="38" t="s">
        <v>209</v>
      </c>
      <c r="X24" s="446"/>
      <c r="Y24" s="49" t="s">
        <v>210</v>
      </c>
      <c r="Z24" s="446"/>
      <c r="AA24" s="185" t="s">
        <v>211</v>
      </c>
      <c r="AB24" s="446"/>
      <c r="AC24" s="49" t="s">
        <v>210</v>
      </c>
      <c r="AD24" s="446"/>
      <c r="AE24" s="49" t="s">
        <v>212</v>
      </c>
      <c r="AF24" s="423" t="s">
        <v>213</v>
      </c>
      <c r="AG24" s="424" t="str">
        <f t="shared" si="6"/>
        <v/>
      </c>
      <c r="AH24" s="425" t="s">
        <v>214</v>
      </c>
      <c r="AI24" s="426" t="str">
        <f t="shared" si="1"/>
        <v/>
      </c>
      <c r="AK24" s="42" t="str">
        <f t="shared" si="2"/>
        <v>○</v>
      </c>
      <c r="AL24" s="42" t="str">
        <f>IFERROR(IF(AND(AI24&lt;&gt;"",OR('②別紙様式2-2 個表_処遇'!T24="加算Ⅳ",'②別紙様式2-2 個表_処遇'!T24="加算Ⅴ",'②別紙様式2-2 個表_処遇'!T24="特別加算")),"☓","○"),"")</f>
        <v>○</v>
      </c>
      <c r="AM24" s="44" t="str">
        <f t="shared" si="3"/>
        <v/>
      </c>
      <c r="AN24" s="44" t="str">
        <f t="shared" si="4"/>
        <v/>
      </c>
      <c r="AO24" s="44"/>
      <c r="AP24" s="44"/>
      <c r="AQ24" s="44"/>
      <c r="AR24" s="44"/>
      <c r="AS24" s="44"/>
      <c r="AT24" s="44"/>
      <c r="AU24" s="44"/>
      <c r="AV24" s="447"/>
    </row>
    <row r="25" spans="1:48" ht="33" customHeight="1" thickBot="1">
      <c r="A25" s="409">
        <f t="shared" si="5"/>
        <v>14</v>
      </c>
      <c r="B25" s="410" t="str">
        <f>IF(①基本情報入力シート!C46="","",①基本情報入力シート!C46)</f>
        <v/>
      </c>
      <c r="C25" s="411" t="str">
        <f>IF(①基本情報入力シート!D46="","",①基本情報入力シート!D46)</f>
        <v/>
      </c>
      <c r="D25" s="412" t="str">
        <f>IF(①基本情報入力シート!E46="","",①基本情報入力シート!E46)</f>
        <v/>
      </c>
      <c r="E25" s="412" t="str">
        <f>IF(①基本情報入力シート!F46="","",①基本情報入力シート!F46)</f>
        <v/>
      </c>
      <c r="F25" s="412" t="str">
        <f>IF(①基本情報入力シート!G46="","",①基本情報入力シート!G46)</f>
        <v/>
      </c>
      <c r="G25" s="412" t="str">
        <f>IF(①基本情報入力シート!H46="","",①基本情報入力シート!H46)</f>
        <v/>
      </c>
      <c r="H25" s="412" t="str">
        <f>IF(①基本情報入力シート!I46="","",①基本情報入力シート!I46)</f>
        <v/>
      </c>
      <c r="I25" s="412" t="str">
        <f>IF(①基本情報入力シート!J46="","",①基本情報入力シート!J46)</f>
        <v/>
      </c>
      <c r="J25" s="412" t="str">
        <f>IF(①基本情報入力シート!K46="","",①基本情報入力シート!K46)</f>
        <v/>
      </c>
      <c r="K25" s="413" t="str">
        <f>IF(①基本情報入力シート!L46="","",①基本情報入力シート!L46)</f>
        <v/>
      </c>
      <c r="L25" s="414" t="str">
        <f>IF(①基本情報入力シート!M46="","",①基本情報入力シート!M46)</f>
        <v/>
      </c>
      <c r="M25" s="414" t="str">
        <f>IF(①基本情報入力シート!R46="","",①基本情報入力シート!R46)</f>
        <v/>
      </c>
      <c r="N25" s="414" t="str">
        <f>IF(①基本情報入力シート!W46="","",①基本情報入力シート!W46)</f>
        <v/>
      </c>
      <c r="O25" s="409" t="str">
        <f>IF(①基本情報入力シート!X46="","",①基本情報入力シート!X46)</f>
        <v/>
      </c>
      <c r="P25" s="415" t="str">
        <f>IF(①基本情報入力シート!Y46="","",①基本情報入力シート!Y46)</f>
        <v/>
      </c>
      <c r="Q25" s="416" t="str">
        <f>IF(①基本情報入力シート!Z46="","",①基本情報入力シート!Z46)</f>
        <v/>
      </c>
      <c r="R25" s="442" t="str">
        <f>IF(①基本情報入力シート!AA46="","",①基本情報入力シート!AA46)</f>
        <v/>
      </c>
      <c r="S25" s="443"/>
      <c r="T25" s="444"/>
      <c r="U25" s="445" t="str">
        <f>IFERROR(IF(S25="","",VLOOKUP(P25,【参考】数式用!$A$5:$K$39,MATCH(T25,【参考】数式用!$I$4:$K$4,0)+8,0)),"")</f>
        <v/>
      </c>
      <c r="V25" s="462" t="str">
        <f>IF(T25="特定加算Ⅰ",VLOOKUP(P25,【参考】数式用!$A$5:$L$39,12,FALSE),"-")</f>
        <v>-</v>
      </c>
      <c r="W25" s="38" t="s">
        <v>209</v>
      </c>
      <c r="X25" s="446"/>
      <c r="Y25" s="49" t="s">
        <v>210</v>
      </c>
      <c r="Z25" s="446"/>
      <c r="AA25" s="185" t="s">
        <v>211</v>
      </c>
      <c r="AB25" s="446"/>
      <c r="AC25" s="49" t="s">
        <v>210</v>
      </c>
      <c r="AD25" s="446"/>
      <c r="AE25" s="49" t="s">
        <v>212</v>
      </c>
      <c r="AF25" s="423" t="s">
        <v>213</v>
      </c>
      <c r="AG25" s="424" t="str">
        <f t="shared" si="6"/>
        <v/>
      </c>
      <c r="AH25" s="425" t="s">
        <v>214</v>
      </c>
      <c r="AI25" s="426" t="str">
        <f t="shared" si="1"/>
        <v/>
      </c>
      <c r="AK25" s="42" t="str">
        <f t="shared" si="2"/>
        <v>○</v>
      </c>
      <c r="AL25" s="42" t="str">
        <f>IFERROR(IF(AND(AI25&lt;&gt;"",OR('②別紙様式2-2 個表_処遇'!T25="加算Ⅳ",'②別紙様式2-2 個表_処遇'!T25="加算Ⅴ",'②別紙様式2-2 個表_処遇'!T25="特別加算")),"☓","○"),"")</f>
        <v>○</v>
      </c>
      <c r="AM25" s="44" t="str">
        <f t="shared" si="3"/>
        <v/>
      </c>
      <c r="AN25" s="44" t="str">
        <f t="shared" si="4"/>
        <v/>
      </c>
      <c r="AO25" s="44"/>
      <c r="AP25" s="44"/>
      <c r="AQ25" s="44"/>
      <c r="AR25" s="44"/>
      <c r="AS25" s="44"/>
      <c r="AT25" s="44"/>
      <c r="AU25" s="44"/>
      <c r="AV25" s="447"/>
    </row>
    <row r="26" spans="1:48" ht="33" customHeight="1" thickBot="1">
      <c r="A26" s="409">
        <f t="shared" si="5"/>
        <v>15</v>
      </c>
      <c r="B26" s="410" t="str">
        <f>IF(①基本情報入力シート!C47="","",①基本情報入力シート!C47)</f>
        <v/>
      </c>
      <c r="C26" s="411" t="str">
        <f>IF(①基本情報入力シート!D47="","",①基本情報入力シート!D47)</f>
        <v/>
      </c>
      <c r="D26" s="412" t="str">
        <f>IF(①基本情報入力シート!E47="","",①基本情報入力シート!E47)</f>
        <v/>
      </c>
      <c r="E26" s="412" t="str">
        <f>IF(①基本情報入力シート!F47="","",①基本情報入力シート!F47)</f>
        <v/>
      </c>
      <c r="F26" s="412" t="str">
        <f>IF(①基本情報入力シート!G47="","",①基本情報入力シート!G47)</f>
        <v/>
      </c>
      <c r="G26" s="412" t="str">
        <f>IF(①基本情報入力シート!H47="","",①基本情報入力シート!H47)</f>
        <v/>
      </c>
      <c r="H26" s="412" t="str">
        <f>IF(①基本情報入力シート!I47="","",①基本情報入力シート!I47)</f>
        <v/>
      </c>
      <c r="I26" s="412" t="str">
        <f>IF(①基本情報入力シート!J47="","",①基本情報入力シート!J47)</f>
        <v/>
      </c>
      <c r="J26" s="412" t="str">
        <f>IF(①基本情報入力シート!K47="","",①基本情報入力シート!K47)</f>
        <v/>
      </c>
      <c r="K26" s="413" t="str">
        <f>IF(①基本情報入力シート!L47="","",①基本情報入力シート!L47)</f>
        <v/>
      </c>
      <c r="L26" s="414" t="str">
        <f>IF(①基本情報入力シート!M47="","",①基本情報入力シート!M47)</f>
        <v/>
      </c>
      <c r="M26" s="414" t="str">
        <f>IF(①基本情報入力シート!R47="","",①基本情報入力シート!R47)</f>
        <v/>
      </c>
      <c r="N26" s="414" t="str">
        <f>IF(①基本情報入力シート!W47="","",①基本情報入力シート!W47)</f>
        <v/>
      </c>
      <c r="O26" s="409" t="str">
        <f>IF(①基本情報入力シート!X47="","",①基本情報入力シート!X47)</f>
        <v/>
      </c>
      <c r="P26" s="415" t="str">
        <f>IF(①基本情報入力シート!Y47="","",①基本情報入力シート!Y47)</f>
        <v/>
      </c>
      <c r="Q26" s="416" t="str">
        <f>IF(①基本情報入力シート!Z47="","",①基本情報入力シート!Z47)</f>
        <v/>
      </c>
      <c r="R26" s="442" t="str">
        <f>IF(①基本情報入力シート!AA47="","",①基本情報入力シート!AA47)</f>
        <v/>
      </c>
      <c r="S26" s="443"/>
      <c r="T26" s="444"/>
      <c r="U26" s="445" t="str">
        <f>IFERROR(IF(S26="","",VLOOKUP(P26,【参考】数式用!$A$5:$K$39,MATCH(T26,【参考】数式用!$I$4:$K$4,0)+8,0)),"")</f>
        <v/>
      </c>
      <c r="V26" s="462" t="str">
        <f>IF(T26="特定加算Ⅰ",VLOOKUP(P26,【参考】数式用!$A$5:$L$39,12,FALSE),"-")</f>
        <v>-</v>
      </c>
      <c r="W26" s="38" t="s">
        <v>209</v>
      </c>
      <c r="X26" s="446"/>
      <c r="Y26" s="49" t="s">
        <v>210</v>
      </c>
      <c r="Z26" s="446"/>
      <c r="AA26" s="185" t="s">
        <v>211</v>
      </c>
      <c r="AB26" s="446"/>
      <c r="AC26" s="49" t="s">
        <v>210</v>
      </c>
      <c r="AD26" s="446"/>
      <c r="AE26" s="49" t="s">
        <v>212</v>
      </c>
      <c r="AF26" s="423" t="s">
        <v>213</v>
      </c>
      <c r="AG26" s="424" t="str">
        <f t="shared" si="6"/>
        <v/>
      </c>
      <c r="AH26" s="425" t="s">
        <v>214</v>
      </c>
      <c r="AI26" s="426" t="str">
        <f t="shared" si="1"/>
        <v/>
      </c>
      <c r="AK26" s="42" t="str">
        <f t="shared" si="2"/>
        <v>○</v>
      </c>
      <c r="AL26" s="42" t="str">
        <f>IFERROR(IF(AND(AI26&lt;&gt;"",OR('②別紙様式2-2 個表_処遇'!T26="加算Ⅳ",'②別紙様式2-2 個表_処遇'!T26="加算Ⅴ",'②別紙様式2-2 個表_処遇'!T26="特別加算")),"☓","○"),"")</f>
        <v>○</v>
      </c>
      <c r="AM26" s="44" t="str">
        <f t="shared" si="3"/>
        <v/>
      </c>
      <c r="AN26" s="44" t="str">
        <f t="shared" si="4"/>
        <v/>
      </c>
      <c r="AO26" s="44"/>
      <c r="AP26" s="44"/>
      <c r="AQ26" s="44"/>
      <c r="AR26" s="44"/>
      <c r="AS26" s="44"/>
      <c r="AT26" s="44"/>
      <c r="AU26" s="44"/>
      <c r="AV26" s="447"/>
    </row>
    <row r="27" spans="1:48" ht="33" customHeight="1" thickBot="1">
      <c r="A27" s="409">
        <f t="shared" si="5"/>
        <v>16</v>
      </c>
      <c r="B27" s="410" t="str">
        <f>IF(①基本情報入力シート!C48="","",①基本情報入力シート!C48)</f>
        <v/>
      </c>
      <c r="C27" s="411" t="str">
        <f>IF(①基本情報入力シート!D48="","",①基本情報入力シート!D48)</f>
        <v/>
      </c>
      <c r="D27" s="412" t="str">
        <f>IF(①基本情報入力シート!E48="","",①基本情報入力シート!E48)</f>
        <v/>
      </c>
      <c r="E27" s="412" t="str">
        <f>IF(①基本情報入力シート!F48="","",①基本情報入力シート!F48)</f>
        <v/>
      </c>
      <c r="F27" s="412" t="str">
        <f>IF(①基本情報入力シート!G48="","",①基本情報入力シート!G48)</f>
        <v/>
      </c>
      <c r="G27" s="412" t="str">
        <f>IF(①基本情報入力シート!H48="","",①基本情報入力シート!H48)</f>
        <v/>
      </c>
      <c r="H27" s="412" t="str">
        <f>IF(①基本情報入力シート!I48="","",①基本情報入力シート!I48)</f>
        <v/>
      </c>
      <c r="I27" s="412" t="str">
        <f>IF(①基本情報入力シート!J48="","",①基本情報入力シート!J48)</f>
        <v/>
      </c>
      <c r="J27" s="412" t="str">
        <f>IF(①基本情報入力シート!K48="","",①基本情報入力シート!K48)</f>
        <v/>
      </c>
      <c r="K27" s="413" t="str">
        <f>IF(①基本情報入力シート!L48="","",①基本情報入力シート!L48)</f>
        <v/>
      </c>
      <c r="L27" s="414" t="str">
        <f>IF(①基本情報入力シート!M48="","",①基本情報入力シート!M48)</f>
        <v/>
      </c>
      <c r="M27" s="414" t="str">
        <f>IF(①基本情報入力シート!R48="","",①基本情報入力シート!R48)</f>
        <v/>
      </c>
      <c r="N27" s="414" t="str">
        <f>IF(①基本情報入力シート!W48="","",①基本情報入力シート!W48)</f>
        <v/>
      </c>
      <c r="O27" s="409" t="str">
        <f>IF(①基本情報入力シート!X48="","",①基本情報入力シート!X48)</f>
        <v/>
      </c>
      <c r="P27" s="415" t="str">
        <f>IF(①基本情報入力シート!Y48="","",①基本情報入力シート!Y48)</f>
        <v/>
      </c>
      <c r="Q27" s="416" t="str">
        <f>IF(①基本情報入力シート!Z48="","",①基本情報入力シート!Z48)</f>
        <v/>
      </c>
      <c r="R27" s="442" t="str">
        <f>IF(①基本情報入力シート!AA48="","",①基本情報入力シート!AA48)</f>
        <v/>
      </c>
      <c r="S27" s="443"/>
      <c r="T27" s="444"/>
      <c r="U27" s="445" t="str">
        <f>IFERROR(IF(S27="","",VLOOKUP(P27,【参考】数式用!$A$5:$K$39,MATCH(T27,【参考】数式用!$I$4:$K$4,0)+8,0)),"")</f>
        <v/>
      </c>
      <c r="V27" s="462" t="str">
        <f>IF(T27="特定加算Ⅰ",VLOOKUP(P27,【参考】数式用!$A$5:$L$39,12,FALSE),"-")</f>
        <v>-</v>
      </c>
      <c r="W27" s="38" t="s">
        <v>209</v>
      </c>
      <c r="X27" s="446"/>
      <c r="Y27" s="49" t="s">
        <v>210</v>
      </c>
      <c r="Z27" s="446"/>
      <c r="AA27" s="185" t="s">
        <v>211</v>
      </c>
      <c r="AB27" s="446"/>
      <c r="AC27" s="49" t="s">
        <v>210</v>
      </c>
      <c r="AD27" s="446"/>
      <c r="AE27" s="49" t="s">
        <v>212</v>
      </c>
      <c r="AF27" s="423" t="s">
        <v>213</v>
      </c>
      <c r="AG27" s="424" t="str">
        <f t="shared" si="6"/>
        <v/>
      </c>
      <c r="AH27" s="425" t="s">
        <v>214</v>
      </c>
      <c r="AI27" s="426" t="str">
        <f t="shared" si="1"/>
        <v/>
      </c>
      <c r="AK27" s="42" t="str">
        <f t="shared" si="2"/>
        <v>○</v>
      </c>
      <c r="AL27" s="42" t="str">
        <f>IFERROR(IF(AND(AI27&lt;&gt;"",OR('②別紙様式2-2 個表_処遇'!T27="加算Ⅳ",'②別紙様式2-2 個表_処遇'!T27="加算Ⅴ",'②別紙様式2-2 個表_処遇'!T27="特別加算")),"☓","○"),"")</f>
        <v>○</v>
      </c>
      <c r="AM27" s="44" t="str">
        <f t="shared" si="3"/>
        <v/>
      </c>
      <c r="AN27" s="44" t="str">
        <f t="shared" si="4"/>
        <v/>
      </c>
      <c r="AO27" s="44"/>
      <c r="AP27" s="44"/>
      <c r="AQ27" s="44"/>
      <c r="AR27" s="44"/>
      <c r="AS27" s="44"/>
      <c r="AT27" s="44"/>
      <c r="AU27" s="44"/>
      <c r="AV27" s="447"/>
    </row>
    <row r="28" spans="1:48" ht="33" customHeight="1" thickBot="1">
      <c r="A28" s="409">
        <f t="shared" si="5"/>
        <v>17</v>
      </c>
      <c r="B28" s="410" t="str">
        <f>IF(①基本情報入力シート!C49="","",①基本情報入力シート!C49)</f>
        <v/>
      </c>
      <c r="C28" s="411" t="str">
        <f>IF(①基本情報入力シート!D49="","",①基本情報入力シート!D49)</f>
        <v/>
      </c>
      <c r="D28" s="412" t="str">
        <f>IF(①基本情報入力シート!E49="","",①基本情報入力シート!E49)</f>
        <v/>
      </c>
      <c r="E28" s="412" t="str">
        <f>IF(①基本情報入力シート!F49="","",①基本情報入力シート!F49)</f>
        <v/>
      </c>
      <c r="F28" s="412" t="str">
        <f>IF(①基本情報入力シート!G49="","",①基本情報入力シート!G49)</f>
        <v/>
      </c>
      <c r="G28" s="412" t="str">
        <f>IF(①基本情報入力シート!H49="","",①基本情報入力シート!H49)</f>
        <v/>
      </c>
      <c r="H28" s="412" t="str">
        <f>IF(①基本情報入力シート!I49="","",①基本情報入力シート!I49)</f>
        <v/>
      </c>
      <c r="I28" s="412" t="str">
        <f>IF(①基本情報入力シート!J49="","",①基本情報入力シート!J49)</f>
        <v/>
      </c>
      <c r="J28" s="412" t="str">
        <f>IF(①基本情報入力シート!K49="","",①基本情報入力シート!K49)</f>
        <v/>
      </c>
      <c r="K28" s="413" t="str">
        <f>IF(①基本情報入力シート!L49="","",①基本情報入力シート!L49)</f>
        <v/>
      </c>
      <c r="L28" s="414" t="str">
        <f>IF(①基本情報入力シート!M49="","",①基本情報入力シート!M49)</f>
        <v/>
      </c>
      <c r="M28" s="414" t="str">
        <f>IF(①基本情報入力シート!R49="","",①基本情報入力シート!R49)</f>
        <v/>
      </c>
      <c r="N28" s="414" t="str">
        <f>IF(①基本情報入力シート!W49="","",①基本情報入力シート!W49)</f>
        <v/>
      </c>
      <c r="O28" s="409" t="str">
        <f>IF(①基本情報入力シート!X49="","",①基本情報入力シート!X49)</f>
        <v/>
      </c>
      <c r="P28" s="415" t="str">
        <f>IF(①基本情報入力シート!Y49="","",①基本情報入力シート!Y49)</f>
        <v/>
      </c>
      <c r="Q28" s="416" t="str">
        <f>IF(①基本情報入力シート!Z49="","",①基本情報入力シート!Z49)</f>
        <v/>
      </c>
      <c r="R28" s="442" t="str">
        <f>IF(①基本情報入力シート!AA49="","",①基本情報入力シート!AA49)</f>
        <v/>
      </c>
      <c r="S28" s="443"/>
      <c r="T28" s="444"/>
      <c r="U28" s="445" t="str">
        <f>IFERROR(IF(S28="","",VLOOKUP(P28,【参考】数式用!$A$5:$K$39,MATCH(T28,【参考】数式用!$I$4:$K$4,0)+8,0)),"")</f>
        <v/>
      </c>
      <c r="V28" s="462" t="str">
        <f>IF(T28="特定加算Ⅰ",VLOOKUP(P28,【参考】数式用!$A$5:$L$39,12,FALSE),"-")</f>
        <v>-</v>
      </c>
      <c r="W28" s="38" t="s">
        <v>209</v>
      </c>
      <c r="X28" s="446"/>
      <c r="Y28" s="49" t="s">
        <v>210</v>
      </c>
      <c r="Z28" s="446"/>
      <c r="AA28" s="185" t="s">
        <v>211</v>
      </c>
      <c r="AB28" s="446"/>
      <c r="AC28" s="49" t="s">
        <v>210</v>
      </c>
      <c r="AD28" s="446"/>
      <c r="AE28" s="49" t="s">
        <v>212</v>
      </c>
      <c r="AF28" s="423" t="s">
        <v>213</v>
      </c>
      <c r="AG28" s="424" t="str">
        <f t="shared" si="6"/>
        <v/>
      </c>
      <c r="AH28" s="425" t="s">
        <v>214</v>
      </c>
      <c r="AI28" s="426" t="str">
        <f t="shared" si="1"/>
        <v/>
      </c>
      <c r="AK28" s="42" t="str">
        <f t="shared" si="2"/>
        <v>○</v>
      </c>
      <c r="AL28" s="42" t="str">
        <f>IFERROR(IF(AND(AI28&lt;&gt;"",OR('②別紙様式2-2 個表_処遇'!T28="加算Ⅳ",'②別紙様式2-2 個表_処遇'!T28="加算Ⅴ",'②別紙様式2-2 個表_処遇'!T28="特別加算")),"☓","○"),"")</f>
        <v>○</v>
      </c>
      <c r="AM28" s="44" t="str">
        <f t="shared" si="3"/>
        <v/>
      </c>
      <c r="AN28" s="44" t="str">
        <f t="shared" si="4"/>
        <v/>
      </c>
      <c r="AO28" s="44"/>
      <c r="AP28" s="44"/>
      <c r="AQ28" s="44"/>
      <c r="AR28" s="44"/>
      <c r="AS28" s="44"/>
      <c r="AT28" s="44"/>
      <c r="AU28" s="44"/>
      <c r="AV28" s="447"/>
    </row>
    <row r="29" spans="1:48" ht="33" customHeight="1" thickBot="1">
      <c r="A29" s="409">
        <f t="shared" si="5"/>
        <v>18</v>
      </c>
      <c r="B29" s="410" t="str">
        <f>IF(①基本情報入力シート!C50="","",①基本情報入力シート!C50)</f>
        <v/>
      </c>
      <c r="C29" s="411" t="str">
        <f>IF(①基本情報入力シート!D50="","",①基本情報入力シート!D50)</f>
        <v/>
      </c>
      <c r="D29" s="412" t="str">
        <f>IF(①基本情報入力シート!E50="","",①基本情報入力シート!E50)</f>
        <v/>
      </c>
      <c r="E29" s="412" t="str">
        <f>IF(①基本情報入力シート!F50="","",①基本情報入力シート!F50)</f>
        <v/>
      </c>
      <c r="F29" s="412" t="str">
        <f>IF(①基本情報入力シート!G50="","",①基本情報入力シート!G50)</f>
        <v/>
      </c>
      <c r="G29" s="412" t="str">
        <f>IF(①基本情報入力シート!H50="","",①基本情報入力シート!H50)</f>
        <v/>
      </c>
      <c r="H29" s="412" t="str">
        <f>IF(①基本情報入力シート!I50="","",①基本情報入力シート!I50)</f>
        <v/>
      </c>
      <c r="I29" s="412" t="str">
        <f>IF(①基本情報入力シート!J50="","",①基本情報入力シート!J50)</f>
        <v/>
      </c>
      <c r="J29" s="412" t="str">
        <f>IF(①基本情報入力シート!K50="","",①基本情報入力シート!K50)</f>
        <v/>
      </c>
      <c r="K29" s="413" t="str">
        <f>IF(①基本情報入力シート!L50="","",①基本情報入力シート!L50)</f>
        <v/>
      </c>
      <c r="L29" s="414" t="str">
        <f>IF(①基本情報入力シート!M50="","",①基本情報入力シート!M50)</f>
        <v/>
      </c>
      <c r="M29" s="414" t="str">
        <f>IF(①基本情報入力シート!R50="","",①基本情報入力シート!R50)</f>
        <v/>
      </c>
      <c r="N29" s="414" t="str">
        <f>IF(①基本情報入力シート!W50="","",①基本情報入力シート!W50)</f>
        <v/>
      </c>
      <c r="O29" s="409" t="str">
        <f>IF(①基本情報入力シート!X50="","",①基本情報入力シート!X50)</f>
        <v/>
      </c>
      <c r="P29" s="415" t="str">
        <f>IF(①基本情報入力シート!Y50="","",①基本情報入力シート!Y50)</f>
        <v/>
      </c>
      <c r="Q29" s="416" t="str">
        <f>IF(①基本情報入力シート!Z50="","",①基本情報入力シート!Z50)</f>
        <v/>
      </c>
      <c r="R29" s="442" t="str">
        <f>IF(①基本情報入力シート!AA50="","",①基本情報入力シート!AA50)</f>
        <v/>
      </c>
      <c r="S29" s="443"/>
      <c r="T29" s="444"/>
      <c r="U29" s="445" t="str">
        <f>IFERROR(IF(S29="","",VLOOKUP(P29,【参考】数式用!$A$5:$K$39,MATCH(T29,【参考】数式用!$I$4:$K$4,0)+8,0)),"")</f>
        <v/>
      </c>
      <c r="V29" s="462" t="str">
        <f>IF(T29="特定加算Ⅰ",VLOOKUP(P29,【参考】数式用!$A$5:$L$39,12,FALSE),"-")</f>
        <v>-</v>
      </c>
      <c r="W29" s="38" t="s">
        <v>209</v>
      </c>
      <c r="X29" s="446"/>
      <c r="Y29" s="49" t="s">
        <v>210</v>
      </c>
      <c r="Z29" s="446"/>
      <c r="AA29" s="185" t="s">
        <v>211</v>
      </c>
      <c r="AB29" s="446"/>
      <c r="AC29" s="49" t="s">
        <v>210</v>
      </c>
      <c r="AD29" s="446"/>
      <c r="AE29" s="49" t="s">
        <v>212</v>
      </c>
      <c r="AF29" s="423" t="s">
        <v>213</v>
      </c>
      <c r="AG29" s="424" t="str">
        <f t="shared" si="6"/>
        <v/>
      </c>
      <c r="AH29" s="425" t="s">
        <v>214</v>
      </c>
      <c r="AI29" s="426" t="str">
        <f t="shared" si="1"/>
        <v/>
      </c>
      <c r="AK29" s="42" t="str">
        <f t="shared" si="2"/>
        <v>○</v>
      </c>
      <c r="AL29" s="42" t="str">
        <f>IFERROR(IF(AND(AI29&lt;&gt;"",OR('②別紙様式2-2 個表_処遇'!T29="加算Ⅳ",'②別紙様式2-2 個表_処遇'!T29="加算Ⅴ",'②別紙様式2-2 個表_処遇'!T29="特別加算")),"☓","○"),"")</f>
        <v>○</v>
      </c>
      <c r="AM29" s="44" t="str">
        <f t="shared" si="3"/>
        <v/>
      </c>
      <c r="AN29" s="44" t="str">
        <f t="shared" si="4"/>
        <v/>
      </c>
      <c r="AO29" s="44"/>
      <c r="AP29" s="44"/>
      <c r="AQ29" s="44"/>
      <c r="AR29" s="44"/>
      <c r="AS29" s="44"/>
      <c r="AT29" s="44"/>
      <c r="AU29" s="44"/>
      <c r="AV29" s="447"/>
    </row>
    <row r="30" spans="1:48" ht="33" customHeight="1" thickBot="1">
      <c r="A30" s="409">
        <f t="shared" si="5"/>
        <v>19</v>
      </c>
      <c r="B30" s="410" t="str">
        <f>IF(①基本情報入力シート!C51="","",①基本情報入力シート!C51)</f>
        <v/>
      </c>
      <c r="C30" s="411" t="str">
        <f>IF(①基本情報入力シート!D51="","",①基本情報入力シート!D51)</f>
        <v/>
      </c>
      <c r="D30" s="412" t="str">
        <f>IF(①基本情報入力シート!E51="","",①基本情報入力シート!E51)</f>
        <v/>
      </c>
      <c r="E30" s="412" t="str">
        <f>IF(①基本情報入力シート!F51="","",①基本情報入力シート!F51)</f>
        <v/>
      </c>
      <c r="F30" s="412" t="str">
        <f>IF(①基本情報入力シート!G51="","",①基本情報入力シート!G51)</f>
        <v/>
      </c>
      <c r="G30" s="412" t="str">
        <f>IF(①基本情報入力シート!H51="","",①基本情報入力シート!H51)</f>
        <v/>
      </c>
      <c r="H30" s="412" t="str">
        <f>IF(①基本情報入力シート!I51="","",①基本情報入力シート!I51)</f>
        <v/>
      </c>
      <c r="I30" s="412" t="str">
        <f>IF(①基本情報入力シート!J51="","",①基本情報入力シート!J51)</f>
        <v/>
      </c>
      <c r="J30" s="412" t="str">
        <f>IF(①基本情報入力シート!K51="","",①基本情報入力シート!K51)</f>
        <v/>
      </c>
      <c r="K30" s="413" t="str">
        <f>IF(①基本情報入力シート!L51="","",①基本情報入力シート!L51)</f>
        <v/>
      </c>
      <c r="L30" s="414" t="str">
        <f>IF(①基本情報入力シート!M51="","",①基本情報入力シート!M51)</f>
        <v/>
      </c>
      <c r="M30" s="414" t="str">
        <f>IF(①基本情報入力シート!R51="","",①基本情報入力シート!R51)</f>
        <v/>
      </c>
      <c r="N30" s="414" t="str">
        <f>IF(①基本情報入力シート!W51="","",①基本情報入力シート!W51)</f>
        <v/>
      </c>
      <c r="O30" s="409" t="str">
        <f>IF(①基本情報入力シート!X51="","",①基本情報入力シート!X51)</f>
        <v/>
      </c>
      <c r="P30" s="415" t="str">
        <f>IF(①基本情報入力シート!Y51="","",①基本情報入力シート!Y51)</f>
        <v/>
      </c>
      <c r="Q30" s="416" t="str">
        <f>IF(①基本情報入力シート!Z51="","",①基本情報入力シート!Z51)</f>
        <v/>
      </c>
      <c r="R30" s="442" t="str">
        <f>IF(①基本情報入力シート!AA51="","",①基本情報入力シート!AA51)</f>
        <v/>
      </c>
      <c r="S30" s="443"/>
      <c r="T30" s="444"/>
      <c r="U30" s="445" t="str">
        <f>IFERROR(IF(S30="","",VLOOKUP(P30,【参考】数式用!$A$5:$K$39,MATCH(T30,【参考】数式用!$I$4:$K$4,0)+8,0)),"")</f>
        <v/>
      </c>
      <c r="V30" s="462" t="str">
        <f>IF(T30="特定加算Ⅰ",VLOOKUP(P30,【参考】数式用!$A$5:$L$39,12,FALSE),"-")</f>
        <v>-</v>
      </c>
      <c r="W30" s="38" t="s">
        <v>209</v>
      </c>
      <c r="X30" s="446"/>
      <c r="Y30" s="49" t="s">
        <v>210</v>
      </c>
      <c r="Z30" s="446"/>
      <c r="AA30" s="185" t="s">
        <v>211</v>
      </c>
      <c r="AB30" s="446"/>
      <c r="AC30" s="49" t="s">
        <v>210</v>
      </c>
      <c r="AD30" s="446"/>
      <c r="AE30" s="49" t="s">
        <v>212</v>
      </c>
      <c r="AF30" s="423" t="s">
        <v>213</v>
      </c>
      <c r="AG30" s="424" t="str">
        <f t="shared" si="6"/>
        <v/>
      </c>
      <c r="AH30" s="425" t="s">
        <v>214</v>
      </c>
      <c r="AI30" s="426" t="str">
        <f t="shared" si="1"/>
        <v/>
      </c>
      <c r="AK30" s="42" t="str">
        <f t="shared" si="2"/>
        <v>○</v>
      </c>
      <c r="AL30" s="42" t="str">
        <f>IFERROR(IF(AND(AI30&lt;&gt;"",OR('②別紙様式2-2 個表_処遇'!T30="加算Ⅳ",'②別紙様式2-2 個表_処遇'!T30="加算Ⅴ",'②別紙様式2-2 個表_処遇'!T30="特別加算")),"☓","○"),"")</f>
        <v>○</v>
      </c>
      <c r="AM30" s="44" t="str">
        <f t="shared" si="3"/>
        <v/>
      </c>
      <c r="AN30" s="44" t="str">
        <f t="shared" si="4"/>
        <v/>
      </c>
      <c r="AO30" s="44"/>
      <c r="AP30" s="44"/>
      <c r="AQ30" s="44"/>
      <c r="AR30" s="44"/>
      <c r="AS30" s="44"/>
      <c r="AT30" s="44"/>
      <c r="AU30" s="44"/>
      <c r="AV30" s="447"/>
    </row>
    <row r="31" spans="1:48" ht="33" customHeight="1" thickBot="1">
      <c r="A31" s="409">
        <f t="shared" si="5"/>
        <v>20</v>
      </c>
      <c r="B31" s="410" t="str">
        <f>IF(①基本情報入力シート!C52="","",①基本情報入力シート!C52)</f>
        <v/>
      </c>
      <c r="C31" s="411" t="str">
        <f>IF(①基本情報入力シート!D52="","",①基本情報入力シート!D52)</f>
        <v/>
      </c>
      <c r="D31" s="412" t="str">
        <f>IF(①基本情報入力シート!E52="","",①基本情報入力シート!E52)</f>
        <v/>
      </c>
      <c r="E31" s="412" t="str">
        <f>IF(①基本情報入力シート!F52="","",①基本情報入力シート!F52)</f>
        <v/>
      </c>
      <c r="F31" s="412" t="str">
        <f>IF(①基本情報入力シート!G52="","",①基本情報入力シート!G52)</f>
        <v/>
      </c>
      <c r="G31" s="412" t="str">
        <f>IF(①基本情報入力シート!H52="","",①基本情報入力シート!H52)</f>
        <v/>
      </c>
      <c r="H31" s="412" t="str">
        <f>IF(①基本情報入力シート!I52="","",①基本情報入力シート!I52)</f>
        <v/>
      </c>
      <c r="I31" s="412" t="str">
        <f>IF(①基本情報入力シート!J52="","",①基本情報入力シート!J52)</f>
        <v/>
      </c>
      <c r="J31" s="412" t="str">
        <f>IF(①基本情報入力シート!K52="","",①基本情報入力シート!K52)</f>
        <v/>
      </c>
      <c r="K31" s="413" t="str">
        <f>IF(①基本情報入力シート!L52="","",①基本情報入力シート!L52)</f>
        <v/>
      </c>
      <c r="L31" s="414" t="str">
        <f>IF(①基本情報入力シート!M52="","",①基本情報入力シート!M52)</f>
        <v/>
      </c>
      <c r="M31" s="414" t="str">
        <f>IF(①基本情報入力シート!R52="","",①基本情報入力シート!R52)</f>
        <v/>
      </c>
      <c r="N31" s="414" t="str">
        <f>IF(①基本情報入力シート!W52="","",①基本情報入力シート!W52)</f>
        <v/>
      </c>
      <c r="O31" s="409" t="str">
        <f>IF(①基本情報入力シート!X52="","",①基本情報入力シート!X52)</f>
        <v/>
      </c>
      <c r="P31" s="415" t="str">
        <f>IF(①基本情報入力シート!Y52="","",①基本情報入力シート!Y52)</f>
        <v/>
      </c>
      <c r="Q31" s="416" t="str">
        <f>IF(①基本情報入力シート!Z52="","",①基本情報入力シート!Z52)</f>
        <v/>
      </c>
      <c r="R31" s="442" t="str">
        <f>IF(①基本情報入力シート!AA52="","",①基本情報入力シート!AA52)</f>
        <v/>
      </c>
      <c r="S31" s="443"/>
      <c r="T31" s="444"/>
      <c r="U31" s="445" t="str">
        <f>IFERROR(IF(S31="","",VLOOKUP(P31,【参考】数式用!$A$5:$K$39,MATCH(T31,【参考】数式用!$I$4:$K$4,0)+8,0)),"")</f>
        <v/>
      </c>
      <c r="V31" s="462" t="str">
        <f>IF(T31="特定加算Ⅰ",VLOOKUP(P31,【参考】数式用!$A$5:$L$39,12,FALSE),"-")</f>
        <v>-</v>
      </c>
      <c r="W31" s="38" t="s">
        <v>209</v>
      </c>
      <c r="X31" s="446"/>
      <c r="Y31" s="49" t="s">
        <v>210</v>
      </c>
      <c r="Z31" s="446"/>
      <c r="AA31" s="185" t="s">
        <v>211</v>
      </c>
      <c r="AB31" s="446"/>
      <c r="AC31" s="49" t="s">
        <v>210</v>
      </c>
      <c r="AD31" s="446"/>
      <c r="AE31" s="49" t="s">
        <v>212</v>
      </c>
      <c r="AF31" s="423" t="s">
        <v>213</v>
      </c>
      <c r="AG31" s="424" t="str">
        <f t="shared" si="6"/>
        <v/>
      </c>
      <c r="AH31" s="425" t="s">
        <v>214</v>
      </c>
      <c r="AI31" s="426" t="str">
        <f t="shared" si="1"/>
        <v/>
      </c>
      <c r="AK31" s="42" t="str">
        <f t="shared" si="2"/>
        <v>○</v>
      </c>
      <c r="AL31" s="42" t="str">
        <f>IFERROR(IF(AND(AI31&lt;&gt;"",OR('②別紙様式2-2 個表_処遇'!T31="加算Ⅳ",'②別紙様式2-2 個表_処遇'!T31="加算Ⅴ",'②別紙様式2-2 個表_処遇'!T31="特別加算")),"☓","○"),"")</f>
        <v>○</v>
      </c>
      <c r="AM31" s="44" t="str">
        <f t="shared" si="3"/>
        <v/>
      </c>
      <c r="AN31" s="44" t="str">
        <f t="shared" si="4"/>
        <v/>
      </c>
      <c r="AO31" s="44"/>
      <c r="AP31" s="44"/>
      <c r="AQ31" s="44"/>
      <c r="AR31" s="44"/>
      <c r="AS31" s="44"/>
      <c r="AT31" s="44"/>
      <c r="AU31" s="44"/>
      <c r="AV31" s="447"/>
    </row>
    <row r="32" spans="1:48" ht="33" customHeight="1" thickBot="1">
      <c r="A32" s="409">
        <f t="shared" si="5"/>
        <v>21</v>
      </c>
      <c r="B32" s="410" t="str">
        <f>IF(①基本情報入力シート!C53="","",①基本情報入力シート!C53)</f>
        <v/>
      </c>
      <c r="C32" s="411" t="str">
        <f>IF(①基本情報入力シート!D53="","",①基本情報入力シート!D53)</f>
        <v/>
      </c>
      <c r="D32" s="412" t="str">
        <f>IF(①基本情報入力シート!E53="","",①基本情報入力シート!E53)</f>
        <v/>
      </c>
      <c r="E32" s="412" t="str">
        <f>IF(①基本情報入力シート!F53="","",①基本情報入力シート!F53)</f>
        <v/>
      </c>
      <c r="F32" s="412" t="str">
        <f>IF(①基本情報入力シート!G53="","",①基本情報入力シート!G53)</f>
        <v/>
      </c>
      <c r="G32" s="412" t="str">
        <f>IF(①基本情報入力シート!H53="","",①基本情報入力シート!H53)</f>
        <v/>
      </c>
      <c r="H32" s="412" t="str">
        <f>IF(①基本情報入力シート!I53="","",①基本情報入力シート!I53)</f>
        <v/>
      </c>
      <c r="I32" s="412" t="str">
        <f>IF(①基本情報入力シート!J53="","",①基本情報入力シート!J53)</f>
        <v/>
      </c>
      <c r="J32" s="412" t="str">
        <f>IF(①基本情報入力シート!K53="","",①基本情報入力シート!K53)</f>
        <v/>
      </c>
      <c r="K32" s="413" t="str">
        <f>IF(①基本情報入力シート!L53="","",①基本情報入力シート!L53)</f>
        <v/>
      </c>
      <c r="L32" s="414" t="str">
        <f>IF(①基本情報入力シート!M53="","",①基本情報入力シート!M53)</f>
        <v/>
      </c>
      <c r="M32" s="414" t="str">
        <f>IF(①基本情報入力シート!R53="","",①基本情報入力シート!R53)</f>
        <v/>
      </c>
      <c r="N32" s="414" t="str">
        <f>IF(①基本情報入力シート!W53="","",①基本情報入力シート!W53)</f>
        <v/>
      </c>
      <c r="O32" s="409" t="str">
        <f>IF(①基本情報入力シート!X53="","",①基本情報入力シート!X53)</f>
        <v/>
      </c>
      <c r="P32" s="415" t="str">
        <f>IF(①基本情報入力シート!Y53="","",①基本情報入力シート!Y53)</f>
        <v/>
      </c>
      <c r="Q32" s="416" t="str">
        <f>IF(①基本情報入力シート!Z53="","",①基本情報入力シート!Z53)</f>
        <v/>
      </c>
      <c r="R32" s="442" t="str">
        <f>IF(①基本情報入力シート!AA53="","",①基本情報入力シート!AA53)</f>
        <v/>
      </c>
      <c r="S32" s="443"/>
      <c r="T32" s="444"/>
      <c r="U32" s="445" t="str">
        <f>IFERROR(IF(S32="","",VLOOKUP(P32,【参考】数式用!$A$5:$K$39,MATCH(T32,【参考】数式用!$I$4:$K$4,0)+8,0)),"")</f>
        <v/>
      </c>
      <c r="V32" s="462" t="str">
        <f>IF(T32="特定加算Ⅰ",VLOOKUP(P32,【参考】数式用!$A$5:$L$39,12,FALSE),"-")</f>
        <v>-</v>
      </c>
      <c r="W32" s="38" t="s">
        <v>209</v>
      </c>
      <c r="X32" s="446"/>
      <c r="Y32" s="49" t="s">
        <v>210</v>
      </c>
      <c r="Z32" s="446"/>
      <c r="AA32" s="185" t="s">
        <v>211</v>
      </c>
      <c r="AB32" s="446"/>
      <c r="AC32" s="49" t="s">
        <v>210</v>
      </c>
      <c r="AD32" s="446"/>
      <c r="AE32" s="49" t="s">
        <v>212</v>
      </c>
      <c r="AF32" s="423" t="s">
        <v>213</v>
      </c>
      <c r="AG32" s="424" t="str">
        <f t="shared" si="6"/>
        <v/>
      </c>
      <c r="AH32" s="425" t="s">
        <v>214</v>
      </c>
      <c r="AI32" s="426" t="str">
        <f t="shared" si="1"/>
        <v/>
      </c>
      <c r="AK32" s="42" t="str">
        <f t="shared" si="2"/>
        <v>○</v>
      </c>
      <c r="AL32" s="42" t="str">
        <f>IFERROR(IF(AND(AI32&lt;&gt;"",OR('②別紙様式2-2 個表_処遇'!T32="加算Ⅳ",'②別紙様式2-2 個表_処遇'!T32="加算Ⅴ",'②別紙様式2-2 個表_処遇'!T32="特別加算")),"☓","○"),"")</f>
        <v>○</v>
      </c>
      <c r="AM32" s="44" t="str">
        <f t="shared" si="3"/>
        <v/>
      </c>
      <c r="AN32" s="44" t="str">
        <f t="shared" si="4"/>
        <v/>
      </c>
      <c r="AO32" s="44"/>
      <c r="AP32" s="44"/>
      <c r="AQ32" s="44"/>
      <c r="AR32" s="44"/>
      <c r="AS32" s="44"/>
      <c r="AT32" s="44"/>
      <c r="AU32" s="44"/>
      <c r="AV32" s="447"/>
    </row>
    <row r="33" spans="1:48" ht="33" customHeight="1" thickBot="1">
      <c r="A33" s="409">
        <f t="shared" si="5"/>
        <v>22</v>
      </c>
      <c r="B33" s="410" t="str">
        <f>IF(①基本情報入力シート!C54="","",①基本情報入力シート!C54)</f>
        <v/>
      </c>
      <c r="C33" s="411" t="str">
        <f>IF(①基本情報入力シート!D54="","",①基本情報入力シート!D54)</f>
        <v/>
      </c>
      <c r="D33" s="412" t="str">
        <f>IF(①基本情報入力シート!E54="","",①基本情報入力シート!E54)</f>
        <v/>
      </c>
      <c r="E33" s="412" t="str">
        <f>IF(①基本情報入力シート!F54="","",①基本情報入力シート!F54)</f>
        <v/>
      </c>
      <c r="F33" s="412" t="str">
        <f>IF(①基本情報入力シート!G54="","",①基本情報入力シート!G54)</f>
        <v/>
      </c>
      <c r="G33" s="412" t="str">
        <f>IF(①基本情報入力シート!H54="","",①基本情報入力シート!H54)</f>
        <v/>
      </c>
      <c r="H33" s="412" t="str">
        <f>IF(①基本情報入力シート!I54="","",①基本情報入力シート!I54)</f>
        <v/>
      </c>
      <c r="I33" s="412" t="str">
        <f>IF(①基本情報入力シート!J54="","",①基本情報入力シート!J54)</f>
        <v/>
      </c>
      <c r="J33" s="412" t="str">
        <f>IF(①基本情報入力シート!K54="","",①基本情報入力シート!K54)</f>
        <v/>
      </c>
      <c r="K33" s="413" t="str">
        <f>IF(①基本情報入力シート!L54="","",①基本情報入力シート!L54)</f>
        <v/>
      </c>
      <c r="L33" s="414" t="str">
        <f>IF(①基本情報入力シート!M54="","",①基本情報入力シート!M54)</f>
        <v/>
      </c>
      <c r="M33" s="414" t="str">
        <f>IF(①基本情報入力シート!R54="","",①基本情報入力シート!R54)</f>
        <v/>
      </c>
      <c r="N33" s="414" t="str">
        <f>IF(①基本情報入力シート!W54="","",①基本情報入力シート!W54)</f>
        <v/>
      </c>
      <c r="O33" s="409" t="str">
        <f>IF(①基本情報入力シート!X54="","",①基本情報入力シート!X54)</f>
        <v/>
      </c>
      <c r="P33" s="415" t="str">
        <f>IF(①基本情報入力シート!Y54="","",①基本情報入力シート!Y54)</f>
        <v/>
      </c>
      <c r="Q33" s="416" t="str">
        <f>IF(①基本情報入力シート!Z54="","",①基本情報入力シート!Z54)</f>
        <v/>
      </c>
      <c r="R33" s="442" t="str">
        <f>IF(①基本情報入力シート!AA54="","",①基本情報入力シート!AA54)</f>
        <v/>
      </c>
      <c r="S33" s="443"/>
      <c r="T33" s="444"/>
      <c r="U33" s="445" t="str">
        <f>IFERROR(IF(S33="","",VLOOKUP(P33,【参考】数式用!$A$5:$K$39,MATCH(T33,【参考】数式用!$I$4:$K$4,0)+8,0)),"")</f>
        <v/>
      </c>
      <c r="V33" s="462" t="str">
        <f>IF(T33="特定加算Ⅰ",VLOOKUP(P33,【参考】数式用!$A$5:$L$39,12,FALSE),"-")</f>
        <v>-</v>
      </c>
      <c r="W33" s="38" t="s">
        <v>209</v>
      </c>
      <c r="X33" s="446"/>
      <c r="Y33" s="49" t="s">
        <v>210</v>
      </c>
      <c r="Z33" s="446"/>
      <c r="AA33" s="185" t="s">
        <v>211</v>
      </c>
      <c r="AB33" s="446"/>
      <c r="AC33" s="49" t="s">
        <v>210</v>
      </c>
      <c r="AD33" s="446"/>
      <c r="AE33" s="49" t="s">
        <v>212</v>
      </c>
      <c r="AF33" s="423" t="s">
        <v>213</v>
      </c>
      <c r="AG33" s="424" t="str">
        <f t="shared" si="6"/>
        <v/>
      </c>
      <c r="AH33" s="425" t="s">
        <v>214</v>
      </c>
      <c r="AI33" s="426" t="str">
        <f t="shared" si="1"/>
        <v/>
      </c>
      <c r="AK33" s="42" t="str">
        <f t="shared" si="2"/>
        <v>○</v>
      </c>
      <c r="AL33" s="42" t="str">
        <f>IFERROR(IF(AND(AI33&lt;&gt;"",OR('②別紙様式2-2 個表_処遇'!T33="加算Ⅳ",'②別紙様式2-2 個表_処遇'!T33="加算Ⅴ",'②別紙様式2-2 個表_処遇'!T33="特別加算")),"☓","○"),"")</f>
        <v>○</v>
      </c>
      <c r="AM33" s="44" t="str">
        <f t="shared" si="3"/>
        <v/>
      </c>
      <c r="AN33" s="44" t="str">
        <f t="shared" si="4"/>
        <v/>
      </c>
      <c r="AO33" s="44"/>
      <c r="AP33" s="44"/>
      <c r="AQ33" s="44"/>
      <c r="AR33" s="44"/>
      <c r="AS33" s="44"/>
      <c r="AT33" s="44"/>
      <c r="AU33" s="44"/>
      <c r="AV33" s="447"/>
    </row>
    <row r="34" spans="1:48" ht="33" customHeight="1" thickBot="1">
      <c r="A34" s="409">
        <f t="shared" si="5"/>
        <v>23</v>
      </c>
      <c r="B34" s="410" t="str">
        <f>IF(①基本情報入力シート!C55="","",①基本情報入力シート!C55)</f>
        <v/>
      </c>
      <c r="C34" s="411" t="str">
        <f>IF(①基本情報入力シート!D55="","",①基本情報入力シート!D55)</f>
        <v/>
      </c>
      <c r="D34" s="412" t="str">
        <f>IF(①基本情報入力シート!E55="","",①基本情報入力シート!E55)</f>
        <v/>
      </c>
      <c r="E34" s="412" t="str">
        <f>IF(①基本情報入力シート!F55="","",①基本情報入力シート!F55)</f>
        <v/>
      </c>
      <c r="F34" s="412" t="str">
        <f>IF(①基本情報入力シート!G55="","",①基本情報入力シート!G55)</f>
        <v/>
      </c>
      <c r="G34" s="412" t="str">
        <f>IF(①基本情報入力シート!H55="","",①基本情報入力シート!H55)</f>
        <v/>
      </c>
      <c r="H34" s="412" t="str">
        <f>IF(①基本情報入力シート!I55="","",①基本情報入力シート!I55)</f>
        <v/>
      </c>
      <c r="I34" s="412" t="str">
        <f>IF(①基本情報入力シート!J55="","",①基本情報入力シート!J55)</f>
        <v/>
      </c>
      <c r="J34" s="412" t="str">
        <f>IF(①基本情報入力シート!K55="","",①基本情報入力シート!K55)</f>
        <v/>
      </c>
      <c r="K34" s="413" t="str">
        <f>IF(①基本情報入力シート!L55="","",①基本情報入力シート!L55)</f>
        <v/>
      </c>
      <c r="L34" s="414" t="str">
        <f>IF(①基本情報入力シート!M55="","",①基本情報入力シート!M55)</f>
        <v/>
      </c>
      <c r="M34" s="414" t="str">
        <f>IF(①基本情報入力シート!R55="","",①基本情報入力シート!R55)</f>
        <v/>
      </c>
      <c r="N34" s="414" t="str">
        <f>IF(①基本情報入力シート!W55="","",①基本情報入力シート!W55)</f>
        <v/>
      </c>
      <c r="O34" s="409" t="str">
        <f>IF(①基本情報入力シート!X55="","",①基本情報入力シート!X55)</f>
        <v/>
      </c>
      <c r="P34" s="415" t="str">
        <f>IF(①基本情報入力シート!Y55="","",①基本情報入力シート!Y55)</f>
        <v/>
      </c>
      <c r="Q34" s="416" t="str">
        <f>IF(①基本情報入力シート!Z55="","",①基本情報入力シート!Z55)</f>
        <v/>
      </c>
      <c r="R34" s="442" t="str">
        <f>IF(①基本情報入力シート!AA55="","",①基本情報入力シート!AA55)</f>
        <v/>
      </c>
      <c r="S34" s="443"/>
      <c r="T34" s="444"/>
      <c r="U34" s="445" t="str">
        <f>IFERROR(IF(S34="","",VLOOKUP(P34,【参考】数式用!$A$5:$K$39,MATCH(T34,【参考】数式用!$I$4:$K$4,0)+8,0)),"")</f>
        <v/>
      </c>
      <c r="V34" s="462" t="str">
        <f>IF(T34="特定加算Ⅰ",VLOOKUP(P34,【参考】数式用!$A$5:$L$39,12,FALSE),"-")</f>
        <v>-</v>
      </c>
      <c r="W34" s="38" t="s">
        <v>209</v>
      </c>
      <c r="X34" s="446"/>
      <c r="Y34" s="49" t="s">
        <v>210</v>
      </c>
      <c r="Z34" s="446"/>
      <c r="AA34" s="185" t="s">
        <v>211</v>
      </c>
      <c r="AB34" s="446"/>
      <c r="AC34" s="49" t="s">
        <v>210</v>
      </c>
      <c r="AD34" s="446"/>
      <c r="AE34" s="49" t="s">
        <v>212</v>
      </c>
      <c r="AF34" s="423" t="s">
        <v>213</v>
      </c>
      <c r="AG34" s="424" t="str">
        <f t="shared" si="6"/>
        <v/>
      </c>
      <c r="AH34" s="425" t="s">
        <v>214</v>
      </c>
      <c r="AI34" s="426" t="str">
        <f t="shared" si="1"/>
        <v/>
      </c>
      <c r="AK34" s="42" t="str">
        <f t="shared" si="2"/>
        <v>○</v>
      </c>
      <c r="AL34" s="42" t="str">
        <f>IFERROR(IF(AND(AI34&lt;&gt;"",OR('②別紙様式2-2 個表_処遇'!T34="加算Ⅳ",'②別紙様式2-2 個表_処遇'!T34="加算Ⅴ",'②別紙様式2-2 個表_処遇'!T34="特別加算")),"☓","○"),"")</f>
        <v>○</v>
      </c>
      <c r="AM34" s="44" t="str">
        <f t="shared" si="3"/>
        <v/>
      </c>
      <c r="AN34" s="44" t="str">
        <f t="shared" si="4"/>
        <v/>
      </c>
      <c r="AO34" s="44"/>
      <c r="AP34" s="44"/>
      <c r="AQ34" s="44"/>
      <c r="AR34" s="44"/>
      <c r="AS34" s="44"/>
      <c r="AT34" s="44"/>
      <c r="AU34" s="44"/>
      <c r="AV34" s="447"/>
    </row>
    <row r="35" spans="1:48" ht="33" customHeight="1" thickBot="1">
      <c r="A35" s="409">
        <f t="shared" si="5"/>
        <v>24</v>
      </c>
      <c r="B35" s="410" t="str">
        <f>IF(①基本情報入力シート!C56="","",①基本情報入力シート!C56)</f>
        <v/>
      </c>
      <c r="C35" s="411" t="str">
        <f>IF(①基本情報入力シート!D56="","",①基本情報入力シート!D56)</f>
        <v/>
      </c>
      <c r="D35" s="412" t="str">
        <f>IF(①基本情報入力シート!E56="","",①基本情報入力シート!E56)</f>
        <v/>
      </c>
      <c r="E35" s="412" t="str">
        <f>IF(①基本情報入力シート!F56="","",①基本情報入力シート!F56)</f>
        <v/>
      </c>
      <c r="F35" s="412" t="str">
        <f>IF(①基本情報入力シート!G56="","",①基本情報入力シート!G56)</f>
        <v/>
      </c>
      <c r="G35" s="412" t="str">
        <f>IF(①基本情報入力シート!H56="","",①基本情報入力シート!H56)</f>
        <v/>
      </c>
      <c r="H35" s="412" t="str">
        <f>IF(①基本情報入力シート!I56="","",①基本情報入力シート!I56)</f>
        <v/>
      </c>
      <c r="I35" s="412" t="str">
        <f>IF(①基本情報入力シート!J56="","",①基本情報入力シート!J56)</f>
        <v/>
      </c>
      <c r="J35" s="412" t="str">
        <f>IF(①基本情報入力シート!K56="","",①基本情報入力シート!K56)</f>
        <v/>
      </c>
      <c r="K35" s="413" t="str">
        <f>IF(①基本情報入力シート!L56="","",①基本情報入力シート!L56)</f>
        <v/>
      </c>
      <c r="L35" s="414" t="str">
        <f>IF(①基本情報入力シート!M56="","",①基本情報入力シート!M56)</f>
        <v/>
      </c>
      <c r="M35" s="414" t="str">
        <f>IF(①基本情報入力シート!R56="","",①基本情報入力シート!R56)</f>
        <v/>
      </c>
      <c r="N35" s="414" t="str">
        <f>IF(①基本情報入力シート!W56="","",①基本情報入力シート!W56)</f>
        <v/>
      </c>
      <c r="O35" s="409" t="str">
        <f>IF(①基本情報入力シート!X56="","",①基本情報入力シート!X56)</f>
        <v/>
      </c>
      <c r="P35" s="415" t="str">
        <f>IF(①基本情報入力シート!Y56="","",①基本情報入力シート!Y56)</f>
        <v/>
      </c>
      <c r="Q35" s="416" t="str">
        <f>IF(①基本情報入力シート!Z56="","",①基本情報入力シート!Z56)</f>
        <v/>
      </c>
      <c r="R35" s="442" t="str">
        <f>IF(①基本情報入力シート!AA56="","",①基本情報入力シート!AA56)</f>
        <v/>
      </c>
      <c r="S35" s="443"/>
      <c r="T35" s="444"/>
      <c r="U35" s="445" t="str">
        <f>IFERROR(IF(S35="","",VLOOKUP(P35,【参考】数式用!$A$5:$K$39,MATCH(T35,【参考】数式用!$I$4:$K$4,0)+8,0)),"")</f>
        <v/>
      </c>
      <c r="V35" s="462" t="str">
        <f>IF(T35="特定加算Ⅰ",VLOOKUP(P35,【参考】数式用!$A$5:$L$39,12,FALSE),"-")</f>
        <v>-</v>
      </c>
      <c r="W35" s="38" t="s">
        <v>209</v>
      </c>
      <c r="X35" s="446"/>
      <c r="Y35" s="49" t="s">
        <v>210</v>
      </c>
      <c r="Z35" s="446"/>
      <c r="AA35" s="185" t="s">
        <v>211</v>
      </c>
      <c r="AB35" s="446"/>
      <c r="AC35" s="49" t="s">
        <v>210</v>
      </c>
      <c r="AD35" s="446"/>
      <c r="AE35" s="49" t="s">
        <v>212</v>
      </c>
      <c r="AF35" s="423" t="s">
        <v>213</v>
      </c>
      <c r="AG35" s="424" t="str">
        <f t="shared" si="6"/>
        <v/>
      </c>
      <c r="AH35" s="425" t="s">
        <v>214</v>
      </c>
      <c r="AI35" s="426" t="str">
        <f t="shared" si="1"/>
        <v/>
      </c>
      <c r="AK35" s="42" t="str">
        <f t="shared" si="2"/>
        <v>○</v>
      </c>
      <c r="AL35" s="42" t="str">
        <f>IFERROR(IF(AND(AI35&lt;&gt;"",OR('②別紙様式2-2 個表_処遇'!T35="加算Ⅳ",'②別紙様式2-2 個表_処遇'!T35="加算Ⅴ",'②別紙様式2-2 個表_処遇'!T35="特別加算")),"☓","○"),"")</f>
        <v>○</v>
      </c>
      <c r="AM35" s="44" t="str">
        <f t="shared" si="3"/>
        <v/>
      </c>
      <c r="AN35" s="44" t="str">
        <f t="shared" si="4"/>
        <v/>
      </c>
      <c r="AO35" s="44"/>
      <c r="AP35" s="44"/>
      <c r="AQ35" s="44"/>
      <c r="AR35" s="44"/>
      <c r="AS35" s="44"/>
      <c r="AT35" s="44"/>
      <c r="AU35" s="44"/>
      <c r="AV35" s="447"/>
    </row>
    <row r="36" spans="1:48" ht="33" customHeight="1" thickBot="1">
      <c r="A36" s="409">
        <f t="shared" si="5"/>
        <v>25</v>
      </c>
      <c r="B36" s="410" t="str">
        <f>IF(①基本情報入力シート!C57="","",①基本情報入力シート!C57)</f>
        <v/>
      </c>
      <c r="C36" s="411" t="str">
        <f>IF(①基本情報入力シート!D57="","",①基本情報入力シート!D57)</f>
        <v/>
      </c>
      <c r="D36" s="412" t="str">
        <f>IF(①基本情報入力シート!E57="","",①基本情報入力シート!E57)</f>
        <v/>
      </c>
      <c r="E36" s="412" t="str">
        <f>IF(①基本情報入力シート!F57="","",①基本情報入力シート!F57)</f>
        <v/>
      </c>
      <c r="F36" s="412" t="str">
        <f>IF(①基本情報入力シート!G57="","",①基本情報入力シート!G57)</f>
        <v/>
      </c>
      <c r="G36" s="412" t="str">
        <f>IF(①基本情報入力シート!H57="","",①基本情報入力シート!H57)</f>
        <v/>
      </c>
      <c r="H36" s="412" t="str">
        <f>IF(①基本情報入力シート!I57="","",①基本情報入力シート!I57)</f>
        <v/>
      </c>
      <c r="I36" s="412" t="str">
        <f>IF(①基本情報入力シート!J57="","",①基本情報入力シート!J57)</f>
        <v/>
      </c>
      <c r="J36" s="412" t="str">
        <f>IF(①基本情報入力シート!K57="","",①基本情報入力シート!K57)</f>
        <v/>
      </c>
      <c r="K36" s="413" t="str">
        <f>IF(①基本情報入力シート!L57="","",①基本情報入力シート!L57)</f>
        <v/>
      </c>
      <c r="L36" s="414" t="str">
        <f>IF(①基本情報入力シート!M57="","",①基本情報入力シート!M57)</f>
        <v/>
      </c>
      <c r="M36" s="414" t="str">
        <f>IF(①基本情報入力シート!R57="","",①基本情報入力シート!R57)</f>
        <v/>
      </c>
      <c r="N36" s="414" t="str">
        <f>IF(①基本情報入力シート!W57="","",①基本情報入力シート!W57)</f>
        <v/>
      </c>
      <c r="O36" s="409" t="str">
        <f>IF(①基本情報入力シート!X57="","",①基本情報入力シート!X57)</f>
        <v/>
      </c>
      <c r="P36" s="415" t="str">
        <f>IF(①基本情報入力シート!Y57="","",①基本情報入力シート!Y57)</f>
        <v/>
      </c>
      <c r="Q36" s="416" t="str">
        <f>IF(①基本情報入力シート!Z57="","",①基本情報入力シート!Z57)</f>
        <v/>
      </c>
      <c r="R36" s="442" t="str">
        <f>IF(①基本情報入力シート!AA57="","",①基本情報入力シート!AA57)</f>
        <v/>
      </c>
      <c r="S36" s="443"/>
      <c r="T36" s="444"/>
      <c r="U36" s="445" t="str">
        <f>IFERROR(IF(S36="","",VLOOKUP(P36,【参考】数式用!$A$5:$K$39,MATCH(T36,【参考】数式用!$I$4:$K$4,0)+8,0)),"")</f>
        <v/>
      </c>
      <c r="V36" s="462" t="str">
        <f>IF(T36="特定加算Ⅰ",VLOOKUP(P36,【参考】数式用!$A$5:$L$39,12,FALSE),"-")</f>
        <v>-</v>
      </c>
      <c r="W36" s="38" t="s">
        <v>209</v>
      </c>
      <c r="X36" s="446"/>
      <c r="Y36" s="49" t="s">
        <v>210</v>
      </c>
      <c r="Z36" s="446"/>
      <c r="AA36" s="185" t="s">
        <v>211</v>
      </c>
      <c r="AB36" s="446"/>
      <c r="AC36" s="49" t="s">
        <v>210</v>
      </c>
      <c r="AD36" s="446"/>
      <c r="AE36" s="49" t="s">
        <v>212</v>
      </c>
      <c r="AF36" s="423" t="s">
        <v>213</v>
      </c>
      <c r="AG36" s="424" t="str">
        <f t="shared" si="6"/>
        <v/>
      </c>
      <c r="AH36" s="425" t="s">
        <v>214</v>
      </c>
      <c r="AI36" s="426" t="str">
        <f t="shared" si="1"/>
        <v/>
      </c>
      <c r="AK36" s="42" t="str">
        <f t="shared" si="2"/>
        <v>○</v>
      </c>
      <c r="AL36" s="42" t="str">
        <f>IFERROR(IF(AND(AI36&lt;&gt;"",OR('②別紙様式2-2 個表_処遇'!T36="加算Ⅳ",'②別紙様式2-2 個表_処遇'!T36="加算Ⅴ",'②別紙様式2-2 個表_処遇'!T36="特別加算")),"☓","○"),"")</f>
        <v>○</v>
      </c>
      <c r="AM36" s="44" t="str">
        <f t="shared" si="3"/>
        <v/>
      </c>
      <c r="AN36" s="44" t="str">
        <f t="shared" si="4"/>
        <v/>
      </c>
      <c r="AO36" s="44"/>
      <c r="AP36" s="44"/>
      <c r="AQ36" s="44"/>
      <c r="AR36" s="44"/>
      <c r="AS36" s="44"/>
      <c r="AT36" s="44"/>
      <c r="AU36" s="44"/>
      <c r="AV36" s="447"/>
    </row>
    <row r="37" spans="1:48" ht="33" customHeight="1" thickBot="1">
      <c r="A37" s="409">
        <f t="shared" si="5"/>
        <v>26</v>
      </c>
      <c r="B37" s="410" t="str">
        <f>IF(①基本情報入力シート!C58="","",①基本情報入力シート!C58)</f>
        <v/>
      </c>
      <c r="C37" s="411" t="str">
        <f>IF(①基本情報入力シート!D58="","",①基本情報入力シート!D58)</f>
        <v/>
      </c>
      <c r="D37" s="412" t="str">
        <f>IF(①基本情報入力シート!E58="","",①基本情報入力シート!E58)</f>
        <v/>
      </c>
      <c r="E37" s="412" t="str">
        <f>IF(①基本情報入力シート!F58="","",①基本情報入力シート!F58)</f>
        <v/>
      </c>
      <c r="F37" s="412" t="str">
        <f>IF(①基本情報入力シート!G58="","",①基本情報入力シート!G58)</f>
        <v/>
      </c>
      <c r="G37" s="412" t="str">
        <f>IF(①基本情報入力シート!H58="","",①基本情報入力シート!H58)</f>
        <v/>
      </c>
      <c r="H37" s="412" t="str">
        <f>IF(①基本情報入力シート!I58="","",①基本情報入力シート!I58)</f>
        <v/>
      </c>
      <c r="I37" s="412" t="str">
        <f>IF(①基本情報入力シート!J58="","",①基本情報入力シート!J58)</f>
        <v/>
      </c>
      <c r="J37" s="412" t="str">
        <f>IF(①基本情報入力シート!K58="","",①基本情報入力シート!K58)</f>
        <v/>
      </c>
      <c r="K37" s="413" t="str">
        <f>IF(①基本情報入力シート!L58="","",①基本情報入力シート!L58)</f>
        <v/>
      </c>
      <c r="L37" s="414" t="str">
        <f>IF(①基本情報入力シート!M58="","",①基本情報入力シート!M58)</f>
        <v/>
      </c>
      <c r="M37" s="414" t="str">
        <f>IF(①基本情報入力シート!R58="","",①基本情報入力シート!R58)</f>
        <v/>
      </c>
      <c r="N37" s="414" t="str">
        <f>IF(①基本情報入力シート!W58="","",①基本情報入力シート!W58)</f>
        <v/>
      </c>
      <c r="O37" s="409" t="str">
        <f>IF(①基本情報入力シート!X58="","",①基本情報入力シート!X58)</f>
        <v/>
      </c>
      <c r="P37" s="415" t="str">
        <f>IF(①基本情報入力シート!Y58="","",①基本情報入力シート!Y58)</f>
        <v/>
      </c>
      <c r="Q37" s="416" t="str">
        <f>IF(①基本情報入力シート!Z58="","",①基本情報入力シート!Z58)</f>
        <v/>
      </c>
      <c r="R37" s="442" t="str">
        <f>IF(①基本情報入力シート!AA58="","",①基本情報入力シート!AA58)</f>
        <v/>
      </c>
      <c r="S37" s="443"/>
      <c r="T37" s="444"/>
      <c r="U37" s="445" t="str">
        <f>IFERROR(IF(S37="","",VLOOKUP(P37,【参考】数式用!$A$5:$K$39,MATCH(T37,【参考】数式用!$I$4:$K$4,0)+8,0)),"")</f>
        <v/>
      </c>
      <c r="V37" s="462" t="str">
        <f>IF(T37="特定加算Ⅰ",VLOOKUP(P37,【参考】数式用!$A$5:$L$39,12,FALSE),"-")</f>
        <v>-</v>
      </c>
      <c r="W37" s="38" t="s">
        <v>209</v>
      </c>
      <c r="X37" s="446"/>
      <c r="Y37" s="49" t="s">
        <v>210</v>
      </c>
      <c r="Z37" s="446"/>
      <c r="AA37" s="185" t="s">
        <v>211</v>
      </c>
      <c r="AB37" s="446"/>
      <c r="AC37" s="49" t="s">
        <v>210</v>
      </c>
      <c r="AD37" s="446"/>
      <c r="AE37" s="49" t="s">
        <v>212</v>
      </c>
      <c r="AF37" s="423" t="s">
        <v>213</v>
      </c>
      <c r="AG37" s="424" t="str">
        <f t="shared" si="6"/>
        <v/>
      </c>
      <c r="AH37" s="425" t="s">
        <v>214</v>
      </c>
      <c r="AI37" s="426" t="str">
        <f t="shared" si="1"/>
        <v/>
      </c>
      <c r="AK37" s="42" t="str">
        <f t="shared" si="2"/>
        <v>○</v>
      </c>
      <c r="AL37" s="42" t="str">
        <f>IFERROR(IF(AND(AI37&lt;&gt;"",OR('②別紙様式2-2 個表_処遇'!T37="加算Ⅳ",'②別紙様式2-2 個表_処遇'!T37="加算Ⅴ",'②別紙様式2-2 個表_処遇'!T37="特別加算")),"☓","○"),"")</f>
        <v>○</v>
      </c>
      <c r="AM37" s="44" t="str">
        <f t="shared" si="3"/>
        <v/>
      </c>
      <c r="AN37" s="44" t="str">
        <f t="shared" si="4"/>
        <v/>
      </c>
      <c r="AO37" s="44"/>
      <c r="AP37" s="44"/>
      <c r="AQ37" s="44"/>
      <c r="AR37" s="44"/>
      <c r="AS37" s="44"/>
      <c r="AT37" s="44"/>
      <c r="AU37" s="44"/>
      <c r="AV37" s="447"/>
    </row>
    <row r="38" spans="1:48" ht="33" customHeight="1" thickBot="1">
      <c r="A38" s="409">
        <f t="shared" si="5"/>
        <v>27</v>
      </c>
      <c r="B38" s="410" t="str">
        <f>IF(①基本情報入力シート!C59="","",①基本情報入力シート!C59)</f>
        <v/>
      </c>
      <c r="C38" s="411" t="str">
        <f>IF(①基本情報入力シート!D59="","",①基本情報入力シート!D59)</f>
        <v/>
      </c>
      <c r="D38" s="412" t="str">
        <f>IF(①基本情報入力シート!E59="","",①基本情報入力シート!E59)</f>
        <v/>
      </c>
      <c r="E38" s="412" t="str">
        <f>IF(①基本情報入力シート!F59="","",①基本情報入力シート!F59)</f>
        <v/>
      </c>
      <c r="F38" s="412" t="str">
        <f>IF(①基本情報入力シート!G59="","",①基本情報入力シート!G59)</f>
        <v/>
      </c>
      <c r="G38" s="412" t="str">
        <f>IF(①基本情報入力シート!H59="","",①基本情報入力シート!H59)</f>
        <v/>
      </c>
      <c r="H38" s="412" t="str">
        <f>IF(①基本情報入力シート!I59="","",①基本情報入力シート!I59)</f>
        <v/>
      </c>
      <c r="I38" s="412" t="str">
        <f>IF(①基本情報入力シート!J59="","",①基本情報入力シート!J59)</f>
        <v/>
      </c>
      <c r="J38" s="412" t="str">
        <f>IF(①基本情報入力シート!K59="","",①基本情報入力シート!K59)</f>
        <v/>
      </c>
      <c r="K38" s="413" t="str">
        <f>IF(①基本情報入力シート!L59="","",①基本情報入力シート!L59)</f>
        <v/>
      </c>
      <c r="L38" s="414" t="str">
        <f>IF(①基本情報入力シート!M59="","",①基本情報入力シート!M59)</f>
        <v/>
      </c>
      <c r="M38" s="414" t="str">
        <f>IF(①基本情報入力シート!R59="","",①基本情報入力シート!R59)</f>
        <v/>
      </c>
      <c r="N38" s="414" t="str">
        <f>IF(①基本情報入力シート!W59="","",①基本情報入力シート!W59)</f>
        <v/>
      </c>
      <c r="O38" s="409" t="str">
        <f>IF(①基本情報入力シート!X59="","",①基本情報入力シート!X59)</f>
        <v/>
      </c>
      <c r="P38" s="415" t="str">
        <f>IF(①基本情報入力シート!Y59="","",①基本情報入力シート!Y59)</f>
        <v/>
      </c>
      <c r="Q38" s="416" t="str">
        <f>IF(①基本情報入力シート!Z59="","",①基本情報入力シート!Z59)</f>
        <v/>
      </c>
      <c r="R38" s="442" t="str">
        <f>IF(①基本情報入力シート!AA59="","",①基本情報入力シート!AA59)</f>
        <v/>
      </c>
      <c r="S38" s="443"/>
      <c r="T38" s="444"/>
      <c r="U38" s="445" t="str">
        <f>IFERROR(IF(S38="","",VLOOKUP(P38,【参考】数式用!$A$5:$K$39,MATCH(T38,【参考】数式用!$I$4:$K$4,0)+8,0)),"")</f>
        <v/>
      </c>
      <c r="V38" s="462" t="str">
        <f>IF(T38="特定加算Ⅰ",VLOOKUP(P38,【参考】数式用!$A$5:$L$39,12,FALSE),"-")</f>
        <v>-</v>
      </c>
      <c r="W38" s="38" t="s">
        <v>209</v>
      </c>
      <c r="X38" s="446"/>
      <c r="Y38" s="49" t="s">
        <v>210</v>
      </c>
      <c r="Z38" s="446"/>
      <c r="AA38" s="185" t="s">
        <v>211</v>
      </c>
      <c r="AB38" s="446"/>
      <c r="AC38" s="49" t="s">
        <v>210</v>
      </c>
      <c r="AD38" s="446"/>
      <c r="AE38" s="49" t="s">
        <v>212</v>
      </c>
      <c r="AF38" s="423" t="s">
        <v>213</v>
      </c>
      <c r="AG38" s="424" t="str">
        <f t="shared" si="6"/>
        <v/>
      </c>
      <c r="AH38" s="425" t="s">
        <v>214</v>
      </c>
      <c r="AI38" s="426" t="str">
        <f t="shared" si="1"/>
        <v/>
      </c>
      <c r="AK38" s="42" t="str">
        <f t="shared" si="2"/>
        <v>○</v>
      </c>
      <c r="AL38" s="42" t="str">
        <f>IFERROR(IF(AND(AI38&lt;&gt;"",OR('②別紙様式2-2 個表_処遇'!T38="加算Ⅳ",'②別紙様式2-2 個表_処遇'!T38="加算Ⅴ",'②別紙様式2-2 個表_処遇'!T38="特別加算")),"☓","○"),"")</f>
        <v>○</v>
      </c>
      <c r="AM38" s="44" t="str">
        <f t="shared" si="3"/>
        <v/>
      </c>
      <c r="AN38" s="44" t="str">
        <f t="shared" si="4"/>
        <v/>
      </c>
      <c r="AO38" s="44"/>
      <c r="AP38" s="44"/>
      <c r="AQ38" s="44"/>
      <c r="AR38" s="44"/>
      <c r="AS38" s="44"/>
      <c r="AT38" s="44"/>
      <c r="AU38" s="44"/>
      <c r="AV38" s="447"/>
    </row>
    <row r="39" spans="1:48" ht="33" customHeight="1" thickBot="1">
      <c r="A39" s="409">
        <f t="shared" si="5"/>
        <v>28</v>
      </c>
      <c r="B39" s="410" t="str">
        <f>IF(①基本情報入力シート!C60="","",①基本情報入力シート!C60)</f>
        <v/>
      </c>
      <c r="C39" s="411" t="str">
        <f>IF(①基本情報入力シート!D60="","",①基本情報入力シート!D60)</f>
        <v/>
      </c>
      <c r="D39" s="412" t="str">
        <f>IF(①基本情報入力シート!E60="","",①基本情報入力シート!E60)</f>
        <v/>
      </c>
      <c r="E39" s="412" t="str">
        <f>IF(①基本情報入力シート!F60="","",①基本情報入力シート!F60)</f>
        <v/>
      </c>
      <c r="F39" s="412" t="str">
        <f>IF(①基本情報入力シート!G60="","",①基本情報入力シート!G60)</f>
        <v/>
      </c>
      <c r="G39" s="412" t="str">
        <f>IF(①基本情報入力シート!H60="","",①基本情報入力シート!H60)</f>
        <v/>
      </c>
      <c r="H39" s="412" t="str">
        <f>IF(①基本情報入力シート!I60="","",①基本情報入力シート!I60)</f>
        <v/>
      </c>
      <c r="I39" s="412" t="str">
        <f>IF(①基本情報入力シート!J60="","",①基本情報入力シート!J60)</f>
        <v/>
      </c>
      <c r="J39" s="412" t="str">
        <f>IF(①基本情報入力シート!K60="","",①基本情報入力シート!K60)</f>
        <v/>
      </c>
      <c r="K39" s="413" t="str">
        <f>IF(①基本情報入力シート!L60="","",①基本情報入力シート!L60)</f>
        <v/>
      </c>
      <c r="L39" s="414" t="str">
        <f>IF(①基本情報入力シート!M60="","",①基本情報入力シート!M60)</f>
        <v/>
      </c>
      <c r="M39" s="414" t="str">
        <f>IF(①基本情報入力シート!R60="","",①基本情報入力シート!R60)</f>
        <v/>
      </c>
      <c r="N39" s="414" t="str">
        <f>IF(①基本情報入力シート!W60="","",①基本情報入力シート!W60)</f>
        <v/>
      </c>
      <c r="O39" s="409" t="str">
        <f>IF(①基本情報入力シート!X60="","",①基本情報入力シート!X60)</f>
        <v/>
      </c>
      <c r="P39" s="415" t="str">
        <f>IF(①基本情報入力シート!Y60="","",①基本情報入力シート!Y60)</f>
        <v/>
      </c>
      <c r="Q39" s="416" t="str">
        <f>IF(①基本情報入力シート!Z60="","",①基本情報入力シート!Z60)</f>
        <v/>
      </c>
      <c r="R39" s="442" t="str">
        <f>IF(①基本情報入力シート!AA60="","",①基本情報入力シート!AA60)</f>
        <v/>
      </c>
      <c r="S39" s="443"/>
      <c r="T39" s="444"/>
      <c r="U39" s="445" t="str">
        <f>IFERROR(IF(S39="","",VLOOKUP(P39,【参考】数式用!$A$5:$K$39,MATCH(T39,【参考】数式用!$I$4:$K$4,0)+8,0)),"")</f>
        <v/>
      </c>
      <c r="V39" s="462" t="str">
        <f>IF(T39="特定加算Ⅰ",VLOOKUP(P39,【参考】数式用!$A$5:$L$39,12,FALSE),"-")</f>
        <v>-</v>
      </c>
      <c r="W39" s="38" t="s">
        <v>209</v>
      </c>
      <c r="X39" s="446"/>
      <c r="Y39" s="49" t="s">
        <v>210</v>
      </c>
      <c r="Z39" s="446"/>
      <c r="AA39" s="185" t="s">
        <v>211</v>
      </c>
      <c r="AB39" s="446"/>
      <c r="AC39" s="49" t="s">
        <v>210</v>
      </c>
      <c r="AD39" s="446"/>
      <c r="AE39" s="49" t="s">
        <v>212</v>
      </c>
      <c r="AF39" s="423" t="s">
        <v>213</v>
      </c>
      <c r="AG39" s="424" t="str">
        <f t="shared" si="6"/>
        <v/>
      </c>
      <c r="AH39" s="425" t="s">
        <v>214</v>
      </c>
      <c r="AI39" s="426" t="str">
        <f t="shared" si="1"/>
        <v/>
      </c>
      <c r="AK39" s="42" t="str">
        <f t="shared" si="2"/>
        <v>○</v>
      </c>
      <c r="AL39" s="42" t="str">
        <f>IFERROR(IF(AND(AI39&lt;&gt;"",OR('②別紙様式2-2 個表_処遇'!T39="加算Ⅳ",'②別紙様式2-2 個表_処遇'!T39="加算Ⅴ",'②別紙様式2-2 個表_処遇'!T39="特別加算")),"☓","○"),"")</f>
        <v>○</v>
      </c>
      <c r="AM39" s="44" t="str">
        <f t="shared" si="3"/>
        <v/>
      </c>
      <c r="AN39" s="44" t="str">
        <f t="shared" si="4"/>
        <v/>
      </c>
      <c r="AO39" s="44"/>
      <c r="AP39" s="44"/>
      <c r="AQ39" s="44"/>
      <c r="AR39" s="44"/>
      <c r="AS39" s="44"/>
      <c r="AT39" s="44"/>
      <c r="AU39" s="44"/>
      <c r="AV39" s="447"/>
    </row>
    <row r="40" spans="1:48" ht="33" customHeight="1" thickBot="1">
      <c r="A40" s="409">
        <f t="shared" si="5"/>
        <v>29</v>
      </c>
      <c r="B40" s="410" t="str">
        <f>IF(①基本情報入力シート!C61="","",①基本情報入力シート!C61)</f>
        <v/>
      </c>
      <c r="C40" s="411" t="str">
        <f>IF(①基本情報入力シート!D61="","",①基本情報入力シート!D61)</f>
        <v/>
      </c>
      <c r="D40" s="412" t="str">
        <f>IF(①基本情報入力シート!E61="","",①基本情報入力シート!E61)</f>
        <v/>
      </c>
      <c r="E40" s="412" t="str">
        <f>IF(①基本情報入力シート!F61="","",①基本情報入力シート!F61)</f>
        <v/>
      </c>
      <c r="F40" s="412" t="str">
        <f>IF(①基本情報入力シート!G61="","",①基本情報入力シート!G61)</f>
        <v/>
      </c>
      <c r="G40" s="412" t="str">
        <f>IF(①基本情報入力シート!H61="","",①基本情報入力シート!H61)</f>
        <v/>
      </c>
      <c r="H40" s="412" t="str">
        <f>IF(①基本情報入力シート!I61="","",①基本情報入力シート!I61)</f>
        <v/>
      </c>
      <c r="I40" s="412" t="str">
        <f>IF(①基本情報入力シート!J61="","",①基本情報入力シート!J61)</f>
        <v/>
      </c>
      <c r="J40" s="412" t="str">
        <f>IF(①基本情報入力シート!K61="","",①基本情報入力シート!K61)</f>
        <v/>
      </c>
      <c r="K40" s="413" t="str">
        <f>IF(①基本情報入力シート!L61="","",①基本情報入力シート!L61)</f>
        <v/>
      </c>
      <c r="L40" s="414" t="str">
        <f>IF(①基本情報入力シート!M61="","",①基本情報入力シート!M61)</f>
        <v/>
      </c>
      <c r="M40" s="414" t="str">
        <f>IF(①基本情報入力シート!R61="","",①基本情報入力シート!R61)</f>
        <v/>
      </c>
      <c r="N40" s="414" t="str">
        <f>IF(①基本情報入力シート!W61="","",①基本情報入力シート!W61)</f>
        <v/>
      </c>
      <c r="O40" s="409" t="str">
        <f>IF(①基本情報入力シート!X61="","",①基本情報入力シート!X61)</f>
        <v/>
      </c>
      <c r="P40" s="415" t="str">
        <f>IF(①基本情報入力シート!Y61="","",①基本情報入力シート!Y61)</f>
        <v/>
      </c>
      <c r="Q40" s="416" t="str">
        <f>IF(①基本情報入力シート!Z61="","",①基本情報入力シート!Z61)</f>
        <v/>
      </c>
      <c r="R40" s="442" t="str">
        <f>IF(①基本情報入力シート!AA61="","",①基本情報入力シート!AA61)</f>
        <v/>
      </c>
      <c r="S40" s="443"/>
      <c r="T40" s="444"/>
      <c r="U40" s="445" t="str">
        <f>IFERROR(IF(S40="","",VLOOKUP(P40,【参考】数式用!$A$5:$K$39,MATCH(T40,【参考】数式用!$I$4:$K$4,0)+8,0)),"")</f>
        <v/>
      </c>
      <c r="V40" s="462" t="str">
        <f>IF(T40="特定加算Ⅰ",VLOOKUP(P40,【参考】数式用!$A$5:$L$39,12,FALSE),"-")</f>
        <v>-</v>
      </c>
      <c r="W40" s="38" t="s">
        <v>209</v>
      </c>
      <c r="X40" s="446"/>
      <c r="Y40" s="49" t="s">
        <v>210</v>
      </c>
      <c r="Z40" s="446"/>
      <c r="AA40" s="185" t="s">
        <v>211</v>
      </c>
      <c r="AB40" s="446"/>
      <c r="AC40" s="49" t="s">
        <v>210</v>
      </c>
      <c r="AD40" s="446"/>
      <c r="AE40" s="49" t="s">
        <v>212</v>
      </c>
      <c r="AF40" s="423" t="s">
        <v>213</v>
      </c>
      <c r="AG40" s="424" t="str">
        <f t="shared" si="6"/>
        <v/>
      </c>
      <c r="AH40" s="425" t="s">
        <v>214</v>
      </c>
      <c r="AI40" s="426" t="str">
        <f t="shared" si="1"/>
        <v/>
      </c>
      <c r="AK40" s="42" t="str">
        <f t="shared" si="2"/>
        <v>○</v>
      </c>
      <c r="AL40" s="42" t="str">
        <f>IFERROR(IF(AND(AI40&lt;&gt;"",OR('②別紙様式2-2 個表_処遇'!T40="加算Ⅳ",'②別紙様式2-2 個表_処遇'!T40="加算Ⅴ",'②別紙様式2-2 個表_処遇'!T40="特別加算")),"☓","○"),"")</f>
        <v>○</v>
      </c>
      <c r="AM40" s="44" t="str">
        <f t="shared" si="3"/>
        <v/>
      </c>
      <c r="AN40" s="44" t="str">
        <f t="shared" si="4"/>
        <v/>
      </c>
      <c r="AO40" s="44"/>
      <c r="AP40" s="44"/>
      <c r="AQ40" s="44"/>
      <c r="AR40" s="44"/>
      <c r="AS40" s="44"/>
      <c r="AT40" s="44"/>
      <c r="AU40" s="44"/>
      <c r="AV40" s="447"/>
    </row>
    <row r="41" spans="1:48" ht="33" customHeight="1" thickBot="1">
      <c r="A41" s="409">
        <f t="shared" si="5"/>
        <v>30</v>
      </c>
      <c r="B41" s="410" t="str">
        <f>IF(①基本情報入力シート!C62="","",①基本情報入力シート!C62)</f>
        <v/>
      </c>
      <c r="C41" s="411" t="str">
        <f>IF(①基本情報入力シート!D62="","",①基本情報入力シート!D62)</f>
        <v/>
      </c>
      <c r="D41" s="412" t="str">
        <f>IF(①基本情報入力シート!E62="","",①基本情報入力シート!E62)</f>
        <v/>
      </c>
      <c r="E41" s="412" t="str">
        <f>IF(①基本情報入力シート!F62="","",①基本情報入力シート!F62)</f>
        <v/>
      </c>
      <c r="F41" s="412" t="str">
        <f>IF(①基本情報入力シート!G62="","",①基本情報入力シート!G62)</f>
        <v/>
      </c>
      <c r="G41" s="412" t="str">
        <f>IF(①基本情報入力シート!H62="","",①基本情報入力シート!H62)</f>
        <v/>
      </c>
      <c r="H41" s="412" t="str">
        <f>IF(①基本情報入力シート!I62="","",①基本情報入力シート!I62)</f>
        <v/>
      </c>
      <c r="I41" s="412" t="str">
        <f>IF(①基本情報入力シート!J62="","",①基本情報入力シート!J62)</f>
        <v/>
      </c>
      <c r="J41" s="412" t="str">
        <f>IF(①基本情報入力シート!K62="","",①基本情報入力シート!K62)</f>
        <v/>
      </c>
      <c r="K41" s="413" t="str">
        <f>IF(①基本情報入力シート!L62="","",①基本情報入力シート!L62)</f>
        <v/>
      </c>
      <c r="L41" s="414" t="str">
        <f>IF(①基本情報入力シート!M62="","",①基本情報入力シート!M62)</f>
        <v/>
      </c>
      <c r="M41" s="414" t="str">
        <f>IF(①基本情報入力シート!R62="","",①基本情報入力シート!R62)</f>
        <v/>
      </c>
      <c r="N41" s="414" t="str">
        <f>IF(①基本情報入力シート!W62="","",①基本情報入力シート!W62)</f>
        <v/>
      </c>
      <c r="O41" s="409" t="str">
        <f>IF(①基本情報入力シート!X62="","",①基本情報入力シート!X62)</f>
        <v/>
      </c>
      <c r="P41" s="415" t="str">
        <f>IF(①基本情報入力シート!Y62="","",①基本情報入力シート!Y62)</f>
        <v/>
      </c>
      <c r="Q41" s="416" t="str">
        <f>IF(①基本情報入力シート!Z62="","",①基本情報入力シート!Z62)</f>
        <v/>
      </c>
      <c r="R41" s="442" t="str">
        <f>IF(①基本情報入力シート!AA62="","",①基本情報入力シート!AA62)</f>
        <v/>
      </c>
      <c r="S41" s="443"/>
      <c r="T41" s="444"/>
      <c r="U41" s="445" t="str">
        <f>IFERROR(IF(S41="","",VLOOKUP(P41,【参考】数式用!$A$5:$K$39,MATCH(T41,【参考】数式用!$I$4:$K$4,0)+8,0)),"")</f>
        <v/>
      </c>
      <c r="V41" s="462" t="str">
        <f>IF(T41="特定加算Ⅰ",VLOOKUP(P41,【参考】数式用!$A$5:$L$39,12,FALSE),"-")</f>
        <v>-</v>
      </c>
      <c r="W41" s="38" t="s">
        <v>209</v>
      </c>
      <c r="X41" s="446"/>
      <c r="Y41" s="49" t="s">
        <v>210</v>
      </c>
      <c r="Z41" s="446"/>
      <c r="AA41" s="185" t="s">
        <v>211</v>
      </c>
      <c r="AB41" s="446"/>
      <c r="AC41" s="49" t="s">
        <v>210</v>
      </c>
      <c r="AD41" s="446"/>
      <c r="AE41" s="49" t="s">
        <v>212</v>
      </c>
      <c r="AF41" s="423" t="s">
        <v>213</v>
      </c>
      <c r="AG41" s="424" t="str">
        <f t="shared" si="6"/>
        <v/>
      </c>
      <c r="AH41" s="425" t="s">
        <v>214</v>
      </c>
      <c r="AI41" s="426" t="str">
        <f t="shared" si="1"/>
        <v/>
      </c>
      <c r="AK41" s="42" t="str">
        <f t="shared" si="2"/>
        <v>○</v>
      </c>
      <c r="AL41" s="42" t="str">
        <f>IFERROR(IF(AND(AI41&lt;&gt;"",OR('②別紙様式2-2 個表_処遇'!T41="加算Ⅳ",'②別紙様式2-2 個表_処遇'!T41="加算Ⅴ",'②別紙様式2-2 個表_処遇'!T41="特別加算")),"☓","○"),"")</f>
        <v>○</v>
      </c>
      <c r="AM41" s="44" t="str">
        <f t="shared" si="3"/>
        <v/>
      </c>
      <c r="AN41" s="44" t="str">
        <f t="shared" si="4"/>
        <v/>
      </c>
      <c r="AO41" s="44"/>
      <c r="AP41" s="44"/>
      <c r="AQ41" s="44"/>
      <c r="AR41" s="44"/>
      <c r="AS41" s="44"/>
      <c r="AT41" s="44"/>
      <c r="AU41" s="44"/>
      <c r="AV41" s="447"/>
    </row>
    <row r="42" spans="1:48" ht="33" customHeight="1" thickBot="1">
      <c r="A42" s="409">
        <f t="shared" si="5"/>
        <v>31</v>
      </c>
      <c r="B42" s="410" t="str">
        <f>IF(①基本情報入力シート!C63="","",①基本情報入力シート!C63)</f>
        <v/>
      </c>
      <c r="C42" s="411" t="str">
        <f>IF(①基本情報入力シート!D63="","",①基本情報入力シート!D63)</f>
        <v/>
      </c>
      <c r="D42" s="412" t="str">
        <f>IF(①基本情報入力シート!E63="","",①基本情報入力シート!E63)</f>
        <v/>
      </c>
      <c r="E42" s="412" t="str">
        <f>IF(①基本情報入力シート!F63="","",①基本情報入力シート!F63)</f>
        <v/>
      </c>
      <c r="F42" s="412" t="str">
        <f>IF(①基本情報入力シート!G63="","",①基本情報入力シート!G63)</f>
        <v/>
      </c>
      <c r="G42" s="412" t="str">
        <f>IF(①基本情報入力シート!H63="","",①基本情報入力シート!H63)</f>
        <v/>
      </c>
      <c r="H42" s="412" t="str">
        <f>IF(①基本情報入力シート!I63="","",①基本情報入力シート!I63)</f>
        <v/>
      </c>
      <c r="I42" s="412" t="str">
        <f>IF(①基本情報入力シート!J63="","",①基本情報入力シート!J63)</f>
        <v/>
      </c>
      <c r="J42" s="412" t="str">
        <f>IF(①基本情報入力シート!K63="","",①基本情報入力シート!K63)</f>
        <v/>
      </c>
      <c r="K42" s="413" t="str">
        <f>IF(①基本情報入力シート!L63="","",①基本情報入力シート!L63)</f>
        <v/>
      </c>
      <c r="L42" s="414" t="str">
        <f>IF(①基本情報入力シート!M63="","",①基本情報入力シート!M63)</f>
        <v/>
      </c>
      <c r="M42" s="414" t="str">
        <f>IF(①基本情報入力シート!R63="","",①基本情報入力シート!R63)</f>
        <v/>
      </c>
      <c r="N42" s="414" t="str">
        <f>IF(①基本情報入力シート!W63="","",①基本情報入力シート!W63)</f>
        <v/>
      </c>
      <c r="O42" s="409" t="str">
        <f>IF(①基本情報入力シート!X63="","",①基本情報入力シート!X63)</f>
        <v/>
      </c>
      <c r="P42" s="415" t="str">
        <f>IF(①基本情報入力シート!Y63="","",①基本情報入力シート!Y63)</f>
        <v/>
      </c>
      <c r="Q42" s="416" t="str">
        <f>IF(①基本情報入力シート!Z63="","",①基本情報入力シート!Z63)</f>
        <v/>
      </c>
      <c r="R42" s="442" t="str">
        <f>IF(①基本情報入力シート!AA63="","",①基本情報入力シート!AA63)</f>
        <v/>
      </c>
      <c r="S42" s="443"/>
      <c r="T42" s="444"/>
      <c r="U42" s="445" t="str">
        <f>IFERROR(IF(S42="","",VLOOKUP(P42,【参考】数式用!$A$5:$K$39,MATCH(T42,【参考】数式用!$I$4:$K$4,0)+8,0)),"")</f>
        <v/>
      </c>
      <c r="V42" s="462" t="str">
        <f>IF(T42="特定加算Ⅰ",VLOOKUP(P42,【参考】数式用!$A$5:$L$39,12,FALSE),"-")</f>
        <v>-</v>
      </c>
      <c r="W42" s="38" t="s">
        <v>209</v>
      </c>
      <c r="X42" s="446"/>
      <c r="Y42" s="49" t="s">
        <v>210</v>
      </c>
      <c r="Z42" s="446"/>
      <c r="AA42" s="185" t="s">
        <v>211</v>
      </c>
      <c r="AB42" s="446"/>
      <c r="AC42" s="49" t="s">
        <v>210</v>
      </c>
      <c r="AD42" s="446"/>
      <c r="AE42" s="49" t="s">
        <v>212</v>
      </c>
      <c r="AF42" s="423" t="s">
        <v>213</v>
      </c>
      <c r="AG42" s="424" t="str">
        <f t="shared" si="6"/>
        <v/>
      </c>
      <c r="AH42" s="425" t="s">
        <v>214</v>
      </c>
      <c r="AI42" s="426" t="str">
        <f t="shared" si="1"/>
        <v/>
      </c>
      <c r="AK42" s="42" t="str">
        <f t="shared" si="2"/>
        <v>○</v>
      </c>
      <c r="AL42" s="42" t="str">
        <f>IFERROR(IF(AND(AI42&lt;&gt;"",OR('②別紙様式2-2 個表_処遇'!T42="加算Ⅳ",'②別紙様式2-2 個表_処遇'!T42="加算Ⅴ",'②別紙様式2-2 個表_処遇'!T42="特別加算")),"☓","○"),"")</f>
        <v>○</v>
      </c>
      <c r="AM42" s="44" t="str">
        <f t="shared" si="3"/>
        <v/>
      </c>
      <c r="AN42" s="44" t="str">
        <f t="shared" si="4"/>
        <v/>
      </c>
      <c r="AO42" s="44"/>
      <c r="AP42" s="44"/>
      <c r="AQ42" s="44"/>
      <c r="AR42" s="44"/>
      <c r="AS42" s="44"/>
      <c r="AT42" s="44"/>
      <c r="AU42" s="44"/>
      <c r="AV42" s="447"/>
    </row>
    <row r="43" spans="1:48" ht="33" customHeight="1" thickBot="1">
      <c r="A43" s="409">
        <f t="shared" si="5"/>
        <v>32</v>
      </c>
      <c r="B43" s="410" t="str">
        <f>IF(①基本情報入力シート!C64="","",①基本情報入力シート!C64)</f>
        <v/>
      </c>
      <c r="C43" s="411" t="str">
        <f>IF(①基本情報入力シート!D64="","",①基本情報入力シート!D64)</f>
        <v/>
      </c>
      <c r="D43" s="412" t="str">
        <f>IF(①基本情報入力シート!E64="","",①基本情報入力シート!E64)</f>
        <v/>
      </c>
      <c r="E43" s="412" t="str">
        <f>IF(①基本情報入力シート!F64="","",①基本情報入力シート!F64)</f>
        <v/>
      </c>
      <c r="F43" s="412" t="str">
        <f>IF(①基本情報入力シート!G64="","",①基本情報入力シート!G64)</f>
        <v/>
      </c>
      <c r="G43" s="412" t="str">
        <f>IF(①基本情報入力シート!H64="","",①基本情報入力シート!H64)</f>
        <v/>
      </c>
      <c r="H43" s="412" t="str">
        <f>IF(①基本情報入力シート!I64="","",①基本情報入力シート!I64)</f>
        <v/>
      </c>
      <c r="I43" s="412" t="str">
        <f>IF(①基本情報入力シート!J64="","",①基本情報入力シート!J64)</f>
        <v/>
      </c>
      <c r="J43" s="412" t="str">
        <f>IF(①基本情報入力シート!K64="","",①基本情報入力シート!K64)</f>
        <v/>
      </c>
      <c r="K43" s="413" t="str">
        <f>IF(①基本情報入力シート!L64="","",①基本情報入力シート!L64)</f>
        <v/>
      </c>
      <c r="L43" s="414" t="str">
        <f>IF(①基本情報入力シート!M64="","",①基本情報入力シート!M64)</f>
        <v/>
      </c>
      <c r="M43" s="414" t="str">
        <f>IF(①基本情報入力シート!R64="","",①基本情報入力シート!R64)</f>
        <v/>
      </c>
      <c r="N43" s="414" t="str">
        <f>IF(①基本情報入力シート!W64="","",①基本情報入力シート!W64)</f>
        <v/>
      </c>
      <c r="O43" s="409" t="str">
        <f>IF(①基本情報入力シート!X64="","",①基本情報入力シート!X64)</f>
        <v/>
      </c>
      <c r="P43" s="415" t="str">
        <f>IF(①基本情報入力シート!Y64="","",①基本情報入力シート!Y64)</f>
        <v/>
      </c>
      <c r="Q43" s="416" t="str">
        <f>IF(①基本情報入力シート!Z64="","",①基本情報入力シート!Z64)</f>
        <v/>
      </c>
      <c r="R43" s="442" t="str">
        <f>IF(①基本情報入力シート!AA64="","",①基本情報入力シート!AA64)</f>
        <v/>
      </c>
      <c r="S43" s="443"/>
      <c r="T43" s="444"/>
      <c r="U43" s="445" t="str">
        <f>IFERROR(IF(S43="","",VLOOKUP(P43,【参考】数式用!$A$5:$K$39,MATCH(T43,【参考】数式用!$I$4:$K$4,0)+8,0)),"")</f>
        <v/>
      </c>
      <c r="V43" s="462" t="str">
        <f>IF(T43="特定加算Ⅰ",VLOOKUP(P43,【参考】数式用!$A$5:$L$39,12,FALSE),"-")</f>
        <v>-</v>
      </c>
      <c r="W43" s="38" t="s">
        <v>209</v>
      </c>
      <c r="X43" s="446"/>
      <c r="Y43" s="49" t="s">
        <v>210</v>
      </c>
      <c r="Z43" s="446"/>
      <c r="AA43" s="185" t="s">
        <v>211</v>
      </c>
      <c r="AB43" s="446"/>
      <c r="AC43" s="49" t="s">
        <v>210</v>
      </c>
      <c r="AD43" s="446"/>
      <c r="AE43" s="49" t="s">
        <v>212</v>
      </c>
      <c r="AF43" s="423" t="s">
        <v>213</v>
      </c>
      <c r="AG43" s="424" t="str">
        <f t="shared" si="6"/>
        <v/>
      </c>
      <c r="AH43" s="425" t="s">
        <v>214</v>
      </c>
      <c r="AI43" s="426" t="str">
        <f t="shared" si="1"/>
        <v/>
      </c>
      <c r="AK43" s="42" t="str">
        <f t="shared" si="2"/>
        <v>○</v>
      </c>
      <c r="AL43" s="42" t="str">
        <f>IFERROR(IF(AND(AI43&lt;&gt;"",OR('②別紙様式2-2 個表_処遇'!T43="加算Ⅳ",'②別紙様式2-2 個表_処遇'!T43="加算Ⅴ",'②別紙様式2-2 個表_処遇'!T43="特別加算")),"☓","○"),"")</f>
        <v>○</v>
      </c>
      <c r="AM43" s="44" t="str">
        <f t="shared" si="3"/>
        <v/>
      </c>
      <c r="AN43" s="44" t="str">
        <f t="shared" si="4"/>
        <v/>
      </c>
      <c r="AO43" s="44"/>
      <c r="AP43" s="44"/>
      <c r="AQ43" s="44"/>
      <c r="AR43" s="44"/>
      <c r="AS43" s="44"/>
      <c r="AT43" s="44"/>
      <c r="AU43" s="44"/>
      <c r="AV43" s="447"/>
    </row>
    <row r="44" spans="1:48" ht="33" customHeight="1" thickBot="1">
      <c r="A44" s="409">
        <f t="shared" si="5"/>
        <v>33</v>
      </c>
      <c r="B44" s="410" t="str">
        <f>IF(①基本情報入力シート!C65="","",①基本情報入力シート!C65)</f>
        <v/>
      </c>
      <c r="C44" s="411" t="str">
        <f>IF(①基本情報入力シート!D65="","",①基本情報入力シート!D65)</f>
        <v/>
      </c>
      <c r="D44" s="412" t="str">
        <f>IF(①基本情報入力シート!E65="","",①基本情報入力シート!E65)</f>
        <v/>
      </c>
      <c r="E44" s="412" t="str">
        <f>IF(①基本情報入力シート!F65="","",①基本情報入力シート!F65)</f>
        <v/>
      </c>
      <c r="F44" s="412" t="str">
        <f>IF(①基本情報入力シート!G65="","",①基本情報入力シート!G65)</f>
        <v/>
      </c>
      <c r="G44" s="412" t="str">
        <f>IF(①基本情報入力シート!H65="","",①基本情報入力シート!H65)</f>
        <v/>
      </c>
      <c r="H44" s="412" t="str">
        <f>IF(①基本情報入力シート!I65="","",①基本情報入力シート!I65)</f>
        <v/>
      </c>
      <c r="I44" s="412" t="str">
        <f>IF(①基本情報入力シート!J65="","",①基本情報入力シート!J65)</f>
        <v/>
      </c>
      <c r="J44" s="412" t="str">
        <f>IF(①基本情報入力シート!K65="","",①基本情報入力シート!K65)</f>
        <v/>
      </c>
      <c r="K44" s="413" t="str">
        <f>IF(①基本情報入力シート!L65="","",①基本情報入力シート!L65)</f>
        <v/>
      </c>
      <c r="L44" s="414" t="str">
        <f>IF(①基本情報入力シート!M65="","",①基本情報入力シート!M65)</f>
        <v/>
      </c>
      <c r="M44" s="414" t="str">
        <f>IF(①基本情報入力シート!R65="","",①基本情報入力シート!R65)</f>
        <v/>
      </c>
      <c r="N44" s="414" t="str">
        <f>IF(①基本情報入力シート!W65="","",①基本情報入力シート!W65)</f>
        <v/>
      </c>
      <c r="O44" s="409" t="str">
        <f>IF(①基本情報入力シート!X65="","",①基本情報入力シート!X65)</f>
        <v/>
      </c>
      <c r="P44" s="415" t="str">
        <f>IF(①基本情報入力シート!Y65="","",①基本情報入力シート!Y65)</f>
        <v/>
      </c>
      <c r="Q44" s="416" t="str">
        <f>IF(①基本情報入力シート!Z65="","",①基本情報入力シート!Z65)</f>
        <v/>
      </c>
      <c r="R44" s="442" t="str">
        <f>IF(①基本情報入力シート!AA65="","",①基本情報入力シート!AA65)</f>
        <v/>
      </c>
      <c r="S44" s="443"/>
      <c r="T44" s="444"/>
      <c r="U44" s="445" t="str">
        <f>IFERROR(IF(S44="","",VLOOKUP(P44,【参考】数式用!$A$5:$K$39,MATCH(T44,【参考】数式用!$I$4:$K$4,0)+8,0)),"")</f>
        <v/>
      </c>
      <c r="V44" s="462" t="str">
        <f>IF(T44="特定加算Ⅰ",VLOOKUP(P44,【参考】数式用!$A$5:$L$39,12,FALSE),"-")</f>
        <v>-</v>
      </c>
      <c r="W44" s="38" t="s">
        <v>209</v>
      </c>
      <c r="X44" s="446"/>
      <c r="Y44" s="49" t="s">
        <v>210</v>
      </c>
      <c r="Z44" s="446"/>
      <c r="AA44" s="185" t="s">
        <v>211</v>
      </c>
      <c r="AB44" s="446"/>
      <c r="AC44" s="49" t="s">
        <v>210</v>
      </c>
      <c r="AD44" s="446"/>
      <c r="AE44" s="49" t="s">
        <v>212</v>
      </c>
      <c r="AF44" s="423" t="s">
        <v>213</v>
      </c>
      <c r="AG44" s="424" t="str">
        <f t="shared" si="6"/>
        <v/>
      </c>
      <c r="AH44" s="425" t="s">
        <v>214</v>
      </c>
      <c r="AI44" s="426" t="str">
        <f t="shared" ref="AI44:AI75" si="7">IFERROR(ROUNDDOWN(ROUND(Q44*R44,0)*U44,0)*AG44,"")</f>
        <v/>
      </c>
      <c r="AK44" s="42" t="str">
        <f t="shared" si="2"/>
        <v>○</v>
      </c>
      <c r="AL44" s="42" t="str">
        <f>IFERROR(IF(AND(AI44&lt;&gt;"",OR('②別紙様式2-2 個表_処遇'!T44="加算Ⅳ",'②別紙様式2-2 個表_処遇'!T44="加算Ⅴ",'②別紙様式2-2 個表_処遇'!T44="特別加算")),"☓","○"),"")</f>
        <v>○</v>
      </c>
      <c r="AM44" s="44" t="str">
        <f t="shared" si="3"/>
        <v/>
      </c>
      <c r="AN44" s="44" t="str">
        <f t="shared" si="4"/>
        <v/>
      </c>
      <c r="AO44" s="44"/>
      <c r="AP44" s="44"/>
      <c r="AQ44" s="44"/>
      <c r="AR44" s="44"/>
      <c r="AS44" s="44"/>
      <c r="AT44" s="44"/>
      <c r="AU44" s="44"/>
      <c r="AV44" s="447"/>
    </row>
    <row r="45" spans="1:48" ht="33" customHeight="1" thickBot="1">
      <c r="A45" s="409">
        <f t="shared" si="5"/>
        <v>34</v>
      </c>
      <c r="B45" s="410" t="str">
        <f>IF(①基本情報入力シート!C66="","",①基本情報入力シート!C66)</f>
        <v/>
      </c>
      <c r="C45" s="411" t="str">
        <f>IF(①基本情報入力シート!D66="","",①基本情報入力シート!D66)</f>
        <v/>
      </c>
      <c r="D45" s="412" t="str">
        <f>IF(①基本情報入力シート!E66="","",①基本情報入力シート!E66)</f>
        <v/>
      </c>
      <c r="E45" s="412" t="str">
        <f>IF(①基本情報入力シート!F66="","",①基本情報入力シート!F66)</f>
        <v/>
      </c>
      <c r="F45" s="412" t="str">
        <f>IF(①基本情報入力シート!G66="","",①基本情報入力シート!G66)</f>
        <v/>
      </c>
      <c r="G45" s="412" t="str">
        <f>IF(①基本情報入力シート!H66="","",①基本情報入力シート!H66)</f>
        <v/>
      </c>
      <c r="H45" s="412" t="str">
        <f>IF(①基本情報入力シート!I66="","",①基本情報入力シート!I66)</f>
        <v/>
      </c>
      <c r="I45" s="412" t="str">
        <f>IF(①基本情報入力シート!J66="","",①基本情報入力シート!J66)</f>
        <v/>
      </c>
      <c r="J45" s="412" t="str">
        <f>IF(①基本情報入力シート!K66="","",①基本情報入力シート!K66)</f>
        <v/>
      </c>
      <c r="K45" s="413" t="str">
        <f>IF(①基本情報入力シート!L66="","",①基本情報入力シート!L66)</f>
        <v/>
      </c>
      <c r="L45" s="414" t="str">
        <f>IF(①基本情報入力シート!M66="","",①基本情報入力シート!M66)</f>
        <v/>
      </c>
      <c r="M45" s="414" t="str">
        <f>IF(①基本情報入力シート!R66="","",①基本情報入力シート!R66)</f>
        <v/>
      </c>
      <c r="N45" s="414" t="str">
        <f>IF(①基本情報入力シート!W66="","",①基本情報入力シート!W66)</f>
        <v/>
      </c>
      <c r="O45" s="409" t="str">
        <f>IF(①基本情報入力シート!X66="","",①基本情報入力シート!X66)</f>
        <v/>
      </c>
      <c r="P45" s="415" t="str">
        <f>IF(①基本情報入力シート!Y66="","",①基本情報入力シート!Y66)</f>
        <v/>
      </c>
      <c r="Q45" s="416" t="str">
        <f>IF(①基本情報入力シート!Z66="","",①基本情報入力シート!Z66)</f>
        <v/>
      </c>
      <c r="R45" s="442" t="str">
        <f>IF(①基本情報入力シート!AA66="","",①基本情報入力シート!AA66)</f>
        <v/>
      </c>
      <c r="S45" s="443"/>
      <c r="T45" s="444"/>
      <c r="U45" s="445" t="str">
        <f>IFERROR(IF(S45="","",VLOOKUP(P45,【参考】数式用!$A$5:$K$39,MATCH(T45,【参考】数式用!$I$4:$K$4,0)+8,0)),"")</f>
        <v/>
      </c>
      <c r="V45" s="462" t="str">
        <f>IF(T45="特定加算Ⅰ",VLOOKUP(P45,【参考】数式用!$A$5:$L$39,12,FALSE),"-")</f>
        <v>-</v>
      </c>
      <c r="W45" s="38" t="s">
        <v>209</v>
      </c>
      <c r="X45" s="446"/>
      <c r="Y45" s="49" t="s">
        <v>210</v>
      </c>
      <c r="Z45" s="446"/>
      <c r="AA45" s="185" t="s">
        <v>211</v>
      </c>
      <c r="AB45" s="446"/>
      <c r="AC45" s="49" t="s">
        <v>210</v>
      </c>
      <c r="AD45" s="446"/>
      <c r="AE45" s="49" t="s">
        <v>212</v>
      </c>
      <c r="AF45" s="423" t="s">
        <v>213</v>
      </c>
      <c r="AG45" s="424" t="str">
        <f t="shared" si="6"/>
        <v/>
      </c>
      <c r="AH45" s="425" t="s">
        <v>214</v>
      </c>
      <c r="AI45" s="426" t="str">
        <f t="shared" si="7"/>
        <v/>
      </c>
      <c r="AK45" s="42" t="str">
        <f t="shared" si="2"/>
        <v>○</v>
      </c>
      <c r="AL45" s="42" t="str">
        <f>IFERROR(IF(AND(AI45&lt;&gt;"",OR('②別紙様式2-2 個表_処遇'!T45="加算Ⅳ",'②別紙様式2-2 個表_処遇'!T45="加算Ⅴ",'②別紙様式2-2 個表_処遇'!T45="特別加算")),"☓","○"),"")</f>
        <v>○</v>
      </c>
      <c r="AM45" s="44" t="str">
        <f t="shared" si="3"/>
        <v/>
      </c>
      <c r="AN45" s="44" t="str">
        <f t="shared" si="4"/>
        <v/>
      </c>
      <c r="AO45" s="44"/>
      <c r="AP45" s="44"/>
      <c r="AQ45" s="44"/>
      <c r="AR45" s="44"/>
      <c r="AS45" s="44"/>
      <c r="AT45" s="44"/>
      <c r="AU45" s="44"/>
      <c r="AV45" s="447"/>
    </row>
    <row r="46" spans="1:48" ht="33" customHeight="1" thickBot="1">
      <c r="A46" s="409">
        <f t="shared" si="5"/>
        <v>35</v>
      </c>
      <c r="B46" s="410" t="str">
        <f>IF(①基本情報入力シート!C67="","",①基本情報入力シート!C67)</f>
        <v/>
      </c>
      <c r="C46" s="411" t="str">
        <f>IF(①基本情報入力シート!D67="","",①基本情報入力シート!D67)</f>
        <v/>
      </c>
      <c r="D46" s="412" t="str">
        <f>IF(①基本情報入力シート!E67="","",①基本情報入力シート!E67)</f>
        <v/>
      </c>
      <c r="E46" s="412" t="str">
        <f>IF(①基本情報入力シート!F67="","",①基本情報入力シート!F67)</f>
        <v/>
      </c>
      <c r="F46" s="412" t="str">
        <f>IF(①基本情報入力シート!G67="","",①基本情報入力シート!G67)</f>
        <v/>
      </c>
      <c r="G46" s="412" t="str">
        <f>IF(①基本情報入力シート!H67="","",①基本情報入力シート!H67)</f>
        <v/>
      </c>
      <c r="H46" s="412" t="str">
        <f>IF(①基本情報入力シート!I67="","",①基本情報入力シート!I67)</f>
        <v/>
      </c>
      <c r="I46" s="412" t="str">
        <f>IF(①基本情報入力シート!J67="","",①基本情報入力シート!J67)</f>
        <v/>
      </c>
      <c r="J46" s="412" t="str">
        <f>IF(①基本情報入力シート!K67="","",①基本情報入力シート!K67)</f>
        <v/>
      </c>
      <c r="K46" s="413" t="str">
        <f>IF(①基本情報入力シート!L67="","",①基本情報入力シート!L67)</f>
        <v/>
      </c>
      <c r="L46" s="414" t="str">
        <f>IF(①基本情報入力シート!M67="","",①基本情報入力シート!M67)</f>
        <v/>
      </c>
      <c r="M46" s="414" t="str">
        <f>IF(①基本情報入力シート!R67="","",①基本情報入力シート!R67)</f>
        <v/>
      </c>
      <c r="N46" s="414" t="str">
        <f>IF(①基本情報入力シート!W67="","",①基本情報入力シート!W67)</f>
        <v/>
      </c>
      <c r="O46" s="409" t="str">
        <f>IF(①基本情報入力シート!X67="","",①基本情報入力シート!X67)</f>
        <v/>
      </c>
      <c r="P46" s="415" t="str">
        <f>IF(①基本情報入力シート!Y67="","",①基本情報入力シート!Y67)</f>
        <v/>
      </c>
      <c r="Q46" s="416" t="str">
        <f>IF(①基本情報入力シート!Z67="","",①基本情報入力シート!Z67)</f>
        <v/>
      </c>
      <c r="R46" s="442" t="str">
        <f>IF(①基本情報入力シート!AA67="","",①基本情報入力シート!AA67)</f>
        <v/>
      </c>
      <c r="S46" s="443"/>
      <c r="T46" s="444"/>
      <c r="U46" s="445" t="str">
        <f>IFERROR(IF(S46="","",VLOOKUP(P46,【参考】数式用!$A$5:$K$39,MATCH(T46,【参考】数式用!$I$4:$K$4,0)+8,0)),"")</f>
        <v/>
      </c>
      <c r="V46" s="462" t="str">
        <f>IF(T46="特定加算Ⅰ",VLOOKUP(P46,【参考】数式用!$A$5:$L$39,12,FALSE),"-")</f>
        <v>-</v>
      </c>
      <c r="W46" s="38" t="s">
        <v>209</v>
      </c>
      <c r="X46" s="446"/>
      <c r="Y46" s="49" t="s">
        <v>210</v>
      </c>
      <c r="Z46" s="446"/>
      <c r="AA46" s="185" t="s">
        <v>211</v>
      </c>
      <c r="AB46" s="446"/>
      <c r="AC46" s="49" t="s">
        <v>210</v>
      </c>
      <c r="AD46" s="446"/>
      <c r="AE46" s="49" t="s">
        <v>212</v>
      </c>
      <c r="AF46" s="423" t="s">
        <v>213</v>
      </c>
      <c r="AG46" s="424" t="str">
        <f t="shared" si="6"/>
        <v/>
      </c>
      <c r="AH46" s="425" t="s">
        <v>214</v>
      </c>
      <c r="AI46" s="426" t="str">
        <f t="shared" si="7"/>
        <v/>
      </c>
      <c r="AK46" s="42" t="str">
        <f t="shared" si="2"/>
        <v>○</v>
      </c>
      <c r="AL46" s="42" t="str">
        <f>IFERROR(IF(AND(AI46&lt;&gt;"",OR('②別紙様式2-2 個表_処遇'!T46="加算Ⅳ",'②別紙様式2-2 個表_処遇'!T46="加算Ⅴ",'②別紙様式2-2 個表_処遇'!T46="特別加算")),"☓","○"),"")</f>
        <v>○</v>
      </c>
      <c r="AM46" s="44" t="str">
        <f t="shared" si="3"/>
        <v/>
      </c>
      <c r="AN46" s="44" t="str">
        <f t="shared" si="4"/>
        <v/>
      </c>
      <c r="AO46" s="44"/>
      <c r="AP46" s="44"/>
      <c r="AQ46" s="44"/>
      <c r="AR46" s="44"/>
      <c r="AS46" s="44"/>
      <c r="AT46" s="44"/>
      <c r="AU46" s="44"/>
      <c r="AV46" s="447"/>
    </row>
    <row r="47" spans="1:48" ht="33" customHeight="1" thickBot="1">
      <c r="A47" s="409">
        <f t="shared" si="5"/>
        <v>36</v>
      </c>
      <c r="B47" s="410" t="str">
        <f>IF(①基本情報入力シート!C68="","",①基本情報入力シート!C68)</f>
        <v/>
      </c>
      <c r="C47" s="411" t="str">
        <f>IF(①基本情報入力シート!D68="","",①基本情報入力シート!D68)</f>
        <v/>
      </c>
      <c r="D47" s="412" t="str">
        <f>IF(①基本情報入力シート!E68="","",①基本情報入力シート!E68)</f>
        <v/>
      </c>
      <c r="E47" s="412" t="str">
        <f>IF(①基本情報入力シート!F68="","",①基本情報入力シート!F68)</f>
        <v/>
      </c>
      <c r="F47" s="412" t="str">
        <f>IF(①基本情報入力シート!G68="","",①基本情報入力シート!G68)</f>
        <v/>
      </c>
      <c r="G47" s="412" t="str">
        <f>IF(①基本情報入力シート!H68="","",①基本情報入力シート!H68)</f>
        <v/>
      </c>
      <c r="H47" s="412" t="str">
        <f>IF(①基本情報入力シート!I68="","",①基本情報入力シート!I68)</f>
        <v/>
      </c>
      <c r="I47" s="412" t="str">
        <f>IF(①基本情報入力シート!J68="","",①基本情報入力シート!J68)</f>
        <v/>
      </c>
      <c r="J47" s="412" t="str">
        <f>IF(①基本情報入力シート!K68="","",①基本情報入力シート!K68)</f>
        <v/>
      </c>
      <c r="K47" s="413" t="str">
        <f>IF(①基本情報入力シート!L68="","",①基本情報入力シート!L68)</f>
        <v/>
      </c>
      <c r="L47" s="414" t="str">
        <f>IF(①基本情報入力シート!M68="","",①基本情報入力シート!M68)</f>
        <v/>
      </c>
      <c r="M47" s="414" t="str">
        <f>IF(①基本情報入力シート!R68="","",①基本情報入力シート!R68)</f>
        <v/>
      </c>
      <c r="N47" s="414" t="str">
        <f>IF(①基本情報入力シート!W68="","",①基本情報入力シート!W68)</f>
        <v/>
      </c>
      <c r="O47" s="409" t="str">
        <f>IF(①基本情報入力シート!X68="","",①基本情報入力シート!X68)</f>
        <v/>
      </c>
      <c r="P47" s="415" t="str">
        <f>IF(①基本情報入力シート!Y68="","",①基本情報入力シート!Y68)</f>
        <v/>
      </c>
      <c r="Q47" s="416" t="str">
        <f>IF(①基本情報入力シート!Z68="","",①基本情報入力シート!Z68)</f>
        <v/>
      </c>
      <c r="R47" s="442" t="str">
        <f>IF(①基本情報入力シート!AA68="","",①基本情報入力シート!AA68)</f>
        <v/>
      </c>
      <c r="S47" s="443"/>
      <c r="T47" s="444"/>
      <c r="U47" s="445" t="str">
        <f>IFERROR(IF(S47="","",VLOOKUP(P47,【参考】数式用!$A$5:$K$39,MATCH(T47,【参考】数式用!$I$4:$K$4,0)+8,0)),"")</f>
        <v/>
      </c>
      <c r="V47" s="462" t="str">
        <f>IF(T47="特定加算Ⅰ",VLOOKUP(P47,【参考】数式用!$A$5:$L$39,12,FALSE),"-")</f>
        <v>-</v>
      </c>
      <c r="W47" s="38" t="s">
        <v>209</v>
      </c>
      <c r="X47" s="446"/>
      <c r="Y47" s="49" t="s">
        <v>210</v>
      </c>
      <c r="Z47" s="446"/>
      <c r="AA47" s="185" t="s">
        <v>211</v>
      </c>
      <c r="AB47" s="446"/>
      <c r="AC47" s="49" t="s">
        <v>210</v>
      </c>
      <c r="AD47" s="446"/>
      <c r="AE47" s="49" t="s">
        <v>212</v>
      </c>
      <c r="AF47" s="423" t="s">
        <v>213</v>
      </c>
      <c r="AG47" s="424" t="str">
        <f t="shared" si="6"/>
        <v/>
      </c>
      <c r="AH47" s="425" t="s">
        <v>214</v>
      </c>
      <c r="AI47" s="426" t="str">
        <f t="shared" si="7"/>
        <v/>
      </c>
      <c r="AK47" s="42" t="str">
        <f t="shared" si="2"/>
        <v>○</v>
      </c>
      <c r="AL47" s="42" t="str">
        <f>IFERROR(IF(AND(AI47&lt;&gt;"",OR('②別紙様式2-2 個表_処遇'!T47="加算Ⅳ",'②別紙様式2-2 個表_処遇'!T47="加算Ⅴ",'②別紙様式2-2 個表_処遇'!T47="特別加算")),"☓","○"),"")</f>
        <v>○</v>
      </c>
      <c r="AM47" s="44" t="str">
        <f t="shared" si="3"/>
        <v/>
      </c>
      <c r="AN47" s="44" t="str">
        <f t="shared" si="4"/>
        <v/>
      </c>
      <c r="AO47" s="44"/>
      <c r="AP47" s="44"/>
      <c r="AQ47" s="44"/>
      <c r="AR47" s="44"/>
      <c r="AS47" s="44"/>
      <c r="AT47" s="44"/>
      <c r="AU47" s="44"/>
      <c r="AV47" s="447"/>
    </row>
    <row r="48" spans="1:48" ht="33" customHeight="1" thickBot="1">
      <c r="A48" s="409">
        <f t="shared" si="5"/>
        <v>37</v>
      </c>
      <c r="B48" s="410" t="str">
        <f>IF(①基本情報入力シート!C69="","",①基本情報入力シート!C69)</f>
        <v/>
      </c>
      <c r="C48" s="411" t="str">
        <f>IF(①基本情報入力シート!D69="","",①基本情報入力シート!D69)</f>
        <v/>
      </c>
      <c r="D48" s="412" t="str">
        <f>IF(①基本情報入力シート!E69="","",①基本情報入力シート!E69)</f>
        <v/>
      </c>
      <c r="E48" s="412" t="str">
        <f>IF(①基本情報入力シート!F69="","",①基本情報入力シート!F69)</f>
        <v/>
      </c>
      <c r="F48" s="412" t="str">
        <f>IF(①基本情報入力シート!G69="","",①基本情報入力シート!G69)</f>
        <v/>
      </c>
      <c r="G48" s="412" t="str">
        <f>IF(①基本情報入力シート!H69="","",①基本情報入力シート!H69)</f>
        <v/>
      </c>
      <c r="H48" s="412" t="str">
        <f>IF(①基本情報入力シート!I69="","",①基本情報入力シート!I69)</f>
        <v/>
      </c>
      <c r="I48" s="412" t="str">
        <f>IF(①基本情報入力シート!J69="","",①基本情報入力シート!J69)</f>
        <v/>
      </c>
      <c r="J48" s="412" t="str">
        <f>IF(①基本情報入力シート!K69="","",①基本情報入力シート!K69)</f>
        <v/>
      </c>
      <c r="K48" s="413" t="str">
        <f>IF(①基本情報入力シート!L69="","",①基本情報入力シート!L69)</f>
        <v/>
      </c>
      <c r="L48" s="414" t="str">
        <f>IF(①基本情報入力シート!M69="","",①基本情報入力シート!M69)</f>
        <v/>
      </c>
      <c r="M48" s="414" t="str">
        <f>IF(①基本情報入力シート!R69="","",①基本情報入力シート!R69)</f>
        <v/>
      </c>
      <c r="N48" s="414" t="str">
        <f>IF(①基本情報入力シート!W69="","",①基本情報入力シート!W69)</f>
        <v/>
      </c>
      <c r="O48" s="409" t="str">
        <f>IF(①基本情報入力シート!X69="","",①基本情報入力シート!X69)</f>
        <v/>
      </c>
      <c r="P48" s="415" t="str">
        <f>IF(①基本情報入力シート!Y69="","",①基本情報入力シート!Y69)</f>
        <v/>
      </c>
      <c r="Q48" s="416" t="str">
        <f>IF(①基本情報入力シート!Z69="","",①基本情報入力シート!Z69)</f>
        <v/>
      </c>
      <c r="R48" s="442" t="str">
        <f>IF(①基本情報入力シート!AA69="","",①基本情報入力シート!AA69)</f>
        <v/>
      </c>
      <c r="S48" s="443"/>
      <c r="T48" s="444"/>
      <c r="U48" s="445" t="str">
        <f>IFERROR(IF(S48="","",VLOOKUP(P48,【参考】数式用!$A$5:$K$39,MATCH(T48,【参考】数式用!$I$4:$K$4,0)+8,0)),"")</f>
        <v/>
      </c>
      <c r="V48" s="462" t="str">
        <f>IF(T48="特定加算Ⅰ",VLOOKUP(P48,【参考】数式用!$A$5:$L$39,12,FALSE),"-")</f>
        <v>-</v>
      </c>
      <c r="W48" s="38" t="s">
        <v>209</v>
      </c>
      <c r="X48" s="446"/>
      <c r="Y48" s="49" t="s">
        <v>210</v>
      </c>
      <c r="Z48" s="446"/>
      <c r="AA48" s="185" t="s">
        <v>211</v>
      </c>
      <c r="AB48" s="446"/>
      <c r="AC48" s="49" t="s">
        <v>210</v>
      </c>
      <c r="AD48" s="446"/>
      <c r="AE48" s="49" t="s">
        <v>212</v>
      </c>
      <c r="AF48" s="423" t="s">
        <v>213</v>
      </c>
      <c r="AG48" s="424" t="str">
        <f t="shared" si="6"/>
        <v/>
      </c>
      <c r="AH48" s="425" t="s">
        <v>214</v>
      </c>
      <c r="AI48" s="426" t="str">
        <f t="shared" si="7"/>
        <v/>
      </c>
      <c r="AK48" s="42" t="str">
        <f t="shared" si="2"/>
        <v>○</v>
      </c>
      <c r="AL48" s="42" t="str">
        <f>IFERROR(IF(AND(AI48&lt;&gt;"",OR('②別紙様式2-2 個表_処遇'!T48="加算Ⅳ",'②別紙様式2-2 個表_処遇'!T48="加算Ⅴ",'②別紙様式2-2 個表_処遇'!T48="特別加算")),"☓","○"),"")</f>
        <v>○</v>
      </c>
      <c r="AM48" s="44" t="str">
        <f t="shared" si="3"/>
        <v/>
      </c>
      <c r="AN48" s="44" t="str">
        <f t="shared" si="4"/>
        <v/>
      </c>
      <c r="AO48" s="44"/>
      <c r="AP48" s="44"/>
      <c r="AQ48" s="44"/>
      <c r="AR48" s="44"/>
      <c r="AS48" s="44"/>
      <c r="AT48" s="44"/>
      <c r="AU48" s="44"/>
      <c r="AV48" s="447"/>
    </row>
    <row r="49" spans="1:48" ht="33" customHeight="1" thickBot="1">
      <c r="A49" s="409">
        <f t="shared" si="5"/>
        <v>38</v>
      </c>
      <c r="B49" s="410" t="str">
        <f>IF(①基本情報入力シート!C70="","",①基本情報入力シート!C70)</f>
        <v/>
      </c>
      <c r="C49" s="411" t="str">
        <f>IF(①基本情報入力シート!D70="","",①基本情報入力シート!D70)</f>
        <v/>
      </c>
      <c r="D49" s="412" t="str">
        <f>IF(①基本情報入力シート!E70="","",①基本情報入力シート!E70)</f>
        <v/>
      </c>
      <c r="E49" s="412" t="str">
        <f>IF(①基本情報入力シート!F70="","",①基本情報入力シート!F70)</f>
        <v/>
      </c>
      <c r="F49" s="412" t="str">
        <f>IF(①基本情報入力シート!G70="","",①基本情報入力シート!G70)</f>
        <v/>
      </c>
      <c r="G49" s="412" t="str">
        <f>IF(①基本情報入力シート!H70="","",①基本情報入力シート!H70)</f>
        <v/>
      </c>
      <c r="H49" s="412" t="str">
        <f>IF(①基本情報入力シート!I70="","",①基本情報入力シート!I70)</f>
        <v/>
      </c>
      <c r="I49" s="412" t="str">
        <f>IF(①基本情報入力シート!J70="","",①基本情報入力シート!J70)</f>
        <v/>
      </c>
      <c r="J49" s="412" t="str">
        <f>IF(①基本情報入力シート!K70="","",①基本情報入力シート!K70)</f>
        <v/>
      </c>
      <c r="K49" s="413" t="str">
        <f>IF(①基本情報入力シート!L70="","",①基本情報入力シート!L70)</f>
        <v/>
      </c>
      <c r="L49" s="414" t="str">
        <f>IF(①基本情報入力シート!M70="","",①基本情報入力シート!M70)</f>
        <v/>
      </c>
      <c r="M49" s="414" t="str">
        <f>IF(①基本情報入力シート!R70="","",①基本情報入力シート!R70)</f>
        <v/>
      </c>
      <c r="N49" s="414" t="str">
        <f>IF(①基本情報入力シート!W70="","",①基本情報入力シート!W70)</f>
        <v/>
      </c>
      <c r="O49" s="409" t="str">
        <f>IF(①基本情報入力シート!X70="","",①基本情報入力シート!X70)</f>
        <v/>
      </c>
      <c r="P49" s="415" t="str">
        <f>IF(①基本情報入力シート!Y70="","",①基本情報入力シート!Y70)</f>
        <v/>
      </c>
      <c r="Q49" s="416" t="str">
        <f>IF(①基本情報入力シート!Z70="","",①基本情報入力シート!Z70)</f>
        <v/>
      </c>
      <c r="R49" s="442" t="str">
        <f>IF(①基本情報入力シート!AA70="","",①基本情報入力シート!AA70)</f>
        <v/>
      </c>
      <c r="S49" s="443"/>
      <c r="T49" s="444"/>
      <c r="U49" s="445" t="str">
        <f>IFERROR(IF(S49="","",VLOOKUP(P49,【参考】数式用!$A$5:$K$39,MATCH(T49,【参考】数式用!$I$4:$K$4,0)+8,0)),"")</f>
        <v/>
      </c>
      <c r="V49" s="462" t="str">
        <f>IF(T49="特定加算Ⅰ",VLOOKUP(P49,【参考】数式用!$A$5:$L$39,12,FALSE),"-")</f>
        <v>-</v>
      </c>
      <c r="W49" s="38" t="s">
        <v>209</v>
      </c>
      <c r="X49" s="446"/>
      <c r="Y49" s="49" t="s">
        <v>210</v>
      </c>
      <c r="Z49" s="446"/>
      <c r="AA49" s="185" t="s">
        <v>211</v>
      </c>
      <c r="AB49" s="446"/>
      <c r="AC49" s="49" t="s">
        <v>210</v>
      </c>
      <c r="AD49" s="446"/>
      <c r="AE49" s="49" t="s">
        <v>212</v>
      </c>
      <c r="AF49" s="423" t="s">
        <v>213</v>
      </c>
      <c r="AG49" s="424" t="str">
        <f t="shared" si="6"/>
        <v/>
      </c>
      <c r="AH49" s="425" t="s">
        <v>214</v>
      </c>
      <c r="AI49" s="426" t="str">
        <f t="shared" si="7"/>
        <v/>
      </c>
      <c r="AK49" s="42" t="str">
        <f t="shared" si="2"/>
        <v>○</v>
      </c>
      <c r="AL49" s="42" t="str">
        <f>IFERROR(IF(AND(AI49&lt;&gt;"",OR('②別紙様式2-2 個表_処遇'!T49="加算Ⅳ",'②別紙様式2-2 個表_処遇'!T49="加算Ⅴ",'②別紙様式2-2 個表_処遇'!T49="特別加算")),"☓","○"),"")</f>
        <v>○</v>
      </c>
      <c r="AM49" s="44" t="str">
        <f t="shared" si="3"/>
        <v/>
      </c>
      <c r="AN49" s="44" t="str">
        <f t="shared" si="4"/>
        <v/>
      </c>
      <c r="AO49" s="44"/>
      <c r="AP49" s="44"/>
      <c r="AQ49" s="44"/>
      <c r="AR49" s="44"/>
      <c r="AS49" s="44"/>
      <c r="AT49" s="44"/>
      <c r="AU49" s="44"/>
      <c r="AV49" s="447"/>
    </row>
    <row r="50" spans="1:48" ht="33" customHeight="1" thickBot="1">
      <c r="A50" s="409">
        <f t="shared" si="5"/>
        <v>39</v>
      </c>
      <c r="B50" s="410" t="str">
        <f>IF(①基本情報入力シート!C71="","",①基本情報入力シート!C71)</f>
        <v/>
      </c>
      <c r="C50" s="411" t="str">
        <f>IF(①基本情報入力シート!D71="","",①基本情報入力シート!D71)</f>
        <v/>
      </c>
      <c r="D50" s="412" t="str">
        <f>IF(①基本情報入力シート!E71="","",①基本情報入力シート!E71)</f>
        <v/>
      </c>
      <c r="E50" s="412" t="str">
        <f>IF(①基本情報入力シート!F71="","",①基本情報入力シート!F71)</f>
        <v/>
      </c>
      <c r="F50" s="412" t="str">
        <f>IF(①基本情報入力シート!G71="","",①基本情報入力シート!G71)</f>
        <v/>
      </c>
      <c r="G50" s="412" t="str">
        <f>IF(①基本情報入力シート!H71="","",①基本情報入力シート!H71)</f>
        <v/>
      </c>
      <c r="H50" s="412" t="str">
        <f>IF(①基本情報入力シート!I71="","",①基本情報入力シート!I71)</f>
        <v/>
      </c>
      <c r="I50" s="412" t="str">
        <f>IF(①基本情報入力シート!J71="","",①基本情報入力シート!J71)</f>
        <v/>
      </c>
      <c r="J50" s="412" t="str">
        <f>IF(①基本情報入力シート!K71="","",①基本情報入力シート!K71)</f>
        <v/>
      </c>
      <c r="K50" s="413" t="str">
        <f>IF(①基本情報入力シート!L71="","",①基本情報入力シート!L71)</f>
        <v/>
      </c>
      <c r="L50" s="414" t="str">
        <f>IF(①基本情報入力シート!M71="","",①基本情報入力シート!M71)</f>
        <v/>
      </c>
      <c r="M50" s="414" t="str">
        <f>IF(①基本情報入力シート!R71="","",①基本情報入力シート!R71)</f>
        <v/>
      </c>
      <c r="N50" s="414" t="str">
        <f>IF(①基本情報入力シート!W71="","",①基本情報入力シート!W71)</f>
        <v/>
      </c>
      <c r="O50" s="409" t="str">
        <f>IF(①基本情報入力シート!X71="","",①基本情報入力シート!X71)</f>
        <v/>
      </c>
      <c r="P50" s="415" t="str">
        <f>IF(①基本情報入力シート!Y71="","",①基本情報入力シート!Y71)</f>
        <v/>
      </c>
      <c r="Q50" s="416" t="str">
        <f>IF(①基本情報入力シート!Z71="","",①基本情報入力シート!Z71)</f>
        <v/>
      </c>
      <c r="R50" s="442" t="str">
        <f>IF(①基本情報入力シート!AA71="","",①基本情報入力シート!AA71)</f>
        <v/>
      </c>
      <c r="S50" s="443"/>
      <c r="T50" s="444"/>
      <c r="U50" s="445" t="str">
        <f>IFERROR(IF(S50="","",VLOOKUP(P50,【参考】数式用!$A$5:$K$39,MATCH(T50,【参考】数式用!$I$4:$K$4,0)+8,0)),"")</f>
        <v/>
      </c>
      <c r="V50" s="462" t="str">
        <f>IF(T50="特定加算Ⅰ",VLOOKUP(P50,【参考】数式用!$A$5:$L$39,12,FALSE),"-")</f>
        <v>-</v>
      </c>
      <c r="W50" s="38" t="s">
        <v>209</v>
      </c>
      <c r="X50" s="446"/>
      <c r="Y50" s="49" t="s">
        <v>210</v>
      </c>
      <c r="Z50" s="446"/>
      <c r="AA50" s="185" t="s">
        <v>211</v>
      </c>
      <c r="AB50" s="446"/>
      <c r="AC50" s="49" t="s">
        <v>210</v>
      </c>
      <c r="AD50" s="446"/>
      <c r="AE50" s="49" t="s">
        <v>212</v>
      </c>
      <c r="AF50" s="423" t="s">
        <v>213</v>
      </c>
      <c r="AG50" s="424" t="str">
        <f t="shared" si="6"/>
        <v/>
      </c>
      <c r="AH50" s="425" t="s">
        <v>214</v>
      </c>
      <c r="AI50" s="426" t="str">
        <f t="shared" si="7"/>
        <v/>
      </c>
      <c r="AK50" s="42" t="str">
        <f t="shared" si="2"/>
        <v>○</v>
      </c>
      <c r="AL50" s="42" t="str">
        <f>IFERROR(IF(AND(AI50&lt;&gt;"",OR('②別紙様式2-2 個表_処遇'!T50="加算Ⅳ",'②別紙様式2-2 個表_処遇'!T50="加算Ⅴ",'②別紙様式2-2 個表_処遇'!T50="特別加算")),"☓","○"),"")</f>
        <v>○</v>
      </c>
      <c r="AM50" s="44" t="str">
        <f t="shared" si="3"/>
        <v/>
      </c>
      <c r="AN50" s="44" t="str">
        <f t="shared" si="4"/>
        <v/>
      </c>
      <c r="AO50" s="44"/>
      <c r="AP50" s="44"/>
      <c r="AQ50" s="44"/>
      <c r="AR50" s="44"/>
      <c r="AS50" s="44"/>
      <c r="AT50" s="44"/>
      <c r="AU50" s="44"/>
      <c r="AV50" s="447"/>
    </row>
    <row r="51" spans="1:48" ht="33" customHeight="1" thickBot="1">
      <c r="A51" s="409">
        <f t="shared" si="5"/>
        <v>40</v>
      </c>
      <c r="B51" s="410" t="str">
        <f>IF(①基本情報入力シート!C72="","",①基本情報入力シート!C72)</f>
        <v/>
      </c>
      <c r="C51" s="411" t="str">
        <f>IF(①基本情報入力シート!D72="","",①基本情報入力シート!D72)</f>
        <v/>
      </c>
      <c r="D51" s="412" t="str">
        <f>IF(①基本情報入力シート!E72="","",①基本情報入力シート!E72)</f>
        <v/>
      </c>
      <c r="E51" s="412" t="str">
        <f>IF(①基本情報入力シート!F72="","",①基本情報入力シート!F72)</f>
        <v/>
      </c>
      <c r="F51" s="412" t="str">
        <f>IF(①基本情報入力シート!G72="","",①基本情報入力シート!G72)</f>
        <v/>
      </c>
      <c r="G51" s="412" t="str">
        <f>IF(①基本情報入力シート!H72="","",①基本情報入力シート!H72)</f>
        <v/>
      </c>
      <c r="H51" s="412" t="str">
        <f>IF(①基本情報入力シート!I72="","",①基本情報入力シート!I72)</f>
        <v/>
      </c>
      <c r="I51" s="412" t="str">
        <f>IF(①基本情報入力シート!J72="","",①基本情報入力シート!J72)</f>
        <v/>
      </c>
      <c r="J51" s="412" t="str">
        <f>IF(①基本情報入力シート!K72="","",①基本情報入力シート!K72)</f>
        <v/>
      </c>
      <c r="K51" s="413" t="str">
        <f>IF(①基本情報入力シート!L72="","",①基本情報入力シート!L72)</f>
        <v/>
      </c>
      <c r="L51" s="414" t="str">
        <f>IF(①基本情報入力シート!M72="","",①基本情報入力シート!M72)</f>
        <v/>
      </c>
      <c r="M51" s="414" t="str">
        <f>IF(①基本情報入力シート!R72="","",①基本情報入力シート!R72)</f>
        <v/>
      </c>
      <c r="N51" s="414" t="str">
        <f>IF(①基本情報入力シート!W72="","",①基本情報入力シート!W72)</f>
        <v/>
      </c>
      <c r="O51" s="409" t="str">
        <f>IF(①基本情報入力シート!X72="","",①基本情報入力シート!X72)</f>
        <v/>
      </c>
      <c r="P51" s="415" t="str">
        <f>IF(①基本情報入力シート!Y72="","",①基本情報入力シート!Y72)</f>
        <v/>
      </c>
      <c r="Q51" s="416" t="str">
        <f>IF(①基本情報入力シート!Z72="","",①基本情報入力シート!Z72)</f>
        <v/>
      </c>
      <c r="R51" s="442" t="str">
        <f>IF(①基本情報入力シート!AA72="","",①基本情報入力シート!AA72)</f>
        <v/>
      </c>
      <c r="S51" s="443"/>
      <c r="T51" s="444"/>
      <c r="U51" s="445" t="str">
        <f>IFERROR(IF(S51="","",VLOOKUP(P51,【参考】数式用!$A$5:$K$39,MATCH(T51,【参考】数式用!$I$4:$K$4,0)+8,0)),"")</f>
        <v/>
      </c>
      <c r="V51" s="462" t="str">
        <f>IF(T51="特定加算Ⅰ",VLOOKUP(P51,【参考】数式用!$A$5:$L$39,12,FALSE),"-")</f>
        <v>-</v>
      </c>
      <c r="W51" s="38" t="s">
        <v>209</v>
      </c>
      <c r="X51" s="446"/>
      <c r="Y51" s="49" t="s">
        <v>210</v>
      </c>
      <c r="Z51" s="446"/>
      <c r="AA51" s="185" t="s">
        <v>211</v>
      </c>
      <c r="AB51" s="446"/>
      <c r="AC51" s="49" t="s">
        <v>210</v>
      </c>
      <c r="AD51" s="446"/>
      <c r="AE51" s="49" t="s">
        <v>212</v>
      </c>
      <c r="AF51" s="423" t="s">
        <v>213</v>
      </c>
      <c r="AG51" s="424" t="str">
        <f t="shared" si="6"/>
        <v/>
      </c>
      <c r="AH51" s="425" t="s">
        <v>214</v>
      </c>
      <c r="AI51" s="426" t="str">
        <f t="shared" si="7"/>
        <v/>
      </c>
      <c r="AK51" s="42" t="str">
        <f t="shared" si="2"/>
        <v>○</v>
      </c>
      <c r="AL51" s="42" t="str">
        <f>IFERROR(IF(AND(AI51&lt;&gt;"",OR('②別紙様式2-2 個表_処遇'!T51="加算Ⅳ",'②別紙様式2-2 個表_処遇'!T51="加算Ⅴ",'②別紙様式2-2 個表_処遇'!T51="特別加算")),"☓","○"),"")</f>
        <v>○</v>
      </c>
      <c r="AM51" s="44" t="str">
        <f t="shared" si="3"/>
        <v/>
      </c>
      <c r="AN51" s="44" t="str">
        <f t="shared" si="4"/>
        <v/>
      </c>
      <c r="AO51" s="44"/>
      <c r="AP51" s="44"/>
      <c r="AQ51" s="44"/>
      <c r="AR51" s="44"/>
      <c r="AS51" s="44"/>
      <c r="AT51" s="44"/>
      <c r="AU51" s="44"/>
      <c r="AV51" s="447"/>
    </row>
    <row r="52" spans="1:48" ht="33" customHeight="1" thickBot="1">
      <c r="A52" s="409">
        <f t="shared" si="5"/>
        <v>41</v>
      </c>
      <c r="B52" s="410" t="str">
        <f>IF(①基本情報入力シート!C73="","",①基本情報入力シート!C73)</f>
        <v/>
      </c>
      <c r="C52" s="411" t="str">
        <f>IF(①基本情報入力シート!D73="","",①基本情報入力シート!D73)</f>
        <v/>
      </c>
      <c r="D52" s="412" t="str">
        <f>IF(①基本情報入力シート!E73="","",①基本情報入力シート!E73)</f>
        <v/>
      </c>
      <c r="E52" s="412" t="str">
        <f>IF(①基本情報入力シート!F73="","",①基本情報入力シート!F73)</f>
        <v/>
      </c>
      <c r="F52" s="412" t="str">
        <f>IF(①基本情報入力シート!G73="","",①基本情報入力シート!G73)</f>
        <v/>
      </c>
      <c r="G52" s="412" t="str">
        <f>IF(①基本情報入力シート!H73="","",①基本情報入力シート!H73)</f>
        <v/>
      </c>
      <c r="H52" s="412" t="str">
        <f>IF(①基本情報入力シート!I73="","",①基本情報入力シート!I73)</f>
        <v/>
      </c>
      <c r="I52" s="412" t="str">
        <f>IF(①基本情報入力シート!J73="","",①基本情報入力シート!J73)</f>
        <v/>
      </c>
      <c r="J52" s="412" t="str">
        <f>IF(①基本情報入力シート!K73="","",①基本情報入力シート!K73)</f>
        <v/>
      </c>
      <c r="K52" s="413" t="str">
        <f>IF(①基本情報入力シート!L73="","",①基本情報入力シート!L73)</f>
        <v/>
      </c>
      <c r="L52" s="414" t="str">
        <f>IF(①基本情報入力シート!M73="","",①基本情報入力シート!M73)</f>
        <v/>
      </c>
      <c r="M52" s="414" t="str">
        <f>IF(①基本情報入力シート!R73="","",①基本情報入力シート!R73)</f>
        <v/>
      </c>
      <c r="N52" s="414" t="str">
        <f>IF(①基本情報入力シート!W73="","",①基本情報入力シート!W73)</f>
        <v/>
      </c>
      <c r="O52" s="409" t="str">
        <f>IF(①基本情報入力シート!X73="","",①基本情報入力シート!X73)</f>
        <v/>
      </c>
      <c r="P52" s="415" t="str">
        <f>IF(①基本情報入力シート!Y73="","",①基本情報入力シート!Y73)</f>
        <v/>
      </c>
      <c r="Q52" s="416" t="str">
        <f>IF(①基本情報入力シート!Z73="","",①基本情報入力シート!Z73)</f>
        <v/>
      </c>
      <c r="R52" s="442" t="str">
        <f>IF(①基本情報入力シート!AA73="","",①基本情報入力シート!AA73)</f>
        <v/>
      </c>
      <c r="S52" s="443"/>
      <c r="T52" s="444"/>
      <c r="U52" s="445" t="str">
        <f>IFERROR(IF(S52="","",VLOOKUP(P52,【参考】数式用!$A$5:$K$39,MATCH(T52,【参考】数式用!$I$4:$K$4,0)+8,0)),"")</f>
        <v/>
      </c>
      <c r="V52" s="462" t="str">
        <f>IF(T52="特定加算Ⅰ",VLOOKUP(P52,【参考】数式用!$A$5:$L$39,12,FALSE),"-")</f>
        <v>-</v>
      </c>
      <c r="W52" s="38" t="s">
        <v>209</v>
      </c>
      <c r="X52" s="446"/>
      <c r="Y52" s="49" t="s">
        <v>210</v>
      </c>
      <c r="Z52" s="446"/>
      <c r="AA52" s="185" t="s">
        <v>211</v>
      </c>
      <c r="AB52" s="446"/>
      <c r="AC52" s="49" t="s">
        <v>210</v>
      </c>
      <c r="AD52" s="446"/>
      <c r="AE52" s="49" t="s">
        <v>212</v>
      </c>
      <c r="AF52" s="423" t="s">
        <v>213</v>
      </c>
      <c r="AG52" s="424" t="str">
        <f t="shared" si="6"/>
        <v/>
      </c>
      <c r="AH52" s="425" t="s">
        <v>214</v>
      </c>
      <c r="AI52" s="426" t="str">
        <f t="shared" si="7"/>
        <v/>
      </c>
      <c r="AK52" s="42" t="str">
        <f t="shared" si="2"/>
        <v>○</v>
      </c>
      <c r="AL52" s="42" t="str">
        <f>IFERROR(IF(AND(AI52&lt;&gt;"",OR('②別紙様式2-2 個表_処遇'!T52="加算Ⅳ",'②別紙様式2-2 個表_処遇'!T52="加算Ⅴ",'②別紙様式2-2 個表_処遇'!T52="特別加算")),"☓","○"),"")</f>
        <v>○</v>
      </c>
      <c r="AM52" s="44" t="str">
        <f t="shared" si="3"/>
        <v/>
      </c>
      <c r="AN52" s="44" t="str">
        <f t="shared" si="4"/>
        <v/>
      </c>
      <c r="AO52" s="44"/>
      <c r="AP52" s="44"/>
      <c r="AQ52" s="44"/>
      <c r="AR52" s="44"/>
      <c r="AS52" s="44"/>
      <c r="AT52" s="44"/>
      <c r="AU52" s="44"/>
      <c r="AV52" s="447"/>
    </row>
    <row r="53" spans="1:48" ht="33" customHeight="1" thickBot="1">
      <c r="A53" s="409">
        <f t="shared" si="5"/>
        <v>42</v>
      </c>
      <c r="B53" s="410" t="str">
        <f>IF(①基本情報入力シート!C74="","",①基本情報入力シート!C74)</f>
        <v/>
      </c>
      <c r="C53" s="411" t="str">
        <f>IF(①基本情報入力シート!D74="","",①基本情報入力シート!D74)</f>
        <v/>
      </c>
      <c r="D53" s="412" t="str">
        <f>IF(①基本情報入力シート!E74="","",①基本情報入力シート!E74)</f>
        <v/>
      </c>
      <c r="E53" s="412" t="str">
        <f>IF(①基本情報入力シート!F74="","",①基本情報入力シート!F74)</f>
        <v/>
      </c>
      <c r="F53" s="412" t="str">
        <f>IF(①基本情報入力シート!G74="","",①基本情報入力シート!G74)</f>
        <v/>
      </c>
      <c r="G53" s="412" t="str">
        <f>IF(①基本情報入力シート!H74="","",①基本情報入力シート!H74)</f>
        <v/>
      </c>
      <c r="H53" s="412" t="str">
        <f>IF(①基本情報入力シート!I74="","",①基本情報入力シート!I74)</f>
        <v/>
      </c>
      <c r="I53" s="412" t="str">
        <f>IF(①基本情報入力シート!J74="","",①基本情報入力シート!J74)</f>
        <v/>
      </c>
      <c r="J53" s="412" t="str">
        <f>IF(①基本情報入力シート!K74="","",①基本情報入力シート!K74)</f>
        <v/>
      </c>
      <c r="K53" s="413" t="str">
        <f>IF(①基本情報入力シート!L74="","",①基本情報入力シート!L74)</f>
        <v/>
      </c>
      <c r="L53" s="414" t="str">
        <f>IF(①基本情報入力シート!M74="","",①基本情報入力シート!M74)</f>
        <v/>
      </c>
      <c r="M53" s="414" t="str">
        <f>IF(①基本情報入力シート!R74="","",①基本情報入力シート!R74)</f>
        <v/>
      </c>
      <c r="N53" s="414" t="str">
        <f>IF(①基本情報入力シート!W74="","",①基本情報入力シート!W74)</f>
        <v/>
      </c>
      <c r="O53" s="409" t="str">
        <f>IF(①基本情報入力シート!X74="","",①基本情報入力シート!X74)</f>
        <v/>
      </c>
      <c r="P53" s="415" t="str">
        <f>IF(①基本情報入力シート!Y74="","",①基本情報入力シート!Y74)</f>
        <v/>
      </c>
      <c r="Q53" s="416" t="str">
        <f>IF(①基本情報入力シート!Z74="","",①基本情報入力シート!Z74)</f>
        <v/>
      </c>
      <c r="R53" s="442" t="str">
        <f>IF(①基本情報入力シート!AA74="","",①基本情報入力シート!AA74)</f>
        <v/>
      </c>
      <c r="S53" s="443"/>
      <c r="T53" s="444"/>
      <c r="U53" s="445" t="str">
        <f>IFERROR(IF(S53="","",VLOOKUP(P53,【参考】数式用!$A$5:$K$39,MATCH(T53,【参考】数式用!$I$4:$K$4,0)+8,0)),"")</f>
        <v/>
      </c>
      <c r="V53" s="462" t="str">
        <f>IF(T53="特定加算Ⅰ",VLOOKUP(P53,【参考】数式用!$A$5:$L$39,12,FALSE),"-")</f>
        <v>-</v>
      </c>
      <c r="W53" s="38" t="s">
        <v>209</v>
      </c>
      <c r="X53" s="446"/>
      <c r="Y53" s="49" t="s">
        <v>210</v>
      </c>
      <c r="Z53" s="446"/>
      <c r="AA53" s="185" t="s">
        <v>211</v>
      </c>
      <c r="AB53" s="446"/>
      <c r="AC53" s="49" t="s">
        <v>210</v>
      </c>
      <c r="AD53" s="446"/>
      <c r="AE53" s="49" t="s">
        <v>212</v>
      </c>
      <c r="AF53" s="423" t="s">
        <v>213</v>
      </c>
      <c r="AG53" s="424" t="str">
        <f t="shared" si="6"/>
        <v/>
      </c>
      <c r="AH53" s="425" t="s">
        <v>214</v>
      </c>
      <c r="AI53" s="426" t="str">
        <f t="shared" si="7"/>
        <v/>
      </c>
      <c r="AK53" s="42" t="str">
        <f t="shared" si="2"/>
        <v>○</v>
      </c>
      <c r="AL53" s="42" t="str">
        <f>IFERROR(IF(AND(AI53&lt;&gt;"",OR('②別紙様式2-2 個表_処遇'!T53="加算Ⅳ",'②別紙様式2-2 個表_処遇'!T53="加算Ⅴ",'②別紙様式2-2 個表_処遇'!T53="特別加算")),"☓","○"),"")</f>
        <v>○</v>
      </c>
      <c r="AM53" s="44" t="str">
        <f t="shared" si="3"/>
        <v/>
      </c>
      <c r="AN53" s="44" t="str">
        <f t="shared" si="4"/>
        <v/>
      </c>
      <c r="AO53" s="44"/>
      <c r="AP53" s="44"/>
      <c r="AQ53" s="44"/>
      <c r="AR53" s="44"/>
      <c r="AS53" s="44"/>
      <c r="AT53" s="44"/>
      <c r="AU53" s="44"/>
      <c r="AV53" s="447"/>
    </row>
    <row r="54" spans="1:48" ht="33" customHeight="1" thickBot="1">
      <c r="A54" s="409">
        <f t="shared" si="5"/>
        <v>43</v>
      </c>
      <c r="B54" s="410" t="str">
        <f>IF(①基本情報入力シート!C75="","",①基本情報入力シート!C75)</f>
        <v/>
      </c>
      <c r="C54" s="411" t="str">
        <f>IF(①基本情報入力シート!D75="","",①基本情報入力シート!D75)</f>
        <v/>
      </c>
      <c r="D54" s="412" t="str">
        <f>IF(①基本情報入力シート!E75="","",①基本情報入力シート!E75)</f>
        <v/>
      </c>
      <c r="E54" s="412" t="str">
        <f>IF(①基本情報入力シート!F75="","",①基本情報入力シート!F75)</f>
        <v/>
      </c>
      <c r="F54" s="412" t="str">
        <f>IF(①基本情報入力シート!G75="","",①基本情報入力シート!G75)</f>
        <v/>
      </c>
      <c r="G54" s="412" t="str">
        <f>IF(①基本情報入力シート!H75="","",①基本情報入力シート!H75)</f>
        <v/>
      </c>
      <c r="H54" s="412" t="str">
        <f>IF(①基本情報入力シート!I75="","",①基本情報入力シート!I75)</f>
        <v/>
      </c>
      <c r="I54" s="412" t="str">
        <f>IF(①基本情報入力シート!J75="","",①基本情報入力シート!J75)</f>
        <v/>
      </c>
      <c r="J54" s="412" t="str">
        <f>IF(①基本情報入力シート!K75="","",①基本情報入力シート!K75)</f>
        <v/>
      </c>
      <c r="K54" s="413" t="str">
        <f>IF(①基本情報入力シート!L75="","",①基本情報入力シート!L75)</f>
        <v/>
      </c>
      <c r="L54" s="414" t="str">
        <f>IF(①基本情報入力シート!M75="","",①基本情報入力シート!M75)</f>
        <v/>
      </c>
      <c r="M54" s="414" t="str">
        <f>IF(①基本情報入力シート!R75="","",①基本情報入力シート!R75)</f>
        <v/>
      </c>
      <c r="N54" s="414" t="str">
        <f>IF(①基本情報入力シート!W75="","",①基本情報入力シート!W75)</f>
        <v/>
      </c>
      <c r="O54" s="409" t="str">
        <f>IF(①基本情報入力シート!X75="","",①基本情報入力シート!X75)</f>
        <v/>
      </c>
      <c r="P54" s="415" t="str">
        <f>IF(①基本情報入力シート!Y75="","",①基本情報入力シート!Y75)</f>
        <v/>
      </c>
      <c r="Q54" s="416" t="str">
        <f>IF(①基本情報入力シート!Z75="","",①基本情報入力シート!Z75)</f>
        <v/>
      </c>
      <c r="R54" s="442" t="str">
        <f>IF(①基本情報入力シート!AA75="","",①基本情報入力シート!AA75)</f>
        <v/>
      </c>
      <c r="S54" s="443"/>
      <c r="T54" s="444"/>
      <c r="U54" s="445" t="str">
        <f>IFERROR(IF(S54="","",VLOOKUP(P54,【参考】数式用!$A$5:$K$39,MATCH(T54,【参考】数式用!$I$4:$K$4,0)+8,0)),"")</f>
        <v/>
      </c>
      <c r="V54" s="462" t="str">
        <f>IF(T54="特定加算Ⅰ",VLOOKUP(P54,【参考】数式用!$A$5:$L$39,12,FALSE),"-")</f>
        <v>-</v>
      </c>
      <c r="W54" s="38" t="s">
        <v>209</v>
      </c>
      <c r="X54" s="446"/>
      <c r="Y54" s="49" t="s">
        <v>210</v>
      </c>
      <c r="Z54" s="446"/>
      <c r="AA54" s="185" t="s">
        <v>211</v>
      </c>
      <c r="AB54" s="446"/>
      <c r="AC54" s="49" t="s">
        <v>210</v>
      </c>
      <c r="AD54" s="446"/>
      <c r="AE54" s="49" t="s">
        <v>212</v>
      </c>
      <c r="AF54" s="423" t="s">
        <v>213</v>
      </c>
      <c r="AG54" s="424" t="str">
        <f t="shared" si="6"/>
        <v/>
      </c>
      <c r="AH54" s="425" t="s">
        <v>214</v>
      </c>
      <c r="AI54" s="426" t="str">
        <f t="shared" si="7"/>
        <v/>
      </c>
      <c r="AK54" s="42" t="str">
        <f t="shared" si="2"/>
        <v>○</v>
      </c>
      <c r="AL54" s="42" t="str">
        <f>IFERROR(IF(AND(AI54&lt;&gt;"",OR('②別紙様式2-2 個表_処遇'!T54="加算Ⅳ",'②別紙様式2-2 個表_処遇'!T54="加算Ⅴ",'②別紙様式2-2 個表_処遇'!T54="特別加算")),"☓","○"),"")</f>
        <v>○</v>
      </c>
      <c r="AM54" s="44" t="str">
        <f t="shared" si="3"/>
        <v/>
      </c>
      <c r="AN54" s="44" t="str">
        <f t="shared" si="4"/>
        <v/>
      </c>
      <c r="AO54" s="44"/>
      <c r="AP54" s="44"/>
      <c r="AQ54" s="44"/>
      <c r="AR54" s="44"/>
      <c r="AS54" s="44"/>
      <c r="AT54" s="44"/>
      <c r="AU54" s="44"/>
      <c r="AV54" s="447"/>
    </row>
    <row r="55" spans="1:48" ht="33" customHeight="1" thickBot="1">
      <c r="A55" s="409">
        <f t="shared" si="5"/>
        <v>44</v>
      </c>
      <c r="B55" s="410" t="str">
        <f>IF(①基本情報入力シート!C76="","",①基本情報入力シート!C76)</f>
        <v/>
      </c>
      <c r="C55" s="411" t="str">
        <f>IF(①基本情報入力シート!D76="","",①基本情報入力シート!D76)</f>
        <v/>
      </c>
      <c r="D55" s="412" t="str">
        <f>IF(①基本情報入力シート!E76="","",①基本情報入力シート!E76)</f>
        <v/>
      </c>
      <c r="E55" s="412" t="str">
        <f>IF(①基本情報入力シート!F76="","",①基本情報入力シート!F76)</f>
        <v/>
      </c>
      <c r="F55" s="412" t="str">
        <f>IF(①基本情報入力シート!G76="","",①基本情報入力シート!G76)</f>
        <v/>
      </c>
      <c r="G55" s="412" t="str">
        <f>IF(①基本情報入力シート!H76="","",①基本情報入力シート!H76)</f>
        <v/>
      </c>
      <c r="H55" s="412" t="str">
        <f>IF(①基本情報入力シート!I76="","",①基本情報入力シート!I76)</f>
        <v/>
      </c>
      <c r="I55" s="412" t="str">
        <f>IF(①基本情報入力シート!J76="","",①基本情報入力シート!J76)</f>
        <v/>
      </c>
      <c r="J55" s="412" t="str">
        <f>IF(①基本情報入力シート!K76="","",①基本情報入力シート!K76)</f>
        <v/>
      </c>
      <c r="K55" s="413" t="str">
        <f>IF(①基本情報入力シート!L76="","",①基本情報入力シート!L76)</f>
        <v/>
      </c>
      <c r="L55" s="414" t="str">
        <f>IF(①基本情報入力シート!M76="","",①基本情報入力シート!M76)</f>
        <v/>
      </c>
      <c r="M55" s="414" t="str">
        <f>IF(①基本情報入力シート!R76="","",①基本情報入力シート!R76)</f>
        <v/>
      </c>
      <c r="N55" s="414" t="str">
        <f>IF(①基本情報入力シート!W76="","",①基本情報入力シート!W76)</f>
        <v/>
      </c>
      <c r="O55" s="409" t="str">
        <f>IF(①基本情報入力シート!X76="","",①基本情報入力シート!X76)</f>
        <v/>
      </c>
      <c r="P55" s="415" t="str">
        <f>IF(①基本情報入力シート!Y76="","",①基本情報入力シート!Y76)</f>
        <v/>
      </c>
      <c r="Q55" s="416" t="str">
        <f>IF(①基本情報入力シート!Z76="","",①基本情報入力シート!Z76)</f>
        <v/>
      </c>
      <c r="R55" s="442" t="str">
        <f>IF(①基本情報入力シート!AA76="","",①基本情報入力シート!AA76)</f>
        <v/>
      </c>
      <c r="S55" s="443"/>
      <c r="T55" s="444"/>
      <c r="U55" s="445" t="str">
        <f>IFERROR(IF(S55="","",VLOOKUP(P55,【参考】数式用!$A$5:$K$39,MATCH(T55,【参考】数式用!$I$4:$K$4,0)+8,0)),"")</f>
        <v/>
      </c>
      <c r="V55" s="462" t="str">
        <f>IF(T55="特定加算Ⅰ",VLOOKUP(P55,【参考】数式用!$A$5:$L$39,12,FALSE),"-")</f>
        <v>-</v>
      </c>
      <c r="W55" s="38" t="s">
        <v>209</v>
      </c>
      <c r="X55" s="446"/>
      <c r="Y55" s="49" t="s">
        <v>210</v>
      </c>
      <c r="Z55" s="446"/>
      <c r="AA55" s="185" t="s">
        <v>211</v>
      </c>
      <c r="AB55" s="446"/>
      <c r="AC55" s="49" t="s">
        <v>210</v>
      </c>
      <c r="AD55" s="446"/>
      <c r="AE55" s="49" t="s">
        <v>212</v>
      </c>
      <c r="AF55" s="423" t="s">
        <v>213</v>
      </c>
      <c r="AG55" s="424" t="str">
        <f t="shared" si="6"/>
        <v/>
      </c>
      <c r="AH55" s="425" t="s">
        <v>214</v>
      </c>
      <c r="AI55" s="426" t="str">
        <f t="shared" si="7"/>
        <v/>
      </c>
      <c r="AK55" s="42" t="str">
        <f t="shared" si="2"/>
        <v>○</v>
      </c>
      <c r="AL55" s="42" t="str">
        <f>IFERROR(IF(AND(AI55&lt;&gt;"",OR('②別紙様式2-2 個表_処遇'!T55="加算Ⅳ",'②別紙様式2-2 個表_処遇'!T55="加算Ⅴ",'②別紙様式2-2 個表_処遇'!T55="特別加算")),"☓","○"),"")</f>
        <v>○</v>
      </c>
      <c r="AM55" s="44" t="str">
        <f t="shared" si="3"/>
        <v/>
      </c>
      <c r="AN55" s="44" t="str">
        <f t="shared" si="4"/>
        <v/>
      </c>
      <c r="AO55" s="44"/>
      <c r="AP55" s="44"/>
      <c r="AQ55" s="44"/>
      <c r="AR55" s="44"/>
      <c r="AS55" s="44"/>
      <c r="AT55" s="44"/>
      <c r="AU55" s="44"/>
      <c r="AV55" s="447"/>
    </row>
    <row r="56" spans="1:48" ht="33" customHeight="1" thickBot="1">
      <c r="A56" s="409">
        <f t="shared" si="5"/>
        <v>45</v>
      </c>
      <c r="B56" s="410" t="str">
        <f>IF(①基本情報入力シート!C77="","",①基本情報入力シート!C77)</f>
        <v/>
      </c>
      <c r="C56" s="411" t="str">
        <f>IF(①基本情報入力シート!D77="","",①基本情報入力シート!D77)</f>
        <v/>
      </c>
      <c r="D56" s="412" t="str">
        <f>IF(①基本情報入力シート!E77="","",①基本情報入力シート!E77)</f>
        <v/>
      </c>
      <c r="E56" s="412" t="str">
        <f>IF(①基本情報入力シート!F77="","",①基本情報入力シート!F77)</f>
        <v/>
      </c>
      <c r="F56" s="412" t="str">
        <f>IF(①基本情報入力シート!G77="","",①基本情報入力シート!G77)</f>
        <v/>
      </c>
      <c r="G56" s="412" t="str">
        <f>IF(①基本情報入力シート!H77="","",①基本情報入力シート!H77)</f>
        <v/>
      </c>
      <c r="H56" s="412" t="str">
        <f>IF(①基本情報入力シート!I77="","",①基本情報入力シート!I77)</f>
        <v/>
      </c>
      <c r="I56" s="412" t="str">
        <f>IF(①基本情報入力シート!J77="","",①基本情報入力シート!J77)</f>
        <v/>
      </c>
      <c r="J56" s="412" t="str">
        <f>IF(①基本情報入力シート!K77="","",①基本情報入力シート!K77)</f>
        <v/>
      </c>
      <c r="K56" s="413" t="str">
        <f>IF(①基本情報入力シート!L77="","",①基本情報入力シート!L77)</f>
        <v/>
      </c>
      <c r="L56" s="414" t="str">
        <f>IF(①基本情報入力シート!M77="","",①基本情報入力シート!M77)</f>
        <v/>
      </c>
      <c r="M56" s="414" t="str">
        <f>IF(①基本情報入力シート!R77="","",①基本情報入力シート!R77)</f>
        <v/>
      </c>
      <c r="N56" s="414" t="str">
        <f>IF(①基本情報入力シート!W77="","",①基本情報入力シート!W77)</f>
        <v/>
      </c>
      <c r="O56" s="409" t="str">
        <f>IF(①基本情報入力シート!X77="","",①基本情報入力シート!X77)</f>
        <v/>
      </c>
      <c r="P56" s="415" t="str">
        <f>IF(①基本情報入力シート!Y77="","",①基本情報入力シート!Y77)</f>
        <v/>
      </c>
      <c r="Q56" s="416" t="str">
        <f>IF(①基本情報入力シート!Z77="","",①基本情報入力シート!Z77)</f>
        <v/>
      </c>
      <c r="R56" s="442" t="str">
        <f>IF(①基本情報入力シート!AA77="","",①基本情報入力シート!AA77)</f>
        <v/>
      </c>
      <c r="S56" s="443"/>
      <c r="T56" s="444"/>
      <c r="U56" s="445" t="str">
        <f>IFERROR(IF(S56="","",VLOOKUP(P56,【参考】数式用!$A$5:$K$39,MATCH(T56,【参考】数式用!$I$4:$K$4,0)+8,0)),"")</f>
        <v/>
      </c>
      <c r="V56" s="462" t="str">
        <f>IF(T56="特定加算Ⅰ",VLOOKUP(P56,【参考】数式用!$A$5:$L$39,12,FALSE),"-")</f>
        <v>-</v>
      </c>
      <c r="W56" s="38" t="s">
        <v>209</v>
      </c>
      <c r="X56" s="446"/>
      <c r="Y56" s="49" t="s">
        <v>210</v>
      </c>
      <c r="Z56" s="446"/>
      <c r="AA56" s="185" t="s">
        <v>211</v>
      </c>
      <c r="AB56" s="446"/>
      <c r="AC56" s="49" t="s">
        <v>210</v>
      </c>
      <c r="AD56" s="446"/>
      <c r="AE56" s="49" t="s">
        <v>212</v>
      </c>
      <c r="AF56" s="423" t="s">
        <v>213</v>
      </c>
      <c r="AG56" s="424" t="str">
        <f t="shared" si="6"/>
        <v/>
      </c>
      <c r="AH56" s="425" t="s">
        <v>214</v>
      </c>
      <c r="AI56" s="426" t="str">
        <f t="shared" si="7"/>
        <v/>
      </c>
      <c r="AK56" s="42" t="str">
        <f t="shared" si="2"/>
        <v>○</v>
      </c>
      <c r="AL56" s="42" t="str">
        <f>IFERROR(IF(AND(AI56&lt;&gt;"",OR('②別紙様式2-2 個表_処遇'!T56="加算Ⅳ",'②別紙様式2-2 個表_処遇'!T56="加算Ⅴ",'②別紙様式2-2 個表_処遇'!T56="特別加算")),"☓","○"),"")</f>
        <v>○</v>
      </c>
      <c r="AM56" s="44" t="str">
        <f t="shared" si="3"/>
        <v/>
      </c>
      <c r="AN56" s="44" t="str">
        <f t="shared" si="4"/>
        <v/>
      </c>
      <c r="AO56" s="44"/>
      <c r="AP56" s="44"/>
      <c r="AQ56" s="44"/>
      <c r="AR56" s="44"/>
      <c r="AS56" s="44"/>
      <c r="AT56" s="44"/>
      <c r="AU56" s="44"/>
      <c r="AV56" s="447"/>
    </row>
    <row r="57" spans="1:48" ht="33" customHeight="1" thickBot="1">
      <c r="A57" s="409">
        <f t="shared" si="5"/>
        <v>46</v>
      </c>
      <c r="B57" s="410" t="str">
        <f>IF(①基本情報入力シート!C78="","",①基本情報入力シート!C78)</f>
        <v/>
      </c>
      <c r="C57" s="411" t="str">
        <f>IF(①基本情報入力シート!D78="","",①基本情報入力シート!D78)</f>
        <v/>
      </c>
      <c r="D57" s="412" t="str">
        <f>IF(①基本情報入力シート!E78="","",①基本情報入力シート!E78)</f>
        <v/>
      </c>
      <c r="E57" s="412" t="str">
        <f>IF(①基本情報入力シート!F78="","",①基本情報入力シート!F78)</f>
        <v/>
      </c>
      <c r="F57" s="412" t="str">
        <f>IF(①基本情報入力シート!G78="","",①基本情報入力シート!G78)</f>
        <v/>
      </c>
      <c r="G57" s="412" t="str">
        <f>IF(①基本情報入力シート!H78="","",①基本情報入力シート!H78)</f>
        <v/>
      </c>
      <c r="H57" s="412" t="str">
        <f>IF(①基本情報入力シート!I78="","",①基本情報入力シート!I78)</f>
        <v/>
      </c>
      <c r="I57" s="412" t="str">
        <f>IF(①基本情報入力シート!J78="","",①基本情報入力シート!J78)</f>
        <v/>
      </c>
      <c r="J57" s="412" t="str">
        <f>IF(①基本情報入力シート!K78="","",①基本情報入力シート!K78)</f>
        <v/>
      </c>
      <c r="K57" s="413" t="str">
        <f>IF(①基本情報入力シート!L78="","",①基本情報入力シート!L78)</f>
        <v/>
      </c>
      <c r="L57" s="414" t="str">
        <f>IF(①基本情報入力シート!M78="","",①基本情報入力シート!M78)</f>
        <v/>
      </c>
      <c r="M57" s="414" t="str">
        <f>IF(①基本情報入力シート!R78="","",①基本情報入力シート!R78)</f>
        <v/>
      </c>
      <c r="N57" s="414" t="str">
        <f>IF(①基本情報入力シート!W78="","",①基本情報入力シート!W78)</f>
        <v/>
      </c>
      <c r="O57" s="409" t="str">
        <f>IF(①基本情報入力シート!X78="","",①基本情報入力シート!X78)</f>
        <v/>
      </c>
      <c r="P57" s="415" t="str">
        <f>IF(①基本情報入力シート!Y78="","",①基本情報入力シート!Y78)</f>
        <v/>
      </c>
      <c r="Q57" s="416" t="str">
        <f>IF(①基本情報入力シート!Z78="","",①基本情報入力シート!Z78)</f>
        <v/>
      </c>
      <c r="R57" s="442" t="str">
        <f>IF(①基本情報入力シート!AA78="","",①基本情報入力シート!AA78)</f>
        <v/>
      </c>
      <c r="S57" s="443"/>
      <c r="T57" s="444"/>
      <c r="U57" s="445" t="str">
        <f>IFERROR(IF(S57="","",VLOOKUP(P57,【参考】数式用!$A$5:$K$39,MATCH(T57,【参考】数式用!$I$4:$K$4,0)+8,0)),"")</f>
        <v/>
      </c>
      <c r="V57" s="462" t="str">
        <f>IF(T57="特定加算Ⅰ",VLOOKUP(P57,【参考】数式用!$A$5:$L$39,12,FALSE),"-")</f>
        <v>-</v>
      </c>
      <c r="W57" s="38" t="s">
        <v>209</v>
      </c>
      <c r="X57" s="446"/>
      <c r="Y57" s="49" t="s">
        <v>210</v>
      </c>
      <c r="Z57" s="446"/>
      <c r="AA57" s="185" t="s">
        <v>211</v>
      </c>
      <c r="AB57" s="446"/>
      <c r="AC57" s="49" t="s">
        <v>210</v>
      </c>
      <c r="AD57" s="446"/>
      <c r="AE57" s="49" t="s">
        <v>212</v>
      </c>
      <c r="AF57" s="423" t="s">
        <v>213</v>
      </c>
      <c r="AG57" s="424" t="str">
        <f t="shared" si="6"/>
        <v/>
      </c>
      <c r="AH57" s="425" t="s">
        <v>214</v>
      </c>
      <c r="AI57" s="426" t="str">
        <f t="shared" si="7"/>
        <v/>
      </c>
      <c r="AK57" s="42" t="str">
        <f t="shared" si="2"/>
        <v>○</v>
      </c>
      <c r="AL57" s="42" t="str">
        <f>IFERROR(IF(AND(AI57&lt;&gt;"",OR('②別紙様式2-2 個表_処遇'!T57="加算Ⅳ",'②別紙様式2-2 個表_処遇'!T57="加算Ⅴ",'②別紙様式2-2 個表_処遇'!T57="特別加算")),"☓","○"),"")</f>
        <v>○</v>
      </c>
      <c r="AM57" s="44" t="str">
        <f t="shared" si="3"/>
        <v/>
      </c>
      <c r="AN57" s="44" t="str">
        <f t="shared" si="4"/>
        <v/>
      </c>
      <c r="AO57" s="44"/>
      <c r="AP57" s="44"/>
      <c r="AQ57" s="44"/>
      <c r="AR57" s="44"/>
      <c r="AS57" s="44"/>
      <c r="AT57" s="44"/>
      <c r="AU57" s="44"/>
      <c r="AV57" s="447"/>
    </row>
    <row r="58" spans="1:48" ht="33" customHeight="1" thickBot="1">
      <c r="A58" s="409">
        <f t="shared" si="5"/>
        <v>47</v>
      </c>
      <c r="B58" s="410" t="str">
        <f>IF(①基本情報入力シート!C79="","",①基本情報入力シート!C79)</f>
        <v/>
      </c>
      <c r="C58" s="411" t="str">
        <f>IF(①基本情報入力シート!D79="","",①基本情報入力シート!D79)</f>
        <v/>
      </c>
      <c r="D58" s="412" t="str">
        <f>IF(①基本情報入力シート!E79="","",①基本情報入力シート!E79)</f>
        <v/>
      </c>
      <c r="E58" s="412" t="str">
        <f>IF(①基本情報入力シート!F79="","",①基本情報入力シート!F79)</f>
        <v/>
      </c>
      <c r="F58" s="412" t="str">
        <f>IF(①基本情報入力シート!G79="","",①基本情報入力シート!G79)</f>
        <v/>
      </c>
      <c r="G58" s="412" t="str">
        <f>IF(①基本情報入力シート!H79="","",①基本情報入力シート!H79)</f>
        <v/>
      </c>
      <c r="H58" s="412" t="str">
        <f>IF(①基本情報入力シート!I79="","",①基本情報入力シート!I79)</f>
        <v/>
      </c>
      <c r="I58" s="412" t="str">
        <f>IF(①基本情報入力シート!J79="","",①基本情報入力シート!J79)</f>
        <v/>
      </c>
      <c r="J58" s="412" t="str">
        <f>IF(①基本情報入力シート!K79="","",①基本情報入力シート!K79)</f>
        <v/>
      </c>
      <c r="K58" s="413" t="str">
        <f>IF(①基本情報入力シート!L79="","",①基本情報入力シート!L79)</f>
        <v/>
      </c>
      <c r="L58" s="414" t="str">
        <f>IF(①基本情報入力シート!M79="","",①基本情報入力シート!M79)</f>
        <v/>
      </c>
      <c r="M58" s="414" t="str">
        <f>IF(①基本情報入力シート!R79="","",①基本情報入力シート!R79)</f>
        <v/>
      </c>
      <c r="N58" s="414" t="str">
        <f>IF(①基本情報入力シート!W79="","",①基本情報入力シート!W79)</f>
        <v/>
      </c>
      <c r="O58" s="409" t="str">
        <f>IF(①基本情報入力シート!X79="","",①基本情報入力シート!X79)</f>
        <v/>
      </c>
      <c r="P58" s="415" t="str">
        <f>IF(①基本情報入力シート!Y79="","",①基本情報入力シート!Y79)</f>
        <v/>
      </c>
      <c r="Q58" s="416" t="str">
        <f>IF(①基本情報入力シート!Z79="","",①基本情報入力シート!Z79)</f>
        <v/>
      </c>
      <c r="R58" s="442" t="str">
        <f>IF(①基本情報入力シート!AA79="","",①基本情報入力シート!AA79)</f>
        <v/>
      </c>
      <c r="S58" s="443"/>
      <c r="T58" s="444"/>
      <c r="U58" s="445" t="str">
        <f>IFERROR(IF(S58="","",VLOOKUP(P58,【参考】数式用!$A$5:$K$39,MATCH(T58,【参考】数式用!$I$4:$K$4,0)+8,0)),"")</f>
        <v/>
      </c>
      <c r="V58" s="462" t="str">
        <f>IF(T58="特定加算Ⅰ",VLOOKUP(P58,【参考】数式用!$A$5:$L$39,12,FALSE),"-")</f>
        <v>-</v>
      </c>
      <c r="W58" s="38" t="s">
        <v>209</v>
      </c>
      <c r="X58" s="446"/>
      <c r="Y58" s="49" t="s">
        <v>210</v>
      </c>
      <c r="Z58" s="446"/>
      <c r="AA58" s="185" t="s">
        <v>211</v>
      </c>
      <c r="AB58" s="446"/>
      <c r="AC58" s="49" t="s">
        <v>210</v>
      </c>
      <c r="AD58" s="446"/>
      <c r="AE58" s="49" t="s">
        <v>212</v>
      </c>
      <c r="AF58" s="423" t="s">
        <v>213</v>
      </c>
      <c r="AG58" s="424" t="str">
        <f t="shared" si="6"/>
        <v/>
      </c>
      <c r="AH58" s="425" t="s">
        <v>214</v>
      </c>
      <c r="AI58" s="426" t="str">
        <f t="shared" si="7"/>
        <v/>
      </c>
      <c r="AK58" s="42" t="str">
        <f t="shared" si="2"/>
        <v>○</v>
      </c>
      <c r="AL58" s="42" t="str">
        <f>IFERROR(IF(AND(AI58&lt;&gt;"",OR('②別紙様式2-2 個表_処遇'!T58="加算Ⅳ",'②別紙様式2-2 個表_処遇'!T58="加算Ⅴ",'②別紙様式2-2 個表_処遇'!T58="特別加算")),"☓","○"),"")</f>
        <v>○</v>
      </c>
      <c r="AM58" s="44" t="str">
        <f t="shared" si="3"/>
        <v/>
      </c>
      <c r="AN58" s="44" t="str">
        <f t="shared" si="4"/>
        <v/>
      </c>
      <c r="AO58" s="44"/>
      <c r="AP58" s="44"/>
      <c r="AQ58" s="44"/>
      <c r="AR58" s="44"/>
      <c r="AS58" s="44"/>
      <c r="AT58" s="44"/>
      <c r="AU58" s="44"/>
      <c r="AV58" s="447"/>
    </row>
    <row r="59" spans="1:48" ht="33" customHeight="1" thickBot="1">
      <c r="A59" s="409">
        <f t="shared" si="5"/>
        <v>48</v>
      </c>
      <c r="B59" s="410" t="str">
        <f>IF(①基本情報入力シート!C80="","",①基本情報入力シート!C80)</f>
        <v/>
      </c>
      <c r="C59" s="411" t="str">
        <f>IF(①基本情報入力シート!D80="","",①基本情報入力シート!D80)</f>
        <v/>
      </c>
      <c r="D59" s="412" t="str">
        <f>IF(①基本情報入力シート!E80="","",①基本情報入力シート!E80)</f>
        <v/>
      </c>
      <c r="E59" s="412" t="str">
        <f>IF(①基本情報入力シート!F80="","",①基本情報入力シート!F80)</f>
        <v/>
      </c>
      <c r="F59" s="412" t="str">
        <f>IF(①基本情報入力シート!G80="","",①基本情報入力シート!G80)</f>
        <v/>
      </c>
      <c r="G59" s="412" t="str">
        <f>IF(①基本情報入力シート!H80="","",①基本情報入力シート!H80)</f>
        <v/>
      </c>
      <c r="H59" s="412" t="str">
        <f>IF(①基本情報入力シート!I80="","",①基本情報入力シート!I80)</f>
        <v/>
      </c>
      <c r="I59" s="412" t="str">
        <f>IF(①基本情報入力シート!J80="","",①基本情報入力シート!J80)</f>
        <v/>
      </c>
      <c r="J59" s="412" t="str">
        <f>IF(①基本情報入力シート!K80="","",①基本情報入力シート!K80)</f>
        <v/>
      </c>
      <c r="K59" s="413" t="str">
        <f>IF(①基本情報入力シート!L80="","",①基本情報入力シート!L80)</f>
        <v/>
      </c>
      <c r="L59" s="414" t="str">
        <f>IF(①基本情報入力シート!M80="","",①基本情報入力シート!M80)</f>
        <v/>
      </c>
      <c r="M59" s="414" t="str">
        <f>IF(①基本情報入力シート!R80="","",①基本情報入力シート!R80)</f>
        <v/>
      </c>
      <c r="N59" s="414" t="str">
        <f>IF(①基本情報入力シート!W80="","",①基本情報入力シート!W80)</f>
        <v/>
      </c>
      <c r="O59" s="409" t="str">
        <f>IF(①基本情報入力シート!X80="","",①基本情報入力シート!X80)</f>
        <v/>
      </c>
      <c r="P59" s="415" t="str">
        <f>IF(①基本情報入力シート!Y80="","",①基本情報入力シート!Y80)</f>
        <v/>
      </c>
      <c r="Q59" s="416" t="str">
        <f>IF(①基本情報入力シート!Z80="","",①基本情報入力シート!Z80)</f>
        <v/>
      </c>
      <c r="R59" s="442" t="str">
        <f>IF(①基本情報入力シート!AA80="","",①基本情報入力シート!AA80)</f>
        <v/>
      </c>
      <c r="S59" s="443"/>
      <c r="T59" s="444"/>
      <c r="U59" s="445" t="str">
        <f>IFERROR(IF(S59="","",VLOOKUP(P59,【参考】数式用!$A$5:$K$39,MATCH(T59,【参考】数式用!$I$4:$K$4,0)+8,0)),"")</f>
        <v/>
      </c>
      <c r="V59" s="462" t="str">
        <f>IF(T59="特定加算Ⅰ",VLOOKUP(P59,【参考】数式用!$A$5:$L$39,12,FALSE),"-")</f>
        <v>-</v>
      </c>
      <c r="W59" s="38" t="s">
        <v>209</v>
      </c>
      <c r="X59" s="446"/>
      <c r="Y59" s="49" t="s">
        <v>210</v>
      </c>
      <c r="Z59" s="446"/>
      <c r="AA59" s="185" t="s">
        <v>211</v>
      </c>
      <c r="AB59" s="446"/>
      <c r="AC59" s="49" t="s">
        <v>210</v>
      </c>
      <c r="AD59" s="446"/>
      <c r="AE59" s="49" t="s">
        <v>212</v>
      </c>
      <c r="AF59" s="423" t="s">
        <v>213</v>
      </c>
      <c r="AG59" s="424" t="str">
        <f t="shared" si="6"/>
        <v/>
      </c>
      <c r="AH59" s="425" t="s">
        <v>214</v>
      </c>
      <c r="AI59" s="426" t="str">
        <f t="shared" si="7"/>
        <v/>
      </c>
      <c r="AK59" s="42" t="str">
        <f t="shared" si="2"/>
        <v>○</v>
      </c>
      <c r="AL59" s="42" t="str">
        <f>IFERROR(IF(AND(AI59&lt;&gt;"",OR('②別紙様式2-2 個表_処遇'!T59="加算Ⅳ",'②別紙様式2-2 個表_処遇'!T59="加算Ⅴ",'②別紙様式2-2 個表_処遇'!T59="特別加算")),"☓","○"),"")</f>
        <v>○</v>
      </c>
      <c r="AM59" s="44" t="str">
        <f t="shared" si="3"/>
        <v/>
      </c>
      <c r="AN59" s="44" t="str">
        <f t="shared" si="4"/>
        <v/>
      </c>
      <c r="AO59" s="44"/>
      <c r="AP59" s="44"/>
      <c r="AQ59" s="44"/>
      <c r="AR59" s="44"/>
      <c r="AS59" s="44"/>
      <c r="AT59" s="44"/>
      <c r="AU59" s="44"/>
      <c r="AV59" s="447"/>
    </row>
    <row r="60" spans="1:48" ht="33" customHeight="1" thickBot="1">
      <c r="A60" s="409">
        <f t="shared" si="5"/>
        <v>49</v>
      </c>
      <c r="B60" s="410" t="str">
        <f>IF(①基本情報入力シート!C81="","",①基本情報入力シート!C81)</f>
        <v/>
      </c>
      <c r="C60" s="411" t="str">
        <f>IF(①基本情報入力シート!D81="","",①基本情報入力シート!D81)</f>
        <v/>
      </c>
      <c r="D60" s="412" t="str">
        <f>IF(①基本情報入力シート!E81="","",①基本情報入力シート!E81)</f>
        <v/>
      </c>
      <c r="E60" s="412" t="str">
        <f>IF(①基本情報入力シート!F81="","",①基本情報入力シート!F81)</f>
        <v/>
      </c>
      <c r="F60" s="412" t="str">
        <f>IF(①基本情報入力シート!G81="","",①基本情報入力シート!G81)</f>
        <v/>
      </c>
      <c r="G60" s="412" t="str">
        <f>IF(①基本情報入力シート!H81="","",①基本情報入力シート!H81)</f>
        <v/>
      </c>
      <c r="H60" s="412" t="str">
        <f>IF(①基本情報入力シート!I81="","",①基本情報入力シート!I81)</f>
        <v/>
      </c>
      <c r="I60" s="412" t="str">
        <f>IF(①基本情報入力シート!J81="","",①基本情報入力シート!J81)</f>
        <v/>
      </c>
      <c r="J60" s="412" t="str">
        <f>IF(①基本情報入力シート!K81="","",①基本情報入力シート!K81)</f>
        <v/>
      </c>
      <c r="K60" s="413" t="str">
        <f>IF(①基本情報入力シート!L81="","",①基本情報入力シート!L81)</f>
        <v/>
      </c>
      <c r="L60" s="414" t="str">
        <f>IF(①基本情報入力シート!M81="","",①基本情報入力シート!M81)</f>
        <v/>
      </c>
      <c r="M60" s="414" t="str">
        <f>IF(①基本情報入力シート!R81="","",①基本情報入力シート!R81)</f>
        <v/>
      </c>
      <c r="N60" s="414" t="str">
        <f>IF(①基本情報入力シート!W81="","",①基本情報入力シート!W81)</f>
        <v/>
      </c>
      <c r="O60" s="409" t="str">
        <f>IF(①基本情報入力シート!X81="","",①基本情報入力シート!X81)</f>
        <v/>
      </c>
      <c r="P60" s="415" t="str">
        <f>IF(①基本情報入力シート!Y81="","",①基本情報入力シート!Y81)</f>
        <v/>
      </c>
      <c r="Q60" s="416" t="str">
        <f>IF(①基本情報入力シート!Z81="","",①基本情報入力シート!Z81)</f>
        <v/>
      </c>
      <c r="R60" s="442" t="str">
        <f>IF(①基本情報入力シート!AA81="","",①基本情報入力シート!AA81)</f>
        <v/>
      </c>
      <c r="S60" s="443"/>
      <c r="T60" s="444"/>
      <c r="U60" s="445" t="str">
        <f>IFERROR(IF(S60="","",VLOOKUP(P60,【参考】数式用!$A$5:$K$39,MATCH(T60,【参考】数式用!$I$4:$K$4,0)+8,0)),"")</f>
        <v/>
      </c>
      <c r="V60" s="462" t="str">
        <f>IF(T60="特定加算Ⅰ",VLOOKUP(P60,【参考】数式用!$A$5:$L$39,12,FALSE),"-")</f>
        <v>-</v>
      </c>
      <c r="W60" s="38" t="s">
        <v>209</v>
      </c>
      <c r="X60" s="446"/>
      <c r="Y60" s="49" t="s">
        <v>210</v>
      </c>
      <c r="Z60" s="446"/>
      <c r="AA60" s="185" t="s">
        <v>211</v>
      </c>
      <c r="AB60" s="446"/>
      <c r="AC60" s="49" t="s">
        <v>210</v>
      </c>
      <c r="AD60" s="446"/>
      <c r="AE60" s="49" t="s">
        <v>212</v>
      </c>
      <c r="AF60" s="423" t="s">
        <v>213</v>
      </c>
      <c r="AG60" s="424" t="str">
        <f t="shared" si="6"/>
        <v/>
      </c>
      <c r="AH60" s="425" t="s">
        <v>214</v>
      </c>
      <c r="AI60" s="426" t="str">
        <f t="shared" si="7"/>
        <v/>
      </c>
      <c r="AK60" s="42" t="str">
        <f t="shared" si="2"/>
        <v>○</v>
      </c>
      <c r="AL60" s="42" t="str">
        <f>IFERROR(IF(AND(AI60&lt;&gt;"",OR('②別紙様式2-2 個表_処遇'!T60="加算Ⅳ",'②別紙様式2-2 個表_処遇'!T60="加算Ⅴ",'②別紙様式2-2 個表_処遇'!T60="特別加算")),"☓","○"),"")</f>
        <v>○</v>
      </c>
      <c r="AM60" s="44" t="str">
        <f t="shared" si="3"/>
        <v/>
      </c>
      <c r="AN60" s="44" t="str">
        <f t="shared" si="4"/>
        <v/>
      </c>
      <c r="AO60" s="44"/>
      <c r="AP60" s="44"/>
      <c r="AQ60" s="44"/>
      <c r="AR60" s="44"/>
      <c r="AS60" s="44"/>
      <c r="AT60" s="44"/>
      <c r="AU60" s="44"/>
      <c r="AV60" s="447"/>
    </row>
    <row r="61" spans="1:48" ht="33" customHeight="1" thickBot="1">
      <c r="A61" s="409">
        <f t="shared" si="5"/>
        <v>50</v>
      </c>
      <c r="B61" s="410" t="str">
        <f>IF(①基本情報入力シート!C82="","",①基本情報入力シート!C82)</f>
        <v/>
      </c>
      <c r="C61" s="411" t="str">
        <f>IF(①基本情報入力シート!D82="","",①基本情報入力シート!D82)</f>
        <v/>
      </c>
      <c r="D61" s="412" t="str">
        <f>IF(①基本情報入力シート!E82="","",①基本情報入力シート!E82)</f>
        <v/>
      </c>
      <c r="E61" s="412" t="str">
        <f>IF(①基本情報入力シート!F82="","",①基本情報入力シート!F82)</f>
        <v/>
      </c>
      <c r="F61" s="412" t="str">
        <f>IF(①基本情報入力シート!G82="","",①基本情報入力シート!G82)</f>
        <v/>
      </c>
      <c r="G61" s="412" t="str">
        <f>IF(①基本情報入力シート!H82="","",①基本情報入力シート!H82)</f>
        <v/>
      </c>
      <c r="H61" s="412" t="str">
        <f>IF(①基本情報入力シート!I82="","",①基本情報入力シート!I82)</f>
        <v/>
      </c>
      <c r="I61" s="412" t="str">
        <f>IF(①基本情報入力シート!J82="","",①基本情報入力シート!J82)</f>
        <v/>
      </c>
      <c r="J61" s="412" t="str">
        <f>IF(①基本情報入力シート!K82="","",①基本情報入力シート!K82)</f>
        <v/>
      </c>
      <c r="K61" s="413" t="str">
        <f>IF(①基本情報入力シート!L82="","",①基本情報入力シート!L82)</f>
        <v/>
      </c>
      <c r="L61" s="414" t="str">
        <f>IF(①基本情報入力シート!M82="","",①基本情報入力シート!M82)</f>
        <v/>
      </c>
      <c r="M61" s="414" t="str">
        <f>IF(①基本情報入力シート!R82="","",①基本情報入力シート!R82)</f>
        <v/>
      </c>
      <c r="N61" s="414" t="str">
        <f>IF(①基本情報入力シート!W82="","",①基本情報入力シート!W82)</f>
        <v/>
      </c>
      <c r="O61" s="409" t="str">
        <f>IF(①基本情報入力シート!X82="","",①基本情報入力シート!X82)</f>
        <v/>
      </c>
      <c r="P61" s="415" t="str">
        <f>IF(①基本情報入力シート!Y82="","",①基本情報入力シート!Y82)</f>
        <v/>
      </c>
      <c r="Q61" s="416" t="str">
        <f>IF(①基本情報入力シート!Z82="","",①基本情報入力シート!Z82)</f>
        <v/>
      </c>
      <c r="R61" s="442" t="str">
        <f>IF(①基本情報入力シート!AA82="","",①基本情報入力シート!AA82)</f>
        <v/>
      </c>
      <c r="S61" s="443"/>
      <c r="T61" s="444"/>
      <c r="U61" s="445" t="str">
        <f>IFERROR(IF(S61="","",VLOOKUP(P61,【参考】数式用!$A$5:$K$39,MATCH(T61,【参考】数式用!$I$4:$K$4,0)+8,0)),"")</f>
        <v/>
      </c>
      <c r="V61" s="462" t="str">
        <f>IF(T61="特定加算Ⅰ",VLOOKUP(P61,【参考】数式用!$A$5:$L$39,12,FALSE),"-")</f>
        <v>-</v>
      </c>
      <c r="W61" s="38" t="s">
        <v>209</v>
      </c>
      <c r="X61" s="446"/>
      <c r="Y61" s="49" t="s">
        <v>210</v>
      </c>
      <c r="Z61" s="446"/>
      <c r="AA61" s="185" t="s">
        <v>211</v>
      </c>
      <c r="AB61" s="446"/>
      <c r="AC61" s="49" t="s">
        <v>210</v>
      </c>
      <c r="AD61" s="446"/>
      <c r="AE61" s="49" t="s">
        <v>212</v>
      </c>
      <c r="AF61" s="423" t="s">
        <v>213</v>
      </c>
      <c r="AG61" s="424" t="str">
        <f t="shared" si="6"/>
        <v/>
      </c>
      <c r="AH61" s="425" t="s">
        <v>214</v>
      </c>
      <c r="AI61" s="426" t="str">
        <f t="shared" si="7"/>
        <v/>
      </c>
      <c r="AK61" s="42" t="str">
        <f t="shared" si="2"/>
        <v>○</v>
      </c>
      <c r="AL61" s="42" t="str">
        <f>IFERROR(IF(AND(AI61&lt;&gt;"",OR('②別紙様式2-2 個表_処遇'!T61="加算Ⅳ",'②別紙様式2-2 個表_処遇'!T61="加算Ⅴ",'②別紙様式2-2 個表_処遇'!T61="特別加算")),"☓","○"),"")</f>
        <v>○</v>
      </c>
      <c r="AM61" s="44" t="str">
        <f t="shared" si="3"/>
        <v/>
      </c>
      <c r="AN61" s="44" t="str">
        <f t="shared" si="4"/>
        <v/>
      </c>
      <c r="AO61" s="44"/>
      <c r="AP61" s="44"/>
      <c r="AQ61" s="44"/>
      <c r="AR61" s="44"/>
      <c r="AS61" s="44"/>
      <c r="AT61" s="44"/>
      <c r="AU61" s="44"/>
      <c r="AV61" s="447"/>
    </row>
    <row r="62" spans="1:48" ht="33" customHeight="1" thickBot="1">
      <c r="A62" s="409">
        <f t="shared" si="5"/>
        <v>51</v>
      </c>
      <c r="B62" s="410" t="str">
        <f>IF(①基本情報入力シート!C83="","",①基本情報入力シート!C83)</f>
        <v/>
      </c>
      <c r="C62" s="411" t="str">
        <f>IF(①基本情報入力シート!D83="","",①基本情報入力シート!D83)</f>
        <v/>
      </c>
      <c r="D62" s="412" t="str">
        <f>IF(①基本情報入力シート!E83="","",①基本情報入力シート!E83)</f>
        <v/>
      </c>
      <c r="E62" s="412" t="str">
        <f>IF(①基本情報入力シート!F83="","",①基本情報入力シート!F83)</f>
        <v/>
      </c>
      <c r="F62" s="412" t="str">
        <f>IF(①基本情報入力シート!G83="","",①基本情報入力シート!G83)</f>
        <v/>
      </c>
      <c r="G62" s="412" t="str">
        <f>IF(①基本情報入力シート!H83="","",①基本情報入力シート!H83)</f>
        <v/>
      </c>
      <c r="H62" s="412" t="str">
        <f>IF(①基本情報入力シート!I83="","",①基本情報入力シート!I83)</f>
        <v/>
      </c>
      <c r="I62" s="412" t="str">
        <f>IF(①基本情報入力シート!J83="","",①基本情報入力シート!J83)</f>
        <v/>
      </c>
      <c r="J62" s="412" t="str">
        <f>IF(①基本情報入力シート!K83="","",①基本情報入力シート!K83)</f>
        <v/>
      </c>
      <c r="K62" s="413" t="str">
        <f>IF(①基本情報入力シート!L83="","",①基本情報入力シート!L83)</f>
        <v/>
      </c>
      <c r="L62" s="414" t="str">
        <f>IF(①基本情報入力シート!M83="","",①基本情報入力シート!M83)</f>
        <v/>
      </c>
      <c r="M62" s="414" t="str">
        <f>IF(①基本情報入力シート!R83="","",①基本情報入力シート!R83)</f>
        <v/>
      </c>
      <c r="N62" s="414" t="str">
        <f>IF(①基本情報入力シート!W83="","",①基本情報入力シート!W83)</f>
        <v/>
      </c>
      <c r="O62" s="409" t="str">
        <f>IF(①基本情報入力シート!X83="","",①基本情報入力シート!X83)</f>
        <v/>
      </c>
      <c r="P62" s="415" t="str">
        <f>IF(①基本情報入力シート!Y83="","",①基本情報入力シート!Y83)</f>
        <v/>
      </c>
      <c r="Q62" s="416" t="str">
        <f>IF(①基本情報入力シート!Z83="","",①基本情報入力シート!Z83)</f>
        <v/>
      </c>
      <c r="R62" s="442" t="str">
        <f>IF(①基本情報入力シート!AA83="","",①基本情報入力シート!AA83)</f>
        <v/>
      </c>
      <c r="S62" s="443"/>
      <c r="T62" s="444"/>
      <c r="U62" s="445" t="str">
        <f>IFERROR(IF(S62="","",VLOOKUP(P62,【参考】数式用!$A$5:$K$39,MATCH(T62,【参考】数式用!$I$4:$K$4,0)+8,0)),"")</f>
        <v/>
      </c>
      <c r="V62" s="462" t="str">
        <f>IF(T62="特定加算Ⅰ",VLOOKUP(P62,【参考】数式用!$A$5:$L$39,12,FALSE),"-")</f>
        <v>-</v>
      </c>
      <c r="W62" s="38" t="s">
        <v>209</v>
      </c>
      <c r="X62" s="446"/>
      <c r="Y62" s="49" t="s">
        <v>210</v>
      </c>
      <c r="Z62" s="446"/>
      <c r="AA62" s="185" t="s">
        <v>211</v>
      </c>
      <c r="AB62" s="446"/>
      <c r="AC62" s="49" t="s">
        <v>210</v>
      </c>
      <c r="AD62" s="446"/>
      <c r="AE62" s="49" t="s">
        <v>212</v>
      </c>
      <c r="AF62" s="423" t="s">
        <v>213</v>
      </c>
      <c r="AG62" s="424" t="str">
        <f t="shared" si="6"/>
        <v/>
      </c>
      <c r="AH62" s="425" t="s">
        <v>214</v>
      </c>
      <c r="AI62" s="426" t="str">
        <f t="shared" si="7"/>
        <v/>
      </c>
      <c r="AK62" s="42" t="str">
        <f t="shared" si="2"/>
        <v>○</v>
      </c>
      <c r="AL62" s="42" t="str">
        <f>IFERROR(IF(AND(AI62&lt;&gt;"",OR('②別紙様式2-2 個表_処遇'!T62="加算Ⅳ",'②別紙様式2-2 個表_処遇'!T62="加算Ⅴ",'②別紙様式2-2 個表_処遇'!T62="特別加算")),"☓","○"),"")</f>
        <v>○</v>
      </c>
      <c r="AM62" s="44" t="str">
        <f t="shared" si="3"/>
        <v/>
      </c>
      <c r="AN62" s="44" t="str">
        <f t="shared" si="4"/>
        <v/>
      </c>
      <c r="AO62" s="44"/>
      <c r="AP62" s="44"/>
      <c r="AQ62" s="44"/>
      <c r="AR62" s="44"/>
      <c r="AS62" s="44"/>
      <c r="AT62" s="44"/>
      <c r="AU62" s="44"/>
      <c r="AV62" s="447"/>
    </row>
    <row r="63" spans="1:48" ht="33" customHeight="1" thickBot="1">
      <c r="A63" s="409">
        <f t="shared" si="5"/>
        <v>52</v>
      </c>
      <c r="B63" s="410" t="str">
        <f>IF(①基本情報入力シート!C84="","",①基本情報入力シート!C84)</f>
        <v/>
      </c>
      <c r="C63" s="411" t="str">
        <f>IF(①基本情報入力シート!D84="","",①基本情報入力シート!D84)</f>
        <v/>
      </c>
      <c r="D63" s="412" t="str">
        <f>IF(①基本情報入力シート!E84="","",①基本情報入力シート!E84)</f>
        <v/>
      </c>
      <c r="E63" s="412" t="str">
        <f>IF(①基本情報入力シート!F84="","",①基本情報入力シート!F84)</f>
        <v/>
      </c>
      <c r="F63" s="412" t="str">
        <f>IF(①基本情報入力シート!G84="","",①基本情報入力シート!G84)</f>
        <v/>
      </c>
      <c r="G63" s="412" t="str">
        <f>IF(①基本情報入力シート!H84="","",①基本情報入力シート!H84)</f>
        <v/>
      </c>
      <c r="H63" s="412" t="str">
        <f>IF(①基本情報入力シート!I84="","",①基本情報入力シート!I84)</f>
        <v/>
      </c>
      <c r="I63" s="412" t="str">
        <f>IF(①基本情報入力シート!J84="","",①基本情報入力シート!J84)</f>
        <v/>
      </c>
      <c r="J63" s="412" t="str">
        <f>IF(①基本情報入力シート!K84="","",①基本情報入力シート!K84)</f>
        <v/>
      </c>
      <c r="K63" s="413" t="str">
        <f>IF(①基本情報入力シート!L84="","",①基本情報入力シート!L84)</f>
        <v/>
      </c>
      <c r="L63" s="414" t="str">
        <f>IF(①基本情報入力シート!M84="","",①基本情報入力シート!M84)</f>
        <v/>
      </c>
      <c r="M63" s="414" t="str">
        <f>IF(①基本情報入力シート!R84="","",①基本情報入力シート!R84)</f>
        <v/>
      </c>
      <c r="N63" s="414" t="str">
        <f>IF(①基本情報入力シート!W84="","",①基本情報入力シート!W84)</f>
        <v/>
      </c>
      <c r="O63" s="409" t="str">
        <f>IF(①基本情報入力シート!X84="","",①基本情報入力シート!X84)</f>
        <v/>
      </c>
      <c r="P63" s="415" t="str">
        <f>IF(①基本情報入力シート!Y84="","",①基本情報入力シート!Y84)</f>
        <v/>
      </c>
      <c r="Q63" s="416" t="str">
        <f>IF(①基本情報入力シート!Z84="","",①基本情報入力シート!Z84)</f>
        <v/>
      </c>
      <c r="R63" s="442" t="str">
        <f>IF(①基本情報入力シート!AA84="","",①基本情報入力シート!AA84)</f>
        <v/>
      </c>
      <c r="S63" s="443"/>
      <c r="T63" s="444"/>
      <c r="U63" s="445" t="str">
        <f>IFERROR(IF(S63="","",VLOOKUP(P63,【参考】数式用!$A$5:$K$39,MATCH(T63,【参考】数式用!$I$4:$K$4,0)+8,0)),"")</f>
        <v/>
      </c>
      <c r="V63" s="462" t="str">
        <f>IF(T63="特定加算Ⅰ",VLOOKUP(P63,【参考】数式用!$A$5:$L$39,12,FALSE),"-")</f>
        <v>-</v>
      </c>
      <c r="W63" s="38" t="s">
        <v>209</v>
      </c>
      <c r="X63" s="446"/>
      <c r="Y63" s="49" t="s">
        <v>210</v>
      </c>
      <c r="Z63" s="446"/>
      <c r="AA63" s="185" t="s">
        <v>211</v>
      </c>
      <c r="AB63" s="446"/>
      <c r="AC63" s="49" t="s">
        <v>210</v>
      </c>
      <c r="AD63" s="446"/>
      <c r="AE63" s="49" t="s">
        <v>212</v>
      </c>
      <c r="AF63" s="423" t="s">
        <v>213</v>
      </c>
      <c r="AG63" s="424" t="str">
        <f t="shared" si="6"/>
        <v/>
      </c>
      <c r="AH63" s="425" t="s">
        <v>214</v>
      </c>
      <c r="AI63" s="426" t="str">
        <f t="shared" si="7"/>
        <v/>
      </c>
      <c r="AK63" s="42" t="str">
        <f t="shared" si="2"/>
        <v>○</v>
      </c>
      <c r="AL63" s="42" t="str">
        <f>IFERROR(IF(AND(AI63&lt;&gt;"",OR('②別紙様式2-2 個表_処遇'!T63="加算Ⅳ",'②別紙様式2-2 個表_処遇'!T63="加算Ⅴ",'②別紙様式2-2 個表_処遇'!T63="特別加算")),"☓","○"),"")</f>
        <v>○</v>
      </c>
      <c r="AM63" s="44" t="str">
        <f t="shared" si="3"/>
        <v/>
      </c>
      <c r="AN63" s="44" t="str">
        <f t="shared" si="4"/>
        <v/>
      </c>
      <c r="AO63" s="44"/>
      <c r="AP63" s="44"/>
      <c r="AQ63" s="44"/>
      <c r="AR63" s="44"/>
      <c r="AS63" s="44"/>
      <c r="AT63" s="44"/>
      <c r="AU63" s="44"/>
      <c r="AV63" s="447"/>
    </row>
    <row r="64" spans="1:48" ht="33" customHeight="1" thickBot="1">
      <c r="A64" s="409">
        <f t="shared" si="5"/>
        <v>53</v>
      </c>
      <c r="B64" s="410" t="str">
        <f>IF(①基本情報入力シート!C85="","",①基本情報入力シート!C85)</f>
        <v/>
      </c>
      <c r="C64" s="411" t="str">
        <f>IF(①基本情報入力シート!D85="","",①基本情報入力シート!D85)</f>
        <v/>
      </c>
      <c r="D64" s="412" t="str">
        <f>IF(①基本情報入力シート!E85="","",①基本情報入力シート!E85)</f>
        <v/>
      </c>
      <c r="E64" s="412" t="str">
        <f>IF(①基本情報入力シート!F85="","",①基本情報入力シート!F85)</f>
        <v/>
      </c>
      <c r="F64" s="412" t="str">
        <f>IF(①基本情報入力シート!G85="","",①基本情報入力シート!G85)</f>
        <v/>
      </c>
      <c r="G64" s="412" t="str">
        <f>IF(①基本情報入力シート!H85="","",①基本情報入力シート!H85)</f>
        <v/>
      </c>
      <c r="H64" s="412" t="str">
        <f>IF(①基本情報入力シート!I85="","",①基本情報入力シート!I85)</f>
        <v/>
      </c>
      <c r="I64" s="412" t="str">
        <f>IF(①基本情報入力シート!J85="","",①基本情報入力シート!J85)</f>
        <v/>
      </c>
      <c r="J64" s="412" t="str">
        <f>IF(①基本情報入力シート!K85="","",①基本情報入力シート!K85)</f>
        <v/>
      </c>
      <c r="K64" s="413" t="str">
        <f>IF(①基本情報入力シート!L85="","",①基本情報入力シート!L85)</f>
        <v/>
      </c>
      <c r="L64" s="414" t="str">
        <f>IF(①基本情報入力シート!M85="","",①基本情報入力シート!M85)</f>
        <v/>
      </c>
      <c r="M64" s="414" t="str">
        <f>IF(①基本情報入力シート!R85="","",①基本情報入力シート!R85)</f>
        <v/>
      </c>
      <c r="N64" s="414" t="str">
        <f>IF(①基本情報入力シート!W85="","",①基本情報入力シート!W85)</f>
        <v/>
      </c>
      <c r="O64" s="409" t="str">
        <f>IF(①基本情報入力シート!X85="","",①基本情報入力シート!X85)</f>
        <v/>
      </c>
      <c r="P64" s="415" t="str">
        <f>IF(①基本情報入力シート!Y85="","",①基本情報入力シート!Y85)</f>
        <v/>
      </c>
      <c r="Q64" s="416" t="str">
        <f>IF(①基本情報入力シート!Z85="","",①基本情報入力シート!Z85)</f>
        <v/>
      </c>
      <c r="R64" s="442" t="str">
        <f>IF(①基本情報入力シート!AA85="","",①基本情報入力シート!AA85)</f>
        <v/>
      </c>
      <c r="S64" s="443"/>
      <c r="T64" s="444"/>
      <c r="U64" s="445" t="str">
        <f>IFERROR(IF(S64="","",VLOOKUP(P64,【参考】数式用!$A$5:$K$39,MATCH(T64,【参考】数式用!$I$4:$K$4,0)+8,0)),"")</f>
        <v/>
      </c>
      <c r="V64" s="462" t="str">
        <f>IF(T64="特定加算Ⅰ",VLOOKUP(P64,【参考】数式用!$A$5:$L$39,12,FALSE),"-")</f>
        <v>-</v>
      </c>
      <c r="W64" s="38" t="s">
        <v>209</v>
      </c>
      <c r="X64" s="446"/>
      <c r="Y64" s="49" t="s">
        <v>210</v>
      </c>
      <c r="Z64" s="446"/>
      <c r="AA64" s="185" t="s">
        <v>211</v>
      </c>
      <c r="AB64" s="446"/>
      <c r="AC64" s="49" t="s">
        <v>210</v>
      </c>
      <c r="AD64" s="446"/>
      <c r="AE64" s="49" t="s">
        <v>212</v>
      </c>
      <c r="AF64" s="423" t="s">
        <v>213</v>
      </c>
      <c r="AG64" s="424" t="str">
        <f t="shared" si="6"/>
        <v/>
      </c>
      <c r="AH64" s="425" t="s">
        <v>214</v>
      </c>
      <c r="AI64" s="426" t="str">
        <f t="shared" si="7"/>
        <v/>
      </c>
      <c r="AK64" s="42" t="str">
        <f t="shared" si="2"/>
        <v>○</v>
      </c>
      <c r="AL64" s="42" t="str">
        <f>IFERROR(IF(AND(AI64&lt;&gt;"",OR('②別紙様式2-2 個表_処遇'!T64="加算Ⅳ",'②別紙様式2-2 個表_処遇'!T64="加算Ⅴ",'②別紙様式2-2 個表_処遇'!T64="特別加算")),"☓","○"),"")</f>
        <v>○</v>
      </c>
      <c r="AM64" s="44" t="str">
        <f t="shared" si="3"/>
        <v/>
      </c>
      <c r="AN64" s="44" t="str">
        <f t="shared" si="4"/>
        <v/>
      </c>
      <c r="AO64" s="44"/>
      <c r="AP64" s="44"/>
      <c r="AQ64" s="44"/>
      <c r="AR64" s="44"/>
      <c r="AS64" s="44"/>
      <c r="AT64" s="44"/>
      <c r="AU64" s="44"/>
      <c r="AV64" s="447"/>
    </row>
    <row r="65" spans="1:48" ht="33" customHeight="1" thickBot="1">
      <c r="A65" s="409">
        <f t="shared" si="5"/>
        <v>54</v>
      </c>
      <c r="B65" s="410" t="str">
        <f>IF(①基本情報入力シート!C86="","",①基本情報入力シート!C86)</f>
        <v/>
      </c>
      <c r="C65" s="411" t="str">
        <f>IF(①基本情報入力シート!D86="","",①基本情報入力シート!D86)</f>
        <v/>
      </c>
      <c r="D65" s="412" t="str">
        <f>IF(①基本情報入力シート!E86="","",①基本情報入力シート!E86)</f>
        <v/>
      </c>
      <c r="E65" s="412" t="str">
        <f>IF(①基本情報入力シート!F86="","",①基本情報入力シート!F86)</f>
        <v/>
      </c>
      <c r="F65" s="412" t="str">
        <f>IF(①基本情報入力シート!G86="","",①基本情報入力シート!G86)</f>
        <v/>
      </c>
      <c r="G65" s="412" t="str">
        <f>IF(①基本情報入力シート!H86="","",①基本情報入力シート!H86)</f>
        <v/>
      </c>
      <c r="H65" s="412" t="str">
        <f>IF(①基本情報入力シート!I86="","",①基本情報入力シート!I86)</f>
        <v/>
      </c>
      <c r="I65" s="412" t="str">
        <f>IF(①基本情報入力シート!J86="","",①基本情報入力シート!J86)</f>
        <v/>
      </c>
      <c r="J65" s="412" t="str">
        <f>IF(①基本情報入力シート!K86="","",①基本情報入力シート!K86)</f>
        <v/>
      </c>
      <c r="K65" s="413" t="str">
        <f>IF(①基本情報入力シート!L86="","",①基本情報入力シート!L86)</f>
        <v/>
      </c>
      <c r="L65" s="414" t="str">
        <f>IF(①基本情報入力シート!M86="","",①基本情報入力シート!M86)</f>
        <v/>
      </c>
      <c r="M65" s="414" t="str">
        <f>IF(①基本情報入力シート!R86="","",①基本情報入力シート!R86)</f>
        <v/>
      </c>
      <c r="N65" s="414" t="str">
        <f>IF(①基本情報入力シート!W86="","",①基本情報入力シート!W86)</f>
        <v/>
      </c>
      <c r="O65" s="409" t="str">
        <f>IF(①基本情報入力シート!X86="","",①基本情報入力シート!X86)</f>
        <v/>
      </c>
      <c r="P65" s="415" t="str">
        <f>IF(①基本情報入力シート!Y86="","",①基本情報入力シート!Y86)</f>
        <v/>
      </c>
      <c r="Q65" s="416" t="str">
        <f>IF(①基本情報入力シート!Z86="","",①基本情報入力シート!Z86)</f>
        <v/>
      </c>
      <c r="R65" s="442" t="str">
        <f>IF(①基本情報入力シート!AA86="","",①基本情報入力シート!AA86)</f>
        <v/>
      </c>
      <c r="S65" s="443"/>
      <c r="T65" s="444"/>
      <c r="U65" s="445" t="str">
        <f>IFERROR(IF(S65="","",VLOOKUP(P65,【参考】数式用!$A$5:$K$39,MATCH(T65,【参考】数式用!$I$4:$K$4,0)+8,0)),"")</f>
        <v/>
      </c>
      <c r="V65" s="462" t="str">
        <f>IF(T65="特定加算Ⅰ",VLOOKUP(P65,【参考】数式用!$A$5:$L$39,12,FALSE),"-")</f>
        <v>-</v>
      </c>
      <c r="W65" s="38" t="s">
        <v>209</v>
      </c>
      <c r="X65" s="446"/>
      <c r="Y65" s="49" t="s">
        <v>210</v>
      </c>
      <c r="Z65" s="446"/>
      <c r="AA65" s="185" t="s">
        <v>211</v>
      </c>
      <c r="AB65" s="446"/>
      <c r="AC65" s="49" t="s">
        <v>210</v>
      </c>
      <c r="AD65" s="446"/>
      <c r="AE65" s="49" t="s">
        <v>212</v>
      </c>
      <c r="AF65" s="423" t="s">
        <v>213</v>
      </c>
      <c r="AG65" s="424" t="str">
        <f t="shared" si="6"/>
        <v/>
      </c>
      <c r="AH65" s="425" t="s">
        <v>214</v>
      </c>
      <c r="AI65" s="426" t="str">
        <f t="shared" si="7"/>
        <v/>
      </c>
      <c r="AK65" s="42" t="str">
        <f t="shared" si="2"/>
        <v>○</v>
      </c>
      <c r="AL65" s="42" t="str">
        <f>IFERROR(IF(AND(AI65&lt;&gt;"",OR('②別紙様式2-2 個表_処遇'!T65="加算Ⅳ",'②別紙様式2-2 個表_処遇'!T65="加算Ⅴ",'②別紙様式2-2 個表_処遇'!T65="特別加算")),"☓","○"),"")</f>
        <v>○</v>
      </c>
      <c r="AM65" s="44" t="str">
        <f t="shared" si="3"/>
        <v/>
      </c>
      <c r="AN65" s="44" t="str">
        <f t="shared" si="4"/>
        <v/>
      </c>
      <c r="AO65" s="44"/>
      <c r="AP65" s="44"/>
      <c r="AQ65" s="44"/>
      <c r="AR65" s="44"/>
      <c r="AS65" s="44"/>
      <c r="AT65" s="44"/>
      <c r="AU65" s="44"/>
      <c r="AV65" s="447"/>
    </row>
    <row r="66" spans="1:48" ht="33" customHeight="1" thickBot="1">
      <c r="A66" s="409">
        <f t="shared" si="5"/>
        <v>55</v>
      </c>
      <c r="B66" s="410" t="str">
        <f>IF(①基本情報入力シート!C87="","",①基本情報入力シート!C87)</f>
        <v/>
      </c>
      <c r="C66" s="411" t="str">
        <f>IF(①基本情報入力シート!D87="","",①基本情報入力シート!D87)</f>
        <v/>
      </c>
      <c r="D66" s="412" t="str">
        <f>IF(①基本情報入力シート!E87="","",①基本情報入力シート!E87)</f>
        <v/>
      </c>
      <c r="E66" s="412" t="str">
        <f>IF(①基本情報入力シート!F87="","",①基本情報入力シート!F87)</f>
        <v/>
      </c>
      <c r="F66" s="412" t="str">
        <f>IF(①基本情報入力シート!G87="","",①基本情報入力シート!G87)</f>
        <v/>
      </c>
      <c r="G66" s="412" t="str">
        <f>IF(①基本情報入力シート!H87="","",①基本情報入力シート!H87)</f>
        <v/>
      </c>
      <c r="H66" s="412" t="str">
        <f>IF(①基本情報入力シート!I87="","",①基本情報入力シート!I87)</f>
        <v/>
      </c>
      <c r="I66" s="412" t="str">
        <f>IF(①基本情報入力シート!J87="","",①基本情報入力シート!J87)</f>
        <v/>
      </c>
      <c r="J66" s="412" t="str">
        <f>IF(①基本情報入力シート!K87="","",①基本情報入力シート!K87)</f>
        <v/>
      </c>
      <c r="K66" s="413" t="str">
        <f>IF(①基本情報入力シート!L87="","",①基本情報入力シート!L87)</f>
        <v/>
      </c>
      <c r="L66" s="414" t="str">
        <f>IF(①基本情報入力シート!M87="","",①基本情報入力シート!M87)</f>
        <v/>
      </c>
      <c r="M66" s="414" t="str">
        <f>IF(①基本情報入力シート!R87="","",①基本情報入力シート!R87)</f>
        <v/>
      </c>
      <c r="N66" s="414" t="str">
        <f>IF(①基本情報入力シート!W87="","",①基本情報入力シート!W87)</f>
        <v/>
      </c>
      <c r="O66" s="409" t="str">
        <f>IF(①基本情報入力シート!X87="","",①基本情報入力シート!X87)</f>
        <v/>
      </c>
      <c r="P66" s="415" t="str">
        <f>IF(①基本情報入力シート!Y87="","",①基本情報入力シート!Y87)</f>
        <v/>
      </c>
      <c r="Q66" s="416" t="str">
        <f>IF(①基本情報入力シート!Z87="","",①基本情報入力シート!Z87)</f>
        <v/>
      </c>
      <c r="R66" s="442" t="str">
        <f>IF(①基本情報入力シート!AA87="","",①基本情報入力シート!AA87)</f>
        <v/>
      </c>
      <c r="S66" s="443"/>
      <c r="T66" s="444"/>
      <c r="U66" s="445" t="str">
        <f>IFERROR(IF(S66="","",VLOOKUP(P66,【参考】数式用!$A$5:$K$39,MATCH(T66,【参考】数式用!$I$4:$K$4,0)+8,0)),"")</f>
        <v/>
      </c>
      <c r="V66" s="462" t="str">
        <f>IF(T66="特定加算Ⅰ",VLOOKUP(P66,【参考】数式用!$A$5:$L$39,12,FALSE),"-")</f>
        <v>-</v>
      </c>
      <c r="W66" s="38" t="s">
        <v>209</v>
      </c>
      <c r="X66" s="446"/>
      <c r="Y66" s="49" t="s">
        <v>210</v>
      </c>
      <c r="Z66" s="446"/>
      <c r="AA66" s="185" t="s">
        <v>211</v>
      </c>
      <c r="AB66" s="446"/>
      <c r="AC66" s="49" t="s">
        <v>210</v>
      </c>
      <c r="AD66" s="446"/>
      <c r="AE66" s="49" t="s">
        <v>212</v>
      </c>
      <c r="AF66" s="423" t="s">
        <v>213</v>
      </c>
      <c r="AG66" s="424" t="str">
        <f t="shared" si="6"/>
        <v/>
      </c>
      <c r="AH66" s="425" t="s">
        <v>214</v>
      </c>
      <c r="AI66" s="426" t="str">
        <f t="shared" si="7"/>
        <v/>
      </c>
      <c r="AK66" s="42" t="str">
        <f t="shared" si="2"/>
        <v>○</v>
      </c>
      <c r="AL66" s="42" t="str">
        <f>IFERROR(IF(AND(AI66&lt;&gt;"",OR('②別紙様式2-2 個表_処遇'!T66="加算Ⅳ",'②別紙様式2-2 個表_処遇'!T66="加算Ⅴ",'②別紙様式2-2 個表_処遇'!T66="特別加算")),"☓","○"),"")</f>
        <v>○</v>
      </c>
      <c r="AM66" s="44" t="str">
        <f t="shared" si="3"/>
        <v/>
      </c>
      <c r="AN66" s="44" t="str">
        <f t="shared" si="4"/>
        <v/>
      </c>
      <c r="AO66" s="44"/>
      <c r="AP66" s="44"/>
      <c r="AQ66" s="44"/>
      <c r="AR66" s="44"/>
      <c r="AS66" s="44"/>
      <c r="AT66" s="44"/>
      <c r="AU66" s="44"/>
      <c r="AV66" s="447"/>
    </row>
    <row r="67" spans="1:48" ht="33" customHeight="1" thickBot="1">
      <c r="A67" s="409">
        <f t="shared" si="5"/>
        <v>56</v>
      </c>
      <c r="B67" s="410" t="str">
        <f>IF(①基本情報入力シート!C88="","",①基本情報入力シート!C88)</f>
        <v/>
      </c>
      <c r="C67" s="411" t="str">
        <f>IF(①基本情報入力シート!D88="","",①基本情報入力シート!D88)</f>
        <v/>
      </c>
      <c r="D67" s="412" t="str">
        <f>IF(①基本情報入力シート!E88="","",①基本情報入力シート!E88)</f>
        <v/>
      </c>
      <c r="E67" s="412" t="str">
        <f>IF(①基本情報入力シート!F88="","",①基本情報入力シート!F88)</f>
        <v/>
      </c>
      <c r="F67" s="412" t="str">
        <f>IF(①基本情報入力シート!G88="","",①基本情報入力シート!G88)</f>
        <v/>
      </c>
      <c r="G67" s="412" t="str">
        <f>IF(①基本情報入力シート!H88="","",①基本情報入力シート!H88)</f>
        <v/>
      </c>
      <c r="H67" s="412" t="str">
        <f>IF(①基本情報入力シート!I88="","",①基本情報入力シート!I88)</f>
        <v/>
      </c>
      <c r="I67" s="412" t="str">
        <f>IF(①基本情報入力シート!J88="","",①基本情報入力シート!J88)</f>
        <v/>
      </c>
      <c r="J67" s="412" t="str">
        <f>IF(①基本情報入力シート!K88="","",①基本情報入力シート!K88)</f>
        <v/>
      </c>
      <c r="K67" s="413" t="str">
        <f>IF(①基本情報入力シート!L88="","",①基本情報入力シート!L88)</f>
        <v/>
      </c>
      <c r="L67" s="414" t="str">
        <f>IF(①基本情報入力シート!M88="","",①基本情報入力シート!M88)</f>
        <v/>
      </c>
      <c r="M67" s="414" t="str">
        <f>IF(①基本情報入力シート!R88="","",①基本情報入力シート!R88)</f>
        <v/>
      </c>
      <c r="N67" s="414" t="str">
        <f>IF(①基本情報入力シート!W88="","",①基本情報入力シート!W88)</f>
        <v/>
      </c>
      <c r="O67" s="409" t="str">
        <f>IF(①基本情報入力シート!X88="","",①基本情報入力シート!X88)</f>
        <v/>
      </c>
      <c r="P67" s="415" t="str">
        <f>IF(①基本情報入力シート!Y88="","",①基本情報入力シート!Y88)</f>
        <v/>
      </c>
      <c r="Q67" s="416" t="str">
        <f>IF(①基本情報入力シート!Z88="","",①基本情報入力シート!Z88)</f>
        <v/>
      </c>
      <c r="R67" s="442" t="str">
        <f>IF(①基本情報入力シート!AA88="","",①基本情報入力シート!AA88)</f>
        <v/>
      </c>
      <c r="S67" s="443"/>
      <c r="T67" s="444"/>
      <c r="U67" s="445" t="str">
        <f>IFERROR(IF(S67="","",VLOOKUP(P67,【参考】数式用!$A$5:$K$39,MATCH(T67,【参考】数式用!$I$4:$K$4,0)+8,0)),"")</f>
        <v/>
      </c>
      <c r="V67" s="462" t="str">
        <f>IF(T67="特定加算Ⅰ",VLOOKUP(P67,【参考】数式用!$A$5:$L$39,12,FALSE),"-")</f>
        <v>-</v>
      </c>
      <c r="W67" s="38" t="s">
        <v>209</v>
      </c>
      <c r="X67" s="446"/>
      <c r="Y67" s="49" t="s">
        <v>210</v>
      </c>
      <c r="Z67" s="446"/>
      <c r="AA67" s="185" t="s">
        <v>211</v>
      </c>
      <c r="AB67" s="446"/>
      <c r="AC67" s="49" t="s">
        <v>210</v>
      </c>
      <c r="AD67" s="446"/>
      <c r="AE67" s="49" t="s">
        <v>212</v>
      </c>
      <c r="AF67" s="423" t="s">
        <v>213</v>
      </c>
      <c r="AG67" s="424" t="str">
        <f t="shared" si="6"/>
        <v/>
      </c>
      <c r="AH67" s="425" t="s">
        <v>214</v>
      </c>
      <c r="AI67" s="426" t="str">
        <f t="shared" si="7"/>
        <v/>
      </c>
      <c r="AK67" s="42" t="str">
        <f t="shared" si="2"/>
        <v>○</v>
      </c>
      <c r="AL67" s="42" t="str">
        <f>IFERROR(IF(AND(AI67&lt;&gt;"",OR('②別紙様式2-2 個表_処遇'!T67="加算Ⅳ",'②別紙様式2-2 個表_処遇'!T67="加算Ⅴ",'②別紙様式2-2 個表_処遇'!T67="特別加算")),"☓","○"),"")</f>
        <v>○</v>
      </c>
      <c r="AM67" s="44" t="str">
        <f t="shared" si="3"/>
        <v/>
      </c>
      <c r="AN67" s="44" t="str">
        <f t="shared" si="4"/>
        <v/>
      </c>
      <c r="AO67" s="44"/>
      <c r="AP67" s="44"/>
      <c r="AQ67" s="44"/>
      <c r="AR67" s="44"/>
      <c r="AS67" s="44"/>
      <c r="AT67" s="44"/>
      <c r="AU67" s="44"/>
      <c r="AV67" s="447"/>
    </row>
    <row r="68" spans="1:48" ht="33" customHeight="1" thickBot="1">
      <c r="A68" s="409">
        <f t="shared" si="5"/>
        <v>57</v>
      </c>
      <c r="B68" s="410" t="str">
        <f>IF(①基本情報入力シート!C89="","",①基本情報入力シート!C89)</f>
        <v/>
      </c>
      <c r="C68" s="411" t="str">
        <f>IF(①基本情報入力シート!D89="","",①基本情報入力シート!D89)</f>
        <v/>
      </c>
      <c r="D68" s="412" t="str">
        <f>IF(①基本情報入力シート!E89="","",①基本情報入力シート!E89)</f>
        <v/>
      </c>
      <c r="E68" s="412" t="str">
        <f>IF(①基本情報入力シート!F89="","",①基本情報入力シート!F89)</f>
        <v/>
      </c>
      <c r="F68" s="412" t="str">
        <f>IF(①基本情報入力シート!G89="","",①基本情報入力シート!G89)</f>
        <v/>
      </c>
      <c r="G68" s="412" t="str">
        <f>IF(①基本情報入力シート!H89="","",①基本情報入力シート!H89)</f>
        <v/>
      </c>
      <c r="H68" s="412" t="str">
        <f>IF(①基本情報入力シート!I89="","",①基本情報入力シート!I89)</f>
        <v/>
      </c>
      <c r="I68" s="412" t="str">
        <f>IF(①基本情報入力シート!J89="","",①基本情報入力シート!J89)</f>
        <v/>
      </c>
      <c r="J68" s="412" t="str">
        <f>IF(①基本情報入力シート!K89="","",①基本情報入力シート!K89)</f>
        <v/>
      </c>
      <c r="K68" s="413" t="str">
        <f>IF(①基本情報入力シート!L89="","",①基本情報入力シート!L89)</f>
        <v/>
      </c>
      <c r="L68" s="414" t="str">
        <f>IF(①基本情報入力シート!M89="","",①基本情報入力シート!M89)</f>
        <v/>
      </c>
      <c r="M68" s="414" t="str">
        <f>IF(①基本情報入力シート!R89="","",①基本情報入力シート!R89)</f>
        <v/>
      </c>
      <c r="N68" s="414" t="str">
        <f>IF(①基本情報入力シート!W89="","",①基本情報入力シート!W89)</f>
        <v/>
      </c>
      <c r="O68" s="409" t="str">
        <f>IF(①基本情報入力シート!X89="","",①基本情報入力シート!X89)</f>
        <v/>
      </c>
      <c r="P68" s="415" t="str">
        <f>IF(①基本情報入力シート!Y89="","",①基本情報入力シート!Y89)</f>
        <v/>
      </c>
      <c r="Q68" s="416" t="str">
        <f>IF(①基本情報入力シート!Z89="","",①基本情報入力シート!Z89)</f>
        <v/>
      </c>
      <c r="R68" s="442" t="str">
        <f>IF(①基本情報入力シート!AA89="","",①基本情報入力シート!AA89)</f>
        <v/>
      </c>
      <c r="S68" s="443"/>
      <c r="T68" s="444"/>
      <c r="U68" s="445" t="str">
        <f>IFERROR(IF(S68="","",VLOOKUP(P68,【参考】数式用!$A$5:$K$39,MATCH(T68,【参考】数式用!$I$4:$K$4,0)+8,0)),"")</f>
        <v/>
      </c>
      <c r="V68" s="462" t="str">
        <f>IF(T68="特定加算Ⅰ",VLOOKUP(P68,【参考】数式用!$A$5:$L$39,12,FALSE),"-")</f>
        <v>-</v>
      </c>
      <c r="W68" s="38" t="s">
        <v>209</v>
      </c>
      <c r="X68" s="446"/>
      <c r="Y68" s="49" t="s">
        <v>210</v>
      </c>
      <c r="Z68" s="446"/>
      <c r="AA68" s="185" t="s">
        <v>211</v>
      </c>
      <c r="AB68" s="446"/>
      <c r="AC68" s="49" t="s">
        <v>210</v>
      </c>
      <c r="AD68" s="446"/>
      <c r="AE68" s="49" t="s">
        <v>212</v>
      </c>
      <c r="AF68" s="423" t="s">
        <v>213</v>
      </c>
      <c r="AG68" s="424" t="str">
        <f t="shared" si="6"/>
        <v/>
      </c>
      <c r="AH68" s="425" t="s">
        <v>214</v>
      </c>
      <c r="AI68" s="426" t="str">
        <f t="shared" si="7"/>
        <v/>
      </c>
      <c r="AK68" s="42" t="str">
        <f t="shared" si="2"/>
        <v>○</v>
      </c>
      <c r="AL68" s="42" t="str">
        <f>IFERROR(IF(AND(AI68&lt;&gt;"",OR('②別紙様式2-2 個表_処遇'!T68="加算Ⅳ",'②別紙様式2-2 個表_処遇'!T68="加算Ⅴ",'②別紙様式2-2 個表_処遇'!T68="特別加算")),"☓","○"),"")</f>
        <v>○</v>
      </c>
      <c r="AM68" s="44" t="str">
        <f t="shared" si="3"/>
        <v/>
      </c>
      <c r="AN68" s="44" t="str">
        <f t="shared" si="4"/>
        <v/>
      </c>
      <c r="AO68" s="44"/>
      <c r="AP68" s="44"/>
      <c r="AQ68" s="44"/>
      <c r="AR68" s="44"/>
      <c r="AS68" s="44"/>
      <c r="AT68" s="44"/>
      <c r="AU68" s="44"/>
      <c r="AV68" s="447"/>
    </row>
    <row r="69" spans="1:48" ht="33" customHeight="1" thickBot="1">
      <c r="A69" s="409">
        <f t="shared" si="5"/>
        <v>58</v>
      </c>
      <c r="B69" s="410" t="str">
        <f>IF(①基本情報入力シート!C90="","",①基本情報入力シート!C90)</f>
        <v/>
      </c>
      <c r="C69" s="411" t="str">
        <f>IF(①基本情報入力シート!D90="","",①基本情報入力シート!D90)</f>
        <v/>
      </c>
      <c r="D69" s="412" t="str">
        <f>IF(①基本情報入力シート!E90="","",①基本情報入力シート!E90)</f>
        <v/>
      </c>
      <c r="E69" s="412" t="str">
        <f>IF(①基本情報入力シート!F90="","",①基本情報入力シート!F90)</f>
        <v/>
      </c>
      <c r="F69" s="412" t="str">
        <f>IF(①基本情報入力シート!G90="","",①基本情報入力シート!G90)</f>
        <v/>
      </c>
      <c r="G69" s="412" t="str">
        <f>IF(①基本情報入力シート!H90="","",①基本情報入力シート!H90)</f>
        <v/>
      </c>
      <c r="H69" s="412" t="str">
        <f>IF(①基本情報入力シート!I90="","",①基本情報入力シート!I90)</f>
        <v/>
      </c>
      <c r="I69" s="412" t="str">
        <f>IF(①基本情報入力シート!J90="","",①基本情報入力シート!J90)</f>
        <v/>
      </c>
      <c r="J69" s="412" t="str">
        <f>IF(①基本情報入力シート!K90="","",①基本情報入力シート!K90)</f>
        <v/>
      </c>
      <c r="K69" s="413" t="str">
        <f>IF(①基本情報入力シート!L90="","",①基本情報入力シート!L90)</f>
        <v/>
      </c>
      <c r="L69" s="414" t="str">
        <f>IF(①基本情報入力シート!M90="","",①基本情報入力シート!M90)</f>
        <v/>
      </c>
      <c r="M69" s="414" t="str">
        <f>IF(①基本情報入力シート!R90="","",①基本情報入力シート!R90)</f>
        <v/>
      </c>
      <c r="N69" s="414" t="str">
        <f>IF(①基本情報入力シート!W90="","",①基本情報入力シート!W90)</f>
        <v/>
      </c>
      <c r="O69" s="409" t="str">
        <f>IF(①基本情報入力シート!X90="","",①基本情報入力シート!X90)</f>
        <v/>
      </c>
      <c r="P69" s="415" t="str">
        <f>IF(①基本情報入力シート!Y90="","",①基本情報入力シート!Y90)</f>
        <v/>
      </c>
      <c r="Q69" s="416" t="str">
        <f>IF(①基本情報入力シート!Z90="","",①基本情報入力シート!Z90)</f>
        <v/>
      </c>
      <c r="R69" s="442" t="str">
        <f>IF(①基本情報入力シート!AA90="","",①基本情報入力シート!AA90)</f>
        <v/>
      </c>
      <c r="S69" s="443"/>
      <c r="T69" s="444"/>
      <c r="U69" s="445" t="str">
        <f>IFERROR(IF(S69="","",VLOOKUP(P69,【参考】数式用!$A$5:$K$39,MATCH(T69,【参考】数式用!$I$4:$K$4,0)+8,0)),"")</f>
        <v/>
      </c>
      <c r="V69" s="462" t="str">
        <f>IF(T69="特定加算Ⅰ",VLOOKUP(P69,【参考】数式用!$A$5:$L$39,12,FALSE),"-")</f>
        <v>-</v>
      </c>
      <c r="W69" s="38" t="s">
        <v>209</v>
      </c>
      <c r="X69" s="446"/>
      <c r="Y69" s="49" t="s">
        <v>210</v>
      </c>
      <c r="Z69" s="446"/>
      <c r="AA69" s="185" t="s">
        <v>211</v>
      </c>
      <c r="AB69" s="446"/>
      <c r="AC69" s="49" t="s">
        <v>210</v>
      </c>
      <c r="AD69" s="446"/>
      <c r="AE69" s="49" t="s">
        <v>212</v>
      </c>
      <c r="AF69" s="423" t="s">
        <v>213</v>
      </c>
      <c r="AG69" s="424" t="str">
        <f t="shared" si="6"/>
        <v/>
      </c>
      <c r="AH69" s="425" t="s">
        <v>214</v>
      </c>
      <c r="AI69" s="426" t="str">
        <f t="shared" si="7"/>
        <v/>
      </c>
      <c r="AK69" s="42" t="str">
        <f t="shared" si="2"/>
        <v>○</v>
      </c>
      <c r="AL69" s="42" t="str">
        <f>IFERROR(IF(AND(AI69&lt;&gt;"",OR('②別紙様式2-2 個表_処遇'!T69="加算Ⅳ",'②別紙様式2-2 個表_処遇'!T69="加算Ⅴ",'②別紙様式2-2 個表_処遇'!T69="特別加算")),"☓","○"),"")</f>
        <v>○</v>
      </c>
      <c r="AM69" s="44" t="str">
        <f t="shared" si="3"/>
        <v/>
      </c>
      <c r="AN69" s="44" t="str">
        <f t="shared" si="4"/>
        <v/>
      </c>
      <c r="AO69" s="44"/>
      <c r="AP69" s="44"/>
      <c r="AQ69" s="44"/>
      <c r="AR69" s="44"/>
      <c r="AS69" s="44"/>
      <c r="AT69" s="44"/>
      <c r="AU69" s="44"/>
      <c r="AV69" s="447"/>
    </row>
    <row r="70" spans="1:48" ht="33" customHeight="1" thickBot="1">
      <c r="A70" s="409">
        <f t="shared" si="5"/>
        <v>59</v>
      </c>
      <c r="B70" s="410" t="str">
        <f>IF(①基本情報入力シート!C91="","",①基本情報入力シート!C91)</f>
        <v/>
      </c>
      <c r="C70" s="411" t="str">
        <f>IF(①基本情報入力シート!D91="","",①基本情報入力シート!D91)</f>
        <v/>
      </c>
      <c r="D70" s="412" t="str">
        <f>IF(①基本情報入力シート!E91="","",①基本情報入力シート!E91)</f>
        <v/>
      </c>
      <c r="E70" s="412" t="str">
        <f>IF(①基本情報入力シート!F91="","",①基本情報入力シート!F91)</f>
        <v/>
      </c>
      <c r="F70" s="412" t="str">
        <f>IF(①基本情報入力シート!G91="","",①基本情報入力シート!G91)</f>
        <v/>
      </c>
      <c r="G70" s="412" t="str">
        <f>IF(①基本情報入力シート!H91="","",①基本情報入力シート!H91)</f>
        <v/>
      </c>
      <c r="H70" s="412" t="str">
        <f>IF(①基本情報入力シート!I91="","",①基本情報入力シート!I91)</f>
        <v/>
      </c>
      <c r="I70" s="412" t="str">
        <f>IF(①基本情報入力シート!J91="","",①基本情報入力シート!J91)</f>
        <v/>
      </c>
      <c r="J70" s="412" t="str">
        <f>IF(①基本情報入力シート!K91="","",①基本情報入力シート!K91)</f>
        <v/>
      </c>
      <c r="K70" s="413" t="str">
        <f>IF(①基本情報入力シート!L91="","",①基本情報入力シート!L91)</f>
        <v/>
      </c>
      <c r="L70" s="414" t="str">
        <f>IF(①基本情報入力シート!M91="","",①基本情報入力シート!M91)</f>
        <v/>
      </c>
      <c r="M70" s="414" t="str">
        <f>IF(①基本情報入力シート!R91="","",①基本情報入力シート!R91)</f>
        <v/>
      </c>
      <c r="N70" s="414" t="str">
        <f>IF(①基本情報入力シート!W91="","",①基本情報入力シート!W91)</f>
        <v/>
      </c>
      <c r="O70" s="409" t="str">
        <f>IF(①基本情報入力シート!X91="","",①基本情報入力シート!X91)</f>
        <v/>
      </c>
      <c r="P70" s="415" t="str">
        <f>IF(①基本情報入力シート!Y91="","",①基本情報入力シート!Y91)</f>
        <v/>
      </c>
      <c r="Q70" s="416" t="str">
        <f>IF(①基本情報入力シート!Z91="","",①基本情報入力シート!Z91)</f>
        <v/>
      </c>
      <c r="R70" s="442" t="str">
        <f>IF(①基本情報入力シート!AA91="","",①基本情報入力シート!AA91)</f>
        <v/>
      </c>
      <c r="S70" s="443"/>
      <c r="T70" s="444"/>
      <c r="U70" s="445" t="str">
        <f>IFERROR(IF(S70="","",VLOOKUP(P70,【参考】数式用!$A$5:$K$39,MATCH(T70,【参考】数式用!$I$4:$K$4,0)+8,0)),"")</f>
        <v/>
      </c>
      <c r="V70" s="462" t="str">
        <f>IF(T70="特定加算Ⅰ",VLOOKUP(P70,【参考】数式用!$A$5:$L$39,12,FALSE),"-")</f>
        <v>-</v>
      </c>
      <c r="W70" s="38" t="s">
        <v>209</v>
      </c>
      <c r="X70" s="446"/>
      <c r="Y70" s="49" t="s">
        <v>210</v>
      </c>
      <c r="Z70" s="446"/>
      <c r="AA70" s="185" t="s">
        <v>211</v>
      </c>
      <c r="AB70" s="446"/>
      <c r="AC70" s="49" t="s">
        <v>210</v>
      </c>
      <c r="AD70" s="446"/>
      <c r="AE70" s="49" t="s">
        <v>212</v>
      </c>
      <c r="AF70" s="423" t="s">
        <v>213</v>
      </c>
      <c r="AG70" s="424" t="str">
        <f t="shared" si="6"/>
        <v/>
      </c>
      <c r="AH70" s="425" t="s">
        <v>214</v>
      </c>
      <c r="AI70" s="426" t="str">
        <f t="shared" si="7"/>
        <v/>
      </c>
      <c r="AK70" s="42" t="str">
        <f t="shared" si="2"/>
        <v>○</v>
      </c>
      <c r="AL70" s="42" t="str">
        <f>IFERROR(IF(AND(AI70&lt;&gt;"",OR('②別紙様式2-2 個表_処遇'!T70="加算Ⅳ",'②別紙様式2-2 個表_処遇'!T70="加算Ⅴ",'②別紙様式2-2 個表_処遇'!T70="特別加算")),"☓","○"),"")</f>
        <v>○</v>
      </c>
      <c r="AM70" s="44" t="str">
        <f t="shared" si="3"/>
        <v/>
      </c>
      <c r="AN70" s="44" t="str">
        <f t="shared" si="4"/>
        <v/>
      </c>
      <c r="AO70" s="44"/>
      <c r="AP70" s="44"/>
      <c r="AQ70" s="44"/>
      <c r="AR70" s="44"/>
      <c r="AS70" s="44"/>
      <c r="AT70" s="44"/>
      <c r="AU70" s="44"/>
      <c r="AV70" s="447"/>
    </row>
    <row r="71" spans="1:48" ht="33" customHeight="1" thickBot="1">
      <c r="A71" s="409">
        <f t="shared" si="5"/>
        <v>60</v>
      </c>
      <c r="B71" s="410" t="str">
        <f>IF(①基本情報入力シート!C92="","",①基本情報入力シート!C92)</f>
        <v/>
      </c>
      <c r="C71" s="411" t="str">
        <f>IF(①基本情報入力シート!D92="","",①基本情報入力シート!D92)</f>
        <v/>
      </c>
      <c r="D71" s="412" t="str">
        <f>IF(①基本情報入力シート!E92="","",①基本情報入力シート!E92)</f>
        <v/>
      </c>
      <c r="E71" s="412" t="str">
        <f>IF(①基本情報入力シート!F92="","",①基本情報入力シート!F92)</f>
        <v/>
      </c>
      <c r="F71" s="412" t="str">
        <f>IF(①基本情報入力シート!G92="","",①基本情報入力シート!G92)</f>
        <v/>
      </c>
      <c r="G71" s="412" t="str">
        <f>IF(①基本情報入力シート!H92="","",①基本情報入力シート!H92)</f>
        <v/>
      </c>
      <c r="H71" s="412" t="str">
        <f>IF(①基本情報入力シート!I92="","",①基本情報入力シート!I92)</f>
        <v/>
      </c>
      <c r="I71" s="412" t="str">
        <f>IF(①基本情報入力シート!J92="","",①基本情報入力シート!J92)</f>
        <v/>
      </c>
      <c r="J71" s="412" t="str">
        <f>IF(①基本情報入力シート!K92="","",①基本情報入力シート!K92)</f>
        <v/>
      </c>
      <c r="K71" s="413" t="str">
        <f>IF(①基本情報入力シート!L92="","",①基本情報入力シート!L92)</f>
        <v/>
      </c>
      <c r="L71" s="414" t="str">
        <f>IF(①基本情報入力シート!M92="","",①基本情報入力シート!M92)</f>
        <v/>
      </c>
      <c r="M71" s="414" t="str">
        <f>IF(①基本情報入力シート!R92="","",①基本情報入力シート!R92)</f>
        <v/>
      </c>
      <c r="N71" s="414" t="str">
        <f>IF(①基本情報入力シート!W92="","",①基本情報入力シート!W92)</f>
        <v/>
      </c>
      <c r="O71" s="409" t="str">
        <f>IF(①基本情報入力シート!X92="","",①基本情報入力シート!X92)</f>
        <v/>
      </c>
      <c r="P71" s="415" t="str">
        <f>IF(①基本情報入力シート!Y92="","",①基本情報入力シート!Y92)</f>
        <v/>
      </c>
      <c r="Q71" s="416" t="str">
        <f>IF(①基本情報入力シート!Z92="","",①基本情報入力シート!Z92)</f>
        <v/>
      </c>
      <c r="R71" s="442" t="str">
        <f>IF(①基本情報入力シート!AA92="","",①基本情報入力シート!AA92)</f>
        <v/>
      </c>
      <c r="S71" s="443"/>
      <c r="T71" s="444"/>
      <c r="U71" s="445" t="str">
        <f>IFERROR(IF(S71="","",VLOOKUP(P71,【参考】数式用!$A$5:$K$39,MATCH(T71,【参考】数式用!$I$4:$K$4,0)+8,0)),"")</f>
        <v/>
      </c>
      <c r="V71" s="462" t="str">
        <f>IF(T71="特定加算Ⅰ",VLOOKUP(P71,【参考】数式用!$A$5:$L$39,12,FALSE),"-")</f>
        <v>-</v>
      </c>
      <c r="W71" s="38" t="s">
        <v>209</v>
      </c>
      <c r="X71" s="446"/>
      <c r="Y71" s="49" t="s">
        <v>210</v>
      </c>
      <c r="Z71" s="446"/>
      <c r="AA71" s="185" t="s">
        <v>211</v>
      </c>
      <c r="AB71" s="446"/>
      <c r="AC71" s="49" t="s">
        <v>210</v>
      </c>
      <c r="AD71" s="446"/>
      <c r="AE71" s="49" t="s">
        <v>212</v>
      </c>
      <c r="AF71" s="423" t="s">
        <v>213</v>
      </c>
      <c r="AG71" s="424" t="str">
        <f t="shared" si="6"/>
        <v/>
      </c>
      <c r="AH71" s="425" t="s">
        <v>214</v>
      </c>
      <c r="AI71" s="426" t="str">
        <f t="shared" si="7"/>
        <v/>
      </c>
      <c r="AK71" s="42" t="str">
        <f t="shared" si="2"/>
        <v>○</v>
      </c>
      <c r="AL71" s="42" t="str">
        <f>IFERROR(IF(AND(AI71&lt;&gt;"",OR('②別紙様式2-2 個表_処遇'!T71="加算Ⅳ",'②別紙様式2-2 個表_処遇'!T71="加算Ⅴ",'②別紙様式2-2 個表_処遇'!T71="特別加算")),"☓","○"),"")</f>
        <v>○</v>
      </c>
      <c r="AM71" s="44" t="str">
        <f t="shared" si="3"/>
        <v/>
      </c>
      <c r="AN71" s="44" t="str">
        <f t="shared" si="4"/>
        <v/>
      </c>
      <c r="AO71" s="44"/>
      <c r="AP71" s="44"/>
      <c r="AQ71" s="44"/>
      <c r="AR71" s="44"/>
      <c r="AS71" s="44"/>
      <c r="AT71" s="44"/>
      <c r="AU71" s="44"/>
      <c r="AV71" s="447"/>
    </row>
    <row r="72" spans="1:48" ht="33" customHeight="1" thickBot="1">
      <c r="A72" s="409">
        <f t="shared" si="5"/>
        <v>61</v>
      </c>
      <c r="B72" s="410" t="str">
        <f>IF(①基本情報入力シート!C93="","",①基本情報入力シート!C93)</f>
        <v/>
      </c>
      <c r="C72" s="411" t="str">
        <f>IF(①基本情報入力シート!D93="","",①基本情報入力シート!D93)</f>
        <v/>
      </c>
      <c r="D72" s="412" t="str">
        <f>IF(①基本情報入力シート!E93="","",①基本情報入力シート!E93)</f>
        <v/>
      </c>
      <c r="E72" s="412" t="str">
        <f>IF(①基本情報入力シート!F93="","",①基本情報入力シート!F93)</f>
        <v/>
      </c>
      <c r="F72" s="412" t="str">
        <f>IF(①基本情報入力シート!G93="","",①基本情報入力シート!G93)</f>
        <v/>
      </c>
      <c r="G72" s="412" t="str">
        <f>IF(①基本情報入力シート!H93="","",①基本情報入力シート!H93)</f>
        <v/>
      </c>
      <c r="H72" s="412" t="str">
        <f>IF(①基本情報入力シート!I93="","",①基本情報入力シート!I93)</f>
        <v/>
      </c>
      <c r="I72" s="412" t="str">
        <f>IF(①基本情報入力シート!J93="","",①基本情報入力シート!J93)</f>
        <v/>
      </c>
      <c r="J72" s="412" t="str">
        <f>IF(①基本情報入力シート!K93="","",①基本情報入力シート!K93)</f>
        <v/>
      </c>
      <c r="K72" s="413" t="str">
        <f>IF(①基本情報入力シート!L93="","",①基本情報入力シート!L93)</f>
        <v/>
      </c>
      <c r="L72" s="414" t="str">
        <f>IF(①基本情報入力シート!M93="","",①基本情報入力シート!M93)</f>
        <v/>
      </c>
      <c r="M72" s="414" t="str">
        <f>IF(①基本情報入力シート!R93="","",①基本情報入力シート!R93)</f>
        <v/>
      </c>
      <c r="N72" s="414" t="str">
        <f>IF(①基本情報入力シート!W93="","",①基本情報入力シート!W93)</f>
        <v/>
      </c>
      <c r="O72" s="409" t="str">
        <f>IF(①基本情報入力シート!X93="","",①基本情報入力シート!X93)</f>
        <v/>
      </c>
      <c r="P72" s="415" t="str">
        <f>IF(①基本情報入力シート!Y93="","",①基本情報入力シート!Y93)</f>
        <v/>
      </c>
      <c r="Q72" s="416" t="str">
        <f>IF(①基本情報入力シート!Z93="","",①基本情報入力シート!Z93)</f>
        <v/>
      </c>
      <c r="R72" s="442" t="str">
        <f>IF(①基本情報入力シート!AA93="","",①基本情報入力シート!AA93)</f>
        <v/>
      </c>
      <c r="S72" s="443"/>
      <c r="T72" s="444"/>
      <c r="U72" s="445" t="str">
        <f>IFERROR(IF(S72="","",VLOOKUP(P72,【参考】数式用!$A$5:$K$39,MATCH(T72,【参考】数式用!$I$4:$K$4,0)+8,0)),"")</f>
        <v/>
      </c>
      <c r="V72" s="462" t="str">
        <f>IF(T72="特定加算Ⅰ",VLOOKUP(P72,【参考】数式用!$A$5:$L$39,12,FALSE),"-")</f>
        <v>-</v>
      </c>
      <c r="W72" s="38" t="s">
        <v>209</v>
      </c>
      <c r="X72" s="446"/>
      <c r="Y72" s="49" t="s">
        <v>210</v>
      </c>
      <c r="Z72" s="446"/>
      <c r="AA72" s="185" t="s">
        <v>211</v>
      </c>
      <c r="AB72" s="446"/>
      <c r="AC72" s="49" t="s">
        <v>210</v>
      </c>
      <c r="AD72" s="446"/>
      <c r="AE72" s="49" t="s">
        <v>212</v>
      </c>
      <c r="AF72" s="423" t="s">
        <v>213</v>
      </c>
      <c r="AG72" s="424" t="str">
        <f t="shared" si="6"/>
        <v/>
      </c>
      <c r="AH72" s="425" t="s">
        <v>214</v>
      </c>
      <c r="AI72" s="426" t="str">
        <f t="shared" si="7"/>
        <v/>
      </c>
      <c r="AK72" s="42" t="str">
        <f t="shared" si="2"/>
        <v>○</v>
      </c>
      <c r="AL72" s="42" t="str">
        <f>IFERROR(IF(AND(AI72&lt;&gt;"",OR('②別紙様式2-2 個表_処遇'!T72="加算Ⅳ",'②別紙様式2-2 個表_処遇'!T72="加算Ⅴ",'②別紙様式2-2 個表_処遇'!T72="特別加算")),"☓","○"),"")</f>
        <v>○</v>
      </c>
      <c r="AM72" s="44" t="str">
        <f t="shared" si="3"/>
        <v/>
      </c>
      <c r="AN72" s="44" t="str">
        <f t="shared" si="4"/>
        <v/>
      </c>
      <c r="AO72" s="44"/>
      <c r="AP72" s="44"/>
      <c r="AQ72" s="44"/>
      <c r="AR72" s="44"/>
      <c r="AS72" s="44"/>
      <c r="AT72" s="44"/>
      <c r="AU72" s="44"/>
      <c r="AV72" s="447"/>
    </row>
    <row r="73" spans="1:48" ht="33" customHeight="1" thickBot="1">
      <c r="A73" s="409">
        <f t="shared" si="5"/>
        <v>62</v>
      </c>
      <c r="B73" s="410" t="str">
        <f>IF(①基本情報入力シート!C94="","",①基本情報入力シート!C94)</f>
        <v/>
      </c>
      <c r="C73" s="411" t="str">
        <f>IF(①基本情報入力シート!D94="","",①基本情報入力シート!D94)</f>
        <v/>
      </c>
      <c r="D73" s="412" t="str">
        <f>IF(①基本情報入力シート!E94="","",①基本情報入力シート!E94)</f>
        <v/>
      </c>
      <c r="E73" s="412" t="str">
        <f>IF(①基本情報入力シート!F94="","",①基本情報入力シート!F94)</f>
        <v/>
      </c>
      <c r="F73" s="412" t="str">
        <f>IF(①基本情報入力シート!G94="","",①基本情報入力シート!G94)</f>
        <v/>
      </c>
      <c r="G73" s="412" t="str">
        <f>IF(①基本情報入力シート!H94="","",①基本情報入力シート!H94)</f>
        <v/>
      </c>
      <c r="H73" s="412" t="str">
        <f>IF(①基本情報入力シート!I94="","",①基本情報入力シート!I94)</f>
        <v/>
      </c>
      <c r="I73" s="412" t="str">
        <f>IF(①基本情報入力シート!J94="","",①基本情報入力シート!J94)</f>
        <v/>
      </c>
      <c r="J73" s="412" t="str">
        <f>IF(①基本情報入力シート!K94="","",①基本情報入力シート!K94)</f>
        <v/>
      </c>
      <c r="K73" s="413" t="str">
        <f>IF(①基本情報入力シート!L94="","",①基本情報入力シート!L94)</f>
        <v/>
      </c>
      <c r="L73" s="414" t="str">
        <f>IF(①基本情報入力シート!M94="","",①基本情報入力シート!M94)</f>
        <v/>
      </c>
      <c r="M73" s="414" t="str">
        <f>IF(①基本情報入力シート!R94="","",①基本情報入力シート!R94)</f>
        <v/>
      </c>
      <c r="N73" s="414" t="str">
        <f>IF(①基本情報入力シート!W94="","",①基本情報入力シート!W94)</f>
        <v/>
      </c>
      <c r="O73" s="409" t="str">
        <f>IF(①基本情報入力シート!X94="","",①基本情報入力シート!X94)</f>
        <v/>
      </c>
      <c r="P73" s="415" t="str">
        <f>IF(①基本情報入力シート!Y94="","",①基本情報入力シート!Y94)</f>
        <v/>
      </c>
      <c r="Q73" s="416" t="str">
        <f>IF(①基本情報入力シート!Z94="","",①基本情報入力シート!Z94)</f>
        <v/>
      </c>
      <c r="R73" s="442" t="str">
        <f>IF(①基本情報入力シート!AA94="","",①基本情報入力シート!AA94)</f>
        <v/>
      </c>
      <c r="S73" s="443"/>
      <c r="T73" s="444"/>
      <c r="U73" s="445" t="str">
        <f>IFERROR(IF(S73="","",VLOOKUP(P73,【参考】数式用!$A$5:$K$39,MATCH(T73,【参考】数式用!$I$4:$K$4,0)+8,0)),"")</f>
        <v/>
      </c>
      <c r="V73" s="462" t="str">
        <f>IF(T73="特定加算Ⅰ",VLOOKUP(P73,【参考】数式用!$A$5:$L$39,12,FALSE),"-")</f>
        <v>-</v>
      </c>
      <c r="W73" s="38" t="s">
        <v>209</v>
      </c>
      <c r="X73" s="446"/>
      <c r="Y73" s="49" t="s">
        <v>210</v>
      </c>
      <c r="Z73" s="446"/>
      <c r="AA73" s="185" t="s">
        <v>211</v>
      </c>
      <c r="AB73" s="446"/>
      <c r="AC73" s="49" t="s">
        <v>210</v>
      </c>
      <c r="AD73" s="446"/>
      <c r="AE73" s="49" t="s">
        <v>212</v>
      </c>
      <c r="AF73" s="423" t="s">
        <v>213</v>
      </c>
      <c r="AG73" s="424" t="str">
        <f t="shared" si="6"/>
        <v/>
      </c>
      <c r="AH73" s="425" t="s">
        <v>214</v>
      </c>
      <c r="AI73" s="426" t="str">
        <f t="shared" si="7"/>
        <v/>
      </c>
      <c r="AK73" s="42" t="str">
        <f t="shared" si="2"/>
        <v>○</v>
      </c>
      <c r="AL73" s="42" t="str">
        <f>IFERROR(IF(AND(AI73&lt;&gt;"",OR('②別紙様式2-2 個表_処遇'!T73="加算Ⅳ",'②別紙様式2-2 個表_処遇'!T73="加算Ⅴ",'②別紙様式2-2 個表_処遇'!T73="特別加算")),"☓","○"),"")</f>
        <v>○</v>
      </c>
      <c r="AM73" s="44" t="str">
        <f t="shared" si="3"/>
        <v/>
      </c>
      <c r="AN73" s="44" t="str">
        <f t="shared" si="4"/>
        <v/>
      </c>
      <c r="AO73" s="44"/>
      <c r="AP73" s="44"/>
      <c r="AQ73" s="44"/>
      <c r="AR73" s="44"/>
      <c r="AS73" s="44"/>
      <c r="AT73" s="44"/>
      <c r="AU73" s="44"/>
      <c r="AV73" s="447"/>
    </row>
    <row r="74" spans="1:48" ht="33" customHeight="1" thickBot="1">
      <c r="A74" s="409">
        <f t="shared" si="5"/>
        <v>63</v>
      </c>
      <c r="B74" s="410" t="str">
        <f>IF(①基本情報入力シート!C95="","",①基本情報入力シート!C95)</f>
        <v/>
      </c>
      <c r="C74" s="411" t="str">
        <f>IF(①基本情報入力シート!D95="","",①基本情報入力シート!D95)</f>
        <v/>
      </c>
      <c r="D74" s="412" t="str">
        <f>IF(①基本情報入力シート!E95="","",①基本情報入力シート!E95)</f>
        <v/>
      </c>
      <c r="E74" s="412" t="str">
        <f>IF(①基本情報入力シート!F95="","",①基本情報入力シート!F95)</f>
        <v/>
      </c>
      <c r="F74" s="412" t="str">
        <f>IF(①基本情報入力シート!G95="","",①基本情報入力シート!G95)</f>
        <v/>
      </c>
      <c r="G74" s="412" t="str">
        <f>IF(①基本情報入力シート!H95="","",①基本情報入力シート!H95)</f>
        <v/>
      </c>
      <c r="H74" s="412" t="str">
        <f>IF(①基本情報入力シート!I95="","",①基本情報入力シート!I95)</f>
        <v/>
      </c>
      <c r="I74" s="412" t="str">
        <f>IF(①基本情報入力シート!J95="","",①基本情報入力シート!J95)</f>
        <v/>
      </c>
      <c r="J74" s="412" t="str">
        <f>IF(①基本情報入力シート!K95="","",①基本情報入力シート!K95)</f>
        <v/>
      </c>
      <c r="K74" s="413" t="str">
        <f>IF(①基本情報入力シート!L95="","",①基本情報入力シート!L95)</f>
        <v/>
      </c>
      <c r="L74" s="414" t="str">
        <f>IF(①基本情報入力シート!M95="","",①基本情報入力シート!M95)</f>
        <v/>
      </c>
      <c r="M74" s="414" t="str">
        <f>IF(①基本情報入力シート!R95="","",①基本情報入力シート!R95)</f>
        <v/>
      </c>
      <c r="N74" s="414" t="str">
        <f>IF(①基本情報入力シート!W95="","",①基本情報入力シート!W95)</f>
        <v/>
      </c>
      <c r="O74" s="409" t="str">
        <f>IF(①基本情報入力シート!X95="","",①基本情報入力シート!X95)</f>
        <v/>
      </c>
      <c r="P74" s="415" t="str">
        <f>IF(①基本情報入力シート!Y95="","",①基本情報入力シート!Y95)</f>
        <v/>
      </c>
      <c r="Q74" s="416" t="str">
        <f>IF(①基本情報入力シート!Z95="","",①基本情報入力シート!Z95)</f>
        <v/>
      </c>
      <c r="R74" s="442" t="str">
        <f>IF(①基本情報入力シート!AA95="","",①基本情報入力シート!AA95)</f>
        <v/>
      </c>
      <c r="S74" s="443"/>
      <c r="T74" s="444"/>
      <c r="U74" s="445" t="str">
        <f>IFERROR(IF(S74="","",VLOOKUP(P74,【参考】数式用!$A$5:$K$39,MATCH(T74,【参考】数式用!$I$4:$K$4,0)+8,0)),"")</f>
        <v/>
      </c>
      <c r="V74" s="462" t="str">
        <f>IF(T74="特定加算Ⅰ",VLOOKUP(P74,【参考】数式用!$A$5:$L$39,12,FALSE),"-")</f>
        <v>-</v>
      </c>
      <c r="W74" s="38" t="s">
        <v>209</v>
      </c>
      <c r="X74" s="446"/>
      <c r="Y74" s="49" t="s">
        <v>210</v>
      </c>
      <c r="Z74" s="446"/>
      <c r="AA74" s="185" t="s">
        <v>211</v>
      </c>
      <c r="AB74" s="446"/>
      <c r="AC74" s="49" t="s">
        <v>210</v>
      </c>
      <c r="AD74" s="446"/>
      <c r="AE74" s="49" t="s">
        <v>212</v>
      </c>
      <c r="AF74" s="423" t="s">
        <v>213</v>
      </c>
      <c r="AG74" s="424" t="str">
        <f t="shared" si="6"/>
        <v/>
      </c>
      <c r="AH74" s="425" t="s">
        <v>214</v>
      </c>
      <c r="AI74" s="426" t="str">
        <f t="shared" si="7"/>
        <v/>
      </c>
      <c r="AK74" s="42" t="str">
        <f t="shared" si="2"/>
        <v>○</v>
      </c>
      <c r="AL74" s="42" t="str">
        <f>IFERROR(IF(AND(AI74&lt;&gt;"",OR('②別紙様式2-2 個表_処遇'!T74="加算Ⅳ",'②別紙様式2-2 個表_処遇'!T74="加算Ⅴ",'②別紙様式2-2 個表_処遇'!T74="特別加算")),"☓","○"),"")</f>
        <v>○</v>
      </c>
      <c r="AM74" s="44" t="str">
        <f t="shared" si="3"/>
        <v/>
      </c>
      <c r="AN74" s="44" t="str">
        <f t="shared" si="4"/>
        <v/>
      </c>
      <c r="AO74" s="44"/>
      <c r="AP74" s="44"/>
      <c r="AQ74" s="44"/>
      <c r="AR74" s="44"/>
      <c r="AS74" s="44"/>
      <c r="AT74" s="44"/>
      <c r="AU74" s="44"/>
      <c r="AV74" s="447"/>
    </row>
    <row r="75" spans="1:48" ht="33" customHeight="1" thickBot="1">
      <c r="A75" s="409">
        <f t="shared" si="5"/>
        <v>64</v>
      </c>
      <c r="B75" s="410" t="str">
        <f>IF(①基本情報入力シート!C96="","",①基本情報入力シート!C96)</f>
        <v/>
      </c>
      <c r="C75" s="411" t="str">
        <f>IF(①基本情報入力シート!D96="","",①基本情報入力シート!D96)</f>
        <v/>
      </c>
      <c r="D75" s="412" t="str">
        <f>IF(①基本情報入力シート!E96="","",①基本情報入力シート!E96)</f>
        <v/>
      </c>
      <c r="E75" s="412" t="str">
        <f>IF(①基本情報入力シート!F96="","",①基本情報入力シート!F96)</f>
        <v/>
      </c>
      <c r="F75" s="412" t="str">
        <f>IF(①基本情報入力シート!G96="","",①基本情報入力シート!G96)</f>
        <v/>
      </c>
      <c r="G75" s="412" t="str">
        <f>IF(①基本情報入力シート!H96="","",①基本情報入力シート!H96)</f>
        <v/>
      </c>
      <c r="H75" s="412" t="str">
        <f>IF(①基本情報入力シート!I96="","",①基本情報入力シート!I96)</f>
        <v/>
      </c>
      <c r="I75" s="412" t="str">
        <f>IF(①基本情報入力シート!J96="","",①基本情報入力シート!J96)</f>
        <v/>
      </c>
      <c r="J75" s="412" t="str">
        <f>IF(①基本情報入力シート!K96="","",①基本情報入力シート!K96)</f>
        <v/>
      </c>
      <c r="K75" s="413" t="str">
        <f>IF(①基本情報入力シート!L96="","",①基本情報入力シート!L96)</f>
        <v/>
      </c>
      <c r="L75" s="414" t="str">
        <f>IF(①基本情報入力シート!M96="","",①基本情報入力シート!M96)</f>
        <v/>
      </c>
      <c r="M75" s="414" t="str">
        <f>IF(①基本情報入力シート!R96="","",①基本情報入力シート!R96)</f>
        <v/>
      </c>
      <c r="N75" s="414" t="str">
        <f>IF(①基本情報入力シート!W96="","",①基本情報入力シート!W96)</f>
        <v/>
      </c>
      <c r="O75" s="409" t="str">
        <f>IF(①基本情報入力シート!X96="","",①基本情報入力シート!X96)</f>
        <v/>
      </c>
      <c r="P75" s="415" t="str">
        <f>IF(①基本情報入力シート!Y96="","",①基本情報入力シート!Y96)</f>
        <v/>
      </c>
      <c r="Q75" s="416" t="str">
        <f>IF(①基本情報入力シート!Z96="","",①基本情報入力シート!Z96)</f>
        <v/>
      </c>
      <c r="R75" s="442" t="str">
        <f>IF(①基本情報入力シート!AA96="","",①基本情報入力シート!AA96)</f>
        <v/>
      </c>
      <c r="S75" s="443"/>
      <c r="T75" s="444"/>
      <c r="U75" s="445" t="str">
        <f>IFERROR(IF(S75="","",VLOOKUP(P75,【参考】数式用!$A$5:$K$39,MATCH(T75,【参考】数式用!$I$4:$K$4,0)+8,0)),"")</f>
        <v/>
      </c>
      <c r="V75" s="462" t="str">
        <f>IF(T75="特定加算Ⅰ",VLOOKUP(P75,【参考】数式用!$A$5:$L$39,12,FALSE),"-")</f>
        <v>-</v>
      </c>
      <c r="W75" s="38" t="s">
        <v>209</v>
      </c>
      <c r="X75" s="446"/>
      <c r="Y75" s="49" t="s">
        <v>210</v>
      </c>
      <c r="Z75" s="446"/>
      <c r="AA75" s="185" t="s">
        <v>211</v>
      </c>
      <c r="AB75" s="446"/>
      <c r="AC75" s="49" t="s">
        <v>210</v>
      </c>
      <c r="AD75" s="446"/>
      <c r="AE75" s="49" t="s">
        <v>212</v>
      </c>
      <c r="AF75" s="423" t="s">
        <v>213</v>
      </c>
      <c r="AG75" s="424" t="str">
        <f t="shared" si="6"/>
        <v/>
      </c>
      <c r="AH75" s="425" t="s">
        <v>214</v>
      </c>
      <c r="AI75" s="426" t="str">
        <f t="shared" si="7"/>
        <v/>
      </c>
      <c r="AK75" s="42" t="str">
        <f t="shared" si="2"/>
        <v>○</v>
      </c>
      <c r="AL75" s="42" t="str">
        <f>IFERROR(IF(AND(AI75&lt;&gt;"",OR('②別紙様式2-2 個表_処遇'!T75="加算Ⅳ",'②別紙様式2-2 個表_処遇'!T75="加算Ⅴ",'②別紙様式2-2 個表_処遇'!T75="特別加算")),"☓","○"),"")</f>
        <v>○</v>
      </c>
      <c r="AM75" s="44" t="str">
        <f t="shared" si="3"/>
        <v/>
      </c>
      <c r="AN75" s="44" t="str">
        <f t="shared" si="4"/>
        <v/>
      </c>
      <c r="AO75" s="44"/>
      <c r="AP75" s="44"/>
      <c r="AQ75" s="44"/>
      <c r="AR75" s="44"/>
      <c r="AS75" s="44"/>
      <c r="AT75" s="44"/>
      <c r="AU75" s="44"/>
      <c r="AV75" s="447"/>
    </row>
    <row r="76" spans="1:48" ht="33" customHeight="1" thickBot="1">
      <c r="A76" s="409">
        <f t="shared" si="5"/>
        <v>65</v>
      </c>
      <c r="B76" s="410" t="str">
        <f>IF(①基本情報入力シート!C97="","",①基本情報入力シート!C97)</f>
        <v/>
      </c>
      <c r="C76" s="411" t="str">
        <f>IF(①基本情報入力シート!D97="","",①基本情報入力シート!D97)</f>
        <v/>
      </c>
      <c r="D76" s="412" t="str">
        <f>IF(①基本情報入力シート!E97="","",①基本情報入力シート!E97)</f>
        <v/>
      </c>
      <c r="E76" s="412" t="str">
        <f>IF(①基本情報入力シート!F97="","",①基本情報入力シート!F97)</f>
        <v/>
      </c>
      <c r="F76" s="412" t="str">
        <f>IF(①基本情報入力シート!G97="","",①基本情報入力シート!G97)</f>
        <v/>
      </c>
      <c r="G76" s="412" t="str">
        <f>IF(①基本情報入力シート!H97="","",①基本情報入力シート!H97)</f>
        <v/>
      </c>
      <c r="H76" s="412" t="str">
        <f>IF(①基本情報入力シート!I97="","",①基本情報入力シート!I97)</f>
        <v/>
      </c>
      <c r="I76" s="412" t="str">
        <f>IF(①基本情報入力シート!J97="","",①基本情報入力シート!J97)</f>
        <v/>
      </c>
      <c r="J76" s="412" t="str">
        <f>IF(①基本情報入力シート!K97="","",①基本情報入力シート!K97)</f>
        <v/>
      </c>
      <c r="K76" s="413" t="str">
        <f>IF(①基本情報入力シート!L97="","",①基本情報入力シート!L97)</f>
        <v/>
      </c>
      <c r="L76" s="414" t="str">
        <f>IF(①基本情報入力シート!M97="","",①基本情報入力シート!M97)</f>
        <v/>
      </c>
      <c r="M76" s="414" t="str">
        <f>IF(①基本情報入力シート!R97="","",①基本情報入力シート!R97)</f>
        <v/>
      </c>
      <c r="N76" s="414" t="str">
        <f>IF(①基本情報入力シート!W97="","",①基本情報入力シート!W97)</f>
        <v/>
      </c>
      <c r="O76" s="409" t="str">
        <f>IF(①基本情報入力シート!X97="","",①基本情報入力シート!X97)</f>
        <v/>
      </c>
      <c r="P76" s="415" t="str">
        <f>IF(①基本情報入力シート!Y97="","",①基本情報入力シート!Y97)</f>
        <v/>
      </c>
      <c r="Q76" s="416" t="str">
        <f>IF(①基本情報入力シート!Z97="","",①基本情報入力シート!Z97)</f>
        <v/>
      </c>
      <c r="R76" s="442" t="str">
        <f>IF(①基本情報入力シート!AA97="","",①基本情報入力シート!AA97)</f>
        <v/>
      </c>
      <c r="S76" s="443"/>
      <c r="T76" s="444"/>
      <c r="U76" s="445" t="str">
        <f>IFERROR(IF(S76="","",VLOOKUP(P76,【参考】数式用!$A$5:$K$39,MATCH(T76,【参考】数式用!$I$4:$K$4,0)+8,0)),"")</f>
        <v/>
      </c>
      <c r="V76" s="462" t="str">
        <f>IF(T76="特定加算Ⅰ",VLOOKUP(P76,【参考】数式用!$A$5:$L$39,12,FALSE),"-")</f>
        <v>-</v>
      </c>
      <c r="W76" s="38" t="s">
        <v>209</v>
      </c>
      <c r="X76" s="446"/>
      <c r="Y76" s="49" t="s">
        <v>210</v>
      </c>
      <c r="Z76" s="446"/>
      <c r="AA76" s="185" t="s">
        <v>211</v>
      </c>
      <c r="AB76" s="446"/>
      <c r="AC76" s="49" t="s">
        <v>210</v>
      </c>
      <c r="AD76" s="446"/>
      <c r="AE76" s="49" t="s">
        <v>212</v>
      </c>
      <c r="AF76" s="423" t="s">
        <v>213</v>
      </c>
      <c r="AG76" s="424" t="str">
        <f t="shared" si="6"/>
        <v/>
      </c>
      <c r="AH76" s="425" t="s">
        <v>214</v>
      </c>
      <c r="AI76" s="426" t="str">
        <f t="shared" ref="AI76:AI111" si="8">IFERROR(ROUNDDOWN(ROUND(Q76*R76,0)*U76,0)*AG76,"")</f>
        <v/>
      </c>
      <c r="AK76" s="42" t="str">
        <f t="shared" si="2"/>
        <v>○</v>
      </c>
      <c r="AL76" s="42" t="str">
        <f>IFERROR(IF(AND(AI76&lt;&gt;"",OR('②別紙様式2-2 個表_処遇'!T76="加算Ⅳ",'②別紙様式2-2 個表_処遇'!T76="加算Ⅴ",'②別紙様式2-2 個表_処遇'!T76="特別加算")),"☓","○"),"")</f>
        <v>○</v>
      </c>
      <c r="AM76" s="44" t="str">
        <f t="shared" si="3"/>
        <v/>
      </c>
      <c r="AN76" s="44" t="str">
        <f t="shared" si="4"/>
        <v/>
      </c>
      <c r="AO76" s="44"/>
      <c r="AP76" s="44"/>
      <c r="AQ76" s="44"/>
      <c r="AR76" s="44"/>
      <c r="AS76" s="44"/>
      <c r="AT76" s="44"/>
      <c r="AU76" s="44"/>
      <c r="AV76" s="447"/>
    </row>
    <row r="77" spans="1:48" ht="33" customHeight="1" thickBot="1">
      <c r="A77" s="409">
        <f t="shared" si="5"/>
        <v>66</v>
      </c>
      <c r="B77" s="410" t="str">
        <f>IF(①基本情報入力シート!C98="","",①基本情報入力シート!C98)</f>
        <v/>
      </c>
      <c r="C77" s="411" t="str">
        <f>IF(①基本情報入力シート!D98="","",①基本情報入力シート!D98)</f>
        <v/>
      </c>
      <c r="D77" s="412" t="str">
        <f>IF(①基本情報入力シート!E98="","",①基本情報入力シート!E98)</f>
        <v/>
      </c>
      <c r="E77" s="412" t="str">
        <f>IF(①基本情報入力シート!F98="","",①基本情報入力シート!F98)</f>
        <v/>
      </c>
      <c r="F77" s="412" t="str">
        <f>IF(①基本情報入力シート!G98="","",①基本情報入力シート!G98)</f>
        <v/>
      </c>
      <c r="G77" s="412" t="str">
        <f>IF(①基本情報入力シート!H98="","",①基本情報入力シート!H98)</f>
        <v/>
      </c>
      <c r="H77" s="412" t="str">
        <f>IF(①基本情報入力シート!I98="","",①基本情報入力シート!I98)</f>
        <v/>
      </c>
      <c r="I77" s="412" t="str">
        <f>IF(①基本情報入力シート!J98="","",①基本情報入力シート!J98)</f>
        <v/>
      </c>
      <c r="J77" s="412" t="str">
        <f>IF(①基本情報入力シート!K98="","",①基本情報入力シート!K98)</f>
        <v/>
      </c>
      <c r="K77" s="413" t="str">
        <f>IF(①基本情報入力シート!L98="","",①基本情報入力シート!L98)</f>
        <v/>
      </c>
      <c r="L77" s="414" t="str">
        <f>IF(①基本情報入力シート!M98="","",①基本情報入力シート!M98)</f>
        <v/>
      </c>
      <c r="M77" s="414" t="str">
        <f>IF(①基本情報入力シート!R98="","",①基本情報入力シート!R98)</f>
        <v/>
      </c>
      <c r="N77" s="414" t="str">
        <f>IF(①基本情報入力シート!W98="","",①基本情報入力シート!W98)</f>
        <v/>
      </c>
      <c r="O77" s="409" t="str">
        <f>IF(①基本情報入力シート!X98="","",①基本情報入力シート!X98)</f>
        <v/>
      </c>
      <c r="P77" s="415" t="str">
        <f>IF(①基本情報入力シート!Y98="","",①基本情報入力シート!Y98)</f>
        <v/>
      </c>
      <c r="Q77" s="416" t="str">
        <f>IF(①基本情報入力シート!Z98="","",①基本情報入力シート!Z98)</f>
        <v/>
      </c>
      <c r="R77" s="442" t="str">
        <f>IF(①基本情報入力シート!AA98="","",①基本情報入力シート!AA98)</f>
        <v/>
      </c>
      <c r="S77" s="443"/>
      <c r="T77" s="444"/>
      <c r="U77" s="445" t="str">
        <f>IFERROR(IF(S77="","",VLOOKUP(P77,【参考】数式用!$A$5:$K$39,MATCH(T77,【参考】数式用!$I$4:$K$4,0)+8,0)),"")</f>
        <v/>
      </c>
      <c r="V77" s="462" t="str">
        <f>IF(T77="特定加算Ⅰ",VLOOKUP(P77,【参考】数式用!$A$5:$L$39,12,FALSE),"-")</f>
        <v>-</v>
      </c>
      <c r="W77" s="38" t="s">
        <v>209</v>
      </c>
      <c r="X77" s="446"/>
      <c r="Y77" s="49" t="s">
        <v>210</v>
      </c>
      <c r="Z77" s="446"/>
      <c r="AA77" s="185" t="s">
        <v>211</v>
      </c>
      <c r="AB77" s="446"/>
      <c r="AC77" s="49" t="s">
        <v>210</v>
      </c>
      <c r="AD77" s="446"/>
      <c r="AE77" s="49" t="s">
        <v>212</v>
      </c>
      <c r="AF77" s="423" t="s">
        <v>213</v>
      </c>
      <c r="AG77" s="424" t="str">
        <f t="shared" si="6"/>
        <v/>
      </c>
      <c r="AH77" s="425" t="s">
        <v>214</v>
      </c>
      <c r="AI77" s="426" t="str">
        <f t="shared" si="8"/>
        <v/>
      </c>
      <c r="AK77" s="42" t="str">
        <f t="shared" ref="AK77:AK111" si="9">IFERROR(IF(U77="エラー","☓","○"),"")</f>
        <v>○</v>
      </c>
      <c r="AL77" s="42" t="str">
        <f>IFERROR(IF(AND(AI77&lt;&gt;"",OR('②別紙様式2-2 個表_処遇'!T77="加算Ⅳ",'②別紙様式2-2 個表_処遇'!T77="加算Ⅴ",'②別紙様式2-2 個表_処遇'!T77="特別加算")),"☓","○"),"")</f>
        <v>○</v>
      </c>
      <c r="AM77" s="44" t="str">
        <f t="shared" ref="AM77:AM111" si="10">IFERROR(IF(U77="エラー","当該サービスに存在しない加算区分が選択されていますので、修正してください。",""),"")</f>
        <v/>
      </c>
      <c r="AN77" s="44" t="str">
        <f t="shared" ref="AN77:AN111" si="11">IFERROR(IF(AL77="☓","処遇改善加算Ⅰ～Ⅲ以外の事業所で特定加算が見込まれていますので、修正してください。",""),"")</f>
        <v/>
      </c>
      <c r="AO77" s="44"/>
      <c r="AP77" s="44"/>
      <c r="AQ77" s="44"/>
      <c r="AR77" s="44"/>
      <c r="AS77" s="44"/>
      <c r="AT77" s="44"/>
      <c r="AU77" s="44"/>
      <c r="AV77" s="447"/>
    </row>
    <row r="78" spans="1:48" ht="33" customHeight="1" thickBot="1">
      <c r="A78" s="409">
        <f t="shared" si="5"/>
        <v>67</v>
      </c>
      <c r="B78" s="410" t="str">
        <f>IF(①基本情報入力シート!C99="","",①基本情報入力シート!C99)</f>
        <v/>
      </c>
      <c r="C78" s="411" t="str">
        <f>IF(①基本情報入力シート!D99="","",①基本情報入力シート!D99)</f>
        <v/>
      </c>
      <c r="D78" s="412" t="str">
        <f>IF(①基本情報入力シート!E99="","",①基本情報入力シート!E99)</f>
        <v/>
      </c>
      <c r="E78" s="412" t="str">
        <f>IF(①基本情報入力シート!F99="","",①基本情報入力シート!F99)</f>
        <v/>
      </c>
      <c r="F78" s="412" t="str">
        <f>IF(①基本情報入力シート!G99="","",①基本情報入力シート!G99)</f>
        <v/>
      </c>
      <c r="G78" s="412" t="str">
        <f>IF(①基本情報入力シート!H99="","",①基本情報入力シート!H99)</f>
        <v/>
      </c>
      <c r="H78" s="412" t="str">
        <f>IF(①基本情報入力シート!I99="","",①基本情報入力シート!I99)</f>
        <v/>
      </c>
      <c r="I78" s="412" t="str">
        <f>IF(①基本情報入力シート!J99="","",①基本情報入力シート!J99)</f>
        <v/>
      </c>
      <c r="J78" s="412" t="str">
        <f>IF(①基本情報入力シート!K99="","",①基本情報入力シート!K99)</f>
        <v/>
      </c>
      <c r="K78" s="413" t="str">
        <f>IF(①基本情報入力シート!L99="","",①基本情報入力シート!L99)</f>
        <v/>
      </c>
      <c r="L78" s="414" t="str">
        <f>IF(①基本情報入力シート!M99="","",①基本情報入力シート!M99)</f>
        <v/>
      </c>
      <c r="M78" s="414" t="str">
        <f>IF(①基本情報入力シート!R99="","",①基本情報入力シート!R99)</f>
        <v/>
      </c>
      <c r="N78" s="414" t="str">
        <f>IF(①基本情報入力シート!W99="","",①基本情報入力シート!W99)</f>
        <v/>
      </c>
      <c r="O78" s="409" t="str">
        <f>IF(①基本情報入力シート!X99="","",①基本情報入力シート!X99)</f>
        <v/>
      </c>
      <c r="P78" s="415" t="str">
        <f>IF(①基本情報入力シート!Y99="","",①基本情報入力シート!Y99)</f>
        <v/>
      </c>
      <c r="Q78" s="416" t="str">
        <f>IF(①基本情報入力シート!Z99="","",①基本情報入力シート!Z99)</f>
        <v/>
      </c>
      <c r="R78" s="442" t="str">
        <f>IF(①基本情報入力シート!AA99="","",①基本情報入力シート!AA99)</f>
        <v/>
      </c>
      <c r="S78" s="443"/>
      <c r="T78" s="444"/>
      <c r="U78" s="445" t="str">
        <f>IFERROR(IF(S78="","",VLOOKUP(P78,【参考】数式用!$A$5:$K$39,MATCH(T78,【参考】数式用!$I$4:$K$4,0)+8,0)),"")</f>
        <v/>
      </c>
      <c r="V78" s="462" t="str">
        <f>IF(T78="特定加算Ⅰ",VLOOKUP(P78,【参考】数式用!$A$5:$L$39,12,FALSE),"-")</f>
        <v>-</v>
      </c>
      <c r="W78" s="38" t="s">
        <v>209</v>
      </c>
      <c r="X78" s="446"/>
      <c r="Y78" s="49" t="s">
        <v>210</v>
      </c>
      <c r="Z78" s="446"/>
      <c r="AA78" s="185" t="s">
        <v>211</v>
      </c>
      <c r="AB78" s="446"/>
      <c r="AC78" s="49" t="s">
        <v>210</v>
      </c>
      <c r="AD78" s="446"/>
      <c r="AE78" s="49" t="s">
        <v>212</v>
      </c>
      <c r="AF78" s="423" t="s">
        <v>213</v>
      </c>
      <c r="AG78" s="424" t="str">
        <f t="shared" si="6"/>
        <v/>
      </c>
      <c r="AH78" s="425" t="s">
        <v>214</v>
      </c>
      <c r="AI78" s="426" t="str">
        <f t="shared" si="8"/>
        <v/>
      </c>
      <c r="AK78" s="42" t="str">
        <f t="shared" si="9"/>
        <v>○</v>
      </c>
      <c r="AL78" s="42" t="str">
        <f>IFERROR(IF(AND(AI78&lt;&gt;"",OR('②別紙様式2-2 個表_処遇'!T78="加算Ⅳ",'②別紙様式2-2 個表_処遇'!T78="加算Ⅴ",'②別紙様式2-2 個表_処遇'!T78="特別加算")),"☓","○"),"")</f>
        <v>○</v>
      </c>
      <c r="AM78" s="44" t="str">
        <f t="shared" si="10"/>
        <v/>
      </c>
      <c r="AN78" s="44" t="str">
        <f t="shared" si="11"/>
        <v/>
      </c>
      <c r="AO78" s="44"/>
      <c r="AP78" s="44"/>
      <c r="AQ78" s="44"/>
      <c r="AR78" s="44"/>
      <c r="AS78" s="44"/>
      <c r="AT78" s="44"/>
      <c r="AU78" s="44"/>
      <c r="AV78" s="447"/>
    </row>
    <row r="79" spans="1:48" ht="33" customHeight="1" thickBot="1">
      <c r="A79" s="409">
        <f t="shared" si="5"/>
        <v>68</v>
      </c>
      <c r="B79" s="410" t="str">
        <f>IF(①基本情報入力シート!C100="","",①基本情報入力シート!C100)</f>
        <v/>
      </c>
      <c r="C79" s="411" t="str">
        <f>IF(①基本情報入力シート!D100="","",①基本情報入力シート!D100)</f>
        <v/>
      </c>
      <c r="D79" s="412" t="str">
        <f>IF(①基本情報入力シート!E100="","",①基本情報入力シート!E100)</f>
        <v/>
      </c>
      <c r="E79" s="412" t="str">
        <f>IF(①基本情報入力シート!F100="","",①基本情報入力シート!F100)</f>
        <v/>
      </c>
      <c r="F79" s="412" t="str">
        <f>IF(①基本情報入力シート!G100="","",①基本情報入力シート!G100)</f>
        <v/>
      </c>
      <c r="G79" s="412" t="str">
        <f>IF(①基本情報入力シート!H100="","",①基本情報入力シート!H100)</f>
        <v/>
      </c>
      <c r="H79" s="412" t="str">
        <f>IF(①基本情報入力シート!I100="","",①基本情報入力シート!I100)</f>
        <v/>
      </c>
      <c r="I79" s="412" t="str">
        <f>IF(①基本情報入力シート!J100="","",①基本情報入力シート!J100)</f>
        <v/>
      </c>
      <c r="J79" s="412" t="str">
        <f>IF(①基本情報入力シート!K100="","",①基本情報入力シート!K100)</f>
        <v/>
      </c>
      <c r="K79" s="413" t="str">
        <f>IF(①基本情報入力シート!L100="","",①基本情報入力シート!L100)</f>
        <v/>
      </c>
      <c r="L79" s="414" t="str">
        <f>IF(①基本情報入力シート!M100="","",①基本情報入力シート!M100)</f>
        <v/>
      </c>
      <c r="M79" s="414" t="str">
        <f>IF(①基本情報入力シート!R100="","",①基本情報入力シート!R100)</f>
        <v/>
      </c>
      <c r="N79" s="414" t="str">
        <f>IF(①基本情報入力シート!W100="","",①基本情報入力シート!W100)</f>
        <v/>
      </c>
      <c r="O79" s="409" t="str">
        <f>IF(①基本情報入力シート!X100="","",①基本情報入力シート!X100)</f>
        <v/>
      </c>
      <c r="P79" s="415" t="str">
        <f>IF(①基本情報入力シート!Y100="","",①基本情報入力シート!Y100)</f>
        <v/>
      </c>
      <c r="Q79" s="416" t="str">
        <f>IF(①基本情報入力シート!Z100="","",①基本情報入力シート!Z100)</f>
        <v/>
      </c>
      <c r="R79" s="442" t="str">
        <f>IF(①基本情報入力シート!AA100="","",①基本情報入力シート!AA100)</f>
        <v/>
      </c>
      <c r="S79" s="443"/>
      <c r="T79" s="444"/>
      <c r="U79" s="445" t="str">
        <f>IFERROR(IF(S79="","",VLOOKUP(P79,【参考】数式用!$A$5:$K$39,MATCH(T79,【参考】数式用!$I$4:$K$4,0)+8,0)),"")</f>
        <v/>
      </c>
      <c r="V79" s="462" t="str">
        <f>IF(T79="特定加算Ⅰ",VLOOKUP(P79,【参考】数式用!$A$5:$L$39,12,FALSE),"-")</f>
        <v>-</v>
      </c>
      <c r="W79" s="38" t="s">
        <v>209</v>
      </c>
      <c r="X79" s="446"/>
      <c r="Y79" s="49" t="s">
        <v>210</v>
      </c>
      <c r="Z79" s="446"/>
      <c r="AA79" s="185" t="s">
        <v>211</v>
      </c>
      <c r="AB79" s="446"/>
      <c r="AC79" s="49" t="s">
        <v>210</v>
      </c>
      <c r="AD79" s="446"/>
      <c r="AE79" s="49" t="s">
        <v>212</v>
      </c>
      <c r="AF79" s="423" t="s">
        <v>213</v>
      </c>
      <c r="AG79" s="424" t="str">
        <f t="shared" si="6"/>
        <v/>
      </c>
      <c r="AH79" s="425" t="s">
        <v>214</v>
      </c>
      <c r="AI79" s="426" t="str">
        <f t="shared" si="8"/>
        <v/>
      </c>
      <c r="AK79" s="42" t="str">
        <f t="shared" si="9"/>
        <v>○</v>
      </c>
      <c r="AL79" s="42" t="str">
        <f>IFERROR(IF(AND(AI79&lt;&gt;"",OR('②別紙様式2-2 個表_処遇'!T79="加算Ⅳ",'②別紙様式2-2 個表_処遇'!T79="加算Ⅴ",'②別紙様式2-2 個表_処遇'!T79="特別加算")),"☓","○"),"")</f>
        <v>○</v>
      </c>
      <c r="AM79" s="44" t="str">
        <f t="shared" si="10"/>
        <v/>
      </c>
      <c r="AN79" s="44" t="str">
        <f t="shared" si="11"/>
        <v/>
      </c>
      <c r="AO79" s="44"/>
      <c r="AP79" s="44"/>
      <c r="AQ79" s="44"/>
      <c r="AR79" s="44"/>
      <c r="AS79" s="44"/>
      <c r="AT79" s="44"/>
      <c r="AU79" s="44"/>
      <c r="AV79" s="447"/>
    </row>
    <row r="80" spans="1:48" ht="33" customHeight="1" thickBot="1">
      <c r="A80" s="409">
        <f t="shared" si="5"/>
        <v>69</v>
      </c>
      <c r="B80" s="410" t="str">
        <f>IF(①基本情報入力シート!C101="","",①基本情報入力シート!C101)</f>
        <v/>
      </c>
      <c r="C80" s="411" t="str">
        <f>IF(①基本情報入力シート!D101="","",①基本情報入力シート!D101)</f>
        <v/>
      </c>
      <c r="D80" s="412" t="str">
        <f>IF(①基本情報入力シート!E101="","",①基本情報入力シート!E101)</f>
        <v/>
      </c>
      <c r="E80" s="412" t="str">
        <f>IF(①基本情報入力シート!F101="","",①基本情報入力シート!F101)</f>
        <v/>
      </c>
      <c r="F80" s="412" t="str">
        <f>IF(①基本情報入力シート!G101="","",①基本情報入力シート!G101)</f>
        <v/>
      </c>
      <c r="G80" s="412" t="str">
        <f>IF(①基本情報入力シート!H101="","",①基本情報入力シート!H101)</f>
        <v/>
      </c>
      <c r="H80" s="412" t="str">
        <f>IF(①基本情報入力シート!I101="","",①基本情報入力シート!I101)</f>
        <v/>
      </c>
      <c r="I80" s="412" t="str">
        <f>IF(①基本情報入力シート!J101="","",①基本情報入力シート!J101)</f>
        <v/>
      </c>
      <c r="J80" s="412" t="str">
        <f>IF(①基本情報入力シート!K101="","",①基本情報入力シート!K101)</f>
        <v/>
      </c>
      <c r="K80" s="413" t="str">
        <f>IF(①基本情報入力シート!L101="","",①基本情報入力シート!L101)</f>
        <v/>
      </c>
      <c r="L80" s="414" t="str">
        <f>IF(①基本情報入力シート!M101="","",①基本情報入力シート!M101)</f>
        <v/>
      </c>
      <c r="M80" s="414" t="str">
        <f>IF(①基本情報入力シート!R101="","",①基本情報入力シート!R101)</f>
        <v/>
      </c>
      <c r="N80" s="414" t="str">
        <f>IF(①基本情報入力シート!W101="","",①基本情報入力シート!W101)</f>
        <v/>
      </c>
      <c r="O80" s="409" t="str">
        <f>IF(①基本情報入力シート!X101="","",①基本情報入力シート!X101)</f>
        <v/>
      </c>
      <c r="P80" s="415" t="str">
        <f>IF(①基本情報入力シート!Y101="","",①基本情報入力シート!Y101)</f>
        <v/>
      </c>
      <c r="Q80" s="416" t="str">
        <f>IF(①基本情報入力シート!Z101="","",①基本情報入力シート!Z101)</f>
        <v/>
      </c>
      <c r="R80" s="442" t="str">
        <f>IF(①基本情報入力シート!AA101="","",①基本情報入力シート!AA101)</f>
        <v/>
      </c>
      <c r="S80" s="443"/>
      <c r="T80" s="444"/>
      <c r="U80" s="445" t="str">
        <f>IFERROR(IF(S80="","",VLOOKUP(P80,【参考】数式用!$A$5:$K$39,MATCH(T80,【参考】数式用!$I$4:$K$4,0)+8,0)),"")</f>
        <v/>
      </c>
      <c r="V80" s="462" t="str">
        <f>IF(T80="特定加算Ⅰ",VLOOKUP(P80,【参考】数式用!$A$5:$L$39,12,FALSE),"-")</f>
        <v>-</v>
      </c>
      <c r="W80" s="38" t="s">
        <v>209</v>
      </c>
      <c r="X80" s="446"/>
      <c r="Y80" s="49" t="s">
        <v>210</v>
      </c>
      <c r="Z80" s="446"/>
      <c r="AA80" s="185" t="s">
        <v>211</v>
      </c>
      <c r="AB80" s="446"/>
      <c r="AC80" s="49" t="s">
        <v>210</v>
      </c>
      <c r="AD80" s="446"/>
      <c r="AE80" s="49" t="s">
        <v>212</v>
      </c>
      <c r="AF80" s="423" t="s">
        <v>213</v>
      </c>
      <c r="AG80" s="424" t="str">
        <f t="shared" si="6"/>
        <v/>
      </c>
      <c r="AH80" s="425" t="s">
        <v>214</v>
      </c>
      <c r="AI80" s="426" t="str">
        <f t="shared" si="8"/>
        <v/>
      </c>
      <c r="AK80" s="42" t="str">
        <f t="shared" si="9"/>
        <v>○</v>
      </c>
      <c r="AL80" s="42" t="str">
        <f>IFERROR(IF(AND(AI80&lt;&gt;"",OR('②別紙様式2-2 個表_処遇'!T80="加算Ⅳ",'②別紙様式2-2 個表_処遇'!T80="加算Ⅴ",'②別紙様式2-2 個表_処遇'!T80="特別加算")),"☓","○"),"")</f>
        <v>○</v>
      </c>
      <c r="AM80" s="44" t="str">
        <f t="shared" si="10"/>
        <v/>
      </c>
      <c r="AN80" s="44" t="str">
        <f t="shared" si="11"/>
        <v/>
      </c>
      <c r="AO80" s="44"/>
      <c r="AP80" s="44"/>
      <c r="AQ80" s="44"/>
      <c r="AR80" s="44"/>
      <c r="AS80" s="44"/>
      <c r="AT80" s="44"/>
      <c r="AU80" s="44"/>
      <c r="AV80" s="447"/>
    </row>
    <row r="81" spans="1:48" ht="33" customHeight="1" thickBot="1">
      <c r="A81" s="409">
        <f t="shared" si="5"/>
        <v>70</v>
      </c>
      <c r="B81" s="410" t="str">
        <f>IF(①基本情報入力シート!C102="","",①基本情報入力シート!C102)</f>
        <v/>
      </c>
      <c r="C81" s="411" t="str">
        <f>IF(①基本情報入力シート!D102="","",①基本情報入力シート!D102)</f>
        <v/>
      </c>
      <c r="D81" s="412" t="str">
        <f>IF(①基本情報入力シート!E102="","",①基本情報入力シート!E102)</f>
        <v/>
      </c>
      <c r="E81" s="412" t="str">
        <f>IF(①基本情報入力シート!F102="","",①基本情報入力シート!F102)</f>
        <v/>
      </c>
      <c r="F81" s="412" t="str">
        <f>IF(①基本情報入力シート!G102="","",①基本情報入力シート!G102)</f>
        <v/>
      </c>
      <c r="G81" s="412" t="str">
        <f>IF(①基本情報入力シート!H102="","",①基本情報入力シート!H102)</f>
        <v/>
      </c>
      <c r="H81" s="412" t="str">
        <f>IF(①基本情報入力シート!I102="","",①基本情報入力シート!I102)</f>
        <v/>
      </c>
      <c r="I81" s="412" t="str">
        <f>IF(①基本情報入力シート!J102="","",①基本情報入力シート!J102)</f>
        <v/>
      </c>
      <c r="J81" s="412" t="str">
        <f>IF(①基本情報入力シート!K102="","",①基本情報入力シート!K102)</f>
        <v/>
      </c>
      <c r="K81" s="413" t="str">
        <f>IF(①基本情報入力シート!L102="","",①基本情報入力シート!L102)</f>
        <v/>
      </c>
      <c r="L81" s="414" t="str">
        <f>IF(①基本情報入力シート!M102="","",①基本情報入力シート!M102)</f>
        <v/>
      </c>
      <c r="M81" s="414" t="str">
        <f>IF(①基本情報入力シート!R102="","",①基本情報入力シート!R102)</f>
        <v/>
      </c>
      <c r="N81" s="414" t="str">
        <f>IF(①基本情報入力シート!W102="","",①基本情報入力シート!W102)</f>
        <v/>
      </c>
      <c r="O81" s="409" t="str">
        <f>IF(①基本情報入力シート!X102="","",①基本情報入力シート!X102)</f>
        <v/>
      </c>
      <c r="P81" s="415" t="str">
        <f>IF(①基本情報入力シート!Y102="","",①基本情報入力シート!Y102)</f>
        <v/>
      </c>
      <c r="Q81" s="416" t="str">
        <f>IF(①基本情報入力シート!Z102="","",①基本情報入力シート!Z102)</f>
        <v/>
      </c>
      <c r="R81" s="442" t="str">
        <f>IF(①基本情報入力シート!AA102="","",①基本情報入力シート!AA102)</f>
        <v/>
      </c>
      <c r="S81" s="443"/>
      <c r="T81" s="444"/>
      <c r="U81" s="445" t="str">
        <f>IFERROR(IF(S81="","",VLOOKUP(P81,【参考】数式用!$A$5:$K$39,MATCH(T81,【参考】数式用!$I$4:$K$4,0)+8,0)),"")</f>
        <v/>
      </c>
      <c r="V81" s="462" t="str">
        <f>IF(T81="特定加算Ⅰ",VLOOKUP(P81,【参考】数式用!$A$5:$L$39,12,FALSE),"-")</f>
        <v>-</v>
      </c>
      <c r="W81" s="38" t="s">
        <v>209</v>
      </c>
      <c r="X81" s="446"/>
      <c r="Y81" s="49" t="s">
        <v>210</v>
      </c>
      <c r="Z81" s="446"/>
      <c r="AA81" s="185" t="s">
        <v>211</v>
      </c>
      <c r="AB81" s="446"/>
      <c r="AC81" s="49" t="s">
        <v>210</v>
      </c>
      <c r="AD81" s="446"/>
      <c r="AE81" s="49" t="s">
        <v>212</v>
      </c>
      <c r="AF81" s="423" t="s">
        <v>213</v>
      </c>
      <c r="AG81" s="424" t="str">
        <f t="shared" ref="AG81:AG111" si="12">IF(X81&gt;=1,(AB81*12+AD81)-(X81*12+Z81)+1,"")</f>
        <v/>
      </c>
      <c r="AH81" s="425" t="s">
        <v>214</v>
      </c>
      <c r="AI81" s="426" t="str">
        <f t="shared" si="8"/>
        <v/>
      </c>
      <c r="AK81" s="42" t="str">
        <f t="shared" si="9"/>
        <v>○</v>
      </c>
      <c r="AL81" s="42" t="str">
        <f>IFERROR(IF(AND(AI81&lt;&gt;"",OR('②別紙様式2-2 個表_処遇'!T81="加算Ⅳ",'②別紙様式2-2 個表_処遇'!T81="加算Ⅴ",'②別紙様式2-2 個表_処遇'!T81="特別加算")),"☓","○"),"")</f>
        <v>○</v>
      </c>
      <c r="AM81" s="44" t="str">
        <f t="shared" si="10"/>
        <v/>
      </c>
      <c r="AN81" s="44" t="str">
        <f t="shared" si="11"/>
        <v/>
      </c>
      <c r="AO81" s="44"/>
      <c r="AP81" s="44"/>
      <c r="AQ81" s="44"/>
      <c r="AR81" s="44"/>
      <c r="AS81" s="44"/>
      <c r="AT81" s="44"/>
      <c r="AU81" s="44"/>
      <c r="AV81" s="447"/>
    </row>
    <row r="82" spans="1:48" ht="33" customHeight="1" thickBot="1">
      <c r="A82" s="409">
        <f t="shared" si="5"/>
        <v>71</v>
      </c>
      <c r="B82" s="410" t="str">
        <f>IF(①基本情報入力シート!C103="","",①基本情報入力シート!C103)</f>
        <v/>
      </c>
      <c r="C82" s="411" t="str">
        <f>IF(①基本情報入力シート!D103="","",①基本情報入力シート!D103)</f>
        <v/>
      </c>
      <c r="D82" s="412" t="str">
        <f>IF(①基本情報入力シート!E103="","",①基本情報入力シート!E103)</f>
        <v/>
      </c>
      <c r="E82" s="412" t="str">
        <f>IF(①基本情報入力シート!F103="","",①基本情報入力シート!F103)</f>
        <v/>
      </c>
      <c r="F82" s="412" t="str">
        <f>IF(①基本情報入力シート!G103="","",①基本情報入力シート!G103)</f>
        <v/>
      </c>
      <c r="G82" s="412" t="str">
        <f>IF(①基本情報入力シート!H103="","",①基本情報入力シート!H103)</f>
        <v/>
      </c>
      <c r="H82" s="412" t="str">
        <f>IF(①基本情報入力シート!I103="","",①基本情報入力シート!I103)</f>
        <v/>
      </c>
      <c r="I82" s="412" t="str">
        <f>IF(①基本情報入力シート!J103="","",①基本情報入力シート!J103)</f>
        <v/>
      </c>
      <c r="J82" s="412" t="str">
        <f>IF(①基本情報入力シート!K103="","",①基本情報入力シート!K103)</f>
        <v/>
      </c>
      <c r="K82" s="413" t="str">
        <f>IF(①基本情報入力シート!L103="","",①基本情報入力シート!L103)</f>
        <v/>
      </c>
      <c r="L82" s="414" t="str">
        <f>IF(①基本情報入力シート!M103="","",①基本情報入力シート!M103)</f>
        <v/>
      </c>
      <c r="M82" s="414" t="str">
        <f>IF(①基本情報入力シート!R103="","",①基本情報入力シート!R103)</f>
        <v/>
      </c>
      <c r="N82" s="414" t="str">
        <f>IF(①基本情報入力シート!W103="","",①基本情報入力シート!W103)</f>
        <v/>
      </c>
      <c r="O82" s="409" t="str">
        <f>IF(①基本情報入力シート!X103="","",①基本情報入力シート!X103)</f>
        <v/>
      </c>
      <c r="P82" s="415" t="str">
        <f>IF(①基本情報入力シート!Y103="","",①基本情報入力シート!Y103)</f>
        <v/>
      </c>
      <c r="Q82" s="416" t="str">
        <f>IF(①基本情報入力シート!Z103="","",①基本情報入力シート!Z103)</f>
        <v/>
      </c>
      <c r="R82" s="442" t="str">
        <f>IF(①基本情報入力シート!AA103="","",①基本情報入力シート!AA103)</f>
        <v/>
      </c>
      <c r="S82" s="443"/>
      <c r="T82" s="444"/>
      <c r="U82" s="445" t="str">
        <f>IFERROR(IF(S82="","",VLOOKUP(P82,【参考】数式用!$A$5:$K$39,MATCH(T82,【参考】数式用!$I$4:$K$4,0)+8,0)),"")</f>
        <v/>
      </c>
      <c r="V82" s="462" t="str">
        <f>IF(T82="特定加算Ⅰ",VLOOKUP(P82,【参考】数式用!$A$5:$L$39,12,FALSE),"-")</f>
        <v>-</v>
      </c>
      <c r="W82" s="38" t="s">
        <v>209</v>
      </c>
      <c r="X82" s="446"/>
      <c r="Y82" s="49" t="s">
        <v>210</v>
      </c>
      <c r="Z82" s="446"/>
      <c r="AA82" s="185" t="s">
        <v>211</v>
      </c>
      <c r="AB82" s="446"/>
      <c r="AC82" s="49" t="s">
        <v>210</v>
      </c>
      <c r="AD82" s="446"/>
      <c r="AE82" s="49" t="s">
        <v>212</v>
      </c>
      <c r="AF82" s="423" t="s">
        <v>213</v>
      </c>
      <c r="AG82" s="424" t="str">
        <f t="shared" si="12"/>
        <v/>
      </c>
      <c r="AH82" s="425" t="s">
        <v>214</v>
      </c>
      <c r="AI82" s="426" t="str">
        <f t="shared" si="8"/>
        <v/>
      </c>
      <c r="AK82" s="42" t="str">
        <f t="shared" si="9"/>
        <v>○</v>
      </c>
      <c r="AL82" s="42" t="str">
        <f>IFERROR(IF(AND(AI82&lt;&gt;"",OR('②別紙様式2-2 個表_処遇'!T82="加算Ⅳ",'②別紙様式2-2 個表_処遇'!T82="加算Ⅴ",'②別紙様式2-2 個表_処遇'!T82="特別加算")),"☓","○"),"")</f>
        <v>○</v>
      </c>
      <c r="AM82" s="44" t="str">
        <f t="shared" si="10"/>
        <v/>
      </c>
      <c r="AN82" s="44" t="str">
        <f t="shared" si="11"/>
        <v/>
      </c>
      <c r="AO82" s="44"/>
      <c r="AP82" s="44"/>
      <c r="AQ82" s="44"/>
      <c r="AR82" s="44"/>
      <c r="AS82" s="44"/>
      <c r="AT82" s="44"/>
      <c r="AU82" s="44"/>
      <c r="AV82" s="447"/>
    </row>
    <row r="83" spans="1:48" ht="33" customHeight="1" thickBot="1">
      <c r="A83" s="409">
        <f t="shared" si="5"/>
        <v>72</v>
      </c>
      <c r="B83" s="410" t="str">
        <f>IF(①基本情報入力シート!C104="","",①基本情報入力シート!C104)</f>
        <v/>
      </c>
      <c r="C83" s="411" t="str">
        <f>IF(①基本情報入力シート!D104="","",①基本情報入力シート!D104)</f>
        <v/>
      </c>
      <c r="D83" s="412" t="str">
        <f>IF(①基本情報入力シート!E104="","",①基本情報入力シート!E104)</f>
        <v/>
      </c>
      <c r="E83" s="412" t="str">
        <f>IF(①基本情報入力シート!F104="","",①基本情報入力シート!F104)</f>
        <v/>
      </c>
      <c r="F83" s="412" t="str">
        <f>IF(①基本情報入力シート!G104="","",①基本情報入力シート!G104)</f>
        <v/>
      </c>
      <c r="G83" s="412" t="str">
        <f>IF(①基本情報入力シート!H104="","",①基本情報入力シート!H104)</f>
        <v/>
      </c>
      <c r="H83" s="412" t="str">
        <f>IF(①基本情報入力シート!I104="","",①基本情報入力シート!I104)</f>
        <v/>
      </c>
      <c r="I83" s="412" t="str">
        <f>IF(①基本情報入力シート!J104="","",①基本情報入力シート!J104)</f>
        <v/>
      </c>
      <c r="J83" s="412" t="str">
        <f>IF(①基本情報入力シート!K104="","",①基本情報入力シート!K104)</f>
        <v/>
      </c>
      <c r="K83" s="413" t="str">
        <f>IF(①基本情報入力シート!L104="","",①基本情報入力シート!L104)</f>
        <v/>
      </c>
      <c r="L83" s="414" t="str">
        <f>IF(①基本情報入力シート!M104="","",①基本情報入力シート!M104)</f>
        <v/>
      </c>
      <c r="M83" s="414" t="str">
        <f>IF(①基本情報入力シート!R104="","",①基本情報入力シート!R104)</f>
        <v/>
      </c>
      <c r="N83" s="414" t="str">
        <f>IF(①基本情報入力シート!W104="","",①基本情報入力シート!W104)</f>
        <v/>
      </c>
      <c r="O83" s="409" t="str">
        <f>IF(①基本情報入力シート!X104="","",①基本情報入力シート!X104)</f>
        <v/>
      </c>
      <c r="P83" s="415" t="str">
        <f>IF(①基本情報入力シート!Y104="","",①基本情報入力シート!Y104)</f>
        <v/>
      </c>
      <c r="Q83" s="416" t="str">
        <f>IF(①基本情報入力シート!Z104="","",①基本情報入力シート!Z104)</f>
        <v/>
      </c>
      <c r="R83" s="442" t="str">
        <f>IF(①基本情報入力シート!AA104="","",①基本情報入力シート!AA104)</f>
        <v/>
      </c>
      <c r="S83" s="443"/>
      <c r="T83" s="444"/>
      <c r="U83" s="445" t="str">
        <f>IFERROR(IF(S83="","",VLOOKUP(P83,【参考】数式用!$A$5:$K$39,MATCH(T83,【参考】数式用!$I$4:$K$4,0)+8,0)),"")</f>
        <v/>
      </c>
      <c r="V83" s="462" t="str">
        <f>IF(T83="特定加算Ⅰ",VLOOKUP(P83,【参考】数式用!$A$5:$L$39,12,FALSE),"-")</f>
        <v>-</v>
      </c>
      <c r="W83" s="38" t="s">
        <v>209</v>
      </c>
      <c r="X83" s="446"/>
      <c r="Y83" s="49" t="s">
        <v>210</v>
      </c>
      <c r="Z83" s="446"/>
      <c r="AA83" s="185" t="s">
        <v>211</v>
      </c>
      <c r="AB83" s="446"/>
      <c r="AC83" s="49" t="s">
        <v>210</v>
      </c>
      <c r="AD83" s="446"/>
      <c r="AE83" s="49" t="s">
        <v>212</v>
      </c>
      <c r="AF83" s="423" t="s">
        <v>213</v>
      </c>
      <c r="AG83" s="424" t="str">
        <f t="shared" si="12"/>
        <v/>
      </c>
      <c r="AH83" s="425" t="s">
        <v>214</v>
      </c>
      <c r="AI83" s="426" t="str">
        <f t="shared" si="8"/>
        <v/>
      </c>
      <c r="AK83" s="42" t="str">
        <f t="shared" si="9"/>
        <v>○</v>
      </c>
      <c r="AL83" s="42" t="str">
        <f>IFERROR(IF(AND(AI83&lt;&gt;"",OR('②別紙様式2-2 個表_処遇'!T83="加算Ⅳ",'②別紙様式2-2 個表_処遇'!T83="加算Ⅴ",'②別紙様式2-2 個表_処遇'!T83="特別加算")),"☓","○"),"")</f>
        <v>○</v>
      </c>
      <c r="AM83" s="44" t="str">
        <f t="shared" si="10"/>
        <v/>
      </c>
      <c r="AN83" s="44" t="str">
        <f t="shared" si="11"/>
        <v/>
      </c>
      <c r="AO83" s="44"/>
      <c r="AP83" s="44"/>
      <c r="AQ83" s="44"/>
      <c r="AR83" s="44"/>
      <c r="AS83" s="44"/>
      <c r="AT83" s="44"/>
      <c r="AU83" s="44"/>
      <c r="AV83" s="447"/>
    </row>
    <row r="84" spans="1:48" ht="33" customHeight="1" thickBot="1">
      <c r="A84" s="409">
        <f t="shared" si="5"/>
        <v>73</v>
      </c>
      <c r="B84" s="410" t="str">
        <f>IF(①基本情報入力シート!C105="","",①基本情報入力シート!C105)</f>
        <v/>
      </c>
      <c r="C84" s="411" t="str">
        <f>IF(①基本情報入力シート!D105="","",①基本情報入力シート!D105)</f>
        <v/>
      </c>
      <c r="D84" s="412" t="str">
        <f>IF(①基本情報入力シート!E105="","",①基本情報入力シート!E105)</f>
        <v/>
      </c>
      <c r="E84" s="412" t="str">
        <f>IF(①基本情報入力シート!F105="","",①基本情報入力シート!F105)</f>
        <v/>
      </c>
      <c r="F84" s="412" t="str">
        <f>IF(①基本情報入力シート!G105="","",①基本情報入力シート!G105)</f>
        <v/>
      </c>
      <c r="G84" s="412" t="str">
        <f>IF(①基本情報入力シート!H105="","",①基本情報入力シート!H105)</f>
        <v/>
      </c>
      <c r="H84" s="412" t="str">
        <f>IF(①基本情報入力シート!I105="","",①基本情報入力シート!I105)</f>
        <v/>
      </c>
      <c r="I84" s="412" t="str">
        <f>IF(①基本情報入力シート!J105="","",①基本情報入力シート!J105)</f>
        <v/>
      </c>
      <c r="J84" s="412" t="str">
        <f>IF(①基本情報入力シート!K105="","",①基本情報入力シート!K105)</f>
        <v/>
      </c>
      <c r="K84" s="413" t="str">
        <f>IF(①基本情報入力シート!L105="","",①基本情報入力シート!L105)</f>
        <v/>
      </c>
      <c r="L84" s="414" t="str">
        <f>IF(①基本情報入力シート!M105="","",①基本情報入力シート!M105)</f>
        <v/>
      </c>
      <c r="M84" s="414" t="str">
        <f>IF(①基本情報入力シート!R105="","",①基本情報入力シート!R105)</f>
        <v/>
      </c>
      <c r="N84" s="414" t="str">
        <f>IF(①基本情報入力シート!W105="","",①基本情報入力シート!W105)</f>
        <v/>
      </c>
      <c r="O84" s="409" t="str">
        <f>IF(①基本情報入力シート!X105="","",①基本情報入力シート!X105)</f>
        <v/>
      </c>
      <c r="P84" s="415" t="str">
        <f>IF(①基本情報入力シート!Y105="","",①基本情報入力シート!Y105)</f>
        <v/>
      </c>
      <c r="Q84" s="416" t="str">
        <f>IF(①基本情報入力シート!Z105="","",①基本情報入力シート!Z105)</f>
        <v/>
      </c>
      <c r="R84" s="442" t="str">
        <f>IF(①基本情報入力シート!AA105="","",①基本情報入力シート!AA105)</f>
        <v/>
      </c>
      <c r="S84" s="443"/>
      <c r="T84" s="444"/>
      <c r="U84" s="445" t="str">
        <f>IFERROR(IF(S84="","",VLOOKUP(P84,【参考】数式用!$A$5:$K$39,MATCH(T84,【参考】数式用!$I$4:$K$4,0)+8,0)),"")</f>
        <v/>
      </c>
      <c r="V84" s="462" t="str">
        <f>IF(T84="特定加算Ⅰ",VLOOKUP(P84,【参考】数式用!$A$5:$L$39,12,FALSE),"-")</f>
        <v>-</v>
      </c>
      <c r="W84" s="38" t="s">
        <v>209</v>
      </c>
      <c r="X84" s="446"/>
      <c r="Y84" s="49" t="s">
        <v>210</v>
      </c>
      <c r="Z84" s="446"/>
      <c r="AA84" s="185" t="s">
        <v>211</v>
      </c>
      <c r="AB84" s="446"/>
      <c r="AC84" s="49" t="s">
        <v>210</v>
      </c>
      <c r="AD84" s="446"/>
      <c r="AE84" s="49" t="s">
        <v>212</v>
      </c>
      <c r="AF84" s="423" t="s">
        <v>213</v>
      </c>
      <c r="AG84" s="424" t="str">
        <f t="shared" si="12"/>
        <v/>
      </c>
      <c r="AH84" s="425" t="s">
        <v>214</v>
      </c>
      <c r="AI84" s="426" t="str">
        <f t="shared" si="8"/>
        <v/>
      </c>
      <c r="AK84" s="42" t="str">
        <f t="shared" si="9"/>
        <v>○</v>
      </c>
      <c r="AL84" s="42" t="str">
        <f>IFERROR(IF(AND(AI84&lt;&gt;"",OR('②別紙様式2-2 個表_処遇'!T84="加算Ⅳ",'②別紙様式2-2 個表_処遇'!T84="加算Ⅴ",'②別紙様式2-2 個表_処遇'!T84="特別加算")),"☓","○"),"")</f>
        <v>○</v>
      </c>
      <c r="AM84" s="44" t="str">
        <f t="shared" si="10"/>
        <v/>
      </c>
      <c r="AN84" s="44" t="str">
        <f t="shared" si="11"/>
        <v/>
      </c>
      <c r="AO84" s="44"/>
      <c r="AP84" s="44"/>
      <c r="AQ84" s="44"/>
      <c r="AR84" s="44"/>
      <c r="AS84" s="44"/>
      <c r="AT84" s="44"/>
      <c r="AU84" s="44"/>
      <c r="AV84" s="447"/>
    </row>
    <row r="85" spans="1:48" ht="33" customHeight="1" thickBot="1">
      <c r="A85" s="409">
        <f t="shared" si="5"/>
        <v>74</v>
      </c>
      <c r="B85" s="410" t="str">
        <f>IF(①基本情報入力シート!C106="","",①基本情報入力シート!C106)</f>
        <v/>
      </c>
      <c r="C85" s="411" t="str">
        <f>IF(①基本情報入力シート!D106="","",①基本情報入力シート!D106)</f>
        <v/>
      </c>
      <c r="D85" s="412" t="str">
        <f>IF(①基本情報入力シート!E106="","",①基本情報入力シート!E106)</f>
        <v/>
      </c>
      <c r="E85" s="412" t="str">
        <f>IF(①基本情報入力シート!F106="","",①基本情報入力シート!F106)</f>
        <v/>
      </c>
      <c r="F85" s="412" t="str">
        <f>IF(①基本情報入力シート!G106="","",①基本情報入力シート!G106)</f>
        <v/>
      </c>
      <c r="G85" s="412" t="str">
        <f>IF(①基本情報入力シート!H106="","",①基本情報入力シート!H106)</f>
        <v/>
      </c>
      <c r="H85" s="412" t="str">
        <f>IF(①基本情報入力シート!I106="","",①基本情報入力シート!I106)</f>
        <v/>
      </c>
      <c r="I85" s="412" t="str">
        <f>IF(①基本情報入力シート!J106="","",①基本情報入力シート!J106)</f>
        <v/>
      </c>
      <c r="J85" s="412" t="str">
        <f>IF(①基本情報入力シート!K106="","",①基本情報入力シート!K106)</f>
        <v/>
      </c>
      <c r="K85" s="413" t="str">
        <f>IF(①基本情報入力シート!L106="","",①基本情報入力シート!L106)</f>
        <v/>
      </c>
      <c r="L85" s="414" t="str">
        <f>IF(①基本情報入力シート!M106="","",①基本情報入力シート!M106)</f>
        <v/>
      </c>
      <c r="M85" s="414" t="str">
        <f>IF(①基本情報入力シート!R106="","",①基本情報入力シート!R106)</f>
        <v/>
      </c>
      <c r="N85" s="414" t="str">
        <f>IF(①基本情報入力シート!W106="","",①基本情報入力シート!W106)</f>
        <v/>
      </c>
      <c r="O85" s="409" t="str">
        <f>IF(①基本情報入力シート!X106="","",①基本情報入力シート!X106)</f>
        <v/>
      </c>
      <c r="P85" s="415" t="str">
        <f>IF(①基本情報入力シート!Y106="","",①基本情報入力シート!Y106)</f>
        <v/>
      </c>
      <c r="Q85" s="416" t="str">
        <f>IF(①基本情報入力シート!Z106="","",①基本情報入力シート!Z106)</f>
        <v/>
      </c>
      <c r="R85" s="442" t="str">
        <f>IF(①基本情報入力シート!AA106="","",①基本情報入力シート!AA106)</f>
        <v/>
      </c>
      <c r="S85" s="443"/>
      <c r="T85" s="444"/>
      <c r="U85" s="445" t="str">
        <f>IFERROR(IF(S85="","",VLOOKUP(P85,【参考】数式用!$A$5:$K$39,MATCH(T85,【参考】数式用!$I$4:$K$4,0)+8,0)),"")</f>
        <v/>
      </c>
      <c r="V85" s="462" t="str">
        <f>IF(T85="特定加算Ⅰ",VLOOKUP(P85,【参考】数式用!$A$5:$L$39,12,FALSE),"-")</f>
        <v>-</v>
      </c>
      <c r="W85" s="38" t="s">
        <v>209</v>
      </c>
      <c r="X85" s="446"/>
      <c r="Y85" s="49" t="s">
        <v>210</v>
      </c>
      <c r="Z85" s="446"/>
      <c r="AA85" s="185" t="s">
        <v>211</v>
      </c>
      <c r="AB85" s="446"/>
      <c r="AC85" s="49" t="s">
        <v>210</v>
      </c>
      <c r="AD85" s="446"/>
      <c r="AE85" s="49" t="s">
        <v>212</v>
      </c>
      <c r="AF85" s="423" t="s">
        <v>213</v>
      </c>
      <c r="AG85" s="424" t="str">
        <f t="shared" si="12"/>
        <v/>
      </c>
      <c r="AH85" s="425" t="s">
        <v>214</v>
      </c>
      <c r="AI85" s="426" t="str">
        <f t="shared" si="8"/>
        <v/>
      </c>
      <c r="AK85" s="42" t="str">
        <f t="shared" si="9"/>
        <v>○</v>
      </c>
      <c r="AL85" s="42" t="str">
        <f>IFERROR(IF(AND(AI85&lt;&gt;"",OR('②別紙様式2-2 個表_処遇'!T85="加算Ⅳ",'②別紙様式2-2 個表_処遇'!T85="加算Ⅴ",'②別紙様式2-2 個表_処遇'!T85="特別加算")),"☓","○"),"")</f>
        <v>○</v>
      </c>
      <c r="AM85" s="44" t="str">
        <f t="shared" si="10"/>
        <v/>
      </c>
      <c r="AN85" s="44" t="str">
        <f t="shared" si="11"/>
        <v/>
      </c>
      <c r="AO85" s="44"/>
      <c r="AP85" s="44"/>
      <c r="AQ85" s="44"/>
      <c r="AR85" s="44"/>
      <c r="AS85" s="44"/>
      <c r="AT85" s="44"/>
      <c r="AU85" s="44"/>
      <c r="AV85" s="447"/>
    </row>
    <row r="86" spans="1:48" ht="33" customHeight="1" thickBot="1">
      <c r="A86" s="409">
        <f t="shared" si="5"/>
        <v>75</v>
      </c>
      <c r="B86" s="410" t="str">
        <f>IF(①基本情報入力シート!C107="","",①基本情報入力シート!C107)</f>
        <v/>
      </c>
      <c r="C86" s="411" t="str">
        <f>IF(①基本情報入力シート!D107="","",①基本情報入力シート!D107)</f>
        <v/>
      </c>
      <c r="D86" s="412" t="str">
        <f>IF(①基本情報入力シート!E107="","",①基本情報入力シート!E107)</f>
        <v/>
      </c>
      <c r="E86" s="412" t="str">
        <f>IF(①基本情報入力シート!F107="","",①基本情報入力シート!F107)</f>
        <v/>
      </c>
      <c r="F86" s="412" t="str">
        <f>IF(①基本情報入力シート!G107="","",①基本情報入力シート!G107)</f>
        <v/>
      </c>
      <c r="G86" s="412" t="str">
        <f>IF(①基本情報入力シート!H107="","",①基本情報入力シート!H107)</f>
        <v/>
      </c>
      <c r="H86" s="412" t="str">
        <f>IF(①基本情報入力シート!I107="","",①基本情報入力シート!I107)</f>
        <v/>
      </c>
      <c r="I86" s="412" t="str">
        <f>IF(①基本情報入力シート!J107="","",①基本情報入力シート!J107)</f>
        <v/>
      </c>
      <c r="J86" s="412" t="str">
        <f>IF(①基本情報入力シート!K107="","",①基本情報入力シート!K107)</f>
        <v/>
      </c>
      <c r="K86" s="413" t="str">
        <f>IF(①基本情報入力シート!L107="","",①基本情報入力シート!L107)</f>
        <v/>
      </c>
      <c r="L86" s="414" t="str">
        <f>IF(①基本情報入力シート!M107="","",①基本情報入力シート!M107)</f>
        <v/>
      </c>
      <c r="M86" s="414" t="str">
        <f>IF(①基本情報入力シート!R107="","",①基本情報入力シート!R107)</f>
        <v/>
      </c>
      <c r="N86" s="414" t="str">
        <f>IF(①基本情報入力シート!W107="","",①基本情報入力シート!W107)</f>
        <v/>
      </c>
      <c r="O86" s="409" t="str">
        <f>IF(①基本情報入力シート!X107="","",①基本情報入力シート!X107)</f>
        <v/>
      </c>
      <c r="P86" s="415" t="str">
        <f>IF(①基本情報入力シート!Y107="","",①基本情報入力シート!Y107)</f>
        <v/>
      </c>
      <c r="Q86" s="416" t="str">
        <f>IF(①基本情報入力シート!Z107="","",①基本情報入力シート!Z107)</f>
        <v/>
      </c>
      <c r="R86" s="442" t="str">
        <f>IF(①基本情報入力シート!AA107="","",①基本情報入力シート!AA107)</f>
        <v/>
      </c>
      <c r="S86" s="443"/>
      <c r="T86" s="444"/>
      <c r="U86" s="445" t="str">
        <f>IFERROR(IF(S86="","",VLOOKUP(P86,【参考】数式用!$A$5:$K$39,MATCH(T86,【参考】数式用!$I$4:$K$4,0)+8,0)),"")</f>
        <v/>
      </c>
      <c r="V86" s="462" t="str">
        <f>IF(T86="特定加算Ⅰ",VLOOKUP(P86,【参考】数式用!$A$5:$L$39,12,FALSE),"-")</f>
        <v>-</v>
      </c>
      <c r="W86" s="38" t="s">
        <v>209</v>
      </c>
      <c r="X86" s="446"/>
      <c r="Y86" s="49" t="s">
        <v>210</v>
      </c>
      <c r="Z86" s="446"/>
      <c r="AA86" s="185" t="s">
        <v>211</v>
      </c>
      <c r="AB86" s="446"/>
      <c r="AC86" s="49" t="s">
        <v>210</v>
      </c>
      <c r="AD86" s="446"/>
      <c r="AE86" s="49" t="s">
        <v>212</v>
      </c>
      <c r="AF86" s="423" t="s">
        <v>213</v>
      </c>
      <c r="AG86" s="424" t="str">
        <f t="shared" si="12"/>
        <v/>
      </c>
      <c r="AH86" s="425" t="s">
        <v>214</v>
      </c>
      <c r="AI86" s="426" t="str">
        <f t="shared" si="8"/>
        <v/>
      </c>
      <c r="AK86" s="42" t="str">
        <f t="shared" si="9"/>
        <v>○</v>
      </c>
      <c r="AL86" s="42" t="str">
        <f>IFERROR(IF(AND(AI86&lt;&gt;"",OR('②別紙様式2-2 個表_処遇'!T86="加算Ⅳ",'②別紙様式2-2 個表_処遇'!T86="加算Ⅴ",'②別紙様式2-2 個表_処遇'!T86="特別加算")),"☓","○"),"")</f>
        <v>○</v>
      </c>
      <c r="AM86" s="44" t="str">
        <f t="shared" si="10"/>
        <v/>
      </c>
      <c r="AN86" s="44" t="str">
        <f t="shared" si="11"/>
        <v/>
      </c>
      <c r="AO86" s="44"/>
      <c r="AP86" s="44"/>
      <c r="AQ86" s="44"/>
      <c r="AR86" s="44"/>
      <c r="AS86" s="44"/>
      <c r="AT86" s="44"/>
      <c r="AU86" s="44"/>
      <c r="AV86" s="447"/>
    </row>
    <row r="87" spans="1:48" ht="33" customHeight="1" thickBot="1">
      <c r="A87" s="409">
        <f t="shared" si="5"/>
        <v>76</v>
      </c>
      <c r="B87" s="410" t="str">
        <f>IF(①基本情報入力シート!C108="","",①基本情報入力シート!C108)</f>
        <v/>
      </c>
      <c r="C87" s="411" t="str">
        <f>IF(①基本情報入力シート!D108="","",①基本情報入力シート!D108)</f>
        <v/>
      </c>
      <c r="D87" s="412" t="str">
        <f>IF(①基本情報入力シート!E108="","",①基本情報入力シート!E108)</f>
        <v/>
      </c>
      <c r="E87" s="412" t="str">
        <f>IF(①基本情報入力シート!F108="","",①基本情報入力シート!F108)</f>
        <v/>
      </c>
      <c r="F87" s="412" t="str">
        <f>IF(①基本情報入力シート!G108="","",①基本情報入力シート!G108)</f>
        <v/>
      </c>
      <c r="G87" s="412" t="str">
        <f>IF(①基本情報入力シート!H108="","",①基本情報入力シート!H108)</f>
        <v/>
      </c>
      <c r="H87" s="412" t="str">
        <f>IF(①基本情報入力シート!I108="","",①基本情報入力シート!I108)</f>
        <v/>
      </c>
      <c r="I87" s="412" t="str">
        <f>IF(①基本情報入力シート!J108="","",①基本情報入力シート!J108)</f>
        <v/>
      </c>
      <c r="J87" s="412" t="str">
        <f>IF(①基本情報入力シート!K108="","",①基本情報入力シート!K108)</f>
        <v/>
      </c>
      <c r="K87" s="413" t="str">
        <f>IF(①基本情報入力シート!L108="","",①基本情報入力シート!L108)</f>
        <v/>
      </c>
      <c r="L87" s="414" t="str">
        <f>IF(①基本情報入力シート!M108="","",①基本情報入力シート!M108)</f>
        <v/>
      </c>
      <c r="M87" s="414" t="str">
        <f>IF(①基本情報入力シート!R108="","",①基本情報入力シート!R108)</f>
        <v/>
      </c>
      <c r="N87" s="414" t="str">
        <f>IF(①基本情報入力シート!W108="","",①基本情報入力シート!W108)</f>
        <v/>
      </c>
      <c r="O87" s="409" t="str">
        <f>IF(①基本情報入力シート!X108="","",①基本情報入力シート!X108)</f>
        <v/>
      </c>
      <c r="P87" s="415" t="str">
        <f>IF(①基本情報入力シート!Y108="","",①基本情報入力シート!Y108)</f>
        <v/>
      </c>
      <c r="Q87" s="416" t="str">
        <f>IF(①基本情報入力シート!Z108="","",①基本情報入力シート!Z108)</f>
        <v/>
      </c>
      <c r="R87" s="442" t="str">
        <f>IF(①基本情報入力シート!AA108="","",①基本情報入力シート!AA108)</f>
        <v/>
      </c>
      <c r="S87" s="443"/>
      <c r="T87" s="444"/>
      <c r="U87" s="445" t="str">
        <f>IFERROR(IF(S87="","",VLOOKUP(P87,【参考】数式用!$A$5:$K$39,MATCH(T87,【参考】数式用!$I$4:$K$4,0)+8,0)),"")</f>
        <v/>
      </c>
      <c r="V87" s="462" t="str">
        <f>IF(T87="特定加算Ⅰ",VLOOKUP(P87,【参考】数式用!$A$5:$L$39,12,FALSE),"-")</f>
        <v>-</v>
      </c>
      <c r="W87" s="38" t="s">
        <v>209</v>
      </c>
      <c r="X87" s="446"/>
      <c r="Y87" s="49" t="s">
        <v>210</v>
      </c>
      <c r="Z87" s="446"/>
      <c r="AA87" s="185" t="s">
        <v>211</v>
      </c>
      <c r="AB87" s="446"/>
      <c r="AC87" s="49" t="s">
        <v>210</v>
      </c>
      <c r="AD87" s="446"/>
      <c r="AE87" s="49" t="s">
        <v>212</v>
      </c>
      <c r="AF87" s="423" t="s">
        <v>213</v>
      </c>
      <c r="AG87" s="424" t="str">
        <f t="shared" si="12"/>
        <v/>
      </c>
      <c r="AH87" s="425" t="s">
        <v>214</v>
      </c>
      <c r="AI87" s="426" t="str">
        <f t="shared" si="8"/>
        <v/>
      </c>
      <c r="AK87" s="42" t="str">
        <f t="shared" si="9"/>
        <v>○</v>
      </c>
      <c r="AL87" s="42" t="str">
        <f>IFERROR(IF(AND(AI87&lt;&gt;"",OR('②別紙様式2-2 個表_処遇'!T87="加算Ⅳ",'②別紙様式2-2 個表_処遇'!T87="加算Ⅴ",'②別紙様式2-2 個表_処遇'!T87="特別加算")),"☓","○"),"")</f>
        <v>○</v>
      </c>
      <c r="AM87" s="44" t="str">
        <f t="shared" si="10"/>
        <v/>
      </c>
      <c r="AN87" s="44" t="str">
        <f t="shared" si="11"/>
        <v/>
      </c>
      <c r="AO87" s="44"/>
      <c r="AP87" s="44"/>
      <c r="AQ87" s="44"/>
      <c r="AR87" s="44"/>
      <c r="AS87" s="44"/>
      <c r="AT87" s="44"/>
      <c r="AU87" s="44"/>
      <c r="AV87" s="447"/>
    </row>
    <row r="88" spans="1:48" ht="33" customHeight="1" thickBot="1">
      <c r="A88" s="409">
        <f t="shared" si="5"/>
        <v>77</v>
      </c>
      <c r="B88" s="410" t="str">
        <f>IF(①基本情報入力シート!C109="","",①基本情報入力シート!C109)</f>
        <v/>
      </c>
      <c r="C88" s="411" t="str">
        <f>IF(①基本情報入力シート!D109="","",①基本情報入力シート!D109)</f>
        <v/>
      </c>
      <c r="D88" s="412" t="str">
        <f>IF(①基本情報入力シート!E109="","",①基本情報入力シート!E109)</f>
        <v/>
      </c>
      <c r="E88" s="412" t="str">
        <f>IF(①基本情報入力シート!F109="","",①基本情報入力シート!F109)</f>
        <v/>
      </c>
      <c r="F88" s="412" t="str">
        <f>IF(①基本情報入力シート!G109="","",①基本情報入力シート!G109)</f>
        <v/>
      </c>
      <c r="G88" s="412" t="str">
        <f>IF(①基本情報入力シート!H109="","",①基本情報入力シート!H109)</f>
        <v/>
      </c>
      <c r="H88" s="412" t="str">
        <f>IF(①基本情報入力シート!I109="","",①基本情報入力シート!I109)</f>
        <v/>
      </c>
      <c r="I88" s="412" t="str">
        <f>IF(①基本情報入力シート!J109="","",①基本情報入力シート!J109)</f>
        <v/>
      </c>
      <c r="J88" s="412" t="str">
        <f>IF(①基本情報入力シート!K109="","",①基本情報入力シート!K109)</f>
        <v/>
      </c>
      <c r="K88" s="413" t="str">
        <f>IF(①基本情報入力シート!L109="","",①基本情報入力シート!L109)</f>
        <v/>
      </c>
      <c r="L88" s="414" t="str">
        <f>IF(①基本情報入力シート!M109="","",①基本情報入力シート!M109)</f>
        <v/>
      </c>
      <c r="M88" s="414" t="str">
        <f>IF(①基本情報入力シート!R109="","",①基本情報入力シート!R109)</f>
        <v/>
      </c>
      <c r="N88" s="414" t="str">
        <f>IF(①基本情報入力シート!W109="","",①基本情報入力シート!W109)</f>
        <v/>
      </c>
      <c r="O88" s="409" t="str">
        <f>IF(①基本情報入力シート!X109="","",①基本情報入力シート!X109)</f>
        <v/>
      </c>
      <c r="P88" s="415" t="str">
        <f>IF(①基本情報入力シート!Y109="","",①基本情報入力シート!Y109)</f>
        <v/>
      </c>
      <c r="Q88" s="416" t="str">
        <f>IF(①基本情報入力シート!Z109="","",①基本情報入力シート!Z109)</f>
        <v/>
      </c>
      <c r="R88" s="442" t="str">
        <f>IF(①基本情報入力シート!AA109="","",①基本情報入力シート!AA109)</f>
        <v/>
      </c>
      <c r="S88" s="443"/>
      <c r="T88" s="444"/>
      <c r="U88" s="445" t="str">
        <f>IFERROR(IF(S88="","",VLOOKUP(P88,【参考】数式用!$A$5:$K$39,MATCH(T88,【参考】数式用!$I$4:$K$4,0)+8,0)),"")</f>
        <v/>
      </c>
      <c r="V88" s="462" t="str">
        <f>IF(T88="特定加算Ⅰ",VLOOKUP(P88,【参考】数式用!$A$5:$L$39,12,FALSE),"-")</f>
        <v>-</v>
      </c>
      <c r="W88" s="38" t="s">
        <v>209</v>
      </c>
      <c r="X88" s="446"/>
      <c r="Y88" s="49" t="s">
        <v>210</v>
      </c>
      <c r="Z88" s="446"/>
      <c r="AA88" s="185" t="s">
        <v>211</v>
      </c>
      <c r="AB88" s="446"/>
      <c r="AC88" s="49" t="s">
        <v>210</v>
      </c>
      <c r="AD88" s="446"/>
      <c r="AE88" s="49" t="s">
        <v>212</v>
      </c>
      <c r="AF88" s="423" t="s">
        <v>213</v>
      </c>
      <c r="AG88" s="424" t="str">
        <f t="shared" si="12"/>
        <v/>
      </c>
      <c r="AH88" s="425" t="s">
        <v>214</v>
      </c>
      <c r="AI88" s="426" t="str">
        <f t="shared" si="8"/>
        <v/>
      </c>
      <c r="AK88" s="42" t="str">
        <f t="shared" si="9"/>
        <v>○</v>
      </c>
      <c r="AL88" s="42" t="str">
        <f>IFERROR(IF(AND(AI88&lt;&gt;"",OR('②別紙様式2-2 個表_処遇'!T88="加算Ⅳ",'②別紙様式2-2 個表_処遇'!T88="加算Ⅴ",'②別紙様式2-2 個表_処遇'!T88="特別加算")),"☓","○"),"")</f>
        <v>○</v>
      </c>
      <c r="AM88" s="44" t="str">
        <f t="shared" si="10"/>
        <v/>
      </c>
      <c r="AN88" s="44" t="str">
        <f t="shared" si="11"/>
        <v/>
      </c>
      <c r="AO88" s="44"/>
      <c r="AP88" s="44"/>
      <c r="AQ88" s="44"/>
      <c r="AR88" s="44"/>
      <c r="AS88" s="44"/>
      <c r="AT88" s="44"/>
      <c r="AU88" s="44"/>
      <c r="AV88" s="447"/>
    </row>
    <row r="89" spans="1:48" ht="33" customHeight="1" thickBot="1">
      <c r="A89" s="409">
        <f t="shared" si="5"/>
        <v>78</v>
      </c>
      <c r="B89" s="410" t="str">
        <f>IF(①基本情報入力シート!C110="","",①基本情報入力シート!C110)</f>
        <v/>
      </c>
      <c r="C89" s="411" t="str">
        <f>IF(①基本情報入力シート!D110="","",①基本情報入力シート!D110)</f>
        <v/>
      </c>
      <c r="D89" s="412" t="str">
        <f>IF(①基本情報入力シート!E110="","",①基本情報入力シート!E110)</f>
        <v/>
      </c>
      <c r="E89" s="412" t="str">
        <f>IF(①基本情報入力シート!F110="","",①基本情報入力シート!F110)</f>
        <v/>
      </c>
      <c r="F89" s="412" t="str">
        <f>IF(①基本情報入力シート!G110="","",①基本情報入力シート!G110)</f>
        <v/>
      </c>
      <c r="G89" s="412" t="str">
        <f>IF(①基本情報入力シート!H110="","",①基本情報入力シート!H110)</f>
        <v/>
      </c>
      <c r="H89" s="412" t="str">
        <f>IF(①基本情報入力シート!I110="","",①基本情報入力シート!I110)</f>
        <v/>
      </c>
      <c r="I89" s="412" t="str">
        <f>IF(①基本情報入力シート!J110="","",①基本情報入力シート!J110)</f>
        <v/>
      </c>
      <c r="J89" s="412" t="str">
        <f>IF(①基本情報入力シート!K110="","",①基本情報入力シート!K110)</f>
        <v/>
      </c>
      <c r="K89" s="413" t="str">
        <f>IF(①基本情報入力シート!L110="","",①基本情報入力シート!L110)</f>
        <v/>
      </c>
      <c r="L89" s="414" t="str">
        <f>IF(①基本情報入力シート!M110="","",①基本情報入力シート!M110)</f>
        <v/>
      </c>
      <c r="M89" s="414" t="str">
        <f>IF(①基本情報入力シート!R110="","",①基本情報入力シート!R110)</f>
        <v/>
      </c>
      <c r="N89" s="414" t="str">
        <f>IF(①基本情報入力シート!W110="","",①基本情報入力シート!W110)</f>
        <v/>
      </c>
      <c r="O89" s="409" t="str">
        <f>IF(①基本情報入力シート!X110="","",①基本情報入力シート!X110)</f>
        <v/>
      </c>
      <c r="P89" s="415" t="str">
        <f>IF(①基本情報入力シート!Y110="","",①基本情報入力シート!Y110)</f>
        <v/>
      </c>
      <c r="Q89" s="416" t="str">
        <f>IF(①基本情報入力シート!Z110="","",①基本情報入力シート!Z110)</f>
        <v/>
      </c>
      <c r="R89" s="442" t="str">
        <f>IF(①基本情報入力シート!AA110="","",①基本情報入力シート!AA110)</f>
        <v/>
      </c>
      <c r="S89" s="443"/>
      <c r="T89" s="444"/>
      <c r="U89" s="445" t="str">
        <f>IFERROR(IF(S89="","",VLOOKUP(P89,【参考】数式用!$A$5:$K$39,MATCH(T89,【参考】数式用!$I$4:$K$4,0)+8,0)),"")</f>
        <v/>
      </c>
      <c r="V89" s="462" t="str">
        <f>IF(T89="特定加算Ⅰ",VLOOKUP(P89,【参考】数式用!$A$5:$L$39,12,FALSE),"-")</f>
        <v>-</v>
      </c>
      <c r="W89" s="38" t="s">
        <v>209</v>
      </c>
      <c r="X89" s="446"/>
      <c r="Y89" s="49" t="s">
        <v>210</v>
      </c>
      <c r="Z89" s="446"/>
      <c r="AA89" s="185" t="s">
        <v>211</v>
      </c>
      <c r="AB89" s="446"/>
      <c r="AC89" s="49" t="s">
        <v>210</v>
      </c>
      <c r="AD89" s="446"/>
      <c r="AE89" s="49" t="s">
        <v>212</v>
      </c>
      <c r="AF89" s="423" t="s">
        <v>213</v>
      </c>
      <c r="AG89" s="424" t="str">
        <f t="shared" si="12"/>
        <v/>
      </c>
      <c r="AH89" s="425" t="s">
        <v>214</v>
      </c>
      <c r="AI89" s="426" t="str">
        <f t="shared" si="8"/>
        <v/>
      </c>
      <c r="AK89" s="42" t="str">
        <f t="shared" si="9"/>
        <v>○</v>
      </c>
      <c r="AL89" s="42" t="str">
        <f>IFERROR(IF(AND(AI89&lt;&gt;"",OR('②別紙様式2-2 個表_処遇'!T89="加算Ⅳ",'②別紙様式2-2 個表_処遇'!T89="加算Ⅴ",'②別紙様式2-2 個表_処遇'!T89="特別加算")),"☓","○"),"")</f>
        <v>○</v>
      </c>
      <c r="AM89" s="44" t="str">
        <f t="shared" si="10"/>
        <v/>
      </c>
      <c r="AN89" s="44" t="str">
        <f t="shared" si="11"/>
        <v/>
      </c>
      <c r="AO89" s="44"/>
      <c r="AP89" s="44"/>
      <c r="AQ89" s="44"/>
      <c r="AR89" s="44"/>
      <c r="AS89" s="44"/>
      <c r="AT89" s="44"/>
      <c r="AU89" s="44"/>
      <c r="AV89" s="447"/>
    </row>
    <row r="90" spans="1:48" ht="33" customHeight="1" thickBot="1">
      <c r="A90" s="409">
        <f t="shared" si="5"/>
        <v>79</v>
      </c>
      <c r="B90" s="410" t="str">
        <f>IF(①基本情報入力シート!C111="","",①基本情報入力シート!C111)</f>
        <v/>
      </c>
      <c r="C90" s="411" t="str">
        <f>IF(①基本情報入力シート!D111="","",①基本情報入力シート!D111)</f>
        <v/>
      </c>
      <c r="D90" s="412" t="str">
        <f>IF(①基本情報入力シート!E111="","",①基本情報入力シート!E111)</f>
        <v/>
      </c>
      <c r="E90" s="412" t="str">
        <f>IF(①基本情報入力シート!F111="","",①基本情報入力シート!F111)</f>
        <v/>
      </c>
      <c r="F90" s="412" t="str">
        <f>IF(①基本情報入力シート!G111="","",①基本情報入力シート!G111)</f>
        <v/>
      </c>
      <c r="G90" s="412" t="str">
        <f>IF(①基本情報入力シート!H111="","",①基本情報入力シート!H111)</f>
        <v/>
      </c>
      <c r="H90" s="412" t="str">
        <f>IF(①基本情報入力シート!I111="","",①基本情報入力シート!I111)</f>
        <v/>
      </c>
      <c r="I90" s="412" t="str">
        <f>IF(①基本情報入力シート!J111="","",①基本情報入力シート!J111)</f>
        <v/>
      </c>
      <c r="J90" s="412" t="str">
        <f>IF(①基本情報入力シート!K111="","",①基本情報入力シート!K111)</f>
        <v/>
      </c>
      <c r="K90" s="413" t="str">
        <f>IF(①基本情報入力シート!L111="","",①基本情報入力シート!L111)</f>
        <v/>
      </c>
      <c r="L90" s="414" t="str">
        <f>IF(①基本情報入力シート!M111="","",①基本情報入力シート!M111)</f>
        <v/>
      </c>
      <c r="M90" s="414" t="str">
        <f>IF(①基本情報入力シート!R111="","",①基本情報入力シート!R111)</f>
        <v/>
      </c>
      <c r="N90" s="414" t="str">
        <f>IF(①基本情報入力シート!W111="","",①基本情報入力シート!W111)</f>
        <v/>
      </c>
      <c r="O90" s="409" t="str">
        <f>IF(①基本情報入力シート!X111="","",①基本情報入力シート!X111)</f>
        <v/>
      </c>
      <c r="P90" s="415" t="str">
        <f>IF(①基本情報入力シート!Y111="","",①基本情報入力シート!Y111)</f>
        <v/>
      </c>
      <c r="Q90" s="416" t="str">
        <f>IF(①基本情報入力シート!Z111="","",①基本情報入力シート!Z111)</f>
        <v/>
      </c>
      <c r="R90" s="442" t="str">
        <f>IF(①基本情報入力シート!AA111="","",①基本情報入力シート!AA111)</f>
        <v/>
      </c>
      <c r="S90" s="443"/>
      <c r="T90" s="444"/>
      <c r="U90" s="445" t="str">
        <f>IFERROR(IF(S90="","",VLOOKUP(P90,【参考】数式用!$A$5:$K$39,MATCH(T90,【参考】数式用!$I$4:$K$4,0)+8,0)),"")</f>
        <v/>
      </c>
      <c r="V90" s="462" t="str">
        <f>IF(T90="特定加算Ⅰ",VLOOKUP(P90,【参考】数式用!$A$5:$L$39,12,FALSE),"-")</f>
        <v>-</v>
      </c>
      <c r="W90" s="38" t="s">
        <v>209</v>
      </c>
      <c r="X90" s="446"/>
      <c r="Y90" s="49" t="s">
        <v>210</v>
      </c>
      <c r="Z90" s="446"/>
      <c r="AA90" s="185" t="s">
        <v>211</v>
      </c>
      <c r="AB90" s="446"/>
      <c r="AC90" s="49" t="s">
        <v>210</v>
      </c>
      <c r="AD90" s="446"/>
      <c r="AE90" s="49" t="s">
        <v>212</v>
      </c>
      <c r="AF90" s="423" t="s">
        <v>213</v>
      </c>
      <c r="AG90" s="424" t="str">
        <f t="shared" si="12"/>
        <v/>
      </c>
      <c r="AH90" s="425" t="s">
        <v>214</v>
      </c>
      <c r="AI90" s="426" t="str">
        <f t="shared" si="8"/>
        <v/>
      </c>
      <c r="AK90" s="42" t="str">
        <f t="shared" si="9"/>
        <v>○</v>
      </c>
      <c r="AL90" s="42" t="str">
        <f>IFERROR(IF(AND(AI90&lt;&gt;"",OR('②別紙様式2-2 個表_処遇'!T90="加算Ⅳ",'②別紙様式2-2 個表_処遇'!T90="加算Ⅴ",'②別紙様式2-2 個表_処遇'!T90="特別加算")),"☓","○"),"")</f>
        <v>○</v>
      </c>
      <c r="AM90" s="44" t="str">
        <f t="shared" si="10"/>
        <v/>
      </c>
      <c r="AN90" s="44" t="str">
        <f t="shared" si="11"/>
        <v/>
      </c>
      <c r="AO90" s="44"/>
      <c r="AP90" s="44"/>
      <c r="AQ90" s="44"/>
      <c r="AR90" s="44"/>
      <c r="AS90" s="44"/>
      <c r="AT90" s="44"/>
      <c r="AU90" s="44"/>
      <c r="AV90" s="447"/>
    </row>
    <row r="91" spans="1:48" ht="33" customHeight="1" thickBot="1">
      <c r="A91" s="409">
        <f t="shared" si="5"/>
        <v>80</v>
      </c>
      <c r="B91" s="410" t="str">
        <f>IF(①基本情報入力シート!C112="","",①基本情報入力シート!C112)</f>
        <v/>
      </c>
      <c r="C91" s="411" t="str">
        <f>IF(①基本情報入力シート!D112="","",①基本情報入力シート!D112)</f>
        <v/>
      </c>
      <c r="D91" s="412" t="str">
        <f>IF(①基本情報入力シート!E112="","",①基本情報入力シート!E112)</f>
        <v/>
      </c>
      <c r="E91" s="412" t="str">
        <f>IF(①基本情報入力シート!F112="","",①基本情報入力シート!F112)</f>
        <v/>
      </c>
      <c r="F91" s="412" t="str">
        <f>IF(①基本情報入力シート!G112="","",①基本情報入力シート!G112)</f>
        <v/>
      </c>
      <c r="G91" s="412" t="str">
        <f>IF(①基本情報入力シート!H112="","",①基本情報入力シート!H112)</f>
        <v/>
      </c>
      <c r="H91" s="412" t="str">
        <f>IF(①基本情報入力シート!I112="","",①基本情報入力シート!I112)</f>
        <v/>
      </c>
      <c r="I91" s="412" t="str">
        <f>IF(①基本情報入力シート!J112="","",①基本情報入力シート!J112)</f>
        <v/>
      </c>
      <c r="J91" s="412" t="str">
        <f>IF(①基本情報入力シート!K112="","",①基本情報入力シート!K112)</f>
        <v/>
      </c>
      <c r="K91" s="413" t="str">
        <f>IF(①基本情報入力シート!L112="","",①基本情報入力シート!L112)</f>
        <v/>
      </c>
      <c r="L91" s="414" t="str">
        <f>IF(①基本情報入力シート!M112="","",①基本情報入力シート!M112)</f>
        <v/>
      </c>
      <c r="M91" s="414" t="str">
        <f>IF(①基本情報入力シート!R112="","",①基本情報入力シート!R112)</f>
        <v/>
      </c>
      <c r="N91" s="414" t="str">
        <f>IF(①基本情報入力シート!W112="","",①基本情報入力シート!W112)</f>
        <v/>
      </c>
      <c r="O91" s="409" t="str">
        <f>IF(①基本情報入力シート!X112="","",①基本情報入力シート!X112)</f>
        <v/>
      </c>
      <c r="P91" s="415" t="str">
        <f>IF(①基本情報入力シート!Y112="","",①基本情報入力シート!Y112)</f>
        <v/>
      </c>
      <c r="Q91" s="416" t="str">
        <f>IF(①基本情報入力シート!Z112="","",①基本情報入力シート!Z112)</f>
        <v/>
      </c>
      <c r="R91" s="442" t="str">
        <f>IF(①基本情報入力シート!AA112="","",①基本情報入力シート!AA112)</f>
        <v/>
      </c>
      <c r="S91" s="443"/>
      <c r="T91" s="444"/>
      <c r="U91" s="445" t="str">
        <f>IFERROR(IF(S91="","",VLOOKUP(P91,【参考】数式用!$A$5:$K$39,MATCH(T91,【参考】数式用!$I$4:$K$4,0)+8,0)),"")</f>
        <v/>
      </c>
      <c r="V91" s="462" t="str">
        <f>IF(T91="特定加算Ⅰ",VLOOKUP(P91,【参考】数式用!$A$5:$L$39,12,FALSE),"-")</f>
        <v>-</v>
      </c>
      <c r="W91" s="38" t="s">
        <v>209</v>
      </c>
      <c r="X91" s="446"/>
      <c r="Y91" s="49" t="s">
        <v>210</v>
      </c>
      <c r="Z91" s="446"/>
      <c r="AA91" s="185" t="s">
        <v>211</v>
      </c>
      <c r="AB91" s="446"/>
      <c r="AC91" s="49" t="s">
        <v>210</v>
      </c>
      <c r="AD91" s="446"/>
      <c r="AE91" s="49" t="s">
        <v>212</v>
      </c>
      <c r="AF91" s="423" t="s">
        <v>213</v>
      </c>
      <c r="AG91" s="424" t="str">
        <f t="shared" si="12"/>
        <v/>
      </c>
      <c r="AH91" s="425" t="s">
        <v>214</v>
      </c>
      <c r="AI91" s="426" t="str">
        <f t="shared" si="8"/>
        <v/>
      </c>
      <c r="AK91" s="42" t="str">
        <f t="shared" si="9"/>
        <v>○</v>
      </c>
      <c r="AL91" s="42" t="str">
        <f>IFERROR(IF(AND(AI91&lt;&gt;"",OR('②別紙様式2-2 個表_処遇'!T91="加算Ⅳ",'②別紙様式2-2 個表_処遇'!T91="加算Ⅴ",'②別紙様式2-2 個表_処遇'!T91="特別加算")),"☓","○"),"")</f>
        <v>○</v>
      </c>
      <c r="AM91" s="44" t="str">
        <f t="shared" si="10"/>
        <v/>
      </c>
      <c r="AN91" s="44" t="str">
        <f t="shared" si="11"/>
        <v/>
      </c>
      <c r="AO91" s="44"/>
      <c r="AP91" s="44"/>
      <c r="AQ91" s="44"/>
      <c r="AR91" s="44"/>
      <c r="AS91" s="44"/>
      <c r="AT91" s="44"/>
      <c r="AU91" s="44"/>
      <c r="AV91" s="447"/>
    </row>
    <row r="92" spans="1:48" ht="33" customHeight="1" thickBot="1">
      <c r="A92" s="409">
        <f t="shared" si="5"/>
        <v>81</v>
      </c>
      <c r="B92" s="410" t="str">
        <f>IF(①基本情報入力シート!C113="","",①基本情報入力シート!C113)</f>
        <v/>
      </c>
      <c r="C92" s="411" t="str">
        <f>IF(①基本情報入力シート!D113="","",①基本情報入力シート!D113)</f>
        <v/>
      </c>
      <c r="D92" s="412" t="str">
        <f>IF(①基本情報入力シート!E113="","",①基本情報入力シート!E113)</f>
        <v/>
      </c>
      <c r="E92" s="412" t="str">
        <f>IF(①基本情報入力シート!F113="","",①基本情報入力シート!F113)</f>
        <v/>
      </c>
      <c r="F92" s="412" t="str">
        <f>IF(①基本情報入力シート!G113="","",①基本情報入力シート!G113)</f>
        <v/>
      </c>
      <c r="G92" s="412" t="str">
        <f>IF(①基本情報入力シート!H113="","",①基本情報入力シート!H113)</f>
        <v/>
      </c>
      <c r="H92" s="412" t="str">
        <f>IF(①基本情報入力シート!I113="","",①基本情報入力シート!I113)</f>
        <v/>
      </c>
      <c r="I92" s="412" t="str">
        <f>IF(①基本情報入力シート!J113="","",①基本情報入力シート!J113)</f>
        <v/>
      </c>
      <c r="J92" s="412" t="str">
        <f>IF(①基本情報入力シート!K113="","",①基本情報入力シート!K113)</f>
        <v/>
      </c>
      <c r="K92" s="413" t="str">
        <f>IF(①基本情報入力シート!L113="","",①基本情報入力シート!L113)</f>
        <v/>
      </c>
      <c r="L92" s="414" t="str">
        <f>IF(①基本情報入力シート!M113="","",①基本情報入力シート!M113)</f>
        <v/>
      </c>
      <c r="M92" s="414" t="str">
        <f>IF(①基本情報入力シート!R113="","",①基本情報入力シート!R113)</f>
        <v/>
      </c>
      <c r="N92" s="414" t="str">
        <f>IF(①基本情報入力シート!W113="","",①基本情報入力シート!W113)</f>
        <v/>
      </c>
      <c r="O92" s="409" t="str">
        <f>IF(①基本情報入力シート!X113="","",①基本情報入力シート!X113)</f>
        <v/>
      </c>
      <c r="P92" s="415" t="str">
        <f>IF(①基本情報入力シート!Y113="","",①基本情報入力シート!Y113)</f>
        <v/>
      </c>
      <c r="Q92" s="416" t="str">
        <f>IF(①基本情報入力シート!Z113="","",①基本情報入力シート!Z113)</f>
        <v/>
      </c>
      <c r="R92" s="442" t="str">
        <f>IF(①基本情報入力シート!AA113="","",①基本情報入力シート!AA113)</f>
        <v/>
      </c>
      <c r="S92" s="443"/>
      <c r="T92" s="444"/>
      <c r="U92" s="445" t="str">
        <f>IFERROR(IF(S92="","",VLOOKUP(P92,【参考】数式用!$A$5:$K$39,MATCH(T92,【参考】数式用!$I$4:$K$4,0)+8,0)),"")</f>
        <v/>
      </c>
      <c r="V92" s="462" t="str">
        <f>IF(T92="特定加算Ⅰ",VLOOKUP(P92,【参考】数式用!$A$5:$L$39,12,FALSE),"-")</f>
        <v>-</v>
      </c>
      <c r="W92" s="38" t="s">
        <v>209</v>
      </c>
      <c r="X92" s="446"/>
      <c r="Y92" s="49" t="s">
        <v>210</v>
      </c>
      <c r="Z92" s="446"/>
      <c r="AA92" s="185" t="s">
        <v>211</v>
      </c>
      <c r="AB92" s="446"/>
      <c r="AC92" s="49" t="s">
        <v>210</v>
      </c>
      <c r="AD92" s="446"/>
      <c r="AE92" s="49" t="s">
        <v>212</v>
      </c>
      <c r="AF92" s="423" t="s">
        <v>213</v>
      </c>
      <c r="AG92" s="424" t="str">
        <f t="shared" si="12"/>
        <v/>
      </c>
      <c r="AH92" s="425" t="s">
        <v>214</v>
      </c>
      <c r="AI92" s="426" t="str">
        <f t="shared" si="8"/>
        <v/>
      </c>
      <c r="AK92" s="42" t="str">
        <f t="shared" si="9"/>
        <v>○</v>
      </c>
      <c r="AL92" s="42" t="str">
        <f>IFERROR(IF(AND(AI92&lt;&gt;"",OR('②別紙様式2-2 個表_処遇'!T92="加算Ⅳ",'②別紙様式2-2 個表_処遇'!T92="加算Ⅴ",'②別紙様式2-2 個表_処遇'!T92="特別加算")),"☓","○"),"")</f>
        <v>○</v>
      </c>
      <c r="AM92" s="44" t="str">
        <f t="shared" si="10"/>
        <v/>
      </c>
      <c r="AN92" s="44" t="str">
        <f t="shared" si="11"/>
        <v/>
      </c>
      <c r="AO92" s="44"/>
      <c r="AP92" s="44"/>
      <c r="AQ92" s="44"/>
      <c r="AR92" s="44"/>
      <c r="AS92" s="44"/>
      <c r="AT92" s="44"/>
      <c r="AU92" s="44"/>
      <c r="AV92" s="447"/>
    </row>
    <row r="93" spans="1:48" ht="33" customHeight="1" thickBot="1">
      <c r="A93" s="409">
        <f t="shared" si="5"/>
        <v>82</v>
      </c>
      <c r="B93" s="410" t="str">
        <f>IF(①基本情報入力シート!C114="","",①基本情報入力シート!C114)</f>
        <v/>
      </c>
      <c r="C93" s="411" t="str">
        <f>IF(①基本情報入力シート!D114="","",①基本情報入力シート!D114)</f>
        <v/>
      </c>
      <c r="D93" s="412" t="str">
        <f>IF(①基本情報入力シート!E114="","",①基本情報入力シート!E114)</f>
        <v/>
      </c>
      <c r="E93" s="412" t="str">
        <f>IF(①基本情報入力シート!F114="","",①基本情報入力シート!F114)</f>
        <v/>
      </c>
      <c r="F93" s="412" t="str">
        <f>IF(①基本情報入力シート!G114="","",①基本情報入力シート!G114)</f>
        <v/>
      </c>
      <c r="G93" s="412" t="str">
        <f>IF(①基本情報入力シート!H114="","",①基本情報入力シート!H114)</f>
        <v/>
      </c>
      <c r="H93" s="412" t="str">
        <f>IF(①基本情報入力シート!I114="","",①基本情報入力シート!I114)</f>
        <v/>
      </c>
      <c r="I93" s="412" t="str">
        <f>IF(①基本情報入力シート!J114="","",①基本情報入力シート!J114)</f>
        <v/>
      </c>
      <c r="J93" s="412" t="str">
        <f>IF(①基本情報入力シート!K114="","",①基本情報入力シート!K114)</f>
        <v/>
      </c>
      <c r="K93" s="413" t="str">
        <f>IF(①基本情報入力シート!L114="","",①基本情報入力シート!L114)</f>
        <v/>
      </c>
      <c r="L93" s="414" t="str">
        <f>IF(①基本情報入力シート!M114="","",①基本情報入力シート!M114)</f>
        <v/>
      </c>
      <c r="M93" s="414" t="str">
        <f>IF(①基本情報入力シート!R114="","",①基本情報入力シート!R114)</f>
        <v/>
      </c>
      <c r="N93" s="414" t="str">
        <f>IF(①基本情報入力シート!W114="","",①基本情報入力シート!W114)</f>
        <v/>
      </c>
      <c r="O93" s="409" t="str">
        <f>IF(①基本情報入力シート!X114="","",①基本情報入力シート!X114)</f>
        <v/>
      </c>
      <c r="P93" s="415" t="str">
        <f>IF(①基本情報入力シート!Y114="","",①基本情報入力シート!Y114)</f>
        <v/>
      </c>
      <c r="Q93" s="416" t="str">
        <f>IF(①基本情報入力シート!Z114="","",①基本情報入力シート!Z114)</f>
        <v/>
      </c>
      <c r="R93" s="442" t="str">
        <f>IF(①基本情報入力シート!AA114="","",①基本情報入力シート!AA114)</f>
        <v/>
      </c>
      <c r="S93" s="443"/>
      <c r="T93" s="444"/>
      <c r="U93" s="445" t="str">
        <f>IFERROR(IF(S93="","",VLOOKUP(P93,【参考】数式用!$A$5:$K$39,MATCH(T93,【参考】数式用!$I$4:$K$4,0)+8,0)),"")</f>
        <v/>
      </c>
      <c r="V93" s="462" t="str">
        <f>IF(T93="特定加算Ⅰ",VLOOKUP(P93,【参考】数式用!$A$5:$L$39,12,FALSE),"-")</f>
        <v>-</v>
      </c>
      <c r="W93" s="38" t="s">
        <v>209</v>
      </c>
      <c r="X93" s="446"/>
      <c r="Y93" s="49" t="s">
        <v>210</v>
      </c>
      <c r="Z93" s="446"/>
      <c r="AA93" s="185" t="s">
        <v>211</v>
      </c>
      <c r="AB93" s="446"/>
      <c r="AC93" s="49" t="s">
        <v>210</v>
      </c>
      <c r="AD93" s="446"/>
      <c r="AE93" s="49" t="s">
        <v>212</v>
      </c>
      <c r="AF93" s="423" t="s">
        <v>213</v>
      </c>
      <c r="AG93" s="424" t="str">
        <f t="shared" si="12"/>
        <v/>
      </c>
      <c r="AH93" s="425" t="s">
        <v>214</v>
      </c>
      <c r="AI93" s="426" t="str">
        <f t="shared" si="8"/>
        <v/>
      </c>
      <c r="AK93" s="42" t="str">
        <f t="shared" si="9"/>
        <v>○</v>
      </c>
      <c r="AL93" s="42" t="str">
        <f>IFERROR(IF(AND(AI93&lt;&gt;"",OR('②別紙様式2-2 個表_処遇'!T93="加算Ⅳ",'②別紙様式2-2 個表_処遇'!T93="加算Ⅴ",'②別紙様式2-2 個表_処遇'!T93="特別加算")),"☓","○"),"")</f>
        <v>○</v>
      </c>
      <c r="AM93" s="44" t="str">
        <f t="shared" si="10"/>
        <v/>
      </c>
      <c r="AN93" s="44" t="str">
        <f t="shared" si="11"/>
        <v/>
      </c>
      <c r="AO93" s="44"/>
      <c r="AP93" s="44"/>
      <c r="AQ93" s="44"/>
      <c r="AR93" s="44"/>
      <c r="AS93" s="44"/>
      <c r="AT93" s="44"/>
      <c r="AU93" s="44"/>
      <c r="AV93" s="447"/>
    </row>
    <row r="94" spans="1:48" ht="33" customHeight="1" thickBot="1">
      <c r="A94" s="409">
        <f t="shared" si="5"/>
        <v>83</v>
      </c>
      <c r="B94" s="410" t="str">
        <f>IF(①基本情報入力シート!C115="","",①基本情報入力シート!C115)</f>
        <v/>
      </c>
      <c r="C94" s="411" t="str">
        <f>IF(①基本情報入力シート!D115="","",①基本情報入力シート!D115)</f>
        <v/>
      </c>
      <c r="D94" s="412" t="str">
        <f>IF(①基本情報入力シート!E115="","",①基本情報入力シート!E115)</f>
        <v/>
      </c>
      <c r="E94" s="412" t="str">
        <f>IF(①基本情報入力シート!F115="","",①基本情報入力シート!F115)</f>
        <v/>
      </c>
      <c r="F94" s="412" t="str">
        <f>IF(①基本情報入力シート!G115="","",①基本情報入力シート!G115)</f>
        <v/>
      </c>
      <c r="G94" s="412" t="str">
        <f>IF(①基本情報入力シート!H115="","",①基本情報入力シート!H115)</f>
        <v/>
      </c>
      <c r="H94" s="412" t="str">
        <f>IF(①基本情報入力シート!I115="","",①基本情報入力シート!I115)</f>
        <v/>
      </c>
      <c r="I94" s="412" t="str">
        <f>IF(①基本情報入力シート!J115="","",①基本情報入力シート!J115)</f>
        <v/>
      </c>
      <c r="J94" s="412" t="str">
        <f>IF(①基本情報入力シート!K115="","",①基本情報入力シート!K115)</f>
        <v/>
      </c>
      <c r="K94" s="413" t="str">
        <f>IF(①基本情報入力シート!L115="","",①基本情報入力シート!L115)</f>
        <v/>
      </c>
      <c r="L94" s="414" t="str">
        <f>IF(①基本情報入力シート!M115="","",①基本情報入力シート!M115)</f>
        <v/>
      </c>
      <c r="M94" s="414" t="str">
        <f>IF(①基本情報入力シート!R115="","",①基本情報入力シート!R115)</f>
        <v/>
      </c>
      <c r="N94" s="414" t="str">
        <f>IF(①基本情報入力シート!W115="","",①基本情報入力シート!W115)</f>
        <v/>
      </c>
      <c r="O94" s="409" t="str">
        <f>IF(①基本情報入力シート!X115="","",①基本情報入力シート!X115)</f>
        <v/>
      </c>
      <c r="P94" s="415" t="str">
        <f>IF(①基本情報入力シート!Y115="","",①基本情報入力シート!Y115)</f>
        <v/>
      </c>
      <c r="Q94" s="416" t="str">
        <f>IF(①基本情報入力シート!Z115="","",①基本情報入力シート!Z115)</f>
        <v/>
      </c>
      <c r="R94" s="442" t="str">
        <f>IF(①基本情報入力シート!AA115="","",①基本情報入力シート!AA115)</f>
        <v/>
      </c>
      <c r="S94" s="443"/>
      <c r="T94" s="444"/>
      <c r="U94" s="445" t="str">
        <f>IFERROR(IF(S94="","",VLOOKUP(P94,【参考】数式用!$A$5:$K$39,MATCH(T94,【参考】数式用!$I$4:$K$4,0)+8,0)),"")</f>
        <v/>
      </c>
      <c r="V94" s="462" t="str">
        <f>IF(T94="特定加算Ⅰ",VLOOKUP(P94,【参考】数式用!$A$5:$L$39,12,FALSE),"-")</f>
        <v>-</v>
      </c>
      <c r="W94" s="38" t="s">
        <v>209</v>
      </c>
      <c r="X94" s="446"/>
      <c r="Y94" s="49" t="s">
        <v>210</v>
      </c>
      <c r="Z94" s="446"/>
      <c r="AA94" s="185" t="s">
        <v>211</v>
      </c>
      <c r="AB94" s="446"/>
      <c r="AC94" s="49" t="s">
        <v>210</v>
      </c>
      <c r="AD94" s="446"/>
      <c r="AE94" s="49" t="s">
        <v>212</v>
      </c>
      <c r="AF94" s="423" t="s">
        <v>213</v>
      </c>
      <c r="AG94" s="424" t="str">
        <f t="shared" si="12"/>
        <v/>
      </c>
      <c r="AH94" s="425" t="s">
        <v>214</v>
      </c>
      <c r="AI94" s="426" t="str">
        <f t="shared" si="8"/>
        <v/>
      </c>
      <c r="AK94" s="42" t="str">
        <f t="shared" si="9"/>
        <v>○</v>
      </c>
      <c r="AL94" s="42" t="str">
        <f>IFERROR(IF(AND(AI94&lt;&gt;"",OR('②別紙様式2-2 個表_処遇'!T94="加算Ⅳ",'②別紙様式2-2 個表_処遇'!T94="加算Ⅴ",'②別紙様式2-2 個表_処遇'!T94="特別加算")),"☓","○"),"")</f>
        <v>○</v>
      </c>
      <c r="AM94" s="44" t="str">
        <f t="shared" si="10"/>
        <v/>
      </c>
      <c r="AN94" s="44" t="str">
        <f t="shared" si="11"/>
        <v/>
      </c>
      <c r="AO94" s="44"/>
      <c r="AP94" s="44"/>
      <c r="AQ94" s="44"/>
      <c r="AR94" s="44"/>
      <c r="AS94" s="44"/>
      <c r="AT94" s="44"/>
      <c r="AU94" s="44"/>
      <c r="AV94" s="447"/>
    </row>
    <row r="95" spans="1:48" ht="33" customHeight="1" thickBot="1">
      <c r="A95" s="409">
        <f t="shared" si="5"/>
        <v>84</v>
      </c>
      <c r="B95" s="410" t="str">
        <f>IF(①基本情報入力シート!C116="","",①基本情報入力シート!C116)</f>
        <v/>
      </c>
      <c r="C95" s="411" t="str">
        <f>IF(①基本情報入力シート!D116="","",①基本情報入力シート!D116)</f>
        <v/>
      </c>
      <c r="D95" s="412" t="str">
        <f>IF(①基本情報入力シート!E116="","",①基本情報入力シート!E116)</f>
        <v/>
      </c>
      <c r="E95" s="412" t="str">
        <f>IF(①基本情報入力シート!F116="","",①基本情報入力シート!F116)</f>
        <v/>
      </c>
      <c r="F95" s="412" t="str">
        <f>IF(①基本情報入力シート!G116="","",①基本情報入力シート!G116)</f>
        <v/>
      </c>
      <c r="G95" s="412" t="str">
        <f>IF(①基本情報入力シート!H116="","",①基本情報入力シート!H116)</f>
        <v/>
      </c>
      <c r="H95" s="412" t="str">
        <f>IF(①基本情報入力シート!I116="","",①基本情報入力シート!I116)</f>
        <v/>
      </c>
      <c r="I95" s="412" t="str">
        <f>IF(①基本情報入力シート!J116="","",①基本情報入力シート!J116)</f>
        <v/>
      </c>
      <c r="J95" s="412" t="str">
        <f>IF(①基本情報入力シート!K116="","",①基本情報入力シート!K116)</f>
        <v/>
      </c>
      <c r="K95" s="413" t="str">
        <f>IF(①基本情報入力シート!L116="","",①基本情報入力シート!L116)</f>
        <v/>
      </c>
      <c r="L95" s="414" t="str">
        <f>IF(①基本情報入力シート!M116="","",①基本情報入力シート!M116)</f>
        <v/>
      </c>
      <c r="M95" s="414" t="str">
        <f>IF(①基本情報入力シート!R116="","",①基本情報入力シート!R116)</f>
        <v/>
      </c>
      <c r="N95" s="414" t="str">
        <f>IF(①基本情報入力シート!W116="","",①基本情報入力シート!W116)</f>
        <v/>
      </c>
      <c r="O95" s="409" t="str">
        <f>IF(①基本情報入力シート!X116="","",①基本情報入力シート!X116)</f>
        <v/>
      </c>
      <c r="P95" s="415" t="str">
        <f>IF(①基本情報入力シート!Y116="","",①基本情報入力シート!Y116)</f>
        <v/>
      </c>
      <c r="Q95" s="416" t="str">
        <f>IF(①基本情報入力シート!Z116="","",①基本情報入力シート!Z116)</f>
        <v/>
      </c>
      <c r="R95" s="442" t="str">
        <f>IF(①基本情報入力シート!AA116="","",①基本情報入力シート!AA116)</f>
        <v/>
      </c>
      <c r="S95" s="443"/>
      <c r="T95" s="444"/>
      <c r="U95" s="445" t="str">
        <f>IFERROR(IF(S95="","",VLOOKUP(P95,【参考】数式用!$A$5:$K$39,MATCH(T95,【参考】数式用!$I$4:$K$4,0)+8,0)),"")</f>
        <v/>
      </c>
      <c r="V95" s="462" t="str">
        <f>IF(T95="特定加算Ⅰ",VLOOKUP(P95,【参考】数式用!$A$5:$L$39,12,FALSE),"-")</f>
        <v>-</v>
      </c>
      <c r="W95" s="38" t="s">
        <v>209</v>
      </c>
      <c r="X95" s="446"/>
      <c r="Y95" s="49" t="s">
        <v>210</v>
      </c>
      <c r="Z95" s="446"/>
      <c r="AA95" s="185" t="s">
        <v>211</v>
      </c>
      <c r="AB95" s="446"/>
      <c r="AC95" s="49" t="s">
        <v>210</v>
      </c>
      <c r="AD95" s="446"/>
      <c r="AE95" s="49" t="s">
        <v>212</v>
      </c>
      <c r="AF95" s="423" t="s">
        <v>213</v>
      </c>
      <c r="AG95" s="424" t="str">
        <f t="shared" si="12"/>
        <v/>
      </c>
      <c r="AH95" s="425" t="s">
        <v>214</v>
      </c>
      <c r="AI95" s="426" t="str">
        <f t="shared" si="8"/>
        <v/>
      </c>
      <c r="AK95" s="42" t="str">
        <f t="shared" si="9"/>
        <v>○</v>
      </c>
      <c r="AL95" s="42" t="str">
        <f>IFERROR(IF(AND(AI95&lt;&gt;"",OR('②別紙様式2-2 個表_処遇'!T95="加算Ⅳ",'②別紙様式2-2 個表_処遇'!T95="加算Ⅴ",'②別紙様式2-2 個表_処遇'!T95="特別加算")),"☓","○"),"")</f>
        <v>○</v>
      </c>
      <c r="AM95" s="44" t="str">
        <f t="shared" si="10"/>
        <v/>
      </c>
      <c r="AN95" s="44" t="str">
        <f t="shared" si="11"/>
        <v/>
      </c>
      <c r="AO95" s="44"/>
      <c r="AP95" s="44"/>
      <c r="AQ95" s="44"/>
      <c r="AR95" s="44"/>
      <c r="AS95" s="44"/>
      <c r="AT95" s="44"/>
      <c r="AU95" s="44"/>
      <c r="AV95" s="447"/>
    </row>
    <row r="96" spans="1:48" ht="33" customHeight="1" thickBot="1">
      <c r="A96" s="409">
        <f t="shared" si="5"/>
        <v>85</v>
      </c>
      <c r="B96" s="410" t="str">
        <f>IF(①基本情報入力シート!C117="","",①基本情報入力シート!C117)</f>
        <v/>
      </c>
      <c r="C96" s="411" t="str">
        <f>IF(①基本情報入力シート!D117="","",①基本情報入力シート!D117)</f>
        <v/>
      </c>
      <c r="D96" s="412" t="str">
        <f>IF(①基本情報入力シート!E117="","",①基本情報入力シート!E117)</f>
        <v/>
      </c>
      <c r="E96" s="412" t="str">
        <f>IF(①基本情報入力シート!F117="","",①基本情報入力シート!F117)</f>
        <v/>
      </c>
      <c r="F96" s="412" t="str">
        <f>IF(①基本情報入力シート!G117="","",①基本情報入力シート!G117)</f>
        <v/>
      </c>
      <c r="G96" s="412" t="str">
        <f>IF(①基本情報入力シート!H117="","",①基本情報入力シート!H117)</f>
        <v/>
      </c>
      <c r="H96" s="412" t="str">
        <f>IF(①基本情報入力シート!I117="","",①基本情報入力シート!I117)</f>
        <v/>
      </c>
      <c r="I96" s="412" t="str">
        <f>IF(①基本情報入力シート!J117="","",①基本情報入力シート!J117)</f>
        <v/>
      </c>
      <c r="J96" s="412" t="str">
        <f>IF(①基本情報入力シート!K117="","",①基本情報入力シート!K117)</f>
        <v/>
      </c>
      <c r="K96" s="413" t="str">
        <f>IF(①基本情報入力シート!L117="","",①基本情報入力シート!L117)</f>
        <v/>
      </c>
      <c r="L96" s="414" t="str">
        <f>IF(①基本情報入力シート!M117="","",①基本情報入力シート!M117)</f>
        <v/>
      </c>
      <c r="M96" s="414" t="str">
        <f>IF(①基本情報入力シート!R117="","",①基本情報入力シート!R117)</f>
        <v/>
      </c>
      <c r="N96" s="414" t="str">
        <f>IF(①基本情報入力シート!W117="","",①基本情報入力シート!W117)</f>
        <v/>
      </c>
      <c r="O96" s="409" t="str">
        <f>IF(①基本情報入力シート!X117="","",①基本情報入力シート!X117)</f>
        <v/>
      </c>
      <c r="P96" s="415" t="str">
        <f>IF(①基本情報入力シート!Y117="","",①基本情報入力シート!Y117)</f>
        <v/>
      </c>
      <c r="Q96" s="416" t="str">
        <f>IF(①基本情報入力シート!Z117="","",①基本情報入力シート!Z117)</f>
        <v/>
      </c>
      <c r="R96" s="442" t="str">
        <f>IF(①基本情報入力シート!AA117="","",①基本情報入力シート!AA117)</f>
        <v/>
      </c>
      <c r="S96" s="443"/>
      <c r="T96" s="444"/>
      <c r="U96" s="445" t="str">
        <f>IFERROR(IF(S96="","",VLOOKUP(P96,【参考】数式用!$A$5:$K$39,MATCH(T96,【参考】数式用!$I$4:$K$4,0)+8,0)),"")</f>
        <v/>
      </c>
      <c r="V96" s="462" t="str">
        <f>IF(T96="特定加算Ⅰ",VLOOKUP(P96,【参考】数式用!$A$5:$L$39,12,FALSE),"-")</f>
        <v>-</v>
      </c>
      <c r="W96" s="38" t="s">
        <v>209</v>
      </c>
      <c r="X96" s="446"/>
      <c r="Y96" s="49" t="s">
        <v>210</v>
      </c>
      <c r="Z96" s="446"/>
      <c r="AA96" s="185" t="s">
        <v>211</v>
      </c>
      <c r="AB96" s="446"/>
      <c r="AC96" s="49" t="s">
        <v>210</v>
      </c>
      <c r="AD96" s="446"/>
      <c r="AE96" s="49" t="s">
        <v>212</v>
      </c>
      <c r="AF96" s="423" t="s">
        <v>213</v>
      </c>
      <c r="AG96" s="424" t="str">
        <f t="shared" si="12"/>
        <v/>
      </c>
      <c r="AH96" s="425" t="s">
        <v>214</v>
      </c>
      <c r="AI96" s="426" t="str">
        <f t="shared" si="8"/>
        <v/>
      </c>
      <c r="AK96" s="42" t="str">
        <f t="shared" si="9"/>
        <v>○</v>
      </c>
      <c r="AL96" s="42" t="str">
        <f>IFERROR(IF(AND(AI96&lt;&gt;"",OR('②別紙様式2-2 個表_処遇'!T96="加算Ⅳ",'②別紙様式2-2 個表_処遇'!T96="加算Ⅴ",'②別紙様式2-2 個表_処遇'!T96="特別加算")),"☓","○"),"")</f>
        <v>○</v>
      </c>
      <c r="AM96" s="44" t="str">
        <f t="shared" si="10"/>
        <v/>
      </c>
      <c r="AN96" s="44" t="str">
        <f t="shared" si="11"/>
        <v/>
      </c>
      <c r="AO96" s="44"/>
      <c r="AP96" s="44"/>
      <c r="AQ96" s="44"/>
      <c r="AR96" s="44"/>
      <c r="AS96" s="44"/>
      <c r="AT96" s="44"/>
      <c r="AU96" s="44"/>
      <c r="AV96" s="447"/>
    </row>
    <row r="97" spans="1:48" ht="33" customHeight="1" thickBot="1">
      <c r="A97" s="409">
        <f t="shared" si="5"/>
        <v>86</v>
      </c>
      <c r="B97" s="410" t="str">
        <f>IF(①基本情報入力シート!C118="","",①基本情報入力シート!C118)</f>
        <v/>
      </c>
      <c r="C97" s="411" t="str">
        <f>IF(①基本情報入力シート!D118="","",①基本情報入力シート!D118)</f>
        <v/>
      </c>
      <c r="D97" s="412" t="str">
        <f>IF(①基本情報入力シート!E118="","",①基本情報入力シート!E118)</f>
        <v/>
      </c>
      <c r="E97" s="412" t="str">
        <f>IF(①基本情報入力シート!F118="","",①基本情報入力シート!F118)</f>
        <v/>
      </c>
      <c r="F97" s="412" t="str">
        <f>IF(①基本情報入力シート!G118="","",①基本情報入力シート!G118)</f>
        <v/>
      </c>
      <c r="G97" s="412" t="str">
        <f>IF(①基本情報入力シート!H118="","",①基本情報入力シート!H118)</f>
        <v/>
      </c>
      <c r="H97" s="412" t="str">
        <f>IF(①基本情報入力シート!I118="","",①基本情報入力シート!I118)</f>
        <v/>
      </c>
      <c r="I97" s="412" t="str">
        <f>IF(①基本情報入力シート!J118="","",①基本情報入力シート!J118)</f>
        <v/>
      </c>
      <c r="J97" s="412" t="str">
        <f>IF(①基本情報入力シート!K118="","",①基本情報入力シート!K118)</f>
        <v/>
      </c>
      <c r="K97" s="413" t="str">
        <f>IF(①基本情報入力シート!L118="","",①基本情報入力シート!L118)</f>
        <v/>
      </c>
      <c r="L97" s="414" t="str">
        <f>IF(①基本情報入力シート!M118="","",①基本情報入力シート!M118)</f>
        <v/>
      </c>
      <c r="M97" s="414" t="str">
        <f>IF(①基本情報入力シート!R118="","",①基本情報入力シート!R118)</f>
        <v/>
      </c>
      <c r="N97" s="414" t="str">
        <f>IF(①基本情報入力シート!W118="","",①基本情報入力シート!W118)</f>
        <v/>
      </c>
      <c r="O97" s="409" t="str">
        <f>IF(①基本情報入力シート!X118="","",①基本情報入力シート!X118)</f>
        <v/>
      </c>
      <c r="P97" s="415" t="str">
        <f>IF(①基本情報入力シート!Y118="","",①基本情報入力シート!Y118)</f>
        <v/>
      </c>
      <c r="Q97" s="416" t="str">
        <f>IF(①基本情報入力シート!Z118="","",①基本情報入力シート!Z118)</f>
        <v/>
      </c>
      <c r="R97" s="442" t="str">
        <f>IF(①基本情報入力シート!AA118="","",①基本情報入力シート!AA118)</f>
        <v/>
      </c>
      <c r="S97" s="443"/>
      <c r="T97" s="444"/>
      <c r="U97" s="445" t="str">
        <f>IFERROR(IF(S97="","",VLOOKUP(P97,【参考】数式用!$A$5:$K$39,MATCH(T97,【参考】数式用!$I$4:$K$4,0)+8,0)),"")</f>
        <v/>
      </c>
      <c r="V97" s="462" t="str">
        <f>IF(T97="特定加算Ⅰ",VLOOKUP(P97,【参考】数式用!$A$5:$L$39,12,FALSE),"-")</f>
        <v>-</v>
      </c>
      <c r="W97" s="38" t="s">
        <v>209</v>
      </c>
      <c r="X97" s="446"/>
      <c r="Y97" s="49" t="s">
        <v>210</v>
      </c>
      <c r="Z97" s="446"/>
      <c r="AA97" s="185" t="s">
        <v>211</v>
      </c>
      <c r="AB97" s="446"/>
      <c r="AC97" s="49" t="s">
        <v>210</v>
      </c>
      <c r="AD97" s="446"/>
      <c r="AE97" s="49" t="s">
        <v>212</v>
      </c>
      <c r="AF97" s="423" t="s">
        <v>213</v>
      </c>
      <c r="AG97" s="424" t="str">
        <f t="shared" si="12"/>
        <v/>
      </c>
      <c r="AH97" s="425" t="s">
        <v>214</v>
      </c>
      <c r="AI97" s="426" t="str">
        <f t="shared" si="8"/>
        <v/>
      </c>
      <c r="AK97" s="42" t="str">
        <f t="shared" si="9"/>
        <v>○</v>
      </c>
      <c r="AL97" s="42" t="str">
        <f>IFERROR(IF(AND(AI97&lt;&gt;"",OR('②別紙様式2-2 個表_処遇'!T97="加算Ⅳ",'②別紙様式2-2 個表_処遇'!T97="加算Ⅴ",'②別紙様式2-2 個表_処遇'!T97="特別加算")),"☓","○"),"")</f>
        <v>○</v>
      </c>
      <c r="AM97" s="44" t="str">
        <f t="shared" si="10"/>
        <v/>
      </c>
      <c r="AN97" s="44" t="str">
        <f t="shared" si="11"/>
        <v/>
      </c>
      <c r="AO97" s="44"/>
      <c r="AP97" s="44"/>
      <c r="AQ97" s="44"/>
      <c r="AR97" s="44"/>
      <c r="AS97" s="44"/>
      <c r="AT97" s="44"/>
      <c r="AU97" s="44"/>
      <c r="AV97" s="447"/>
    </row>
    <row r="98" spans="1:48" ht="33" customHeight="1" thickBot="1">
      <c r="A98" s="409">
        <f t="shared" si="5"/>
        <v>87</v>
      </c>
      <c r="B98" s="410" t="str">
        <f>IF(①基本情報入力シート!C119="","",①基本情報入力シート!C119)</f>
        <v/>
      </c>
      <c r="C98" s="411" t="str">
        <f>IF(①基本情報入力シート!D119="","",①基本情報入力シート!D119)</f>
        <v/>
      </c>
      <c r="D98" s="412" t="str">
        <f>IF(①基本情報入力シート!E119="","",①基本情報入力シート!E119)</f>
        <v/>
      </c>
      <c r="E98" s="412" t="str">
        <f>IF(①基本情報入力シート!F119="","",①基本情報入力シート!F119)</f>
        <v/>
      </c>
      <c r="F98" s="412" t="str">
        <f>IF(①基本情報入力シート!G119="","",①基本情報入力シート!G119)</f>
        <v/>
      </c>
      <c r="G98" s="412" t="str">
        <f>IF(①基本情報入力シート!H119="","",①基本情報入力シート!H119)</f>
        <v/>
      </c>
      <c r="H98" s="412" t="str">
        <f>IF(①基本情報入力シート!I119="","",①基本情報入力シート!I119)</f>
        <v/>
      </c>
      <c r="I98" s="412" t="str">
        <f>IF(①基本情報入力シート!J119="","",①基本情報入力シート!J119)</f>
        <v/>
      </c>
      <c r="J98" s="412" t="str">
        <f>IF(①基本情報入力シート!K119="","",①基本情報入力シート!K119)</f>
        <v/>
      </c>
      <c r="K98" s="413" t="str">
        <f>IF(①基本情報入力シート!L119="","",①基本情報入力シート!L119)</f>
        <v/>
      </c>
      <c r="L98" s="414" t="str">
        <f>IF(①基本情報入力シート!M119="","",①基本情報入力シート!M119)</f>
        <v/>
      </c>
      <c r="M98" s="414" t="str">
        <f>IF(①基本情報入力シート!R119="","",①基本情報入力シート!R119)</f>
        <v/>
      </c>
      <c r="N98" s="414" t="str">
        <f>IF(①基本情報入力シート!W119="","",①基本情報入力シート!W119)</f>
        <v/>
      </c>
      <c r="O98" s="409" t="str">
        <f>IF(①基本情報入力シート!X119="","",①基本情報入力シート!X119)</f>
        <v/>
      </c>
      <c r="P98" s="415" t="str">
        <f>IF(①基本情報入力シート!Y119="","",①基本情報入力シート!Y119)</f>
        <v/>
      </c>
      <c r="Q98" s="416" t="str">
        <f>IF(①基本情報入力シート!Z119="","",①基本情報入力シート!Z119)</f>
        <v/>
      </c>
      <c r="R98" s="442" t="str">
        <f>IF(①基本情報入力シート!AA119="","",①基本情報入力シート!AA119)</f>
        <v/>
      </c>
      <c r="S98" s="443"/>
      <c r="T98" s="444"/>
      <c r="U98" s="445" t="str">
        <f>IFERROR(IF(S98="","",VLOOKUP(P98,【参考】数式用!$A$5:$K$39,MATCH(T98,【参考】数式用!$I$4:$K$4,0)+8,0)),"")</f>
        <v/>
      </c>
      <c r="V98" s="462" t="str">
        <f>IF(T98="特定加算Ⅰ",VLOOKUP(P98,【参考】数式用!$A$5:$L$39,12,FALSE),"-")</f>
        <v>-</v>
      </c>
      <c r="W98" s="38" t="s">
        <v>209</v>
      </c>
      <c r="X98" s="446"/>
      <c r="Y98" s="49" t="s">
        <v>210</v>
      </c>
      <c r="Z98" s="446"/>
      <c r="AA98" s="185" t="s">
        <v>211</v>
      </c>
      <c r="AB98" s="446"/>
      <c r="AC98" s="49" t="s">
        <v>210</v>
      </c>
      <c r="AD98" s="446"/>
      <c r="AE98" s="49" t="s">
        <v>212</v>
      </c>
      <c r="AF98" s="423" t="s">
        <v>213</v>
      </c>
      <c r="AG98" s="424" t="str">
        <f t="shared" si="12"/>
        <v/>
      </c>
      <c r="AH98" s="425" t="s">
        <v>214</v>
      </c>
      <c r="AI98" s="426" t="str">
        <f t="shared" si="8"/>
        <v/>
      </c>
      <c r="AK98" s="42" t="str">
        <f t="shared" si="9"/>
        <v>○</v>
      </c>
      <c r="AL98" s="42" t="str">
        <f>IFERROR(IF(AND(AI98&lt;&gt;"",OR('②別紙様式2-2 個表_処遇'!T98="加算Ⅳ",'②別紙様式2-2 個表_処遇'!T98="加算Ⅴ",'②別紙様式2-2 個表_処遇'!T98="特別加算")),"☓","○"),"")</f>
        <v>○</v>
      </c>
      <c r="AM98" s="44" t="str">
        <f t="shared" si="10"/>
        <v/>
      </c>
      <c r="AN98" s="44" t="str">
        <f t="shared" si="11"/>
        <v/>
      </c>
      <c r="AO98" s="44"/>
      <c r="AP98" s="44"/>
      <c r="AQ98" s="44"/>
      <c r="AR98" s="44"/>
      <c r="AS98" s="44"/>
      <c r="AT98" s="44"/>
      <c r="AU98" s="44"/>
      <c r="AV98" s="447"/>
    </row>
    <row r="99" spans="1:48" ht="33" customHeight="1" thickBot="1">
      <c r="A99" s="409">
        <f t="shared" si="5"/>
        <v>88</v>
      </c>
      <c r="B99" s="410" t="str">
        <f>IF(①基本情報入力シート!C120="","",①基本情報入力シート!C120)</f>
        <v/>
      </c>
      <c r="C99" s="411" t="str">
        <f>IF(①基本情報入力シート!D120="","",①基本情報入力シート!D120)</f>
        <v/>
      </c>
      <c r="D99" s="412" t="str">
        <f>IF(①基本情報入力シート!E120="","",①基本情報入力シート!E120)</f>
        <v/>
      </c>
      <c r="E99" s="412" t="str">
        <f>IF(①基本情報入力シート!F120="","",①基本情報入力シート!F120)</f>
        <v/>
      </c>
      <c r="F99" s="412" t="str">
        <f>IF(①基本情報入力シート!G120="","",①基本情報入力シート!G120)</f>
        <v/>
      </c>
      <c r="G99" s="412" t="str">
        <f>IF(①基本情報入力シート!H120="","",①基本情報入力シート!H120)</f>
        <v/>
      </c>
      <c r="H99" s="412" t="str">
        <f>IF(①基本情報入力シート!I120="","",①基本情報入力シート!I120)</f>
        <v/>
      </c>
      <c r="I99" s="412" t="str">
        <f>IF(①基本情報入力シート!J120="","",①基本情報入力シート!J120)</f>
        <v/>
      </c>
      <c r="J99" s="412" t="str">
        <f>IF(①基本情報入力シート!K120="","",①基本情報入力シート!K120)</f>
        <v/>
      </c>
      <c r="K99" s="413" t="str">
        <f>IF(①基本情報入力シート!L120="","",①基本情報入力シート!L120)</f>
        <v/>
      </c>
      <c r="L99" s="414" t="str">
        <f>IF(①基本情報入力シート!M120="","",①基本情報入力シート!M120)</f>
        <v/>
      </c>
      <c r="M99" s="414" t="str">
        <f>IF(①基本情報入力シート!R120="","",①基本情報入力シート!R120)</f>
        <v/>
      </c>
      <c r="N99" s="414" t="str">
        <f>IF(①基本情報入力シート!W120="","",①基本情報入力シート!W120)</f>
        <v/>
      </c>
      <c r="O99" s="409" t="str">
        <f>IF(①基本情報入力シート!X120="","",①基本情報入力シート!X120)</f>
        <v/>
      </c>
      <c r="P99" s="415" t="str">
        <f>IF(①基本情報入力シート!Y120="","",①基本情報入力シート!Y120)</f>
        <v/>
      </c>
      <c r="Q99" s="416" t="str">
        <f>IF(①基本情報入力シート!Z120="","",①基本情報入力シート!Z120)</f>
        <v/>
      </c>
      <c r="R99" s="442" t="str">
        <f>IF(①基本情報入力シート!AA120="","",①基本情報入力シート!AA120)</f>
        <v/>
      </c>
      <c r="S99" s="443"/>
      <c r="T99" s="444"/>
      <c r="U99" s="445" t="str">
        <f>IFERROR(IF(S99="","",VLOOKUP(P99,【参考】数式用!$A$5:$K$39,MATCH(T99,【参考】数式用!$I$4:$K$4,0)+8,0)),"")</f>
        <v/>
      </c>
      <c r="V99" s="462" t="str">
        <f>IF(T99="特定加算Ⅰ",VLOOKUP(P99,【参考】数式用!$A$5:$L$39,12,FALSE),"-")</f>
        <v>-</v>
      </c>
      <c r="W99" s="38" t="s">
        <v>209</v>
      </c>
      <c r="X99" s="446"/>
      <c r="Y99" s="49" t="s">
        <v>210</v>
      </c>
      <c r="Z99" s="446"/>
      <c r="AA99" s="185" t="s">
        <v>211</v>
      </c>
      <c r="AB99" s="446"/>
      <c r="AC99" s="49" t="s">
        <v>210</v>
      </c>
      <c r="AD99" s="446"/>
      <c r="AE99" s="49" t="s">
        <v>212</v>
      </c>
      <c r="AF99" s="423" t="s">
        <v>213</v>
      </c>
      <c r="AG99" s="424" t="str">
        <f t="shared" si="12"/>
        <v/>
      </c>
      <c r="AH99" s="425" t="s">
        <v>214</v>
      </c>
      <c r="AI99" s="426" t="str">
        <f t="shared" si="8"/>
        <v/>
      </c>
      <c r="AK99" s="42" t="str">
        <f t="shared" si="9"/>
        <v>○</v>
      </c>
      <c r="AL99" s="42" t="str">
        <f>IFERROR(IF(AND(AI99&lt;&gt;"",OR('②別紙様式2-2 個表_処遇'!T99="加算Ⅳ",'②別紙様式2-2 個表_処遇'!T99="加算Ⅴ",'②別紙様式2-2 個表_処遇'!T99="特別加算")),"☓","○"),"")</f>
        <v>○</v>
      </c>
      <c r="AM99" s="44" t="str">
        <f t="shared" si="10"/>
        <v/>
      </c>
      <c r="AN99" s="44" t="str">
        <f t="shared" si="11"/>
        <v/>
      </c>
      <c r="AO99" s="44"/>
      <c r="AP99" s="44"/>
      <c r="AQ99" s="44"/>
      <c r="AR99" s="44"/>
      <c r="AS99" s="44"/>
      <c r="AT99" s="44"/>
      <c r="AU99" s="44"/>
      <c r="AV99" s="447"/>
    </row>
    <row r="100" spans="1:48" ht="33" customHeight="1" thickBot="1">
      <c r="A100" s="409">
        <f t="shared" si="5"/>
        <v>89</v>
      </c>
      <c r="B100" s="410" t="str">
        <f>IF(①基本情報入力シート!C121="","",①基本情報入力シート!C121)</f>
        <v/>
      </c>
      <c r="C100" s="411" t="str">
        <f>IF(①基本情報入力シート!D121="","",①基本情報入力シート!D121)</f>
        <v/>
      </c>
      <c r="D100" s="412" t="str">
        <f>IF(①基本情報入力シート!E121="","",①基本情報入力シート!E121)</f>
        <v/>
      </c>
      <c r="E100" s="412" t="str">
        <f>IF(①基本情報入力シート!F121="","",①基本情報入力シート!F121)</f>
        <v/>
      </c>
      <c r="F100" s="412" t="str">
        <f>IF(①基本情報入力シート!G121="","",①基本情報入力シート!G121)</f>
        <v/>
      </c>
      <c r="G100" s="412" t="str">
        <f>IF(①基本情報入力シート!H121="","",①基本情報入力シート!H121)</f>
        <v/>
      </c>
      <c r="H100" s="412" t="str">
        <f>IF(①基本情報入力シート!I121="","",①基本情報入力シート!I121)</f>
        <v/>
      </c>
      <c r="I100" s="412" t="str">
        <f>IF(①基本情報入力シート!J121="","",①基本情報入力シート!J121)</f>
        <v/>
      </c>
      <c r="J100" s="412" t="str">
        <f>IF(①基本情報入力シート!K121="","",①基本情報入力シート!K121)</f>
        <v/>
      </c>
      <c r="K100" s="413" t="str">
        <f>IF(①基本情報入力シート!L121="","",①基本情報入力シート!L121)</f>
        <v/>
      </c>
      <c r="L100" s="414" t="str">
        <f>IF(①基本情報入力シート!M121="","",①基本情報入力シート!M121)</f>
        <v/>
      </c>
      <c r="M100" s="414" t="str">
        <f>IF(①基本情報入力シート!R121="","",①基本情報入力シート!R121)</f>
        <v/>
      </c>
      <c r="N100" s="414" t="str">
        <f>IF(①基本情報入力シート!W121="","",①基本情報入力シート!W121)</f>
        <v/>
      </c>
      <c r="O100" s="409" t="str">
        <f>IF(①基本情報入力シート!X121="","",①基本情報入力シート!X121)</f>
        <v/>
      </c>
      <c r="P100" s="415" t="str">
        <f>IF(①基本情報入力シート!Y121="","",①基本情報入力シート!Y121)</f>
        <v/>
      </c>
      <c r="Q100" s="416" t="str">
        <f>IF(①基本情報入力シート!Z121="","",①基本情報入力シート!Z121)</f>
        <v/>
      </c>
      <c r="R100" s="442" t="str">
        <f>IF(①基本情報入力シート!AA121="","",①基本情報入力シート!AA121)</f>
        <v/>
      </c>
      <c r="S100" s="443"/>
      <c r="T100" s="444"/>
      <c r="U100" s="445" t="str">
        <f>IFERROR(IF(S100="","",VLOOKUP(P100,【参考】数式用!$A$5:$K$39,MATCH(T100,【参考】数式用!$I$4:$K$4,0)+8,0)),"")</f>
        <v/>
      </c>
      <c r="V100" s="462" t="str">
        <f>IF(T100="特定加算Ⅰ",VLOOKUP(P100,【参考】数式用!$A$5:$L$39,12,FALSE),"-")</f>
        <v>-</v>
      </c>
      <c r="W100" s="38" t="s">
        <v>209</v>
      </c>
      <c r="X100" s="446"/>
      <c r="Y100" s="49" t="s">
        <v>210</v>
      </c>
      <c r="Z100" s="446"/>
      <c r="AA100" s="185" t="s">
        <v>211</v>
      </c>
      <c r="AB100" s="446"/>
      <c r="AC100" s="49" t="s">
        <v>210</v>
      </c>
      <c r="AD100" s="446"/>
      <c r="AE100" s="49" t="s">
        <v>212</v>
      </c>
      <c r="AF100" s="423" t="s">
        <v>213</v>
      </c>
      <c r="AG100" s="424" t="str">
        <f t="shared" si="12"/>
        <v/>
      </c>
      <c r="AH100" s="425" t="s">
        <v>214</v>
      </c>
      <c r="AI100" s="426" t="str">
        <f t="shared" si="8"/>
        <v/>
      </c>
      <c r="AK100" s="42" t="str">
        <f t="shared" si="9"/>
        <v>○</v>
      </c>
      <c r="AL100" s="42" t="str">
        <f>IFERROR(IF(AND(AI100&lt;&gt;"",OR('②別紙様式2-2 個表_処遇'!T100="加算Ⅳ",'②別紙様式2-2 個表_処遇'!T100="加算Ⅴ",'②別紙様式2-2 個表_処遇'!T100="特別加算")),"☓","○"),"")</f>
        <v>○</v>
      </c>
      <c r="AM100" s="44" t="str">
        <f t="shared" si="10"/>
        <v/>
      </c>
      <c r="AN100" s="44" t="str">
        <f t="shared" si="11"/>
        <v/>
      </c>
      <c r="AO100" s="44"/>
      <c r="AP100" s="44"/>
      <c r="AQ100" s="44"/>
      <c r="AR100" s="44"/>
      <c r="AS100" s="44"/>
      <c r="AT100" s="44"/>
      <c r="AU100" s="44"/>
      <c r="AV100" s="447"/>
    </row>
    <row r="101" spans="1:48" ht="33" customHeight="1" thickBot="1">
      <c r="A101" s="409">
        <f t="shared" si="5"/>
        <v>90</v>
      </c>
      <c r="B101" s="410" t="str">
        <f>IF(①基本情報入力シート!C122="","",①基本情報入力シート!C122)</f>
        <v/>
      </c>
      <c r="C101" s="411" t="str">
        <f>IF(①基本情報入力シート!D122="","",①基本情報入力シート!D122)</f>
        <v/>
      </c>
      <c r="D101" s="412" t="str">
        <f>IF(①基本情報入力シート!E122="","",①基本情報入力シート!E122)</f>
        <v/>
      </c>
      <c r="E101" s="412" t="str">
        <f>IF(①基本情報入力シート!F122="","",①基本情報入力シート!F122)</f>
        <v/>
      </c>
      <c r="F101" s="412" t="str">
        <f>IF(①基本情報入力シート!G122="","",①基本情報入力シート!G122)</f>
        <v/>
      </c>
      <c r="G101" s="412" t="str">
        <f>IF(①基本情報入力シート!H122="","",①基本情報入力シート!H122)</f>
        <v/>
      </c>
      <c r="H101" s="412" t="str">
        <f>IF(①基本情報入力シート!I122="","",①基本情報入力シート!I122)</f>
        <v/>
      </c>
      <c r="I101" s="412" t="str">
        <f>IF(①基本情報入力シート!J122="","",①基本情報入力シート!J122)</f>
        <v/>
      </c>
      <c r="J101" s="412" t="str">
        <f>IF(①基本情報入力シート!K122="","",①基本情報入力シート!K122)</f>
        <v/>
      </c>
      <c r="K101" s="413" t="str">
        <f>IF(①基本情報入力シート!L122="","",①基本情報入力シート!L122)</f>
        <v/>
      </c>
      <c r="L101" s="414" t="str">
        <f>IF(①基本情報入力シート!M122="","",①基本情報入力シート!M122)</f>
        <v/>
      </c>
      <c r="M101" s="414" t="str">
        <f>IF(①基本情報入力シート!R122="","",①基本情報入力シート!R122)</f>
        <v/>
      </c>
      <c r="N101" s="414" t="str">
        <f>IF(①基本情報入力シート!W122="","",①基本情報入力シート!W122)</f>
        <v/>
      </c>
      <c r="O101" s="409" t="str">
        <f>IF(①基本情報入力シート!X122="","",①基本情報入力シート!X122)</f>
        <v/>
      </c>
      <c r="P101" s="415" t="str">
        <f>IF(①基本情報入力シート!Y122="","",①基本情報入力シート!Y122)</f>
        <v/>
      </c>
      <c r="Q101" s="416" t="str">
        <f>IF(①基本情報入力シート!Z122="","",①基本情報入力シート!Z122)</f>
        <v/>
      </c>
      <c r="R101" s="442" t="str">
        <f>IF(①基本情報入力シート!AA122="","",①基本情報入力シート!AA122)</f>
        <v/>
      </c>
      <c r="S101" s="443"/>
      <c r="T101" s="444"/>
      <c r="U101" s="445" t="str">
        <f>IFERROR(IF(S101="","",VLOOKUP(P101,【参考】数式用!$A$5:$K$39,MATCH(T101,【参考】数式用!$I$4:$K$4,0)+8,0)),"")</f>
        <v/>
      </c>
      <c r="V101" s="462" t="str">
        <f>IF(T101="特定加算Ⅰ",VLOOKUP(P101,【参考】数式用!$A$5:$L$39,12,FALSE),"-")</f>
        <v>-</v>
      </c>
      <c r="W101" s="38" t="s">
        <v>209</v>
      </c>
      <c r="X101" s="446"/>
      <c r="Y101" s="49" t="s">
        <v>210</v>
      </c>
      <c r="Z101" s="446"/>
      <c r="AA101" s="185" t="s">
        <v>211</v>
      </c>
      <c r="AB101" s="446"/>
      <c r="AC101" s="49" t="s">
        <v>210</v>
      </c>
      <c r="AD101" s="446"/>
      <c r="AE101" s="49" t="s">
        <v>212</v>
      </c>
      <c r="AF101" s="423" t="s">
        <v>213</v>
      </c>
      <c r="AG101" s="424" t="str">
        <f t="shared" si="12"/>
        <v/>
      </c>
      <c r="AH101" s="425" t="s">
        <v>214</v>
      </c>
      <c r="AI101" s="426" t="str">
        <f t="shared" si="8"/>
        <v/>
      </c>
      <c r="AK101" s="42" t="str">
        <f t="shared" si="9"/>
        <v>○</v>
      </c>
      <c r="AL101" s="42" t="str">
        <f>IFERROR(IF(AND(AI101&lt;&gt;"",OR('②別紙様式2-2 個表_処遇'!T101="加算Ⅳ",'②別紙様式2-2 個表_処遇'!T101="加算Ⅴ",'②別紙様式2-2 個表_処遇'!T101="特別加算")),"☓","○"),"")</f>
        <v>○</v>
      </c>
      <c r="AM101" s="44" t="str">
        <f t="shared" si="10"/>
        <v/>
      </c>
      <c r="AN101" s="44" t="str">
        <f t="shared" si="11"/>
        <v/>
      </c>
      <c r="AO101" s="44"/>
      <c r="AP101" s="44"/>
      <c r="AQ101" s="44"/>
      <c r="AR101" s="44"/>
      <c r="AS101" s="44"/>
      <c r="AT101" s="44"/>
      <c r="AU101" s="44"/>
      <c r="AV101" s="447"/>
    </row>
    <row r="102" spans="1:48" ht="33" customHeight="1" thickBot="1">
      <c r="A102" s="409">
        <f t="shared" si="5"/>
        <v>91</v>
      </c>
      <c r="B102" s="410" t="str">
        <f>IF(①基本情報入力シート!C123="","",①基本情報入力シート!C123)</f>
        <v/>
      </c>
      <c r="C102" s="411" t="str">
        <f>IF(①基本情報入力シート!D123="","",①基本情報入力シート!D123)</f>
        <v/>
      </c>
      <c r="D102" s="412" t="str">
        <f>IF(①基本情報入力シート!E123="","",①基本情報入力シート!E123)</f>
        <v/>
      </c>
      <c r="E102" s="412" t="str">
        <f>IF(①基本情報入力シート!F123="","",①基本情報入力シート!F123)</f>
        <v/>
      </c>
      <c r="F102" s="412" t="str">
        <f>IF(①基本情報入力シート!G123="","",①基本情報入力シート!G123)</f>
        <v/>
      </c>
      <c r="G102" s="412" t="str">
        <f>IF(①基本情報入力シート!H123="","",①基本情報入力シート!H123)</f>
        <v/>
      </c>
      <c r="H102" s="412" t="str">
        <f>IF(①基本情報入力シート!I123="","",①基本情報入力シート!I123)</f>
        <v/>
      </c>
      <c r="I102" s="412" t="str">
        <f>IF(①基本情報入力シート!J123="","",①基本情報入力シート!J123)</f>
        <v/>
      </c>
      <c r="J102" s="412" t="str">
        <f>IF(①基本情報入力シート!K123="","",①基本情報入力シート!K123)</f>
        <v/>
      </c>
      <c r="K102" s="413" t="str">
        <f>IF(①基本情報入力シート!L123="","",①基本情報入力シート!L123)</f>
        <v/>
      </c>
      <c r="L102" s="414" t="str">
        <f>IF(①基本情報入力シート!M123="","",①基本情報入力シート!M123)</f>
        <v/>
      </c>
      <c r="M102" s="414" t="str">
        <f>IF(①基本情報入力シート!R123="","",①基本情報入力シート!R123)</f>
        <v/>
      </c>
      <c r="N102" s="414" t="str">
        <f>IF(①基本情報入力シート!W123="","",①基本情報入力シート!W123)</f>
        <v/>
      </c>
      <c r="O102" s="409" t="str">
        <f>IF(①基本情報入力シート!X123="","",①基本情報入力シート!X123)</f>
        <v/>
      </c>
      <c r="P102" s="415" t="str">
        <f>IF(①基本情報入力シート!Y123="","",①基本情報入力シート!Y123)</f>
        <v/>
      </c>
      <c r="Q102" s="416" t="str">
        <f>IF(①基本情報入力シート!Z123="","",①基本情報入力シート!Z123)</f>
        <v/>
      </c>
      <c r="R102" s="442" t="str">
        <f>IF(①基本情報入力シート!AA123="","",①基本情報入力シート!AA123)</f>
        <v/>
      </c>
      <c r="S102" s="443"/>
      <c r="T102" s="444"/>
      <c r="U102" s="445" t="str">
        <f>IFERROR(IF(S102="","",VLOOKUP(P102,【参考】数式用!$A$5:$K$39,MATCH(T102,【参考】数式用!$I$4:$K$4,0)+8,0)),"")</f>
        <v/>
      </c>
      <c r="V102" s="462" t="str">
        <f>IF(T102="特定加算Ⅰ",VLOOKUP(P102,【参考】数式用!$A$5:$L$39,12,FALSE),"-")</f>
        <v>-</v>
      </c>
      <c r="W102" s="38" t="s">
        <v>209</v>
      </c>
      <c r="X102" s="446"/>
      <c r="Y102" s="49" t="s">
        <v>210</v>
      </c>
      <c r="Z102" s="446"/>
      <c r="AA102" s="185" t="s">
        <v>211</v>
      </c>
      <c r="AB102" s="446"/>
      <c r="AC102" s="49" t="s">
        <v>210</v>
      </c>
      <c r="AD102" s="446"/>
      <c r="AE102" s="49" t="s">
        <v>212</v>
      </c>
      <c r="AF102" s="423" t="s">
        <v>213</v>
      </c>
      <c r="AG102" s="424" t="str">
        <f t="shared" si="12"/>
        <v/>
      </c>
      <c r="AH102" s="425" t="s">
        <v>214</v>
      </c>
      <c r="AI102" s="426" t="str">
        <f t="shared" si="8"/>
        <v/>
      </c>
      <c r="AK102" s="42" t="str">
        <f t="shared" si="9"/>
        <v>○</v>
      </c>
      <c r="AL102" s="42" t="str">
        <f>IFERROR(IF(AND(AI102&lt;&gt;"",OR('②別紙様式2-2 個表_処遇'!T102="加算Ⅳ",'②別紙様式2-2 個表_処遇'!T102="加算Ⅴ",'②別紙様式2-2 個表_処遇'!T102="特別加算")),"☓","○"),"")</f>
        <v>○</v>
      </c>
      <c r="AM102" s="44" t="str">
        <f t="shared" si="10"/>
        <v/>
      </c>
      <c r="AN102" s="44" t="str">
        <f t="shared" si="11"/>
        <v/>
      </c>
      <c r="AO102" s="44"/>
      <c r="AP102" s="44"/>
      <c r="AQ102" s="44"/>
      <c r="AR102" s="44"/>
      <c r="AS102" s="44"/>
      <c r="AT102" s="44"/>
      <c r="AU102" s="44"/>
      <c r="AV102" s="447"/>
    </row>
    <row r="103" spans="1:48" ht="33" customHeight="1" thickBot="1">
      <c r="A103" s="409">
        <f t="shared" si="5"/>
        <v>92</v>
      </c>
      <c r="B103" s="410" t="str">
        <f>IF(①基本情報入力シート!C124="","",①基本情報入力シート!C124)</f>
        <v/>
      </c>
      <c r="C103" s="411" t="str">
        <f>IF(①基本情報入力シート!D124="","",①基本情報入力シート!D124)</f>
        <v/>
      </c>
      <c r="D103" s="412" t="str">
        <f>IF(①基本情報入力シート!E124="","",①基本情報入力シート!E124)</f>
        <v/>
      </c>
      <c r="E103" s="412" t="str">
        <f>IF(①基本情報入力シート!F124="","",①基本情報入力シート!F124)</f>
        <v/>
      </c>
      <c r="F103" s="412" t="str">
        <f>IF(①基本情報入力シート!G124="","",①基本情報入力シート!G124)</f>
        <v/>
      </c>
      <c r="G103" s="412" t="str">
        <f>IF(①基本情報入力シート!H124="","",①基本情報入力シート!H124)</f>
        <v/>
      </c>
      <c r="H103" s="412" t="str">
        <f>IF(①基本情報入力シート!I124="","",①基本情報入力シート!I124)</f>
        <v/>
      </c>
      <c r="I103" s="412" t="str">
        <f>IF(①基本情報入力シート!J124="","",①基本情報入力シート!J124)</f>
        <v/>
      </c>
      <c r="J103" s="412" t="str">
        <f>IF(①基本情報入力シート!K124="","",①基本情報入力シート!K124)</f>
        <v/>
      </c>
      <c r="K103" s="413" t="str">
        <f>IF(①基本情報入力シート!L124="","",①基本情報入力シート!L124)</f>
        <v/>
      </c>
      <c r="L103" s="414" t="str">
        <f>IF(①基本情報入力シート!M124="","",①基本情報入力シート!M124)</f>
        <v/>
      </c>
      <c r="M103" s="414" t="str">
        <f>IF(①基本情報入力シート!R124="","",①基本情報入力シート!R124)</f>
        <v/>
      </c>
      <c r="N103" s="414" t="str">
        <f>IF(①基本情報入力シート!W124="","",①基本情報入力シート!W124)</f>
        <v/>
      </c>
      <c r="O103" s="409" t="str">
        <f>IF(①基本情報入力シート!X124="","",①基本情報入力シート!X124)</f>
        <v/>
      </c>
      <c r="P103" s="415" t="str">
        <f>IF(①基本情報入力シート!Y124="","",①基本情報入力シート!Y124)</f>
        <v/>
      </c>
      <c r="Q103" s="416" t="str">
        <f>IF(①基本情報入力シート!Z124="","",①基本情報入力シート!Z124)</f>
        <v/>
      </c>
      <c r="R103" s="442" t="str">
        <f>IF(①基本情報入力シート!AA124="","",①基本情報入力シート!AA124)</f>
        <v/>
      </c>
      <c r="S103" s="443"/>
      <c r="T103" s="444"/>
      <c r="U103" s="445" t="str">
        <f>IFERROR(IF(S103="","",VLOOKUP(P103,【参考】数式用!$A$5:$K$39,MATCH(T103,【参考】数式用!$I$4:$K$4,0)+8,0)),"")</f>
        <v/>
      </c>
      <c r="V103" s="462" t="str">
        <f>IF(T103="特定加算Ⅰ",VLOOKUP(P103,【参考】数式用!$A$5:$L$39,12,FALSE),"-")</f>
        <v>-</v>
      </c>
      <c r="W103" s="38" t="s">
        <v>209</v>
      </c>
      <c r="X103" s="446"/>
      <c r="Y103" s="49" t="s">
        <v>210</v>
      </c>
      <c r="Z103" s="446"/>
      <c r="AA103" s="185" t="s">
        <v>211</v>
      </c>
      <c r="AB103" s="446"/>
      <c r="AC103" s="49" t="s">
        <v>210</v>
      </c>
      <c r="AD103" s="446"/>
      <c r="AE103" s="49" t="s">
        <v>212</v>
      </c>
      <c r="AF103" s="423" t="s">
        <v>213</v>
      </c>
      <c r="AG103" s="424" t="str">
        <f t="shared" si="12"/>
        <v/>
      </c>
      <c r="AH103" s="425" t="s">
        <v>214</v>
      </c>
      <c r="AI103" s="426" t="str">
        <f t="shared" si="8"/>
        <v/>
      </c>
      <c r="AK103" s="42" t="str">
        <f t="shared" si="9"/>
        <v>○</v>
      </c>
      <c r="AL103" s="42" t="str">
        <f>IFERROR(IF(AND(AI103&lt;&gt;"",OR('②別紙様式2-2 個表_処遇'!T103="加算Ⅳ",'②別紙様式2-2 個表_処遇'!T103="加算Ⅴ",'②別紙様式2-2 個表_処遇'!T103="特別加算")),"☓","○"),"")</f>
        <v>○</v>
      </c>
      <c r="AM103" s="44" t="str">
        <f t="shared" si="10"/>
        <v/>
      </c>
      <c r="AN103" s="44" t="str">
        <f t="shared" si="11"/>
        <v/>
      </c>
      <c r="AO103" s="44"/>
      <c r="AP103" s="44"/>
      <c r="AQ103" s="44"/>
      <c r="AR103" s="44"/>
      <c r="AS103" s="44"/>
      <c r="AT103" s="44"/>
      <c r="AU103" s="44"/>
      <c r="AV103" s="447"/>
    </row>
    <row r="104" spans="1:48" ht="33" customHeight="1" thickBot="1">
      <c r="A104" s="409">
        <f t="shared" si="5"/>
        <v>93</v>
      </c>
      <c r="B104" s="410" t="str">
        <f>IF(①基本情報入力シート!C125="","",①基本情報入力シート!C125)</f>
        <v/>
      </c>
      <c r="C104" s="411" t="str">
        <f>IF(①基本情報入力シート!D125="","",①基本情報入力シート!D125)</f>
        <v/>
      </c>
      <c r="D104" s="412" t="str">
        <f>IF(①基本情報入力シート!E125="","",①基本情報入力シート!E125)</f>
        <v/>
      </c>
      <c r="E104" s="412" t="str">
        <f>IF(①基本情報入力シート!F125="","",①基本情報入力シート!F125)</f>
        <v/>
      </c>
      <c r="F104" s="412" t="str">
        <f>IF(①基本情報入力シート!G125="","",①基本情報入力シート!G125)</f>
        <v/>
      </c>
      <c r="G104" s="412" t="str">
        <f>IF(①基本情報入力シート!H125="","",①基本情報入力シート!H125)</f>
        <v/>
      </c>
      <c r="H104" s="412" t="str">
        <f>IF(①基本情報入力シート!I125="","",①基本情報入力シート!I125)</f>
        <v/>
      </c>
      <c r="I104" s="412" t="str">
        <f>IF(①基本情報入力シート!J125="","",①基本情報入力シート!J125)</f>
        <v/>
      </c>
      <c r="J104" s="412" t="str">
        <f>IF(①基本情報入力シート!K125="","",①基本情報入力シート!K125)</f>
        <v/>
      </c>
      <c r="K104" s="413" t="str">
        <f>IF(①基本情報入力シート!L125="","",①基本情報入力シート!L125)</f>
        <v/>
      </c>
      <c r="L104" s="414" t="str">
        <f>IF(①基本情報入力シート!M125="","",①基本情報入力シート!M125)</f>
        <v/>
      </c>
      <c r="M104" s="414" t="str">
        <f>IF(①基本情報入力シート!R125="","",①基本情報入力シート!R125)</f>
        <v/>
      </c>
      <c r="N104" s="414" t="str">
        <f>IF(①基本情報入力シート!W125="","",①基本情報入力シート!W125)</f>
        <v/>
      </c>
      <c r="O104" s="409" t="str">
        <f>IF(①基本情報入力シート!X125="","",①基本情報入力シート!X125)</f>
        <v/>
      </c>
      <c r="P104" s="415" t="str">
        <f>IF(①基本情報入力シート!Y125="","",①基本情報入力シート!Y125)</f>
        <v/>
      </c>
      <c r="Q104" s="416" t="str">
        <f>IF(①基本情報入力シート!Z125="","",①基本情報入力シート!Z125)</f>
        <v/>
      </c>
      <c r="R104" s="442" t="str">
        <f>IF(①基本情報入力シート!AA125="","",①基本情報入力シート!AA125)</f>
        <v/>
      </c>
      <c r="S104" s="443"/>
      <c r="T104" s="444"/>
      <c r="U104" s="445" t="str">
        <f>IFERROR(IF(S104="","",VLOOKUP(P104,【参考】数式用!$A$5:$K$39,MATCH(T104,【参考】数式用!$I$4:$K$4,0)+8,0)),"")</f>
        <v/>
      </c>
      <c r="V104" s="462" t="str">
        <f>IF(T104="特定加算Ⅰ",VLOOKUP(P104,【参考】数式用!$A$5:$L$39,12,FALSE),"-")</f>
        <v>-</v>
      </c>
      <c r="W104" s="38" t="s">
        <v>209</v>
      </c>
      <c r="X104" s="446"/>
      <c r="Y104" s="49" t="s">
        <v>210</v>
      </c>
      <c r="Z104" s="446"/>
      <c r="AA104" s="185" t="s">
        <v>211</v>
      </c>
      <c r="AB104" s="446"/>
      <c r="AC104" s="49" t="s">
        <v>210</v>
      </c>
      <c r="AD104" s="446"/>
      <c r="AE104" s="49" t="s">
        <v>212</v>
      </c>
      <c r="AF104" s="423" t="s">
        <v>213</v>
      </c>
      <c r="AG104" s="424" t="str">
        <f t="shared" si="12"/>
        <v/>
      </c>
      <c r="AH104" s="425" t="s">
        <v>214</v>
      </c>
      <c r="AI104" s="426" t="str">
        <f t="shared" si="8"/>
        <v/>
      </c>
      <c r="AK104" s="42" t="str">
        <f t="shared" si="9"/>
        <v>○</v>
      </c>
      <c r="AL104" s="42" t="str">
        <f>IFERROR(IF(AND(AI104&lt;&gt;"",OR('②別紙様式2-2 個表_処遇'!T104="加算Ⅳ",'②別紙様式2-2 個表_処遇'!T104="加算Ⅴ",'②別紙様式2-2 個表_処遇'!T104="特別加算")),"☓","○"),"")</f>
        <v>○</v>
      </c>
      <c r="AM104" s="44" t="str">
        <f t="shared" si="10"/>
        <v/>
      </c>
      <c r="AN104" s="44" t="str">
        <f t="shared" si="11"/>
        <v/>
      </c>
      <c r="AO104" s="44"/>
      <c r="AP104" s="44"/>
      <c r="AQ104" s="44"/>
      <c r="AR104" s="44"/>
      <c r="AS104" s="44"/>
      <c r="AT104" s="44"/>
      <c r="AU104" s="44"/>
      <c r="AV104" s="447"/>
    </row>
    <row r="105" spans="1:48" ht="33" customHeight="1" thickBot="1">
      <c r="A105" s="409">
        <f t="shared" si="5"/>
        <v>94</v>
      </c>
      <c r="B105" s="410" t="str">
        <f>IF(①基本情報入力シート!C126="","",①基本情報入力シート!C126)</f>
        <v/>
      </c>
      <c r="C105" s="411" t="str">
        <f>IF(①基本情報入力シート!D126="","",①基本情報入力シート!D126)</f>
        <v/>
      </c>
      <c r="D105" s="412" t="str">
        <f>IF(①基本情報入力シート!E126="","",①基本情報入力シート!E126)</f>
        <v/>
      </c>
      <c r="E105" s="412" t="str">
        <f>IF(①基本情報入力シート!F126="","",①基本情報入力シート!F126)</f>
        <v/>
      </c>
      <c r="F105" s="412" t="str">
        <f>IF(①基本情報入力シート!G126="","",①基本情報入力シート!G126)</f>
        <v/>
      </c>
      <c r="G105" s="412" t="str">
        <f>IF(①基本情報入力シート!H126="","",①基本情報入力シート!H126)</f>
        <v/>
      </c>
      <c r="H105" s="412" t="str">
        <f>IF(①基本情報入力シート!I126="","",①基本情報入力シート!I126)</f>
        <v/>
      </c>
      <c r="I105" s="412" t="str">
        <f>IF(①基本情報入力シート!J126="","",①基本情報入力シート!J126)</f>
        <v/>
      </c>
      <c r="J105" s="412" t="str">
        <f>IF(①基本情報入力シート!K126="","",①基本情報入力シート!K126)</f>
        <v/>
      </c>
      <c r="K105" s="413" t="str">
        <f>IF(①基本情報入力シート!L126="","",①基本情報入力シート!L126)</f>
        <v/>
      </c>
      <c r="L105" s="414" t="str">
        <f>IF(①基本情報入力シート!M126="","",①基本情報入力シート!M126)</f>
        <v/>
      </c>
      <c r="M105" s="414" t="str">
        <f>IF(①基本情報入力シート!R126="","",①基本情報入力シート!R126)</f>
        <v/>
      </c>
      <c r="N105" s="414" t="str">
        <f>IF(①基本情報入力シート!W126="","",①基本情報入力シート!W126)</f>
        <v/>
      </c>
      <c r="O105" s="409" t="str">
        <f>IF(①基本情報入力シート!X126="","",①基本情報入力シート!X126)</f>
        <v/>
      </c>
      <c r="P105" s="415" t="str">
        <f>IF(①基本情報入力シート!Y126="","",①基本情報入力シート!Y126)</f>
        <v/>
      </c>
      <c r="Q105" s="416" t="str">
        <f>IF(①基本情報入力シート!Z126="","",①基本情報入力シート!Z126)</f>
        <v/>
      </c>
      <c r="R105" s="442" t="str">
        <f>IF(①基本情報入力シート!AA126="","",①基本情報入力シート!AA126)</f>
        <v/>
      </c>
      <c r="S105" s="443"/>
      <c r="T105" s="444"/>
      <c r="U105" s="445" t="str">
        <f>IFERROR(IF(S105="","",VLOOKUP(P105,【参考】数式用!$A$5:$K$39,MATCH(T105,【参考】数式用!$I$4:$K$4,0)+8,0)),"")</f>
        <v/>
      </c>
      <c r="V105" s="462" t="str">
        <f>IF(T105="特定加算Ⅰ",VLOOKUP(P105,【参考】数式用!$A$5:$L$39,12,FALSE),"-")</f>
        <v>-</v>
      </c>
      <c r="W105" s="38" t="s">
        <v>209</v>
      </c>
      <c r="X105" s="446"/>
      <c r="Y105" s="49" t="s">
        <v>210</v>
      </c>
      <c r="Z105" s="446"/>
      <c r="AA105" s="185" t="s">
        <v>211</v>
      </c>
      <c r="AB105" s="446"/>
      <c r="AC105" s="49" t="s">
        <v>210</v>
      </c>
      <c r="AD105" s="446"/>
      <c r="AE105" s="49" t="s">
        <v>212</v>
      </c>
      <c r="AF105" s="423" t="s">
        <v>213</v>
      </c>
      <c r="AG105" s="424" t="str">
        <f t="shared" si="12"/>
        <v/>
      </c>
      <c r="AH105" s="425" t="s">
        <v>214</v>
      </c>
      <c r="AI105" s="426" t="str">
        <f t="shared" si="8"/>
        <v/>
      </c>
      <c r="AK105" s="42" t="str">
        <f t="shared" si="9"/>
        <v>○</v>
      </c>
      <c r="AL105" s="42" t="str">
        <f>IFERROR(IF(AND(AI105&lt;&gt;"",OR('②別紙様式2-2 個表_処遇'!T105="加算Ⅳ",'②別紙様式2-2 個表_処遇'!T105="加算Ⅴ",'②別紙様式2-2 個表_処遇'!T105="特別加算")),"☓","○"),"")</f>
        <v>○</v>
      </c>
      <c r="AM105" s="44" t="str">
        <f t="shared" si="10"/>
        <v/>
      </c>
      <c r="AN105" s="44" t="str">
        <f t="shared" si="11"/>
        <v/>
      </c>
      <c r="AO105" s="44"/>
      <c r="AP105" s="44"/>
      <c r="AQ105" s="44"/>
      <c r="AR105" s="44"/>
      <c r="AS105" s="44"/>
      <c r="AT105" s="44"/>
      <c r="AU105" s="44"/>
      <c r="AV105" s="447"/>
    </row>
    <row r="106" spans="1:48" ht="33" customHeight="1" thickBot="1">
      <c r="A106" s="409">
        <f t="shared" si="5"/>
        <v>95</v>
      </c>
      <c r="B106" s="410" t="str">
        <f>IF(①基本情報入力シート!C127="","",①基本情報入力シート!C127)</f>
        <v/>
      </c>
      <c r="C106" s="411" t="str">
        <f>IF(①基本情報入力シート!D127="","",①基本情報入力シート!D127)</f>
        <v/>
      </c>
      <c r="D106" s="412" t="str">
        <f>IF(①基本情報入力シート!E127="","",①基本情報入力シート!E127)</f>
        <v/>
      </c>
      <c r="E106" s="412" t="str">
        <f>IF(①基本情報入力シート!F127="","",①基本情報入力シート!F127)</f>
        <v/>
      </c>
      <c r="F106" s="412" t="str">
        <f>IF(①基本情報入力シート!G127="","",①基本情報入力シート!G127)</f>
        <v/>
      </c>
      <c r="G106" s="412" t="str">
        <f>IF(①基本情報入力シート!H127="","",①基本情報入力シート!H127)</f>
        <v/>
      </c>
      <c r="H106" s="412" t="str">
        <f>IF(①基本情報入力シート!I127="","",①基本情報入力シート!I127)</f>
        <v/>
      </c>
      <c r="I106" s="412" t="str">
        <f>IF(①基本情報入力シート!J127="","",①基本情報入力シート!J127)</f>
        <v/>
      </c>
      <c r="J106" s="412" t="str">
        <f>IF(①基本情報入力シート!K127="","",①基本情報入力シート!K127)</f>
        <v/>
      </c>
      <c r="K106" s="413" t="str">
        <f>IF(①基本情報入力シート!L127="","",①基本情報入力シート!L127)</f>
        <v/>
      </c>
      <c r="L106" s="414" t="str">
        <f>IF(①基本情報入力シート!M127="","",①基本情報入力シート!M127)</f>
        <v/>
      </c>
      <c r="M106" s="414" t="str">
        <f>IF(①基本情報入力シート!R127="","",①基本情報入力シート!R127)</f>
        <v/>
      </c>
      <c r="N106" s="414" t="str">
        <f>IF(①基本情報入力シート!W127="","",①基本情報入力シート!W127)</f>
        <v/>
      </c>
      <c r="O106" s="409" t="str">
        <f>IF(①基本情報入力シート!X127="","",①基本情報入力シート!X127)</f>
        <v/>
      </c>
      <c r="P106" s="415" t="str">
        <f>IF(①基本情報入力シート!Y127="","",①基本情報入力シート!Y127)</f>
        <v/>
      </c>
      <c r="Q106" s="416" t="str">
        <f>IF(①基本情報入力シート!Z127="","",①基本情報入力シート!Z127)</f>
        <v/>
      </c>
      <c r="R106" s="442" t="str">
        <f>IF(①基本情報入力シート!AA127="","",①基本情報入力シート!AA127)</f>
        <v/>
      </c>
      <c r="S106" s="443"/>
      <c r="T106" s="444"/>
      <c r="U106" s="445" t="str">
        <f>IFERROR(IF(S106="","",VLOOKUP(P106,【参考】数式用!$A$5:$K$39,MATCH(T106,【参考】数式用!$I$4:$K$4,0)+8,0)),"")</f>
        <v/>
      </c>
      <c r="V106" s="462" t="str">
        <f>IF(T106="特定加算Ⅰ",VLOOKUP(P106,【参考】数式用!$A$5:$L$39,12,FALSE),"-")</f>
        <v>-</v>
      </c>
      <c r="W106" s="38" t="s">
        <v>209</v>
      </c>
      <c r="X106" s="446"/>
      <c r="Y106" s="49" t="s">
        <v>210</v>
      </c>
      <c r="Z106" s="446"/>
      <c r="AA106" s="185" t="s">
        <v>211</v>
      </c>
      <c r="AB106" s="446"/>
      <c r="AC106" s="49" t="s">
        <v>210</v>
      </c>
      <c r="AD106" s="446"/>
      <c r="AE106" s="49" t="s">
        <v>212</v>
      </c>
      <c r="AF106" s="423" t="s">
        <v>213</v>
      </c>
      <c r="AG106" s="424" t="str">
        <f t="shared" si="12"/>
        <v/>
      </c>
      <c r="AH106" s="425" t="s">
        <v>214</v>
      </c>
      <c r="AI106" s="426" t="str">
        <f t="shared" si="8"/>
        <v/>
      </c>
      <c r="AK106" s="42" t="str">
        <f t="shared" si="9"/>
        <v>○</v>
      </c>
      <c r="AL106" s="42" t="str">
        <f>IFERROR(IF(AND(AI106&lt;&gt;"",OR('②別紙様式2-2 個表_処遇'!T106="加算Ⅳ",'②別紙様式2-2 個表_処遇'!T106="加算Ⅴ",'②別紙様式2-2 個表_処遇'!T106="特別加算")),"☓","○"),"")</f>
        <v>○</v>
      </c>
      <c r="AM106" s="44" t="str">
        <f t="shared" si="10"/>
        <v/>
      </c>
      <c r="AN106" s="44" t="str">
        <f t="shared" si="11"/>
        <v/>
      </c>
      <c r="AO106" s="44"/>
      <c r="AP106" s="44"/>
      <c r="AQ106" s="44"/>
      <c r="AR106" s="44"/>
      <c r="AS106" s="44"/>
      <c r="AT106" s="44"/>
      <c r="AU106" s="44"/>
      <c r="AV106" s="447"/>
    </row>
    <row r="107" spans="1:48" ht="33" customHeight="1" thickBot="1">
      <c r="A107" s="409">
        <f t="shared" si="5"/>
        <v>96</v>
      </c>
      <c r="B107" s="410" t="str">
        <f>IF(①基本情報入力シート!C128="","",①基本情報入力シート!C128)</f>
        <v/>
      </c>
      <c r="C107" s="411" t="str">
        <f>IF(①基本情報入力シート!D128="","",①基本情報入力シート!D128)</f>
        <v/>
      </c>
      <c r="D107" s="412" t="str">
        <f>IF(①基本情報入力シート!E128="","",①基本情報入力シート!E128)</f>
        <v/>
      </c>
      <c r="E107" s="412" t="str">
        <f>IF(①基本情報入力シート!F128="","",①基本情報入力シート!F128)</f>
        <v/>
      </c>
      <c r="F107" s="412" t="str">
        <f>IF(①基本情報入力シート!G128="","",①基本情報入力シート!G128)</f>
        <v/>
      </c>
      <c r="G107" s="412" t="str">
        <f>IF(①基本情報入力シート!H128="","",①基本情報入力シート!H128)</f>
        <v/>
      </c>
      <c r="H107" s="412" t="str">
        <f>IF(①基本情報入力シート!I128="","",①基本情報入力シート!I128)</f>
        <v/>
      </c>
      <c r="I107" s="412" t="str">
        <f>IF(①基本情報入力シート!J128="","",①基本情報入力シート!J128)</f>
        <v/>
      </c>
      <c r="J107" s="412" t="str">
        <f>IF(①基本情報入力シート!K128="","",①基本情報入力シート!K128)</f>
        <v/>
      </c>
      <c r="K107" s="413" t="str">
        <f>IF(①基本情報入力シート!L128="","",①基本情報入力シート!L128)</f>
        <v/>
      </c>
      <c r="L107" s="414" t="str">
        <f>IF(①基本情報入力シート!M128="","",①基本情報入力シート!M128)</f>
        <v/>
      </c>
      <c r="M107" s="414" t="str">
        <f>IF(①基本情報入力シート!R128="","",①基本情報入力シート!R128)</f>
        <v/>
      </c>
      <c r="N107" s="414" t="str">
        <f>IF(①基本情報入力シート!W128="","",①基本情報入力シート!W128)</f>
        <v/>
      </c>
      <c r="O107" s="409" t="str">
        <f>IF(①基本情報入力シート!X128="","",①基本情報入力シート!X128)</f>
        <v/>
      </c>
      <c r="P107" s="415" t="str">
        <f>IF(①基本情報入力シート!Y128="","",①基本情報入力シート!Y128)</f>
        <v/>
      </c>
      <c r="Q107" s="416" t="str">
        <f>IF(①基本情報入力シート!Z128="","",①基本情報入力シート!Z128)</f>
        <v/>
      </c>
      <c r="R107" s="442" t="str">
        <f>IF(①基本情報入力シート!AA128="","",①基本情報入力シート!AA128)</f>
        <v/>
      </c>
      <c r="S107" s="443"/>
      <c r="T107" s="444"/>
      <c r="U107" s="445" t="str">
        <f>IFERROR(IF(S107="","",VLOOKUP(P107,【参考】数式用!$A$5:$K$39,MATCH(T107,【参考】数式用!$I$4:$K$4,0)+8,0)),"")</f>
        <v/>
      </c>
      <c r="V107" s="462" t="str">
        <f>IF(T107="特定加算Ⅰ",VLOOKUP(P107,【参考】数式用!$A$5:$L$39,12,FALSE),"-")</f>
        <v>-</v>
      </c>
      <c r="W107" s="38" t="s">
        <v>209</v>
      </c>
      <c r="X107" s="446"/>
      <c r="Y107" s="49" t="s">
        <v>210</v>
      </c>
      <c r="Z107" s="446"/>
      <c r="AA107" s="185" t="s">
        <v>211</v>
      </c>
      <c r="AB107" s="446"/>
      <c r="AC107" s="49" t="s">
        <v>210</v>
      </c>
      <c r="AD107" s="446"/>
      <c r="AE107" s="49" t="s">
        <v>212</v>
      </c>
      <c r="AF107" s="423" t="s">
        <v>213</v>
      </c>
      <c r="AG107" s="424" t="str">
        <f t="shared" si="12"/>
        <v/>
      </c>
      <c r="AH107" s="425" t="s">
        <v>214</v>
      </c>
      <c r="AI107" s="426" t="str">
        <f t="shared" si="8"/>
        <v/>
      </c>
      <c r="AK107" s="42" t="str">
        <f t="shared" si="9"/>
        <v>○</v>
      </c>
      <c r="AL107" s="42" t="str">
        <f>IFERROR(IF(AND(AI107&lt;&gt;"",OR('②別紙様式2-2 個表_処遇'!T107="加算Ⅳ",'②別紙様式2-2 個表_処遇'!T107="加算Ⅴ",'②別紙様式2-2 個表_処遇'!T107="特別加算")),"☓","○"),"")</f>
        <v>○</v>
      </c>
      <c r="AM107" s="44" t="str">
        <f t="shared" si="10"/>
        <v/>
      </c>
      <c r="AN107" s="44" t="str">
        <f t="shared" si="11"/>
        <v/>
      </c>
      <c r="AO107" s="44"/>
      <c r="AP107" s="44"/>
      <c r="AQ107" s="44"/>
      <c r="AR107" s="44"/>
      <c r="AS107" s="44"/>
      <c r="AT107" s="44"/>
      <c r="AU107" s="44"/>
      <c r="AV107" s="447"/>
    </row>
    <row r="108" spans="1:48" ht="33" customHeight="1" thickBot="1">
      <c r="A108" s="409">
        <f t="shared" si="5"/>
        <v>97</v>
      </c>
      <c r="B108" s="410" t="str">
        <f>IF(①基本情報入力シート!C129="","",①基本情報入力シート!C129)</f>
        <v/>
      </c>
      <c r="C108" s="411" t="str">
        <f>IF(①基本情報入力シート!D129="","",①基本情報入力シート!D129)</f>
        <v/>
      </c>
      <c r="D108" s="412" t="str">
        <f>IF(①基本情報入力シート!E129="","",①基本情報入力シート!E129)</f>
        <v/>
      </c>
      <c r="E108" s="412" t="str">
        <f>IF(①基本情報入力シート!F129="","",①基本情報入力シート!F129)</f>
        <v/>
      </c>
      <c r="F108" s="412" t="str">
        <f>IF(①基本情報入力シート!G129="","",①基本情報入力シート!G129)</f>
        <v/>
      </c>
      <c r="G108" s="412" t="str">
        <f>IF(①基本情報入力シート!H129="","",①基本情報入力シート!H129)</f>
        <v/>
      </c>
      <c r="H108" s="412" t="str">
        <f>IF(①基本情報入力シート!I129="","",①基本情報入力シート!I129)</f>
        <v/>
      </c>
      <c r="I108" s="412" t="str">
        <f>IF(①基本情報入力シート!J129="","",①基本情報入力シート!J129)</f>
        <v/>
      </c>
      <c r="J108" s="412" t="str">
        <f>IF(①基本情報入力シート!K129="","",①基本情報入力シート!K129)</f>
        <v/>
      </c>
      <c r="K108" s="413" t="str">
        <f>IF(①基本情報入力シート!L129="","",①基本情報入力シート!L129)</f>
        <v/>
      </c>
      <c r="L108" s="414" t="str">
        <f>IF(①基本情報入力シート!M129="","",①基本情報入力シート!M129)</f>
        <v/>
      </c>
      <c r="M108" s="414" t="str">
        <f>IF(①基本情報入力シート!R129="","",①基本情報入力シート!R129)</f>
        <v/>
      </c>
      <c r="N108" s="414" t="str">
        <f>IF(①基本情報入力シート!W129="","",①基本情報入力シート!W129)</f>
        <v/>
      </c>
      <c r="O108" s="409" t="str">
        <f>IF(①基本情報入力シート!X129="","",①基本情報入力シート!X129)</f>
        <v/>
      </c>
      <c r="P108" s="415" t="str">
        <f>IF(①基本情報入力シート!Y129="","",①基本情報入力シート!Y129)</f>
        <v/>
      </c>
      <c r="Q108" s="416" t="str">
        <f>IF(①基本情報入力シート!Z129="","",①基本情報入力シート!Z129)</f>
        <v/>
      </c>
      <c r="R108" s="442" t="str">
        <f>IF(①基本情報入力シート!AA129="","",①基本情報入力シート!AA129)</f>
        <v/>
      </c>
      <c r="S108" s="443"/>
      <c r="T108" s="444"/>
      <c r="U108" s="445" t="str">
        <f>IFERROR(IF(S108="","",VLOOKUP(P108,【参考】数式用!$A$5:$K$39,MATCH(T108,【参考】数式用!$I$4:$K$4,0)+8,0)),"")</f>
        <v/>
      </c>
      <c r="V108" s="462" t="str">
        <f>IF(T108="特定加算Ⅰ",VLOOKUP(P108,【参考】数式用!$A$5:$L$39,12,FALSE),"-")</f>
        <v>-</v>
      </c>
      <c r="W108" s="38" t="s">
        <v>209</v>
      </c>
      <c r="X108" s="446"/>
      <c r="Y108" s="49" t="s">
        <v>210</v>
      </c>
      <c r="Z108" s="446"/>
      <c r="AA108" s="185" t="s">
        <v>211</v>
      </c>
      <c r="AB108" s="446"/>
      <c r="AC108" s="49" t="s">
        <v>210</v>
      </c>
      <c r="AD108" s="446"/>
      <c r="AE108" s="49" t="s">
        <v>212</v>
      </c>
      <c r="AF108" s="423" t="s">
        <v>213</v>
      </c>
      <c r="AG108" s="424" t="str">
        <f t="shared" si="12"/>
        <v/>
      </c>
      <c r="AH108" s="425" t="s">
        <v>214</v>
      </c>
      <c r="AI108" s="426" t="str">
        <f t="shared" si="8"/>
        <v/>
      </c>
      <c r="AK108" s="42" t="str">
        <f t="shared" si="9"/>
        <v>○</v>
      </c>
      <c r="AL108" s="42" t="str">
        <f>IFERROR(IF(AND(AI108&lt;&gt;"",OR('②別紙様式2-2 個表_処遇'!T108="加算Ⅳ",'②別紙様式2-2 個表_処遇'!T108="加算Ⅴ",'②別紙様式2-2 個表_処遇'!T108="特別加算")),"☓","○"),"")</f>
        <v>○</v>
      </c>
      <c r="AM108" s="44" t="str">
        <f t="shared" si="10"/>
        <v/>
      </c>
      <c r="AN108" s="44" t="str">
        <f t="shared" si="11"/>
        <v/>
      </c>
      <c r="AO108" s="44"/>
      <c r="AP108" s="44"/>
      <c r="AQ108" s="44"/>
      <c r="AR108" s="44"/>
      <c r="AS108" s="44"/>
      <c r="AT108" s="44"/>
      <c r="AU108" s="44"/>
      <c r="AV108" s="447"/>
    </row>
    <row r="109" spans="1:48" ht="33" customHeight="1" thickBot="1">
      <c r="A109" s="409">
        <f t="shared" si="5"/>
        <v>98</v>
      </c>
      <c r="B109" s="410" t="str">
        <f>IF(①基本情報入力シート!C130="","",①基本情報入力シート!C130)</f>
        <v/>
      </c>
      <c r="C109" s="411" t="str">
        <f>IF(①基本情報入力シート!D130="","",①基本情報入力シート!D130)</f>
        <v/>
      </c>
      <c r="D109" s="412" t="str">
        <f>IF(①基本情報入力シート!E130="","",①基本情報入力シート!E130)</f>
        <v/>
      </c>
      <c r="E109" s="412" t="str">
        <f>IF(①基本情報入力シート!F130="","",①基本情報入力シート!F130)</f>
        <v/>
      </c>
      <c r="F109" s="412" t="str">
        <f>IF(①基本情報入力シート!G130="","",①基本情報入力シート!G130)</f>
        <v/>
      </c>
      <c r="G109" s="412" t="str">
        <f>IF(①基本情報入力シート!H130="","",①基本情報入力シート!H130)</f>
        <v/>
      </c>
      <c r="H109" s="412" t="str">
        <f>IF(①基本情報入力シート!I130="","",①基本情報入力シート!I130)</f>
        <v/>
      </c>
      <c r="I109" s="412" t="str">
        <f>IF(①基本情報入力シート!J130="","",①基本情報入力シート!J130)</f>
        <v/>
      </c>
      <c r="J109" s="412" t="str">
        <f>IF(①基本情報入力シート!K130="","",①基本情報入力シート!K130)</f>
        <v/>
      </c>
      <c r="K109" s="413" t="str">
        <f>IF(①基本情報入力シート!L130="","",①基本情報入力シート!L130)</f>
        <v/>
      </c>
      <c r="L109" s="414" t="str">
        <f>IF(①基本情報入力シート!M130="","",①基本情報入力シート!M130)</f>
        <v/>
      </c>
      <c r="M109" s="414" t="str">
        <f>IF(①基本情報入力シート!R130="","",①基本情報入力シート!R130)</f>
        <v/>
      </c>
      <c r="N109" s="414" t="str">
        <f>IF(①基本情報入力シート!W130="","",①基本情報入力シート!W130)</f>
        <v/>
      </c>
      <c r="O109" s="409" t="str">
        <f>IF(①基本情報入力シート!X130="","",①基本情報入力シート!X130)</f>
        <v/>
      </c>
      <c r="P109" s="415" t="str">
        <f>IF(①基本情報入力シート!Y130="","",①基本情報入力シート!Y130)</f>
        <v/>
      </c>
      <c r="Q109" s="416" t="str">
        <f>IF(①基本情報入力シート!Z130="","",①基本情報入力シート!Z130)</f>
        <v/>
      </c>
      <c r="R109" s="442" t="str">
        <f>IF(①基本情報入力シート!AA130="","",①基本情報入力シート!AA130)</f>
        <v/>
      </c>
      <c r="S109" s="443"/>
      <c r="T109" s="444"/>
      <c r="U109" s="445" t="str">
        <f>IFERROR(IF(S109="","",VLOOKUP(P109,【参考】数式用!$A$5:$K$39,MATCH(T109,【参考】数式用!$I$4:$K$4,0)+8,0)),"")</f>
        <v/>
      </c>
      <c r="V109" s="462" t="str">
        <f>IF(T109="特定加算Ⅰ",VLOOKUP(P109,【参考】数式用!$A$5:$L$39,12,FALSE),"-")</f>
        <v>-</v>
      </c>
      <c r="W109" s="38" t="s">
        <v>209</v>
      </c>
      <c r="X109" s="446"/>
      <c r="Y109" s="49" t="s">
        <v>210</v>
      </c>
      <c r="Z109" s="446"/>
      <c r="AA109" s="185" t="s">
        <v>211</v>
      </c>
      <c r="AB109" s="446"/>
      <c r="AC109" s="49" t="s">
        <v>210</v>
      </c>
      <c r="AD109" s="446"/>
      <c r="AE109" s="49" t="s">
        <v>212</v>
      </c>
      <c r="AF109" s="423" t="s">
        <v>213</v>
      </c>
      <c r="AG109" s="424" t="str">
        <f t="shared" si="12"/>
        <v/>
      </c>
      <c r="AH109" s="425" t="s">
        <v>214</v>
      </c>
      <c r="AI109" s="426" t="str">
        <f t="shared" si="8"/>
        <v/>
      </c>
      <c r="AK109" s="42" t="str">
        <f t="shared" si="9"/>
        <v>○</v>
      </c>
      <c r="AL109" s="42" t="str">
        <f>IFERROR(IF(AND(AI109&lt;&gt;"",OR('②別紙様式2-2 個表_処遇'!T109="加算Ⅳ",'②別紙様式2-2 個表_処遇'!T109="加算Ⅴ",'②別紙様式2-2 個表_処遇'!T109="特別加算")),"☓","○"),"")</f>
        <v>○</v>
      </c>
      <c r="AM109" s="44" t="str">
        <f t="shared" si="10"/>
        <v/>
      </c>
      <c r="AN109" s="44" t="str">
        <f t="shared" si="11"/>
        <v/>
      </c>
      <c r="AO109" s="44"/>
      <c r="AP109" s="44"/>
      <c r="AQ109" s="44"/>
      <c r="AR109" s="44"/>
      <c r="AS109" s="44"/>
      <c r="AT109" s="44"/>
      <c r="AU109" s="44"/>
      <c r="AV109" s="447"/>
    </row>
    <row r="110" spans="1:48" ht="33" customHeight="1" thickBot="1">
      <c r="A110" s="409">
        <f t="shared" si="5"/>
        <v>99</v>
      </c>
      <c r="B110" s="410" t="str">
        <f>IF(①基本情報入力シート!C131="","",①基本情報入力シート!C131)</f>
        <v/>
      </c>
      <c r="C110" s="411" t="str">
        <f>IF(①基本情報入力シート!D131="","",①基本情報入力シート!D131)</f>
        <v/>
      </c>
      <c r="D110" s="412" t="str">
        <f>IF(①基本情報入力シート!E131="","",①基本情報入力シート!E131)</f>
        <v/>
      </c>
      <c r="E110" s="412" t="str">
        <f>IF(①基本情報入力シート!F131="","",①基本情報入力シート!F131)</f>
        <v/>
      </c>
      <c r="F110" s="412" t="str">
        <f>IF(①基本情報入力シート!G131="","",①基本情報入力シート!G131)</f>
        <v/>
      </c>
      <c r="G110" s="412" t="str">
        <f>IF(①基本情報入力シート!H131="","",①基本情報入力シート!H131)</f>
        <v/>
      </c>
      <c r="H110" s="412" t="str">
        <f>IF(①基本情報入力シート!I131="","",①基本情報入力シート!I131)</f>
        <v/>
      </c>
      <c r="I110" s="412" t="str">
        <f>IF(①基本情報入力シート!J131="","",①基本情報入力シート!J131)</f>
        <v/>
      </c>
      <c r="J110" s="412" t="str">
        <f>IF(①基本情報入力シート!K131="","",①基本情報入力シート!K131)</f>
        <v/>
      </c>
      <c r="K110" s="413" t="str">
        <f>IF(①基本情報入力シート!L131="","",①基本情報入力シート!L131)</f>
        <v/>
      </c>
      <c r="L110" s="414" t="str">
        <f>IF(①基本情報入力シート!M131="","",①基本情報入力シート!M131)</f>
        <v/>
      </c>
      <c r="M110" s="414" t="str">
        <f>IF(①基本情報入力シート!R131="","",①基本情報入力シート!R131)</f>
        <v/>
      </c>
      <c r="N110" s="414" t="str">
        <f>IF(①基本情報入力シート!W131="","",①基本情報入力シート!W131)</f>
        <v/>
      </c>
      <c r="O110" s="409" t="str">
        <f>IF(①基本情報入力シート!X131="","",①基本情報入力シート!X131)</f>
        <v/>
      </c>
      <c r="P110" s="415" t="str">
        <f>IF(①基本情報入力シート!Y131="","",①基本情報入力シート!Y131)</f>
        <v/>
      </c>
      <c r="Q110" s="416" t="str">
        <f>IF(①基本情報入力シート!Z131="","",①基本情報入力シート!Z131)</f>
        <v/>
      </c>
      <c r="R110" s="442" t="str">
        <f>IF(①基本情報入力シート!AA131="","",①基本情報入力シート!AA131)</f>
        <v/>
      </c>
      <c r="S110" s="443"/>
      <c r="T110" s="444"/>
      <c r="U110" s="445" t="str">
        <f>IFERROR(IF(S110="","",VLOOKUP(P110,【参考】数式用!$A$5:$K$39,MATCH(T110,【参考】数式用!$I$4:$K$4,0)+8,0)),"")</f>
        <v/>
      </c>
      <c r="V110" s="462" t="str">
        <f>IF(T110="特定加算Ⅰ",VLOOKUP(P110,【参考】数式用!$A$5:$L$39,12,FALSE),"-")</f>
        <v>-</v>
      </c>
      <c r="W110" s="38" t="s">
        <v>209</v>
      </c>
      <c r="X110" s="446"/>
      <c r="Y110" s="49" t="s">
        <v>210</v>
      </c>
      <c r="Z110" s="446"/>
      <c r="AA110" s="185" t="s">
        <v>211</v>
      </c>
      <c r="AB110" s="446"/>
      <c r="AC110" s="49" t="s">
        <v>210</v>
      </c>
      <c r="AD110" s="446"/>
      <c r="AE110" s="49" t="s">
        <v>212</v>
      </c>
      <c r="AF110" s="423" t="s">
        <v>213</v>
      </c>
      <c r="AG110" s="424" t="str">
        <f t="shared" si="12"/>
        <v/>
      </c>
      <c r="AH110" s="425" t="s">
        <v>214</v>
      </c>
      <c r="AI110" s="426" t="str">
        <f t="shared" si="8"/>
        <v/>
      </c>
      <c r="AK110" s="42" t="str">
        <f t="shared" si="9"/>
        <v>○</v>
      </c>
      <c r="AL110" s="42" t="str">
        <f>IFERROR(IF(AND(AI110&lt;&gt;"",OR('②別紙様式2-2 個表_処遇'!T110="加算Ⅳ",'②別紙様式2-2 個表_処遇'!T110="加算Ⅴ",'②別紙様式2-2 個表_処遇'!T110="特別加算")),"☓","○"),"")</f>
        <v>○</v>
      </c>
      <c r="AM110" s="44" t="str">
        <f t="shared" si="10"/>
        <v/>
      </c>
      <c r="AN110" s="44" t="str">
        <f t="shared" si="11"/>
        <v/>
      </c>
      <c r="AO110" s="44"/>
      <c r="AP110" s="44"/>
      <c r="AQ110" s="44"/>
      <c r="AR110" s="44"/>
      <c r="AS110" s="44"/>
      <c r="AT110" s="44"/>
      <c r="AU110" s="44"/>
      <c r="AV110" s="447"/>
    </row>
    <row r="111" spans="1:48" ht="33" customHeight="1" thickBot="1">
      <c r="A111" s="409">
        <f t="shared" si="5"/>
        <v>100</v>
      </c>
      <c r="B111" s="410" t="str">
        <f>IF(①基本情報入力シート!C132="","",①基本情報入力シート!C132)</f>
        <v/>
      </c>
      <c r="C111" s="411" t="str">
        <f>IF(①基本情報入力シート!D132="","",①基本情報入力シート!D132)</f>
        <v/>
      </c>
      <c r="D111" s="412" t="str">
        <f>IF(①基本情報入力シート!E132="","",①基本情報入力シート!E132)</f>
        <v/>
      </c>
      <c r="E111" s="412" t="str">
        <f>IF(①基本情報入力シート!F132="","",①基本情報入力シート!F132)</f>
        <v/>
      </c>
      <c r="F111" s="412" t="str">
        <f>IF(①基本情報入力シート!G132="","",①基本情報入力シート!G132)</f>
        <v/>
      </c>
      <c r="G111" s="412" t="str">
        <f>IF(①基本情報入力シート!H132="","",①基本情報入力シート!H132)</f>
        <v/>
      </c>
      <c r="H111" s="412" t="str">
        <f>IF(①基本情報入力シート!I132="","",①基本情報入力シート!I132)</f>
        <v/>
      </c>
      <c r="I111" s="412" t="str">
        <f>IF(①基本情報入力シート!J132="","",①基本情報入力シート!J132)</f>
        <v/>
      </c>
      <c r="J111" s="412" t="str">
        <f>IF(①基本情報入力シート!K132="","",①基本情報入力シート!K132)</f>
        <v/>
      </c>
      <c r="K111" s="413" t="str">
        <f>IF(①基本情報入力シート!L132="","",①基本情報入力シート!L132)</f>
        <v/>
      </c>
      <c r="L111" s="414" t="str">
        <f>IF(①基本情報入力シート!M132="","",①基本情報入力シート!M132)</f>
        <v/>
      </c>
      <c r="M111" s="414" t="str">
        <f>IF(①基本情報入力シート!R132="","",①基本情報入力シート!R132)</f>
        <v/>
      </c>
      <c r="N111" s="414" t="str">
        <f>IF(①基本情報入力シート!W132="","",①基本情報入力シート!W132)</f>
        <v/>
      </c>
      <c r="O111" s="409" t="str">
        <f>IF(①基本情報入力シート!X132="","",①基本情報入力シート!X132)</f>
        <v/>
      </c>
      <c r="P111" s="415" t="str">
        <f>IF(①基本情報入力シート!Y132="","",①基本情報入力シート!Y132)</f>
        <v/>
      </c>
      <c r="Q111" s="416" t="str">
        <f>IF(①基本情報入力シート!Z132="","",①基本情報入力シート!Z132)</f>
        <v/>
      </c>
      <c r="R111" s="442" t="str">
        <f>IF(①基本情報入力シート!AA132="","",①基本情報入力シート!AA132)</f>
        <v/>
      </c>
      <c r="S111" s="460"/>
      <c r="T111" s="448"/>
      <c r="U111" s="449" t="str">
        <f>IFERROR(IF(S111="","",VLOOKUP(P111,【参考】数式用!$A$5:$K$39,MATCH(T111,【参考】数式用!$I$4:$K$4,0)+8,0)),"")</f>
        <v/>
      </c>
      <c r="V111" s="463" t="str">
        <f>IF(T111="特定加算Ⅰ",VLOOKUP(P111,【参考】数式用!$A$5:$L$39,12,FALSE),"-")</f>
        <v>-</v>
      </c>
      <c r="W111" s="450" t="s">
        <v>209</v>
      </c>
      <c r="X111" s="451"/>
      <c r="Y111" s="452" t="s">
        <v>210</v>
      </c>
      <c r="Z111" s="451"/>
      <c r="AA111" s="453" t="s">
        <v>211</v>
      </c>
      <c r="AB111" s="451"/>
      <c r="AC111" s="452" t="s">
        <v>210</v>
      </c>
      <c r="AD111" s="451"/>
      <c r="AE111" s="452" t="s">
        <v>212</v>
      </c>
      <c r="AF111" s="454" t="s">
        <v>213</v>
      </c>
      <c r="AG111" s="455" t="str">
        <f t="shared" si="12"/>
        <v/>
      </c>
      <c r="AH111" s="456" t="s">
        <v>214</v>
      </c>
      <c r="AI111" s="457" t="str">
        <f t="shared" si="8"/>
        <v/>
      </c>
      <c r="AK111" s="42" t="str">
        <f t="shared" si="9"/>
        <v>○</v>
      </c>
      <c r="AL111" s="42" t="str">
        <f>IFERROR(IF(AND(AI111&lt;&gt;"",OR('②別紙様式2-2 個表_処遇'!T111="加算Ⅳ",'②別紙様式2-2 個表_処遇'!T111="加算Ⅴ",'②別紙様式2-2 個表_処遇'!T111="特別加算")),"☓","○"),"")</f>
        <v>○</v>
      </c>
      <c r="AM111" s="44" t="str">
        <f t="shared" si="10"/>
        <v/>
      </c>
      <c r="AN111" s="44" t="str">
        <f t="shared" si="11"/>
        <v/>
      </c>
      <c r="AO111" s="44"/>
      <c r="AP111" s="44"/>
      <c r="AQ111" s="44"/>
      <c r="AR111" s="44"/>
      <c r="AS111" s="44"/>
      <c r="AT111" s="44"/>
      <c r="AU111" s="44"/>
      <c r="AV111" s="447"/>
    </row>
    <row r="112" spans="1:48" ht="10.5" customHeight="1"/>
    <row r="113" spans="35:35" ht="20.25" customHeight="1">
      <c r="AI113" s="33"/>
    </row>
    <row r="114" spans="35:35" ht="20.25" customHeight="1">
      <c r="AI114" s="458"/>
    </row>
    <row r="115" spans="35:35" ht="21" customHeight="1"/>
  </sheetData>
  <sheetProtection formatCells="0" formatColumns="0" formatRows="0" insertRows="0" deleteRows="0" autoFilter="0"/>
  <autoFilter ref="L11:AI11"/>
  <mergeCells count="18">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S9:S10"/>
    <mergeCell ref="M7:N9"/>
    <mergeCell ref="T9:T10"/>
  </mergeCells>
  <phoneticPr fontId="7"/>
  <dataValidations count="3">
    <dataValidation imeMode="hiragana" allowBlank="1" showInputMessage="1" showErrorMessage="1" sqref="AI114"/>
    <dataValidation imeMode="halfAlpha" allowBlank="1" showInputMessage="1" showErrorMessage="1" sqref="AD12:AD111 Z12:Z111 X12:X111 AB12:AB111 B12:R111"/>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【参考】数式用!$I$4:$K$4</xm:f>
          </x14:formula1>
          <xm:sqref>T12:T111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view="pageBreakPreview" zoomScale="85" zoomScaleNormal="85" zoomScaleSheetLayoutView="85" workbookViewId="0">
      <selection activeCell="A2" sqref="A2:B4"/>
    </sheetView>
  </sheetViews>
  <sheetFormatPr defaultColWidth="9" defaultRowHeight="15.75"/>
  <cols>
    <col min="1" max="1" width="21.75" style="607" customWidth="1"/>
    <col min="2" max="2" width="16.75" style="607" customWidth="1"/>
    <col min="3" max="7" width="10.75" style="607" customWidth="1"/>
    <col min="8" max="11" width="10.75" style="470" customWidth="1"/>
    <col min="12" max="12" width="25.75" style="607" customWidth="1"/>
    <col min="13" max="13" width="1.625" style="20" customWidth="1"/>
    <col min="14" max="16384" width="9" style="20"/>
  </cols>
  <sheetData>
    <row r="1" spans="1:12">
      <c r="A1" s="606" t="s">
        <v>114</v>
      </c>
      <c r="B1" s="606"/>
      <c r="C1" s="606"/>
      <c r="D1" s="606"/>
      <c r="E1" s="606"/>
      <c r="F1" s="606"/>
      <c r="G1" s="606"/>
    </row>
    <row r="2" spans="1:12" ht="27.75" customHeight="1">
      <c r="A2" s="1294" t="s">
        <v>309</v>
      </c>
      <c r="B2" s="1295"/>
      <c r="C2" s="1300" t="s">
        <v>310</v>
      </c>
      <c r="D2" s="1300"/>
      <c r="E2" s="1300"/>
      <c r="F2" s="1300"/>
      <c r="G2" s="1300"/>
      <c r="H2" s="1301" t="s">
        <v>311</v>
      </c>
      <c r="I2" s="1291" t="s">
        <v>312</v>
      </c>
      <c r="J2" s="1292"/>
      <c r="K2" s="1292"/>
      <c r="L2" s="1293"/>
    </row>
    <row r="3" spans="1:12" ht="39" customHeight="1">
      <c r="A3" s="1296"/>
      <c r="B3" s="1297"/>
      <c r="C3" s="1303" t="s">
        <v>353</v>
      </c>
      <c r="D3" s="1303"/>
      <c r="E3" s="1303"/>
      <c r="F3" s="1303"/>
      <c r="G3" s="1303"/>
      <c r="H3" s="1302"/>
      <c r="I3" s="1302" t="s">
        <v>313</v>
      </c>
      <c r="J3" s="1298"/>
      <c r="K3" s="1298"/>
      <c r="L3" s="608" t="s">
        <v>314</v>
      </c>
    </row>
    <row r="4" spans="1:12" ht="18" customHeight="1">
      <c r="A4" s="1298"/>
      <c r="B4" s="1299"/>
      <c r="C4" s="608" t="s">
        <v>106</v>
      </c>
      <c r="D4" s="608" t="s">
        <v>107</v>
      </c>
      <c r="E4" s="608" t="s">
        <v>108</v>
      </c>
      <c r="F4" s="608" t="s">
        <v>109</v>
      </c>
      <c r="G4" s="608" t="s">
        <v>110</v>
      </c>
      <c r="H4" s="609" t="s">
        <v>315</v>
      </c>
      <c r="I4" s="608" t="s">
        <v>61</v>
      </c>
      <c r="J4" s="610" t="s">
        <v>62</v>
      </c>
      <c r="K4" s="610" t="s">
        <v>401</v>
      </c>
      <c r="L4" s="608" t="s">
        <v>61</v>
      </c>
    </row>
    <row r="5" spans="1:12" ht="16.899999999999999" customHeight="1">
      <c r="A5" s="611" t="s">
        <v>316</v>
      </c>
      <c r="B5" s="612"/>
      <c r="C5" s="613">
        <v>0.30199999999999999</v>
      </c>
      <c r="D5" s="613">
        <v>0.22</v>
      </c>
      <c r="E5" s="613">
        <v>0.122</v>
      </c>
      <c r="F5" s="613">
        <f>$E5*0.9</f>
        <v>0.10979999999999999</v>
      </c>
      <c r="G5" s="613">
        <f t="shared" ref="G5:G27" si="0">$E5*0.9</f>
        <v>0.10979999999999999</v>
      </c>
      <c r="H5" s="614">
        <v>4.1000000000000002E-2</v>
      </c>
      <c r="I5" s="613">
        <v>7.3999999999999996E-2</v>
      </c>
      <c r="J5" s="613">
        <v>5.8000000000000003E-2</v>
      </c>
      <c r="K5" s="615" t="s">
        <v>402</v>
      </c>
      <c r="L5" s="516" t="s">
        <v>317</v>
      </c>
    </row>
    <row r="6" spans="1:12" ht="16.899999999999999" customHeight="1">
      <c r="A6" s="611" t="s">
        <v>318</v>
      </c>
      <c r="B6" s="612"/>
      <c r="C6" s="613">
        <v>0.191</v>
      </c>
      <c r="D6" s="613">
        <v>0.13900000000000001</v>
      </c>
      <c r="E6" s="613">
        <v>7.6999999999999999E-2</v>
      </c>
      <c r="F6" s="613">
        <f t="shared" ref="F6:F27" si="1">$E6*0.9</f>
        <v>6.93E-2</v>
      </c>
      <c r="G6" s="613">
        <f t="shared" si="0"/>
        <v>6.93E-2</v>
      </c>
      <c r="H6" s="614">
        <v>2.5999999999999999E-2</v>
      </c>
      <c r="I6" s="613">
        <v>4.4999999999999998E-2</v>
      </c>
      <c r="J6" s="613">
        <v>3.5999999999999997E-2</v>
      </c>
      <c r="K6" s="615" t="s">
        <v>402</v>
      </c>
      <c r="L6" s="516" t="s">
        <v>317</v>
      </c>
    </row>
    <row r="7" spans="1:12" ht="16.899999999999999" customHeight="1">
      <c r="A7" s="611" t="s">
        <v>319</v>
      </c>
      <c r="B7" s="612"/>
      <c r="C7" s="613">
        <v>0.30199999999999999</v>
      </c>
      <c r="D7" s="613">
        <v>0.22</v>
      </c>
      <c r="E7" s="613">
        <v>0.122</v>
      </c>
      <c r="F7" s="613">
        <f t="shared" si="1"/>
        <v>0.10979999999999999</v>
      </c>
      <c r="G7" s="613">
        <f t="shared" si="0"/>
        <v>0.10979999999999999</v>
      </c>
      <c r="H7" s="614">
        <v>4.1000000000000002E-2</v>
      </c>
      <c r="I7" s="613">
        <v>0.14799999999999999</v>
      </c>
      <c r="J7" s="613">
        <v>0.115</v>
      </c>
      <c r="K7" s="615" t="s">
        <v>402</v>
      </c>
      <c r="L7" s="516" t="s">
        <v>317</v>
      </c>
    </row>
    <row r="8" spans="1:12" ht="16.899999999999999" customHeight="1">
      <c r="A8" s="611" t="s">
        <v>320</v>
      </c>
      <c r="B8" s="612"/>
      <c r="C8" s="613">
        <v>0.25</v>
      </c>
      <c r="D8" s="613">
        <v>0.182</v>
      </c>
      <c r="E8" s="613">
        <v>0.10100000000000001</v>
      </c>
      <c r="F8" s="613">
        <f t="shared" si="1"/>
        <v>9.0900000000000009E-2</v>
      </c>
      <c r="G8" s="613">
        <f t="shared" si="0"/>
        <v>9.0900000000000009E-2</v>
      </c>
      <c r="H8" s="614">
        <v>3.4000000000000002E-2</v>
      </c>
      <c r="I8" s="613">
        <v>6.9000000000000006E-2</v>
      </c>
      <c r="J8" s="613">
        <v>5.7000000000000002E-2</v>
      </c>
      <c r="K8" s="615" t="s">
        <v>402</v>
      </c>
      <c r="L8" s="516" t="s">
        <v>317</v>
      </c>
    </row>
    <row r="9" spans="1:12" ht="16.899999999999999" customHeight="1">
      <c r="A9" s="611" t="s">
        <v>321</v>
      </c>
      <c r="B9" s="612"/>
      <c r="C9" s="613">
        <v>3.5000000000000003E-2</v>
      </c>
      <c r="D9" s="613">
        <v>2.5000000000000001E-2</v>
      </c>
      <c r="E9" s="613">
        <v>1.4E-2</v>
      </c>
      <c r="F9" s="613">
        <f t="shared" si="1"/>
        <v>1.26E-2</v>
      </c>
      <c r="G9" s="613">
        <f t="shared" si="0"/>
        <v>1.26E-2</v>
      </c>
      <c r="H9" s="614">
        <v>5.0000000000000001E-3</v>
      </c>
      <c r="I9" s="613">
        <v>2.5000000000000001E-2</v>
      </c>
      <c r="J9" s="613">
        <v>2.3E-2</v>
      </c>
      <c r="K9" s="615" t="s">
        <v>402</v>
      </c>
      <c r="L9" s="516" t="s">
        <v>322</v>
      </c>
    </row>
    <row r="10" spans="1:12" ht="16.899999999999999" customHeight="1">
      <c r="A10" s="611" t="s">
        <v>323</v>
      </c>
      <c r="B10" s="612"/>
      <c r="C10" s="616">
        <v>4.2000000000000003E-2</v>
      </c>
      <c r="D10" s="616">
        <v>3.1E-2</v>
      </c>
      <c r="E10" s="616">
        <v>1.7000000000000001E-2</v>
      </c>
      <c r="F10" s="616">
        <f t="shared" si="1"/>
        <v>1.5300000000000001E-2</v>
      </c>
      <c r="G10" s="616">
        <f t="shared" si="0"/>
        <v>1.5300000000000001E-2</v>
      </c>
      <c r="H10" s="617">
        <v>6.0000000000000001E-3</v>
      </c>
      <c r="I10" s="618">
        <v>1.4E-2</v>
      </c>
      <c r="J10" s="613">
        <v>1.2999999999999999E-2</v>
      </c>
      <c r="K10" s="615" t="s">
        <v>402</v>
      </c>
      <c r="L10" s="516" t="s">
        <v>322</v>
      </c>
    </row>
    <row r="11" spans="1:12" ht="16.899999999999999" customHeight="1">
      <c r="A11" s="611" t="s">
        <v>324</v>
      </c>
      <c r="B11" s="612"/>
      <c r="C11" s="613">
        <v>2.5000000000000001E-2</v>
      </c>
      <c r="D11" s="613">
        <v>1.7999999999999999E-2</v>
      </c>
      <c r="E11" s="613">
        <v>0.01</v>
      </c>
      <c r="F11" s="613">
        <f t="shared" si="1"/>
        <v>9.0000000000000011E-3</v>
      </c>
      <c r="G11" s="613">
        <f t="shared" si="0"/>
        <v>9.0000000000000011E-3</v>
      </c>
      <c r="H11" s="614">
        <v>3.0000000000000001E-3</v>
      </c>
      <c r="I11" s="615" t="s">
        <v>402</v>
      </c>
      <c r="J11" s="615" t="s">
        <v>402</v>
      </c>
      <c r="K11" s="614">
        <v>1.4999999999999999E-2</v>
      </c>
      <c r="L11" s="516" t="s">
        <v>408</v>
      </c>
    </row>
    <row r="12" spans="1:12" ht="16.899999999999999" customHeight="1">
      <c r="A12" s="611" t="s">
        <v>325</v>
      </c>
      <c r="B12" s="612"/>
      <c r="C12" s="619">
        <v>6.9000000000000006E-2</v>
      </c>
      <c r="D12" s="619">
        <v>0.05</v>
      </c>
      <c r="E12" s="619">
        <v>2.8000000000000001E-2</v>
      </c>
      <c r="F12" s="619">
        <f t="shared" si="1"/>
        <v>2.52E-2</v>
      </c>
      <c r="G12" s="619">
        <f t="shared" si="0"/>
        <v>2.52E-2</v>
      </c>
      <c r="H12" s="620">
        <v>8.9999999999999993E-3</v>
      </c>
      <c r="I12" s="615" t="s">
        <v>402</v>
      </c>
      <c r="J12" s="615" t="s">
        <v>402</v>
      </c>
      <c r="K12" s="614">
        <v>1.9E-2</v>
      </c>
      <c r="L12" s="516" t="s">
        <v>409</v>
      </c>
    </row>
    <row r="13" spans="1:12" ht="16.899999999999999" customHeight="1">
      <c r="A13" s="611" t="s">
        <v>326</v>
      </c>
      <c r="B13" s="612"/>
      <c r="C13" s="613">
        <v>5.7000000000000002E-2</v>
      </c>
      <c r="D13" s="613">
        <v>4.1000000000000002E-2</v>
      </c>
      <c r="E13" s="613">
        <v>2.3E-2</v>
      </c>
      <c r="F13" s="613">
        <f t="shared" si="1"/>
        <v>2.07E-2</v>
      </c>
      <c r="G13" s="613">
        <f t="shared" si="0"/>
        <v>2.07E-2</v>
      </c>
      <c r="H13" s="614">
        <v>8.0000000000000002E-3</v>
      </c>
      <c r="I13" s="613">
        <v>0.05</v>
      </c>
      <c r="J13" s="613">
        <v>4.4999999999999998E-2</v>
      </c>
      <c r="K13" s="615" t="s">
        <v>402</v>
      </c>
      <c r="L13" s="516" t="s">
        <v>322</v>
      </c>
    </row>
    <row r="14" spans="1:12" ht="16.899999999999999" customHeight="1">
      <c r="A14" s="611" t="s">
        <v>327</v>
      </c>
      <c r="B14" s="612"/>
      <c r="C14" s="613">
        <v>5.7000000000000002E-2</v>
      </c>
      <c r="D14" s="613">
        <v>4.1000000000000002E-2</v>
      </c>
      <c r="E14" s="613">
        <v>2.3E-2</v>
      </c>
      <c r="F14" s="613">
        <f t="shared" si="1"/>
        <v>2.07E-2</v>
      </c>
      <c r="G14" s="613">
        <f t="shared" si="0"/>
        <v>2.07E-2</v>
      </c>
      <c r="H14" s="614">
        <v>8.0000000000000002E-3</v>
      </c>
      <c r="I14" s="613">
        <v>3.9E-2</v>
      </c>
      <c r="J14" s="613">
        <v>3.4000000000000002E-2</v>
      </c>
      <c r="K14" s="615" t="s">
        <v>402</v>
      </c>
      <c r="L14" s="516" t="s">
        <v>322</v>
      </c>
    </row>
    <row r="15" spans="1:12" ht="16.899999999999999" customHeight="1">
      <c r="A15" s="611" t="s">
        <v>328</v>
      </c>
      <c r="B15" s="612"/>
      <c r="C15" s="613">
        <v>6.7000000000000004E-2</v>
      </c>
      <c r="D15" s="613">
        <v>4.9000000000000002E-2</v>
      </c>
      <c r="E15" s="613">
        <v>2.7E-2</v>
      </c>
      <c r="F15" s="613">
        <f t="shared" si="1"/>
        <v>2.4299999999999999E-2</v>
      </c>
      <c r="G15" s="613">
        <f t="shared" si="0"/>
        <v>2.4299999999999999E-2</v>
      </c>
      <c r="H15" s="614">
        <v>8.9999999999999993E-3</v>
      </c>
      <c r="I15" s="613">
        <v>0.02</v>
      </c>
      <c r="J15" s="613">
        <v>1.7000000000000001E-2</v>
      </c>
      <c r="K15" s="615" t="s">
        <v>402</v>
      </c>
      <c r="L15" s="516" t="s">
        <v>322</v>
      </c>
    </row>
    <row r="16" spans="1:12" ht="16.899999999999999" customHeight="1">
      <c r="A16" s="611" t="s">
        <v>329</v>
      </c>
      <c r="B16" s="612"/>
      <c r="C16" s="613">
        <v>5.3999999999999999E-2</v>
      </c>
      <c r="D16" s="613">
        <v>0.04</v>
      </c>
      <c r="E16" s="613">
        <v>2.1999999999999999E-2</v>
      </c>
      <c r="F16" s="613">
        <f t="shared" si="1"/>
        <v>1.9799999999999998E-2</v>
      </c>
      <c r="G16" s="613">
        <f t="shared" si="0"/>
        <v>1.9799999999999998E-2</v>
      </c>
      <c r="H16" s="614">
        <v>7.0000000000000001E-3</v>
      </c>
      <c r="I16" s="613">
        <v>4.0000000000000001E-3</v>
      </c>
      <c r="J16" s="613">
        <v>4.0000000000000001E-3</v>
      </c>
      <c r="K16" s="615" t="s">
        <v>402</v>
      </c>
      <c r="L16" s="516" t="s">
        <v>322</v>
      </c>
    </row>
    <row r="17" spans="1:12" ht="16.899999999999999" customHeight="1">
      <c r="A17" s="611" t="s">
        <v>330</v>
      </c>
      <c r="B17" s="612"/>
      <c r="C17" s="613">
        <v>5.1999999999999998E-2</v>
      </c>
      <c r="D17" s="613">
        <v>3.7999999999999999E-2</v>
      </c>
      <c r="E17" s="613">
        <v>2.1000000000000001E-2</v>
      </c>
      <c r="F17" s="613">
        <f t="shared" si="1"/>
        <v>1.89E-2</v>
      </c>
      <c r="G17" s="613">
        <f t="shared" si="0"/>
        <v>1.89E-2</v>
      </c>
      <c r="H17" s="614">
        <v>7.0000000000000001E-3</v>
      </c>
      <c r="I17" s="613">
        <v>0.02</v>
      </c>
      <c r="J17" s="613">
        <v>1.7000000000000001E-2</v>
      </c>
      <c r="K17" s="615" t="s">
        <v>402</v>
      </c>
      <c r="L17" s="516" t="s">
        <v>322</v>
      </c>
    </row>
    <row r="18" spans="1:12" ht="16.899999999999999" customHeight="1">
      <c r="A18" s="611" t="s">
        <v>331</v>
      </c>
      <c r="B18" s="612"/>
      <c r="C18" s="613">
        <v>7.3999999999999996E-2</v>
      </c>
      <c r="D18" s="613">
        <v>5.3999999999999999E-2</v>
      </c>
      <c r="E18" s="613">
        <v>0.03</v>
      </c>
      <c r="F18" s="613">
        <f t="shared" si="1"/>
        <v>2.7E-2</v>
      </c>
      <c r="G18" s="613">
        <f t="shared" si="0"/>
        <v>2.7E-2</v>
      </c>
      <c r="H18" s="614">
        <v>0.01</v>
      </c>
      <c r="I18" s="613">
        <v>1.7999999999999999E-2</v>
      </c>
      <c r="J18" s="613">
        <v>1.4999999999999999E-2</v>
      </c>
      <c r="K18" s="615" t="s">
        <v>402</v>
      </c>
      <c r="L18" s="516" t="s">
        <v>322</v>
      </c>
    </row>
    <row r="19" spans="1:12" ht="16.899999999999999" customHeight="1">
      <c r="A19" s="611" t="s">
        <v>332</v>
      </c>
      <c r="B19" s="612"/>
      <c r="C19" s="613">
        <v>7.3999999999999996E-2</v>
      </c>
      <c r="D19" s="613">
        <v>5.3999999999999999E-2</v>
      </c>
      <c r="E19" s="613">
        <v>0.03</v>
      </c>
      <c r="F19" s="613">
        <f t="shared" si="1"/>
        <v>2.7E-2</v>
      </c>
      <c r="G19" s="613">
        <f t="shared" si="0"/>
        <v>2.7E-2</v>
      </c>
      <c r="H19" s="614">
        <v>0.01</v>
      </c>
      <c r="I19" s="613">
        <v>1.7999999999999999E-2</v>
      </c>
      <c r="J19" s="613">
        <v>1.4999999999999999E-2</v>
      </c>
      <c r="K19" s="615" t="s">
        <v>402</v>
      </c>
      <c r="L19" s="516" t="s">
        <v>322</v>
      </c>
    </row>
    <row r="20" spans="1:12" ht="16.899999999999999" customHeight="1" thickBot="1">
      <c r="A20" s="621" t="s">
        <v>333</v>
      </c>
      <c r="B20" s="622"/>
      <c r="C20" s="623">
        <v>0.17</v>
      </c>
      <c r="D20" s="623">
        <v>0.124</v>
      </c>
      <c r="E20" s="623">
        <v>6.9000000000000006E-2</v>
      </c>
      <c r="F20" s="623">
        <f t="shared" si="1"/>
        <v>6.2100000000000009E-2</v>
      </c>
      <c r="G20" s="623">
        <f t="shared" si="0"/>
        <v>6.2100000000000009E-2</v>
      </c>
      <c r="H20" s="624">
        <v>2.3E-2</v>
      </c>
      <c r="I20" s="623">
        <v>0.02</v>
      </c>
      <c r="J20" s="623">
        <v>1.6E-2</v>
      </c>
      <c r="K20" s="625" t="s">
        <v>402</v>
      </c>
      <c r="L20" s="644" t="s">
        <v>322</v>
      </c>
    </row>
    <row r="21" spans="1:12" ht="16.899999999999999" customHeight="1">
      <c r="A21" s="633" t="s">
        <v>334</v>
      </c>
      <c r="B21" s="634"/>
      <c r="C21" s="635">
        <v>7.5999999999999998E-2</v>
      </c>
      <c r="D21" s="635">
        <v>5.6000000000000001E-2</v>
      </c>
      <c r="E21" s="635">
        <v>3.1E-2</v>
      </c>
      <c r="F21" s="635">
        <f t="shared" si="1"/>
        <v>2.7900000000000001E-2</v>
      </c>
      <c r="G21" s="635">
        <f t="shared" si="0"/>
        <v>2.7900000000000001E-2</v>
      </c>
      <c r="H21" s="636">
        <v>0.01</v>
      </c>
      <c r="I21" s="635">
        <v>2.5000000000000001E-2</v>
      </c>
      <c r="J21" s="635">
        <v>2.1999999999999999E-2</v>
      </c>
      <c r="K21" s="637" t="s">
        <v>402</v>
      </c>
      <c r="L21" s="645" t="s">
        <v>322</v>
      </c>
    </row>
    <row r="22" spans="1:12" ht="16.899999999999999" customHeight="1">
      <c r="A22" s="638" t="s">
        <v>335</v>
      </c>
      <c r="B22" s="612"/>
      <c r="C22" s="613">
        <v>0.14599999999999999</v>
      </c>
      <c r="D22" s="613">
        <v>0.106</v>
      </c>
      <c r="E22" s="613">
        <v>5.8999999999999997E-2</v>
      </c>
      <c r="F22" s="613">
        <f t="shared" si="1"/>
        <v>5.3100000000000001E-2</v>
      </c>
      <c r="G22" s="613">
        <f t="shared" si="0"/>
        <v>5.3100000000000001E-2</v>
      </c>
      <c r="H22" s="614">
        <v>0.02</v>
      </c>
      <c r="I22" s="613">
        <v>9.1999999999999998E-2</v>
      </c>
      <c r="J22" s="613">
        <v>8.2000000000000003E-2</v>
      </c>
      <c r="K22" s="615" t="s">
        <v>402</v>
      </c>
      <c r="L22" s="646" t="s">
        <v>322</v>
      </c>
    </row>
    <row r="23" spans="1:12" ht="16.899999999999999" customHeight="1">
      <c r="A23" s="638" t="s">
        <v>336</v>
      </c>
      <c r="B23" s="612"/>
      <c r="C23" s="613">
        <v>8.1000000000000003E-2</v>
      </c>
      <c r="D23" s="613">
        <v>5.8999999999999997E-2</v>
      </c>
      <c r="E23" s="613">
        <v>3.3000000000000002E-2</v>
      </c>
      <c r="F23" s="613">
        <f t="shared" si="1"/>
        <v>2.9700000000000001E-2</v>
      </c>
      <c r="G23" s="613">
        <f t="shared" si="0"/>
        <v>2.9700000000000001E-2</v>
      </c>
      <c r="H23" s="614">
        <v>1.0999999999999999E-2</v>
      </c>
      <c r="I23" s="613">
        <v>7.0000000000000001E-3</v>
      </c>
      <c r="J23" s="613">
        <v>5.0000000000000001E-3</v>
      </c>
      <c r="K23" s="615" t="s">
        <v>402</v>
      </c>
      <c r="L23" s="646" t="s">
        <v>322</v>
      </c>
    </row>
    <row r="24" spans="1:12" ht="16.899999999999999" customHeight="1">
      <c r="A24" s="638" t="s">
        <v>337</v>
      </c>
      <c r="B24" s="612"/>
      <c r="C24" s="613">
        <v>7.9000000000000001E-2</v>
      </c>
      <c r="D24" s="613">
        <v>5.8000000000000003E-2</v>
      </c>
      <c r="E24" s="613">
        <v>3.2000000000000001E-2</v>
      </c>
      <c r="F24" s="613">
        <f t="shared" si="1"/>
        <v>2.8800000000000003E-2</v>
      </c>
      <c r="G24" s="613">
        <f t="shared" si="0"/>
        <v>2.8800000000000003E-2</v>
      </c>
      <c r="H24" s="614">
        <v>1.0999999999999999E-2</v>
      </c>
      <c r="I24" s="615" t="s">
        <v>402</v>
      </c>
      <c r="J24" s="615" t="s">
        <v>402</v>
      </c>
      <c r="K24" s="614">
        <v>5.0999999999999997E-2</v>
      </c>
      <c r="L24" s="646" t="s">
        <v>239</v>
      </c>
    </row>
    <row r="25" spans="1:12" ht="16.899999999999999" customHeight="1">
      <c r="A25" s="638" t="s">
        <v>338</v>
      </c>
      <c r="B25" s="612"/>
      <c r="C25" s="613">
        <v>7.9000000000000001E-2</v>
      </c>
      <c r="D25" s="613">
        <v>5.8000000000000003E-2</v>
      </c>
      <c r="E25" s="613">
        <v>3.2000000000000001E-2</v>
      </c>
      <c r="F25" s="613">
        <f t="shared" si="1"/>
        <v>2.8800000000000003E-2</v>
      </c>
      <c r="G25" s="613">
        <f t="shared" si="0"/>
        <v>2.8800000000000003E-2</v>
      </c>
      <c r="H25" s="614">
        <v>1.0999999999999999E-2</v>
      </c>
      <c r="I25" s="615" t="s">
        <v>402</v>
      </c>
      <c r="J25" s="615" t="s">
        <v>402</v>
      </c>
      <c r="K25" s="614">
        <v>5.0999999999999997E-2</v>
      </c>
      <c r="L25" s="646" t="s">
        <v>408</v>
      </c>
    </row>
    <row r="26" spans="1:12" ht="16.899999999999999" customHeight="1">
      <c r="A26" s="638" t="s">
        <v>339</v>
      </c>
      <c r="B26" s="612"/>
      <c r="C26" s="613">
        <v>6.2E-2</v>
      </c>
      <c r="D26" s="613">
        <v>4.4999999999999998E-2</v>
      </c>
      <c r="E26" s="613">
        <v>2.5000000000000001E-2</v>
      </c>
      <c r="F26" s="613">
        <f t="shared" si="1"/>
        <v>2.2500000000000003E-2</v>
      </c>
      <c r="G26" s="613">
        <f t="shared" si="0"/>
        <v>2.2500000000000003E-2</v>
      </c>
      <c r="H26" s="614">
        <v>8.0000000000000002E-3</v>
      </c>
      <c r="I26" s="613">
        <v>5.5E-2</v>
      </c>
      <c r="J26" s="613">
        <v>0.05</v>
      </c>
      <c r="K26" s="615"/>
      <c r="L26" s="646" t="s">
        <v>322</v>
      </c>
    </row>
    <row r="27" spans="1:12" ht="16.899999999999999" customHeight="1" thickBot="1">
      <c r="A27" s="639" t="s">
        <v>340</v>
      </c>
      <c r="B27" s="640"/>
      <c r="C27" s="641">
        <v>3.5000000000000003E-2</v>
      </c>
      <c r="D27" s="641">
        <v>2.5000000000000001E-2</v>
      </c>
      <c r="E27" s="641">
        <v>1.4E-2</v>
      </c>
      <c r="F27" s="641">
        <f t="shared" si="1"/>
        <v>1.26E-2</v>
      </c>
      <c r="G27" s="641">
        <f t="shared" si="0"/>
        <v>1.26E-2</v>
      </c>
      <c r="H27" s="642">
        <v>5.0000000000000001E-3</v>
      </c>
      <c r="I27" s="641">
        <v>0.03</v>
      </c>
      <c r="J27" s="641">
        <v>2.7E-2</v>
      </c>
      <c r="K27" s="643"/>
      <c r="L27" s="647" t="s">
        <v>322</v>
      </c>
    </row>
    <row r="28" spans="1:12" ht="16.899999999999999" customHeight="1">
      <c r="A28" s="1287" t="s">
        <v>341</v>
      </c>
      <c r="B28" s="1288"/>
      <c r="C28" s="630">
        <v>6.9000000000000006E-2</v>
      </c>
      <c r="D28" s="630">
        <v>0.05</v>
      </c>
      <c r="E28" s="630">
        <v>2.8000000000000001E-2</v>
      </c>
      <c r="F28" s="630">
        <v>2.52E-2</v>
      </c>
      <c r="G28" s="630">
        <v>2.52E-2</v>
      </c>
      <c r="H28" s="631">
        <v>8.9999999999999993E-3</v>
      </c>
      <c r="I28" s="632" t="s">
        <v>402</v>
      </c>
      <c r="J28" s="632" t="s">
        <v>402</v>
      </c>
      <c r="K28" s="631">
        <v>1.9E-2</v>
      </c>
      <c r="L28" s="648" t="s">
        <v>239</v>
      </c>
    </row>
    <row r="29" spans="1:12" ht="16.899999999999999" customHeight="1">
      <c r="A29" s="611" t="s">
        <v>342</v>
      </c>
      <c r="B29" s="612"/>
      <c r="C29" s="613">
        <v>0.17</v>
      </c>
      <c r="D29" s="613">
        <v>0.124</v>
      </c>
      <c r="E29" s="613">
        <v>6.9000000000000006E-2</v>
      </c>
      <c r="F29" s="613">
        <v>6.2100000000000009E-2</v>
      </c>
      <c r="G29" s="613">
        <v>6.2100000000000009E-2</v>
      </c>
      <c r="H29" s="614">
        <v>2.3E-2</v>
      </c>
      <c r="I29" s="613">
        <v>0.02</v>
      </c>
      <c r="J29" s="613">
        <v>1.6E-2</v>
      </c>
      <c r="K29" s="615" t="s">
        <v>402</v>
      </c>
      <c r="L29" s="516" t="s">
        <v>322</v>
      </c>
    </row>
    <row r="30" spans="1:12" ht="16.899999999999999" customHeight="1">
      <c r="A30" s="611" t="s">
        <v>343</v>
      </c>
      <c r="B30" s="612"/>
      <c r="C30" s="613">
        <v>5.7000000000000002E-2</v>
      </c>
      <c r="D30" s="613">
        <v>4.1000000000000002E-2</v>
      </c>
      <c r="E30" s="613">
        <v>2.3E-2</v>
      </c>
      <c r="F30" s="613">
        <v>2.07E-2</v>
      </c>
      <c r="G30" s="613">
        <v>2.07E-2</v>
      </c>
      <c r="H30" s="614">
        <v>8.0000000000000002E-3</v>
      </c>
      <c r="I30" s="613">
        <v>3.9E-2</v>
      </c>
      <c r="J30" s="613">
        <v>3.4000000000000002E-2</v>
      </c>
      <c r="K30" s="615" t="s">
        <v>402</v>
      </c>
      <c r="L30" s="516" t="s">
        <v>322</v>
      </c>
    </row>
    <row r="31" spans="1:12" ht="16.899999999999999" customHeight="1">
      <c r="A31" s="1289" t="s">
        <v>344</v>
      </c>
      <c r="B31" s="1290"/>
      <c r="C31" s="613">
        <v>7.3999999999999996E-2</v>
      </c>
      <c r="D31" s="613">
        <v>5.3999999999999999E-2</v>
      </c>
      <c r="E31" s="613">
        <v>0.03</v>
      </c>
      <c r="F31" s="613">
        <v>2.7E-2</v>
      </c>
      <c r="G31" s="613">
        <v>2.7E-2</v>
      </c>
      <c r="H31" s="614">
        <v>0.01</v>
      </c>
      <c r="I31" s="613">
        <v>1.7999999999999999E-2</v>
      </c>
      <c r="J31" s="613">
        <v>1.4999999999999999E-2</v>
      </c>
      <c r="K31" s="615" t="s">
        <v>402</v>
      </c>
      <c r="L31" s="516" t="s">
        <v>322</v>
      </c>
    </row>
    <row r="32" spans="1:12" ht="16.899999999999999" customHeight="1">
      <c r="A32" s="611" t="s">
        <v>345</v>
      </c>
      <c r="B32" s="612"/>
      <c r="C32" s="613">
        <v>7.3999999999999996E-2</v>
      </c>
      <c r="D32" s="613">
        <v>5.3999999999999999E-2</v>
      </c>
      <c r="E32" s="613">
        <v>0.03</v>
      </c>
      <c r="F32" s="613">
        <v>2.7E-2</v>
      </c>
      <c r="G32" s="613">
        <v>2.7E-2</v>
      </c>
      <c r="H32" s="614">
        <v>0.01</v>
      </c>
      <c r="I32" s="613">
        <v>1.7999999999999999E-2</v>
      </c>
      <c r="J32" s="613">
        <v>1.4999999999999999E-2</v>
      </c>
      <c r="K32" s="615" t="s">
        <v>402</v>
      </c>
      <c r="L32" s="516" t="s">
        <v>322</v>
      </c>
    </row>
    <row r="33" spans="1:13" ht="16.899999999999999" customHeight="1">
      <c r="A33" s="611" t="s">
        <v>346</v>
      </c>
      <c r="B33" s="612"/>
      <c r="C33" s="616">
        <v>4.2000000000000003E-2</v>
      </c>
      <c r="D33" s="616">
        <v>3.1E-2</v>
      </c>
      <c r="E33" s="616">
        <v>1.7000000000000001E-2</v>
      </c>
      <c r="F33" s="616">
        <v>1.5300000000000001E-2</v>
      </c>
      <c r="G33" s="616">
        <v>1.5300000000000001E-2</v>
      </c>
      <c r="H33" s="617">
        <v>6.0000000000000001E-3</v>
      </c>
      <c r="I33" s="615" t="s">
        <v>402</v>
      </c>
      <c r="J33" s="615" t="s">
        <v>402</v>
      </c>
      <c r="K33" s="626">
        <v>1.4E-2</v>
      </c>
      <c r="L33" s="516" t="s">
        <v>409</v>
      </c>
      <c r="M33" s="20" t="s">
        <v>445</v>
      </c>
    </row>
    <row r="34" spans="1:13" ht="16.899999999999999" customHeight="1">
      <c r="A34" s="611" t="s">
        <v>347</v>
      </c>
      <c r="B34" s="612"/>
      <c r="C34" s="619">
        <v>6.9000000000000006E-2</v>
      </c>
      <c r="D34" s="619">
        <v>0.05</v>
      </c>
      <c r="E34" s="619">
        <v>2.8000000000000001E-2</v>
      </c>
      <c r="F34" s="619">
        <v>2.52E-2</v>
      </c>
      <c r="G34" s="619">
        <v>2.52E-2</v>
      </c>
      <c r="H34" s="620">
        <v>8.9999999999999993E-3</v>
      </c>
      <c r="I34" s="615" t="s">
        <v>402</v>
      </c>
      <c r="J34" s="615" t="s">
        <v>402</v>
      </c>
      <c r="K34" s="614">
        <v>1.9E-2</v>
      </c>
      <c r="L34" s="516" t="s">
        <v>239</v>
      </c>
    </row>
    <row r="35" spans="1:13" ht="16.899999999999999" customHeight="1">
      <c r="A35" s="611" t="s">
        <v>348</v>
      </c>
      <c r="B35" s="612"/>
      <c r="C35" s="619">
        <v>6.9000000000000006E-2</v>
      </c>
      <c r="D35" s="619">
        <v>0.05</v>
      </c>
      <c r="E35" s="619">
        <v>2.8000000000000001E-2</v>
      </c>
      <c r="F35" s="619">
        <v>2.52E-2</v>
      </c>
      <c r="G35" s="619">
        <v>2.52E-2</v>
      </c>
      <c r="H35" s="620">
        <v>8.9999999999999993E-3</v>
      </c>
      <c r="I35" s="615" t="s">
        <v>402</v>
      </c>
      <c r="J35" s="615" t="s">
        <v>402</v>
      </c>
      <c r="K35" s="614">
        <v>1.9E-2</v>
      </c>
      <c r="L35" s="516" t="s">
        <v>239</v>
      </c>
    </row>
    <row r="36" spans="1:13" ht="16.899999999999999" customHeight="1">
      <c r="A36" s="611" t="s">
        <v>349</v>
      </c>
      <c r="B36" s="612"/>
      <c r="C36" s="619">
        <v>6.9000000000000006E-2</v>
      </c>
      <c r="D36" s="619">
        <v>0.05</v>
      </c>
      <c r="E36" s="619">
        <v>2.8000000000000001E-2</v>
      </c>
      <c r="F36" s="619">
        <v>2.52E-2</v>
      </c>
      <c r="G36" s="619">
        <v>2.52E-2</v>
      </c>
      <c r="H36" s="620">
        <v>8.9999999999999993E-3</v>
      </c>
      <c r="I36" s="615" t="s">
        <v>402</v>
      </c>
      <c r="J36" s="615" t="s">
        <v>402</v>
      </c>
      <c r="K36" s="614">
        <v>1.9E-2</v>
      </c>
      <c r="L36" s="516" t="s">
        <v>408</v>
      </c>
    </row>
    <row r="37" spans="1:13" ht="16.899999999999999" customHeight="1">
      <c r="A37" s="611" t="s">
        <v>350</v>
      </c>
      <c r="B37" s="612"/>
      <c r="C37" s="619">
        <v>6.9000000000000006E-2</v>
      </c>
      <c r="D37" s="619">
        <v>0.05</v>
      </c>
      <c r="E37" s="619">
        <v>2.8000000000000001E-2</v>
      </c>
      <c r="F37" s="619">
        <v>2.52E-2</v>
      </c>
      <c r="G37" s="619">
        <v>2.52E-2</v>
      </c>
      <c r="H37" s="620">
        <v>8.9999999999999993E-3</v>
      </c>
      <c r="I37" s="615" t="s">
        <v>402</v>
      </c>
      <c r="J37" s="615" t="s">
        <v>402</v>
      </c>
      <c r="K37" s="614">
        <v>1.9E-2</v>
      </c>
      <c r="L37" s="516" t="s">
        <v>408</v>
      </c>
    </row>
    <row r="38" spans="1:13" ht="16.899999999999999" customHeight="1">
      <c r="A38" s="611" t="s">
        <v>351</v>
      </c>
      <c r="B38" s="612"/>
      <c r="C38" s="619">
        <v>6.9000000000000006E-2</v>
      </c>
      <c r="D38" s="619">
        <v>0.05</v>
      </c>
      <c r="E38" s="619">
        <v>2.8000000000000001E-2</v>
      </c>
      <c r="F38" s="619">
        <v>2.52E-2</v>
      </c>
      <c r="G38" s="619">
        <v>2.52E-2</v>
      </c>
      <c r="H38" s="620">
        <v>8.9999999999999993E-3</v>
      </c>
      <c r="I38" s="615" t="s">
        <v>402</v>
      </c>
      <c r="J38" s="615" t="s">
        <v>402</v>
      </c>
      <c r="K38" s="614">
        <v>1.9E-2</v>
      </c>
      <c r="L38" s="516" t="s">
        <v>239</v>
      </c>
    </row>
    <row r="39" spans="1:13" ht="16.899999999999999" customHeight="1">
      <c r="A39" s="611" t="s">
        <v>352</v>
      </c>
      <c r="B39" s="612"/>
      <c r="C39" s="619">
        <v>6.9000000000000006E-2</v>
      </c>
      <c r="D39" s="619">
        <v>0.05</v>
      </c>
      <c r="E39" s="619">
        <v>2.8000000000000001E-2</v>
      </c>
      <c r="F39" s="619">
        <v>2.52E-2</v>
      </c>
      <c r="G39" s="619">
        <v>2.52E-2</v>
      </c>
      <c r="H39" s="620">
        <v>8.9999999999999993E-3</v>
      </c>
      <c r="I39" s="615" t="s">
        <v>402</v>
      </c>
      <c r="J39" s="615" t="s">
        <v>402</v>
      </c>
      <c r="K39" s="614">
        <v>1.9E-2</v>
      </c>
      <c r="L39" s="516" t="s">
        <v>239</v>
      </c>
    </row>
    <row r="40" spans="1:13" s="605" customFormat="1" ht="21.75" customHeight="1">
      <c r="A40" s="627" t="s">
        <v>446</v>
      </c>
      <c r="B40" s="627"/>
      <c r="C40" s="627"/>
      <c r="D40" s="627"/>
      <c r="E40" s="627"/>
      <c r="F40" s="627"/>
      <c r="G40" s="627"/>
      <c r="H40" s="628"/>
      <c r="I40" s="628"/>
      <c r="J40" s="628"/>
      <c r="K40" s="628"/>
      <c r="L40" s="629"/>
    </row>
    <row r="41" spans="1:13" s="605" customFormat="1" ht="21.75" customHeight="1">
      <c r="A41" s="627" t="s">
        <v>410</v>
      </c>
      <c r="B41" s="627"/>
      <c r="C41" s="627"/>
      <c r="D41" s="627"/>
      <c r="E41" s="627"/>
      <c r="F41" s="627"/>
      <c r="G41" s="627"/>
      <c r="H41" s="628"/>
      <c r="I41" s="628"/>
      <c r="J41" s="628"/>
      <c r="K41" s="628"/>
      <c r="L41" s="629"/>
    </row>
  </sheetData>
  <mergeCells count="8">
    <mergeCell ref="A28:B28"/>
    <mergeCell ref="A31:B31"/>
    <mergeCell ref="I2:L2"/>
    <mergeCell ref="A2:B4"/>
    <mergeCell ref="C2:G2"/>
    <mergeCell ref="H2:H3"/>
    <mergeCell ref="C3:G3"/>
    <mergeCell ref="I3:K3"/>
  </mergeCells>
  <phoneticPr fontId="7"/>
  <pageMargins left="0.74803149606299213" right="0.74803149606299213" top="0.74803149606299213" bottom="0.51181102362204722" header="0.51181102362204722" footer="0.27559055118110237"/>
  <pageSetup paperSize="9" scale="72" fitToWidth="0"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P59"/>
  <sheetViews>
    <sheetView showGridLines="0" topLeftCell="A43" zoomScaleNormal="100" workbookViewId="0">
      <selection sqref="A1:I59"/>
    </sheetView>
  </sheetViews>
  <sheetFormatPr defaultRowHeight="13.5"/>
  <cols>
    <col min="9" max="9" width="9" customWidth="1"/>
  </cols>
  <sheetData>
    <row r="1" spans="1:16" ht="18.75" customHeight="1">
      <c r="A1" s="1" t="s">
        <v>20</v>
      </c>
    </row>
    <row r="2" spans="1:16">
      <c r="A2" t="s">
        <v>21</v>
      </c>
      <c r="D2" t="s">
        <v>22</v>
      </c>
    </row>
    <row r="3" spans="1:16">
      <c r="E3" t="s">
        <v>23</v>
      </c>
    </row>
    <row r="6" spans="1:16">
      <c r="A6" s="1304" t="s">
        <v>24</v>
      </c>
      <c r="B6" s="1305"/>
      <c r="C6" s="1306"/>
      <c r="D6" s="1304" t="s">
        <v>25</v>
      </c>
      <c r="E6" s="1305"/>
      <c r="F6" s="1305"/>
      <c r="G6" s="1305"/>
      <c r="H6" s="1305"/>
      <c r="I6" s="1306"/>
    </row>
    <row r="7" spans="1:16">
      <c r="A7" s="1307"/>
      <c r="B7" s="1308"/>
      <c r="C7" s="1309"/>
      <c r="D7" s="1307"/>
      <c r="E7" s="1308"/>
      <c r="F7" s="1308"/>
      <c r="G7" s="1308"/>
      <c r="H7" s="1308"/>
      <c r="I7" s="1309"/>
    </row>
    <row r="8" spans="1:16">
      <c r="A8" s="1307"/>
      <c r="B8" s="1308"/>
      <c r="C8" s="1309"/>
      <c r="D8" s="1307"/>
      <c r="E8" s="1308"/>
      <c r="F8" s="1308"/>
      <c r="G8" s="1308"/>
      <c r="H8" s="1308"/>
      <c r="I8" s="1309"/>
    </row>
    <row r="9" spans="1:16">
      <c r="A9" s="1310"/>
      <c r="B9" s="1311"/>
      <c r="C9" s="1312"/>
      <c r="D9" s="1310"/>
      <c r="E9" s="1311"/>
      <c r="F9" s="1311"/>
      <c r="G9" s="1311"/>
      <c r="H9" s="1311"/>
      <c r="I9" s="1312"/>
    </row>
    <row r="10" spans="1:16">
      <c r="A10" s="7"/>
      <c r="B10" s="8"/>
      <c r="C10" s="9"/>
      <c r="D10" s="10"/>
      <c r="E10" s="11"/>
      <c r="F10" s="11"/>
      <c r="G10" s="11"/>
      <c r="H10" s="11"/>
      <c r="I10" s="12"/>
    </row>
    <row r="11" spans="1:16">
      <c r="A11" s="13"/>
      <c r="B11" s="14"/>
      <c r="C11" s="15"/>
      <c r="D11" s="1307" t="s">
        <v>26</v>
      </c>
      <c r="E11" s="1308"/>
      <c r="F11" s="1308"/>
      <c r="G11" s="1308"/>
      <c r="H11" s="1308"/>
      <c r="I11" s="1309"/>
    </row>
    <row r="12" spans="1:16">
      <c r="A12" s="13"/>
      <c r="B12" s="1322" t="s">
        <v>27</v>
      </c>
      <c r="C12" s="1323"/>
      <c r="D12" s="1307"/>
      <c r="E12" s="1308"/>
      <c r="F12" s="1308"/>
      <c r="G12" s="1308"/>
      <c r="H12" s="1308"/>
      <c r="I12" s="1309"/>
    </row>
    <row r="13" spans="1:16">
      <c r="A13" s="13"/>
      <c r="B13" s="14"/>
      <c r="C13" s="15"/>
      <c r="D13" s="1307"/>
      <c r="E13" s="1308"/>
      <c r="F13" s="1308"/>
      <c r="G13" s="1308"/>
      <c r="H13" s="1308"/>
      <c r="I13" s="1309"/>
    </row>
    <row r="14" spans="1:16">
      <c r="A14" s="16"/>
      <c r="B14" s="17"/>
      <c r="C14" s="18"/>
      <c r="D14" s="1310"/>
      <c r="E14" s="1311"/>
      <c r="F14" s="1311"/>
      <c r="G14" s="1311"/>
      <c r="H14" s="1311"/>
      <c r="I14" s="1312"/>
    </row>
    <row r="15" spans="1:16">
      <c r="A15" s="4" t="s">
        <v>28</v>
      </c>
      <c r="B15" s="4"/>
      <c r="C15" s="4"/>
      <c r="D15" s="4"/>
      <c r="E15" s="4"/>
      <c r="F15" s="4"/>
      <c r="G15" s="4"/>
      <c r="H15" s="4"/>
      <c r="I15" s="4"/>
      <c r="J15" s="4"/>
      <c r="K15" s="5"/>
      <c r="L15" s="5"/>
      <c r="M15" s="5"/>
      <c r="N15" s="5"/>
      <c r="O15" s="5"/>
      <c r="P15" s="5"/>
    </row>
    <row r="16" spans="1:16">
      <c r="A16" s="4" t="s">
        <v>29</v>
      </c>
      <c r="B16" s="4"/>
      <c r="C16" s="4"/>
      <c r="D16" s="4"/>
      <c r="E16" s="4"/>
      <c r="F16" s="4"/>
      <c r="G16" s="4"/>
      <c r="H16" s="4"/>
      <c r="I16" s="4"/>
      <c r="J16" s="4"/>
      <c r="K16" s="5"/>
      <c r="L16" s="5"/>
      <c r="M16" s="5"/>
      <c r="N16" s="5"/>
      <c r="O16" s="5"/>
      <c r="P16" s="5"/>
    </row>
    <row r="17" spans="1:10">
      <c r="A17" s="2" t="s">
        <v>30</v>
      </c>
      <c r="B17" s="4"/>
      <c r="C17" s="4"/>
      <c r="D17" s="4"/>
      <c r="E17" s="4"/>
      <c r="F17" s="4"/>
      <c r="G17" s="4"/>
      <c r="H17" s="4"/>
      <c r="I17" s="4"/>
      <c r="J17" s="4"/>
    </row>
    <row r="18" spans="1:10">
      <c r="B18" s="3" t="s">
        <v>31</v>
      </c>
      <c r="C18" s="19"/>
      <c r="D18" s="19"/>
      <c r="E18" s="19"/>
      <c r="F18" s="19"/>
      <c r="G18" s="19"/>
      <c r="H18" s="6"/>
    </row>
    <row r="19" spans="1:10">
      <c r="B19" s="1304" t="s">
        <v>32</v>
      </c>
      <c r="C19" s="1305"/>
      <c r="D19" s="1305"/>
      <c r="E19" s="1305"/>
      <c r="F19" s="1305"/>
      <c r="G19" s="1305"/>
      <c r="H19" s="1305"/>
      <c r="I19" s="1306"/>
    </row>
    <row r="20" spans="1:10">
      <c r="B20" s="1307"/>
      <c r="C20" s="1313"/>
      <c r="D20" s="1313"/>
      <c r="E20" s="1313"/>
      <c r="F20" s="1313"/>
      <c r="G20" s="1313"/>
      <c r="H20" s="1313"/>
      <c r="I20" s="1309"/>
    </row>
    <row r="21" spans="1:10">
      <c r="B21" s="1307"/>
      <c r="C21" s="1313"/>
      <c r="D21" s="1313"/>
      <c r="E21" s="1313"/>
      <c r="F21" s="1313"/>
      <c r="G21" s="1313"/>
      <c r="H21" s="1313"/>
      <c r="I21" s="1309"/>
    </row>
    <row r="22" spans="1:10">
      <c r="B22" s="1307"/>
      <c r="C22" s="1313"/>
      <c r="D22" s="1313"/>
      <c r="E22" s="1313"/>
      <c r="F22" s="1313"/>
      <c r="G22" s="1313"/>
      <c r="H22" s="1313"/>
      <c r="I22" s="1309"/>
    </row>
    <row r="23" spans="1:10">
      <c r="B23" s="1310"/>
      <c r="C23" s="1311"/>
      <c r="D23" s="1311"/>
      <c r="E23" s="1311"/>
      <c r="F23" s="1311"/>
      <c r="G23" s="1311"/>
      <c r="H23" s="1311"/>
      <c r="I23" s="1312"/>
    </row>
    <row r="24" spans="1:10" ht="13.5" customHeight="1">
      <c r="B24" s="1316" t="s">
        <v>33</v>
      </c>
      <c r="C24" s="1317"/>
      <c r="D24" s="1317"/>
      <c r="E24" s="1317"/>
      <c r="F24" s="1317"/>
      <c r="G24" s="1317"/>
      <c r="H24" s="1317"/>
      <c r="I24" s="1318"/>
    </row>
    <row r="25" spans="1:10">
      <c r="B25" s="1319"/>
      <c r="C25" s="1320"/>
      <c r="D25" s="1320"/>
      <c r="E25" s="1320"/>
      <c r="F25" s="1320"/>
      <c r="G25" s="1320"/>
      <c r="H25" s="1320"/>
      <c r="I25" s="1321"/>
    </row>
    <row r="26" spans="1:10">
      <c r="B26" s="1319"/>
      <c r="C26" s="1320"/>
      <c r="D26" s="1320"/>
      <c r="E26" s="1320"/>
      <c r="F26" s="1320"/>
      <c r="G26" s="1320"/>
      <c r="H26" s="1320"/>
      <c r="I26" s="1321"/>
    </row>
    <row r="27" spans="1:10">
      <c r="B27" s="1319"/>
      <c r="C27" s="1320"/>
      <c r="D27" s="1320"/>
      <c r="E27" s="1320"/>
      <c r="F27" s="1320"/>
      <c r="G27" s="1320"/>
      <c r="H27" s="1320"/>
      <c r="I27" s="1321"/>
    </row>
    <row r="28" spans="1:10">
      <c r="B28" s="1304" t="s">
        <v>34</v>
      </c>
      <c r="C28" s="1305"/>
      <c r="D28" s="1305"/>
      <c r="E28" s="1305"/>
      <c r="F28" s="1305"/>
      <c r="G28" s="1305"/>
      <c r="H28" s="1305"/>
      <c r="I28" s="1306"/>
    </row>
    <row r="29" spans="1:10">
      <c r="B29" s="1307"/>
      <c r="C29" s="1308"/>
      <c r="D29" s="1308"/>
      <c r="E29" s="1308"/>
      <c r="F29" s="1308"/>
      <c r="G29" s="1308"/>
      <c r="H29" s="1308"/>
      <c r="I29" s="1309"/>
    </row>
    <row r="30" spans="1:10">
      <c r="B30" s="1307"/>
      <c r="C30" s="1308"/>
      <c r="D30" s="1308"/>
      <c r="E30" s="1308"/>
      <c r="F30" s="1308"/>
      <c r="G30" s="1308"/>
      <c r="H30" s="1308"/>
      <c r="I30" s="1309"/>
    </row>
    <row r="31" spans="1:10">
      <c r="B31" s="1304" t="s">
        <v>35</v>
      </c>
      <c r="C31" s="1305"/>
      <c r="D31" s="1305"/>
      <c r="E31" s="1305"/>
      <c r="F31" s="1305"/>
      <c r="G31" s="1305"/>
      <c r="H31" s="1305"/>
      <c r="I31" s="1306"/>
    </row>
    <row r="32" spans="1:10">
      <c r="B32" s="1307"/>
      <c r="C32" s="1313"/>
      <c r="D32" s="1313"/>
      <c r="E32" s="1313"/>
      <c r="F32" s="1313"/>
      <c r="G32" s="1313"/>
      <c r="H32" s="1313"/>
      <c r="I32" s="1309"/>
    </row>
    <row r="33" spans="1:9">
      <c r="B33" s="1307"/>
      <c r="C33" s="1313"/>
      <c r="D33" s="1313"/>
      <c r="E33" s="1313"/>
      <c r="F33" s="1313"/>
      <c r="G33" s="1313"/>
      <c r="H33" s="1313"/>
      <c r="I33" s="1309"/>
    </row>
    <row r="34" spans="1:9">
      <c r="B34" s="1307"/>
      <c r="C34" s="1313"/>
      <c r="D34" s="1313"/>
      <c r="E34" s="1313"/>
      <c r="F34" s="1313"/>
      <c r="G34" s="1313"/>
      <c r="H34" s="1313"/>
      <c r="I34" s="1309"/>
    </row>
    <row r="35" spans="1:9">
      <c r="B35" s="1310"/>
      <c r="C35" s="1311"/>
      <c r="D35" s="1311"/>
      <c r="E35" s="1311"/>
      <c r="F35" s="1311"/>
      <c r="G35" s="1311"/>
      <c r="H35" s="1311"/>
      <c r="I35" s="1312"/>
    </row>
    <row r="36" spans="1:9">
      <c r="B36" s="8"/>
      <c r="C36" s="8"/>
      <c r="D36" s="8"/>
      <c r="E36" s="8"/>
      <c r="F36" s="8"/>
      <c r="G36" s="8"/>
      <c r="H36" s="8"/>
      <c r="I36" s="8"/>
    </row>
    <row r="37" spans="1:9" ht="13.5" customHeight="1">
      <c r="A37" s="1304" t="s">
        <v>36</v>
      </c>
      <c r="B37" s="1305"/>
      <c r="C37" s="1306"/>
      <c r="D37" s="1304" t="s">
        <v>37</v>
      </c>
      <c r="E37" s="1305"/>
      <c r="F37" s="1305"/>
      <c r="G37" s="1305"/>
      <c r="H37" s="1305"/>
      <c r="I37" s="1306"/>
    </row>
    <row r="38" spans="1:9">
      <c r="A38" s="1307"/>
      <c r="B38" s="1308"/>
      <c r="C38" s="1309"/>
      <c r="D38" s="1307"/>
      <c r="E38" s="1308"/>
      <c r="F38" s="1308"/>
      <c r="G38" s="1308"/>
      <c r="H38" s="1308"/>
      <c r="I38" s="1309"/>
    </row>
    <row r="39" spans="1:9">
      <c r="A39" s="1307"/>
      <c r="B39" s="1308"/>
      <c r="C39" s="1309"/>
      <c r="D39" s="1307"/>
      <c r="E39" s="1308"/>
      <c r="F39" s="1308"/>
      <c r="G39" s="1308"/>
      <c r="H39" s="1308"/>
      <c r="I39" s="1309"/>
    </row>
    <row r="40" spans="1:9">
      <c r="A40" s="1310"/>
      <c r="B40" s="1311"/>
      <c r="C40" s="1312"/>
      <c r="D40" s="1310"/>
      <c r="E40" s="1311"/>
      <c r="F40" s="1311"/>
      <c r="G40" s="1311"/>
      <c r="H40" s="1311"/>
      <c r="I40" s="1312"/>
    </row>
    <row r="41" spans="1:9">
      <c r="A41" s="8"/>
      <c r="B41" s="1314" t="s">
        <v>38</v>
      </c>
      <c r="C41" s="1315"/>
      <c r="D41" s="1315"/>
      <c r="E41" s="1315"/>
      <c r="F41" s="1315"/>
      <c r="G41" s="1315"/>
      <c r="H41" s="1315"/>
      <c r="I41" s="1315"/>
    </row>
    <row r="42" spans="1:9">
      <c r="A42" s="4" t="s">
        <v>39</v>
      </c>
      <c r="B42" s="4"/>
      <c r="C42" s="4"/>
      <c r="D42" s="4"/>
      <c r="E42" s="4"/>
      <c r="F42" s="4"/>
      <c r="G42" s="4"/>
      <c r="H42" s="4"/>
      <c r="I42" s="4"/>
    </row>
    <row r="43" spans="1:9">
      <c r="A43" s="4" t="s">
        <v>40</v>
      </c>
      <c r="B43" s="4"/>
      <c r="C43" s="4"/>
      <c r="D43" s="4"/>
      <c r="E43" s="4"/>
      <c r="F43" s="4"/>
      <c r="G43" s="4"/>
      <c r="H43" s="4"/>
      <c r="I43" s="4"/>
    </row>
    <row r="44" spans="1:9">
      <c r="A44" s="2" t="s">
        <v>41</v>
      </c>
      <c r="B44" s="4"/>
      <c r="C44" s="4"/>
      <c r="D44" s="4"/>
      <c r="E44" s="4"/>
      <c r="F44" s="4"/>
      <c r="G44" s="4"/>
      <c r="H44" s="4"/>
      <c r="I44" s="4"/>
    </row>
    <row r="45" spans="1:9">
      <c r="B45" s="1304" t="s">
        <v>42</v>
      </c>
      <c r="C45" s="1305"/>
      <c r="D45" s="1305"/>
      <c r="E45" s="1305"/>
      <c r="F45" s="1305"/>
      <c r="G45" s="1305"/>
      <c r="H45" s="1305"/>
      <c r="I45" s="1306"/>
    </row>
    <row r="46" spans="1:9">
      <c r="B46" s="1307"/>
      <c r="C46" s="1308"/>
      <c r="D46" s="1308"/>
      <c r="E46" s="1308"/>
      <c r="F46" s="1308"/>
      <c r="G46" s="1308"/>
      <c r="H46" s="1308"/>
      <c r="I46" s="1309"/>
    </row>
    <row r="47" spans="1:9">
      <c r="B47" s="1307"/>
      <c r="C47" s="1308"/>
      <c r="D47" s="1308"/>
      <c r="E47" s="1308"/>
      <c r="F47" s="1308"/>
      <c r="G47" s="1308"/>
      <c r="H47" s="1308"/>
      <c r="I47" s="1309"/>
    </row>
    <row r="48" spans="1:9">
      <c r="B48" s="1310"/>
      <c r="C48" s="1311"/>
      <c r="D48" s="1311"/>
      <c r="E48" s="1311"/>
      <c r="F48" s="1311"/>
      <c r="G48" s="1311"/>
      <c r="H48" s="1311"/>
      <c r="I48" s="1312"/>
    </row>
    <row r="49" spans="1:9">
      <c r="A49" s="4" t="s">
        <v>43</v>
      </c>
      <c r="B49" s="4"/>
      <c r="C49" s="4"/>
      <c r="D49" s="4"/>
      <c r="E49" s="4"/>
      <c r="F49" s="4"/>
      <c r="G49" s="4"/>
      <c r="H49" s="4"/>
      <c r="I49" s="4"/>
    </row>
    <row r="50" spans="1:9">
      <c r="A50" s="4" t="s">
        <v>44</v>
      </c>
      <c r="B50" s="4"/>
      <c r="C50" s="4"/>
      <c r="D50" s="4"/>
      <c r="E50" s="4"/>
      <c r="F50" s="4"/>
      <c r="G50" s="4"/>
      <c r="H50" s="4"/>
      <c r="I50" s="4"/>
    </row>
    <row r="51" spans="1:9">
      <c r="A51" s="2" t="s">
        <v>45</v>
      </c>
      <c r="B51" s="4"/>
      <c r="C51" s="4"/>
      <c r="D51" s="4"/>
      <c r="E51" s="4"/>
      <c r="F51" s="4"/>
      <c r="G51" s="4"/>
      <c r="H51" s="4"/>
      <c r="I51" s="4"/>
    </row>
    <row r="52" spans="1:9">
      <c r="A52" s="2"/>
      <c r="B52" s="4"/>
      <c r="C52" s="4"/>
      <c r="D52" s="4"/>
      <c r="E52" s="4"/>
      <c r="F52" s="4"/>
      <c r="G52" s="4"/>
      <c r="H52" s="4"/>
      <c r="I52" s="4"/>
    </row>
    <row r="53" spans="1:9">
      <c r="A53" s="1304" t="s">
        <v>46</v>
      </c>
      <c r="B53" s="1305"/>
      <c r="C53" s="1306"/>
      <c r="D53" s="1304" t="s">
        <v>47</v>
      </c>
      <c r="E53" s="1305"/>
      <c r="F53" s="1305"/>
      <c r="G53" s="1305"/>
      <c r="H53" s="1305"/>
      <c r="I53" s="1306"/>
    </row>
    <row r="54" spans="1:9">
      <c r="A54" s="1307"/>
      <c r="B54" s="1308"/>
      <c r="C54" s="1309"/>
      <c r="D54" s="1307"/>
      <c r="E54" s="1308"/>
      <c r="F54" s="1308"/>
      <c r="G54" s="1308"/>
      <c r="H54" s="1308"/>
      <c r="I54" s="1309"/>
    </row>
    <row r="55" spans="1:9">
      <c r="A55" s="1307"/>
      <c r="B55" s="1308"/>
      <c r="C55" s="1309"/>
      <c r="D55" s="1307"/>
      <c r="E55" s="1308"/>
      <c r="F55" s="1308"/>
      <c r="G55" s="1308"/>
      <c r="H55" s="1308"/>
      <c r="I55" s="1309"/>
    </row>
    <row r="56" spans="1:9">
      <c r="A56" s="1310"/>
      <c r="B56" s="1311"/>
      <c r="C56" s="1312"/>
      <c r="D56" s="1310"/>
      <c r="E56" s="1311"/>
      <c r="F56" s="1311"/>
      <c r="G56" s="1311"/>
      <c r="H56" s="1311"/>
      <c r="I56" s="1312"/>
    </row>
    <row r="57" spans="1:9">
      <c r="A57" s="4" t="s">
        <v>48</v>
      </c>
      <c r="B57" s="4"/>
      <c r="C57" s="4"/>
      <c r="D57" s="4"/>
      <c r="E57" s="4"/>
      <c r="F57" s="4"/>
      <c r="G57" s="4"/>
      <c r="H57" s="4"/>
      <c r="I57" s="4"/>
    </row>
    <row r="58" spans="1:9">
      <c r="A58" s="4" t="s">
        <v>49</v>
      </c>
      <c r="B58" s="4"/>
      <c r="C58" s="4"/>
      <c r="D58" s="4"/>
      <c r="E58" s="4"/>
      <c r="F58" s="4"/>
      <c r="G58" s="4"/>
      <c r="H58" s="4"/>
      <c r="I58" s="4"/>
    </row>
    <row r="59" spans="1:9">
      <c r="A59" s="2" t="s">
        <v>50</v>
      </c>
      <c r="B59" s="4"/>
      <c r="C59" s="4"/>
      <c r="D59" s="4"/>
      <c r="E59" s="4"/>
      <c r="F59" s="4"/>
      <c r="G59" s="4"/>
      <c r="H59" s="4"/>
      <c r="I59" s="4"/>
    </row>
  </sheetData>
  <mergeCells count="14">
    <mergeCell ref="B24:I27"/>
    <mergeCell ref="A6:C9"/>
    <mergeCell ref="D6:I9"/>
    <mergeCell ref="D11:I14"/>
    <mergeCell ref="B12:C12"/>
    <mergeCell ref="B19:I23"/>
    <mergeCell ref="A53:C56"/>
    <mergeCell ref="D53:I56"/>
    <mergeCell ref="B28:I30"/>
    <mergeCell ref="B31:I35"/>
    <mergeCell ref="A37:C40"/>
    <mergeCell ref="D37:I40"/>
    <mergeCell ref="B41:I41"/>
    <mergeCell ref="B45:I48"/>
  </mergeCells>
  <phoneticPr fontId="7"/>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はじめに</vt:lpstr>
      <vt:lpstr>①基本情報入力シート</vt:lpstr>
      <vt:lpstr>③別紙様式2-1 計画書_総括表</vt:lpstr>
      <vt:lpstr>②別紙様式2-2 個表_処遇</vt:lpstr>
      <vt:lpstr>②別紙様式2-3 個表_特定</vt:lpstr>
      <vt:lpstr>【参考】数式用</vt:lpstr>
      <vt:lpstr>「手当」の考え方</vt:lpstr>
      <vt:lpstr>【参考】数式用!Print_Area</vt:lpstr>
      <vt:lpstr>①基本情報入力シート!Print_Area</vt:lpstr>
      <vt:lpstr>'②別紙様式2-2 個表_処遇'!Print_Area</vt:lpstr>
      <vt:lpstr>'②別紙様式2-3 個表_特定'!Print_Area</vt:lpstr>
      <vt:lpstr>'③別紙様式2-1 計画書_総括表'!Print_Area</vt:lpstr>
      <vt:lpstr>はじめに!Print_Area</vt:lpstr>
      <vt:lpstr>【参考】数式用!Print_Titles</vt:lpstr>
      <vt:lpstr>'②別紙様式2-2 個表_処遇'!Print_Titles</vt:lpstr>
      <vt:lpstr>'②別紙様式2-3 個表_特定'!Print_Titles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大阪府</cp:lastModifiedBy>
  <cp:lastPrinted>2020-03-17T08:27:18Z</cp:lastPrinted>
  <dcterms:created xsi:type="dcterms:W3CDTF">2020-02-21T08:37:11Z</dcterms:created>
  <dcterms:modified xsi:type="dcterms:W3CDTF">2020-03-19T02:11:55Z</dcterms:modified>
</cp:coreProperties>
</file>