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0000SV0NS101\D10171w$\作業用\s21b\環境計画G\R05\04大気保全\04オキシダント緊急時対策\2.対象工場への依頼\1.ばい煙\"/>
    </mc:Choice>
  </mc:AlternateContent>
  <xr:revisionPtr revIDLastSave="0" documentId="13_ncr:1_{50C4EFA8-B9E1-46A9-AEEC-5DD4B4B6E4C4}" xr6:coauthVersionLast="47" xr6:coauthVersionMax="47" xr10:uidLastSave="{00000000-0000-0000-0000-000000000000}"/>
  <bookViews>
    <workbookView xWindow="-108" yWindow="-108" windowWidth="23256" windowHeight="12576" tabRatio="517" activeTab="4" xr2:uid="{00000000-000D-0000-FFFF-FFFF00000000}"/>
  </bookViews>
  <sheets>
    <sheet name="ｵｷｼﾀﾞﾝﾄ様式1別紙1" sheetId="8" r:id="rId1"/>
    <sheet name="別紙２" sheetId="9" r:id="rId2"/>
    <sheet name="別紙３" sheetId="10" r:id="rId3"/>
    <sheet name="別紙４" sheetId="11" r:id="rId4"/>
    <sheet name="別紙５" sheetId="12" r:id="rId5"/>
    <sheet name="NOx総量規制（様式2記入例）" sheetId="4" r:id="rId6"/>
  </sheets>
  <definedNames>
    <definedName name="_xlnm.Print_Area" localSheetId="5">'NOx総量規制（様式2記入例）'!$B$1:$AE$36</definedName>
    <definedName name="_xlnm.Print_Area" localSheetId="0">ｵｷｼﾀﾞﾝﾄ様式1別紙1!$A$1:$R$27</definedName>
    <definedName name="_xlnm.Print_Area" localSheetId="3">別紙４!$A$1:$M$20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0" l="1"/>
  <c r="N14" i="10" l="1"/>
  <c r="P14" i="10" s="1"/>
  <c r="N13" i="10"/>
  <c r="P13" i="10" s="1"/>
  <c r="N12" i="10"/>
  <c r="P12" i="10" s="1"/>
  <c r="Q30" i="9"/>
  <c r="S31" i="9"/>
  <c r="Q31" i="9"/>
  <c r="M31" i="9"/>
  <c r="K31" i="9"/>
  <c r="K30" i="9"/>
  <c r="H14" i="9"/>
  <c r="H31" i="9" s="1"/>
  <c r="H12" i="9"/>
  <c r="F31" i="9"/>
  <c r="F30" i="9"/>
  <c r="N15" i="10" l="1"/>
  <c r="P15" i="10" s="1"/>
  <c r="N11" i="10"/>
  <c r="P11" i="10" s="1"/>
  <c r="K10" i="11" l="1"/>
  <c r="K9" i="11"/>
  <c r="K8" i="11"/>
  <c r="K7" i="11"/>
  <c r="H10" i="9"/>
  <c r="M10" i="9" s="1"/>
  <c r="J13" i="10" l="1"/>
  <c r="I15" i="10"/>
  <c r="L10" i="10"/>
  <c r="L13" i="10"/>
  <c r="L15" i="10"/>
  <c r="I12" i="10" l="1"/>
  <c r="I9" i="10"/>
  <c r="I11" i="10"/>
  <c r="I24" i="10" l="1"/>
  <c r="L14" i="10"/>
  <c r="L12" i="10"/>
  <c r="L11" i="10"/>
  <c r="L9" i="10"/>
  <c r="J14" i="10"/>
  <c r="J24" i="10" s="1"/>
  <c r="L24" i="10" l="1"/>
  <c r="F25" i="10"/>
  <c r="F24" i="10"/>
  <c r="N10" i="10"/>
  <c r="P10" i="10" s="1"/>
  <c r="N9" i="10"/>
  <c r="N25" i="10" s="1"/>
  <c r="H8" i="9"/>
  <c r="H30" i="9" s="1"/>
  <c r="O25" i="10" l="1"/>
  <c r="P9" i="10"/>
  <c r="M8" i="9"/>
  <c r="S8" i="9" l="1"/>
  <c r="M30" i="9"/>
  <c r="P25" i="10"/>
  <c r="Q24" i="10" s="1"/>
  <c r="S30" i="9"/>
  <c r="K22" i="4"/>
  <c r="L22" i="4"/>
  <c r="M22" i="4"/>
  <c r="Q22" i="4"/>
  <c r="R22" i="4"/>
  <c r="S22" i="4" s="1"/>
  <c r="W22" i="4" s="1"/>
  <c r="T22" i="4"/>
  <c r="X22" i="4" s="1"/>
  <c r="U22" i="4"/>
  <c r="V22" i="4"/>
  <c r="AC22" i="4"/>
  <c r="K23" i="4"/>
  <c r="L23" i="4"/>
  <c r="M23" i="4"/>
  <c r="Q23" i="4"/>
  <c r="R23" i="4"/>
  <c r="S23" i="4"/>
  <c r="W23" i="4" s="1"/>
  <c r="T23" i="4"/>
  <c r="X23" i="4" s="1"/>
  <c r="U23" i="4"/>
  <c r="V23" i="4"/>
  <c r="AC23" i="4"/>
  <c r="K24" i="4"/>
  <c r="L24" i="4"/>
  <c r="M24" i="4"/>
  <c r="Q24" i="4"/>
  <c r="R24" i="4"/>
  <c r="S24" i="4" s="1"/>
  <c r="W24" i="4" s="1"/>
  <c r="T24" i="4"/>
  <c r="X24" i="4" s="1"/>
  <c r="U24" i="4"/>
  <c r="V24" i="4"/>
  <c r="AC24" i="4"/>
  <c r="AC21" i="4"/>
  <c r="V21" i="4"/>
  <c r="U21" i="4"/>
  <c r="T21" i="4"/>
  <c r="X21" i="4" s="1"/>
  <c r="R21" i="4"/>
  <c r="S21" i="4" s="1"/>
  <c r="W21" i="4" s="1"/>
  <c r="Q21" i="4"/>
  <c r="M21" i="4"/>
  <c r="L21" i="4"/>
  <c r="K21" i="4"/>
  <c r="W27" i="4" l="1"/>
  <c r="U31" i="4" s="1"/>
  <c r="M20" i="4" l="1"/>
  <c r="L20" i="4"/>
  <c r="M19" i="4"/>
  <c r="L19" i="4"/>
  <c r="M18" i="4"/>
  <c r="L18" i="4"/>
  <c r="M17" i="4"/>
  <c r="L17" i="4"/>
  <c r="M16" i="4"/>
  <c r="L16" i="4"/>
  <c r="L15" i="4"/>
  <c r="L14" i="4"/>
  <c r="L13" i="4"/>
  <c r="L10" i="4"/>
  <c r="L11" i="4"/>
  <c r="L9" i="4"/>
  <c r="K9" i="4" l="1"/>
  <c r="M9" i="4" s="1"/>
  <c r="AC20" i="4" l="1"/>
  <c r="V20" i="4"/>
  <c r="U20" i="4"/>
  <c r="T20" i="4"/>
  <c r="X20" i="4" s="1"/>
  <c r="R20" i="4"/>
  <c r="S20" i="4" s="1"/>
  <c r="W20" i="4" s="1"/>
  <c r="Q20" i="4"/>
  <c r="K20" i="4"/>
  <c r="AC19" i="4"/>
  <c r="V19" i="4"/>
  <c r="U19" i="4"/>
  <c r="T19" i="4"/>
  <c r="X19" i="4" s="1"/>
  <c r="R19" i="4"/>
  <c r="S19" i="4" s="1"/>
  <c r="W19" i="4" s="1"/>
  <c r="Q19" i="4"/>
  <c r="K19" i="4"/>
  <c r="AC18" i="4"/>
  <c r="V18" i="4"/>
  <c r="U18" i="4"/>
  <c r="T18" i="4"/>
  <c r="X18" i="4" s="1"/>
  <c r="R18" i="4"/>
  <c r="S18" i="4" s="1"/>
  <c r="W18" i="4" s="1"/>
  <c r="Q18" i="4"/>
  <c r="K18" i="4"/>
  <c r="AC17" i="4"/>
  <c r="V17" i="4"/>
  <c r="U17" i="4"/>
  <c r="T17" i="4"/>
  <c r="X17" i="4" s="1"/>
  <c r="R17" i="4"/>
  <c r="S17" i="4" s="1"/>
  <c r="W17" i="4" s="1"/>
  <c r="Q17" i="4"/>
  <c r="K17" i="4"/>
  <c r="AC16" i="4"/>
  <c r="V16" i="4"/>
  <c r="U16" i="4"/>
  <c r="T16" i="4"/>
  <c r="X16" i="4" s="1"/>
  <c r="R16" i="4"/>
  <c r="S16" i="4" s="1"/>
  <c r="W16" i="4" s="1"/>
  <c r="Q16" i="4"/>
  <c r="K16" i="4"/>
  <c r="V15" i="4"/>
  <c r="T15" i="4"/>
  <c r="X15" i="4" s="1"/>
  <c r="Q15" i="4"/>
  <c r="R15" i="4" s="1"/>
  <c r="S15" i="4" s="1"/>
  <c r="K15" i="4"/>
  <c r="M15" i="4" s="1"/>
  <c r="U14" i="4"/>
  <c r="S14" i="4"/>
  <c r="W14" i="4" s="1"/>
  <c r="Q14" i="4"/>
  <c r="R14" i="4" s="1"/>
  <c r="T14" i="4" s="1"/>
  <c r="K14" i="4"/>
  <c r="M14" i="4" s="1"/>
  <c r="U13" i="4"/>
  <c r="S13" i="4"/>
  <c r="W13" i="4" s="1"/>
  <c r="Q13" i="4"/>
  <c r="R13" i="4" s="1"/>
  <c r="T13" i="4" s="1"/>
  <c r="K13" i="4"/>
  <c r="M13" i="4" s="1"/>
  <c r="U10" i="4"/>
  <c r="S10" i="4"/>
  <c r="W10" i="4" s="1"/>
  <c r="Q10" i="4"/>
  <c r="R10" i="4" s="1"/>
  <c r="T10" i="4" s="1"/>
  <c r="K10" i="4"/>
  <c r="M10" i="4" s="1"/>
  <c r="V12" i="4"/>
  <c r="T12" i="4"/>
  <c r="X12" i="4" s="1"/>
  <c r="Q12" i="4"/>
  <c r="R12" i="4" s="1"/>
  <c r="S12" i="4" s="1"/>
  <c r="K12" i="4"/>
  <c r="M12" i="4" s="1"/>
  <c r="V11" i="4"/>
  <c r="T11" i="4"/>
  <c r="X11" i="4" s="1"/>
  <c r="Q11" i="4"/>
  <c r="R11" i="4" s="1"/>
  <c r="S11" i="4" s="1"/>
  <c r="K11" i="4"/>
  <c r="M11" i="4" s="1"/>
  <c r="V9" i="4"/>
  <c r="T9" i="4"/>
  <c r="X9" i="4" s="1"/>
  <c r="Q9" i="4"/>
  <c r="R9" i="4" s="1"/>
  <c r="S9" i="4" s="1"/>
  <c r="AC9" i="4" s="1"/>
  <c r="W9" i="4" l="1"/>
  <c r="AC12" i="4"/>
  <c r="W12" i="4"/>
  <c r="W15" i="4"/>
  <c r="AC15" i="4"/>
  <c r="AC13" i="4"/>
  <c r="X13" i="4"/>
  <c r="AC11" i="4"/>
  <c r="W11" i="4"/>
  <c r="AC10" i="4"/>
  <c r="X10" i="4"/>
  <c r="AC14" i="4"/>
  <c r="X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L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削減措置の確認方法について
・Noｘ連続分析計、燃料流量計、運転日誌等を記入すること。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前年度もしくは過去の実績をもとに5月～10月の稼動時間を記入すること。
新設の施設の場合は操業計画等に基づき、記載する。</t>
        </r>
      </text>
    </comment>
    <comment ref="H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交互運転の場合、使用頻度の低い方に○をする。（休止非常用等に含まれるものとする。）</t>
        </r>
      </text>
    </comment>
    <comment ref="C1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交互運転の場合は、その旨を下段余白に記入。</t>
        </r>
      </text>
    </comment>
    <comment ref="N23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実行Q/Qr,QH/QRの値は小数点以下3桁目を四捨五入する。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7" authorId="0" shapeId="0" xr:uid="{00000000-0006-0000-0100-000001000000}">
      <text>
        <r>
          <rPr>
            <b/>
            <sz val="9"/>
            <color indexed="8"/>
            <rFont val="ＭＳ Ｐゴシック"/>
            <family val="3"/>
            <charset val="128"/>
          </rPr>
          <t>大阪府:</t>
        </r>
        <r>
          <rPr>
            <sz val="9"/>
            <color indexed="8"/>
            <rFont val="ＭＳ Ｐゴシック"/>
            <family val="3"/>
            <charset val="128"/>
          </rPr>
          <t xml:space="preserve">
測定値を基に記載すること。O2＝0％で記載。
常時測定を行っておらず、Nox総量規制使用計画書に基づかない場合、根拠となる書類を添付。
なお、排出ガス量は測定実績値に基づくか又は、Nox総量届出書の別紙2「単位乾き排ガス量」を用いて算出。
（排ガス量計算式）
V＝{（21－Os）/(21－On)｝×Vs
Vs：測定ガス量
Os：実測酸素濃度（％）
On：換算酸素濃度（％）
V：酸素濃度をOn％に換算したときの排ガス量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測定値を基に記載すること。
常時測定を行っておらず</t>
        </r>
        <r>
          <rPr>
            <sz val="9"/>
            <color indexed="8"/>
            <rFont val="ＭＳ Ｐゴシック"/>
            <family val="3"/>
            <charset val="128"/>
          </rPr>
          <t>、Nox総量規制使用計画書に基づかない場合、根拠となる書類</t>
        </r>
        <r>
          <rPr>
            <sz val="9"/>
            <color indexed="81"/>
            <rFont val="ＭＳ Ｐゴシック"/>
            <family val="3"/>
            <charset val="128"/>
          </rPr>
          <t>を添付。</t>
        </r>
      </text>
    </comment>
    <comment ref="H7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"/>
            <rFont val="ＭＳ Ｐゴシック"/>
            <family val="3"/>
            <charset val="128"/>
          </rPr>
          <t>測定値を基に記載すること。
常時測定を行っておらず、Nox総量規制使用計画書に基づかない場合、根拠となる書類を添付。
Nox排出量（Nm3/h)</t>
        </r>
        <r>
          <rPr>
            <sz val="9"/>
            <color indexed="81"/>
            <rFont val="ＭＳ Ｐゴシック"/>
            <family val="3"/>
            <charset val="128"/>
          </rPr>
          <t xml:space="preserve">
=窒素酸化物濃度（02＝0％、ppm）×
乾き排出ガス量（O2＝0％,Nm3/h）×10-6
</t>
        </r>
      </text>
    </comment>
    <comment ref="C10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適用区分を記入。
代：施設代替措置基準
特：特殊施設</t>
        </r>
      </text>
    </comment>
    <comment ref="N3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1.以下</t>
        </r>
        <r>
          <rPr>
            <sz val="9"/>
            <color indexed="8"/>
            <rFont val="ＭＳ Ｐゴシック"/>
            <family val="3"/>
            <charset val="128"/>
          </rPr>
          <t>の免除規定適用の場合、20％削減措置の規定を適用しない。
・実行Q/Qr≦0.5の場合。
・実行Q/Qr≦0.7かつQH/QR≦0.2の場合。
・全ての施設で</t>
        </r>
        <r>
          <rPr>
            <sz val="9"/>
            <color indexed="8"/>
            <rFont val="ＭＳ Ｐゴシック"/>
            <family val="3"/>
            <charset val="128"/>
          </rPr>
          <t>「施設の代替措置基準」「特殊施設」を適用する場合。
2.上記の免除規定を適用しない場合、原燃料使用量、排ガス量</t>
        </r>
        <r>
          <rPr>
            <sz val="9"/>
            <color indexed="81"/>
            <rFont val="ＭＳ Ｐゴシック"/>
            <family val="3"/>
            <charset val="128"/>
          </rPr>
          <t>またはNoｘ排出量のうち、いずれかで通常値の削減率を20％以上とすること。
（別表第3緊急時の措置（第11条関係参照）)</t>
        </r>
      </text>
    </comment>
    <comment ref="T3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【特殊施設を有しない一般工場】
原燃料使用量、排ガス量またはNoｘ排出量のうち、いずれかで通常値</t>
        </r>
        <r>
          <rPr>
            <sz val="9"/>
            <color indexed="81"/>
            <rFont val="ＭＳ Ｐゴシック"/>
            <family val="3"/>
            <charset val="128"/>
          </rPr>
          <t xml:space="preserve">の削減率を40％以上の削減とすること。
【特殊施設を有する場合】
事前に認められた削減率とする。
※特殊施設とはそれを止めると人命に影響を与えたり、社会的混乱を生じる施設をいい、病院、電気事業、ガス事業等しか認定されてない。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M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稼動実績：前年度の実績を記入。実績がない場合は計画値を記入。</t>
        </r>
      </text>
    </comment>
    <comment ref="E7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V,C：昭和57年11月1日以前の施設
Vi,Ci：昭和57年11月1日以降に設置された施設</t>
        </r>
      </text>
    </comment>
    <comment ref="G12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施設係数：ガス専焼のボイラー、ガスタービン、ディーゼル機関、ガス機関については、作成要領に示したオキシダント用の施設係数を用いること。</t>
        </r>
      </text>
    </comment>
    <comment ref="I15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C・V及びCi・Viの計算は小数点以下4桁目以下を切り捨てて記載。</t>
        </r>
      </text>
    </comment>
    <comment ref="L15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小数点以下4桁目以下を切り上げて記載。</t>
        </r>
      </text>
    </comment>
    <comment ref="N15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Nm3/年＝（ton/年）値÷46×22.4×1000</t>
        </r>
      </text>
    </comment>
    <comment ref="F24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K=0.6の地域：総量規制基準を適用する地域（大阪市、堺市、豊中市、吹田市、泉大津市、守口市、枚方市、八尾市、寝屋川市、松原市、大東市、門真市、摂津市、高石市、東大阪市、四條畷市、交野市及び泉北郡忠岡町。
K=0.7の地域：上記以外。</t>
        </r>
      </text>
    </comment>
    <comment ref="I24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備考1：Ｑｒ、実行Ｑの施設合計欄は、交互使用のうちの予備の施設、休止施設、非常用施設、電気炉等を除き計算すること。</t>
        </r>
      </text>
    </comment>
    <comment ref="F25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QH/QRに基づく代替措置の適用を受けないものはQRを記載する必要はない。</t>
        </r>
      </text>
    </comment>
    <comment ref="N25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備考2：ＱＲ、Ｑi､(Qiの計）2及びＱi</t>
        </r>
        <r>
          <rPr>
            <sz val="9"/>
            <color indexed="8"/>
            <rFont val="ＭＳ Ｐゴシック"/>
            <family val="3"/>
            <charset val="128"/>
          </rPr>
          <t>・tiの</t>
        </r>
        <r>
          <rPr>
            <sz val="9"/>
            <color indexed="81"/>
            <rFont val="ＭＳ Ｐゴシック"/>
            <family val="3"/>
            <charset val="128"/>
          </rPr>
          <t>施設合計欄は、交互使用のうちの予備の施設、休止施設、非常用施設、電気炉等及び年間稼働時間が500時間未満の施設を除き計算すること。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10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施設で使用する原燃料の種類を記載すること。</t>
        </r>
      </text>
    </comment>
    <comment ref="G10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※1：脱硝施設、低Noｘバーナー等排出ガスの処理方法を記載すること。</t>
        </r>
      </text>
    </comment>
    <comment ref="H10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○法・要綱等に基づく排出基準値を記載すること。
・On（％）は、ボイラー及び固定型内燃機関については、On（％）＝0とする。その他のばい煙発生施設については、大気汚染防止法施行規則別表第3の2（第5条関係）の備考に挙げている値を用いること。
【大阪府の推奨ガイドライン値（On=0％）】
・ボイラー（50L/時間以上）60ｐｐｍ（専ら気体燃料を使用）
　　　　　　　　　　　　　　　　 80ｐｐｍ（専ら液体燃料を使用）
・ガス機関（（35L/時間以上）200ｐｐｍ
・ガスタービン（（30L/時間以上）150ｐｐｍ
・ディーゼル機関（（30L/時間以上）500ｐｐｍ</t>
        </r>
      </text>
    </comment>
    <comment ref="J10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※2：実測値は、前年度の測定実測値の平均値を記入すること。この場合、環境計量証明の写し又はチャート紙等記録を別途提出すること。濃度は基準のOnで換算した濃度とすること。</t>
        </r>
      </text>
    </comment>
    <comment ref="K10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別表第2　施設の代替措置基準より
（ボイラー）
・排出ガス中の通常の窒素酸化物濃度が、「大阪府Noｘ機器普及促進方針」に掲げる低Noｘ機器の基準値以下であること。
（ガスタービン、ディーゼル機関、ガス機関）
・排出ガス中の通常の窒素酸化物濃度が、「固定型内燃機関等に係る窒素酸化物指導要綱」に掲げる指導基準値の60％以下であること。
（上記以外の施設）
・排出ガス中の通常の窒素酸化物濃度が、大気汚染防止法に基づく排出基準の60％以下であること。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C6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大阪府:</t>
        </r>
        <r>
          <rPr>
            <sz val="9"/>
            <color indexed="81"/>
            <rFont val="ＭＳ Ｐゴシック"/>
            <family val="3"/>
            <charset val="128"/>
          </rPr>
          <t xml:space="preserve">
特殊施設とは、それを止めると人命に影響が出たり、社会的混乱を招く施設が該当し、病院・電気・ガス事業等しか認められていない。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※一般の事業場は対象外。
</t>
        </r>
      </text>
    </comment>
  </commentList>
</comments>
</file>

<file path=xl/sharedStrings.xml><?xml version="1.0" encoding="utf-8"?>
<sst xmlns="http://schemas.openxmlformats.org/spreadsheetml/2006/main" count="458" uniqueCount="312">
  <si>
    <t>施設番号</t>
  </si>
  <si>
    <t>施設係数に係る区分番号</t>
    <rPh sb="0" eb="2">
      <t>シセツ</t>
    </rPh>
    <rPh sb="2" eb="4">
      <t>ケイスウ</t>
    </rPh>
    <rPh sb="5" eb="6">
      <t>カカ</t>
    </rPh>
    <rPh sb="7" eb="9">
      <t>クブン</t>
    </rPh>
    <phoneticPr fontId="2"/>
  </si>
  <si>
    <t>使用する原料又は燃料</t>
    <rPh sb="6" eb="7">
      <t>マタ</t>
    </rPh>
    <phoneticPr fontId="2"/>
  </si>
  <si>
    <t>NOx対策の内容</t>
    <rPh sb="6" eb="8">
      <t>ナイヨウ</t>
    </rPh>
    <phoneticPr fontId="2"/>
  </si>
  <si>
    <t>備考</t>
    <rPh sb="0" eb="2">
      <t>ビコウ</t>
    </rPh>
    <phoneticPr fontId="2"/>
  </si>
  <si>
    <t>種類</t>
    <phoneticPr fontId="2"/>
  </si>
  <si>
    <t>Ｖ</t>
    <phoneticPr fontId="2"/>
  </si>
  <si>
    <t>Ｖi</t>
    <phoneticPr fontId="2"/>
  </si>
  <si>
    <t>Ｃ</t>
    <phoneticPr fontId="2"/>
  </si>
  <si>
    <t>Ｃi</t>
    <phoneticPr fontId="2"/>
  </si>
  <si>
    <t>Ｃ･Ｖ</t>
  </si>
  <si>
    <t>Ｃi･Ｖi</t>
  </si>
  <si>
    <t>予備</t>
    <rPh sb="0" eb="2">
      <t>ヨビ</t>
    </rPh>
    <phoneticPr fontId="2"/>
  </si>
  <si>
    <t>交互</t>
    <rPh sb="0" eb="2">
      <t>コウゴ</t>
    </rPh>
    <phoneticPr fontId="2"/>
  </si>
  <si>
    <t>休止</t>
    <rPh sb="0" eb="2">
      <t>キュウシ</t>
    </rPh>
    <phoneticPr fontId="2"/>
  </si>
  <si>
    <t>燃料・原料種類</t>
    <rPh sb="0" eb="2">
      <t>ネンリョウ</t>
    </rPh>
    <rPh sb="3" eb="5">
      <t>ゲンリョウ</t>
    </rPh>
    <rPh sb="5" eb="7">
      <t>シュルイ</t>
    </rPh>
    <phoneticPr fontId="2"/>
  </si>
  <si>
    <t>重油換算係数</t>
    <rPh sb="0" eb="2">
      <t>ジュウユ</t>
    </rPh>
    <rPh sb="2" eb="4">
      <t>カンサン</t>
    </rPh>
    <rPh sb="4" eb="6">
      <t>ケイスウ</t>
    </rPh>
    <phoneticPr fontId="2"/>
  </si>
  <si>
    <t>Ｇ０’</t>
    <phoneticPr fontId="2"/>
  </si>
  <si>
    <t>Ａ重油</t>
    <rPh sb="1" eb="3">
      <t>ジュウユ</t>
    </rPh>
    <phoneticPr fontId="2"/>
  </si>
  <si>
    <t>Ｂ重油</t>
    <rPh sb="1" eb="3">
      <t>ジュウユ</t>
    </rPh>
    <phoneticPr fontId="2"/>
  </si>
  <si>
    <t>都市ガス</t>
    <rPh sb="0" eb="2">
      <t>トシ</t>
    </rPh>
    <phoneticPr fontId="2"/>
  </si>
  <si>
    <t>Ｃ重油</t>
    <rPh sb="0" eb="2">
      <t>ジュウユ</t>
    </rPh>
    <phoneticPr fontId="2"/>
  </si>
  <si>
    <t>重油</t>
    <rPh sb="0" eb="1">
      <t>ジュウユ</t>
    </rPh>
    <phoneticPr fontId="2"/>
  </si>
  <si>
    <t>軽油</t>
    <rPh sb="0" eb="2">
      <t>ケイユ</t>
    </rPh>
    <phoneticPr fontId="2"/>
  </si>
  <si>
    <t>灯油</t>
    <rPh sb="0" eb="1">
      <t>トウユ</t>
    </rPh>
    <phoneticPr fontId="2"/>
  </si>
  <si>
    <t>一般炭</t>
    <rPh sb="0" eb="2">
      <t>イッパン</t>
    </rPh>
    <rPh sb="2" eb="3">
      <t>タン</t>
    </rPh>
    <phoneticPr fontId="2"/>
  </si>
  <si>
    <t>コークス</t>
    <phoneticPr fontId="2"/>
  </si>
  <si>
    <t>木材</t>
    <rPh sb="0" eb="2">
      <t>モクザイ</t>
    </rPh>
    <phoneticPr fontId="2"/>
  </si>
  <si>
    <t>木炭</t>
    <rPh sb="0" eb="2">
      <t>モクタン</t>
    </rPh>
    <phoneticPr fontId="2"/>
  </si>
  <si>
    <t>ＬＮＧ</t>
    <phoneticPr fontId="2"/>
  </si>
  <si>
    <t>ＬＰＧ</t>
    <phoneticPr fontId="2"/>
  </si>
  <si>
    <t>下水汚泥</t>
    <rPh sb="0" eb="2">
      <t>ゲスイ</t>
    </rPh>
    <rPh sb="2" eb="4">
      <t>オデイ</t>
    </rPh>
    <phoneticPr fontId="2"/>
  </si>
  <si>
    <t>備考１　合計には、交互使用の施設のうちＷNOx又はＣ・Ｖ＋Ｃi・Ｖiの小さいもの並びに予備、休止の施設は含めないこと。</t>
    <phoneticPr fontId="2"/>
  </si>
  <si>
    <r>
      <t xml:space="preserve">    ２　ＮＯx許容排出量の算定式は次のとおりである。Ｑ＝K・｛Σ(Ｃ・Ｖ)＋Σ(Ｃi・Ｖi)｝</t>
    </r>
    <r>
      <rPr>
        <vertAlign val="superscript"/>
        <sz val="8"/>
        <color indexed="8"/>
        <rFont val="ＭＳ 明朝"/>
        <family val="1"/>
        <charset val="128"/>
      </rPr>
      <t>L</t>
    </r>
    <phoneticPr fontId="2"/>
  </si>
  <si>
    <t xml:space="preserve">    ３　施設管理値のN値を変更しようとするときは、当該施設に係る付表を添付すること。</t>
    <phoneticPr fontId="2"/>
  </si>
  <si>
    <t>施設の
設置年月日</t>
    <phoneticPr fontId="2"/>
  </si>
  <si>
    <t>施設管理値</t>
    <phoneticPr fontId="2"/>
  </si>
  <si>
    <t>○</t>
  </si>
  <si>
    <t>事業所名</t>
    <rPh sb="0" eb="3">
      <t>ジギョウショ</t>
    </rPh>
    <rPh sb="3" eb="4">
      <t>メイ</t>
    </rPh>
    <phoneticPr fontId="2"/>
  </si>
  <si>
    <t>原料及び燃料</t>
    <rPh sb="0" eb="2">
      <t>ゲンリョウ</t>
    </rPh>
    <rPh sb="2" eb="3">
      <t>オヨ</t>
    </rPh>
    <rPh sb="4" eb="6">
      <t>ネンリョウ</t>
    </rPh>
    <phoneticPr fontId="2"/>
  </si>
  <si>
    <t>燃料の特別換算係数</t>
    <rPh sb="0" eb="2">
      <t>ネンリョウ</t>
    </rPh>
    <rPh sb="3" eb="5">
      <t>トクベツ</t>
    </rPh>
    <rPh sb="5" eb="7">
      <t>カンザン</t>
    </rPh>
    <rPh sb="7" eb="9">
      <t>ケイスウ</t>
    </rPh>
    <phoneticPr fontId="2"/>
  </si>
  <si>
    <t>使用状況</t>
    <phoneticPr fontId="2"/>
  </si>
  <si>
    <t>施設係数</t>
    <phoneticPr fontId="2"/>
  </si>
  <si>
    <t>許容排出量</t>
    <phoneticPr fontId="2"/>
  </si>
  <si>
    <t>総量規制基準・指導基準</t>
    <rPh sb="0" eb="2">
      <t>ソウリョウ</t>
    </rPh>
    <rPh sb="2" eb="4">
      <t>キセイ</t>
    </rPh>
    <rPh sb="4" eb="6">
      <t>キジュン</t>
    </rPh>
    <rPh sb="7" eb="9">
      <t>シドウ</t>
    </rPh>
    <rPh sb="9" eb="11">
      <t>キジュン</t>
    </rPh>
    <phoneticPr fontId="2"/>
  </si>
  <si>
    <t>NOx許容排出量Ｑ(Nm3/h)</t>
    <rPh sb="3" eb="5">
      <t>キョヨウ</t>
    </rPh>
    <rPh sb="5" eb="7">
      <t>ハイシュツ</t>
    </rPh>
    <rPh sb="7" eb="8">
      <t>リョウ</t>
    </rPh>
    <phoneticPr fontId="2"/>
  </si>
  <si>
    <t>ΣC・V、ΣCi・Vi(Nm3/h)</t>
    <phoneticPr fontId="2"/>
  </si>
  <si>
    <t>換算係数</t>
    <phoneticPr fontId="2"/>
  </si>
  <si>
    <t>原料又は燃料使用量の重油換算値</t>
    <phoneticPr fontId="2"/>
  </si>
  <si>
    <t>ボイラー</t>
  </si>
  <si>
    <t>ディーゼル機関</t>
    <rPh sb="5" eb="7">
      <t>キカン</t>
    </rPh>
    <phoneticPr fontId="2"/>
  </si>
  <si>
    <t>金属加熱炉</t>
    <rPh sb="0" eb="2">
      <t>キンゾク</t>
    </rPh>
    <rPh sb="2" eb="5">
      <t>カネツロ</t>
    </rPh>
    <phoneticPr fontId="2"/>
  </si>
  <si>
    <t>焼成炉</t>
    <rPh sb="0" eb="2">
      <t>ショウセイ</t>
    </rPh>
    <rPh sb="2" eb="3">
      <t>ロ</t>
    </rPh>
    <phoneticPr fontId="2"/>
  </si>
  <si>
    <t>◎</t>
    <phoneticPr fontId="2"/>
  </si>
  <si>
    <t>○</t>
    <phoneticPr fontId="2"/>
  </si>
  <si>
    <t>No1.2交互運転</t>
    <rPh sb="5" eb="7">
      <t>コウゴ</t>
    </rPh>
    <rPh sb="7" eb="9">
      <t>ウンテン</t>
    </rPh>
    <phoneticPr fontId="2"/>
  </si>
  <si>
    <t>No1.2交互運転</t>
    <phoneticPr fontId="2"/>
  </si>
  <si>
    <t>リーンバーン＋尿素水噴霧</t>
    <rPh sb="7" eb="9">
      <t>ニョウソ</t>
    </rPh>
    <rPh sb="9" eb="10">
      <t>ミズ</t>
    </rPh>
    <rPh sb="10" eb="12">
      <t>フンム</t>
    </rPh>
    <phoneticPr fontId="2"/>
  </si>
  <si>
    <t>施設の規模</t>
    <rPh sb="0" eb="2">
      <t>シセツ</t>
    </rPh>
    <rPh sb="3" eb="5">
      <t>キボ</t>
    </rPh>
    <phoneticPr fontId="2"/>
  </si>
  <si>
    <t>大手前産業</t>
    <phoneticPr fontId="2"/>
  </si>
  <si>
    <t>所在地</t>
    <phoneticPr fontId="2"/>
  </si>
  <si>
    <t>大阪市住之江区南港北１－１４－１６</t>
    <phoneticPr fontId="2"/>
  </si>
  <si>
    <t>伝熱面積
22.3㎡</t>
    <rPh sb="0" eb="2">
      <t>デンネツ</t>
    </rPh>
    <rPh sb="2" eb="4">
      <t>メンセキ</t>
    </rPh>
    <phoneticPr fontId="2"/>
  </si>
  <si>
    <t>伝熱面積
22.3㎡</t>
    <phoneticPr fontId="2"/>
  </si>
  <si>
    <t>伝熱面積
12㎡</t>
    <phoneticPr fontId="2"/>
  </si>
  <si>
    <t>燃料燃焼能力
66.12L/h</t>
    <rPh sb="0" eb="2">
      <t>ネンリョウ</t>
    </rPh>
    <rPh sb="2" eb="4">
      <t>ネンショウ</t>
    </rPh>
    <rPh sb="4" eb="6">
      <t>ノウリョク</t>
    </rPh>
    <phoneticPr fontId="2"/>
  </si>
  <si>
    <t>燃料燃焼能力
77.52L/h</t>
    <rPh sb="0" eb="2">
      <t>ネンリョウ</t>
    </rPh>
    <rPh sb="2" eb="4">
      <t>ネンショウ</t>
    </rPh>
    <rPh sb="4" eb="6">
      <t>ノウリョク</t>
    </rPh>
    <phoneticPr fontId="2"/>
  </si>
  <si>
    <t>伝熱面積
15㎡</t>
    <phoneticPr fontId="2"/>
  </si>
  <si>
    <r>
      <t>排出ガス量
(10</t>
    </r>
    <r>
      <rPr>
        <vertAlign val="superscript"/>
        <sz val="9"/>
        <rFont val="ＭＳ Ｐゴシック"/>
        <family val="3"/>
        <charset val="128"/>
        <scheme val="minor"/>
      </rPr>
      <t>4</t>
    </r>
    <r>
      <rPr>
        <sz val="9"/>
        <rFont val="ＭＳ Ｐゴシック"/>
        <family val="3"/>
        <charset val="128"/>
        <scheme val="minor"/>
      </rPr>
      <t>Nm</t>
    </r>
    <r>
      <rPr>
        <vertAlign val="superscript"/>
        <sz val="9"/>
        <rFont val="ＭＳ Ｐゴシック"/>
        <family val="3"/>
        <charset val="128"/>
        <scheme val="minor"/>
      </rPr>
      <t>3</t>
    </r>
    <r>
      <rPr>
        <sz val="9"/>
        <rFont val="ＭＳ Ｐゴシック"/>
        <family val="3"/>
        <charset val="128"/>
        <scheme val="minor"/>
      </rPr>
      <t>/h)</t>
    </r>
    <phoneticPr fontId="2"/>
  </si>
  <si>
    <t>様式２　窒素酸化物総量規制に係るばい煙発生施設の使用計画</t>
    <rPh sb="0" eb="2">
      <t>ヨウシキ</t>
    </rPh>
    <phoneticPr fontId="2"/>
  </si>
  <si>
    <t>令別表第１の項番号</t>
    <phoneticPr fontId="2"/>
  </si>
  <si>
    <t>施設の種類　</t>
    <rPh sb="3" eb="5">
      <t>シュルイ</t>
    </rPh>
    <phoneticPr fontId="2"/>
  </si>
  <si>
    <t>燃料燃焼能力
50.4L/h</t>
    <phoneticPr fontId="2"/>
  </si>
  <si>
    <r>
      <t xml:space="preserve">Wnox
</t>
    </r>
    <r>
      <rPr>
        <sz val="6"/>
        <rFont val="ＭＳ Ｐゴシック"/>
        <family val="3"/>
        <charset val="128"/>
        <scheme val="minor"/>
      </rPr>
      <t>(kL/h)</t>
    </r>
    <phoneticPr fontId="2"/>
  </si>
  <si>
    <r>
      <t xml:space="preserve">混焼割合
</t>
    </r>
    <r>
      <rPr>
        <sz val="8"/>
        <rFont val="ＭＳ Ｐゴシック"/>
        <family val="3"/>
        <charset val="128"/>
        <scheme val="minor"/>
      </rPr>
      <t>(％)</t>
    </r>
    <phoneticPr fontId="2"/>
  </si>
  <si>
    <r>
      <t>原料の処理能力又は燃料の燃焼能力</t>
    </r>
    <r>
      <rPr>
        <strike/>
        <sz val="9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(kL/h)
(10</t>
    </r>
    <r>
      <rPr>
        <vertAlign val="superscript"/>
        <sz val="8"/>
        <rFont val="ＭＳ Ｐゴシック"/>
        <family val="3"/>
        <charset val="128"/>
        <scheme val="minor"/>
      </rPr>
      <t>3</t>
    </r>
    <r>
      <rPr>
        <sz val="8"/>
        <rFont val="ＭＳ Ｐゴシック"/>
        <family val="3"/>
        <charset val="128"/>
        <scheme val="minor"/>
      </rPr>
      <t>Nm</t>
    </r>
    <r>
      <rPr>
        <vertAlign val="superscript"/>
        <sz val="8"/>
        <rFont val="ＭＳ Ｐゴシック"/>
        <family val="3"/>
        <charset val="128"/>
        <scheme val="minor"/>
      </rPr>
      <t>3</t>
    </r>
    <r>
      <rPr>
        <sz val="8"/>
        <rFont val="ＭＳ Ｐゴシック"/>
        <family val="3"/>
        <charset val="128"/>
        <scheme val="minor"/>
      </rPr>
      <t>/h)
(t/h)</t>
    </r>
    <rPh sb="3" eb="5">
      <t>ショリ</t>
    </rPh>
    <rPh sb="5" eb="7">
      <t>ノウリョク</t>
    </rPh>
    <rPh sb="7" eb="8">
      <t>マタ</t>
    </rPh>
    <rPh sb="12" eb="14">
      <t>ネンショウ</t>
    </rPh>
    <phoneticPr fontId="2"/>
  </si>
  <si>
    <r>
      <t xml:space="preserve">最大NOx排出量
</t>
    </r>
    <r>
      <rPr>
        <sz val="8"/>
        <rFont val="ＭＳ Ｐゴシック"/>
        <family val="3"/>
        <charset val="128"/>
        <scheme val="minor"/>
      </rPr>
      <t>1/100N(V+Vi)
(Nm</t>
    </r>
    <r>
      <rPr>
        <vertAlign val="superscript"/>
        <sz val="8"/>
        <rFont val="ＭＳ Ｐゴシック"/>
        <family val="3"/>
        <charset val="128"/>
        <scheme val="minor"/>
      </rPr>
      <t>3</t>
    </r>
    <r>
      <rPr>
        <sz val="8"/>
        <rFont val="ＭＳ Ｐゴシック"/>
        <family val="3"/>
        <charset val="128"/>
        <scheme val="minor"/>
      </rPr>
      <t>/h)</t>
    </r>
    <rPh sb="0" eb="2">
      <t>サイダイ</t>
    </rPh>
    <rPh sb="5" eb="7">
      <t>ハイシュツ</t>
    </rPh>
    <rPh sb="7" eb="8">
      <t>リョウ</t>
    </rPh>
    <phoneticPr fontId="2"/>
  </si>
  <si>
    <t>N値
(ppm)</t>
    <phoneticPr fontId="2"/>
  </si>
  <si>
    <t>単位乾き排ガス量
Ｇ0'</t>
    <phoneticPr fontId="2"/>
  </si>
  <si>
    <r>
      <t xml:space="preserve">
</t>
    </r>
    <r>
      <rPr>
        <sz val="8"/>
        <rFont val="ＭＳ Ｐゴシック"/>
        <family val="3"/>
        <charset val="128"/>
        <scheme val="minor"/>
      </rPr>
      <t>(Nm</t>
    </r>
    <r>
      <rPr>
        <vertAlign val="superscript"/>
        <sz val="8"/>
        <rFont val="ＭＳ Ｐゴシック"/>
        <family val="3"/>
        <charset val="128"/>
        <scheme val="minor"/>
      </rPr>
      <t>3</t>
    </r>
    <r>
      <rPr>
        <sz val="8"/>
        <rFont val="ＭＳ Ｐゴシック"/>
        <family val="3"/>
        <charset val="128"/>
        <scheme val="minor"/>
      </rPr>
      <t>/h)</t>
    </r>
    <phoneticPr fontId="2"/>
  </si>
  <si>
    <t>排出ガス量乾き定格O20%換算</t>
    <phoneticPr fontId="2"/>
  </si>
  <si>
    <r>
      <rPr>
        <sz val="8"/>
        <rFont val="ＭＳ Ｐゴシック"/>
        <family val="3"/>
        <charset val="128"/>
        <scheme val="minor"/>
      </rPr>
      <t>(Nm</t>
    </r>
    <r>
      <rPr>
        <vertAlign val="superscript"/>
        <sz val="8"/>
        <rFont val="ＭＳ Ｐゴシック"/>
        <family val="3"/>
        <charset val="128"/>
        <scheme val="minor"/>
      </rPr>
      <t>3</t>
    </r>
    <r>
      <rPr>
        <sz val="8"/>
        <rFont val="ＭＳ Ｐゴシック"/>
        <family val="3"/>
        <charset val="128"/>
        <scheme val="minor"/>
      </rPr>
      <t>/L)
(Nm</t>
    </r>
    <r>
      <rPr>
        <vertAlign val="superscript"/>
        <sz val="8"/>
        <rFont val="ＭＳ Ｐゴシック"/>
        <family val="3"/>
        <charset val="128"/>
        <scheme val="minor"/>
      </rPr>
      <t>3</t>
    </r>
    <r>
      <rPr>
        <sz val="8"/>
        <rFont val="ＭＳ Ｐゴシック"/>
        <family val="3"/>
        <charset val="128"/>
        <scheme val="minor"/>
      </rPr>
      <t>/kg)
(Nm</t>
    </r>
    <r>
      <rPr>
        <vertAlign val="superscript"/>
        <sz val="8"/>
        <rFont val="ＭＳ Ｐゴシック"/>
        <family val="3"/>
        <charset val="128"/>
        <scheme val="minor"/>
      </rPr>
      <t>3</t>
    </r>
    <r>
      <rPr>
        <sz val="8"/>
        <rFont val="ＭＳ Ｐゴシック"/>
        <family val="3"/>
        <charset val="128"/>
        <scheme val="minor"/>
      </rPr>
      <t>/Nm</t>
    </r>
    <r>
      <rPr>
        <vertAlign val="superscript"/>
        <sz val="8"/>
        <rFont val="ＭＳ Ｐゴシック"/>
        <family val="3"/>
        <charset val="128"/>
        <scheme val="minor"/>
      </rPr>
      <t>3</t>
    </r>
    <r>
      <rPr>
        <sz val="8"/>
        <rFont val="ＭＳ Ｐゴシック"/>
        <family val="3"/>
        <charset val="128"/>
        <scheme val="minor"/>
      </rPr>
      <t>)</t>
    </r>
    <phoneticPr fontId="2"/>
  </si>
  <si>
    <t>＜参考＞非常用ガスタービン、ディーゼル機関、ガス機関、ガソリン機関</t>
    <rPh sb="1" eb="3">
      <t>サンコウ</t>
    </rPh>
    <rPh sb="4" eb="7">
      <t>ヒジョウヨウ</t>
    </rPh>
    <rPh sb="19" eb="21">
      <t>キカン</t>
    </rPh>
    <rPh sb="24" eb="26">
      <t>キカン</t>
    </rPh>
    <rPh sb="31" eb="33">
      <t>キカン</t>
    </rPh>
    <phoneticPr fontId="2"/>
  </si>
  <si>
    <t>設置年月日</t>
    <phoneticPr fontId="2"/>
  </si>
  <si>
    <t>施設の
規模</t>
    <rPh sb="0" eb="2">
      <t>シセツ</t>
    </rPh>
    <rPh sb="4" eb="6">
      <t>キボ</t>
    </rPh>
    <phoneticPr fontId="2"/>
  </si>
  <si>
    <t>燃焼能力</t>
    <rPh sb="0" eb="2">
      <t>ネンショウ</t>
    </rPh>
    <rPh sb="2" eb="4">
      <t>ノウリョク</t>
    </rPh>
    <phoneticPr fontId="2"/>
  </si>
  <si>
    <t>燃料種類</t>
    <rPh sb="0" eb="2">
      <t>ネンリョウ</t>
    </rPh>
    <rPh sb="2" eb="4">
      <t>シュルイ</t>
    </rPh>
    <phoneticPr fontId="2"/>
  </si>
  <si>
    <t>Wnox
（ｋL/h）</t>
    <phoneticPr fontId="2"/>
  </si>
  <si>
    <t>ＮＯx排出量
(Nm3/h)</t>
    <phoneticPr fontId="2"/>
  </si>
  <si>
    <t>総量規制基準適否</t>
    <rPh sb="0" eb="2">
      <t>ソウリョウ</t>
    </rPh>
    <rPh sb="2" eb="4">
      <t>キセイ</t>
    </rPh>
    <rPh sb="4" eb="6">
      <t>キジュン</t>
    </rPh>
    <rPh sb="6" eb="8">
      <t>テキヒ</t>
    </rPh>
    <phoneticPr fontId="2"/>
  </si>
  <si>
    <t>⇒</t>
    <phoneticPr fontId="2"/>
  </si>
  <si>
    <t>別紙１</t>
  </si>
  <si>
    <t>ばい煙発生施設の内容等</t>
  </si>
  <si>
    <t>１．ばい煙発生施設の内容</t>
  </si>
  <si>
    <t>施設の種類</t>
  </si>
  <si>
    <t>定格原燃料使用量
の重油換算値
（ＫＬ／時）</t>
    <rPh sb="0" eb="2">
      <t>テイカク</t>
    </rPh>
    <rPh sb="2" eb="3">
      <t>ハラ</t>
    </rPh>
    <rPh sb="3" eb="5">
      <t>ネンリョウ</t>
    </rPh>
    <phoneticPr fontId="2"/>
  </si>
  <si>
    <r>
      <t>適用区分</t>
    </r>
    <r>
      <rPr>
        <sz val="11"/>
        <rFont val="ＭＳ Ｐゴシック"/>
        <family val="3"/>
        <charset val="128"/>
      </rPr>
      <t/>
    </r>
    <rPh sb="0" eb="2">
      <t>テキヨウ</t>
    </rPh>
    <rPh sb="2" eb="4">
      <t>クブン</t>
    </rPh>
    <phoneticPr fontId="2"/>
  </si>
  <si>
    <t>削減措置の
確認方法</t>
    <rPh sb="0" eb="2">
      <t>サクゲン</t>
    </rPh>
    <rPh sb="2" eb="4">
      <t>ソチ</t>
    </rPh>
    <phoneticPr fontId="2"/>
  </si>
  <si>
    <t>削減項目</t>
  </si>
  <si>
    <t>単位</t>
  </si>
  <si>
    <t>削減対象外施設
※1</t>
    <rPh sb="0" eb="2">
      <t>サクゲン</t>
    </rPh>
    <rPh sb="2" eb="4">
      <t>タイショウ</t>
    </rPh>
    <rPh sb="4" eb="5">
      <t>ガイ</t>
    </rPh>
    <rPh sb="5" eb="7">
      <t>シセツ</t>
    </rPh>
    <phoneticPr fontId="2"/>
  </si>
  <si>
    <t>施設代替措置※2</t>
    <phoneticPr fontId="2"/>
  </si>
  <si>
    <t>特殊施設
※3</t>
    <phoneticPr fontId="2"/>
  </si>
  <si>
    <t>原燃料使用量
（重油換算値）</t>
    <phoneticPr fontId="2"/>
  </si>
  <si>
    <t>ｋＬ／ｈ</t>
  </si>
  <si>
    <t>250時間未満※1</t>
    <rPh sb="3" eb="5">
      <t>ジカン</t>
    </rPh>
    <rPh sb="5" eb="7">
      <t>ミマン</t>
    </rPh>
    <phoneticPr fontId="2"/>
  </si>
  <si>
    <t>夜間のみ稼働</t>
    <rPh sb="0" eb="2">
      <t>ヤカン</t>
    </rPh>
    <rPh sb="4" eb="6">
      <t>カドウ</t>
    </rPh>
    <phoneticPr fontId="2"/>
  </si>
  <si>
    <t>休止非常用等</t>
    <rPh sb="0" eb="2">
      <t>キュウシ</t>
    </rPh>
    <rPh sb="2" eb="5">
      <t>ヒジョウヨウ</t>
    </rPh>
    <rPh sb="5" eb="6">
      <t>トウ</t>
    </rPh>
    <phoneticPr fontId="2"/>
  </si>
  <si>
    <t>措置除外施設</t>
    <rPh sb="0" eb="2">
      <t>ソチ</t>
    </rPh>
    <rPh sb="2" eb="4">
      <t>ジョガイ</t>
    </rPh>
    <rPh sb="4" eb="6">
      <t>シセツ</t>
    </rPh>
    <phoneticPr fontId="2"/>
  </si>
  <si>
    <t>排　ガ　ス　量</t>
  </si>
  <si>
    <t>窒素酸化物排出量</t>
  </si>
  <si>
    <t>ばい煙排出量等</t>
    <rPh sb="2" eb="3">
      <t>エン</t>
    </rPh>
    <rPh sb="3" eb="6">
      <t>ハイシュツリョウ</t>
    </rPh>
    <rPh sb="6" eb="7">
      <t>トウ</t>
    </rPh>
    <phoneticPr fontId="2"/>
  </si>
  <si>
    <t>４．通常時の窒素酸化物対策の実施状況(別紙３参照)</t>
    <phoneticPr fontId="2"/>
  </si>
  <si>
    <t>実行Ｑ／Ｑｒ＝</t>
    <phoneticPr fontId="2"/>
  </si>
  <si>
    <t>※２　施設代替措置基準を適用を受ける場合は別紙４を添付すること。</t>
    <rPh sb="3" eb="5">
      <t>シセツ</t>
    </rPh>
    <rPh sb="5" eb="7">
      <t>ダイタイ</t>
    </rPh>
    <rPh sb="7" eb="9">
      <t>ソチ</t>
    </rPh>
    <rPh sb="9" eb="11">
      <t>キジュン</t>
    </rPh>
    <rPh sb="12" eb="14">
      <t>テキヨウ</t>
    </rPh>
    <rPh sb="15" eb="16">
      <t>ウ</t>
    </rPh>
    <rPh sb="18" eb="20">
      <t>バアイ</t>
    </rPh>
    <rPh sb="21" eb="23">
      <t>ベッシ</t>
    </rPh>
    <rPh sb="25" eb="27">
      <t>テンプ</t>
    </rPh>
    <phoneticPr fontId="2"/>
  </si>
  <si>
    <t>※３　特殊施設の適用を受ける場合は別紙５を添付すること。</t>
    <rPh sb="3" eb="5">
      <t>トクシュ</t>
    </rPh>
    <rPh sb="5" eb="7">
      <t>シセツ</t>
    </rPh>
    <rPh sb="8" eb="10">
      <t>テキヨウ</t>
    </rPh>
    <rPh sb="11" eb="12">
      <t>ウ</t>
    </rPh>
    <rPh sb="14" eb="16">
      <t>バアイ</t>
    </rPh>
    <rPh sb="17" eb="19">
      <t>ベッシ</t>
    </rPh>
    <rPh sb="21" eb="23">
      <t>テンプ</t>
    </rPh>
    <phoneticPr fontId="2"/>
  </si>
  <si>
    <t>別紙２</t>
  </si>
  <si>
    <t>適用区分※１</t>
    <rPh sb="0" eb="2">
      <t>テキヨウ</t>
    </rPh>
    <rPh sb="2" eb="4">
      <t>クブン</t>
    </rPh>
    <phoneticPr fontId="2"/>
  </si>
  <si>
    <t>緊急時におけるばい煙減少計画の内容</t>
  </si>
  <si>
    <t>施設</t>
    <phoneticPr fontId="2"/>
  </si>
  <si>
    <t>２０％削減に係る減少計画</t>
    <phoneticPr fontId="2"/>
  </si>
  <si>
    <t>４０％削減に係る減少計画</t>
    <phoneticPr fontId="2"/>
  </si>
  <si>
    <t>（一般対象工場：注意報発令時　　特別対象工場：予報及び注意報発令時）</t>
  </si>
  <si>
    <t>（一般対象工場：重大緊急警報発令時　　特別対象工場：警報及び重大緊急警報発令時）</t>
  </si>
  <si>
    <t>原燃料使用量</t>
  </si>
  <si>
    <t>排出ガス量</t>
  </si>
  <si>
    <t>NOx濃度</t>
    <phoneticPr fontId="2"/>
  </si>
  <si>
    <t>NOx排出量</t>
    <phoneticPr fontId="2"/>
  </si>
  <si>
    <t>減少率</t>
  </si>
  <si>
    <t>番号</t>
    <phoneticPr fontId="2"/>
  </si>
  <si>
    <t>原燃料の種類</t>
  </si>
  <si>
    <t>％</t>
    <phoneticPr fontId="2"/>
  </si>
  <si>
    <t>（重油換算値　KL/h)</t>
  </si>
  <si>
    <t>ppm</t>
  </si>
  <si>
    <t>※3</t>
    <phoneticPr fontId="2"/>
  </si>
  <si>
    <t>都市ガス</t>
  </si>
  <si>
    <t>別紙３</t>
  </si>
  <si>
    <t>窒素酸化物に係るばい煙発生施設の使用状況（オキシダント緊急時対策関係）</t>
    <phoneticPr fontId="2"/>
  </si>
  <si>
    <t>施設
番号</t>
    <phoneticPr fontId="2"/>
  </si>
  <si>
    <t>施　　設　　の</t>
  </si>
  <si>
    <t>総量規制基準に準じた計算</t>
  </si>
  <si>
    <t>施設管理値</t>
  </si>
  <si>
    <t>適用区分</t>
    <rPh sb="0" eb="2">
      <t>テキヨウ</t>
    </rPh>
    <rPh sb="2" eb="4">
      <t>クブン</t>
    </rPh>
    <phoneticPr fontId="2"/>
  </si>
  <si>
    <t>排気ガス量</t>
  </si>
  <si>
    <t>施設係数</t>
  </si>
  <si>
    <t>最大Nox</t>
  </si>
  <si>
    <t>Nox排出量</t>
  </si>
  <si>
    <t>稼働時間</t>
  </si>
  <si>
    <t>夜間のみの稼働</t>
    <rPh sb="0" eb="2">
      <t>ヤカン</t>
    </rPh>
    <rPh sb="5" eb="7">
      <t>カドウ</t>
    </rPh>
    <phoneticPr fontId="2"/>
  </si>
  <si>
    <t>休止・非常用等</t>
    <rPh sb="0" eb="2">
      <t>キュウシ</t>
    </rPh>
    <rPh sb="3" eb="6">
      <t>ヒジョウヨウ</t>
    </rPh>
    <rPh sb="6" eb="7">
      <t>トウ</t>
    </rPh>
    <phoneticPr fontId="2"/>
  </si>
  <si>
    <t>施設代替措置</t>
    <rPh sb="0" eb="2">
      <t>シセツ</t>
    </rPh>
    <rPh sb="2" eb="4">
      <t>ダイタイ</t>
    </rPh>
    <rPh sb="4" eb="6">
      <t>ソチ</t>
    </rPh>
    <phoneticPr fontId="2"/>
  </si>
  <si>
    <t>特殊施設</t>
    <rPh sb="0" eb="2">
      <t>トクシュ</t>
    </rPh>
    <rPh sb="2" eb="4">
      <t>シセツ</t>
    </rPh>
    <phoneticPr fontId="2"/>
  </si>
  <si>
    <t>年間500時間未満</t>
    <rPh sb="0" eb="2">
      <t>ネンカン</t>
    </rPh>
    <rPh sb="5" eb="7">
      <t>ジカン</t>
    </rPh>
    <rPh sb="7" eb="9">
      <t>ミマン</t>
    </rPh>
    <phoneticPr fontId="2"/>
  </si>
  <si>
    <t>設　　　　　置</t>
  </si>
  <si>
    <t>相当値</t>
  </si>
  <si>
    <t>C･V</t>
  </si>
  <si>
    <t>Ci･Vi</t>
  </si>
  <si>
    <t>Ｎ値</t>
  </si>
  <si>
    <t>排出量</t>
  </si>
  <si>
    <t>ton/年</t>
  </si>
  <si>
    <t>h</t>
    <phoneticPr fontId="2"/>
  </si>
  <si>
    <t>Ｑi×ti</t>
  </si>
  <si>
    <t>V</t>
    <phoneticPr fontId="2"/>
  </si>
  <si>
    <t>Vi</t>
  </si>
  <si>
    <t>C</t>
  </si>
  <si>
    <t>Ci</t>
  </si>
  <si>
    <t>N(V+Vi)/100</t>
  </si>
  <si>
    <t>種　　　　　類</t>
  </si>
  <si>
    <t>年　　月　　日</t>
  </si>
  <si>
    <t>ｐｐｍ</t>
  </si>
  <si>
    <t>(=Ｑi)</t>
  </si>
  <si>
    <t>（=ti）</t>
    <phoneticPr fontId="2"/>
  </si>
  <si>
    <t>施　設　の　合　計　等</t>
    <phoneticPr fontId="2"/>
  </si>
  <si>
    <t>Ｑｒ＝</t>
    <phoneticPr fontId="2"/>
  </si>
  <si>
    <t>Nm3/h</t>
    <phoneticPr fontId="2"/>
  </si>
  <si>
    <t>実行Ｑ</t>
    <rPh sb="0" eb="2">
      <t>ジッコウ</t>
    </rPh>
    <phoneticPr fontId="2"/>
  </si>
  <si>
    <t>Qiの計</t>
  </si>
  <si>
    <t>Ｑi・tiの合計</t>
  </si>
  <si>
    <t>Nm3/h</t>
  </si>
  <si>
    <t>備考１</t>
    <rPh sb="0" eb="2">
      <t>ビコウ</t>
    </rPh>
    <phoneticPr fontId="2"/>
  </si>
  <si>
    <t>備考２</t>
    <rPh sb="0" eb="2">
      <t>ビコウ</t>
    </rPh>
    <phoneticPr fontId="2"/>
  </si>
  <si>
    <t>別紙４　　施設代替措置基準の適用</t>
  </si>
  <si>
    <t>設置年月日</t>
  </si>
  <si>
    <t>定格原燃料</t>
  </si>
  <si>
    <t>窒素酸化物削減対策
※１</t>
    <rPh sb="5" eb="7">
      <t>サクゲン</t>
    </rPh>
    <phoneticPr fontId="2"/>
  </si>
  <si>
    <t>法・要綱等に基づく排出基準</t>
  </si>
  <si>
    <t>窒素酸化物濃度</t>
  </si>
  <si>
    <t>実測値と</t>
  </si>
  <si>
    <t>備　　考</t>
  </si>
  <si>
    <t>使用量の重油</t>
  </si>
  <si>
    <t>　Ｏn（％）</t>
  </si>
  <si>
    <t>基準値の</t>
  </si>
  <si>
    <t>換算値(kL/h)</t>
  </si>
  <si>
    <t>①基準値(ppm)　</t>
    <phoneticPr fontId="2"/>
  </si>
  <si>
    <t>②実測値(ppm)※2</t>
    <phoneticPr fontId="2"/>
  </si>
  <si>
    <t>比 ②/①</t>
  </si>
  <si>
    <t>※１</t>
    <phoneticPr fontId="2"/>
  </si>
  <si>
    <t>窒素酸化物削減対策の欄には、脱硝施設、低NOXバーナー等排出ガスの処理方法を記入すること。</t>
    <phoneticPr fontId="2"/>
  </si>
  <si>
    <t>※２</t>
    <phoneticPr fontId="2"/>
  </si>
  <si>
    <t>特殊施設
の区分
※1</t>
    <phoneticPr fontId="2"/>
  </si>
  <si>
    <t>適用を受けようと</t>
  </si>
  <si>
    <t>緊急時に可能な削減措置</t>
    <phoneticPr fontId="2"/>
  </si>
  <si>
    <t>通常値に対する削減率(％)
※2</t>
    <phoneticPr fontId="2"/>
  </si>
  <si>
    <t>換算値(kL/h)</t>
    <phoneticPr fontId="2"/>
  </si>
  <si>
    <t>する具体的な理由</t>
  </si>
  <si>
    <t>区分</t>
  </si>
  <si>
    <t>削減措置の内容</t>
  </si>
  <si>
    <t>20%削減時</t>
  </si>
  <si>
    <t>40%削減時</t>
  </si>
  <si>
    <t>特殊施設として認められた施設がある場合のみ、提出すること。</t>
    <phoneticPr fontId="2"/>
  </si>
  <si>
    <t>※１</t>
    <phoneticPr fontId="2"/>
  </si>
  <si>
    <t>適用を受ける特殊施設の区分の欄は、細目に掲げるアからオまでの記号を記入すること。</t>
    <phoneticPr fontId="2"/>
  </si>
  <si>
    <t>※２</t>
    <phoneticPr fontId="2"/>
  </si>
  <si>
    <t>通常値に対する削減率は、施設毎の通常値に対して、20％削減時及び40％削減時の削減率を記入すること。</t>
    <phoneticPr fontId="2"/>
  </si>
  <si>
    <t>Ｂ－1</t>
    <phoneticPr fontId="2"/>
  </si>
  <si>
    <t>Ｂ－２</t>
    <phoneticPr fontId="2"/>
  </si>
  <si>
    <t>Ｂ－３</t>
    <phoneticPr fontId="2"/>
  </si>
  <si>
    <t>DL</t>
    <phoneticPr fontId="2"/>
  </si>
  <si>
    <t>KK</t>
    <phoneticPr fontId="2"/>
  </si>
  <si>
    <t>SYO</t>
    <phoneticPr fontId="2"/>
  </si>
  <si>
    <t>Ｂ－４</t>
    <phoneticPr fontId="2"/>
  </si>
  <si>
    <t>ボイラー</t>
    <phoneticPr fontId="2"/>
  </si>
  <si>
    <t>ボイラー</t>
    <phoneticPr fontId="2"/>
  </si>
  <si>
    <t>ボイラー</t>
    <phoneticPr fontId="2"/>
  </si>
  <si>
    <t>ディーゼル機関</t>
    <phoneticPr fontId="2"/>
  </si>
  <si>
    <t>金属加熱炉</t>
  </si>
  <si>
    <t>焼成炉</t>
    <phoneticPr fontId="2"/>
  </si>
  <si>
    <t>Ｂ－1</t>
  </si>
  <si>
    <t>Ｂ－1</t>
    <phoneticPr fontId="2"/>
  </si>
  <si>
    <t>Ｂ－２</t>
    <phoneticPr fontId="2"/>
  </si>
  <si>
    <t>Ｂ－３</t>
  </si>
  <si>
    <t>DL</t>
    <phoneticPr fontId="2"/>
  </si>
  <si>
    <t>SYO</t>
    <phoneticPr fontId="2"/>
  </si>
  <si>
    <t>Ｂ－１</t>
    <phoneticPr fontId="2"/>
  </si>
  <si>
    <t>Ｂ－２</t>
    <phoneticPr fontId="2"/>
  </si>
  <si>
    <t>Ｂ－３</t>
    <phoneticPr fontId="2"/>
  </si>
  <si>
    <t>KK</t>
    <phoneticPr fontId="2"/>
  </si>
  <si>
    <t>Ｂ－４</t>
    <phoneticPr fontId="2"/>
  </si>
  <si>
    <t>ボイラー</t>
    <phoneticPr fontId="2"/>
  </si>
  <si>
    <t>ディーゼル機関</t>
    <rPh sb="5" eb="7">
      <t>キカン</t>
    </rPh>
    <phoneticPr fontId="2"/>
  </si>
  <si>
    <t>金属加熱炉</t>
    <rPh sb="0" eb="2">
      <t>キンゾク</t>
    </rPh>
    <rPh sb="2" eb="4">
      <t>カネツ</t>
    </rPh>
    <rPh sb="4" eb="5">
      <t>ロ</t>
    </rPh>
    <phoneticPr fontId="2"/>
  </si>
  <si>
    <t>焼成炉</t>
    <rPh sb="0" eb="2">
      <t>ショウセイ</t>
    </rPh>
    <rPh sb="2" eb="3">
      <t>ロ</t>
    </rPh>
    <phoneticPr fontId="2"/>
  </si>
  <si>
    <t>S48.3.11</t>
    <phoneticPr fontId="2"/>
  </si>
  <si>
    <t>S61.7.6</t>
    <phoneticPr fontId="2"/>
  </si>
  <si>
    <t>S61.6.30</t>
    <phoneticPr fontId="2"/>
  </si>
  <si>
    <t>○</t>
    <phoneticPr fontId="2"/>
  </si>
  <si>
    <t>※ボイラーB-1,B-2交互運転</t>
    <rPh sb="12" eb="14">
      <t>コウゴ</t>
    </rPh>
    <rPh sb="14" eb="16">
      <t>ウンテン</t>
    </rPh>
    <phoneticPr fontId="2"/>
  </si>
  <si>
    <t>○</t>
    <phoneticPr fontId="2"/>
  </si>
  <si>
    <t>【記入例】</t>
  </si>
  <si>
    <t>【記入例】</t>
    <rPh sb="1" eb="3">
      <t>キニュウ</t>
    </rPh>
    <rPh sb="3" eb="4">
      <t>レイ</t>
    </rPh>
    <phoneticPr fontId="2"/>
  </si>
  <si>
    <t>【記入例】</t>
    <rPh sb="1" eb="3">
      <t>キニュウ</t>
    </rPh>
    <rPh sb="3" eb="4">
      <t>レイ</t>
    </rPh>
    <phoneticPr fontId="2"/>
  </si>
  <si>
    <t>Ｑｒ、実行Ｑの施設合計欄は、休止施設、非常用施設、電気炉等を除き計算すること。</t>
    <phoneticPr fontId="2"/>
  </si>
  <si>
    <t>ばい煙量等減少計画</t>
    <phoneticPr fontId="2"/>
  </si>
  <si>
    <t>別紙５　特殊施設の適用</t>
    <phoneticPr fontId="2"/>
  </si>
  <si>
    <t>(0.000)</t>
    <phoneticPr fontId="2"/>
  </si>
  <si>
    <t>○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</si>
  <si>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</si>
  <si>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</si>
  <si>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</si>
  <si>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</si>
  <si>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ボイラー</t>
    <phoneticPr fontId="2"/>
  </si>
  <si>
    <t>S45.12.2</t>
    <phoneticPr fontId="2"/>
  </si>
  <si>
    <t>H16.2.22</t>
    <phoneticPr fontId="2"/>
  </si>
  <si>
    <t>S51.1.6</t>
    <phoneticPr fontId="2"/>
  </si>
  <si>
    <t>S57.3.5</t>
    <phoneticPr fontId="2"/>
  </si>
  <si>
    <t>都市ガス</t>
    <rPh sb="0" eb="2">
      <t>トシ</t>
    </rPh>
    <phoneticPr fontId="2"/>
  </si>
  <si>
    <t>低Noxバーナー</t>
    <rPh sb="0" eb="1">
      <t>テイ</t>
    </rPh>
    <phoneticPr fontId="2"/>
  </si>
  <si>
    <t>○</t>
    <phoneticPr fontId="2"/>
  </si>
  <si>
    <t>(0.798)</t>
    <phoneticPr fontId="2"/>
  </si>
  <si>
    <t>代</t>
    <rPh sb="0" eb="1">
      <t>ダイ</t>
    </rPh>
    <phoneticPr fontId="2"/>
  </si>
  <si>
    <t>(0.19)</t>
    <phoneticPr fontId="2"/>
  </si>
  <si>
    <t>重油換算値
（2.584）</t>
    <rPh sb="0" eb="2">
      <t>ジュウユ</t>
    </rPh>
    <rPh sb="2" eb="4">
      <t>カンザン</t>
    </rPh>
    <rPh sb="4" eb="5">
      <t>チ</t>
    </rPh>
    <phoneticPr fontId="2"/>
  </si>
  <si>
    <t>重油換算値
（0.988）</t>
    <phoneticPr fontId="2"/>
  </si>
  <si>
    <t>(0.114)</t>
    <phoneticPr fontId="2"/>
  </si>
  <si>
    <t>重油換算値
（1.391）</t>
    <rPh sb="0" eb="2">
      <t>ジュウユ</t>
    </rPh>
    <rPh sb="2" eb="4">
      <t>カンザン</t>
    </rPh>
    <rPh sb="4" eb="5">
      <t>チ</t>
    </rPh>
    <phoneticPr fontId="2"/>
  </si>
  <si>
    <t>(0.479)</t>
    <phoneticPr fontId="2"/>
  </si>
  <si>
    <t>重油換算値
（0.593）</t>
    <phoneticPr fontId="2"/>
  </si>
  <si>
    <t>運転日誌</t>
    <rPh sb="0" eb="2">
      <t>ウンテン</t>
    </rPh>
    <rPh sb="2" eb="4">
      <t>ニッシ</t>
    </rPh>
    <phoneticPr fontId="2"/>
  </si>
  <si>
    <t>Ｑｒ＝2.809</t>
    <phoneticPr fontId="2"/>
  </si>
  <si>
    <t>実行Ｑ＝1.341</t>
    <phoneticPr fontId="2"/>
  </si>
  <si>
    <t>施設代替措置基準を満たす施設がある場合のみ、提出すること。</t>
    <phoneticPr fontId="2"/>
  </si>
  <si>
    <t>○</t>
    <phoneticPr fontId="2"/>
  </si>
  <si>
    <t>ばい煙排出量等</t>
    <rPh sb="2" eb="3">
      <t>エン</t>
    </rPh>
    <rPh sb="3" eb="5">
      <t>ハイシュツ</t>
    </rPh>
    <rPh sb="5" eb="6">
      <t>リョウ</t>
    </rPh>
    <rPh sb="6" eb="7">
      <t>ナド</t>
    </rPh>
    <phoneticPr fontId="2"/>
  </si>
  <si>
    <t>※施設番号、施設の種類、定格原燃料使用量の重油換算値については、Noｘ総量規制使用計画書（様式2）をもとに記入すること。</t>
    <rPh sb="1" eb="3">
      <t>シセツ</t>
    </rPh>
    <rPh sb="3" eb="5">
      <t>バンゴウ</t>
    </rPh>
    <rPh sb="6" eb="8">
      <t>シセツ</t>
    </rPh>
    <rPh sb="9" eb="11">
      <t>シュルイ</t>
    </rPh>
    <rPh sb="12" eb="14">
      <t>テイカク</t>
    </rPh>
    <rPh sb="14" eb="15">
      <t>ゲン</t>
    </rPh>
    <rPh sb="15" eb="17">
      <t>ネンリョウ</t>
    </rPh>
    <rPh sb="17" eb="20">
      <t>シヨウリョウ</t>
    </rPh>
    <rPh sb="21" eb="23">
      <t>ジュウユ</t>
    </rPh>
    <rPh sb="23" eb="25">
      <t>カンサン</t>
    </rPh>
    <rPh sb="25" eb="26">
      <t>チ</t>
    </rPh>
    <rPh sb="35" eb="37">
      <t>ソウリョウ</t>
    </rPh>
    <rPh sb="37" eb="39">
      <t>キセイ</t>
    </rPh>
    <rPh sb="39" eb="41">
      <t>シヨウ</t>
    </rPh>
    <rPh sb="41" eb="43">
      <t>ケイカク</t>
    </rPh>
    <rPh sb="43" eb="44">
      <t>ショ</t>
    </rPh>
    <rPh sb="45" eb="47">
      <t>ヨウシキ</t>
    </rPh>
    <rPh sb="53" eb="55">
      <t>キニュウ</t>
    </rPh>
    <phoneticPr fontId="2"/>
  </si>
  <si>
    <t>２．細目３（２）以外の合計値(別紙２：細目３（２）以外の合計欄を記入)</t>
    <rPh sb="2" eb="4">
      <t>サイモク</t>
    </rPh>
    <rPh sb="8" eb="10">
      <t>イガイ</t>
    </rPh>
    <rPh sb="11" eb="14">
      <t>ゴウケイチ</t>
    </rPh>
    <rPh sb="19" eb="21">
      <t>サイモク</t>
    </rPh>
    <rPh sb="25" eb="27">
      <t>イガイ</t>
    </rPh>
    <rPh sb="28" eb="30">
      <t>ゴウケイ</t>
    </rPh>
    <rPh sb="30" eb="31">
      <t>ラン</t>
    </rPh>
    <rPh sb="32" eb="34">
      <t>キニュウ</t>
    </rPh>
    <phoneticPr fontId="2"/>
  </si>
  <si>
    <r>
      <t>5月～10月まで</t>
    </r>
    <r>
      <rPr>
        <sz val="12"/>
        <color theme="1"/>
        <rFont val="ＭＳ 明朝"/>
        <family val="1"/>
        <charset val="128"/>
      </rPr>
      <t xml:space="preserve">
の稼働時間
（　時　間　）</t>
    </r>
    <rPh sb="1" eb="2">
      <t>ツキ</t>
    </rPh>
    <rPh sb="5" eb="6">
      <t>ツキ</t>
    </rPh>
    <phoneticPr fontId="2"/>
  </si>
  <si>
    <r>
      <t>Nm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/h</t>
    </r>
    <phoneticPr fontId="2"/>
  </si>
  <si>
    <t>３．通常時の昼間の稼働状況(別紙２：施設合計（通常値）欄の値を記入)</t>
    <rPh sb="4" eb="5">
      <t>トキ</t>
    </rPh>
    <rPh sb="6" eb="8">
      <t>ヒルマ</t>
    </rPh>
    <rPh sb="9" eb="11">
      <t>カドウ</t>
    </rPh>
    <rPh sb="11" eb="13">
      <t>ジョウキョウ</t>
    </rPh>
    <rPh sb="18" eb="20">
      <t>シセツ</t>
    </rPh>
    <rPh sb="20" eb="22">
      <t>ゴウケイ</t>
    </rPh>
    <rPh sb="23" eb="26">
      <t>ツウジョウチ</t>
    </rPh>
    <rPh sb="27" eb="28">
      <t>ラン</t>
    </rPh>
    <rPh sb="29" eb="30">
      <t>アタイ</t>
    </rPh>
    <rPh sb="31" eb="33">
      <t>キニュウ</t>
    </rPh>
    <phoneticPr fontId="2"/>
  </si>
  <si>
    <r>
      <t>Ｑ</t>
    </r>
    <r>
      <rPr>
        <vertAlign val="subscript"/>
        <sz val="11"/>
        <color theme="1"/>
        <rFont val="ＭＳ 明朝"/>
        <family val="1"/>
        <charset val="128"/>
      </rPr>
      <t>Ｈ</t>
    </r>
    <r>
      <rPr>
        <sz val="11"/>
        <color theme="1"/>
        <rFont val="ＭＳ 明朝"/>
        <family val="1"/>
        <charset val="128"/>
      </rPr>
      <t>／Ｑ</t>
    </r>
    <r>
      <rPr>
        <vertAlign val="subscript"/>
        <sz val="11"/>
        <color theme="1"/>
        <rFont val="ＭＳ 明朝"/>
        <family val="1"/>
        <charset val="128"/>
      </rPr>
      <t>Ｒ</t>
    </r>
    <r>
      <rPr>
        <sz val="11"/>
        <color theme="1"/>
        <rFont val="ＭＳ 明朝"/>
        <family val="1"/>
        <charset val="128"/>
      </rPr>
      <t>＝</t>
    </r>
    <phoneticPr fontId="2"/>
  </si>
  <si>
    <r>
      <t>Ｑ</t>
    </r>
    <r>
      <rPr>
        <vertAlign val="subscript"/>
        <sz val="11"/>
        <color theme="1"/>
        <rFont val="ＭＳ 明朝"/>
        <family val="1"/>
        <charset val="128"/>
      </rPr>
      <t>Ｈ</t>
    </r>
    <r>
      <rPr>
        <sz val="11"/>
        <color theme="1"/>
        <rFont val="ＭＳ 明朝"/>
        <family val="1"/>
        <charset val="128"/>
      </rPr>
      <t>＝0.32</t>
    </r>
    <phoneticPr fontId="2"/>
  </si>
  <si>
    <r>
      <t>Ｑ</t>
    </r>
    <r>
      <rPr>
        <vertAlign val="subscript"/>
        <sz val="11"/>
        <color theme="1"/>
        <rFont val="ＭＳ 明朝"/>
        <family val="1"/>
        <charset val="128"/>
      </rPr>
      <t>Ｒ</t>
    </r>
    <r>
      <rPr>
        <sz val="11"/>
        <color theme="1"/>
        <rFont val="ＭＳ 明朝"/>
        <family val="1"/>
        <charset val="128"/>
      </rPr>
      <t>＝2.809</t>
    </r>
    <phoneticPr fontId="2"/>
  </si>
  <si>
    <r>
      <t>※１　該当する施設は、その欄に○印を記入すること。</t>
    </r>
    <r>
      <rPr>
        <b/>
        <sz val="11"/>
        <color theme="1"/>
        <rFont val="ＭＳ 明朝"/>
        <family val="1"/>
        <charset val="128"/>
      </rPr>
      <t>別紙２へ記入の必要はありません。</t>
    </r>
    <rPh sb="3" eb="5">
      <t>ガイトウ</t>
    </rPh>
    <rPh sb="7" eb="9">
      <t>シセツ</t>
    </rPh>
    <rPh sb="13" eb="14">
      <t>ラン</t>
    </rPh>
    <rPh sb="16" eb="17">
      <t>シルシ</t>
    </rPh>
    <rPh sb="25" eb="27">
      <t>ベッシ</t>
    </rPh>
    <rPh sb="29" eb="31">
      <t>キニュウ</t>
    </rPh>
    <rPh sb="32" eb="34">
      <t>ヒツヨウ</t>
    </rPh>
    <phoneticPr fontId="2"/>
  </si>
  <si>
    <r>
      <t>通常時の昼間におけるばい煙排出状況等
(</t>
    </r>
    <r>
      <rPr>
        <b/>
        <sz val="10"/>
        <color theme="1"/>
        <rFont val="ＭＳ 明朝"/>
        <family val="1"/>
        <charset val="128"/>
      </rPr>
      <t>５月～１０月まで</t>
    </r>
    <r>
      <rPr>
        <sz val="10"/>
        <color theme="1"/>
        <rFont val="ＭＳ 明朝"/>
        <family val="1"/>
        <charset val="128"/>
      </rPr>
      <t>の稼動状況)</t>
    </r>
    <rPh sb="21" eb="22">
      <t>ガツ</t>
    </rPh>
    <rPh sb="25" eb="26">
      <t>ガツ</t>
    </rPh>
    <rPh sb="29" eb="31">
      <t>カドウ</t>
    </rPh>
    <rPh sb="31" eb="33">
      <t>ジョウキョウ</t>
    </rPh>
    <phoneticPr fontId="2"/>
  </si>
  <si>
    <r>
      <t>L･kg･Nm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8"/>
        <color theme="1"/>
        <rFont val="ＭＳ 明朝"/>
        <family val="1"/>
        <charset val="128"/>
      </rPr>
      <t>/h､kwh</t>
    </r>
    <phoneticPr fontId="2"/>
  </si>
  <si>
    <r>
      <t>（乾き　O</t>
    </r>
    <r>
      <rPr>
        <vertAlign val="superscript"/>
        <sz val="8"/>
        <color theme="1"/>
        <rFont val="ＭＳ 明朝"/>
        <family val="1"/>
        <charset val="128"/>
      </rPr>
      <t>2</t>
    </r>
    <r>
      <rPr>
        <sz val="8"/>
        <color theme="1"/>
        <rFont val="ＭＳ 明朝"/>
        <family val="1"/>
        <charset val="128"/>
      </rPr>
      <t>=0%)</t>
    </r>
    <phoneticPr fontId="2"/>
  </si>
  <si>
    <r>
      <t>Nm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8"/>
        <color theme="1"/>
        <rFont val="ＭＳ 明朝"/>
        <family val="1"/>
        <charset val="128"/>
      </rPr>
      <t>/h</t>
    </r>
    <phoneticPr fontId="2"/>
  </si>
  <si>
    <t>施設合計
（通常値）</t>
    <rPh sb="0" eb="2">
      <t>シセツ</t>
    </rPh>
    <rPh sb="2" eb="4">
      <t>ゴウケイ</t>
    </rPh>
    <rPh sb="6" eb="9">
      <t>ツウジョウチ</t>
    </rPh>
    <phoneticPr fontId="2"/>
  </si>
  <si>
    <t>細目３（２）以外の合計 ※2</t>
    <rPh sb="0" eb="2">
      <t>サイモク</t>
    </rPh>
    <rPh sb="6" eb="8">
      <t>イガイ</t>
    </rPh>
    <rPh sb="9" eb="11">
      <t>ゴウケイ</t>
    </rPh>
    <phoneticPr fontId="2"/>
  </si>
  <si>
    <r>
      <t>備考　この減少計画は、</t>
    </r>
    <r>
      <rPr>
        <b/>
        <sz val="11"/>
        <color theme="1"/>
        <rFont val="ＭＳ 明朝"/>
        <family val="1"/>
        <charset val="128"/>
      </rPr>
      <t>5月から10月までの昼間の稼働状況</t>
    </r>
    <r>
      <rPr>
        <sz val="11"/>
        <color theme="1"/>
        <rFont val="ＭＳ 明朝"/>
        <family val="1"/>
        <charset val="128"/>
      </rPr>
      <t>に合わせて作成すること。「夜間のみ稼働する施設、休止施設、非常用施設及び措置除外施設」は記入しないこと。</t>
    </r>
    <rPh sb="0" eb="2">
      <t>ビコウ</t>
    </rPh>
    <phoneticPr fontId="2"/>
  </si>
  <si>
    <r>
      <t>※１　施設代替措置基準適用施設は</t>
    </r>
    <r>
      <rPr>
        <b/>
        <sz val="11"/>
        <color theme="1"/>
        <rFont val="ＭＳ 明朝"/>
        <family val="1"/>
        <charset val="128"/>
      </rPr>
      <t>「代」</t>
    </r>
    <r>
      <rPr>
        <sz val="11"/>
        <color theme="1"/>
        <rFont val="ＭＳ 明朝"/>
        <family val="1"/>
        <charset val="128"/>
      </rPr>
      <t>、特殊施設は</t>
    </r>
    <r>
      <rPr>
        <b/>
        <sz val="11"/>
        <color theme="1"/>
        <rFont val="ＭＳ 明朝"/>
        <family val="1"/>
        <charset val="128"/>
      </rPr>
      <t>「特」</t>
    </r>
    <r>
      <rPr>
        <sz val="11"/>
        <color theme="1"/>
        <rFont val="ＭＳ 明朝"/>
        <family val="1"/>
        <charset val="128"/>
      </rPr>
      <t>を記入すること。</t>
    </r>
    <rPh sb="3" eb="5">
      <t>シセツ</t>
    </rPh>
    <rPh sb="5" eb="7">
      <t>ダイタイ</t>
    </rPh>
    <rPh sb="7" eb="9">
      <t>ソチ</t>
    </rPh>
    <rPh sb="9" eb="11">
      <t>キジュン</t>
    </rPh>
    <rPh sb="11" eb="13">
      <t>テキヨウ</t>
    </rPh>
    <rPh sb="13" eb="15">
      <t>シセツ</t>
    </rPh>
    <rPh sb="17" eb="18">
      <t>ダイ</t>
    </rPh>
    <rPh sb="20" eb="22">
      <t>トクシュ</t>
    </rPh>
    <rPh sb="22" eb="24">
      <t>シセツ</t>
    </rPh>
    <rPh sb="26" eb="27">
      <t>トク</t>
    </rPh>
    <rPh sb="29" eb="31">
      <t>キニュウ</t>
    </rPh>
    <phoneticPr fontId="2"/>
  </si>
  <si>
    <r>
      <t>※２　細目３（２）以外の合計欄には</t>
    </r>
    <r>
      <rPr>
        <b/>
        <sz val="11"/>
        <color theme="1"/>
        <rFont val="ＭＳ 明朝"/>
        <family val="1"/>
        <charset val="128"/>
      </rPr>
      <t>施設代替措置基準適用施設以外</t>
    </r>
    <r>
      <rPr>
        <sz val="11"/>
        <color theme="1"/>
        <rFont val="ＭＳ 明朝"/>
        <family val="1"/>
        <charset val="128"/>
      </rPr>
      <t>の合計値を記入すること。</t>
    </r>
    <rPh sb="14" eb="15">
      <t>ラン</t>
    </rPh>
    <rPh sb="17" eb="19">
      <t>シセツ</t>
    </rPh>
    <rPh sb="19" eb="21">
      <t>ダイタイ</t>
    </rPh>
    <rPh sb="21" eb="23">
      <t>ソチ</t>
    </rPh>
    <rPh sb="23" eb="25">
      <t>キジュン</t>
    </rPh>
    <rPh sb="25" eb="27">
      <t>テキヨウ</t>
    </rPh>
    <rPh sb="27" eb="29">
      <t>シセツ</t>
    </rPh>
    <rPh sb="29" eb="31">
      <t>イガイ</t>
    </rPh>
    <rPh sb="32" eb="34">
      <t>ゴウケイ</t>
    </rPh>
    <rPh sb="34" eb="35">
      <t>チ</t>
    </rPh>
    <rPh sb="36" eb="38">
      <t>キニュウ</t>
    </rPh>
    <phoneticPr fontId="2"/>
  </si>
  <si>
    <r>
      <t>※３　減少率は、「</t>
    </r>
    <r>
      <rPr>
        <b/>
        <sz val="11"/>
        <color theme="1"/>
        <rFont val="ＭＳ 明朝"/>
        <family val="1"/>
        <charset val="128"/>
      </rPr>
      <t>通常時の昼間におけるばい煙排出状況等」に対する削減率</t>
    </r>
    <r>
      <rPr>
        <sz val="11"/>
        <color theme="1"/>
        <rFont val="ＭＳ 明朝"/>
        <family val="1"/>
        <charset val="128"/>
      </rPr>
      <t>を記入すること。</t>
    </r>
    <rPh sb="3" eb="6">
      <t>ゲンショウリツ</t>
    </rPh>
    <rPh sb="9" eb="11">
      <t>ツウジョウ</t>
    </rPh>
    <rPh sb="11" eb="12">
      <t>ドキ</t>
    </rPh>
    <rPh sb="13" eb="15">
      <t>ヒルマ</t>
    </rPh>
    <rPh sb="21" eb="22">
      <t>エン</t>
    </rPh>
    <rPh sb="22" eb="24">
      <t>ハイシュツ</t>
    </rPh>
    <rPh sb="24" eb="27">
      <t>ジョウキョウナド</t>
    </rPh>
    <rPh sb="29" eb="30">
      <t>タイ</t>
    </rPh>
    <rPh sb="32" eb="35">
      <t>サクゲンリツ</t>
    </rPh>
    <rPh sb="36" eb="38">
      <t>キニュウ</t>
    </rPh>
    <phoneticPr fontId="2"/>
  </si>
  <si>
    <t>※施設番号、施設の種類、施設の設置年月日、総量規制基準に準じた計算、施設管理値はNoｘ総量規制使用計画書（様式2）をもとに記入すること。</t>
    <rPh sb="1" eb="3">
      <t>シセツ</t>
    </rPh>
    <rPh sb="3" eb="5">
      <t>バンゴウ</t>
    </rPh>
    <rPh sb="6" eb="8">
      <t>シセツ</t>
    </rPh>
    <rPh sb="9" eb="11">
      <t>シュルイ</t>
    </rPh>
    <rPh sb="12" eb="14">
      <t>シセツ</t>
    </rPh>
    <rPh sb="15" eb="17">
      <t>セッチ</t>
    </rPh>
    <rPh sb="17" eb="20">
      <t>ネンガッピ</t>
    </rPh>
    <rPh sb="21" eb="23">
      <t>ソウリョウ</t>
    </rPh>
    <rPh sb="23" eb="25">
      <t>キセイ</t>
    </rPh>
    <rPh sb="25" eb="27">
      <t>キジュン</t>
    </rPh>
    <rPh sb="28" eb="29">
      <t>ジュン</t>
    </rPh>
    <rPh sb="31" eb="33">
      <t>ケイサン</t>
    </rPh>
    <rPh sb="34" eb="36">
      <t>シセツ</t>
    </rPh>
    <rPh sb="36" eb="38">
      <t>カンリ</t>
    </rPh>
    <rPh sb="38" eb="39">
      <t>チ</t>
    </rPh>
    <rPh sb="43" eb="45">
      <t>ソウリョウ</t>
    </rPh>
    <rPh sb="45" eb="47">
      <t>キセイ</t>
    </rPh>
    <rPh sb="47" eb="52">
      <t>シヨウケイカクショ</t>
    </rPh>
    <rPh sb="53" eb="55">
      <t>ヨウシキ</t>
    </rPh>
    <rPh sb="61" eb="63">
      <t>キニュウ</t>
    </rPh>
    <phoneticPr fontId="2"/>
  </si>
  <si>
    <t>※施設番号、施設の種類、施設の設置年月日、原料及び燃料使用量の重油換算値はNoｘ総量規制使用計画書（様式2）をもとに記入すること。</t>
    <rPh sb="1" eb="3">
      <t>シセツ</t>
    </rPh>
    <rPh sb="3" eb="5">
      <t>バンゴウ</t>
    </rPh>
    <rPh sb="6" eb="8">
      <t>シセツ</t>
    </rPh>
    <rPh sb="9" eb="11">
      <t>シュルイ</t>
    </rPh>
    <rPh sb="12" eb="14">
      <t>シセツ</t>
    </rPh>
    <rPh sb="15" eb="17">
      <t>セッチ</t>
    </rPh>
    <rPh sb="17" eb="20">
      <t>ネンガッピ</t>
    </rPh>
    <rPh sb="21" eb="23">
      <t>ゲンリョウ</t>
    </rPh>
    <rPh sb="23" eb="24">
      <t>オヨ</t>
    </rPh>
    <rPh sb="25" eb="27">
      <t>ネンリョウ</t>
    </rPh>
    <rPh sb="27" eb="30">
      <t>シヨウリョウ</t>
    </rPh>
    <rPh sb="31" eb="33">
      <t>ジュウユ</t>
    </rPh>
    <rPh sb="33" eb="35">
      <t>カンサン</t>
    </rPh>
    <rPh sb="35" eb="36">
      <t>アタイ</t>
    </rPh>
    <rPh sb="40" eb="42">
      <t>ソウリョウ</t>
    </rPh>
    <rPh sb="42" eb="44">
      <t>キセイ</t>
    </rPh>
    <rPh sb="44" eb="49">
      <t>シヨウケイカクショ</t>
    </rPh>
    <rPh sb="50" eb="52">
      <t>ヨウシキ</t>
    </rPh>
    <rPh sb="58" eb="60">
      <t>キニュウ</t>
    </rPh>
    <phoneticPr fontId="2"/>
  </si>
  <si>
    <r>
      <t>実測値は、</t>
    </r>
    <r>
      <rPr>
        <b/>
        <sz val="11"/>
        <color theme="1"/>
        <rFont val="ＭＳ 明朝"/>
        <family val="1"/>
        <charset val="128"/>
      </rPr>
      <t>前年度の</t>
    </r>
    <r>
      <rPr>
        <sz val="11"/>
        <color theme="1"/>
        <rFont val="ＭＳ 明朝"/>
        <family val="1"/>
        <charset val="128"/>
      </rPr>
      <t>測定実測値の平均値を記入すること。この場合、環境計量証明の写し又はチャート紙等記録を別途提出すること。</t>
    </r>
    <phoneticPr fontId="2"/>
  </si>
  <si>
    <r>
      <t>（乾き　O</t>
    </r>
    <r>
      <rPr>
        <vertAlign val="super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=0%)</t>
    </r>
    <phoneticPr fontId="2"/>
  </si>
  <si>
    <r>
      <t>Nm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/年</t>
    </r>
    <phoneticPr fontId="2"/>
  </si>
  <si>
    <r>
      <t>万Nm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/h</t>
    </r>
    <phoneticPr fontId="2"/>
  </si>
  <si>
    <r>
      <t>（Qiの計）</t>
    </r>
    <r>
      <rPr>
        <vertAlign val="superscript"/>
        <sz val="11"/>
        <color theme="1"/>
        <rFont val="ＭＳ 明朝"/>
        <family val="1"/>
        <charset val="128"/>
      </rPr>
      <t>２</t>
    </r>
    <phoneticPr fontId="2"/>
  </si>
  <si>
    <r>
      <t>Ｑ</t>
    </r>
    <r>
      <rPr>
        <sz val="6"/>
        <color theme="1"/>
        <rFont val="ＭＳ 明朝"/>
        <family val="1"/>
        <charset val="128"/>
      </rPr>
      <t>Ｒ</t>
    </r>
    <r>
      <rPr>
        <sz val="11"/>
        <color theme="1"/>
        <rFont val="ＭＳ 明朝"/>
        <family val="1"/>
        <charset val="128"/>
      </rPr>
      <t>＝</t>
    </r>
    <phoneticPr fontId="2"/>
  </si>
  <si>
    <t>ＱＲ、Ｑi､(Qiの計）2及びＱi・tiの施設合計欄は、休止施設、非常用施設、電気炉等及び年間稼働時間が500時間未満の施設を除き計算すること。</t>
    <phoneticPr fontId="2"/>
  </si>
  <si>
    <t>稼働実績（前年度）</t>
    <rPh sb="5" eb="6">
      <t>マエ</t>
    </rPh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</si>
</sst>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/m/d;@"/>
    <numFmt numFmtId="177" formatCode="0.00_);[Red]\(0.00\)"/>
    <numFmt numFmtId="178" formatCode="0.000_);[Red]\(0.000\)"/>
    <numFmt numFmtId="179" formatCode="0.0_ "/>
    <numFmt numFmtId="180" formatCode="#,##0_ "/>
    <numFmt numFmtId="181" formatCode="0.00_ "/>
    <numFmt numFmtId="182" formatCode="0.0"/>
    <numFmt numFmtId="183" formatCode="0.0_);[Red]\(0.0\)"/>
    <numFmt numFmtId="184" formatCode="[$-411]ge\.m\.d;@"/>
    <numFmt numFmtId="185" formatCode="0.000_);\(0.000\)"/>
    <numFmt numFmtId="186" formatCode="0_ "/>
  </numFmts>
  <fonts count="56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8"/>
      <color indexed="8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vertAlign val="superscript"/>
      <sz val="9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vertAlign val="superscript"/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vertAlign val="subscript"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1" fillId="0" borderId="0"/>
    <xf numFmtId="38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38" fontId="31" fillId="0" borderId="0" applyFont="0" applyFill="0" applyBorder="0" applyAlignment="0" applyProtection="0">
      <alignment vertical="center"/>
    </xf>
  </cellStyleXfs>
  <cellXfs count="6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179" fontId="1" fillId="0" borderId="0" xfId="0" applyNumberFormat="1" applyFont="1" applyBorder="1" applyAlignment="1">
      <alignment vertical="center"/>
    </xf>
    <xf numFmtId="18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0" xfId="0" applyNumberFormat="1" applyFont="1">
      <alignment vertical="center"/>
    </xf>
    <xf numFmtId="181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81" fontId="3" fillId="0" borderId="0" xfId="0" applyNumberFormat="1" applyFont="1" applyAlignment="1">
      <alignment horizontal="center" vertical="center" wrapText="1"/>
    </xf>
    <xf numFmtId="179" fontId="3" fillId="0" borderId="0" xfId="0" applyNumberFormat="1" applyFont="1" applyAlignment="1">
      <alignment horizontal="center" vertical="center" wrapText="1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4" fontId="3" fillId="0" borderId="14" xfId="0" applyNumberFormat="1" applyFont="1" applyBorder="1">
      <alignment vertical="center"/>
    </xf>
    <xf numFmtId="49" fontId="3" fillId="0" borderId="14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8" fontId="3" fillId="0" borderId="14" xfId="0" applyNumberFormat="1" applyFont="1" applyBorder="1">
      <alignment vertical="center"/>
    </xf>
    <xf numFmtId="182" fontId="3" fillId="0" borderId="14" xfId="0" applyNumberFormat="1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0" fontId="3" fillId="0" borderId="16" xfId="0" applyFont="1" applyBorder="1">
      <alignment vertical="center"/>
    </xf>
    <xf numFmtId="176" fontId="3" fillId="0" borderId="16" xfId="0" applyNumberFormat="1" applyFont="1" applyBorder="1">
      <alignment vertical="center"/>
    </xf>
    <xf numFmtId="49" fontId="3" fillId="0" borderId="16" xfId="0" applyNumberFormat="1" applyFont="1" applyBorder="1">
      <alignment vertical="center"/>
    </xf>
    <xf numFmtId="177" fontId="3" fillId="0" borderId="16" xfId="0" applyNumberFormat="1" applyFont="1" applyBorder="1">
      <alignment vertical="center"/>
    </xf>
    <xf numFmtId="178" fontId="3" fillId="0" borderId="16" xfId="0" applyNumberFormat="1" applyFont="1" applyBorder="1">
      <alignment vertical="center"/>
    </xf>
    <xf numFmtId="182" fontId="3" fillId="0" borderId="16" xfId="0" applyNumberFormat="1" applyFont="1" applyBorder="1">
      <alignment vertical="center"/>
    </xf>
    <xf numFmtId="0" fontId="3" fillId="0" borderId="17" xfId="0" applyFont="1" applyBorder="1">
      <alignment vertical="center"/>
    </xf>
    <xf numFmtId="49" fontId="3" fillId="0" borderId="0" xfId="0" quotePrefix="1" applyNumberFormat="1" applyFont="1">
      <alignment vertical="center"/>
    </xf>
    <xf numFmtId="14" fontId="3" fillId="0" borderId="16" xfId="0" applyNumberFormat="1" applyFont="1" applyBorder="1">
      <alignment vertical="center"/>
    </xf>
    <xf numFmtId="181" fontId="3" fillId="0" borderId="0" xfId="0" applyNumberFormat="1" applyFont="1" applyAlignment="1">
      <alignment horizontal="center" vertical="center"/>
    </xf>
    <xf numFmtId="176" fontId="3" fillId="0" borderId="18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 wrapText="1"/>
    </xf>
    <xf numFmtId="178" fontId="3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80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181" fontId="4" fillId="0" borderId="0" xfId="0" applyNumberFormat="1" applyFont="1">
      <alignment vertical="center"/>
    </xf>
    <xf numFmtId="179" fontId="4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35" xfId="0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>
      <alignment vertical="center"/>
    </xf>
    <xf numFmtId="0" fontId="0" fillId="0" borderId="0" xfId="0" applyBorder="1" applyAlignment="1">
      <alignment vertical="center"/>
    </xf>
    <xf numFmtId="183" fontId="3" fillId="0" borderId="15" xfId="0" applyNumberFormat="1" applyFont="1" applyBorder="1">
      <alignment vertical="center"/>
    </xf>
    <xf numFmtId="179" fontId="3" fillId="0" borderId="43" xfId="0" applyNumberFormat="1" applyFont="1" applyBorder="1">
      <alignment vertical="center"/>
    </xf>
    <xf numFmtId="179" fontId="3" fillId="0" borderId="22" xfId="0" applyNumberFormat="1" applyFont="1" applyBorder="1">
      <alignment vertical="center"/>
    </xf>
    <xf numFmtId="178" fontId="3" fillId="0" borderId="46" xfId="0" applyNumberFormat="1" applyFont="1" applyBorder="1">
      <alignment vertical="center"/>
    </xf>
    <xf numFmtId="180" fontId="3" fillId="0" borderId="15" xfId="0" applyNumberFormat="1" applyFont="1" applyBorder="1">
      <alignment vertical="center"/>
    </xf>
    <xf numFmtId="180" fontId="3" fillId="0" borderId="17" xfId="0" applyNumberFormat="1" applyFont="1" applyBorder="1">
      <alignment vertical="center"/>
    </xf>
    <xf numFmtId="178" fontId="3" fillId="0" borderId="50" xfId="0" applyNumberFormat="1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 applyAlignment="1">
      <alignment vertical="center" wrapText="1"/>
    </xf>
    <xf numFmtId="0" fontId="3" fillId="0" borderId="53" xfId="0" applyFont="1" applyBorder="1">
      <alignment vertical="center"/>
    </xf>
    <xf numFmtId="0" fontId="3" fillId="0" borderId="54" xfId="0" applyFont="1" applyBorder="1" applyAlignment="1">
      <alignment vertical="center" wrapText="1"/>
    </xf>
    <xf numFmtId="0" fontId="3" fillId="0" borderId="55" xfId="0" applyFont="1" applyBorder="1">
      <alignment vertical="center"/>
    </xf>
    <xf numFmtId="0" fontId="3" fillId="0" borderId="12" xfId="0" applyFont="1" applyBorder="1">
      <alignment vertical="center"/>
    </xf>
    <xf numFmtId="176" fontId="3" fillId="0" borderId="12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83" fontId="3" fillId="0" borderId="41" xfId="0" applyNumberFormat="1" applyFont="1" applyBorder="1">
      <alignment vertical="center"/>
    </xf>
    <xf numFmtId="178" fontId="3" fillId="0" borderId="49" xfId="0" applyNumberFormat="1" applyFont="1" applyBorder="1">
      <alignment vertical="center"/>
    </xf>
    <xf numFmtId="179" fontId="3" fillId="0" borderId="57" xfId="0" applyNumberFormat="1" applyFont="1" applyBorder="1">
      <alignment vertical="center"/>
    </xf>
    <xf numFmtId="180" fontId="3" fillId="0" borderId="56" xfId="0" applyNumberFormat="1" applyFont="1" applyBorder="1">
      <alignment vertical="center"/>
    </xf>
    <xf numFmtId="0" fontId="3" fillId="0" borderId="58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3" fillId="0" borderId="7" xfId="0" applyFont="1" applyBorder="1">
      <alignment vertical="center"/>
    </xf>
    <xf numFmtId="181" fontId="1" fillId="0" borderId="0" xfId="0" applyNumberFormat="1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14" fontId="3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>
      <alignment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178" fontId="3" fillId="0" borderId="14" xfId="0" applyNumberFormat="1" applyFont="1" applyFill="1" applyBorder="1">
      <alignment vertical="center"/>
    </xf>
    <xf numFmtId="178" fontId="3" fillId="0" borderId="16" xfId="0" applyNumberFormat="1" applyFont="1" applyFill="1" applyBorder="1">
      <alignment vertical="center"/>
    </xf>
    <xf numFmtId="176" fontId="3" fillId="0" borderId="14" xfId="0" applyNumberFormat="1" applyFont="1" applyFill="1" applyBorder="1" applyAlignment="1">
      <alignment vertical="center" wrapText="1"/>
    </xf>
    <xf numFmtId="176" fontId="3" fillId="0" borderId="16" xfId="0" applyNumberFormat="1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180" fontId="16" fillId="2" borderId="41" xfId="0" applyNumberFormat="1" applyFont="1" applyFill="1" applyBorder="1" applyAlignment="1">
      <alignment horizontal="center" vertical="center" wrapText="1"/>
    </xf>
    <xf numFmtId="178" fontId="16" fillId="2" borderId="49" xfId="0" applyNumberFormat="1" applyFont="1" applyFill="1" applyBorder="1" applyAlignment="1">
      <alignment horizontal="center" vertical="center" wrapText="1"/>
    </xf>
    <xf numFmtId="178" fontId="16" fillId="2" borderId="12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20" fillId="0" borderId="0" xfId="0" applyFont="1">
      <alignment vertical="center"/>
    </xf>
    <xf numFmtId="0" fontId="9" fillId="0" borderId="43" xfId="0" applyFont="1" applyBorder="1">
      <alignment vertical="center"/>
    </xf>
    <xf numFmtId="0" fontId="9" fillId="0" borderId="22" xfId="0" applyFont="1" applyBorder="1">
      <alignment vertical="center"/>
    </xf>
    <xf numFmtId="0" fontId="4" fillId="0" borderId="22" xfId="0" applyFont="1" applyBorder="1" applyAlignment="1">
      <alignment vertical="center" wrapText="1" shrinkToFit="1"/>
    </xf>
    <xf numFmtId="0" fontId="9" fillId="0" borderId="57" xfId="0" applyFont="1" applyBorder="1">
      <alignment vertical="center"/>
    </xf>
    <xf numFmtId="0" fontId="3" fillId="0" borderId="50" xfId="0" applyFont="1" applyFill="1" applyBorder="1">
      <alignment vertical="center"/>
    </xf>
    <xf numFmtId="0" fontId="3" fillId="0" borderId="47" xfId="0" applyFont="1" applyBorder="1">
      <alignment vertical="center"/>
    </xf>
    <xf numFmtId="0" fontId="3" fillId="0" borderId="46" xfId="0" applyFont="1" applyFill="1" applyBorder="1">
      <alignment vertical="center"/>
    </xf>
    <xf numFmtId="0" fontId="3" fillId="0" borderId="48" xfId="0" applyFont="1" applyBorder="1">
      <alignment vertical="center"/>
    </xf>
    <xf numFmtId="184" fontId="3" fillId="0" borderId="14" xfId="0" applyNumberFormat="1" applyFont="1" applyBorder="1" applyAlignment="1">
      <alignment horizontal="left" vertical="center"/>
    </xf>
    <xf numFmtId="184" fontId="3" fillId="0" borderId="16" xfId="0" applyNumberFormat="1" applyFont="1" applyBorder="1" applyAlignment="1">
      <alignment horizontal="left" vertical="center"/>
    </xf>
    <xf numFmtId="184" fontId="3" fillId="0" borderId="18" xfId="0" applyNumberFormat="1" applyFont="1" applyBorder="1" applyAlignment="1">
      <alignment horizontal="left" vertical="center"/>
    </xf>
    <xf numFmtId="184" fontId="3" fillId="0" borderId="12" xfId="0" applyNumberFormat="1" applyFont="1" applyBorder="1" applyAlignment="1">
      <alignment horizontal="left" vertical="center"/>
    </xf>
    <xf numFmtId="178" fontId="23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9" fontId="5" fillId="2" borderId="42" xfId="0" applyNumberFormat="1" applyFont="1" applyFill="1" applyBorder="1" applyAlignment="1">
      <alignment horizontal="center" vertical="center" wrapText="1"/>
    </xf>
    <xf numFmtId="178" fontId="3" fillId="0" borderId="68" xfId="0" applyNumberFormat="1" applyFont="1" applyBorder="1">
      <alignment vertical="center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7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178" fontId="27" fillId="0" borderId="0" xfId="0" applyNumberFormat="1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178" fontId="15" fillId="0" borderId="0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178" fontId="3" fillId="0" borderId="18" xfId="0" applyNumberFormat="1" applyFont="1" applyBorder="1">
      <alignment vertical="center"/>
    </xf>
    <xf numFmtId="182" fontId="3" fillId="0" borderId="18" xfId="0" applyNumberFormat="1" applyFont="1" applyBorder="1">
      <alignment vertical="center"/>
    </xf>
    <xf numFmtId="178" fontId="3" fillId="0" borderId="18" xfId="0" applyNumberFormat="1" applyFont="1" applyFill="1" applyBorder="1">
      <alignment vertical="center"/>
    </xf>
    <xf numFmtId="0" fontId="3" fillId="0" borderId="68" xfId="0" applyFont="1" applyFill="1" applyBorder="1">
      <alignment vertical="center"/>
    </xf>
    <xf numFmtId="0" fontId="3" fillId="0" borderId="70" xfId="0" applyFont="1" applyBorder="1">
      <alignment vertical="center"/>
    </xf>
    <xf numFmtId="0" fontId="0" fillId="0" borderId="74" xfId="0" applyBorder="1" applyAlignment="1">
      <alignment vertical="center"/>
    </xf>
    <xf numFmtId="178" fontId="4" fillId="0" borderId="0" xfId="0" applyNumberFormat="1" applyFont="1" applyBorder="1">
      <alignment vertical="center"/>
    </xf>
    <xf numFmtId="0" fontId="13" fillId="0" borderId="0" xfId="6" applyFont="1"/>
    <xf numFmtId="0" fontId="32" fillId="0" borderId="0" xfId="6" applyFont="1"/>
    <xf numFmtId="0" fontId="32" fillId="0" borderId="44" xfId="6" applyFont="1" applyBorder="1" applyAlignment="1">
      <alignment horizontal="center" vertical="center"/>
    </xf>
    <xf numFmtId="0" fontId="32" fillId="0" borderId="44" xfId="6" applyFont="1" applyBorder="1" applyAlignment="1">
      <alignment horizontal="center"/>
    </xf>
    <xf numFmtId="0" fontId="32" fillId="0" borderId="141" xfId="6" applyFont="1" applyBorder="1" applyAlignment="1">
      <alignment horizontal="center" vertical="center"/>
    </xf>
    <xf numFmtId="0" fontId="32" fillId="0" borderId="139" xfId="6" applyFont="1" applyBorder="1" applyAlignment="1">
      <alignment horizontal="center" vertical="center"/>
    </xf>
    <xf numFmtId="0" fontId="32" fillId="0" borderId="139" xfId="6" applyFont="1" applyBorder="1" applyAlignment="1">
      <alignment horizontal="center" vertical="top"/>
    </xf>
    <xf numFmtId="0" fontId="32" fillId="0" borderId="85" xfId="6" applyFont="1" applyBorder="1"/>
    <xf numFmtId="0" fontId="32" fillId="0" borderId="44" xfId="6" applyFont="1" applyBorder="1"/>
    <xf numFmtId="0" fontId="4" fillId="0" borderId="44" xfId="6" applyFont="1" applyBorder="1" applyAlignment="1">
      <alignment wrapText="1" shrinkToFit="1"/>
    </xf>
    <xf numFmtId="0" fontId="32" fillId="0" borderId="44" xfId="6" applyFont="1" applyBorder="1" applyAlignment="1">
      <alignment vertical="center"/>
    </xf>
    <xf numFmtId="0" fontId="32" fillId="0" borderId="75" xfId="6" applyFont="1" applyBorder="1"/>
    <xf numFmtId="0" fontId="32" fillId="0" borderId="142" xfId="6" applyFont="1" applyBorder="1"/>
    <xf numFmtId="0" fontId="32" fillId="0" borderId="107" xfId="6" applyFont="1" applyBorder="1"/>
    <xf numFmtId="0" fontId="32" fillId="0" borderId="143" xfId="6" applyFont="1" applyBorder="1" applyAlignment="1">
      <alignment vertical="center"/>
    </xf>
    <xf numFmtId="0" fontId="32" fillId="0" borderId="143" xfId="6" applyFont="1" applyBorder="1" applyAlignment="1">
      <alignment vertical="top"/>
    </xf>
    <xf numFmtId="0" fontId="32" fillId="0" borderId="28" xfId="6" applyFont="1" applyBorder="1" applyAlignment="1">
      <alignment vertical="center"/>
    </xf>
    <xf numFmtId="0" fontId="32" fillId="0" borderId="105" xfId="6" applyFont="1" applyBorder="1" applyAlignment="1">
      <alignment vertical="center"/>
    </xf>
    <xf numFmtId="0" fontId="32" fillId="0" borderId="105" xfId="6" applyFont="1" applyBorder="1"/>
    <xf numFmtId="0" fontId="32" fillId="0" borderId="25" xfId="6" applyFont="1" applyBorder="1"/>
    <xf numFmtId="0" fontId="32" fillId="0" borderId="107" xfId="6" applyFont="1" applyBorder="1" applyAlignment="1">
      <alignment vertical="center"/>
    </xf>
    <xf numFmtId="0" fontId="32" fillId="0" borderId="103" xfId="6" applyFont="1" applyBorder="1"/>
    <xf numFmtId="0" fontId="32" fillId="0" borderId="143" xfId="6" applyFont="1" applyBorder="1"/>
    <xf numFmtId="0" fontId="32" fillId="0" borderId="28" xfId="6" applyFont="1" applyBorder="1"/>
    <xf numFmtId="0" fontId="32" fillId="0" borderId="86" xfId="6" applyFont="1" applyBorder="1"/>
    <xf numFmtId="0" fontId="32" fillId="0" borderId="139" xfId="6" applyFont="1" applyBorder="1"/>
    <xf numFmtId="0" fontId="32" fillId="0" borderId="139" xfId="6" applyFont="1" applyBorder="1" applyAlignment="1">
      <alignment vertical="center"/>
    </xf>
    <xf numFmtId="0" fontId="32" fillId="0" borderId="76" xfId="6" applyFont="1" applyBorder="1"/>
    <xf numFmtId="0" fontId="32" fillId="0" borderId="44" xfId="6" applyFont="1" applyBorder="1" applyAlignment="1">
      <alignment horizontal="center" vertical="center"/>
    </xf>
    <xf numFmtId="0" fontId="36" fillId="0" borderId="0" xfId="1" applyFont="1" applyAlignment="1">
      <alignment horizontal="left"/>
    </xf>
    <xf numFmtId="0" fontId="36" fillId="0" borderId="0" xfId="4" applyFont="1" applyAlignment="1">
      <alignment vertical="center"/>
    </xf>
    <xf numFmtId="0" fontId="37" fillId="0" borderId="0" xfId="1" applyFont="1"/>
    <xf numFmtId="0" fontId="38" fillId="0" borderId="0" xfId="1" applyFont="1" applyAlignment="1">
      <alignment horizontal="left"/>
    </xf>
    <xf numFmtId="0" fontId="40" fillId="0" borderId="0" xfId="1" applyFont="1" applyAlignment="1">
      <alignment horizontal="center"/>
    </xf>
    <xf numFmtId="0" fontId="40" fillId="0" borderId="0" xfId="1" applyFont="1" applyAlignment="1">
      <alignment horizontal="left"/>
    </xf>
    <xf numFmtId="0" fontId="41" fillId="0" borderId="0" xfId="1" applyFont="1" applyAlignment="1">
      <alignment vertical="center"/>
    </xf>
    <xf numFmtId="0" fontId="37" fillId="0" borderId="0" xfId="1" applyFont="1" applyFill="1"/>
    <xf numFmtId="0" fontId="37" fillId="0" borderId="92" xfId="1" applyFont="1" applyBorder="1" applyAlignment="1">
      <alignment horizontal="center" vertical="center"/>
    </xf>
    <xf numFmtId="0" fontId="37" fillId="0" borderId="92" xfId="1" applyFont="1" applyFill="1" applyBorder="1" applyAlignment="1">
      <alignment horizontal="center" vertical="center"/>
    </xf>
    <xf numFmtId="0" fontId="37" fillId="0" borderId="0" xfId="1" applyFont="1" applyBorder="1"/>
    <xf numFmtId="0" fontId="37" fillId="0" borderId="89" xfId="1" applyFont="1" applyFill="1" applyBorder="1"/>
    <xf numFmtId="0" fontId="37" fillId="0" borderId="0" xfId="1" applyFont="1" applyFill="1" applyBorder="1" applyAlignment="1">
      <alignment horizontal="left"/>
    </xf>
    <xf numFmtId="38" fontId="37" fillId="0" borderId="0" xfId="2" applyFont="1" applyFill="1" applyBorder="1"/>
    <xf numFmtId="0" fontId="37" fillId="0" borderId="83" xfId="1" applyFont="1" applyFill="1" applyBorder="1"/>
    <xf numFmtId="0" fontId="37" fillId="0" borderId="7" xfId="1" applyFont="1" applyFill="1" applyBorder="1"/>
    <xf numFmtId="0" fontId="37" fillId="0" borderId="89" xfId="1" applyFont="1" applyBorder="1"/>
    <xf numFmtId="0" fontId="37" fillId="0" borderId="89" xfId="1" applyFont="1" applyBorder="1" applyAlignment="1">
      <alignment horizontal="center" vertical="center"/>
    </xf>
    <xf numFmtId="0" fontId="37" fillId="0" borderId="74" xfId="1" applyFont="1" applyBorder="1" applyAlignment="1">
      <alignment horizontal="center" vertical="center"/>
    </xf>
    <xf numFmtId="0" fontId="37" fillId="0" borderId="74" xfId="1" applyFont="1" applyBorder="1"/>
    <xf numFmtId="0" fontId="37" fillId="0" borderId="99" xfId="1" applyFont="1" applyFill="1" applyBorder="1"/>
    <xf numFmtId="0" fontId="37" fillId="0" borderId="100" xfId="1" applyFont="1" applyFill="1" applyBorder="1" applyAlignment="1">
      <alignment horizontal="left" wrapText="1"/>
    </xf>
    <xf numFmtId="38" fontId="37" fillId="0" borderId="100" xfId="2" applyFont="1" applyFill="1" applyBorder="1"/>
    <xf numFmtId="0" fontId="37" fillId="0" borderId="28" xfId="1" applyFont="1" applyFill="1" applyBorder="1" applyAlignment="1">
      <alignment horizontal="center"/>
    </xf>
    <xf numFmtId="0" fontId="37" fillId="0" borderId="100" xfId="1" applyFont="1" applyFill="1" applyBorder="1" applyAlignment="1">
      <alignment horizontal="center" vertical="center"/>
    </xf>
    <xf numFmtId="0" fontId="37" fillId="0" borderId="99" xfId="1" applyFont="1" applyBorder="1"/>
    <xf numFmtId="0" fontId="37" fillId="0" borderId="99" xfId="1" applyFont="1" applyBorder="1" applyAlignment="1">
      <alignment horizontal="center" vertical="center"/>
    </xf>
    <xf numFmtId="0" fontId="37" fillId="0" borderId="101" xfId="1" applyFont="1" applyBorder="1"/>
    <xf numFmtId="0" fontId="37" fillId="0" borderId="100" xfId="1" applyFont="1" applyFill="1" applyBorder="1" applyAlignment="1">
      <alignment horizontal="left"/>
    </xf>
    <xf numFmtId="0" fontId="37" fillId="0" borderId="100" xfId="1" applyFont="1" applyFill="1" applyBorder="1"/>
    <xf numFmtId="0" fontId="37" fillId="0" borderId="28" xfId="1" applyFont="1" applyFill="1" applyBorder="1"/>
    <xf numFmtId="0" fontId="37" fillId="0" borderId="28" xfId="1" applyFont="1" applyFill="1" applyBorder="1" applyAlignment="1">
      <alignment horizontal="center" vertical="center"/>
    </xf>
    <xf numFmtId="0" fontId="37" fillId="0" borderId="100" xfId="1" applyFont="1" applyFill="1" applyBorder="1" applyAlignment="1">
      <alignment horizontal="center"/>
    </xf>
    <xf numFmtId="0" fontId="37" fillId="0" borderId="96" xfId="1" applyFont="1" applyFill="1" applyBorder="1"/>
    <xf numFmtId="0" fontId="37" fillId="0" borderId="102" xfId="1" applyFont="1" applyFill="1" applyBorder="1"/>
    <xf numFmtId="0" fontId="37" fillId="0" borderId="103" xfId="1" applyFont="1" applyFill="1" applyBorder="1"/>
    <xf numFmtId="0" fontId="37" fillId="0" borderId="96" xfId="1" applyFont="1" applyBorder="1"/>
    <xf numFmtId="0" fontId="37" fillId="0" borderId="104" xfId="1" applyFont="1" applyBorder="1"/>
    <xf numFmtId="0" fontId="41" fillId="0" borderId="0" xfId="1" applyFont="1" applyBorder="1" applyAlignment="1">
      <alignment vertical="center"/>
    </xf>
    <xf numFmtId="0" fontId="37" fillId="0" borderId="81" xfId="1" applyFont="1" applyBorder="1"/>
    <xf numFmtId="0" fontId="37" fillId="0" borderId="105" xfId="1" applyFont="1" applyBorder="1" applyAlignment="1">
      <alignment vertical="center"/>
    </xf>
    <xf numFmtId="0" fontId="37" fillId="0" borderId="106" xfId="1" applyFont="1" applyBorder="1" applyAlignment="1">
      <alignment horizontal="right" vertical="center"/>
    </xf>
    <xf numFmtId="0" fontId="37" fillId="0" borderId="84" xfId="1" applyFont="1" applyBorder="1"/>
    <xf numFmtId="0" fontId="37" fillId="0" borderId="87" xfId="1" applyFont="1" applyBorder="1" applyAlignment="1">
      <alignment vertical="center"/>
    </xf>
    <xf numFmtId="0" fontId="37" fillId="0" borderId="88" xfId="1" applyFont="1" applyBorder="1" applyAlignment="1">
      <alignment horizontal="right" vertical="center"/>
    </xf>
    <xf numFmtId="0" fontId="37" fillId="0" borderId="82" xfId="1" applyFont="1" applyBorder="1"/>
    <xf numFmtId="0" fontId="37" fillId="0" borderId="107" xfId="1" applyFont="1" applyBorder="1" applyAlignment="1">
      <alignment vertical="center"/>
    </xf>
    <xf numFmtId="0" fontId="37" fillId="0" borderId="104" xfId="1" applyFont="1" applyBorder="1" applyAlignment="1">
      <alignment horizontal="right" vertical="center"/>
    </xf>
    <xf numFmtId="0" fontId="37" fillId="0" borderId="108" xfId="1" applyFont="1" applyFill="1" applyBorder="1"/>
    <xf numFmtId="0" fontId="37" fillId="0" borderId="109" xfId="1" applyFont="1" applyFill="1" applyBorder="1"/>
    <xf numFmtId="0" fontId="37" fillId="0" borderId="31" xfId="1" applyFont="1" applyFill="1" applyBorder="1"/>
    <xf numFmtId="0" fontId="37" fillId="0" borderId="108" xfId="1" applyFont="1" applyBorder="1"/>
    <xf numFmtId="0" fontId="37" fillId="0" borderId="98" xfId="1" applyFont="1" applyBorder="1"/>
    <xf numFmtId="0" fontId="37" fillId="0" borderId="88" xfId="1" applyFont="1" applyBorder="1"/>
    <xf numFmtId="0" fontId="37" fillId="0" borderId="110" xfId="1" applyFont="1" applyBorder="1"/>
    <xf numFmtId="0" fontId="37" fillId="0" borderId="0" xfId="1" applyFont="1" applyAlignment="1">
      <alignment vertical="center"/>
    </xf>
    <xf numFmtId="0" fontId="38" fillId="0" borderId="0" xfId="3" applyFont="1"/>
    <xf numFmtId="0" fontId="39" fillId="0" borderId="0" xfId="3" applyFont="1"/>
    <xf numFmtId="0" fontId="37" fillId="0" borderId="0" xfId="3" applyFont="1"/>
    <xf numFmtId="0" fontId="41" fillId="0" borderId="85" xfId="3" applyFont="1" applyBorder="1" applyAlignment="1">
      <alignment horizontal="center"/>
    </xf>
    <xf numFmtId="0" fontId="41" fillId="0" borderId="111" xfId="3" applyFont="1" applyBorder="1" applyAlignment="1">
      <alignment horizontal="centerContinuous"/>
    </xf>
    <xf numFmtId="0" fontId="41" fillId="0" borderId="90" xfId="3" applyFont="1" applyBorder="1" applyAlignment="1">
      <alignment horizontal="centerContinuous"/>
    </xf>
    <xf numFmtId="0" fontId="41" fillId="0" borderId="91" xfId="3" applyFont="1" applyBorder="1" applyAlignment="1">
      <alignment horizontal="centerContinuous"/>
    </xf>
    <xf numFmtId="0" fontId="41" fillId="0" borderId="0" xfId="3" applyFont="1" applyAlignment="1">
      <alignment horizontal="center"/>
    </xf>
    <xf numFmtId="0" fontId="41" fillId="0" borderId="94" xfId="3" applyFont="1" applyBorder="1" applyAlignment="1">
      <alignment horizontal="center"/>
    </xf>
    <xf numFmtId="0" fontId="41" fillId="0" borderId="93" xfId="3" applyFont="1" applyBorder="1" applyAlignment="1">
      <alignment horizontal="center"/>
    </xf>
    <xf numFmtId="0" fontId="41" fillId="0" borderId="89" xfId="3" applyFont="1" applyBorder="1" applyAlignment="1">
      <alignment horizontal="center"/>
    </xf>
    <xf numFmtId="0" fontId="47" fillId="0" borderId="93" xfId="3" applyFont="1" applyBorder="1" applyAlignment="1">
      <alignment horizontal="center"/>
    </xf>
    <xf numFmtId="0" fontId="37" fillId="0" borderId="93" xfId="3" applyFont="1" applyBorder="1" applyAlignment="1">
      <alignment horizontal="center"/>
    </xf>
    <xf numFmtId="0" fontId="37" fillId="0" borderId="0" xfId="3" applyFont="1" applyAlignment="1">
      <alignment horizontal="center"/>
    </xf>
    <xf numFmtId="0" fontId="37" fillId="0" borderId="98" xfId="3" applyFont="1" applyBorder="1" applyAlignment="1">
      <alignment horizontal="center"/>
    </xf>
    <xf numFmtId="0" fontId="47" fillId="0" borderId="98" xfId="3" applyFont="1" applyBorder="1" applyAlignment="1">
      <alignment horizontal="center"/>
    </xf>
    <xf numFmtId="0" fontId="49" fillId="0" borderId="89" xfId="3" applyFont="1" applyBorder="1"/>
    <xf numFmtId="0" fontId="37" fillId="0" borderId="89" xfId="3" applyFont="1" applyBorder="1"/>
    <xf numFmtId="0" fontId="37" fillId="0" borderId="0" xfId="3" applyFont="1" applyBorder="1"/>
    <xf numFmtId="0" fontId="37" fillId="0" borderId="112" xfId="3" applyFont="1" applyBorder="1"/>
    <xf numFmtId="38" fontId="37" fillId="0" borderId="112" xfId="7" applyFont="1" applyBorder="1" applyAlignment="1"/>
    <xf numFmtId="0" fontId="37" fillId="0" borderId="112" xfId="3" applyFont="1" applyFill="1" applyBorder="1"/>
    <xf numFmtId="0" fontId="37" fillId="0" borderId="74" xfId="3" applyFont="1" applyFill="1" applyBorder="1"/>
    <xf numFmtId="0" fontId="37" fillId="0" borderId="81" xfId="3" applyFont="1" applyBorder="1"/>
    <xf numFmtId="0" fontId="37" fillId="0" borderId="74" xfId="3" applyFont="1" applyBorder="1"/>
    <xf numFmtId="0" fontId="37" fillId="0" borderId="96" xfId="3" applyFont="1" applyBorder="1"/>
    <xf numFmtId="0" fontId="37" fillId="0" borderId="96" xfId="3" applyFont="1" applyBorder="1" applyAlignment="1">
      <alignment horizontal="center"/>
    </xf>
    <xf numFmtId="0" fontId="37" fillId="0" borderId="102" xfId="3" applyFont="1" applyBorder="1"/>
    <xf numFmtId="49" fontId="37" fillId="0" borderId="20" xfId="3" applyNumberFormat="1" applyFont="1" applyBorder="1" applyAlignment="1">
      <alignment horizontal="right"/>
    </xf>
    <xf numFmtId="0" fontId="37" fillId="0" borderId="20" xfId="3" applyFont="1" applyBorder="1"/>
    <xf numFmtId="0" fontId="37" fillId="0" borderId="103" xfId="3" applyFont="1" applyBorder="1"/>
    <xf numFmtId="0" fontId="37" fillId="0" borderId="104" xfId="3" applyFont="1" applyBorder="1"/>
    <xf numFmtId="0" fontId="49" fillId="0" borderId="97" xfId="3" applyFont="1" applyBorder="1"/>
    <xf numFmtId="0" fontId="37" fillId="0" borderId="97" xfId="3" applyFont="1" applyBorder="1" applyAlignment="1">
      <alignment horizontal="center"/>
    </xf>
    <xf numFmtId="0" fontId="37" fillId="0" borderId="114" xfId="3" applyFont="1" applyBorder="1"/>
    <xf numFmtId="0" fontId="37" fillId="0" borderId="19" xfId="3" applyFont="1" applyBorder="1"/>
    <xf numFmtId="38" fontId="37" fillId="0" borderId="19" xfId="7" applyFont="1" applyBorder="1" applyAlignment="1"/>
    <xf numFmtId="0" fontId="37" fillId="0" borderId="19" xfId="3" applyFont="1" applyFill="1" applyBorder="1"/>
    <xf numFmtId="0" fontId="37" fillId="0" borderId="35" xfId="3" applyFont="1" applyFill="1" applyBorder="1"/>
    <xf numFmtId="0" fontId="37" fillId="0" borderId="115" xfId="3" applyFont="1" applyBorder="1"/>
    <xf numFmtId="0" fontId="37" fillId="0" borderId="116" xfId="3" applyFont="1" applyBorder="1"/>
    <xf numFmtId="0" fontId="37" fillId="0" borderId="113" xfId="3" applyFont="1" applyBorder="1"/>
    <xf numFmtId="0" fontId="37" fillId="0" borderId="93" xfId="3" applyFont="1" applyBorder="1"/>
    <xf numFmtId="0" fontId="37" fillId="0" borderId="32" xfId="3" applyFont="1" applyBorder="1"/>
    <xf numFmtId="0" fontId="37" fillId="0" borderId="97" xfId="3" applyFont="1" applyBorder="1"/>
    <xf numFmtId="0" fontId="37" fillId="0" borderId="32" xfId="3" applyFont="1" applyFill="1" applyBorder="1"/>
    <xf numFmtId="0" fontId="37" fillId="0" borderId="35" xfId="3" applyFont="1" applyBorder="1"/>
    <xf numFmtId="185" fontId="37" fillId="0" borderId="20" xfId="3" applyNumberFormat="1" applyFont="1" applyBorder="1"/>
    <xf numFmtId="185" fontId="37" fillId="0" borderId="113" xfId="3" applyNumberFormat="1" applyFont="1" applyBorder="1"/>
    <xf numFmtId="0" fontId="37" fillId="0" borderId="117" xfId="3" applyFont="1" applyBorder="1"/>
    <xf numFmtId="0" fontId="37" fillId="0" borderId="118" xfId="3" applyFont="1" applyBorder="1"/>
    <xf numFmtId="0" fontId="37" fillId="0" borderId="119" xfId="3" applyFont="1" applyBorder="1"/>
    <xf numFmtId="0" fontId="37" fillId="0" borderId="120" xfId="3" applyFont="1" applyBorder="1"/>
    <xf numFmtId="0" fontId="37" fillId="0" borderId="122" xfId="3" applyFont="1" applyBorder="1" applyAlignment="1">
      <alignment horizontal="center" wrapText="1"/>
    </xf>
    <xf numFmtId="38" fontId="37" fillId="0" borderId="122" xfId="3" applyNumberFormat="1" applyFont="1" applyBorder="1"/>
    <xf numFmtId="0" fontId="37" fillId="0" borderId="122" xfId="3" applyFont="1" applyFill="1" applyBorder="1"/>
    <xf numFmtId="0" fontId="37" fillId="0" borderId="123" xfId="3" applyFont="1" applyBorder="1"/>
    <xf numFmtId="0" fontId="37" fillId="0" borderId="121" xfId="3" applyFont="1" applyBorder="1" applyAlignment="1">
      <alignment horizontal="center" wrapText="1"/>
    </xf>
    <xf numFmtId="0" fontId="37" fillId="0" borderId="122" xfId="3" applyFont="1" applyBorder="1"/>
    <xf numFmtId="38" fontId="37" fillId="0" borderId="122" xfId="7" applyFont="1" applyBorder="1" applyAlignment="1"/>
    <xf numFmtId="0" fontId="37" fillId="0" borderId="30" xfId="3" applyFont="1" applyBorder="1" applyAlignment="1">
      <alignment horizontal="center" wrapText="1"/>
    </xf>
    <xf numFmtId="38" fontId="37" fillId="0" borderId="30" xfId="7" applyFont="1" applyBorder="1" applyAlignment="1"/>
    <xf numFmtId="0" fontId="37" fillId="0" borderId="30" xfId="3" applyFont="1" applyFill="1" applyBorder="1"/>
    <xf numFmtId="0" fontId="37" fillId="0" borderId="31" xfId="3" applyFont="1" applyBorder="1"/>
    <xf numFmtId="0" fontId="37" fillId="0" borderId="29" xfId="3" applyFont="1" applyBorder="1" applyAlignment="1">
      <alignment horizontal="center" wrapText="1"/>
    </xf>
    <xf numFmtId="0" fontId="37" fillId="0" borderId="30" xfId="3" applyFont="1" applyBorder="1"/>
    <xf numFmtId="0" fontId="37" fillId="0" borderId="0" xfId="3" applyFont="1" applyAlignment="1">
      <alignment vertical="center"/>
    </xf>
    <xf numFmtId="0" fontId="37" fillId="0" borderId="0" xfId="3" applyFont="1" applyAlignment="1">
      <alignment wrapText="1"/>
    </xf>
    <xf numFmtId="0" fontId="37" fillId="0" borderId="0" xfId="3" applyFont="1" applyBorder="1" applyAlignment="1">
      <alignment wrapText="1"/>
    </xf>
    <xf numFmtId="0" fontId="37" fillId="0" borderId="0" xfId="3" applyFont="1" applyAlignment="1"/>
    <xf numFmtId="0" fontId="37" fillId="0" borderId="0" xfId="3" applyFont="1" applyBorder="1" applyAlignment="1"/>
    <xf numFmtId="0" fontId="37" fillId="0" borderId="0" xfId="3" applyFont="1" applyAlignment="1">
      <alignment vertical="center" wrapText="1"/>
    </xf>
    <xf numFmtId="0" fontId="37" fillId="0" borderId="0" xfId="4" applyFont="1"/>
    <xf numFmtId="0" fontId="37" fillId="0" borderId="0" xfId="5" applyFont="1"/>
    <xf numFmtId="0" fontId="37" fillId="0" borderId="0" xfId="5" applyFont="1" applyAlignment="1">
      <alignment vertical="center"/>
    </xf>
    <xf numFmtId="0" fontId="37" fillId="0" borderId="0" xfId="5" applyFont="1" applyAlignment="1">
      <alignment horizontal="center" vertical="center"/>
    </xf>
    <xf numFmtId="0" fontId="37" fillId="0" borderId="44" xfId="5" applyFont="1" applyBorder="1" applyAlignment="1">
      <alignment horizontal="center" vertical="center"/>
    </xf>
    <xf numFmtId="0" fontId="37" fillId="0" borderId="112" xfId="5" applyFont="1" applyBorder="1" applyAlignment="1">
      <alignment horizontal="center" vertical="center"/>
    </xf>
    <xf numFmtId="0" fontId="37" fillId="0" borderId="141" xfId="5" applyFont="1" applyBorder="1" applyAlignment="1">
      <alignment horizontal="center" vertical="center"/>
    </xf>
    <xf numFmtId="0" fontId="37" fillId="0" borderId="20" xfId="5" applyFont="1" applyBorder="1" applyAlignment="1">
      <alignment horizontal="center" vertical="center"/>
    </xf>
    <xf numFmtId="0" fontId="37" fillId="0" borderId="139" xfId="5" applyFont="1" applyBorder="1" applyAlignment="1">
      <alignment horizontal="center" vertical="center"/>
    </xf>
    <xf numFmtId="0" fontId="37" fillId="0" borderId="139" xfId="5" applyFont="1" applyBorder="1" applyAlignment="1">
      <alignment vertical="center"/>
    </xf>
    <xf numFmtId="0" fontId="37" fillId="0" borderId="59" xfId="5" applyFont="1" applyBorder="1"/>
    <xf numFmtId="0" fontId="37" fillId="0" borderId="105" xfId="5" applyFont="1" applyBorder="1"/>
    <xf numFmtId="57" fontId="37" fillId="0" borderId="105" xfId="5" applyNumberFormat="1" applyFont="1" applyBorder="1"/>
    <xf numFmtId="0" fontId="37" fillId="0" borderId="105" xfId="5" applyFont="1" applyBorder="1" applyAlignment="1">
      <alignment horizontal="center"/>
    </xf>
    <xf numFmtId="2" fontId="37" fillId="0" borderId="105" xfId="5" applyNumberFormat="1" applyFont="1" applyBorder="1" applyAlignment="1">
      <alignment horizontal="center"/>
    </xf>
    <xf numFmtId="0" fontId="37" fillId="0" borderId="25" xfId="5" applyFont="1" applyBorder="1"/>
    <xf numFmtId="0" fontId="37" fillId="0" borderId="142" xfId="5" applyFont="1" applyBorder="1"/>
    <xf numFmtId="0" fontId="37" fillId="0" borderId="107" xfId="5" applyFont="1" applyBorder="1"/>
    <xf numFmtId="57" fontId="37" fillId="0" borderId="107" xfId="5" applyNumberFormat="1" applyFont="1" applyBorder="1"/>
    <xf numFmtId="0" fontId="37" fillId="0" borderId="107" xfId="5" applyFont="1" applyBorder="1" applyAlignment="1">
      <alignment horizontal="center"/>
    </xf>
    <xf numFmtId="2" fontId="37" fillId="0" borderId="107" xfId="5" applyNumberFormat="1" applyFont="1" applyBorder="1" applyAlignment="1">
      <alignment horizontal="center"/>
    </xf>
    <xf numFmtId="0" fontId="37" fillId="0" borderId="103" xfId="5" applyFont="1" applyBorder="1"/>
    <xf numFmtId="0" fontId="37" fillId="0" borderId="62" xfId="5" applyFont="1" applyBorder="1"/>
    <xf numFmtId="0" fontId="37" fillId="0" borderId="137" xfId="5" applyFont="1" applyBorder="1"/>
    <xf numFmtId="0" fontId="37" fillId="0" borderId="137" xfId="5" applyFont="1" applyBorder="1" applyAlignment="1">
      <alignment horizontal="center"/>
    </xf>
    <xf numFmtId="0" fontId="37" fillId="0" borderId="31" xfId="5" applyFont="1" applyBorder="1"/>
    <xf numFmtId="0" fontId="37" fillId="0" borderId="0" xfId="5" applyFont="1" applyAlignment="1">
      <alignment horizontal="center"/>
    </xf>
    <xf numFmtId="0" fontId="38" fillId="0" borderId="0" xfId="4" applyFont="1"/>
    <xf numFmtId="0" fontId="38" fillId="0" borderId="0" xfId="4" applyFont="1" applyAlignment="1"/>
    <xf numFmtId="0" fontId="39" fillId="0" borderId="0" xfId="4" applyFont="1"/>
    <xf numFmtId="0" fontId="37" fillId="0" borderId="89" xfId="4" applyFont="1" applyBorder="1" applyAlignment="1">
      <alignment horizontal="center" vertical="center"/>
    </xf>
    <xf numFmtId="0" fontId="37" fillId="0" borderId="111" xfId="4" applyFont="1" applyBorder="1" applyAlignment="1">
      <alignment horizontal="centerContinuous"/>
    </xf>
    <xf numFmtId="0" fontId="37" fillId="0" borderId="90" xfId="4" applyFont="1" applyBorder="1" applyAlignment="1">
      <alignment horizontal="centerContinuous"/>
    </xf>
    <xf numFmtId="0" fontId="37" fillId="0" borderId="91" xfId="4" applyFont="1" applyBorder="1" applyAlignment="1">
      <alignment horizontal="centerContinuous"/>
    </xf>
    <xf numFmtId="0" fontId="37" fillId="0" borderId="93" xfId="4" applyFont="1" applyBorder="1" applyAlignment="1">
      <alignment vertical="center"/>
    </xf>
    <xf numFmtId="0" fontId="37" fillId="0" borderId="85" xfId="4" applyFont="1" applyBorder="1" applyAlignment="1">
      <alignment horizontal="centerContinuous"/>
    </xf>
    <xf numFmtId="0" fontId="37" fillId="0" borderId="74" xfId="4" applyFont="1" applyBorder="1" applyAlignment="1">
      <alignment horizontal="centerContinuous"/>
    </xf>
    <xf numFmtId="0" fontId="37" fillId="0" borderId="7" xfId="4" applyFont="1" applyBorder="1" applyAlignment="1">
      <alignment horizontal="centerContinuous"/>
    </xf>
    <xf numFmtId="0" fontId="37" fillId="0" borderId="89" xfId="4" applyFont="1" applyBorder="1"/>
    <xf numFmtId="0" fontId="37" fillId="0" borderId="89" xfId="4" applyFont="1" applyBorder="1" applyAlignment="1">
      <alignment horizontal="center"/>
    </xf>
    <xf numFmtId="0" fontId="37" fillId="0" borderId="74" xfId="4" applyFont="1" applyBorder="1"/>
    <xf numFmtId="0" fontId="37" fillId="0" borderId="93" xfId="4" applyFont="1" applyBorder="1" applyAlignment="1">
      <alignment horizontal="center" vertical="center"/>
    </xf>
    <xf numFmtId="0" fontId="37" fillId="0" borderId="86" xfId="4" applyFont="1" applyBorder="1" applyAlignment="1">
      <alignment horizontal="centerContinuous"/>
    </xf>
    <xf numFmtId="0" fontId="37" fillId="0" borderId="88" xfId="4" applyFont="1" applyBorder="1" applyAlignment="1">
      <alignment horizontal="centerContinuous"/>
    </xf>
    <xf numFmtId="0" fontId="37" fillId="0" borderId="87" xfId="4" applyFont="1" applyBorder="1" applyAlignment="1">
      <alignment horizontal="centerContinuous"/>
    </xf>
    <xf numFmtId="0" fontId="44" fillId="0" borderId="93" xfId="4" applyFont="1" applyBorder="1" applyAlignment="1">
      <alignment horizontal="center"/>
    </xf>
    <xf numFmtId="0" fontId="37" fillId="0" borderId="93" xfId="4" applyFont="1" applyBorder="1" applyAlignment="1">
      <alignment horizontal="center"/>
    </xf>
    <xf numFmtId="0" fontId="41" fillId="0" borderId="85" xfId="4" applyFont="1" applyBorder="1" applyAlignment="1">
      <alignment horizontal="center"/>
    </xf>
    <xf numFmtId="0" fontId="37" fillId="0" borderId="35" xfId="4" applyFont="1" applyBorder="1" applyAlignment="1">
      <alignment horizontal="center"/>
    </xf>
    <xf numFmtId="0" fontId="44" fillId="0" borderId="89" xfId="4" applyFont="1" applyBorder="1" applyAlignment="1">
      <alignment horizontal="center"/>
    </xf>
    <xf numFmtId="0" fontId="37" fillId="0" borderId="93" xfId="4" applyFont="1" applyBorder="1"/>
    <xf numFmtId="0" fontId="37" fillId="0" borderId="94" xfId="4" applyFont="1" applyBorder="1"/>
    <xf numFmtId="0" fontId="37" fillId="0" borderId="35" xfId="4" applyFont="1" applyBorder="1"/>
    <xf numFmtId="0" fontId="37" fillId="0" borderId="98" xfId="4" applyFont="1" applyBorder="1" applyAlignment="1">
      <alignment horizontal="center" vertical="center"/>
    </xf>
    <xf numFmtId="0" fontId="37" fillId="0" borderId="98" xfId="4" applyFont="1" applyBorder="1" applyAlignment="1">
      <alignment horizontal="center"/>
    </xf>
    <xf numFmtId="0" fontId="37" fillId="0" borderId="98" xfId="4" applyFont="1" applyBorder="1"/>
    <xf numFmtId="0" fontId="44" fillId="0" borderId="86" xfId="4" applyFont="1" applyBorder="1" applyAlignment="1">
      <alignment horizontal="center"/>
    </xf>
    <xf numFmtId="0" fontId="44" fillId="0" borderId="98" xfId="4" applyFont="1" applyBorder="1" applyAlignment="1">
      <alignment horizontal="center"/>
    </xf>
    <xf numFmtId="0" fontId="37" fillId="0" borderId="88" xfId="4" applyFont="1" applyBorder="1"/>
    <xf numFmtId="0" fontId="37" fillId="0" borderId="85" xfId="4" applyFont="1" applyBorder="1"/>
    <xf numFmtId="49" fontId="37" fillId="0" borderId="100" xfId="4" applyNumberFormat="1" applyFont="1" applyBorder="1"/>
    <xf numFmtId="0" fontId="37" fillId="0" borderId="124" xfId="4" applyFont="1" applyBorder="1"/>
    <xf numFmtId="0" fontId="37" fillId="0" borderId="7" xfId="4" applyFont="1" applyBorder="1"/>
    <xf numFmtId="2" fontId="37" fillId="0" borderId="89" xfId="4" applyNumberFormat="1" applyFont="1" applyFill="1" applyBorder="1"/>
    <xf numFmtId="186" fontId="37" fillId="0" borderId="124" xfId="4" applyNumberFormat="1" applyFont="1" applyBorder="1"/>
    <xf numFmtId="38" fontId="37" fillId="0" borderId="89" xfId="2" applyFont="1" applyFill="1" applyBorder="1"/>
    <xf numFmtId="38" fontId="37" fillId="0" borderId="7" xfId="2" applyFont="1" applyBorder="1"/>
    <xf numFmtId="0" fontId="37" fillId="0" borderId="0" xfId="4" applyFont="1" applyBorder="1"/>
    <xf numFmtId="0" fontId="37" fillId="0" borderId="125" xfId="4" applyFont="1" applyBorder="1"/>
    <xf numFmtId="0" fontId="37" fillId="0" borderId="99" xfId="4" applyFont="1" applyBorder="1"/>
    <xf numFmtId="0" fontId="37" fillId="0" borderId="100" xfId="4" applyFont="1" applyBorder="1"/>
    <xf numFmtId="2" fontId="37" fillId="0" borderId="99" xfId="4" applyNumberFormat="1" applyFont="1" applyFill="1" applyBorder="1"/>
    <xf numFmtId="186" fontId="37" fillId="0" borderId="99" xfId="4" applyNumberFormat="1" applyFont="1" applyBorder="1"/>
    <xf numFmtId="38" fontId="37" fillId="0" borderId="99" xfId="7" applyFont="1" applyFill="1" applyBorder="1" applyAlignment="1"/>
    <xf numFmtId="38" fontId="37" fillId="0" borderId="100" xfId="2" applyFont="1" applyBorder="1"/>
    <xf numFmtId="0" fontId="37" fillId="0" borderId="125" xfId="4" applyFont="1" applyBorder="1" applyAlignment="1">
      <alignment horizontal="center" vertical="center"/>
    </xf>
    <xf numFmtId="0" fontId="37" fillId="0" borderId="99" xfId="4" applyFont="1" applyBorder="1" applyAlignment="1">
      <alignment horizontal="center" vertical="center"/>
    </xf>
    <xf numFmtId="0" fontId="47" fillId="0" borderId="100" xfId="4" applyFont="1" applyBorder="1" applyAlignment="1">
      <alignment horizontal="center"/>
    </xf>
    <xf numFmtId="38" fontId="37" fillId="0" borderId="99" xfId="7" applyFont="1" applyBorder="1" applyAlignment="1"/>
    <xf numFmtId="0" fontId="41" fillId="0" borderId="99" xfId="4" applyFont="1" applyBorder="1"/>
    <xf numFmtId="182" fontId="37" fillId="0" borderId="99" xfId="4" applyNumberFormat="1" applyFont="1" applyBorder="1"/>
    <xf numFmtId="0" fontId="37" fillId="0" borderId="99" xfId="4" applyFont="1" applyFill="1" applyBorder="1"/>
    <xf numFmtId="0" fontId="37" fillId="0" borderId="100" xfId="4" applyFont="1" applyBorder="1" applyAlignment="1">
      <alignment horizontal="right"/>
    </xf>
    <xf numFmtId="186" fontId="37" fillId="0" borderId="0" xfId="4" applyNumberFormat="1" applyFont="1" applyBorder="1"/>
    <xf numFmtId="0" fontId="37" fillId="0" borderId="126" xfId="4" applyFont="1" applyBorder="1"/>
    <xf numFmtId="0" fontId="37" fillId="0" borderId="127" xfId="4" applyFont="1" applyBorder="1"/>
    <xf numFmtId="0" fontId="37" fillId="0" borderId="128" xfId="4" applyFont="1" applyBorder="1"/>
    <xf numFmtId="0" fontId="47" fillId="0" borderId="128" xfId="4" applyFont="1" applyBorder="1" applyAlignment="1">
      <alignment horizontal="center"/>
    </xf>
    <xf numFmtId="0" fontId="37" fillId="0" borderId="107" xfId="4" applyFont="1" applyBorder="1" applyAlignment="1">
      <alignment vertical="center"/>
    </xf>
    <xf numFmtId="0" fontId="37" fillId="0" borderId="133" xfId="4" applyFont="1" applyBorder="1" applyAlignment="1">
      <alignment horizontal="centerContinuous"/>
    </xf>
    <xf numFmtId="0" fontId="37" fillId="0" borderId="32" xfId="4" applyFont="1" applyBorder="1" applyAlignment="1">
      <alignment vertical="center"/>
    </xf>
    <xf numFmtId="0" fontId="37" fillId="0" borderId="32" xfId="4" applyFont="1" applyBorder="1" applyAlignment="1">
      <alignment horizontal="center" vertical="center"/>
    </xf>
    <xf numFmtId="0" fontId="37" fillId="0" borderId="137" xfId="4" applyFont="1" applyBorder="1" applyAlignment="1">
      <alignment vertical="center"/>
    </xf>
    <xf numFmtId="0" fontId="37" fillId="0" borderId="63" xfId="4" applyFont="1" applyBorder="1" applyAlignment="1">
      <alignment horizontal="centerContinuous"/>
    </xf>
    <xf numFmtId="186" fontId="37" fillId="0" borderId="138" xfId="4" applyNumberFormat="1" applyFont="1" applyBorder="1"/>
    <xf numFmtId="38" fontId="37" fillId="0" borderId="138" xfId="2" applyFont="1" applyBorder="1"/>
    <xf numFmtId="0" fontId="39" fillId="0" borderId="0" xfId="1" applyFont="1" applyAlignment="1">
      <alignment horizontal="center" vertical="center"/>
    </xf>
    <xf numFmtId="0" fontId="39" fillId="0" borderId="87" xfId="1" applyFont="1" applyBorder="1" applyAlignment="1">
      <alignment horizontal="center" vertical="center"/>
    </xf>
    <xf numFmtId="0" fontId="41" fillId="0" borderId="97" xfId="1" applyFont="1" applyBorder="1" applyAlignment="1">
      <alignment horizontal="center" vertical="center"/>
    </xf>
    <xf numFmtId="0" fontId="41" fillId="0" borderId="96" xfId="1" applyFont="1" applyBorder="1" applyAlignment="1">
      <alignment horizontal="center" vertical="center"/>
    </xf>
    <xf numFmtId="38" fontId="37" fillId="0" borderId="97" xfId="7" applyFont="1" applyBorder="1" applyAlignment="1">
      <alignment horizontal="center" vertical="center"/>
    </xf>
    <xf numFmtId="38" fontId="37" fillId="0" borderId="96" xfId="7" applyFont="1" applyBorder="1" applyAlignment="1">
      <alignment horizontal="center" vertical="center"/>
    </xf>
    <xf numFmtId="0" fontId="37" fillId="0" borderId="97" xfId="1" applyFont="1" applyBorder="1" applyAlignment="1">
      <alignment horizontal="center" vertical="center"/>
    </xf>
    <xf numFmtId="0" fontId="37" fillId="0" borderId="96" xfId="1" applyFont="1" applyBorder="1" applyAlignment="1">
      <alignment horizontal="center" vertical="center"/>
    </xf>
    <xf numFmtId="0" fontId="41" fillId="0" borderId="97" xfId="1" applyFont="1" applyFill="1" applyBorder="1" applyAlignment="1">
      <alignment horizontal="center" vertical="center"/>
    </xf>
    <xf numFmtId="0" fontId="41" fillId="0" borderId="98" xfId="1" applyFont="1" applyFill="1" applyBorder="1" applyAlignment="1">
      <alignment horizontal="center" vertical="center"/>
    </xf>
    <xf numFmtId="0" fontId="37" fillId="0" borderId="98" xfId="1" applyFont="1" applyBorder="1" applyAlignment="1">
      <alignment horizontal="center" vertical="center"/>
    </xf>
    <xf numFmtId="0" fontId="41" fillId="0" borderId="89" xfId="1" applyFont="1" applyBorder="1" applyAlignment="1">
      <alignment horizontal="center" vertical="center" wrapText="1"/>
    </xf>
    <xf numFmtId="0" fontId="41" fillId="0" borderId="96" xfId="1" applyFont="1" applyBorder="1" applyAlignment="1">
      <alignment horizontal="center" vertical="center" wrapText="1"/>
    </xf>
    <xf numFmtId="0" fontId="37" fillId="0" borderId="89" xfId="1" applyFont="1" applyBorder="1" applyAlignment="1">
      <alignment horizontal="center" vertical="center"/>
    </xf>
    <xf numFmtId="0" fontId="41" fillId="0" borderId="89" xfId="1" applyFont="1" applyBorder="1" applyAlignment="1">
      <alignment horizontal="center" vertical="center"/>
    </xf>
    <xf numFmtId="0" fontId="37" fillId="0" borderId="95" xfId="1" applyFont="1" applyFill="1" applyBorder="1" applyAlignment="1">
      <alignment horizontal="center" vertical="center" wrapText="1"/>
    </xf>
    <xf numFmtId="0" fontId="37" fillId="0" borderId="83" xfId="1" applyFont="1" applyFill="1" applyBorder="1" applyAlignment="1">
      <alignment horizontal="center" vertical="center" wrapText="1"/>
    </xf>
    <xf numFmtId="0" fontId="37" fillId="0" borderId="76" xfId="1" applyFont="1" applyFill="1" applyBorder="1" applyAlignment="1">
      <alignment horizontal="center" vertical="center" wrapText="1"/>
    </xf>
    <xf numFmtId="0" fontId="37" fillId="0" borderId="74" xfId="1" applyFont="1" applyFill="1" applyBorder="1" applyAlignment="1">
      <alignment horizontal="center" vertical="center" wrapText="1"/>
    </xf>
    <xf numFmtId="0" fontId="37" fillId="0" borderId="35" xfId="1" applyFont="1" applyFill="1" applyBorder="1" applyAlignment="1">
      <alignment horizontal="center" vertical="center" wrapText="1"/>
    </xf>
    <xf numFmtId="0" fontId="37" fillId="0" borderId="88" xfId="1" applyFont="1" applyFill="1" applyBorder="1" applyAlignment="1">
      <alignment horizontal="center" vertical="center" wrapText="1"/>
    </xf>
    <xf numFmtId="0" fontId="37" fillId="0" borderId="89" xfId="1" applyFont="1" applyBorder="1" applyAlignment="1">
      <alignment horizontal="center" vertical="center" wrapText="1"/>
    </xf>
    <xf numFmtId="0" fontId="37" fillId="0" borderId="93" xfId="1" applyFont="1" applyBorder="1" applyAlignment="1">
      <alignment horizontal="center" vertical="center" wrapText="1"/>
    </xf>
    <xf numFmtId="0" fontId="37" fillId="0" borderId="98" xfId="1" applyFont="1" applyBorder="1" applyAlignment="1">
      <alignment horizontal="center" vertical="center" wrapText="1"/>
    </xf>
    <xf numFmtId="0" fontId="37" fillId="0" borderId="85" xfId="1" applyFont="1" applyBorder="1" applyAlignment="1">
      <alignment horizontal="center" vertical="center" wrapText="1"/>
    </xf>
    <xf numFmtId="0" fontId="37" fillId="0" borderId="94" xfId="1" applyFont="1" applyBorder="1" applyAlignment="1">
      <alignment horizontal="center" vertical="center" wrapText="1"/>
    </xf>
    <xf numFmtId="0" fontId="37" fillId="0" borderId="86" xfId="1" applyFont="1" applyBorder="1" applyAlignment="1">
      <alignment horizontal="center" vertical="center" wrapText="1"/>
    </xf>
    <xf numFmtId="0" fontId="38" fillId="0" borderId="89" xfId="1" applyFont="1" applyBorder="1" applyAlignment="1">
      <alignment horizontal="center" vertical="center" wrapText="1"/>
    </xf>
    <xf numFmtId="0" fontId="38" fillId="0" borderId="93" xfId="1" applyFont="1" applyBorder="1" applyAlignment="1">
      <alignment horizontal="center" vertical="center" wrapText="1"/>
    </xf>
    <xf numFmtId="0" fontId="38" fillId="0" borderId="98" xfId="1" applyFont="1" applyBorder="1" applyAlignment="1">
      <alignment horizontal="center" vertical="center" wrapText="1"/>
    </xf>
    <xf numFmtId="0" fontId="37" fillId="0" borderId="90" xfId="1" applyFont="1" applyBorder="1" applyAlignment="1">
      <alignment horizontal="center" vertical="center" wrapText="1"/>
    </xf>
    <xf numFmtId="0" fontId="37" fillId="0" borderId="90" xfId="1" applyFont="1" applyBorder="1" applyAlignment="1">
      <alignment horizontal="center" vertical="center"/>
    </xf>
    <xf numFmtId="0" fontId="37" fillId="0" borderId="91" xfId="1" applyFont="1" applyBorder="1" applyAlignment="1">
      <alignment horizontal="center" vertical="center"/>
    </xf>
    <xf numFmtId="0" fontId="37" fillId="0" borderId="90" xfId="1" applyFont="1" applyFill="1" applyBorder="1" applyAlignment="1">
      <alignment horizontal="center"/>
    </xf>
    <xf numFmtId="0" fontId="37" fillId="0" borderId="91" xfId="1" applyFont="1" applyFill="1" applyBorder="1" applyAlignment="1">
      <alignment horizontal="center"/>
    </xf>
    <xf numFmtId="0" fontId="38" fillId="0" borderId="89" xfId="1" applyFont="1" applyFill="1" applyBorder="1" applyAlignment="1">
      <alignment horizontal="center" vertical="center" wrapText="1"/>
    </xf>
    <xf numFmtId="0" fontId="38" fillId="0" borderId="93" xfId="1" applyFont="1" applyFill="1" applyBorder="1" applyAlignment="1">
      <alignment horizontal="center" vertical="center" wrapText="1"/>
    </xf>
    <xf numFmtId="0" fontId="38" fillId="0" borderId="98" xfId="1" applyFont="1" applyFill="1" applyBorder="1" applyAlignment="1">
      <alignment horizontal="center" vertical="center" wrapText="1"/>
    </xf>
    <xf numFmtId="0" fontId="36" fillId="0" borderId="89" xfId="1" applyFont="1" applyFill="1" applyBorder="1" applyAlignment="1">
      <alignment horizontal="center" vertical="center" wrapText="1"/>
    </xf>
    <xf numFmtId="0" fontId="36" fillId="0" borderId="93" xfId="1" applyFont="1" applyFill="1" applyBorder="1" applyAlignment="1">
      <alignment horizontal="center" vertical="center" wrapText="1"/>
    </xf>
    <xf numFmtId="0" fontId="36" fillId="0" borderId="98" xfId="1" applyFont="1" applyFill="1" applyBorder="1" applyAlignment="1">
      <alignment horizontal="center" vertical="center" wrapText="1"/>
    </xf>
    <xf numFmtId="0" fontId="36" fillId="0" borderId="85" xfId="1" applyFont="1" applyFill="1" applyBorder="1" applyAlignment="1">
      <alignment horizontal="center" vertical="center" wrapText="1"/>
    </xf>
    <xf numFmtId="0" fontId="38" fillId="0" borderId="94" xfId="1" applyFont="1" applyFill="1" applyBorder="1" applyAlignment="1">
      <alignment horizontal="center" vertical="center" wrapText="1"/>
    </xf>
    <xf numFmtId="0" fontId="38" fillId="0" borderId="86" xfId="1" applyFont="1" applyFill="1" applyBorder="1" applyAlignment="1">
      <alignment horizontal="center" vertical="center" wrapText="1"/>
    </xf>
    <xf numFmtId="0" fontId="38" fillId="0" borderId="74" xfId="1" applyFont="1" applyFill="1" applyBorder="1" applyAlignment="1">
      <alignment horizontal="center" vertical="center" wrapText="1"/>
    </xf>
    <xf numFmtId="0" fontId="38" fillId="0" borderId="35" xfId="1" applyFont="1" applyFill="1" applyBorder="1" applyAlignment="1">
      <alignment horizontal="center" vertical="center" wrapText="1"/>
    </xf>
    <xf numFmtId="0" fontId="37" fillId="0" borderId="121" xfId="3" applyFont="1" applyBorder="1" applyAlignment="1">
      <alignment horizontal="center" vertical="center" wrapText="1"/>
    </xf>
    <xf numFmtId="0" fontId="37" fillId="0" borderId="122" xfId="3" applyFont="1" applyBorder="1" applyAlignment="1">
      <alignment horizontal="center" vertical="center"/>
    </xf>
    <xf numFmtId="0" fontId="37" fillId="0" borderId="29" xfId="3" applyFont="1" applyBorder="1" applyAlignment="1">
      <alignment horizontal="center" vertical="center" wrapText="1"/>
    </xf>
    <xf numFmtId="0" fontId="37" fillId="0" borderId="30" xfId="3" applyFont="1" applyBorder="1" applyAlignment="1">
      <alignment horizontal="center" vertical="center"/>
    </xf>
    <xf numFmtId="0" fontId="38" fillId="0" borderId="87" xfId="3" applyFont="1" applyBorder="1" applyAlignment="1">
      <alignment horizontal="left"/>
    </xf>
    <xf numFmtId="0" fontId="37" fillId="0" borderId="89" xfId="3" applyFont="1" applyBorder="1" applyAlignment="1">
      <alignment horizontal="center" vertical="center" wrapText="1"/>
    </xf>
    <xf numFmtId="0" fontId="37" fillId="0" borderId="93" xfId="3" applyFont="1" applyBorder="1" applyAlignment="1">
      <alignment horizontal="center" vertical="center" wrapText="1"/>
    </xf>
    <xf numFmtId="0" fontId="37" fillId="0" borderId="98" xfId="3" applyFont="1" applyBorder="1" applyAlignment="1">
      <alignment horizontal="center" vertical="center" wrapText="1"/>
    </xf>
    <xf numFmtId="0" fontId="41" fillId="0" borderId="85" xfId="3" applyFont="1" applyBorder="1" applyAlignment="1">
      <alignment horizontal="center" vertical="center" wrapText="1"/>
    </xf>
    <xf numFmtId="0" fontId="41" fillId="0" borderId="7" xfId="3" applyFont="1" applyBorder="1" applyAlignment="1">
      <alignment horizontal="center" vertical="center"/>
    </xf>
    <xf numFmtId="0" fontId="41" fillId="0" borderId="74" xfId="3" applyFont="1" applyBorder="1" applyAlignment="1">
      <alignment horizontal="center" vertical="center"/>
    </xf>
    <xf numFmtId="0" fontId="41" fillId="0" borderId="94" xfId="3" applyFont="1" applyBorder="1" applyAlignment="1">
      <alignment horizontal="center" vertical="center"/>
    </xf>
    <xf numFmtId="0" fontId="41" fillId="0" borderId="0" xfId="3" applyFont="1" applyBorder="1" applyAlignment="1">
      <alignment horizontal="center" vertical="center"/>
    </xf>
    <xf numFmtId="0" fontId="41" fillId="0" borderId="35" xfId="3" applyFont="1" applyBorder="1" applyAlignment="1">
      <alignment horizontal="center" vertical="center"/>
    </xf>
    <xf numFmtId="0" fontId="41" fillId="0" borderId="86" xfId="3" applyFont="1" applyBorder="1" applyAlignment="1">
      <alignment horizontal="center" vertical="center"/>
    </xf>
    <xf numFmtId="0" fontId="41" fillId="0" borderId="87" xfId="3" applyFont="1" applyBorder="1" applyAlignment="1">
      <alignment horizontal="center" vertical="center"/>
    </xf>
    <xf numFmtId="0" fontId="41" fillId="0" borderId="88" xfId="3" applyFont="1" applyBorder="1" applyAlignment="1">
      <alignment horizontal="center" vertical="center"/>
    </xf>
    <xf numFmtId="0" fontId="45" fillId="0" borderId="85" xfId="3" applyFont="1" applyBorder="1" applyAlignment="1">
      <alignment horizontal="center"/>
    </xf>
    <xf numFmtId="0" fontId="45" fillId="0" borderId="7" xfId="3" applyFont="1" applyBorder="1" applyAlignment="1">
      <alignment horizontal="center"/>
    </xf>
    <xf numFmtId="0" fontId="45" fillId="0" borderId="74" xfId="3" applyFont="1" applyBorder="1" applyAlignment="1">
      <alignment horizontal="center"/>
    </xf>
    <xf numFmtId="0" fontId="41" fillId="0" borderId="86" xfId="3" applyFont="1" applyBorder="1" applyAlignment="1">
      <alignment horizontal="center"/>
    </xf>
    <xf numFmtId="0" fontId="41" fillId="0" borderId="87" xfId="3" applyFont="1" applyBorder="1" applyAlignment="1">
      <alignment horizontal="center"/>
    </xf>
    <xf numFmtId="0" fontId="41" fillId="0" borderId="88" xfId="3" applyFont="1" applyBorder="1" applyAlignment="1">
      <alignment horizontal="center"/>
    </xf>
    <xf numFmtId="0" fontId="46" fillId="0" borderId="86" xfId="3" applyFont="1" applyBorder="1" applyAlignment="1">
      <alignment horizontal="center"/>
    </xf>
    <xf numFmtId="0" fontId="46" fillId="0" borderId="87" xfId="3" applyFont="1" applyBorder="1" applyAlignment="1">
      <alignment horizontal="center"/>
    </xf>
    <xf numFmtId="0" fontId="46" fillId="0" borderId="88" xfId="3" applyFont="1" applyBorder="1" applyAlignment="1">
      <alignment horizontal="center"/>
    </xf>
    <xf numFmtId="0" fontId="37" fillId="0" borderId="134" xfId="4" applyFont="1" applyBorder="1" applyAlignment="1">
      <alignment horizontal="center"/>
    </xf>
    <xf numFmtId="0" fontId="37" fillId="0" borderId="138" xfId="4" applyFont="1" applyBorder="1" applyAlignment="1">
      <alignment horizontal="center"/>
    </xf>
    <xf numFmtId="0" fontId="37" fillId="0" borderId="135" xfId="4" applyFont="1" applyBorder="1" applyAlignment="1">
      <alignment horizontal="left" vertical="center"/>
    </xf>
    <xf numFmtId="0" fontId="37" fillId="0" borderId="130" xfId="4" applyFont="1" applyBorder="1" applyAlignment="1">
      <alignment horizontal="left" vertical="center"/>
    </xf>
    <xf numFmtId="0" fontId="37" fillId="0" borderId="136" xfId="4" applyFont="1" applyBorder="1" applyAlignment="1">
      <alignment horizontal="left" vertical="center"/>
    </xf>
    <xf numFmtId="0" fontId="37" fillId="0" borderId="109" xfId="4" applyFont="1" applyBorder="1" applyAlignment="1">
      <alignment horizontal="center" vertical="center"/>
    </xf>
    <xf numFmtId="0" fontId="37" fillId="0" borderId="139" xfId="4" applyFont="1" applyBorder="1" applyAlignment="1">
      <alignment horizontal="right"/>
    </xf>
    <xf numFmtId="0" fontId="37" fillId="0" borderId="87" xfId="4" applyFont="1" applyBorder="1" applyAlignment="1">
      <alignment horizontal="right"/>
    </xf>
    <xf numFmtId="0" fontId="37" fillId="0" borderId="88" xfId="4" applyFont="1" applyBorder="1" applyAlignment="1">
      <alignment horizontal="right"/>
    </xf>
    <xf numFmtId="0" fontId="54" fillId="0" borderId="129" xfId="4" applyFont="1" applyBorder="1" applyAlignment="1">
      <alignment horizontal="center" vertical="center"/>
    </xf>
    <xf numFmtId="0" fontId="54" fillId="0" borderId="130" xfId="4" applyFont="1" applyBorder="1" applyAlignment="1">
      <alignment horizontal="center" vertical="center"/>
    </xf>
    <xf numFmtId="0" fontId="54" fillId="0" borderId="131" xfId="4" applyFont="1" applyBorder="1" applyAlignment="1">
      <alignment horizontal="center" vertical="center"/>
    </xf>
    <xf numFmtId="0" fontId="54" fillId="0" borderId="86" xfId="4" applyFont="1" applyBorder="1" applyAlignment="1">
      <alignment horizontal="center" vertical="center"/>
    </xf>
    <xf numFmtId="0" fontId="54" fillId="0" borderId="87" xfId="4" applyFont="1" applyBorder="1" applyAlignment="1">
      <alignment horizontal="center" vertical="center"/>
    </xf>
    <xf numFmtId="0" fontId="54" fillId="0" borderId="61" xfId="4" applyFont="1" applyBorder="1" applyAlignment="1">
      <alignment horizontal="center" vertical="center"/>
    </xf>
    <xf numFmtId="0" fontId="37" fillId="0" borderId="132" xfId="4" applyFont="1" applyBorder="1" applyAlignment="1">
      <alignment horizontal="center" vertical="center"/>
    </xf>
    <xf numFmtId="0" fontId="37" fillId="0" borderId="134" xfId="4" applyFont="1" applyBorder="1" applyAlignment="1">
      <alignment horizontal="center" vertical="center"/>
    </xf>
    <xf numFmtId="0" fontId="37" fillId="0" borderId="138" xfId="4" applyFont="1" applyBorder="1" applyAlignment="1">
      <alignment horizontal="center" vertical="center"/>
    </xf>
    <xf numFmtId="0" fontId="37" fillId="0" borderId="89" xfId="4" applyFont="1" applyBorder="1" applyAlignment="1">
      <alignment horizontal="center" vertical="center" wrapText="1"/>
    </xf>
    <xf numFmtId="0" fontId="37" fillId="0" borderId="93" xfId="4" applyFont="1" applyBorder="1" applyAlignment="1">
      <alignment horizontal="center" vertical="center" wrapText="1"/>
    </xf>
    <xf numFmtId="0" fontId="37" fillId="0" borderId="98" xfId="4" applyFont="1" applyBorder="1" applyAlignment="1">
      <alignment horizontal="center" vertical="center" wrapText="1"/>
    </xf>
    <xf numFmtId="0" fontId="37" fillId="0" borderId="111" xfId="4" applyFont="1" applyBorder="1" applyAlignment="1">
      <alignment horizontal="center"/>
    </xf>
    <xf numFmtId="0" fontId="37" fillId="0" borderId="90" xfId="4" applyFont="1" applyBorder="1" applyAlignment="1">
      <alignment horizontal="center"/>
    </xf>
    <xf numFmtId="0" fontId="37" fillId="0" borderId="91" xfId="4" applyFont="1" applyBorder="1" applyAlignment="1">
      <alignment horizontal="center"/>
    </xf>
    <xf numFmtId="0" fontId="37" fillId="0" borderId="89" xfId="4" applyFont="1" applyFill="1" applyBorder="1" applyAlignment="1">
      <alignment horizontal="center" vertical="center" textRotation="255" shrinkToFit="1"/>
    </xf>
    <xf numFmtId="0" fontId="37" fillId="0" borderId="93" xfId="4" applyFont="1" applyBorder="1" applyAlignment="1">
      <alignment horizontal="center" vertical="center" textRotation="255" shrinkToFit="1"/>
    </xf>
    <xf numFmtId="0" fontId="37" fillId="0" borderId="98" xfId="4" applyFont="1" applyBorder="1" applyAlignment="1">
      <alignment horizontal="center" vertical="center" textRotation="255" shrinkToFit="1"/>
    </xf>
    <xf numFmtId="0" fontId="37" fillId="0" borderId="7" xfId="4" applyFont="1" applyBorder="1" applyAlignment="1">
      <alignment horizontal="center" vertical="center" textRotation="255" shrinkToFit="1"/>
    </xf>
    <xf numFmtId="0" fontId="37" fillId="0" borderId="0" xfId="4" applyFont="1" applyBorder="1" applyAlignment="1">
      <alignment horizontal="center" vertical="center" textRotation="255" shrinkToFit="1"/>
    </xf>
    <xf numFmtId="0" fontId="37" fillId="0" borderId="87" xfId="4" applyFont="1" applyBorder="1" applyAlignment="1">
      <alignment horizontal="center" vertical="center" textRotation="255" shrinkToFit="1"/>
    </xf>
    <xf numFmtId="0" fontId="37" fillId="0" borderId="89" xfId="4" applyFont="1" applyBorder="1" applyAlignment="1">
      <alignment horizontal="center" vertical="center" textRotation="255" shrinkToFit="1"/>
    </xf>
    <xf numFmtId="0" fontId="37" fillId="0" borderId="74" xfId="4" applyFont="1" applyBorder="1" applyAlignment="1">
      <alignment horizontal="center" vertical="center" textRotation="255" shrinkToFit="1"/>
    </xf>
    <xf numFmtId="0" fontId="37" fillId="0" borderId="35" xfId="4" applyFont="1" applyBorder="1" applyAlignment="1">
      <alignment horizontal="center" vertical="center" textRotation="255" shrinkToFit="1"/>
    </xf>
    <xf numFmtId="0" fontId="37" fillId="0" borderId="88" xfId="4" applyFont="1" applyBorder="1" applyAlignment="1">
      <alignment horizontal="center" vertical="center" textRotation="255" shrinkToFit="1"/>
    </xf>
    <xf numFmtId="0" fontId="52" fillId="0" borderId="0" xfId="5" applyFont="1" applyAlignment="1">
      <alignment horizontal="center" vertical="center"/>
    </xf>
    <xf numFmtId="0" fontId="52" fillId="0" borderId="87" xfId="5" applyFont="1" applyBorder="1" applyAlignment="1">
      <alignment horizontal="center" vertical="center"/>
    </xf>
    <xf numFmtId="0" fontId="37" fillId="0" borderId="75" xfId="5" applyFont="1" applyBorder="1" applyAlignment="1">
      <alignment horizontal="center" vertical="center"/>
    </xf>
    <xf numFmtId="0" fontId="37" fillId="0" borderId="83" xfId="5" applyFont="1" applyBorder="1" applyAlignment="1">
      <alignment horizontal="center" vertical="center"/>
    </xf>
    <xf numFmtId="0" fontId="37" fillId="0" borderId="76" xfId="5" applyFont="1" applyBorder="1" applyAlignment="1">
      <alignment horizontal="center" vertical="center"/>
    </xf>
    <xf numFmtId="0" fontId="37" fillId="0" borderId="81" xfId="5" applyFont="1" applyBorder="1" applyAlignment="1">
      <alignment horizontal="center" vertical="center"/>
    </xf>
    <xf numFmtId="0" fontId="37" fillId="0" borderId="82" xfId="5" applyFont="1" applyBorder="1" applyAlignment="1">
      <alignment horizontal="center" vertical="center"/>
    </xf>
    <xf numFmtId="0" fontId="37" fillId="0" borderId="84" xfId="5" applyFont="1" applyBorder="1" applyAlignment="1">
      <alignment horizontal="center" vertical="center"/>
    </xf>
    <xf numFmtId="0" fontId="37" fillId="0" borderId="112" xfId="5" applyFont="1" applyBorder="1" applyAlignment="1">
      <alignment horizontal="center" vertical="center"/>
    </xf>
    <xf numFmtId="0" fontId="37" fillId="0" borderId="32" xfId="5" applyFont="1" applyBorder="1" applyAlignment="1">
      <alignment horizontal="center" vertical="center"/>
    </xf>
    <xf numFmtId="0" fontId="37" fillId="0" borderId="138" xfId="5" applyFont="1" applyBorder="1" applyAlignment="1">
      <alignment horizontal="center" vertical="center"/>
    </xf>
    <xf numFmtId="0" fontId="37" fillId="0" borderId="112" xfId="5" applyFont="1" applyBorder="1" applyAlignment="1">
      <alignment horizontal="center" vertical="center" wrapText="1"/>
    </xf>
    <xf numFmtId="0" fontId="37" fillId="0" borderId="32" xfId="5" applyFont="1" applyBorder="1" applyAlignment="1">
      <alignment horizontal="center" vertical="center" wrapText="1"/>
    </xf>
    <xf numFmtId="0" fontId="37" fillId="0" borderId="138" xfId="5" applyFont="1" applyBorder="1" applyAlignment="1">
      <alignment horizontal="center" vertical="center" wrapText="1"/>
    </xf>
    <xf numFmtId="0" fontId="37" fillId="0" borderId="44" xfId="5" applyFont="1" applyBorder="1" applyAlignment="1">
      <alignment horizontal="center" vertical="center" shrinkToFit="1"/>
    </xf>
    <xf numFmtId="0" fontId="37" fillId="0" borderId="140" xfId="5" applyFont="1" applyBorder="1" applyAlignment="1">
      <alignment horizontal="center" vertical="center" shrinkToFit="1"/>
    </xf>
    <xf numFmtId="0" fontId="37" fillId="0" borderId="107" xfId="5" applyFont="1" applyBorder="1" applyAlignment="1">
      <alignment horizontal="center" vertical="center" shrinkToFit="1"/>
    </xf>
    <xf numFmtId="0" fontId="37" fillId="0" borderId="133" xfId="5" applyFont="1" applyBorder="1" applyAlignment="1">
      <alignment horizontal="center" vertical="center" shrinkToFit="1"/>
    </xf>
    <xf numFmtId="0" fontId="35" fillId="0" borderId="0" xfId="6" applyFont="1" applyAlignment="1">
      <alignment horizontal="center" vertical="center"/>
    </xf>
    <xf numFmtId="0" fontId="35" fillId="0" borderId="87" xfId="6" applyFont="1" applyBorder="1" applyAlignment="1">
      <alignment horizontal="center" vertical="center"/>
    </xf>
    <xf numFmtId="0" fontId="32" fillId="0" borderId="112" xfId="6" applyFont="1" applyBorder="1" applyAlignment="1">
      <alignment horizontal="center" vertical="center"/>
    </xf>
    <xf numFmtId="0" fontId="32" fillId="0" borderId="138" xfId="6" applyFont="1" applyBorder="1" applyAlignment="1">
      <alignment horizontal="center" vertical="center"/>
    </xf>
    <xf numFmtId="0" fontId="32" fillId="0" borderId="75" xfId="6" applyFont="1" applyBorder="1" applyAlignment="1">
      <alignment horizontal="center" vertical="center" wrapText="1"/>
    </xf>
    <xf numFmtId="0" fontId="32" fillId="0" borderId="83" xfId="6" applyFont="1" applyBorder="1" applyAlignment="1">
      <alignment horizontal="center" vertical="center" wrapText="1"/>
    </xf>
    <xf numFmtId="0" fontId="32" fillId="0" borderId="76" xfId="6" applyFont="1" applyBorder="1" applyAlignment="1">
      <alignment horizontal="center" vertical="center" wrapText="1"/>
    </xf>
    <xf numFmtId="0" fontId="32" fillId="0" borderId="81" xfId="6" applyFont="1" applyBorder="1" applyAlignment="1">
      <alignment horizontal="center" vertical="center"/>
    </xf>
    <xf numFmtId="0" fontId="32" fillId="0" borderId="82" xfId="6" applyFont="1" applyBorder="1" applyAlignment="1">
      <alignment horizontal="center" vertical="center"/>
    </xf>
    <xf numFmtId="0" fontId="32" fillId="0" borderId="84" xfId="6" applyFont="1" applyBorder="1" applyAlignment="1">
      <alignment horizontal="center" vertical="center"/>
    </xf>
    <xf numFmtId="0" fontId="32" fillId="0" borderId="32" xfId="6" applyFont="1" applyBorder="1" applyAlignment="1">
      <alignment horizontal="center" vertical="center"/>
    </xf>
    <xf numFmtId="0" fontId="32" fillId="0" borderId="112" xfId="6" applyFont="1" applyBorder="1" applyAlignment="1">
      <alignment horizontal="center" vertical="top" wrapText="1"/>
    </xf>
    <xf numFmtId="0" fontId="32" fillId="0" borderId="32" xfId="6" applyFont="1" applyBorder="1" applyAlignment="1">
      <alignment horizontal="center" vertical="top" wrapText="1"/>
    </xf>
    <xf numFmtId="0" fontId="32" fillId="0" borderId="138" xfId="6" applyFont="1" applyBorder="1" applyAlignment="1">
      <alignment horizontal="center" vertical="top" wrapText="1"/>
    </xf>
    <xf numFmtId="0" fontId="32" fillId="0" borderId="44" xfId="6" applyFont="1" applyBorder="1" applyAlignment="1">
      <alignment horizontal="center" vertical="center"/>
    </xf>
    <xf numFmtId="0" fontId="32" fillId="0" borderId="140" xfId="6" applyFont="1" applyBorder="1" applyAlignment="1">
      <alignment horizontal="center" vertical="center"/>
    </xf>
    <xf numFmtId="0" fontId="32" fillId="0" borderId="107" xfId="6" applyFont="1" applyBorder="1" applyAlignment="1">
      <alignment horizontal="center" vertical="center"/>
    </xf>
    <xf numFmtId="0" fontId="32" fillId="0" borderId="133" xfId="6" applyFont="1" applyBorder="1" applyAlignment="1">
      <alignment horizontal="center" vertical="center"/>
    </xf>
    <xf numFmtId="178" fontId="10" fillId="0" borderId="24" xfId="0" applyNumberFormat="1" applyFont="1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78" xfId="0" applyFont="1" applyFill="1" applyBorder="1" applyAlignment="1" applyProtection="1">
      <alignment vertical="center"/>
      <protection locked="0"/>
    </xf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80" xfId="0" applyBorder="1" applyAlignment="1">
      <alignment vertical="center"/>
    </xf>
    <xf numFmtId="178" fontId="23" fillId="3" borderId="26" xfId="0" applyNumberFormat="1" applyFont="1" applyFill="1" applyBorder="1" applyAlignment="1">
      <alignment vertical="center" wrapText="1"/>
    </xf>
    <xf numFmtId="0" fontId="0" fillId="3" borderId="27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23" fillId="3" borderId="27" xfId="0" applyFont="1" applyFill="1" applyBorder="1" applyAlignment="1">
      <alignment vertical="center" wrapText="1"/>
    </xf>
    <xf numFmtId="178" fontId="10" fillId="4" borderId="27" xfId="0" applyNumberFormat="1" applyFont="1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0" fontId="0" fillId="4" borderId="28" xfId="0" applyFont="1" applyFill="1" applyBorder="1" applyAlignment="1">
      <alignment vertical="center"/>
    </xf>
    <xf numFmtId="0" fontId="0" fillId="4" borderId="31" xfId="0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12" fillId="2" borderId="59" xfId="0" applyFont="1" applyFill="1" applyBorder="1" applyAlignment="1">
      <alignment vertical="center"/>
    </xf>
    <xf numFmtId="0" fontId="12" fillId="2" borderId="60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5" fillId="2" borderId="17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67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178" fontId="16" fillId="2" borderId="50" xfId="0" applyNumberFormat="1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177" fontId="16" fillId="2" borderId="4" xfId="0" applyNumberFormat="1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2" fillId="2" borderId="62" xfId="0" applyFont="1" applyFill="1" applyBorder="1" applyAlignment="1">
      <alignment vertical="center"/>
    </xf>
    <xf numFmtId="0" fontId="12" fillId="2" borderId="63" xfId="0" applyFont="1" applyFill="1" applyBorder="1" applyAlignment="1">
      <alignment vertical="center"/>
    </xf>
    <xf numFmtId="0" fontId="13" fillId="0" borderId="30" xfId="0" applyFont="1" applyFill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0" fillId="0" borderId="31" xfId="0" applyBorder="1" applyAlignment="1">
      <alignment vertical="center"/>
    </xf>
    <xf numFmtId="178" fontId="21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textRotation="255" wrapText="1"/>
    </xf>
    <xf numFmtId="0" fontId="16" fillId="2" borderId="36" xfId="0" applyFont="1" applyFill="1" applyBorder="1" applyAlignment="1">
      <alignment horizontal="center" vertical="center" textRotation="255" wrapText="1"/>
    </xf>
    <xf numFmtId="0" fontId="16" fillId="2" borderId="10" xfId="0" applyFont="1" applyFill="1" applyBorder="1" applyAlignment="1">
      <alignment horizontal="center" vertical="center" textRotation="255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6" fontId="16" fillId="2" borderId="3" xfId="0" applyNumberFormat="1" applyFont="1" applyFill="1" applyBorder="1" applyAlignment="1">
      <alignment horizontal="center" vertical="center" wrapText="1"/>
    </xf>
    <xf numFmtId="176" fontId="16" fillId="2" borderId="33" xfId="0" applyNumberFormat="1" applyFont="1" applyFill="1" applyBorder="1" applyAlignment="1">
      <alignment horizontal="center" vertical="center" wrapText="1"/>
    </xf>
    <xf numFmtId="176" fontId="16" fillId="2" borderId="11" xfId="0" applyNumberFormat="1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79" fontId="16" fillId="2" borderId="8" xfId="0" applyNumberFormat="1" applyFont="1" applyFill="1" applyBorder="1" applyAlignment="1">
      <alignment horizontal="center" vertical="top" wrapText="1"/>
    </xf>
    <xf numFmtId="0" fontId="18" fillId="2" borderId="38" xfId="0" applyFont="1" applyFill="1" applyBorder="1" applyAlignment="1">
      <alignment horizontal="center" vertical="top" wrapText="1"/>
    </xf>
    <xf numFmtId="180" fontId="16" fillId="2" borderId="6" xfId="0" applyNumberFormat="1" applyFont="1" applyFill="1" applyBorder="1" applyAlignment="1">
      <alignment horizontal="center" vertical="top" wrapText="1"/>
    </xf>
    <xf numFmtId="0" fontId="18" fillId="2" borderId="37" xfId="0" applyFont="1" applyFill="1" applyBorder="1" applyAlignment="1">
      <alignment horizontal="center" vertical="top" wrapText="1"/>
    </xf>
    <xf numFmtId="49" fontId="16" fillId="2" borderId="40" xfId="0" applyNumberFormat="1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4" borderId="8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74" xfId="0" applyFont="1" applyFill="1" applyBorder="1" applyAlignment="1">
      <alignment horizontal="center" vertical="center"/>
    </xf>
    <xf numFmtId="0" fontId="30" fillId="4" borderId="86" xfId="0" applyFont="1" applyFill="1" applyBorder="1" applyAlignment="1">
      <alignment horizontal="center" vertical="center"/>
    </xf>
    <xf numFmtId="0" fontId="30" fillId="4" borderId="87" xfId="0" applyFont="1" applyFill="1" applyBorder="1" applyAlignment="1">
      <alignment horizontal="center" vertical="center"/>
    </xf>
    <xf numFmtId="0" fontId="30" fillId="4" borderId="8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65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6" fillId="2" borderId="72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16" fillId="2" borderId="73" xfId="0" applyFont="1" applyFill="1" applyBorder="1" applyAlignment="1">
      <alignment horizontal="center" vertical="center" wrapText="1"/>
    </xf>
    <xf numFmtId="0" fontId="18" fillId="2" borderId="69" xfId="0" applyFont="1" applyFill="1" applyBorder="1" applyAlignment="1">
      <alignment horizontal="center" vertical="center" wrapText="1"/>
    </xf>
    <xf numFmtId="178" fontId="16" fillId="2" borderId="66" xfId="0" applyNumberFormat="1" applyFont="1" applyFill="1" applyBorder="1" applyAlignment="1">
      <alignment horizontal="center" vertical="center" wrapText="1"/>
    </xf>
    <xf numFmtId="0" fontId="23" fillId="3" borderId="81" xfId="0" applyFont="1" applyFill="1" applyBorder="1" applyAlignment="1">
      <alignment vertical="center" wrapText="1"/>
    </xf>
    <xf numFmtId="0" fontId="0" fillId="3" borderId="82" xfId="0" applyFill="1" applyBorder="1" applyAlignment="1">
      <alignment vertical="center"/>
    </xf>
    <xf numFmtId="0" fontId="0" fillId="3" borderId="84" xfId="0" applyFill="1" applyBorder="1" applyAlignment="1">
      <alignment vertical="center"/>
    </xf>
    <xf numFmtId="178" fontId="0" fillId="4" borderId="75" xfId="0" applyNumberFormat="1" applyFont="1" applyFill="1" applyBorder="1" applyAlignment="1">
      <alignment vertical="center"/>
    </xf>
    <xf numFmtId="0" fontId="0" fillId="4" borderId="83" xfId="0" applyFill="1" applyBorder="1" applyAlignment="1">
      <alignment vertical="center"/>
    </xf>
    <xf numFmtId="0" fontId="0" fillId="4" borderId="76" xfId="0" applyFill="1" applyBorder="1" applyAlignment="1">
      <alignment vertical="center"/>
    </xf>
    <xf numFmtId="178" fontId="23" fillId="0" borderId="23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</cellXfs>
  <cellStyles count="8">
    <cellStyle name="桁区切り" xfId="7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  <cellStyle name="標準 6" xfId="6" xr:uid="{00000000-0005-0000-0000-000007000000}"/>
  </cellStyles>
  <dxfs count="0"/>
  <tableStyles count="0" defaultTableStyle="TableStyleMedium2" defaultPivotStyle="PivotStyleLight16"/>
  <colors>
    <mruColors>
      <color rgb="FF00FF00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7"/>
  <sheetViews>
    <sheetView view="pageBreakPreview" zoomScale="90" zoomScaleNormal="70" zoomScaleSheetLayoutView="90" workbookViewId="0">
      <selection activeCell="B2" sqref="B2"/>
    </sheetView>
  </sheetViews>
  <sheetFormatPr defaultRowHeight="13.2" x14ac:dyDescent="0.2"/>
  <cols>
    <col min="1" max="1" width="2.44140625" style="185" customWidth="1"/>
    <col min="2" max="2" width="9" style="185"/>
    <col min="3" max="3" width="29.6640625" style="185" customWidth="1"/>
    <col min="4" max="4" width="20.44140625" style="185" bestFit="1" customWidth="1"/>
    <col min="5" max="5" width="17" style="185" customWidth="1"/>
    <col min="6" max="11" width="5.6640625" style="185" customWidth="1"/>
    <col min="12" max="12" width="20.6640625" style="185" customWidth="1"/>
    <col min="13" max="13" width="3.44140625" style="185" customWidth="1"/>
    <col min="14" max="14" width="21.21875" style="185" customWidth="1"/>
    <col min="15" max="15" width="23" style="185" customWidth="1"/>
    <col min="16" max="16" width="12" style="185" customWidth="1"/>
    <col min="17" max="256" width="9" style="185"/>
    <col min="257" max="257" width="2.44140625" style="185" customWidth="1"/>
    <col min="258" max="258" width="9" style="185"/>
    <col min="259" max="259" width="29.6640625" style="185" customWidth="1"/>
    <col min="260" max="260" width="20.44140625" style="185" bestFit="1" customWidth="1"/>
    <col min="261" max="261" width="17" style="185" customWidth="1"/>
    <col min="262" max="267" width="5.6640625" style="185" customWidth="1"/>
    <col min="268" max="268" width="20.6640625" style="185" customWidth="1"/>
    <col min="269" max="269" width="3.44140625" style="185" customWidth="1"/>
    <col min="270" max="270" width="21.21875" style="185" customWidth="1"/>
    <col min="271" max="271" width="17.77734375" style="185" customWidth="1"/>
    <col min="272" max="272" width="12" style="185" customWidth="1"/>
    <col min="273" max="512" width="9" style="185"/>
    <col min="513" max="513" width="2.44140625" style="185" customWidth="1"/>
    <col min="514" max="514" width="9" style="185"/>
    <col min="515" max="515" width="29.6640625" style="185" customWidth="1"/>
    <col min="516" max="516" width="20.44140625" style="185" bestFit="1" customWidth="1"/>
    <col min="517" max="517" width="17" style="185" customWidth="1"/>
    <col min="518" max="523" width="5.6640625" style="185" customWidth="1"/>
    <col min="524" max="524" width="20.6640625" style="185" customWidth="1"/>
    <col min="525" max="525" width="3.44140625" style="185" customWidth="1"/>
    <col min="526" max="526" width="21.21875" style="185" customWidth="1"/>
    <col min="527" max="527" width="17.77734375" style="185" customWidth="1"/>
    <col min="528" max="528" width="12" style="185" customWidth="1"/>
    <col min="529" max="768" width="9" style="185"/>
    <col min="769" max="769" width="2.44140625" style="185" customWidth="1"/>
    <col min="770" max="770" width="9" style="185"/>
    <col min="771" max="771" width="29.6640625" style="185" customWidth="1"/>
    <col min="772" max="772" width="20.44140625" style="185" bestFit="1" customWidth="1"/>
    <col min="773" max="773" width="17" style="185" customWidth="1"/>
    <col min="774" max="779" width="5.6640625" style="185" customWidth="1"/>
    <col min="780" max="780" width="20.6640625" style="185" customWidth="1"/>
    <col min="781" max="781" width="3.44140625" style="185" customWidth="1"/>
    <col min="782" max="782" width="21.21875" style="185" customWidth="1"/>
    <col min="783" max="783" width="17.77734375" style="185" customWidth="1"/>
    <col min="784" max="784" width="12" style="185" customWidth="1"/>
    <col min="785" max="1024" width="9" style="185"/>
    <col min="1025" max="1025" width="2.44140625" style="185" customWidth="1"/>
    <col min="1026" max="1026" width="9" style="185"/>
    <col min="1027" max="1027" width="29.6640625" style="185" customWidth="1"/>
    <col min="1028" max="1028" width="20.44140625" style="185" bestFit="1" customWidth="1"/>
    <col min="1029" max="1029" width="17" style="185" customWidth="1"/>
    <col min="1030" max="1035" width="5.6640625" style="185" customWidth="1"/>
    <col min="1036" max="1036" width="20.6640625" style="185" customWidth="1"/>
    <col min="1037" max="1037" width="3.44140625" style="185" customWidth="1"/>
    <col min="1038" max="1038" width="21.21875" style="185" customWidth="1"/>
    <col min="1039" max="1039" width="17.77734375" style="185" customWidth="1"/>
    <col min="1040" max="1040" width="12" style="185" customWidth="1"/>
    <col min="1041" max="1280" width="9" style="185"/>
    <col min="1281" max="1281" width="2.44140625" style="185" customWidth="1"/>
    <col min="1282" max="1282" width="9" style="185"/>
    <col min="1283" max="1283" width="29.6640625" style="185" customWidth="1"/>
    <col min="1284" max="1284" width="20.44140625" style="185" bestFit="1" customWidth="1"/>
    <col min="1285" max="1285" width="17" style="185" customWidth="1"/>
    <col min="1286" max="1291" width="5.6640625" style="185" customWidth="1"/>
    <col min="1292" max="1292" width="20.6640625" style="185" customWidth="1"/>
    <col min="1293" max="1293" width="3.44140625" style="185" customWidth="1"/>
    <col min="1294" max="1294" width="21.21875" style="185" customWidth="1"/>
    <col min="1295" max="1295" width="17.77734375" style="185" customWidth="1"/>
    <col min="1296" max="1296" width="12" style="185" customWidth="1"/>
    <col min="1297" max="1536" width="9" style="185"/>
    <col min="1537" max="1537" width="2.44140625" style="185" customWidth="1"/>
    <col min="1538" max="1538" width="9" style="185"/>
    <col min="1539" max="1539" width="29.6640625" style="185" customWidth="1"/>
    <col min="1540" max="1540" width="20.44140625" style="185" bestFit="1" customWidth="1"/>
    <col min="1541" max="1541" width="17" style="185" customWidth="1"/>
    <col min="1542" max="1547" width="5.6640625" style="185" customWidth="1"/>
    <col min="1548" max="1548" width="20.6640625" style="185" customWidth="1"/>
    <col min="1549" max="1549" width="3.44140625" style="185" customWidth="1"/>
    <col min="1550" max="1550" width="21.21875" style="185" customWidth="1"/>
    <col min="1551" max="1551" width="17.77734375" style="185" customWidth="1"/>
    <col min="1552" max="1552" width="12" style="185" customWidth="1"/>
    <col min="1553" max="1792" width="9" style="185"/>
    <col min="1793" max="1793" width="2.44140625" style="185" customWidth="1"/>
    <col min="1794" max="1794" width="9" style="185"/>
    <col min="1795" max="1795" width="29.6640625" style="185" customWidth="1"/>
    <col min="1796" max="1796" width="20.44140625" style="185" bestFit="1" customWidth="1"/>
    <col min="1797" max="1797" width="17" style="185" customWidth="1"/>
    <col min="1798" max="1803" width="5.6640625" style="185" customWidth="1"/>
    <col min="1804" max="1804" width="20.6640625" style="185" customWidth="1"/>
    <col min="1805" max="1805" width="3.44140625" style="185" customWidth="1"/>
    <col min="1806" max="1806" width="21.21875" style="185" customWidth="1"/>
    <col min="1807" max="1807" width="17.77734375" style="185" customWidth="1"/>
    <col min="1808" max="1808" width="12" style="185" customWidth="1"/>
    <col min="1809" max="2048" width="9" style="185"/>
    <col min="2049" max="2049" width="2.44140625" style="185" customWidth="1"/>
    <col min="2050" max="2050" width="9" style="185"/>
    <col min="2051" max="2051" width="29.6640625" style="185" customWidth="1"/>
    <col min="2052" max="2052" width="20.44140625" style="185" bestFit="1" customWidth="1"/>
    <col min="2053" max="2053" width="17" style="185" customWidth="1"/>
    <col min="2054" max="2059" width="5.6640625" style="185" customWidth="1"/>
    <col min="2060" max="2060" width="20.6640625" style="185" customWidth="1"/>
    <col min="2061" max="2061" width="3.44140625" style="185" customWidth="1"/>
    <col min="2062" max="2062" width="21.21875" style="185" customWidth="1"/>
    <col min="2063" max="2063" width="17.77734375" style="185" customWidth="1"/>
    <col min="2064" max="2064" width="12" style="185" customWidth="1"/>
    <col min="2065" max="2304" width="9" style="185"/>
    <col min="2305" max="2305" width="2.44140625" style="185" customWidth="1"/>
    <col min="2306" max="2306" width="9" style="185"/>
    <col min="2307" max="2307" width="29.6640625" style="185" customWidth="1"/>
    <col min="2308" max="2308" width="20.44140625" style="185" bestFit="1" customWidth="1"/>
    <col min="2309" max="2309" width="17" style="185" customWidth="1"/>
    <col min="2310" max="2315" width="5.6640625" style="185" customWidth="1"/>
    <col min="2316" max="2316" width="20.6640625" style="185" customWidth="1"/>
    <col min="2317" max="2317" width="3.44140625" style="185" customWidth="1"/>
    <col min="2318" max="2318" width="21.21875" style="185" customWidth="1"/>
    <col min="2319" max="2319" width="17.77734375" style="185" customWidth="1"/>
    <col min="2320" max="2320" width="12" style="185" customWidth="1"/>
    <col min="2321" max="2560" width="9" style="185"/>
    <col min="2561" max="2561" width="2.44140625" style="185" customWidth="1"/>
    <col min="2562" max="2562" width="9" style="185"/>
    <col min="2563" max="2563" width="29.6640625" style="185" customWidth="1"/>
    <col min="2564" max="2564" width="20.44140625" style="185" bestFit="1" customWidth="1"/>
    <col min="2565" max="2565" width="17" style="185" customWidth="1"/>
    <col min="2566" max="2571" width="5.6640625" style="185" customWidth="1"/>
    <col min="2572" max="2572" width="20.6640625" style="185" customWidth="1"/>
    <col min="2573" max="2573" width="3.44140625" style="185" customWidth="1"/>
    <col min="2574" max="2574" width="21.21875" style="185" customWidth="1"/>
    <col min="2575" max="2575" width="17.77734375" style="185" customWidth="1"/>
    <col min="2576" max="2576" width="12" style="185" customWidth="1"/>
    <col min="2577" max="2816" width="9" style="185"/>
    <col min="2817" max="2817" width="2.44140625" style="185" customWidth="1"/>
    <col min="2818" max="2818" width="9" style="185"/>
    <col min="2819" max="2819" width="29.6640625" style="185" customWidth="1"/>
    <col min="2820" max="2820" width="20.44140625" style="185" bestFit="1" customWidth="1"/>
    <col min="2821" max="2821" width="17" style="185" customWidth="1"/>
    <col min="2822" max="2827" width="5.6640625" style="185" customWidth="1"/>
    <col min="2828" max="2828" width="20.6640625" style="185" customWidth="1"/>
    <col min="2829" max="2829" width="3.44140625" style="185" customWidth="1"/>
    <col min="2830" max="2830" width="21.21875" style="185" customWidth="1"/>
    <col min="2831" max="2831" width="17.77734375" style="185" customWidth="1"/>
    <col min="2832" max="2832" width="12" style="185" customWidth="1"/>
    <col min="2833" max="3072" width="9" style="185"/>
    <col min="3073" max="3073" width="2.44140625" style="185" customWidth="1"/>
    <col min="3074" max="3074" width="9" style="185"/>
    <col min="3075" max="3075" width="29.6640625" style="185" customWidth="1"/>
    <col min="3076" max="3076" width="20.44140625" style="185" bestFit="1" customWidth="1"/>
    <col min="3077" max="3077" width="17" style="185" customWidth="1"/>
    <col min="3078" max="3083" width="5.6640625" style="185" customWidth="1"/>
    <col min="3084" max="3084" width="20.6640625" style="185" customWidth="1"/>
    <col min="3085" max="3085" width="3.44140625" style="185" customWidth="1"/>
    <col min="3086" max="3086" width="21.21875" style="185" customWidth="1"/>
    <col min="3087" max="3087" width="17.77734375" style="185" customWidth="1"/>
    <col min="3088" max="3088" width="12" style="185" customWidth="1"/>
    <col min="3089" max="3328" width="9" style="185"/>
    <col min="3329" max="3329" width="2.44140625" style="185" customWidth="1"/>
    <col min="3330" max="3330" width="9" style="185"/>
    <col min="3331" max="3331" width="29.6640625" style="185" customWidth="1"/>
    <col min="3332" max="3332" width="20.44140625" style="185" bestFit="1" customWidth="1"/>
    <col min="3333" max="3333" width="17" style="185" customWidth="1"/>
    <col min="3334" max="3339" width="5.6640625" style="185" customWidth="1"/>
    <col min="3340" max="3340" width="20.6640625" style="185" customWidth="1"/>
    <col min="3341" max="3341" width="3.44140625" style="185" customWidth="1"/>
    <col min="3342" max="3342" width="21.21875" style="185" customWidth="1"/>
    <col min="3343" max="3343" width="17.77734375" style="185" customWidth="1"/>
    <col min="3344" max="3344" width="12" style="185" customWidth="1"/>
    <col min="3345" max="3584" width="9" style="185"/>
    <col min="3585" max="3585" width="2.44140625" style="185" customWidth="1"/>
    <col min="3586" max="3586" width="9" style="185"/>
    <col min="3587" max="3587" width="29.6640625" style="185" customWidth="1"/>
    <col min="3588" max="3588" width="20.44140625" style="185" bestFit="1" customWidth="1"/>
    <col min="3589" max="3589" width="17" style="185" customWidth="1"/>
    <col min="3590" max="3595" width="5.6640625" style="185" customWidth="1"/>
    <col min="3596" max="3596" width="20.6640625" style="185" customWidth="1"/>
    <col min="3597" max="3597" width="3.44140625" style="185" customWidth="1"/>
    <col min="3598" max="3598" width="21.21875" style="185" customWidth="1"/>
    <col min="3599" max="3599" width="17.77734375" style="185" customWidth="1"/>
    <col min="3600" max="3600" width="12" style="185" customWidth="1"/>
    <col min="3601" max="3840" width="9" style="185"/>
    <col min="3841" max="3841" width="2.44140625" style="185" customWidth="1"/>
    <col min="3842" max="3842" width="9" style="185"/>
    <col min="3843" max="3843" width="29.6640625" style="185" customWidth="1"/>
    <col min="3844" max="3844" width="20.44140625" style="185" bestFit="1" customWidth="1"/>
    <col min="3845" max="3845" width="17" style="185" customWidth="1"/>
    <col min="3846" max="3851" width="5.6640625" style="185" customWidth="1"/>
    <col min="3852" max="3852" width="20.6640625" style="185" customWidth="1"/>
    <col min="3853" max="3853" width="3.44140625" style="185" customWidth="1"/>
    <col min="3854" max="3854" width="21.21875" style="185" customWidth="1"/>
    <col min="3855" max="3855" width="17.77734375" style="185" customWidth="1"/>
    <col min="3856" max="3856" width="12" style="185" customWidth="1"/>
    <col min="3857" max="4096" width="9" style="185"/>
    <col min="4097" max="4097" width="2.44140625" style="185" customWidth="1"/>
    <col min="4098" max="4098" width="9" style="185"/>
    <col min="4099" max="4099" width="29.6640625" style="185" customWidth="1"/>
    <col min="4100" max="4100" width="20.44140625" style="185" bestFit="1" customWidth="1"/>
    <col min="4101" max="4101" width="17" style="185" customWidth="1"/>
    <col min="4102" max="4107" width="5.6640625" style="185" customWidth="1"/>
    <col min="4108" max="4108" width="20.6640625" style="185" customWidth="1"/>
    <col min="4109" max="4109" width="3.44140625" style="185" customWidth="1"/>
    <col min="4110" max="4110" width="21.21875" style="185" customWidth="1"/>
    <col min="4111" max="4111" width="17.77734375" style="185" customWidth="1"/>
    <col min="4112" max="4112" width="12" style="185" customWidth="1"/>
    <col min="4113" max="4352" width="9" style="185"/>
    <col min="4353" max="4353" width="2.44140625" style="185" customWidth="1"/>
    <col min="4354" max="4354" width="9" style="185"/>
    <col min="4355" max="4355" width="29.6640625" style="185" customWidth="1"/>
    <col min="4356" max="4356" width="20.44140625" style="185" bestFit="1" customWidth="1"/>
    <col min="4357" max="4357" width="17" style="185" customWidth="1"/>
    <col min="4358" max="4363" width="5.6640625" style="185" customWidth="1"/>
    <col min="4364" max="4364" width="20.6640625" style="185" customWidth="1"/>
    <col min="4365" max="4365" width="3.44140625" style="185" customWidth="1"/>
    <col min="4366" max="4366" width="21.21875" style="185" customWidth="1"/>
    <col min="4367" max="4367" width="17.77734375" style="185" customWidth="1"/>
    <col min="4368" max="4368" width="12" style="185" customWidth="1"/>
    <col min="4369" max="4608" width="9" style="185"/>
    <col min="4609" max="4609" width="2.44140625" style="185" customWidth="1"/>
    <col min="4610" max="4610" width="9" style="185"/>
    <col min="4611" max="4611" width="29.6640625" style="185" customWidth="1"/>
    <col min="4612" max="4612" width="20.44140625" style="185" bestFit="1" customWidth="1"/>
    <col min="4613" max="4613" width="17" style="185" customWidth="1"/>
    <col min="4614" max="4619" width="5.6640625" style="185" customWidth="1"/>
    <col min="4620" max="4620" width="20.6640625" style="185" customWidth="1"/>
    <col min="4621" max="4621" width="3.44140625" style="185" customWidth="1"/>
    <col min="4622" max="4622" width="21.21875" style="185" customWidth="1"/>
    <col min="4623" max="4623" width="17.77734375" style="185" customWidth="1"/>
    <col min="4624" max="4624" width="12" style="185" customWidth="1"/>
    <col min="4625" max="4864" width="9" style="185"/>
    <col min="4865" max="4865" width="2.44140625" style="185" customWidth="1"/>
    <col min="4866" max="4866" width="9" style="185"/>
    <col min="4867" max="4867" width="29.6640625" style="185" customWidth="1"/>
    <col min="4868" max="4868" width="20.44140625" style="185" bestFit="1" customWidth="1"/>
    <col min="4869" max="4869" width="17" style="185" customWidth="1"/>
    <col min="4870" max="4875" width="5.6640625" style="185" customWidth="1"/>
    <col min="4876" max="4876" width="20.6640625" style="185" customWidth="1"/>
    <col min="4877" max="4877" width="3.44140625" style="185" customWidth="1"/>
    <col min="4878" max="4878" width="21.21875" style="185" customWidth="1"/>
    <col min="4879" max="4879" width="17.77734375" style="185" customWidth="1"/>
    <col min="4880" max="4880" width="12" style="185" customWidth="1"/>
    <col min="4881" max="5120" width="9" style="185"/>
    <col min="5121" max="5121" width="2.44140625" style="185" customWidth="1"/>
    <col min="5122" max="5122" width="9" style="185"/>
    <col min="5123" max="5123" width="29.6640625" style="185" customWidth="1"/>
    <col min="5124" max="5124" width="20.44140625" style="185" bestFit="1" customWidth="1"/>
    <col min="5125" max="5125" width="17" style="185" customWidth="1"/>
    <col min="5126" max="5131" width="5.6640625" style="185" customWidth="1"/>
    <col min="5132" max="5132" width="20.6640625" style="185" customWidth="1"/>
    <col min="5133" max="5133" width="3.44140625" style="185" customWidth="1"/>
    <col min="5134" max="5134" width="21.21875" style="185" customWidth="1"/>
    <col min="5135" max="5135" width="17.77734375" style="185" customWidth="1"/>
    <col min="5136" max="5136" width="12" style="185" customWidth="1"/>
    <col min="5137" max="5376" width="9" style="185"/>
    <col min="5377" max="5377" width="2.44140625" style="185" customWidth="1"/>
    <col min="5378" max="5378" width="9" style="185"/>
    <col min="5379" max="5379" width="29.6640625" style="185" customWidth="1"/>
    <col min="5380" max="5380" width="20.44140625" style="185" bestFit="1" customWidth="1"/>
    <col min="5381" max="5381" width="17" style="185" customWidth="1"/>
    <col min="5382" max="5387" width="5.6640625" style="185" customWidth="1"/>
    <col min="5388" max="5388" width="20.6640625" style="185" customWidth="1"/>
    <col min="5389" max="5389" width="3.44140625" style="185" customWidth="1"/>
    <col min="5390" max="5390" width="21.21875" style="185" customWidth="1"/>
    <col min="5391" max="5391" width="17.77734375" style="185" customWidth="1"/>
    <col min="5392" max="5392" width="12" style="185" customWidth="1"/>
    <col min="5393" max="5632" width="9" style="185"/>
    <col min="5633" max="5633" width="2.44140625" style="185" customWidth="1"/>
    <col min="5634" max="5634" width="9" style="185"/>
    <col min="5635" max="5635" width="29.6640625" style="185" customWidth="1"/>
    <col min="5636" max="5636" width="20.44140625" style="185" bestFit="1" customWidth="1"/>
    <col min="5637" max="5637" width="17" style="185" customWidth="1"/>
    <col min="5638" max="5643" width="5.6640625" style="185" customWidth="1"/>
    <col min="5644" max="5644" width="20.6640625" style="185" customWidth="1"/>
    <col min="5645" max="5645" width="3.44140625" style="185" customWidth="1"/>
    <col min="5646" max="5646" width="21.21875" style="185" customWidth="1"/>
    <col min="5647" max="5647" width="17.77734375" style="185" customWidth="1"/>
    <col min="5648" max="5648" width="12" style="185" customWidth="1"/>
    <col min="5649" max="5888" width="9" style="185"/>
    <col min="5889" max="5889" width="2.44140625" style="185" customWidth="1"/>
    <col min="5890" max="5890" width="9" style="185"/>
    <col min="5891" max="5891" width="29.6640625" style="185" customWidth="1"/>
    <col min="5892" max="5892" width="20.44140625" style="185" bestFit="1" customWidth="1"/>
    <col min="5893" max="5893" width="17" style="185" customWidth="1"/>
    <col min="5894" max="5899" width="5.6640625" style="185" customWidth="1"/>
    <col min="5900" max="5900" width="20.6640625" style="185" customWidth="1"/>
    <col min="5901" max="5901" width="3.44140625" style="185" customWidth="1"/>
    <col min="5902" max="5902" width="21.21875" style="185" customWidth="1"/>
    <col min="5903" max="5903" width="17.77734375" style="185" customWidth="1"/>
    <col min="5904" max="5904" width="12" style="185" customWidth="1"/>
    <col min="5905" max="6144" width="9" style="185"/>
    <col min="6145" max="6145" width="2.44140625" style="185" customWidth="1"/>
    <col min="6146" max="6146" width="9" style="185"/>
    <col min="6147" max="6147" width="29.6640625" style="185" customWidth="1"/>
    <col min="6148" max="6148" width="20.44140625" style="185" bestFit="1" customWidth="1"/>
    <col min="6149" max="6149" width="17" style="185" customWidth="1"/>
    <col min="6150" max="6155" width="5.6640625" style="185" customWidth="1"/>
    <col min="6156" max="6156" width="20.6640625" style="185" customWidth="1"/>
    <col min="6157" max="6157" width="3.44140625" style="185" customWidth="1"/>
    <col min="6158" max="6158" width="21.21875" style="185" customWidth="1"/>
    <col min="6159" max="6159" width="17.77734375" style="185" customWidth="1"/>
    <col min="6160" max="6160" width="12" style="185" customWidth="1"/>
    <col min="6161" max="6400" width="9" style="185"/>
    <col min="6401" max="6401" width="2.44140625" style="185" customWidth="1"/>
    <col min="6402" max="6402" width="9" style="185"/>
    <col min="6403" max="6403" width="29.6640625" style="185" customWidth="1"/>
    <col min="6404" max="6404" width="20.44140625" style="185" bestFit="1" customWidth="1"/>
    <col min="6405" max="6405" width="17" style="185" customWidth="1"/>
    <col min="6406" max="6411" width="5.6640625" style="185" customWidth="1"/>
    <col min="6412" max="6412" width="20.6640625" style="185" customWidth="1"/>
    <col min="6413" max="6413" width="3.44140625" style="185" customWidth="1"/>
    <col min="6414" max="6414" width="21.21875" style="185" customWidth="1"/>
    <col min="6415" max="6415" width="17.77734375" style="185" customWidth="1"/>
    <col min="6416" max="6416" width="12" style="185" customWidth="1"/>
    <col min="6417" max="6656" width="9" style="185"/>
    <col min="6657" max="6657" width="2.44140625" style="185" customWidth="1"/>
    <col min="6658" max="6658" width="9" style="185"/>
    <col min="6659" max="6659" width="29.6640625" style="185" customWidth="1"/>
    <col min="6660" max="6660" width="20.44140625" style="185" bestFit="1" customWidth="1"/>
    <col min="6661" max="6661" width="17" style="185" customWidth="1"/>
    <col min="6662" max="6667" width="5.6640625" style="185" customWidth="1"/>
    <col min="6668" max="6668" width="20.6640625" style="185" customWidth="1"/>
    <col min="6669" max="6669" width="3.44140625" style="185" customWidth="1"/>
    <col min="6670" max="6670" width="21.21875" style="185" customWidth="1"/>
    <col min="6671" max="6671" width="17.77734375" style="185" customWidth="1"/>
    <col min="6672" max="6672" width="12" style="185" customWidth="1"/>
    <col min="6673" max="6912" width="9" style="185"/>
    <col min="6913" max="6913" width="2.44140625" style="185" customWidth="1"/>
    <col min="6914" max="6914" width="9" style="185"/>
    <col min="6915" max="6915" width="29.6640625" style="185" customWidth="1"/>
    <col min="6916" max="6916" width="20.44140625" style="185" bestFit="1" customWidth="1"/>
    <col min="6917" max="6917" width="17" style="185" customWidth="1"/>
    <col min="6918" max="6923" width="5.6640625" style="185" customWidth="1"/>
    <col min="6924" max="6924" width="20.6640625" style="185" customWidth="1"/>
    <col min="6925" max="6925" width="3.44140625" style="185" customWidth="1"/>
    <col min="6926" max="6926" width="21.21875" style="185" customWidth="1"/>
    <col min="6927" max="6927" width="17.77734375" style="185" customWidth="1"/>
    <col min="6928" max="6928" width="12" style="185" customWidth="1"/>
    <col min="6929" max="7168" width="9" style="185"/>
    <col min="7169" max="7169" width="2.44140625" style="185" customWidth="1"/>
    <col min="7170" max="7170" width="9" style="185"/>
    <col min="7171" max="7171" width="29.6640625" style="185" customWidth="1"/>
    <col min="7172" max="7172" width="20.44140625" style="185" bestFit="1" customWidth="1"/>
    <col min="7173" max="7173" width="17" style="185" customWidth="1"/>
    <col min="7174" max="7179" width="5.6640625" style="185" customWidth="1"/>
    <col min="7180" max="7180" width="20.6640625" style="185" customWidth="1"/>
    <col min="7181" max="7181" width="3.44140625" style="185" customWidth="1"/>
    <col min="7182" max="7182" width="21.21875" style="185" customWidth="1"/>
    <col min="7183" max="7183" width="17.77734375" style="185" customWidth="1"/>
    <col min="7184" max="7184" width="12" style="185" customWidth="1"/>
    <col min="7185" max="7424" width="9" style="185"/>
    <col min="7425" max="7425" width="2.44140625" style="185" customWidth="1"/>
    <col min="7426" max="7426" width="9" style="185"/>
    <col min="7427" max="7427" width="29.6640625" style="185" customWidth="1"/>
    <col min="7428" max="7428" width="20.44140625" style="185" bestFit="1" customWidth="1"/>
    <col min="7429" max="7429" width="17" style="185" customWidth="1"/>
    <col min="7430" max="7435" width="5.6640625" style="185" customWidth="1"/>
    <col min="7436" max="7436" width="20.6640625" style="185" customWidth="1"/>
    <col min="7437" max="7437" width="3.44140625" style="185" customWidth="1"/>
    <col min="7438" max="7438" width="21.21875" style="185" customWidth="1"/>
    <col min="7439" max="7439" width="17.77734375" style="185" customWidth="1"/>
    <col min="7440" max="7440" width="12" style="185" customWidth="1"/>
    <col min="7441" max="7680" width="9" style="185"/>
    <col min="7681" max="7681" width="2.44140625" style="185" customWidth="1"/>
    <col min="7682" max="7682" width="9" style="185"/>
    <col min="7683" max="7683" width="29.6640625" style="185" customWidth="1"/>
    <col min="7684" max="7684" width="20.44140625" style="185" bestFit="1" customWidth="1"/>
    <col min="7685" max="7685" width="17" style="185" customWidth="1"/>
    <col min="7686" max="7691" width="5.6640625" style="185" customWidth="1"/>
    <col min="7692" max="7692" width="20.6640625" style="185" customWidth="1"/>
    <col min="7693" max="7693" width="3.44140625" style="185" customWidth="1"/>
    <col min="7694" max="7694" width="21.21875" style="185" customWidth="1"/>
    <col min="7695" max="7695" width="17.77734375" style="185" customWidth="1"/>
    <col min="7696" max="7696" width="12" style="185" customWidth="1"/>
    <col min="7697" max="7936" width="9" style="185"/>
    <col min="7937" max="7937" width="2.44140625" style="185" customWidth="1"/>
    <col min="7938" max="7938" width="9" style="185"/>
    <col min="7939" max="7939" width="29.6640625" style="185" customWidth="1"/>
    <col min="7940" max="7940" width="20.44140625" style="185" bestFit="1" customWidth="1"/>
    <col min="7941" max="7941" width="17" style="185" customWidth="1"/>
    <col min="7942" max="7947" width="5.6640625" style="185" customWidth="1"/>
    <col min="7948" max="7948" width="20.6640625" style="185" customWidth="1"/>
    <col min="7949" max="7949" width="3.44140625" style="185" customWidth="1"/>
    <col min="7950" max="7950" width="21.21875" style="185" customWidth="1"/>
    <col min="7951" max="7951" width="17.77734375" style="185" customWidth="1"/>
    <col min="7952" max="7952" width="12" style="185" customWidth="1"/>
    <col min="7953" max="8192" width="9" style="185"/>
    <col min="8193" max="8193" width="2.44140625" style="185" customWidth="1"/>
    <col min="8194" max="8194" width="9" style="185"/>
    <col min="8195" max="8195" width="29.6640625" style="185" customWidth="1"/>
    <col min="8196" max="8196" width="20.44140625" style="185" bestFit="1" customWidth="1"/>
    <col min="8197" max="8197" width="17" style="185" customWidth="1"/>
    <col min="8198" max="8203" width="5.6640625" style="185" customWidth="1"/>
    <col min="8204" max="8204" width="20.6640625" style="185" customWidth="1"/>
    <col min="8205" max="8205" width="3.44140625" style="185" customWidth="1"/>
    <col min="8206" max="8206" width="21.21875" style="185" customWidth="1"/>
    <col min="8207" max="8207" width="17.77734375" style="185" customWidth="1"/>
    <col min="8208" max="8208" width="12" style="185" customWidth="1"/>
    <col min="8209" max="8448" width="9" style="185"/>
    <col min="8449" max="8449" width="2.44140625" style="185" customWidth="1"/>
    <col min="8450" max="8450" width="9" style="185"/>
    <col min="8451" max="8451" width="29.6640625" style="185" customWidth="1"/>
    <col min="8452" max="8452" width="20.44140625" style="185" bestFit="1" customWidth="1"/>
    <col min="8453" max="8453" width="17" style="185" customWidth="1"/>
    <col min="8454" max="8459" width="5.6640625" style="185" customWidth="1"/>
    <col min="8460" max="8460" width="20.6640625" style="185" customWidth="1"/>
    <col min="8461" max="8461" width="3.44140625" style="185" customWidth="1"/>
    <col min="8462" max="8462" width="21.21875" style="185" customWidth="1"/>
    <col min="8463" max="8463" width="17.77734375" style="185" customWidth="1"/>
    <col min="8464" max="8464" width="12" style="185" customWidth="1"/>
    <col min="8465" max="8704" width="9" style="185"/>
    <col min="8705" max="8705" width="2.44140625" style="185" customWidth="1"/>
    <col min="8706" max="8706" width="9" style="185"/>
    <col min="8707" max="8707" width="29.6640625" style="185" customWidth="1"/>
    <col min="8708" max="8708" width="20.44140625" style="185" bestFit="1" customWidth="1"/>
    <col min="8709" max="8709" width="17" style="185" customWidth="1"/>
    <col min="8710" max="8715" width="5.6640625" style="185" customWidth="1"/>
    <col min="8716" max="8716" width="20.6640625" style="185" customWidth="1"/>
    <col min="8717" max="8717" width="3.44140625" style="185" customWidth="1"/>
    <col min="8718" max="8718" width="21.21875" style="185" customWidth="1"/>
    <col min="8719" max="8719" width="17.77734375" style="185" customWidth="1"/>
    <col min="8720" max="8720" width="12" style="185" customWidth="1"/>
    <col min="8721" max="8960" width="9" style="185"/>
    <col min="8961" max="8961" width="2.44140625" style="185" customWidth="1"/>
    <col min="8962" max="8962" width="9" style="185"/>
    <col min="8963" max="8963" width="29.6640625" style="185" customWidth="1"/>
    <col min="8964" max="8964" width="20.44140625" style="185" bestFit="1" customWidth="1"/>
    <col min="8965" max="8965" width="17" style="185" customWidth="1"/>
    <col min="8966" max="8971" width="5.6640625" style="185" customWidth="1"/>
    <col min="8972" max="8972" width="20.6640625" style="185" customWidth="1"/>
    <col min="8973" max="8973" width="3.44140625" style="185" customWidth="1"/>
    <col min="8974" max="8974" width="21.21875" style="185" customWidth="1"/>
    <col min="8975" max="8975" width="17.77734375" style="185" customWidth="1"/>
    <col min="8976" max="8976" width="12" style="185" customWidth="1"/>
    <col min="8977" max="9216" width="9" style="185"/>
    <col min="9217" max="9217" width="2.44140625" style="185" customWidth="1"/>
    <col min="9218" max="9218" width="9" style="185"/>
    <col min="9219" max="9219" width="29.6640625" style="185" customWidth="1"/>
    <col min="9220" max="9220" width="20.44140625" style="185" bestFit="1" customWidth="1"/>
    <col min="9221" max="9221" width="17" style="185" customWidth="1"/>
    <col min="9222" max="9227" width="5.6640625" style="185" customWidth="1"/>
    <col min="9228" max="9228" width="20.6640625" style="185" customWidth="1"/>
    <col min="9229" max="9229" width="3.44140625" style="185" customWidth="1"/>
    <col min="9230" max="9230" width="21.21875" style="185" customWidth="1"/>
    <col min="9231" max="9231" width="17.77734375" style="185" customWidth="1"/>
    <col min="9232" max="9232" width="12" style="185" customWidth="1"/>
    <col min="9233" max="9472" width="9" style="185"/>
    <col min="9473" max="9473" width="2.44140625" style="185" customWidth="1"/>
    <col min="9474" max="9474" width="9" style="185"/>
    <col min="9475" max="9475" width="29.6640625" style="185" customWidth="1"/>
    <col min="9476" max="9476" width="20.44140625" style="185" bestFit="1" customWidth="1"/>
    <col min="9477" max="9477" width="17" style="185" customWidth="1"/>
    <col min="9478" max="9483" width="5.6640625" style="185" customWidth="1"/>
    <col min="9484" max="9484" width="20.6640625" style="185" customWidth="1"/>
    <col min="9485" max="9485" width="3.44140625" style="185" customWidth="1"/>
    <col min="9486" max="9486" width="21.21875" style="185" customWidth="1"/>
    <col min="9487" max="9487" width="17.77734375" style="185" customWidth="1"/>
    <col min="9488" max="9488" width="12" style="185" customWidth="1"/>
    <col min="9489" max="9728" width="9" style="185"/>
    <col min="9729" max="9729" width="2.44140625" style="185" customWidth="1"/>
    <col min="9730" max="9730" width="9" style="185"/>
    <col min="9731" max="9731" width="29.6640625" style="185" customWidth="1"/>
    <col min="9732" max="9732" width="20.44140625" style="185" bestFit="1" customWidth="1"/>
    <col min="9733" max="9733" width="17" style="185" customWidth="1"/>
    <col min="9734" max="9739" width="5.6640625" style="185" customWidth="1"/>
    <col min="9740" max="9740" width="20.6640625" style="185" customWidth="1"/>
    <col min="9741" max="9741" width="3.44140625" style="185" customWidth="1"/>
    <col min="9742" max="9742" width="21.21875" style="185" customWidth="1"/>
    <col min="9743" max="9743" width="17.77734375" style="185" customWidth="1"/>
    <col min="9744" max="9744" width="12" style="185" customWidth="1"/>
    <col min="9745" max="9984" width="9" style="185"/>
    <col min="9985" max="9985" width="2.44140625" style="185" customWidth="1"/>
    <col min="9986" max="9986" width="9" style="185"/>
    <col min="9987" max="9987" width="29.6640625" style="185" customWidth="1"/>
    <col min="9988" max="9988" width="20.44140625" style="185" bestFit="1" customWidth="1"/>
    <col min="9989" max="9989" width="17" style="185" customWidth="1"/>
    <col min="9990" max="9995" width="5.6640625" style="185" customWidth="1"/>
    <col min="9996" max="9996" width="20.6640625" style="185" customWidth="1"/>
    <col min="9997" max="9997" width="3.44140625" style="185" customWidth="1"/>
    <col min="9998" max="9998" width="21.21875" style="185" customWidth="1"/>
    <col min="9999" max="9999" width="17.77734375" style="185" customWidth="1"/>
    <col min="10000" max="10000" width="12" style="185" customWidth="1"/>
    <col min="10001" max="10240" width="9" style="185"/>
    <col min="10241" max="10241" width="2.44140625" style="185" customWidth="1"/>
    <col min="10242" max="10242" width="9" style="185"/>
    <col min="10243" max="10243" width="29.6640625" style="185" customWidth="1"/>
    <col min="10244" max="10244" width="20.44140625" style="185" bestFit="1" customWidth="1"/>
    <col min="10245" max="10245" width="17" style="185" customWidth="1"/>
    <col min="10246" max="10251" width="5.6640625" style="185" customWidth="1"/>
    <col min="10252" max="10252" width="20.6640625" style="185" customWidth="1"/>
    <col min="10253" max="10253" width="3.44140625" style="185" customWidth="1"/>
    <col min="10254" max="10254" width="21.21875" style="185" customWidth="1"/>
    <col min="10255" max="10255" width="17.77734375" style="185" customWidth="1"/>
    <col min="10256" max="10256" width="12" style="185" customWidth="1"/>
    <col min="10257" max="10496" width="9" style="185"/>
    <col min="10497" max="10497" width="2.44140625" style="185" customWidth="1"/>
    <col min="10498" max="10498" width="9" style="185"/>
    <col min="10499" max="10499" width="29.6640625" style="185" customWidth="1"/>
    <col min="10500" max="10500" width="20.44140625" style="185" bestFit="1" customWidth="1"/>
    <col min="10501" max="10501" width="17" style="185" customWidth="1"/>
    <col min="10502" max="10507" width="5.6640625" style="185" customWidth="1"/>
    <col min="10508" max="10508" width="20.6640625" style="185" customWidth="1"/>
    <col min="10509" max="10509" width="3.44140625" style="185" customWidth="1"/>
    <col min="10510" max="10510" width="21.21875" style="185" customWidth="1"/>
    <col min="10511" max="10511" width="17.77734375" style="185" customWidth="1"/>
    <col min="10512" max="10512" width="12" style="185" customWidth="1"/>
    <col min="10513" max="10752" width="9" style="185"/>
    <col min="10753" max="10753" width="2.44140625" style="185" customWidth="1"/>
    <col min="10754" max="10754" width="9" style="185"/>
    <col min="10755" max="10755" width="29.6640625" style="185" customWidth="1"/>
    <col min="10756" max="10756" width="20.44140625" style="185" bestFit="1" customWidth="1"/>
    <col min="10757" max="10757" width="17" style="185" customWidth="1"/>
    <col min="10758" max="10763" width="5.6640625" style="185" customWidth="1"/>
    <col min="10764" max="10764" width="20.6640625" style="185" customWidth="1"/>
    <col min="10765" max="10765" width="3.44140625" style="185" customWidth="1"/>
    <col min="10766" max="10766" width="21.21875" style="185" customWidth="1"/>
    <col min="10767" max="10767" width="17.77734375" style="185" customWidth="1"/>
    <col min="10768" max="10768" width="12" style="185" customWidth="1"/>
    <col min="10769" max="11008" width="9" style="185"/>
    <col min="11009" max="11009" width="2.44140625" style="185" customWidth="1"/>
    <col min="11010" max="11010" width="9" style="185"/>
    <col min="11011" max="11011" width="29.6640625" style="185" customWidth="1"/>
    <col min="11012" max="11012" width="20.44140625" style="185" bestFit="1" customWidth="1"/>
    <col min="11013" max="11013" width="17" style="185" customWidth="1"/>
    <col min="11014" max="11019" width="5.6640625" style="185" customWidth="1"/>
    <col min="11020" max="11020" width="20.6640625" style="185" customWidth="1"/>
    <col min="11021" max="11021" width="3.44140625" style="185" customWidth="1"/>
    <col min="11022" max="11022" width="21.21875" style="185" customWidth="1"/>
    <col min="11023" max="11023" width="17.77734375" style="185" customWidth="1"/>
    <col min="11024" max="11024" width="12" style="185" customWidth="1"/>
    <col min="11025" max="11264" width="9" style="185"/>
    <col min="11265" max="11265" width="2.44140625" style="185" customWidth="1"/>
    <col min="11266" max="11266" width="9" style="185"/>
    <col min="11267" max="11267" width="29.6640625" style="185" customWidth="1"/>
    <col min="11268" max="11268" width="20.44140625" style="185" bestFit="1" customWidth="1"/>
    <col min="11269" max="11269" width="17" style="185" customWidth="1"/>
    <col min="11270" max="11275" width="5.6640625" style="185" customWidth="1"/>
    <col min="11276" max="11276" width="20.6640625" style="185" customWidth="1"/>
    <col min="11277" max="11277" width="3.44140625" style="185" customWidth="1"/>
    <col min="11278" max="11278" width="21.21875" style="185" customWidth="1"/>
    <col min="11279" max="11279" width="17.77734375" style="185" customWidth="1"/>
    <col min="11280" max="11280" width="12" style="185" customWidth="1"/>
    <col min="11281" max="11520" width="9" style="185"/>
    <col min="11521" max="11521" width="2.44140625" style="185" customWidth="1"/>
    <col min="11522" max="11522" width="9" style="185"/>
    <col min="11523" max="11523" width="29.6640625" style="185" customWidth="1"/>
    <col min="11524" max="11524" width="20.44140625" style="185" bestFit="1" customWidth="1"/>
    <col min="11525" max="11525" width="17" style="185" customWidth="1"/>
    <col min="11526" max="11531" width="5.6640625" style="185" customWidth="1"/>
    <col min="11532" max="11532" width="20.6640625" style="185" customWidth="1"/>
    <col min="11533" max="11533" width="3.44140625" style="185" customWidth="1"/>
    <col min="11534" max="11534" width="21.21875" style="185" customWidth="1"/>
    <col min="11535" max="11535" width="17.77734375" style="185" customWidth="1"/>
    <col min="11536" max="11536" width="12" style="185" customWidth="1"/>
    <col min="11537" max="11776" width="9" style="185"/>
    <col min="11777" max="11777" width="2.44140625" style="185" customWidth="1"/>
    <col min="11778" max="11778" width="9" style="185"/>
    <col min="11779" max="11779" width="29.6640625" style="185" customWidth="1"/>
    <col min="11780" max="11780" width="20.44140625" style="185" bestFit="1" customWidth="1"/>
    <col min="11781" max="11781" width="17" style="185" customWidth="1"/>
    <col min="11782" max="11787" width="5.6640625" style="185" customWidth="1"/>
    <col min="11788" max="11788" width="20.6640625" style="185" customWidth="1"/>
    <col min="11789" max="11789" width="3.44140625" style="185" customWidth="1"/>
    <col min="11790" max="11790" width="21.21875" style="185" customWidth="1"/>
    <col min="11791" max="11791" width="17.77734375" style="185" customWidth="1"/>
    <col min="11792" max="11792" width="12" style="185" customWidth="1"/>
    <col min="11793" max="12032" width="9" style="185"/>
    <col min="12033" max="12033" width="2.44140625" style="185" customWidth="1"/>
    <col min="12034" max="12034" width="9" style="185"/>
    <col min="12035" max="12035" width="29.6640625" style="185" customWidth="1"/>
    <col min="12036" max="12036" width="20.44140625" style="185" bestFit="1" customWidth="1"/>
    <col min="12037" max="12037" width="17" style="185" customWidth="1"/>
    <col min="12038" max="12043" width="5.6640625" style="185" customWidth="1"/>
    <col min="12044" max="12044" width="20.6640625" style="185" customWidth="1"/>
    <col min="12045" max="12045" width="3.44140625" style="185" customWidth="1"/>
    <col min="12046" max="12046" width="21.21875" style="185" customWidth="1"/>
    <col min="12047" max="12047" width="17.77734375" style="185" customWidth="1"/>
    <col min="12048" max="12048" width="12" style="185" customWidth="1"/>
    <col min="12049" max="12288" width="9" style="185"/>
    <col min="12289" max="12289" width="2.44140625" style="185" customWidth="1"/>
    <col min="12290" max="12290" width="9" style="185"/>
    <col min="12291" max="12291" width="29.6640625" style="185" customWidth="1"/>
    <col min="12292" max="12292" width="20.44140625" style="185" bestFit="1" customWidth="1"/>
    <col min="12293" max="12293" width="17" style="185" customWidth="1"/>
    <col min="12294" max="12299" width="5.6640625" style="185" customWidth="1"/>
    <col min="12300" max="12300" width="20.6640625" style="185" customWidth="1"/>
    <col min="12301" max="12301" width="3.44140625" style="185" customWidth="1"/>
    <col min="12302" max="12302" width="21.21875" style="185" customWidth="1"/>
    <col min="12303" max="12303" width="17.77734375" style="185" customWidth="1"/>
    <col min="12304" max="12304" width="12" style="185" customWidth="1"/>
    <col min="12305" max="12544" width="9" style="185"/>
    <col min="12545" max="12545" width="2.44140625" style="185" customWidth="1"/>
    <col min="12546" max="12546" width="9" style="185"/>
    <col min="12547" max="12547" width="29.6640625" style="185" customWidth="1"/>
    <col min="12548" max="12548" width="20.44140625" style="185" bestFit="1" customWidth="1"/>
    <col min="12549" max="12549" width="17" style="185" customWidth="1"/>
    <col min="12550" max="12555" width="5.6640625" style="185" customWidth="1"/>
    <col min="12556" max="12556" width="20.6640625" style="185" customWidth="1"/>
    <col min="12557" max="12557" width="3.44140625" style="185" customWidth="1"/>
    <col min="12558" max="12558" width="21.21875" style="185" customWidth="1"/>
    <col min="12559" max="12559" width="17.77734375" style="185" customWidth="1"/>
    <col min="12560" max="12560" width="12" style="185" customWidth="1"/>
    <col min="12561" max="12800" width="9" style="185"/>
    <col min="12801" max="12801" width="2.44140625" style="185" customWidth="1"/>
    <col min="12802" max="12802" width="9" style="185"/>
    <col min="12803" max="12803" width="29.6640625" style="185" customWidth="1"/>
    <col min="12804" max="12804" width="20.44140625" style="185" bestFit="1" customWidth="1"/>
    <col min="12805" max="12805" width="17" style="185" customWidth="1"/>
    <col min="12806" max="12811" width="5.6640625" style="185" customWidth="1"/>
    <col min="12812" max="12812" width="20.6640625" style="185" customWidth="1"/>
    <col min="12813" max="12813" width="3.44140625" style="185" customWidth="1"/>
    <col min="12814" max="12814" width="21.21875" style="185" customWidth="1"/>
    <col min="12815" max="12815" width="17.77734375" style="185" customWidth="1"/>
    <col min="12816" max="12816" width="12" style="185" customWidth="1"/>
    <col min="12817" max="13056" width="9" style="185"/>
    <col min="13057" max="13057" width="2.44140625" style="185" customWidth="1"/>
    <col min="13058" max="13058" width="9" style="185"/>
    <col min="13059" max="13059" width="29.6640625" style="185" customWidth="1"/>
    <col min="13060" max="13060" width="20.44140625" style="185" bestFit="1" customWidth="1"/>
    <col min="13061" max="13061" width="17" style="185" customWidth="1"/>
    <col min="13062" max="13067" width="5.6640625" style="185" customWidth="1"/>
    <col min="13068" max="13068" width="20.6640625" style="185" customWidth="1"/>
    <col min="13069" max="13069" width="3.44140625" style="185" customWidth="1"/>
    <col min="13070" max="13070" width="21.21875" style="185" customWidth="1"/>
    <col min="13071" max="13071" width="17.77734375" style="185" customWidth="1"/>
    <col min="13072" max="13072" width="12" style="185" customWidth="1"/>
    <col min="13073" max="13312" width="9" style="185"/>
    <col min="13313" max="13313" width="2.44140625" style="185" customWidth="1"/>
    <col min="13314" max="13314" width="9" style="185"/>
    <col min="13315" max="13315" width="29.6640625" style="185" customWidth="1"/>
    <col min="13316" max="13316" width="20.44140625" style="185" bestFit="1" customWidth="1"/>
    <col min="13317" max="13317" width="17" style="185" customWidth="1"/>
    <col min="13318" max="13323" width="5.6640625" style="185" customWidth="1"/>
    <col min="13324" max="13324" width="20.6640625" style="185" customWidth="1"/>
    <col min="13325" max="13325" width="3.44140625" style="185" customWidth="1"/>
    <col min="13326" max="13326" width="21.21875" style="185" customWidth="1"/>
    <col min="13327" max="13327" width="17.77734375" style="185" customWidth="1"/>
    <col min="13328" max="13328" width="12" style="185" customWidth="1"/>
    <col min="13329" max="13568" width="9" style="185"/>
    <col min="13569" max="13569" width="2.44140625" style="185" customWidth="1"/>
    <col min="13570" max="13570" width="9" style="185"/>
    <col min="13571" max="13571" width="29.6640625" style="185" customWidth="1"/>
    <col min="13572" max="13572" width="20.44140625" style="185" bestFit="1" customWidth="1"/>
    <col min="13573" max="13573" width="17" style="185" customWidth="1"/>
    <col min="13574" max="13579" width="5.6640625" style="185" customWidth="1"/>
    <col min="13580" max="13580" width="20.6640625" style="185" customWidth="1"/>
    <col min="13581" max="13581" width="3.44140625" style="185" customWidth="1"/>
    <col min="13582" max="13582" width="21.21875" style="185" customWidth="1"/>
    <col min="13583" max="13583" width="17.77734375" style="185" customWidth="1"/>
    <col min="13584" max="13584" width="12" style="185" customWidth="1"/>
    <col min="13585" max="13824" width="9" style="185"/>
    <col min="13825" max="13825" width="2.44140625" style="185" customWidth="1"/>
    <col min="13826" max="13826" width="9" style="185"/>
    <col min="13827" max="13827" width="29.6640625" style="185" customWidth="1"/>
    <col min="13828" max="13828" width="20.44140625" style="185" bestFit="1" customWidth="1"/>
    <col min="13829" max="13829" width="17" style="185" customWidth="1"/>
    <col min="13830" max="13835" width="5.6640625" style="185" customWidth="1"/>
    <col min="13836" max="13836" width="20.6640625" style="185" customWidth="1"/>
    <col min="13837" max="13837" width="3.44140625" style="185" customWidth="1"/>
    <col min="13838" max="13838" width="21.21875" style="185" customWidth="1"/>
    <col min="13839" max="13839" width="17.77734375" style="185" customWidth="1"/>
    <col min="13840" max="13840" width="12" style="185" customWidth="1"/>
    <col min="13841" max="14080" width="9" style="185"/>
    <col min="14081" max="14081" width="2.44140625" style="185" customWidth="1"/>
    <col min="14082" max="14082" width="9" style="185"/>
    <col min="14083" max="14083" width="29.6640625" style="185" customWidth="1"/>
    <col min="14084" max="14084" width="20.44140625" style="185" bestFit="1" customWidth="1"/>
    <col min="14085" max="14085" width="17" style="185" customWidth="1"/>
    <col min="14086" max="14091" width="5.6640625" style="185" customWidth="1"/>
    <col min="14092" max="14092" width="20.6640625" style="185" customWidth="1"/>
    <col min="14093" max="14093" width="3.44140625" style="185" customWidth="1"/>
    <col min="14094" max="14094" width="21.21875" style="185" customWidth="1"/>
    <col min="14095" max="14095" width="17.77734375" style="185" customWidth="1"/>
    <col min="14096" max="14096" width="12" style="185" customWidth="1"/>
    <col min="14097" max="14336" width="9" style="185"/>
    <col min="14337" max="14337" width="2.44140625" style="185" customWidth="1"/>
    <col min="14338" max="14338" width="9" style="185"/>
    <col min="14339" max="14339" width="29.6640625" style="185" customWidth="1"/>
    <col min="14340" max="14340" width="20.44140625" style="185" bestFit="1" customWidth="1"/>
    <col min="14341" max="14341" width="17" style="185" customWidth="1"/>
    <col min="14342" max="14347" width="5.6640625" style="185" customWidth="1"/>
    <col min="14348" max="14348" width="20.6640625" style="185" customWidth="1"/>
    <col min="14349" max="14349" width="3.44140625" style="185" customWidth="1"/>
    <col min="14350" max="14350" width="21.21875" style="185" customWidth="1"/>
    <col min="14351" max="14351" width="17.77734375" style="185" customWidth="1"/>
    <col min="14352" max="14352" width="12" style="185" customWidth="1"/>
    <col min="14353" max="14592" width="9" style="185"/>
    <col min="14593" max="14593" width="2.44140625" style="185" customWidth="1"/>
    <col min="14594" max="14594" width="9" style="185"/>
    <col min="14595" max="14595" width="29.6640625" style="185" customWidth="1"/>
    <col min="14596" max="14596" width="20.44140625" style="185" bestFit="1" customWidth="1"/>
    <col min="14597" max="14597" width="17" style="185" customWidth="1"/>
    <col min="14598" max="14603" width="5.6640625" style="185" customWidth="1"/>
    <col min="14604" max="14604" width="20.6640625" style="185" customWidth="1"/>
    <col min="14605" max="14605" width="3.44140625" style="185" customWidth="1"/>
    <col min="14606" max="14606" width="21.21875" style="185" customWidth="1"/>
    <col min="14607" max="14607" width="17.77734375" style="185" customWidth="1"/>
    <col min="14608" max="14608" width="12" style="185" customWidth="1"/>
    <col min="14609" max="14848" width="9" style="185"/>
    <col min="14849" max="14849" width="2.44140625" style="185" customWidth="1"/>
    <col min="14850" max="14850" width="9" style="185"/>
    <col min="14851" max="14851" width="29.6640625" style="185" customWidth="1"/>
    <col min="14852" max="14852" width="20.44140625" style="185" bestFit="1" customWidth="1"/>
    <col min="14853" max="14853" width="17" style="185" customWidth="1"/>
    <col min="14854" max="14859" width="5.6640625" style="185" customWidth="1"/>
    <col min="14860" max="14860" width="20.6640625" style="185" customWidth="1"/>
    <col min="14861" max="14861" width="3.44140625" style="185" customWidth="1"/>
    <col min="14862" max="14862" width="21.21875" style="185" customWidth="1"/>
    <col min="14863" max="14863" width="17.77734375" style="185" customWidth="1"/>
    <col min="14864" max="14864" width="12" style="185" customWidth="1"/>
    <col min="14865" max="15104" width="9" style="185"/>
    <col min="15105" max="15105" width="2.44140625" style="185" customWidth="1"/>
    <col min="15106" max="15106" width="9" style="185"/>
    <col min="15107" max="15107" width="29.6640625" style="185" customWidth="1"/>
    <col min="15108" max="15108" width="20.44140625" style="185" bestFit="1" customWidth="1"/>
    <col min="15109" max="15109" width="17" style="185" customWidth="1"/>
    <col min="15110" max="15115" width="5.6640625" style="185" customWidth="1"/>
    <col min="15116" max="15116" width="20.6640625" style="185" customWidth="1"/>
    <col min="15117" max="15117" width="3.44140625" style="185" customWidth="1"/>
    <col min="15118" max="15118" width="21.21875" style="185" customWidth="1"/>
    <col min="15119" max="15119" width="17.77734375" style="185" customWidth="1"/>
    <col min="15120" max="15120" width="12" style="185" customWidth="1"/>
    <col min="15121" max="15360" width="9" style="185"/>
    <col min="15361" max="15361" width="2.44140625" style="185" customWidth="1"/>
    <col min="15362" max="15362" width="9" style="185"/>
    <col min="15363" max="15363" width="29.6640625" style="185" customWidth="1"/>
    <col min="15364" max="15364" width="20.44140625" style="185" bestFit="1" customWidth="1"/>
    <col min="15365" max="15365" width="17" style="185" customWidth="1"/>
    <col min="15366" max="15371" width="5.6640625" style="185" customWidth="1"/>
    <col min="15372" max="15372" width="20.6640625" style="185" customWidth="1"/>
    <col min="15373" max="15373" width="3.44140625" style="185" customWidth="1"/>
    <col min="15374" max="15374" width="21.21875" style="185" customWidth="1"/>
    <col min="15375" max="15375" width="17.77734375" style="185" customWidth="1"/>
    <col min="15376" max="15376" width="12" style="185" customWidth="1"/>
    <col min="15377" max="15616" width="9" style="185"/>
    <col min="15617" max="15617" width="2.44140625" style="185" customWidth="1"/>
    <col min="15618" max="15618" width="9" style="185"/>
    <col min="15619" max="15619" width="29.6640625" style="185" customWidth="1"/>
    <col min="15620" max="15620" width="20.44140625" style="185" bestFit="1" customWidth="1"/>
    <col min="15621" max="15621" width="17" style="185" customWidth="1"/>
    <col min="15622" max="15627" width="5.6640625" style="185" customWidth="1"/>
    <col min="15628" max="15628" width="20.6640625" style="185" customWidth="1"/>
    <col min="15629" max="15629" width="3.44140625" style="185" customWidth="1"/>
    <col min="15630" max="15630" width="21.21875" style="185" customWidth="1"/>
    <col min="15631" max="15631" width="17.77734375" style="185" customWidth="1"/>
    <col min="15632" max="15632" width="12" style="185" customWidth="1"/>
    <col min="15633" max="15872" width="9" style="185"/>
    <col min="15873" max="15873" width="2.44140625" style="185" customWidth="1"/>
    <col min="15874" max="15874" width="9" style="185"/>
    <col min="15875" max="15875" width="29.6640625" style="185" customWidth="1"/>
    <col min="15876" max="15876" width="20.44140625" style="185" bestFit="1" customWidth="1"/>
    <col min="15877" max="15877" width="17" style="185" customWidth="1"/>
    <col min="15878" max="15883" width="5.6640625" style="185" customWidth="1"/>
    <col min="15884" max="15884" width="20.6640625" style="185" customWidth="1"/>
    <col min="15885" max="15885" width="3.44140625" style="185" customWidth="1"/>
    <col min="15886" max="15886" width="21.21875" style="185" customWidth="1"/>
    <col min="15887" max="15887" width="17.77734375" style="185" customWidth="1"/>
    <col min="15888" max="15888" width="12" style="185" customWidth="1"/>
    <col min="15889" max="16128" width="9" style="185"/>
    <col min="16129" max="16129" width="2.44140625" style="185" customWidth="1"/>
    <col min="16130" max="16130" width="9" style="185"/>
    <col min="16131" max="16131" width="29.6640625" style="185" customWidth="1"/>
    <col min="16132" max="16132" width="20.44140625" style="185" bestFit="1" customWidth="1"/>
    <col min="16133" max="16133" width="17" style="185" customWidth="1"/>
    <col min="16134" max="16139" width="5.6640625" style="185" customWidth="1"/>
    <col min="16140" max="16140" width="20.6640625" style="185" customWidth="1"/>
    <col min="16141" max="16141" width="3.44140625" style="185" customWidth="1"/>
    <col min="16142" max="16142" width="21.21875" style="185" customWidth="1"/>
    <col min="16143" max="16143" width="17.77734375" style="185" customWidth="1"/>
    <col min="16144" max="16144" width="12" style="185" customWidth="1"/>
    <col min="16145" max="16384" width="9" style="185"/>
  </cols>
  <sheetData>
    <row r="1" spans="2:18" ht="19.5" customHeight="1" x14ac:dyDescent="0.2">
      <c r="B1" s="183" t="s">
        <v>283</v>
      </c>
    </row>
    <row r="2" spans="2:18" ht="17.25" customHeight="1" x14ac:dyDescent="0.25">
      <c r="B2" s="186" t="s">
        <v>91</v>
      </c>
      <c r="C2" s="186" t="s">
        <v>92</v>
      </c>
      <c r="D2" s="407" t="s">
        <v>249</v>
      </c>
      <c r="F2" s="187"/>
      <c r="G2" s="188"/>
      <c r="H2" s="187"/>
      <c r="I2" s="187"/>
      <c r="J2" s="187"/>
      <c r="K2" s="187"/>
      <c r="L2" s="187"/>
      <c r="M2" s="187"/>
      <c r="N2" s="187"/>
      <c r="O2" s="187"/>
      <c r="P2" s="187"/>
    </row>
    <row r="3" spans="2:18" ht="18" customHeight="1" thickBot="1" x14ac:dyDescent="0.25">
      <c r="B3" s="189" t="s">
        <v>93</v>
      </c>
      <c r="D3" s="408"/>
      <c r="G3" s="190"/>
      <c r="H3" s="190"/>
      <c r="N3" s="189" t="s">
        <v>284</v>
      </c>
    </row>
    <row r="4" spans="2:18" ht="21" customHeight="1" thickBot="1" x14ac:dyDescent="0.25">
      <c r="B4" s="442" t="s">
        <v>0</v>
      </c>
      <c r="C4" s="442" t="s">
        <v>94</v>
      </c>
      <c r="D4" s="445" t="s">
        <v>95</v>
      </c>
      <c r="E4" s="448" t="s">
        <v>285</v>
      </c>
      <c r="F4" s="451"/>
      <c r="G4" s="440" t="s">
        <v>96</v>
      </c>
      <c r="H4" s="440"/>
      <c r="I4" s="440"/>
      <c r="J4" s="440"/>
      <c r="K4" s="441"/>
      <c r="L4" s="434" t="s">
        <v>97</v>
      </c>
      <c r="N4" s="191" t="s">
        <v>98</v>
      </c>
      <c r="O4" s="191" t="s">
        <v>282</v>
      </c>
      <c r="P4" s="192" t="s">
        <v>99</v>
      </c>
      <c r="Q4" s="193"/>
      <c r="R4" s="193"/>
    </row>
    <row r="5" spans="2:18" ht="29.25" customHeight="1" thickBot="1" x14ac:dyDescent="0.25">
      <c r="B5" s="443"/>
      <c r="C5" s="443"/>
      <c r="D5" s="446"/>
      <c r="E5" s="449"/>
      <c r="F5" s="452"/>
      <c r="G5" s="437" t="s">
        <v>100</v>
      </c>
      <c r="H5" s="438"/>
      <c r="I5" s="439"/>
      <c r="J5" s="428" t="s">
        <v>101</v>
      </c>
      <c r="K5" s="428" t="s">
        <v>102</v>
      </c>
      <c r="L5" s="435"/>
      <c r="N5" s="418" t="s">
        <v>103</v>
      </c>
      <c r="O5" s="420">
        <v>0.98799999999999999</v>
      </c>
      <c r="P5" s="421" t="s">
        <v>104</v>
      </c>
      <c r="Q5" s="193"/>
      <c r="R5" s="193"/>
    </row>
    <row r="6" spans="2:18" ht="24.75" customHeight="1" x14ac:dyDescent="0.2">
      <c r="B6" s="443"/>
      <c r="C6" s="443"/>
      <c r="D6" s="446"/>
      <c r="E6" s="449"/>
      <c r="F6" s="422" t="s">
        <v>105</v>
      </c>
      <c r="G6" s="425" t="s">
        <v>106</v>
      </c>
      <c r="H6" s="428" t="s">
        <v>107</v>
      </c>
      <c r="I6" s="431" t="s">
        <v>108</v>
      </c>
      <c r="J6" s="429"/>
      <c r="K6" s="429"/>
      <c r="L6" s="435"/>
      <c r="N6" s="419"/>
      <c r="O6" s="414"/>
      <c r="P6" s="410"/>
      <c r="Q6" s="193"/>
      <c r="R6" s="193"/>
    </row>
    <row r="7" spans="2:18" ht="24.75" customHeight="1" x14ac:dyDescent="0.2">
      <c r="B7" s="443"/>
      <c r="C7" s="443"/>
      <c r="D7" s="446"/>
      <c r="E7" s="449"/>
      <c r="F7" s="423"/>
      <c r="G7" s="426"/>
      <c r="H7" s="429"/>
      <c r="I7" s="432"/>
      <c r="J7" s="429"/>
      <c r="K7" s="429"/>
      <c r="L7" s="435"/>
      <c r="N7" s="409" t="s">
        <v>109</v>
      </c>
      <c r="O7" s="411">
        <v>1100</v>
      </c>
      <c r="P7" s="413" t="s">
        <v>286</v>
      </c>
      <c r="Q7" s="193"/>
      <c r="R7" s="193"/>
    </row>
    <row r="8" spans="2:18" ht="24.75" customHeight="1" thickBot="1" x14ac:dyDescent="0.25">
      <c r="B8" s="444"/>
      <c r="C8" s="444"/>
      <c r="D8" s="447"/>
      <c r="E8" s="450"/>
      <c r="F8" s="424"/>
      <c r="G8" s="427"/>
      <c r="H8" s="430"/>
      <c r="I8" s="433"/>
      <c r="J8" s="430"/>
      <c r="K8" s="430"/>
      <c r="L8" s="436"/>
      <c r="N8" s="410"/>
      <c r="O8" s="412"/>
      <c r="P8" s="414"/>
      <c r="Q8" s="193"/>
      <c r="R8" s="193"/>
    </row>
    <row r="9" spans="2:18" ht="30" customHeight="1" x14ac:dyDescent="0.2">
      <c r="B9" s="194" t="s">
        <v>228</v>
      </c>
      <c r="C9" s="195" t="s">
        <v>222</v>
      </c>
      <c r="D9" s="194">
        <v>0.95</v>
      </c>
      <c r="E9" s="196">
        <v>900</v>
      </c>
      <c r="F9" s="197"/>
      <c r="G9" s="194"/>
      <c r="H9" s="198"/>
      <c r="I9" s="199"/>
      <c r="J9" s="200" t="s">
        <v>255</v>
      </c>
      <c r="K9" s="201"/>
      <c r="L9" s="202" t="s">
        <v>277</v>
      </c>
      <c r="N9" s="415" t="s">
        <v>110</v>
      </c>
      <c r="O9" s="413">
        <v>0.186</v>
      </c>
      <c r="P9" s="413" t="s">
        <v>286</v>
      </c>
      <c r="Q9" s="193"/>
      <c r="R9" s="193"/>
    </row>
    <row r="10" spans="2:18" ht="30" customHeight="1" thickBot="1" x14ac:dyDescent="0.25">
      <c r="B10" s="203" t="s">
        <v>229</v>
      </c>
      <c r="C10" s="204" t="s">
        <v>223</v>
      </c>
      <c r="D10" s="203">
        <v>0.91</v>
      </c>
      <c r="E10" s="205">
        <v>800</v>
      </c>
      <c r="F10" s="206"/>
      <c r="G10" s="203"/>
      <c r="H10" s="207" t="s">
        <v>245</v>
      </c>
      <c r="I10" s="208"/>
      <c r="J10" s="209" t="s">
        <v>255</v>
      </c>
      <c r="K10" s="210"/>
      <c r="L10" s="210" t="s">
        <v>277</v>
      </c>
      <c r="N10" s="416"/>
      <c r="O10" s="417"/>
      <c r="P10" s="417"/>
      <c r="Q10" s="193"/>
      <c r="R10" s="193"/>
    </row>
    <row r="11" spans="2:18" ht="30" customHeight="1" thickBot="1" x14ac:dyDescent="0.25">
      <c r="B11" s="203"/>
      <c r="C11" s="211" t="s">
        <v>246</v>
      </c>
      <c r="D11" s="203"/>
      <c r="E11" s="212"/>
      <c r="F11" s="213"/>
      <c r="G11" s="203"/>
      <c r="H11" s="212"/>
      <c r="I11" s="208"/>
      <c r="J11" s="208"/>
      <c r="K11" s="210"/>
      <c r="L11" s="210"/>
      <c r="N11" s="189" t="s">
        <v>287</v>
      </c>
      <c r="Q11" s="193"/>
      <c r="R11" s="193"/>
    </row>
    <row r="12" spans="2:18" ht="30" customHeight="1" thickBot="1" x14ac:dyDescent="0.25">
      <c r="B12" s="203" t="s">
        <v>216</v>
      </c>
      <c r="C12" s="211" t="s">
        <v>221</v>
      </c>
      <c r="D12" s="203">
        <v>0.56000000000000005</v>
      </c>
      <c r="E12" s="212">
        <v>800</v>
      </c>
      <c r="F12" s="213"/>
      <c r="G12" s="203"/>
      <c r="H12" s="212"/>
      <c r="I12" s="208"/>
      <c r="J12" s="209" t="s">
        <v>255</v>
      </c>
      <c r="K12" s="210"/>
      <c r="L12" s="210" t="s">
        <v>277</v>
      </c>
      <c r="N12" s="191" t="s">
        <v>98</v>
      </c>
      <c r="O12" s="191" t="s">
        <v>111</v>
      </c>
      <c r="P12" s="192" t="s">
        <v>99</v>
      </c>
      <c r="Q12" s="193"/>
      <c r="R12" s="193"/>
    </row>
    <row r="13" spans="2:18" ht="30" customHeight="1" x14ac:dyDescent="0.2">
      <c r="B13" s="203" t="s">
        <v>217</v>
      </c>
      <c r="C13" s="211" t="s">
        <v>224</v>
      </c>
      <c r="D13" s="203">
        <v>5.6000000000000001E-2</v>
      </c>
      <c r="E13" s="212">
        <v>800</v>
      </c>
      <c r="F13" s="213"/>
      <c r="G13" s="203"/>
      <c r="H13" s="212"/>
      <c r="I13" s="208"/>
      <c r="J13" s="208"/>
      <c r="K13" s="210"/>
      <c r="L13" s="210" t="s">
        <v>277</v>
      </c>
      <c r="N13" s="418" t="s">
        <v>103</v>
      </c>
      <c r="O13" s="420">
        <v>2.5840000000000001</v>
      </c>
      <c r="P13" s="421" t="s">
        <v>104</v>
      </c>
      <c r="Q13" s="193"/>
      <c r="R13" s="193"/>
    </row>
    <row r="14" spans="2:18" ht="30" customHeight="1" x14ac:dyDescent="0.2">
      <c r="B14" s="203" t="s">
        <v>218</v>
      </c>
      <c r="C14" s="211" t="s">
        <v>225</v>
      </c>
      <c r="D14" s="203">
        <v>5.8000000000000003E-2</v>
      </c>
      <c r="E14" s="212">
        <v>0</v>
      </c>
      <c r="F14" s="214" t="s">
        <v>281</v>
      </c>
      <c r="G14" s="203"/>
      <c r="H14" s="207" t="s">
        <v>245</v>
      </c>
      <c r="I14" s="208"/>
      <c r="J14" s="208"/>
      <c r="K14" s="210"/>
      <c r="L14" s="210" t="s">
        <v>277</v>
      </c>
      <c r="N14" s="419"/>
      <c r="O14" s="414"/>
      <c r="P14" s="410"/>
    </row>
    <row r="15" spans="2:18" ht="30" customHeight="1" x14ac:dyDescent="0.2">
      <c r="B15" s="203" t="s">
        <v>219</v>
      </c>
      <c r="C15" s="211" t="s">
        <v>226</v>
      </c>
      <c r="D15" s="203">
        <v>6.8000000000000005E-2</v>
      </c>
      <c r="E15" s="212">
        <v>800</v>
      </c>
      <c r="F15" s="213"/>
      <c r="G15" s="203"/>
      <c r="H15" s="212"/>
      <c r="I15" s="208"/>
      <c r="J15" s="208"/>
      <c r="K15" s="210"/>
      <c r="L15" s="210" t="s">
        <v>277</v>
      </c>
      <c r="N15" s="409" t="s">
        <v>109</v>
      </c>
      <c r="O15" s="411">
        <v>14100</v>
      </c>
      <c r="P15" s="413" t="s">
        <v>286</v>
      </c>
    </row>
    <row r="16" spans="2:18" ht="30" customHeight="1" x14ac:dyDescent="0.2">
      <c r="B16" s="203" t="s">
        <v>220</v>
      </c>
      <c r="C16" s="211" t="s">
        <v>221</v>
      </c>
      <c r="D16" s="203">
        <v>0.26</v>
      </c>
      <c r="E16" s="212">
        <v>0</v>
      </c>
      <c r="F16" s="214" t="s">
        <v>281</v>
      </c>
      <c r="G16" s="203"/>
      <c r="H16" s="207" t="s">
        <v>245</v>
      </c>
      <c r="I16" s="208"/>
      <c r="J16" s="209" t="s">
        <v>255</v>
      </c>
      <c r="K16" s="210"/>
      <c r="L16" s="210" t="s">
        <v>277</v>
      </c>
      <c r="N16" s="410"/>
      <c r="O16" s="412"/>
      <c r="P16" s="414"/>
    </row>
    <row r="17" spans="2:16" ht="30" customHeight="1" x14ac:dyDescent="0.2">
      <c r="B17" s="203"/>
      <c r="C17" s="215"/>
      <c r="D17" s="203"/>
      <c r="E17" s="212"/>
      <c r="F17" s="213"/>
      <c r="G17" s="203"/>
      <c r="H17" s="212"/>
      <c r="I17" s="208"/>
      <c r="J17" s="208"/>
      <c r="K17" s="210"/>
      <c r="L17" s="210"/>
      <c r="N17" s="415" t="s">
        <v>110</v>
      </c>
      <c r="O17" s="413">
        <v>0.65600000000000003</v>
      </c>
      <c r="P17" s="413" t="s">
        <v>286</v>
      </c>
    </row>
    <row r="18" spans="2:16" ht="30" customHeight="1" thickBot="1" x14ac:dyDescent="0.25">
      <c r="B18" s="216"/>
      <c r="C18" s="217"/>
      <c r="D18" s="216"/>
      <c r="E18" s="217"/>
      <c r="F18" s="218"/>
      <c r="G18" s="216"/>
      <c r="H18" s="217"/>
      <c r="I18" s="219"/>
      <c r="J18" s="208"/>
      <c r="K18" s="220"/>
      <c r="L18" s="220"/>
      <c r="N18" s="416"/>
      <c r="O18" s="417"/>
      <c r="P18" s="417"/>
    </row>
    <row r="19" spans="2:16" ht="30" customHeight="1" thickBot="1" x14ac:dyDescent="0.25">
      <c r="B19" s="203"/>
      <c r="C19" s="212"/>
      <c r="D19" s="203"/>
      <c r="E19" s="212"/>
      <c r="F19" s="213"/>
      <c r="G19" s="203"/>
      <c r="H19" s="212"/>
      <c r="I19" s="208"/>
      <c r="J19" s="208"/>
      <c r="K19" s="210"/>
      <c r="L19" s="210"/>
      <c r="N19" s="221" t="s">
        <v>112</v>
      </c>
      <c r="O19" s="193"/>
      <c r="P19" s="193"/>
    </row>
    <row r="20" spans="2:16" ht="30" customHeight="1" x14ac:dyDescent="0.2">
      <c r="B20" s="203"/>
      <c r="C20" s="212"/>
      <c r="D20" s="203"/>
      <c r="E20" s="212"/>
      <c r="F20" s="213"/>
      <c r="G20" s="203"/>
      <c r="H20" s="212"/>
      <c r="I20" s="208"/>
      <c r="J20" s="208"/>
      <c r="K20" s="210"/>
      <c r="L20" s="210"/>
      <c r="N20" s="222" t="s">
        <v>113</v>
      </c>
      <c r="O20" s="223" t="s">
        <v>279</v>
      </c>
      <c r="P20" s="224" t="s">
        <v>286</v>
      </c>
    </row>
    <row r="21" spans="2:16" ht="30" customHeight="1" thickBot="1" x14ac:dyDescent="0.25">
      <c r="B21" s="203"/>
      <c r="C21" s="212"/>
      <c r="D21" s="203"/>
      <c r="E21" s="212"/>
      <c r="F21" s="213"/>
      <c r="G21" s="203"/>
      <c r="H21" s="212"/>
      <c r="I21" s="208"/>
      <c r="J21" s="208"/>
      <c r="K21" s="210"/>
      <c r="L21" s="210"/>
      <c r="N21" s="225">
        <v>0.48</v>
      </c>
      <c r="O21" s="226" t="s">
        <v>278</v>
      </c>
      <c r="P21" s="227" t="s">
        <v>286</v>
      </c>
    </row>
    <row r="22" spans="2:16" ht="30" customHeight="1" x14ac:dyDescent="0.3">
      <c r="B22" s="203"/>
      <c r="C22" s="212"/>
      <c r="D22" s="203"/>
      <c r="E22" s="212"/>
      <c r="F22" s="213"/>
      <c r="G22" s="203"/>
      <c r="H22" s="212"/>
      <c r="I22" s="208"/>
      <c r="J22" s="208"/>
      <c r="K22" s="210"/>
      <c r="L22" s="210"/>
      <c r="N22" s="228" t="s">
        <v>288</v>
      </c>
      <c r="O22" s="229" t="s">
        <v>289</v>
      </c>
      <c r="P22" s="230" t="s">
        <v>286</v>
      </c>
    </row>
    <row r="23" spans="2:16" ht="30" customHeight="1" thickBot="1" x14ac:dyDescent="0.25">
      <c r="B23" s="231"/>
      <c r="C23" s="232"/>
      <c r="D23" s="231"/>
      <c r="E23" s="232"/>
      <c r="F23" s="233"/>
      <c r="G23" s="231"/>
      <c r="H23" s="232"/>
      <c r="I23" s="234"/>
      <c r="J23" s="235"/>
      <c r="K23" s="236"/>
      <c r="L23" s="237"/>
      <c r="N23" s="225">
        <v>0.11</v>
      </c>
      <c r="O23" s="226" t="s">
        <v>290</v>
      </c>
      <c r="P23" s="227" t="s">
        <v>286</v>
      </c>
    </row>
    <row r="24" spans="2:16" x14ac:dyDescent="0.2">
      <c r="B24" s="190"/>
      <c r="C24" s="190"/>
      <c r="D24" s="190"/>
      <c r="E24" s="190"/>
      <c r="F24" s="190"/>
      <c r="G24" s="190"/>
      <c r="H24" s="190"/>
    </row>
    <row r="25" spans="2:16" x14ac:dyDescent="0.2">
      <c r="B25" s="238" t="s">
        <v>291</v>
      </c>
    </row>
    <row r="26" spans="2:16" x14ac:dyDescent="0.2">
      <c r="B26" s="238" t="s">
        <v>114</v>
      </c>
    </row>
    <row r="27" spans="2:16" x14ac:dyDescent="0.2">
      <c r="B27" s="238" t="s">
        <v>115</v>
      </c>
    </row>
  </sheetData>
  <mergeCells count="33">
    <mergeCell ref="B4:B8"/>
    <mergeCell ref="C4:C8"/>
    <mergeCell ref="D4:D8"/>
    <mergeCell ref="E4:E8"/>
    <mergeCell ref="F4:F5"/>
    <mergeCell ref="H6:H8"/>
    <mergeCell ref="I6:I8"/>
    <mergeCell ref="N7:N8"/>
    <mergeCell ref="O7:O8"/>
    <mergeCell ref="P7:P8"/>
    <mergeCell ref="L4:L8"/>
    <mergeCell ref="G5:I5"/>
    <mergeCell ref="J5:J8"/>
    <mergeCell ref="K5:K8"/>
    <mergeCell ref="N5:N6"/>
    <mergeCell ref="O5:O6"/>
    <mergeCell ref="G4:K4"/>
    <mergeCell ref="D2:D3"/>
    <mergeCell ref="N15:N16"/>
    <mergeCell ref="O15:O16"/>
    <mergeCell ref="P15:P16"/>
    <mergeCell ref="N17:N18"/>
    <mergeCell ref="O17:O18"/>
    <mergeCell ref="P17:P18"/>
    <mergeCell ref="N9:N10"/>
    <mergeCell ref="O9:O10"/>
    <mergeCell ref="P9:P10"/>
    <mergeCell ref="N13:N14"/>
    <mergeCell ref="O13:O14"/>
    <mergeCell ref="P13:P14"/>
    <mergeCell ref="P5:P6"/>
    <mergeCell ref="F6:F8"/>
    <mergeCell ref="G6:G8"/>
  </mergeCells>
  <phoneticPr fontId="2"/>
  <pageMargins left="0.27559055118110237" right="0.19685039370078741" top="0.86614173228346458" bottom="0.51181102362204722" header="0.51181102362204722" footer="0.51181102362204722"/>
  <pageSetup paperSize="9" scale="69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37"/>
  <sheetViews>
    <sheetView view="pageBreakPreview" topLeftCell="B1" zoomScale="90" zoomScaleNormal="70" zoomScaleSheetLayoutView="90" workbookViewId="0">
      <selection activeCell="G7" sqref="G7"/>
    </sheetView>
  </sheetViews>
  <sheetFormatPr defaultRowHeight="13.2" x14ac:dyDescent="0.2"/>
  <cols>
    <col min="1" max="1" width="1.77734375" style="241" customWidth="1"/>
    <col min="2" max="2" width="5.88671875" style="241" customWidth="1"/>
    <col min="3" max="3" width="4.6640625" style="241" customWidth="1"/>
    <col min="4" max="4" width="14.21875" style="241" customWidth="1"/>
    <col min="5" max="5" width="16.21875" style="241" bestFit="1" customWidth="1"/>
    <col min="6" max="7" width="11.33203125" style="241" bestFit="1" customWidth="1"/>
    <col min="8" max="8" width="9.109375" style="241" customWidth="1"/>
    <col min="9" max="9" width="16.21875" style="241" bestFit="1" customWidth="1"/>
    <col min="10" max="10" width="7.6640625" style="241" customWidth="1"/>
    <col min="11" max="11" width="10.109375" style="241" customWidth="1"/>
    <col min="12" max="12" width="7.6640625" style="241" customWidth="1"/>
    <col min="13" max="13" width="10.109375" style="241" customWidth="1"/>
    <col min="14" max="14" width="7.6640625" style="241" customWidth="1"/>
    <col min="15" max="15" width="16.21875" style="241" bestFit="1" customWidth="1"/>
    <col min="16" max="16" width="7.6640625" style="241" customWidth="1"/>
    <col min="17" max="17" width="10.109375" style="241" customWidth="1"/>
    <col min="18" max="18" width="7.6640625" style="241" customWidth="1"/>
    <col min="19" max="19" width="10.109375" style="241" customWidth="1"/>
    <col min="20" max="20" width="7.6640625" style="241" customWidth="1"/>
    <col min="21" max="256" width="9" style="241"/>
    <col min="257" max="257" width="1.77734375" style="241" customWidth="1"/>
    <col min="258" max="258" width="5.88671875" style="241" customWidth="1"/>
    <col min="259" max="259" width="2.6640625" style="241" customWidth="1"/>
    <col min="260" max="260" width="12.109375" style="241" customWidth="1"/>
    <col min="261" max="261" width="16.21875" style="241" bestFit="1" customWidth="1"/>
    <col min="262" max="263" width="11.33203125" style="241" bestFit="1" customWidth="1"/>
    <col min="264" max="264" width="9.109375" style="241" customWidth="1"/>
    <col min="265" max="265" width="16.21875" style="241" bestFit="1" customWidth="1"/>
    <col min="266" max="266" width="7.6640625" style="241" customWidth="1"/>
    <col min="267" max="267" width="10.109375" style="241" customWidth="1"/>
    <col min="268" max="268" width="7.6640625" style="241" customWidth="1"/>
    <col min="269" max="269" width="10.109375" style="241" customWidth="1"/>
    <col min="270" max="270" width="7.6640625" style="241" customWidth="1"/>
    <col min="271" max="271" width="16.21875" style="241" bestFit="1" customWidth="1"/>
    <col min="272" max="272" width="7.6640625" style="241" customWidth="1"/>
    <col min="273" max="273" width="10.109375" style="241" customWidth="1"/>
    <col min="274" max="274" width="7.6640625" style="241" customWidth="1"/>
    <col min="275" max="275" width="10.109375" style="241" customWidth="1"/>
    <col min="276" max="276" width="7.6640625" style="241" customWidth="1"/>
    <col min="277" max="512" width="9" style="241"/>
    <col min="513" max="513" width="1.77734375" style="241" customWidth="1"/>
    <col min="514" max="514" width="5.88671875" style="241" customWidth="1"/>
    <col min="515" max="515" width="2.6640625" style="241" customWidth="1"/>
    <col min="516" max="516" width="12.109375" style="241" customWidth="1"/>
    <col min="517" max="517" width="16.21875" style="241" bestFit="1" customWidth="1"/>
    <col min="518" max="519" width="11.33203125" style="241" bestFit="1" customWidth="1"/>
    <col min="520" max="520" width="9.109375" style="241" customWidth="1"/>
    <col min="521" max="521" width="16.21875" style="241" bestFit="1" customWidth="1"/>
    <col min="522" max="522" width="7.6640625" style="241" customWidth="1"/>
    <col min="523" max="523" width="10.109375" style="241" customWidth="1"/>
    <col min="524" max="524" width="7.6640625" style="241" customWidth="1"/>
    <col min="525" max="525" width="10.109375" style="241" customWidth="1"/>
    <col min="526" max="526" width="7.6640625" style="241" customWidth="1"/>
    <col min="527" max="527" width="16.21875" style="241" bestFit="1" customWidth="1"/>
    <col min="528" max="528" width="7.6640625" style="241" customWidth="1"/>
    <col min="529" max="529" width="10.109375" style="241" customWidth="1"/>
    <col min="530" max="530" width="7.6640625" style="241" customWidth="1"/>
    <col min="531" max="531" width="10.109375" style="241" customWidth="1"/>
    <col min="532" max="532" width="7.6640625" style="241" customWidth="1"/>
    <col min="533" max="768" width="9" style="241"/>
    <col min="769" max="769" width="1.77734375" style="241" customWidth="1"/>
    <col min="770" max="770" width="5.88671875" style="241" customWidth="1"/>
    <col min="771" max="771" width="2.6640625" style="241" customWidth="1"/>
    <col min="772" max="772" width="12.109375" style="241" customWidth="1"/>
    <col min="773" max="773" width="16.21875" style="241" bestFit="1" customWidth="1"/>
    <col min="774" max="775" width="11.33203125" style="241" bestFit="1" customWidth="1"/>
    <col min="776" max="776" width="9.109375" style="241" customWidth="1"/>
    <col min="777" max="777" width="16.21875" style="241" bestFit="1" customWidth="1"/>
    <col min="778" max="778" width="7.6640625" style="241" customWidth="1"/>
    <col min="779" max="779" width="10.109375" style="241" customWidth="1"/>
    <col min="780" max="780" width="7.6640625" style="241" customWidth="1"/>
    <col min="781" max="781" width="10.109375" style="241" customWidth="1"/>
    <col min="782" max="782" width="7.6640625" style="241" customWidth="1"/>
    <col min="783" max="783" width="16.21875" style="241" bestFit="1" customWidth="1"/>
    <col min="784" max="784" width="7.6640625" style="241" customWidth="1"/>
    <col min="785" max="785" width="10.109375" style="241" customWidth="1"/>
    <col min="786" max="786" width="7.6640625" style="241" customWidth="1"/>
    <col min="787" max="787" width="10.109375" style="241" customWidth="1"/>
    <col min="788" max="788" width="7.6640625" style="241" customWidth="1"/>
    <col min="789" max="1024" width="9" style="241"/>
    <col min="1025" max="1025" width="1.77734375" style="241" customWidth="1"/>
    <col min="1026" max="1026" width="5.88671875" style="241" customWidth="1"/>
    <col min="1027" max="1027" width="2.6640625" style="241" customWidth="1"/>
    <col min="1028" max="1028" width="12.109375" style="241" customWidth="1"/>
    <col min="1029" max="1029" width="16.21875" style="241" bestFit="1" customWidth="1"/>
    <col min="1030" max="1031" width="11.33203125" style="241" bestFit="1" customWidth="1"/>
    <col min="1032" max="1032" width="9.109375" style="241" customWidth="1"/>
    <col min="1033" max="1033" width="16.21875" style="241" bestFit="1" customWidth="1"/>
    <col min="1034" max="1034" width="7.6640625" style="241" customWidth="1"/>
    <col min="1035" max="1035" width="10.109375" style="241" customWidth="1"/>
    <col min="1036" max="1036" width="7.6640625" style="241" customWidth="1"/>
    <col min="1037" max="1037" width="10.109375" style="241" customWidth="1"/>
    <col min="1038" max="1038" width="7.6640625" style="241" customWidth="1"/>
    <col min="1039" max="1039" width="16.21875" style="241" bestFit="1" customWidth="1"/>
    <col min="1040" max="1040" width="7.6640625" style="241" customWidth="1"/>
    <col min="1041" max="1041" width="10.109375" style="241" customWidth="1"/>
    <col min="1042" max="1042" width="7.6640625" style="241" customWidth="1"/>
    <col min="1043" max="1043" width="10.109375" style="241" customWidth="1"/>
    <col min="1044" max="1044" width="7.6640625" style="241" customWidth="1"/>
    <col min="1045" max="1280" width="9" style="241"/>
    <col min="1281" max="1281" width="1.77734375" style="241" customWidth="1"/>
    <col min="1282" max="1282" width="5.88671875" style="241" customWidth="1"/>
    <col min="1283" max="1283" width="2.6640625" style="241" customWidth="1"/>
    <col min="1284" max="1284" width="12.109375" style="241" customWidth="1"/>
    <col min="1285" max="1285" width="16.21875" style="241" bestFit="1" customWidth="1"/>
    <col min="1286" max="1287" width="11.33203125" style="241" bestFit="1" customWidth="1"/>
    <col min="1288" max="1288" width="9.109375" style="241" customWidth="1"/>
    <col min="1289" max="1289" width="16.21875" style="241" bestFit="1" customWidth="1"/>
    <col min="1290" max="1290" width="7.6640625" style="241" customWidth="1"/>
    <col min="1291" max="1291" width="10.109375" style="241" customWidth="1"/>
    <col min="1292" max="1292" width="7.6640625" style="241" customWidth="1"/>
    <col min="1293" max="1293" width="10.109375" style="241" customWidth="1"/>
    <col min="1294" max="1294" width="7.6640625" style="241" customWidth="1"/>
    <col min="1295" max="1295" width="16.21875" style="241" bestFit="1" customWidth="1"/>
    <col min="1296" max="1296" width="7.6640625" style="241" customWidth="1"/>
    <col min="1297" max="1297" width="10.109375" style="241" customWidth="1"/>
    <col min="1298" max="1298" width="7.6640625" style="241" customWidth="1"/>
    <col min="1299" max="1299" width="10.109375" style="241" customWidth="1"/>
    <col min="1300" max="1300" width="7.6640625" style="241" customWidth="1"/>
    <col min="1301" max="1536" width="9" style="241"/>
    <col min="1537" max="1537" width="1.77734375" style="241" customWidth="1"/>
    <col min="1538" max="1538" width="5.88671875" style="241" customWidth="1"/>
    <col min="1539" max="1539" width="2.6640625" style="241" customWidth="1"/>
    <col min="1540" max="1540" width="12.109375" style="241" customWidth="1"/>
    <col min="1541" max="1541" width="16.21875" style="241" bestFit="1" customWidth="1"/>
    <col min="1542" max="1543" width="11.33203125" style="241" bestFit="1" customWidth="1"/>
    <col min="1544" max="1544" width="9.109375" style="241" customWidth="1"/>
    <col min="1545" max="1545" width="16.21875" style="241" bestFit="1" customWidth="1"/>
    <col min="1546" max="1546" width="7.6640625" style="241" customWidth="1"/>
    <col min="1547" max="1547" width="10.109375" style="241" customWidth="1"/>
    <col min="1548" max="1548" width="7.6640625" style="241" customWidth="1"/>
    <col min="1549" max="1549" width="10.109375" style="241" customWidth="1"/>
    <col min="1550" max="1550" width="7.6640625" style="241" customWidth="1"/>
    <col min="1551" max="1551" width="16.21875" style="241" bestFit="1" customWidth="1"/>
    <col min="1552" max="1552" width="7.6640625" style="241" customWidth="1"/>
    <col min="1553" max="1553" width="10.109375" style="241" customWidth="1"/>
    <col min="1554" max="1554" width="7.6640625" style="241" customWidth="1"/>
    <col min="1555" max="1555" width="10.109375" style="241" customWidth="1"/>
    <col min="1556" max="1556" width="7.6640625" style="241" customWidth="1"/>
    <col min="1557" max="1792" width="9" style="241"/>
    <col min="1793" max="1793" width="1.77734375" style="241" customWidth="1"/>
    <col min="1794" max="1794" width="5.88671875" style="241" customWidth="1"/>
    <col min="1795" max="1795" width="2.6640625" style="241" customWidth="1"/>
    <col min="1796" max="1796" width="12.109375" style="241" customWidth="1"/>
    <col min="1797" max="1797" width="16.21875" style="241" bestFit="1" customWidth="1"/>
    <col min="1798" max="1799" width="11.33203125" style="241" bestFit="1" customWidth="1"/>
    <col min="1800" max="1800" width="9.109375" style="241" customWidth="1"/>
    <col min="1801" max="1801" width="16.21875" style="241" bestFit="1" customWidth="1"/>
    <col min="1802" max="1802" width="7.6640625" style="241" customWidth="1"/>
    <col min="1803" max="1803" width="10.109375" style="241" customWidth="1"/>
    <col min="1804" max="1804" width="7.6640625" style="241" customWidth="1"/>
    <col min="1805" max="1805" width="10.109375" style="241" customWidth="1"/>
    <col min="1806" max="1806" width="7.6640625" style="241" customWidth="1"/>
    <col min="1807" max="1807" width="16.21875" style="241" bestFit="1" customWidth="1"/>
    <col min="1808" max="1808" width="7.6640625" style="241" customWidth="1"/>
    <col min="1809" max="1809" width="10.109375" style="241" customWidth="1"/>
    <col min="1810" max="1810" width="7.6640625" style="241" customWidth="1"/>
    <col min="1811" max="1811" width="10.109375" style="241" customWidth="1"/>
    <col min="1812" max="1812" width="7.6640625" style="241" customWidth="1"/>
    <col min="1813" max="2048" width="9" style="241"/>
    <col min="2049" max="2049" width="1.77734375" style="241" customWidth="1"/>
    <col min="2050" max="2050" width="5.88671875" style="241" customWidth="1"/>
    <col min="2051" max="2051" width="2.6640625" style="241" customWidth="1"/>
    <col min="2052" max="2052" width="12.109375" style="241" customWidth="1"/>
    <col min="2053" max="2053" width="16.21875" style="241" bestFit="1" customWidth="1"/>
    <col min="2054" max="2055" width="11.33203125" style="241" bestFit="1" customWidth="1"/>
    <col min="2056" max="2056" width="9.109375" style="241" customWidth="1"/>
    <col min="2057" max="2057" width="16.21875" style="241" bestFit="1" customWidth="1"/>
    <col min="2058" max="2058" width="7.6640625" style="241" customWidth="1"/>
    <col min="2059" max="2059" width="10.109375" style="241" customWidth="1"/>
    <col min="2060" max="2060" width="7.6640625" style="241" customWidth="1"/>
    <col min="2061" max="2061" width="10.109375" style="241" customWidth="1"/>
    <col min="2062" max="2062" width="7.6640625" style="241" customWidth="1"/>
    <col min="2063" max="2063" width="16.21875" style="241" bestFit="1" customWidth="1"/>
    <col min="2064" max="2064" width="7.6640625" style="241" customWidth="1"/>
    <col min="2065" max="2065" width="10.109375" style="241" customWidth="1"/>
    <col min="2066" max="2066" width="7.6640625" style="241" customWidth="1"/>
    <col min="2067" max="2067" width="10.109375" style="241" customWidth="1"/>
    <col min="2068" max="2068" width="7.6640625" style="241" customWidth="1"/>
    <col min="2069" max="2304" width="9" style="241"/>
    <col min="2305" max="2305" width="1.77734375" style="241" customWidth="1"/>
    <col min="2306" max="2306" width="5.88671875" style="241" customWidth="1"/>
    <col min="2307" max="2307" width="2.6640625" style="241" customWidth="1"/>
    <col min="2308" max="2308" width="12.109375" style="241" customWidth="1"/>
    <col min="2309" max="2309" width="16.21875" style="241" bestFit="1" customWidth="1"/>
    <col min="2310" max="2311" width="11.33203125" style="241" bestFit="1" customWidth="1"/>
    <col min="2312" max="2312" width="9.109375" style="241" customWidth="1"/>
    <col min="2313" max="2313" width="16.21875" style="241" bestFit="1" customWidth="1"/>
    <col min="2314" max="2314" width="7.6640625" style="241" customWidth="1"/>
    <col min="2315" max="2315" width="10.109375" style="241" customWidth="1"/>
    <col min="2316" max="2316" width="7.6640625" style="241" customWidth="1"/>
    <col min="2317" max="2317" width="10.109375" style="241" customWidth="1"/>
    <col min="2318" max="2318" width="7.6640625" style="241" customWidth="1"/>
    <col min="2319" max="2319" width="16.21875" style="241" bestFit="1" customWidth="1"/>
    <col min="2320" max="2320" width="7.6640625" style="241" customWidth="1"/>
    <col min="2321" max="2321" width="10.109375" style="241" customWidth="1"/>
    <col min="2322" max="2322" width="7.6640625" style="241" customWidth="1"/>
    <col min="2323" max="2323" width="10.109375" style="241" customWidth="1"/>
    <col min="2324" max="2324" width="7.6640625" style="241" customWidth="1"/>
    <col min="2325" max="2560" width="9" style="241"/>
    <col min="2561" max="2561" width="1.77734375" style="241" customWidth="1"/>
    <col min="2562" max="2562" width="5.88671875" style="241" customWidth="1"/>
    <col min="2563" max="2563" width="2.6640625" style="241" customWidth="1"/>
    <col min="2564" max="2564" width="12.109375" style="241" customWidth="1"/>
    <col min="2565" max="2565" width="16.21875" style="241" bestFit="1" customWidth="1"/>
    <col min="2566" max="2567" width="11.33203125" style="241" bestFit="1" customWidth="1"/>
    <col min="2568" max="2568" width="9.109375" style="241" customWidth="1"/>
    <col min="2569" max="2569" width="16.21875" style="241" bestFit="1" customWidth="1"/>
    <col min="2570" max="2570" width="7.6640625" style="241" customWidth="1"/>
    <col min="2571" max="2571" width="10.109375" style="241" customWidth="1"/>
    <col min="2572" max="2572" width="7.6640625" style="241" customWidth="1"/>
    <col min="2573" max="2573" width="10.109375" style="241" customWidth="1"/>
    <col min="2574" max="2574" width="7.6640625" style="241" customWidth="1"/>
    <col min="2575" max="2575" width="16.21875" style="241" bestFit="1" customWidth="1"/>
    <col min="2576" max="2576" width="7.6640625" style="241" customWidth="1"/>
    <col min="2577" max="2577" width="10.109375" style="241" customWidth="1"/>
    <col min="2578" max="2578" width="7.6640625" style="241" customWidth="1"/>
    <col min="2579" max="2579" width="10.109375" style="241" customWidth="1"/>
    <col min="2580" max="2580" width="7.6640625" style="241" customWidth="1"/>
    <col min="2581" max="2816" width="9" style="241"/>
    <col min="2817" max="2817" width="1.77734375" style="241" customWidth="1"/>
    <col min="2818" max="2818" width="5.88671875" style="241" customWidth="1"/>
    <col min="2819" max="2819" width="2.6640625" style="241" customWidth="1"/>
    <col min="2820" max="2820" width="12.109375" style="241" customWidth="1"/>
    <col min="2821" max="2821" width="16.21875" style="241" bestFit="1" customWidth="1"/>
    <col min="2822" max="2823" width="11.33203125" style="241" bestFit="1" customWidth="1"/>
    <col min="2824" max="2824" width="9.109375" style="241" customWidth="1"/>
    <col min="2825" max="2825" width="16.21875" style="241" bestFit="1" customWidth="1"/>
    <col min="2826" max="2826" width="7.6640625" style="241" customWidth="1"/>
    <col min="2827" max="2827" width="10.109375" style="241" customWidth="1"/>
    <col min="2828" max="2828" width="7.6640625" style="241" customWidth="1"/>
    <col min="2829" max="2829" width="10.109375" style="241" customWidth="1"/>
    <col min="2830" max="2830" width="7.6640625" style="241" customWidth="1"/>
    <col min="2831" max="2831" width="16.21875" style="241" bestFit="1" customWidth="1"/>
    <col min="2832" max="2832" width="7.6640625" style="241" customWidth="1"/>
    <col min="2833" max="2833" width="10.109375" style="241" customWidth="1"/>
    <col min="2834" max="2834" width="7.6640625" style="241" customWidth="1"/>
    <col min="2835" max="2835" width="10.109375" style="241" customWidth="1"/>
    <col min="2836" max="2836" width="7.6640625" style="241" customWidth="1"/>
    <col min="2837" max="3072" width="9" style="241"/>
    <col min="3073" max="3073" width="1.77734375" style="241" customWidth="1"/>
    <col min="3074" max="3074" width="5.88671875" style="241" customWidth="1"/>
    <col min="3075" max="3075" width="2.6640625" style="241" customWidth="1"/>
    <col min="3076" max="3076" width="12.109375" style="241" customWidth="1"/>
    <col min="3077" max="3077" width="16.21875" style="241" bestFit="1" customWidth="1"/>
    <col min="3078" max="3079" width="11.33203125" style="241" bestFit="1" customWidth="1"/>
    <col min="3080" max="3080" width="9.109375" style="241" customWidth="1"/>
    <col min="3081" max="3081" width="16.21875" style="241" bestFit="1" customWidth="1"/>
    <col min="3082" max="3082" width="7.6640625" style="241" customWidth="1"/>
    <col min="3083" max="3083" width="10.109375" style="241" customWidth="1"/>
    <col min="3084" max="3084" width="7.6640625" style="241" customWidth="1"/>
    <col min="3085" max="3085" width="10.109375" style="241" customWidth="1"/>
    <col min="3086" max="3086" width="7.6640625" style="241" customWidth="1"/>
    <col min="3087" max="3087" width="16.21875" style="241" bestFit="1" customWidth="1"/>
    <col min="3088" max="3088" width="7.6640625" style="241" customWidth="1"/>
    <col min="3089" max="3089" width="10.109375" style="241" customWidth="1"/>
    <col min="3090" max="3090" width="7.6640625" style="241" customWidth="1"/>
    <col min="3091" max="3091" width="10.109375" style="241" customWidth="1"/>
    <col min="3092" max="3092" width="7.6640625" style="241" customWidth="1"/>
    <col min="3093" max="3328" width="9" style="241"/>
    <col min="3329" max="3329" width="1.77734375" style="241" customWidth="1"/>
    <col min="3330" max="3330" width="5.88671875" style="241" customWidth="1"/>
    <col min="3331" max="3331" width="2.6640625" style="241" customWidth="1"/>
    <col min="3332" max="3332" width="12.109375" style="241" customWidth="1"/>
    <col min="3333" max="3333" width="16.21875" style="241" bestFit="1" customWidth="1"/>
    <col min="3334" max="3335" width="11.33203125" style="241" bestFit="1" customWidth="1"/>
    <col min="3336" max="3336" width="9.109375" style="241" customWidth="1"/>
    <col min="3337" max="3337" width="16.21875" style="241" bestFit="1" customWidth="1"/>
    <col min="3338" max="3338" width="7.6640625" style="241" customWidth="1"/>
    <col min="3339" max="3339" width="10.109375" style="241" customWidth="1"/>
    <col min="3340" max="3340" width="7.6640625" style="241" customWidth="1"/>
    <col min="3341" max="3341" width="10.109375" style="241" customWidth="1"/>
    <col min="3342" max="3342" width="7.6640625" style="241" customWidth="1"/>
    <col min="3343" max="3343" width="16.21875" style="241" bestFit="1" customWidth="1"/>
    <col min="3344" max="3344" width="7.6640625" style="241" customWidth="1"/>
    <col min="3345" max="3345" width="10.109375" style="241" customWidth="1"/>
    <col min="3346" max="3346" width="7.6640625" style="241" customWidth="1"/>
    <col min="3347" max="3347" width="10.109375" style="241" customWidth="1"/>
    <col min="3348" max="3348" width="7.6640625" style="241" customWidth="1"/>
    <col min="3349" max="3584" width="9" style="241"/>
    <col min="3585" max="3585" width="1.77734375" style="241" customWidth="1"/>
    <col min="3586" max="3586" width="5.88671875" style="241" customWidth="1"/>
    <col min="3587" max="3587" width="2.6640625" style="241" customWidth="1"/>
    <col min="3588" max="3588" width="12.109375" style="241" customWidth="1"/>
    <col min="3589" max="3589" width="16.21875" style="241" bestFit="1" customWidth="1"/>
    <col min="3590" max="3591" width="11.33203125" style="241" bestFit="1" customWidth="1"/>
    <col min="3592" max="3592" width="9.109375" style="241" customWidth="1"/>
    <col min="3593" max="3593" width="16.21875" style="241" bestFit="1" customWidth="1"/>
    <col min="3594" max="3594" width="7.6640625" style="241" customWidth="1"/>
    <col min="3595" max="3595" width="10.109375" style="241" customWidth="1"/>
    <col min="3596" max="3596" width="7.6640625" style="241" customWidth="1"/>
    <col min="3597" max="3597" width="10.109375" style="241" customWidth="1"/>
    <col min="3598" max="3598" width="7.6640625" style="241" customWidth="1"/>
    <col min="3599" max="3599" width="16.21875" style="241" bestFit="1" customWidth="1"/>
    <col min="3600" max="3600" width="7.6640625" style="241" customWidth="1"/>
    <col min="3601" max="3601" width="10.109375" style="241" customWidth="1"/>
    <col min="3602" max="3602" width="7.6640625" style="241" customWidth="1"/>
    <col min="3603" max="3603" width="10.109375" style="241" customWidth="1"/>
    <col min="3604" max="3604" width="7.6640625" style="241" customWidth="1"/>
    <col min="3605" max="3840" width="9" style="241"/>
    <col min="3841" max="3841" width="1.77734375" style="241" customWidth="1"/>
    <col min="3842" max="3842" width="5.88671875" style="241" customWidth="1"/>
    <col min="3843" max="3843" width="2.6640625" style="241" customWidth="1"/>
    <col min="3844" max="3844" width="12.109375" style="241" customWidth="1"/>
    <col min="3845" max="3845" width="16.21875" style="241" bestFit="1" customWidth="1"/>
    <col min="3846" max="3847" width="11.33203125" style="241" bestFit="1" customWidth="1"/>
    <col min="3848" max="3848" width="9.109375" style="241" customWidth="1"/>
    <col min="3849" max="3849" width="16.21875" style="241" bestFit="1" customWidth="1"/>
    <col min="3850" max="3850" width="7.6640625" style="241" customWidth="1"/>
    <col min="3851" max="3851" width="10.109375" style="241" customWidth="1"/>
    <col min="3852" max="3852" width="7.6640625" style="241" customWidth="1"/>
    <col min="3853" max="3853" width="10.109375" style="241" customWidth="1"/>
    <col min="3854" max="3854" width="7.6640625" style="241" customWidth="1"/>
    <col min="3855" max="3855" width="16.21875" style="241" bestFit="1" customWidth="1"/>
    <col min="3856" max="3856" width="7.6640625" style="241" customWidth="1"/>
    <col min="3857" max="3857" width="10.109375" style="241" customWidth="1"/>
    <col min="3858" max="3858" width="7.6640625" style="241" customWidth="1"/>
    <col min="3859" max="3859" width="10.109375" style="241" customWidth="1"/>
    <col min="3860" max="3860" width="7.6640625" style="241" customWidth="1"/>
    <col min="3861" max="4096" width="9" style="241"/>
    <col min="4097" max="4097" width="1.77734375" style="241" customWidth="1"/>
    <col min="4098" max="4098" width="5.88671875" style="241" customWidth="1"/>
    <col min="4099" max="4099" width="2.6640625" style="241" customWidth="1"/>
    <col min="4100" max="4100" width="12.109375" style="241" customWidth="1"/>
    <col min="4101" max="4101" width="16.21875" style="241" bestFit="1" customWidth="1"/>
    <col min="4102" max="4103" width="11.33203125" style="241" bestFit="1" customWidth="1"/>
    <col min="4104" max="4104" width="9.109375" style="241" customWidth="1"/>
    <col min="4105" max="4105" width="16.21875" style="241" bestFit="1" customWidth="1"/>
    <col min="4106" max="4106" width="7.6640625" style="241" customWidth="1"/>
    <col min="4107" max="4107" width="10.109375" style="241" customWidth="1"/>
    <col min="4108" max="4108" width="7.6640625" style="241" customWidth="1"/>
    <col min="4109" max="4109" width="10.109375" style="241" customWidth="1"/>
    <col min="4110" max="4110" width="7.6640625" style="241" customWidth="1"/>
    <col min="4111" max="4111" width="16.21875" style="241" bestFit="1" customWidth="1"/>
    <col min="4112" max="4112" width="7.6640625" style="241" customWidth="1"/>
    <col min="4113" max="4113" width="10.109375" style="241" customWidth="1"/>
    <col min="4114" max="4114" width="7.6640625" style="241" customWidth="1"/>
    <col min="4115" max="4115" width="10.109375" style="241" customWidth="1"/>
    <col min="4116" max="4116" width="7.6640625" style="241" customWidth="1"/>
    <col min="4117" max="4352" width="9" style="241"/>
    <col min="4353" max="4353" width="1.77734375" style="241" customWidth="1"/>
    <col min="4354" max="4354" width="5.88671875" style="241" customWidth="1"/>
    <col min="4355" max="4355" width="2.6640625" style="241" customWidth="1"/>
    <col min="4356" max="4356" width="12.109375" style="241" customWidth="1"/>
    <col min="4357" max="4357" width="16.21875" style="241" bestFit="1" customWidth="1"/>
    <col min="4358" max="4359" width="11.33203125" style="241" bestFit="1" customWidth="1"/>
    <col min="4360" max="4360" width="9.109375" style="241" customWidth="1"/>
    <col min="4361" max="4361" width="16.21875" style="241" bestFit="1" customWidth="1"/>
    <col min="4362" max="4362" width="7.6640625" style="241" customWidth="1"/>
    <col min="4363" max="4363" width="10.109375" style="241" customWidth="1"/>
    <col min="4364" max="4364" width="7.6640625" style="241" customWidth="1"/>
    <col min="4365" max="4365" width="10.109375" style="241" customWidth="1"/>
    <col min="4366" max="4366" width="7.6640625" style="241" customWidth="1"/>
    <col min="4367" max="4367" width="16.21875" style="241" bestFit="1" customWidth="1"/>
    <col min="4368" max="4368" width="7.6640625" style="241" customWidth="1"/>
    <col min="4369" max="4369" width="10.109375" style="241" customWidth="1"/>
    <col min="4370" max="4370" width="7.6640625" style="241" customWidth="1"/>
    <col min="4371" max="4371" width="10.109375" style="241" customWidth="1"/>
    <col min="4372" max="4372" width="7.6640625" style="241" customWidth="1"/>
    <col min="4373" max="4608" width="9" style="241"/>
    <col min="4609" max="4609" width="1.77734375" style="241" customWidth="1"/>
    <col min="4610" max="4610" width="5.88671875" style="241" customWidth="1"/>
    <col min="4611" max="4611" width="2.6640625" style="241" customWidth="1"/>
    <col min="4612" max="4612" width="12.109375" style="241" customWidth="1"/>
    <col min="4613" max="4613" width="16.21875" style="241" bestFit="1" customWidth="1"/>
    <col min="4614" max="4615" width="11.33203125" style="241" bestFit="1" customWidth="1"/>
    <col min="4616" max="4616" width="9.109375" style="241" customWidth="1"/>
    <col min="4617" max="4617" width="16.21875" style="241" bestFit="1" customWidth="1"/>
    <col min="4618" max="4618" width="7.6640625" style="241" customWidth="1"/>
    <col min="4619" max="4619" width="10.109375" style="241" customWidth="1"/>
    <col min="4620" max="4620" width="7.6640625" style="241" customWidth="1"/>
    <col min="4621" max="4621" width="10.109375" style="241" customWidth="1"/>
    <col min="4622" max="4622" width="7.6640625" style="241" customWidth="1"/>
    <col min="4623" max="4623" width="16.21875" style="241" bestFit="1" customWidth="1"/>
    <col min="4624" max="4624" width="7.6640625" style="241" customWidth="1"/>
    <col min="4625" max="4625" width="10.109375" style="241" customWidth="1"/>
    <col min="4626" max="4626" width="7.6640625" style="241" customWidth="1"/>
    <col min="4627" max="4627" width="10.109375" style="241" customWidth="1"/>
    <col min="4628" max="4628" width="7.6640625" style="241" customWidth="1"/>
    <col min="4629" max="4864" width="9" style="241"/>
    <col min="4865" max="4865" width="1.77734375" style="241" customWidth="1"/>
    <col min="4866" max="4866" width="5.88671875" style="241" customWidth="1"/>
    <col min="4867" max="4867" width="2.6640625" style="241" customWidth="1"/>
    <col min="4868" max="4868" width="12.109375" style="241" customWidth="1"/>
    <col min="4869" max="4869" width="16.21875" style="241" bestFit="1" customWidth="1"/>
    <col min="4870" max="4871" width="11.33203125" style="241" bestFit="1" customWidth="1"/>
    <col min="4872" max="4872" width="9.109375" style="241" customWidth="1"/>
    <col min="4873" max="4873" width="16.21875" style="241" bestFit="1" customWidth="1"/>
    <col min="4874" max="4874" width="7.6640625" style="241" customWidth="1"/>
    <col min="4875" max="4875" width="10.109375" style="241" customWidth="1"/>
    <col min="4876" max="4876" width="7.6640625" style="241" customWidth="1"/>
    <col min="4877" max="4877" width="10.109375" style="241" customWidth="1"/>
    <col min="4878" max="4878" width="7.6640625" style="241" customWidth="1"/>
    <col min="4879" max="4879" width="16.21875" style="241" bestFit="1" customWidth="1"/>
    <col min="4880" max="4880" width="7.6640625" style="241" customWidth="1"/>
    <col min="4881" max="4881" width="10.109375" style="241" customWidth="1"/>
    <col min="4882" max="4882" width="7.6640625" style="241" customWidth="1"/>
    <col min="4883" max="4883" width="10.109375" style="241" customWidth="1"/>
    <col min="4884" max="4884" width="7.6640625" style="241" customWidth="1"/>
    <col min="4885" max="5120" width="9" style="241"/>
    <col min="5121" max="5121" width="1.77734375" style="241" customWidth="1"/>
    <col min="5122" max="5122" width="5.88671875" style="241" customWidth="1"/>
    <col min="5123" max="5123" width="2.6640625" style="241" customWidth="1"/>
    <col min="5124" max="5124" width="12.109375" style="241" customWidth="1"/>
    <col min="5125" max="5125" width="16.21875" style="241" bestFit="1" customWidth="1"/>
    <col min="5126" max="5127" width="11.33203125" style="241" bestFit="1" customWidth="1"/>
    <col min="5128" max="5128" width="9.109375" style="241" customWidth="1"/>
    <col min="5129" max="5129" width="16.21875" style="241" bestFit="1" customWidth="1"/>
    <col min="5130" max="5130" width="7.6640625" style="241" customWidth="1"/>
    <col min="5131" max="5131" width="10.109375" style="241" customWidth="1"/>
    <col min="5132" max="5132" width="7.6640625" style="241" customWidth="1"/>
    <col min="5133" max="5133" width="10.109375" style="241" customWidth="1"/>
    <col min="5134" max="5134" width="7.6640625" style="241" customWidth="1"/>
    <col min="5135" max="5135" width="16.21875" style="241" bestFit="1" customWidth="1"/>
    <col min="5136" max="5136" width="7.6640625" style="241" customWidth="1"/>
    <col min="5137" max="5137" width="10.109375" style="241" customWidth="1"/>
    <col min="5138" max="5138" width="7.6640625" style="241" customWidth="1"/>
    <col min="5139" max="5139" width="10.109375" style="241" customWidth="1"/>
    <col min="5140" max="5140" width="7.6640625" style="241" customWidth="1"/>
    <col min="5141" max="5376" width="9" style="241"/>
    <col min="5377" max="5377" width="1.77734375" style="241" customWidth="1"/>
    <col min="5378" max="5378" width="5.88671875" style="241" customWidth="1"/>
    <col min="5379" max="5379" width="2.6640625" style="241" customWidth="1"/>
    <col min="5380" max="5380" width="12.109375" style="241" customWidth="1"/>
    <col min="5381" max="5381" width="16.21875" style="241" bestFit="1" customWidth="1"/>
    <col min="5382" max="5383" width="11.33203125" style="241" bestFit="1" customWidth="1"/>
    <col min="5384" max="5384" width="9.109375" style="241" customWidth="1"/>
    <col min="5385" max="5385" width="16.21875" style="241" bestFit="1" customWidth="1"/>
    <col min="5386" max="5386" width="7.6640625" style="241" customWidth="1"/>
    <col min="5387" max="5387" width="10.109375" style="241" customWidth="1"/>
    <col min="5388" max="5388" width="7.6640625" style="241" customWidth="1"/>
    <col min="5389" max="5389" width="10.109375" style="241" customWidth="1"/>
    <col min="5390" max="5390" width="7.6640625" style="241" customWidth="1"/>
    <col min="5391" max="5391" width="16.21875" style="241" bestFit="1" customWidth="1"/>
    <col min="5392" max="5392" width="7.6640625" style="241" customWidth="1"/>
    <col min="5393" max="5393" width="10.109375" style="241" customWidth="1"/>
    <col min="5394" max="5394" width="7.6640625" style="241" customWidth="1"/>
    <col min="5395" max="5395" width="10.109375" style="241" customWidth="1"/>
    <col min="5396" max="5396" width="7.6640625" style="241" customWidth="1"/>
    <col min="5397" max="5632" width="9" style="241"/>
    <col min="5633" max="5633" width="1.77734375" style="241" customWidth="1"/>
    <col min="5634" max="5634" width="5.88671875" style="241" customWidth="1"/>
    <col min="5635" max="5635" width="2.6640625" style="241" customWidth="1"/>
    <col min="5636" max="5636" width="12.109375" style="241" customWidth="1"/>
    <col min="5637" max="5637" width="16.21875" style="241" bestFit="1" customWidth="1"/>
    <col min="5638" max="5639" width="11.33203125" style="241" bestFit="1" customWidth="1"/>
    <col min="5640" max="5640" width="9.109375" style="241" customWidth="1"/>
    <col min="5641" max="5641" width="16.21875" style="241" bestFit="1" customWidth="1"/>
    <col min="5642" max="5642" width="7.6640625" style="241" customWidth="1"/>
    <col min="5643" max="5643" width="10.109375" style="241" customWidth="1"/>
    <col min="5644" max="5644" width="7.6640625" style="241" customWidth="1"/>
    <col min="5645" max="5645" width="10.109375" style="241" customWidth="1"/>
    <col min="5646" max="5646" width="7.6640625" style="241" customWidth="1"/>
    <col min="5647" max="5647" width="16.21875" style="241" bestFit="1" customWidth="1"/>
    <col min="5648" max="5648" width="7.6640625" style="241" customWidth="1"/>
    <col min="5649" max="5649" width="10.109375" style="241" customWidth="1"/>
    <col min="5650" max="5650" width="7.6640625" style="241" customWidth="1"/>
    <col min="5651" max="5651" width="10.109375" style="241" customWidth="1"/>
    <col min="5652" max="5652" width="7.6640625" style="241" customWidth="1"/>
    <col min="5653" max="5888" width="9" style="241"/>
    <col min="5889" max="5889" width="1.77734375" style="241" customWidth="1"/>
    <col min="5890" max="5890" width="5.88671875" style="241" customWidth="1"/>
    <col min="5891" max="5891" width="2.6640625" style="241" customWidth="1"/>
    <col min="5892" max="5892" width="12.109375" style="241" customWidth="1"/>
    <col min="5893" max="5893" width="16.21875" style="241" bestFit="1" customWidth="1"/>
    <col min="5894" max="5895" width="11.33203125" style="241" bestFit="1" customWidth="1"/>
    <col min="5896" max="5896" width="9.109375" style="241" customWidth="1"/>
    <col min="5897" max="5897" width="16.21875" style="241" bestFit="1" customWidth="1"/>
    <col min="5898" max="5898" width="7.6640625" style="241" customWidth="1"/>
    <col min="5899" max="5899" width="10.109375" style="241" customWidth="1"/>
    <col min="5900" max="5900" width="7.6640625" style="241" customWidth="1"/>
    <col min="5901" max="5901" width="10.109375" style="241" customWidth="1"/>
    <col min="5902" max="5902" width="7.6640625" style="241" customWidth="1"/>
    <col min="5903" max="5903" width="16.21875" style="241" bestFit="1" customWidth="1"/>
    <col min="5904" max="5904" width="7.6640625" style="241" customWidth="1"/>
    <col min="5905" max="5905" width="10.109375" style="241" customWidth="1"/>
    <col min="5906" max="5906" width="7.6640625" style="241" customWidth="1"/>
    <col min="5907" max="5907" width="10.109375" style="241" customWidth="1"/>
    <col min="5908" max="5908" width="7.6640625" style="241" customWidth="1"/>
    <col min="5909" max="6144" width="9" style="241"/>
    <col min="6145" max="6145" width="1.77734375" style="241" customWidth="1"/>
    <col min="6146" max="6146" width="5.88671875" style="241" customWidth="1"/>
    <col min="6147" max="6147" width="2.6640625" style="241" customWidth="1"/>
    <col min="6148" max="6148" width="12.109375" style="241" customWidth="1"/>
    <col min="6149" max="6149" width="16.21875" style="241" bestFit="1" customWidth="1"/>
    <col min="6150" max="6151" width="11.33203125" style="241" bestFit="1" customWidth="1"/>
    <col min="6152" max="6152" width="9.109375" style="241" customWidth="1"/>
    <col min="6153" max="6153" width="16.21875" style="241" bestFit="1" customWidth="1"/>
    <col min="6154" max="6154" width="7.6640625" style="241" customWidth="1"/>
    <col min="6155" max="6155" width="10.109375" style="241" customWidth="1"/>
    <col min="6156" max="6156" width="7.6640625" style="241" customWidth="1"/>
    <col min="6157" max="6157" width="10.109375" style="241" customWidth="1"/>
    <col min="6158" max="6158" width="7.6640625" style="241" customWidth="1"/>
    <col min="6159" max="6159" width="16.21875" style="241" bestFit="1" customWidth="1"/>
    <col min="6160" max="6160" width="7.6640625" style="241" customWidth="1"/>
    <col min="6161" max="6161" width="10.109375" style="241" customWidth="1"/>
    <col min="6162" max="6162" width="7.6640625" style="241" customWidth="1"/>
    <col min="6163" max="6163" width="10.109375" style="241" customWidth="1"/>
    <col min="6164" max="6164" width="7.6640625" style="241" customWidth="1"/>
    <col min="6165" max="6400" width="9" style="241"/>
    <col min="6401" max="6401" width="1.77734375" style="241" customWidth="1"/>
    <col min="6402" max="6402" width="5.88671875" style="241" customWidth="1"/>
    <col min="6403" max="6403" width="2.6640625" style="241" customWidth="1"/>
    <col min="6404" max="6404" width="12.109375" style="241" customWidth="1"/>
    <col min="6405" max="6405" width="16.21875" style="241" bestFit="1" customWidth="1"/>
    <col min="6406" max="6407" width="11.33203125" style="241" bestFit="1" customWidth="1"/>
    <col min="6408" max="6408" width="9.109375" style="241" customWidth="1"/>
    <col min="6409" max="6409" width="16.21875" style="241" bestFit="1" customWidth="1"/>
    <col min="6410" max="6410" width="7.6640625" style="241" customWidth="1"/>
    <col min="6411" max="6411" width="10.109375" style="241" customWidth="1"/>
    <col min="6412" max="6412" width="7.6640625" style="241" customWidth="1"/>
    <col min="6413" max="6413" width="10.109375" style="241" customWidth="1"/>
    <col min="6414" max="6414" width="7.6640625" style="241" customWidth="1"/>
    <col min="6415" max="6415" width="16.21875" style="241" bestFit="1" customWidth="1"/>
    <col min="6416" max="6416" width="7.6640625" style="241" customWidth="1"/>
    <col min="6417" max="6417" width="10.109375" style="241" customWidth="1"/>
    <col min="6418" max="6418" width="7.6640625" style="241" customWidth="1"/>
    <col min="6419" max="6419" width="10.109375" style="241" customWidth="1"/>
    <col min="6420" max="6420" width="7.6640625" style="241" customWidth="1"/>
    <col min="6421" max="6656" width="9" style="241"/>
    <col min="6657" max="6657" width="1.77734375" style="241" customWidth="1"/>
    <col min="6658" max="6658" width="5.88671875" style="241" customWidth="1"/>
    <col min="6659" max="6659" width="2.6640625" style="241" customWidth="1"/>
    <col min="6660" max="6660" width="12.109375" style="241" customWidth="1"/>
    <col min="6661" max="6661" width="16.21875" style="241" bestFit="1" customWidth="1"/>
    <col min="6662" max="6663" width="11.33203125" style="241" bestFit="1" customWidth="1"/>
    <col min="6664" max="6664" width="9.109375" style="241" customWidth="1"/>
    <col min="6665" max="6665" width="16.21875" style="241" bestFit="1" customWidth="1"/>
    <col min="6666" max="6666" width="7.6640625" style="241" customWidth="1"/>
    <col min="6667" max="6667" width="10.109375" style="241" customWidth="1"/>
    <col min="6668" max="6668" width="7.6640625" style="241" customWidth="1"/>
    <col min="6669" max="6669" width="10.109375" style="241" customWidth="1"/>
    <col min="6670" max="6670" width="7.6640625" style="241" customWidth="1"/>
    <col min="6671" max="6671" width="16.21875" style="241" bestFit="1" customWidth="1"/>
    <col min="6672" max="6672" width="7.6640625" style="241" customWidth="1"/>
    <col min="6673" max="6673" width="10.109375" style="241" customWidth="1"/>
    <col min="6674" max="6674" width="7.6640625" style="241" customWidth="1"/>
    <col min="6675" max="6675" width="10.109375" style="241" customWidth="1"/>
    <col min="6676" max="6676" width="7.6640625" style="241" customWidth="1"/>
    <col min="6677" max="6912" width="9" style="241"/>
    <col min="6913" max="6913" width="1.77734375" style="241" customWidth="1"/>
    <col min="6914" max="6914" width="5.88671875" style="241" customWidth="1"/>
    <col min="6915" max="6915" width="2.6640625" style="241" customWidth="1"/>
    <col min="6916" max="6916" width="12.109375" style="241" customWidth="1"/>
    <col min="6917" max="6917" width="16.21875" style="241" bestFit="1" customWidth="1"/>
    <col min="6918" max="6919" width="11.33203125" style="241" bestFit="1" customWidth="1"/>
    <col min="6920" max="6920" width="9.109375" style="241" customWidth="1"/>
    <col min="6921" max="6921" width="16.21875" style="241" bestFit="1" customWidth="1"/>
    <col min="6922" max="6922" width="7.6640625" style="241" customWidth="1"/>
    <col min="6923" max="6923" width="10.109375" style="241" customWidth="1"/>
    <col min="6924" max="6924" width="7.6640625" style="241" customWidth="1"/>
    <col min="6925" max="6925" width="10.109375" style="241" customWidth="1"/>
    <col min="6926" max="6926" width="7.6640625" style="241" customWidth="1"/>
    <col min="6927" max="6927" width="16.21875" style="241" bestFit="1" customWidth="1"/>
    <col min="6928" max="6928" width="7.6640625" style="241" customWidth="1"/>
    <col min="6929" max="6929" width="10.109375" style="241" customWidth="1"/>
    <col min="6930" max="6930" width="7.6640625" style="241" customWidth="1"/>
    <col min="6931" max="6931" width="10.109375" style="241" customWidth="1"/>
    <col min="6932" max="6932" width="7.6640625" style="241" customWidth="1"/>
    <col min="6933" max="7168" width="9" style="241"/>
    <col min="7169" max="7169" width="1.77734375" style="241" customWidth="1"/>
    <col min="7170" max="7170" width="5.88671875" style="241" customWidth="1"/>
    <col min="7171" max="7171" width="2.6640625" style="241" customWidth="1"/>
    <col min="7172" max="7172" width="12.109375" style="241" customWidth="1"/>
    <col min="7173" max="7173" width="16.21875" style="241" bestFit="1" customWidth="1"/>
    <col min="7174" max="7175" width="11.33203125" style="241" bestFit="1" customWidth="1"/>
    <col min="7176" max="7176" width="9.109375" style="241" customWidth="1"/>
    <col min="7177" max="7177" width="16.21875" style="241" bestFit="1" customWidth="1"/>
    <col min="7178" max="7178" width="7.6640625" style="241" customWidth="1"/>
    <col min="7179" max="7179" width="10.109375" style="241" customWidth="1"/>
    <col min="7180" max="7180" width="7.6640625" style="241" customWidth="1"/>
    <col min="7181" max="7181" width="10.109375" style="241" customWidth="1"/>
    <col min="7182" max="7182" width="7.6640625" style="241" customWidth="1"/>
    <col min="7183" max="7183" width="16.21875" style="241" bestFit="1" customWidth="1"/>
    <col min="7184" max="7184" width="7.6640625" style="241" customWidth="1"/>
    <col min="7185" max="7185" width="10.109375" style="241" customWidth="1"/>
    <col min="7186" max="7186" width="7.6640625" style="241" customWidth="1"/>
    <col min="7187" max="7187" width="10.109375" style="241" customWidth="1"/>
    <col min="7188" max="7188" width="7.6640625" style="241" customWidth="1"/>
    <col min="7189" max="7424" width="9" style="241"/>
    <col min="7425" max="7425" width="1.77734375" style="241" customWidth="1"/>
    <col min="7426" max="7426" width="5.88671875" style="241" customWidth="1"/>
    <col min="7427" max="7427" width="2.6640625" style="241" customWidth="1"/>
    <col min="7428" max="7428" width="12.109375" style="241" customWidth="1"/>
    <col min="7429" max="7429" width="16.21875" style="241" bestFit="1" customWidth="1"/>
    <col min="7430" max="7431" width="11.33203125" style="241" bestFit="1" customWidth="1"/>
    <col min="7432" max="7432" width="9.109375" style="241" customWidth="1"/>
    <col min="7433" max="7433" width="16.21875" style="241" bestFit="1" customWidth="1"/>
    <col min="7434" max="7434" width="7.6640625" style="241" customWidth="1"/>
    <col min="7435" max="7435" width="10.109375" style="241" customWidth="1"/>
    <col min="7436" max="7436" width="7.6640625" style="241" customWidth="1"/>
    <col min="7437" max="7437" width="10.109375" style="241" customWidth="1"/>
    <col min="7438" max="7438" width="7.6640625" style="241" customWidth="1"/>
    <col min="7439" max="7439" width="16.21875" style="241" bestFit="1" customWidth="1"/>
    <col min="7440" max="7440" width="7.6640625" style="241" customWidth="1"/>
    <col min="7441" max="7441" width="10.109375" style="241" customWidth="1"/>
    <col min="7442" max="7442" width="7.6640625" style="241" customWidth="1"/>
    <col min="7443" max="7443" width="10.109375" style="241" customWidth="1"/>
    <col min="7444" max="7444" width="7.6640625" style="241" customWidth="1"/>
    <col min="7445" max="7680" width="9" style="241"/>
    <col min="7681" max="7681" width="1.77734375" style="241" customWidth="1"/>
    <col min="7682" max="7682" width="5.88671875" style="241" customWidth="1"/>
    <col min="7683" max="7683" width="2.6640625" style="241" customWidth="1"/>
    <col min="7684" max="7684" width="12.109375" style="241" customWidth="1"/>
    <col min="7685" max="7685" width="16.21875" style="241" bestFit="1" customWidth="1"/>
    <col min="7686" max="7687" width="11.33203125" style="241" bestFit="1" customWidth="1"/>
    <col min="7688" max="7688" width="9.109375" style="241" customWidth="1"/>
    <col min="7689" max="7689" width="16.21875" style="241" bestFit="1" customWidth="1"/>
    <col min="7690" max="7690" width="7.6640625" style="241" customWidth="1"/>
    <col min="7691" max="7691" width="10.109375" style="241" customWidth="1"/>
    <col min="7692" max="7692" width="7.6640625" style="241" customWidth="1"/>
    <col min="7693" max="7693" width="10.109375" style="241" customWidth="1"/>
    <col min="7694" max="7694" width="7.6640625" style="241" customWidth="1"/>
    <col min="7695" max="7695" width="16.21875" style="241" bestFit="1" customWidth="1"/>
    <col min="7696" max="7696" width="7.6640625" style="241" customWidth="1"/>
    <col min="7697" max="7697" width="10.109375" style="241" customWidth="1"/>
    <col min="7698" max="7698" width="7.6640625" style="241" customWidth="1"/>
    <col min="7699" max="7699" width="10.109375" style="241" customWidth="1"/>
    <col min="7700" max="7700" width="7.6640625" style="241" customWidth="1"/>
    <col min="7701" max="7936" width="9" style="241"/>
    <col min="7937" max="7937" width="1.77734375" style="241" customWidth="1"/>
    <col min="7938" max="7938" width="5.88671875" style="241" customWidth="1"/>
    <col min="7939" max="7939" width="2.6640625" style="241" customWidth="1"/>
    <col min="7940" max="7940" width="12.109375" style="241" customWidth="1"/>
    <col min="7941" max="7941" width="16.21875" style="241" bestFit="1" customWidth="1"/>
    <col min="7942" max="7943" width="11.33203125" style="241" bestFit="1" customWidth="1"/>
    <col min="7944" max="7944" width="9.109375" style="241" customWidth="1"/>
    <col min="7945" max="7945" width="16.21875" style="241" bestFit="1" customWidth="1"/>
    <col min="7946" max="7946" width="7.6640625" style="241" customWidth="1"/>
    <col min="7947" max="7947" width="10.109375" style="241" customWidth="1"/>
    <col min="7948" max="7948" width="7.6640625" style="241" customWidth="1"/>
    <col min="7949" max="7949" width="10.109375" style="241" customWidth="1"/>
    <col min="7950" max="7950" width="7.6640625" style="241" customWidth="1"/>
    <col min="7951" max="7951" width="16.21875" style="241" bestFit="1" customWidth="1"/>
    <col min="7952" max="7952" width="7.6640625" style="241" customWidth="1"/>
    <col min="7953" max="7953" width="10.109375" style="241" customWidth="1"/>
    <col min="7954" max="7954" width="7.6640625" style="241" customWidth="1"/>
    <col min="7955" max="7955" width="10.109375" style="241" customWidth="1"/>
    <col min="7956" max="7956" width="7.6640625" style="241" customWidth="1"/>
    <col min="7957" max="8192" width="9" style="241"/>
    <col min="8193" max="8193" width="1.77734375" style="241" customWidth="1"/>
    <col min="8194" max="8194" width="5.88671875" style="241" customWidth="1"/>
    <col min="8195" max="8195" width="2.6640625" style="241" customWidth="1"/>
    <col min="8196" max="8196" width="12.109375" style="241" customWidth="1"/>
    <col min="8197" max="8197" width="16.21875" style="241" bestFit="1" customWidth="1"/>
    <col min="8198" max="8199" width="11.33203125" style="241" bestFit="1" customWidth="1"/>
    <col min="8200" max="8200" width="9.109375" style="241" customWidth="1"/>
    <col min="8201" max="8201" width="16.21875" style="241" bestFit="1" customWidth="1"/>
    <col min="8202" max="8202" width="7.6640625" style="241" customWidth="1"/>
    <col min="8203" max="8203" width="10.109375" style="241" customWidth="1"/>
    <col min="8204" max="8204" width="7.6640625" style="241" customWidth="1"/>
    <col min="8205" max="8205" width="10.109375" style="241" customWidth="1"/>
    <col min="8206" max="8206" width="7.6640625" style="241" customWidth="1"/>
    <col min="8207" max="8207" width="16.21875" style="241" bestFit="1" customWidth="1"/>
    <col min="8208" max="8208" width="7.6640625" style="241" customWidth="1"/>
    <col min="8209" max="8209" width="10.109375" style="241" customWidth="1"/>
    <col min="8210" max="8210" width="7.6640625" style="241" customWidth="1"/>
    <col min="8211" max="8211" width="10.109375" style="241" customWidth="1"/>
    <col min="8212" max="8212" width="7.6640625" style="241" customWidth="1"/>
    <col min="8213" max="8448" width="9" style="241"/>
    <col min="8449" max="8449" width="1.77734375" style="241" customWidth="1"/>
    <col min="8450" max="8450" width="5.88671875" style="241" customWidth="1"/>
    <col min="8451" max="8451" width="2.6640625" style="241" customWidth="1"/>
    <col min="8452" max="8452" width="12.109375" style="241" customWidth="1"/>
    <col min="8453" max="8453" width="16.21875" style="241" bestFit="1" customWidth="1"/>
    <col min="8454" max="8455" width="11.33203125" style="241" bestFit="1" customWidth="1"/>
    <col min="8456" max="8456" width="9.109375" style="241" customWidth="1"/>
    <col min="8457" max="8457" width="16.21875" style="241" bestFit="1" customWidth="1"/>
    <col min="8458" max="8458" width="7.6640625" style="241" customWidth="1"/>
    <col min="8459" max="8459" width="10.109375" style="241" customWidth="1"/>
    <col min="8460" max="8460" width="7.6640625" style="241" customWidth="1"/>
    <col min="8461" max="8461" width="10.109375" style="241" customWidth="1"/>
    <col min="8462" max="8462" width="7.6640625" style="241" customWidth="1"/>
    <col min="8463" max="8463" width="16.21875" style="241" bestFit="1" customWidth="1"/>
    <col min="8464" max="8464" width="7.6640625" style="241" customWidth="1"/>
    <col min="8465" max="8465" width="10.109375" style="241" customWidth="1"/>
    <col min="8466" max="8466" width="7.6640625" style="241" customWidth="1"/>
    <col min="8467" max="8467" width="10.109375" style="241" customWidth="1"/>
    <col min="8468" max="8468" width="7.6640625" style="241" customWidth="1"/>
    <col min="8469" max="8704" width="9" style="241"/>
    <col min="8705" max="8705" width="1.77734375" style="241" customWidth="1"/>
    <col min="8706" max="8706" width="5.88671875" style="241" customWidth="1"/>
    <col min="8707" max="8707" width="2.6640625" style="241" customWidth="1"/>
    <col min="8708" max="8708" width="12.109375" style="241" customWidth="1"/>
    <col min="8709" max="8709" width="16.21875" style="241" bestFit="1" customWidth="1"/>
    <col min="8710" max="8711" width="11.33203125" style="241" bestFit="1" customWidth="1"/>
    <col min="8712" max="8712" width="9.109375" style="241" customWidth="1"/>
    <col min="8713" max="8713" width="16.21875" style="241" bestFit="1" customWidth="1"/>
    <col min="8714" max="8714" width="7.6640625" style="241" customWidth="1"/>
    <col min="8715" max="8715" width="10.109375" style="241" customWidth="1"/>
    <col min="8716" max="8716" width="7.6640625" style="241" customWidth="1"/>
    <col min="8717" max="8717" width="10.109375" style="241" customWidth="1"/>
    <col min="8718" max="8718" width="7.6640625" style="241" customWidth="1"/>
    <col min="8719" max="8719" width="16.21875" style="241" bestFit="1" customWidth="1"/>
    <col min="8720" max="8720" width="7.6640625" style="241" customWidth="1"/>
    <col min="8721" max="8721" width="10.109375" style="241" customWidth="1"/>
    <col min="8722" max="8722" width="7.6640625" style="241" customWidth="1"/>
    <col min="8723" max="8723" width="10.109375" style="241" customWidth="1"/>
    <col min="8724" max="8724" width="7.6640625" style="241" customWidth="1"/>
    <col min="8725" max="8960" width="9" style="241"/>
    <col min="8961" max="8961" width="1.77734375" style="241" customWidth="1"/>
    <col min="8962" max="8962" width="5.88671875" style="241" customWidth="1"/>
    <col min="8963" max="8963" width="2.6640625" style="241" customWidth="1"/>
    <col min="8964" max="8964" width="12.109375" style="241" customWidth="1"/>
    <col min="8965" max="8965" width="16.21875" style="241" bestFit="1" customWidth="1"/>
    <col min="8966" max="8967" width="11.33203125" style="241" bestFit="1" customWidth="1"/>
    <col min="8968" max="8968" width="9.109375" style="241" customWidth="1"/>
    <col min="8969" max="8969" width="16.21875" style="241" bestFit="1" customWidth="1"/>
    <col min="8970" max="8970" width="7.6640625" style="241" customWidth="1"/>
    <col min="8971" max="8971" width="10.109375" style="241" customWidth="1"/>
    <col min="8972" max="8972" width="7.6640625" style="241" customWidth="1"/>
    <col min="8973" max="8973" width="10.109375" style="241" customWidth="1"/>
    <col min="8974" max="8974" width="7.6640625" style="241" customWidth="1"/>
    <col min="8975" max="8975" width="16.21875" style="241" bestFit="1" customWidth="1"/>
    <col min="8976" max="8976" width="7.6640625" style="241" customWidth="1"/>
    <col min="8977" max="8977" width="10.109375" style="241" customWidth="1"/>
    <col min="8978" max="8978" width="7.6640625" style="241" customWidth="1"/>
    <col min="8979" max="8979" width="10.109375" style="241" customWidth="1"/>
    <col min="8980" max="8980" width="7.6640625" style="241" customWidth="1"/>
    <col min="8981" max="9216" width="9" style="241"/>
    <col min="9217" max="9217" width="1.77734375" style="241" customWidth="1"/>
    <col min="9218" max="9218" width="5.88671875" style="241" customWidth="1"/>
    <col min="9219" max="9219" width="2.6640625" style="241" customWidth="1"/>
    <col min="9220" max="9220" width="12.109375" style="241" customWidth="1"/>
    <col min="9221" max="9221" width="16.21875" style="241" bestFit="1" customWidth="1"/>
    <col min="9222" max="9223" width="11.33203125" style="241" bestFit="1" customWidth="1"/>
    <col min="9224" max="9224" width="9.109375" style="241" customWidth="1"/>
    <col min="9225" max="9225" width="16.21875" style="241" bestFit="1" customWidth="1"/>
    <col min="9226" max="9226" width="7.6640625" style="241" customWidth="1"/>
    <col min="9227" max="9227" width="10.109375" style="241" customWidth="1"/>
    <col min="9228" max="9228" width="7.6640625" style="241" customWidth="1"/>
    <col min="9229" max="9229" width="10.109375" style="241" customWidth="1"/>
    <col min="9230" max="9230" width="7.6640625" style="241" customWidth="1"/>
    <col min="9231" max="9231" width="16.21875" style="241" bestFit="1" customWidth="1"/>
    <col min="9232" max="9232" width="7.6640625" style="241" customWidth="1"/>
    <col min="9233" max="9233" width="10.109375" style="241" customWidth="1"/>
    <col min="9234" max="9234" width="7.6640625" style="241" customWidth="1"/>
    <col min="9235" max="9235" width="10.109375" style="241" customWidth="1"/>
    <col min="9236" max="9236" width="7.6640625" style="241" customWidth="1"/>
    <col min="9237" max="9472" width="9" style="241"/>
    <col min="9473" max="9473" width="1.77734375" style="241" customWidth="1"/>
    <col min="9474" max="9474" width="5.88671875" style="241" customWidth="1"/>
    <col min="9475" max="9475" width="2.6640625" style="241" customWidth="1"/>
    <col min="9476" max="9476" width="12.109375" style="241" customWidth="1"/>
    <col min="9477" max="9477" width="16.21875" style="241" bestFit="1" customWidth="1"/>
    <col min="9478" max="9479" width="11.33203125" style="241" bestFit="1" customWidth="1"/>
    <col min="9480" max="9480" width="9.109375" style="241" customWidth="1"/>
    <col min="9481" max="9481" width="16.21875" style="241" bestFit="1" customWidth="1"/>
    <col min="9482" max="9482" width="7.6640625" style="241" customWidth="1"/>
    <col min="9483" max="9483" width="10.109375" style="241" customWidth="1"/>
    <col min="9484" max="9484" width="7.6640625" style="241" customWidth="1"/>
    <col min="9485" max="9485" width="10.109375" style="241" customWidth="1"/>
    <col min="9486" max="9486" width="7.6640625" style="241" customWidth="1"/>
    <col min="9487" max="9487" width="16.21875" style="241" bestFit="1" customWidth="1"/>
    <col min="9488" max="9488" width="7.6640625" style="241" customWidth="1"/>
    <col min="9489" max="9489" width="10.109375" style="241" customWidth="1"/>
    <col min="9490" max="9490" width="7.6640625" style="241" customWidth="1"/>
    <col min="9491" max="9491" width="10.109375" style="241" customWidth="1"/>
    <col min="9492" max="9492" width="7.6640625" style="241" customWidth="1"/>
    <col min="9493" max="9728" width="9" style="241"/>
    <col min="9729" max="9729" width="1.77734375" style="241" customWidth="1"/>
    <col min="9730" max="9730" width="5.88671875" style="241" customWidth="1"/>
    <col min="9731" max="9731" width="2.6640625" style="241" customWidth="1"/>
    <col min="9732" max="9732" width="12.109375" style="241" customWidth="1"/>
    <col min="9733" max="9733" width="16.21875" style="241" bestFit="1" customWidth="1"/>
    <col min="9734" max="9735" width="11.33203125" style="241" bestFit="1" customWidth="1"/>
    <col min="9736" max="9736" width="9.109375" style="241" customWidth="1"/>
    <col min="9737" max="9737" width="16.21875" style="241" bestFit="1" customWidth="1"/>
    <col min="9738" max="9738" width="7.6640625" style="241" customWidth="1"/>
    <col min="9739" max="9739" width="10.109375" style="241" customWidth="1"/>
    <col min="9740" max="9740" width="7.6640625" style="241" customWidth="1"/>
    <col min="9741" max="9741" width="10.109375" style="241" customWidth="1"/>
    <col min="9742" max="9742" width="7.6640625" style="241" customWidth="1"/>
    <col min="9743" max="9743" width="16.21875" style="241" bestFit="1" customWidth="1"/>
    <col min="9744" max="9744" width="7.6640625" style="241" customWidth="1"/>
    <col min="9745" max="9745" width="10.109375" style="241" customWidth="1"/>
    <col min="9746" max="9746" width="7.6640625" style="241" customWidth="1"/>
    <col min="9747" max="9747" width="10.109375" style="241" customWidth="1"/>
    <col min="9748" max="9748" width="7.6640625" style="241" customWidth="1"/>
    <col min="9749" max="9984" width="9" style="241"/>
    <col min="9985" max="9985" width="1.77734375" style="241" customWidth="1"/>
    <col min="9986" max="9986" width="5.88671875" style="241" customWidth="1"/>
    <col min="9987" max="9987" width="2.6640625" style="241" customWidth="1"/>
    <col min="9988" max="9988" width="12.109375" style="241" customWidth="1"/>
    <col min="9989" max="9989" width="16.21875" style="241" bestFit="1" customWidth="1"/>
    <col min="9990" max="9991" width="11.33203125" style="241" bestFit="1" customWidth="1"/>
    <col min="9992" max="9992" width="9.109375" style="241" customWidth="1"/>
    <col min="9993" max="9993" width="16.21875" style="241" bestFit="1" customWidth="1"/>
    <col min="9994" max="9994" width="7.6640625" style="241" customWidth="1"/>
    <col min="9995" max="9995" width="10.109375" style="241" customWidth="1"/>
    <col min="9996" max="9996" width="7.6640625" style="241" customWidth="1"/>
    <col min="9997" max="9997" width="10.109375" style="241" customWidth="1"/>
    <col min="9998" max="9998" width="7.6640625" style="241" customWidth="1"/>
    <col min="9999" max="9999" width="16.21875" style="241" bestFit="1" customWidth="1"/>
    <col min="10000" max="10000" width="7.6640625" style="241" customWidth="1"/>
    <col min="10001" max="10001" width="10.109375" style="241" customWidth="1"/>
    <col min="10002" max="10002" width="7.6640625" style="241" customWidth="1"/>
    <col min="10003" max="10003" width="10.109375" style="241" customWidth="1"/>
    <col min="10004" max="10004" width="7.6640625" style="241" customWidth="1"/>
    <col min="10005" max="10240" width="9" style="241"/>
    <col min="10241" max="10241" width="1.77734375" style="241" customWidth="1"/>
    <col min="10242" max="10242" width="5.88671875" style="241" customWidth="1"/>
    <col min="10243" max="10243" width="2.6640625" style="241" customWidth="1"/>
    <col min="10244" max="10244" width="12.109375" style="241" customWidth="1"/>
    <col min="10245" max="10245" width="16.21875" style="241" bestFit="1" customWidth="1"/>
    <col min="10246" max="10247" width="11.33203125" style="241" bestFit="1" customWidth="1"/>
    <col min="10248" max="10248" width="9.109375" style="241" customWidth="1"/>
    <col min="10249" max="10249" width="16.21875" style="241" bestFit="1" customWidth="1"/>
    <col min="10250" max="10250" width="7.6640625" style="241" customWidth="1"/>
    <col min="10251" max="10251" width="10.109375" style="241" customWidth="1"/>
    <col min="10252" max="10252" width="7.6640625" style="241" customWidth="1"/>
    <col min="10253" max="10253" width="10.109375" style="241" customWidth="1"/>
    <col min="10254" max="10254" width="7.6640625" style="241" customWidth="1"/>
    <col min="10255" max="10255" width="16.21875" style="241" bestFit="1" customWidth="1"/>
    <col min="10256" max="10256" width="7.6640625" style="241" customWidth="1"/>
    <col min="10257" max="10257" width="10.109375" style="241" customWidth="1"/>
    <col min="10258" max="10258" width="7.6640625" style="241" customWidth="1"/>
    <col min="10259" max="10259" width="10.109375" style="241" customWidth="1"/>
    <col min="10260" max="10260" width="7.6640625" style="241" customWidth="1"/>
    <col min="10261" max="10496" width="9" style="241"/>
    <col min="10497" max="10497" width="1.77734375" style="241" customWidth="1"/>
    <col min="10498" max="10498" width="5.88671875" style="241" customWidth="1"/>
    <col min="10499" max="10499" width="2.6640625" style="241" customWidth="1"/>
    <col min="10500" max="10500" width="12.109375" style="241" customWidth="1"/>
    <col min="10501" max="10501" width="16.21875" style="241" bestFit="1" customWidth="1"/>
    <col min="10502" max="10503" width="11.33203125" style="241" bestFit="1" customWidth="1"/>
    <col min="10504" max="10504" width="9.109375" style="241" customWidth="1"/>
    <col min="10505" max="10505" width="16.21875" style="241" bestFit="1" customWidth="1"/>
    <col min="10506" max="10506" width="7.6640625" style="241" customWidth="1"/>
    <col min="10507" max="10507" width="10.109375" style="241" customWidth="1"/>
    <col min="10508" max="10508" width="7.6640625" style="241" customWidth="1"/>
    <col min="10509" max="10509" width="10.109375" style="241" customWidth="1"/>
    <col min="10510" max="10510" width="7.6640625" style="241" customWidth="1"/>
    <col min="10511" max="10511" width="16.21875" style="241" bestFit="1" customWidth="1"/>
    <col min="10512" max="10512" width="7.6640625" style="241" customWidth="1"/>
    <col min="10513" max="10513" width="10.109375" style="241" customWidth="1"/>
    <col min="10514" max="10514" width="7.6640625" style="241" customWidth="1"/>
    <col min="10515" max="10515" width="10.109375" style="241" customWidth="1"/>
    <col min="10516" max="10516" width="7.6640625" style="241" customWidth="1"/>
    <col min="10517" max="10752" width="9" style="241"/>
    <col min="10753" max="10753" width="1.77734375" style="241" customWidth="1"/>
    <col min="10754" max="10754" width="5.88671875" style="241" customWidth="1"/>
    <col min="10755" max="10755" width="2.6640625" style="241" customWidth="1"/>
    <col min="10756" max="10756" width="12.109375" style="241" customWidth="1"/>
    <col min="10757" max="10757" width="16.21875" style="241" bestFit="1" customWidth="1"/>
    <col min="10758" max="10759" width="11.33203125" style="241" bestFit="1" customWidth="1"/>
    <col min="10760" max="10760" width="9.109375" style="241" customWidth="1"/>
    <col min="10761" max="10761" width="16.21875" style="241" bestFit="1" customWidth="1"/>
    <col min="10762" max="10762" width="7.6640625" style="241" customWidth="1"/>
    <col min="10763" max="10763" width="10.109375" style="241" customWidth="1"/>
    <col min="10764" max="10764" width="7.6640625" style="241" customWidth="1"/>
    <col min="10765" max="10765" width="10.109375" style="241" customWidth="1"/>
    <col min="10766" max="10766" width="7.6640625" style="241" customWidth="1"/>
    <col min="10767" max="10767" width="16.21875" style="241" bestFit="1" customWidth="1"/>
    <col min="10768" max="10768" width="7.6640625" style="241" customWidth="1"/>
    <col min="10769" max="10769" width="10.109375" style="241" customWidth="1"/>
    <col min="10770" max="10770" width="7.6640625" style="241" customWidth="1"/>
    <col min="10771" max="10771" width="10.109375" style="241" customWidth="1"/>
    <col min="10772" max="10772" width="7.6640625" style="241" customWidth="1"/>
    <col min="10773" max="11008" width="9" style="241"/>
    <col min="11009" max="11009" width="1.77734375" style="241" customWidth="1"/>
    <col min="11010" max="11010" width="5.88671875" style="241" customWidth="1"/>
    <col min="11011" max="11011" width="2.6640625" style="241" customWidth="1"/>
    <col min="11012" max="11012" width="12.109375" style="241" customWidth="1"/>
    <col min="11013" max="11013" width="16.21875" style="241" bestFit="1" customWidth="1"/>
    <col min="11014" max="11015" width="11.33203125" style="241" bestFit="1" customWidth="1"/>
    <col min="11016" max="11016" width="9.109375" style="241" customWidth="1"/>
    <col min="11017" max="11017" width="16.21875" style="241" bestFit="1" customWidth="1"/>
    <col min="11018" max="11018" width="7.6640625" style="241" customWidth="1"/>
    <col min="11019" max="11019" width="10.109375" style="241" customWidth="1"/>
    <col min="11020" max="11020" width="7.6640625" style="241" customWidth="1"/>
    <col min="11021" max="11021" width="10.109375" style="241" customWidth="1"/>
    <col min="11022" max="11022" width="7.6640625" style="241" customWidth="1"/>
    <col min="11023" max="11023" width="16.21875" style="241" bestFit="1" customWidth="1"/>
    <col min="11024" max="11024" width="7.6640625" style="241" customWidth="1"/>
    <col min="11025" max="11025" width="10.109375" style="241" customWidth="1"/>
    <col min="11026" max="11026" width="7.6640625" style="241" customWidth="1"/>
    <col min="11027" max="11027" width="10.109375" style="241" customWidth="1"/>
    <col min="11028" max="11028" width="7.6640625" style="241" customWidth="1"/>
    <col min="11029" max="11264" width="9" style="241"/>
    <col min="11265" max="11265" width="1.77734375" style="241" customWidth="1"/>
    <col min="11266" max="11266" width="5.88671875" style="241" customWidth="1"/>
    <col min="11267" max="11267" width="2.6640625" style="241" customWidth="1"/>
    <col min="11268" max="11268" width="12.109375" style="241" customWidth="1"/>
    <col min="11269" max="11269" width="16.21875" style="241" bestFit="1" customWidth="1"/>
    <col min="11270" max="11271" width="11.33203125" style="241" bestFit="1" customWidth="1"/>
    <col min="11272" max="11272" width="9.109375" style="241" customWidth="1"/>
    <col min="11273" max="11273" width="16.21875" style="241" bestFit="1" customWidth="1"/>
    <col min="11274" max="11274" width="7.6640625" style="241" customWidth="1"/>
    <col min="11275" max="11275" width="10.109375" style="241" customWidth="1"/>
    <col min="11276" max="11276" width="7.6640625" style="241" customWidth="1"/>
    <col min="11277" max="11277" width="10.109375" style="241" customWidth="1"/>
    <col min="11278" max="11278" width="7.6640625" style="241" customWidth="1"/>
    <col min="11279" max="11279" width="16.21875" style="241" bestFit="1" customWidth="1"/>
    <col min="11280" max="11280" width="7.6640625" style="241" customWidth="1"/>
    <col min="11281" max="11281" width="10.109375" style="241" customWidth="1"/>
    <col min="11282" max="11282" width="7.6640625" style="241" customWidth="1"/>
    <col min="11283" max="11283" width="10.109375" style="241" customWidth="1"/>
    <col min="11284" max="11284" width="7.6640625" style="241" customWidth="1"/>
    <col min="11285" max="11520" width="9" style="241"/>
    <col min="11521" max="11521" width="1.77734375" style="241" customWidth="1"/>
    <col min="11522" max="11522" width="5.88671875" style="241" customWidth="1"/>
    <col min="11523" max="11523" width="2.6640625" style="241" customWidth="1"/>
    <col min="11524" max="11524" width="12.109375" style="241" customWidth="1"/>
    <col min="11525" max="11525" width="16.21875" style="241" bestFit="1" customWidth="1"/>
    <col min="11526" max="11527" width="11.33203125" style="241" bestFit="1" customWidth="1"/>
    <col min="11528" max="11528" width="9.109375" style="241" customWidth="1"/>
    <col min="11529" max="11529" width="16.21875" style="241" bestFit="1" customWidth="1"/>
    <col min="11530" max="11530" width="7.6640625" style="241" customWidth="1"/>
    <col min="11531" max="11531" width="10.109375" style="241" customWidth="1"/>
    <col min="11532" max="11532" width="7.6640625" style="241" customWidth="1"/>
    <col min="11533" max="11533" width="10.109375" style="241" customWidth="1"/>
    <col min="11534" max="11534" width="7.6640625" style="241" customWidth="1"/>
    <col min="11535" max="11535" width="16.21875" style="241" bestFit="1" customWidth="1"/>
    <col min="11536" max="11536" width="7.6640625" style="241" customWidth="1"/>
    <col min="11537" max="11537" width="10.109375" style="241" customWidth="1"/>
    <col min="11538" max="11538" width="7.6640625" style="241" customWidth="1"/>
    <col min="11539" max="11539" width="10.109375" style="241" customWidth="1"/>
    <col min="11540" max="11540" width="7.6640625" style="241" customWidth="1"/>
    <col min="11541" max="11776" width="9" style="241"/>
    <col min="11777" max="11777" width="1.77734375" style="241" customWidth="1"/>
    <col min="11778" max="11778" width="5.88671875" style="241" customWidth="1"/>
    <col min="11779" max="11779" width="2.6640625" style="241" customWidth="1"/>
    <col min="11780" max="11780" width="12.109375" style="241" customWidth="1"/>
    <col min="11781" max="11781" width="16.21875" style="241" bestFit="1" customWidth="1"/>
    <col min="11782" max="11783" width="11.33203125" style="241" bestFit="1" customWidth="1"/>
    <col min="11784" max="11784" width="9.109375" style="241" customWidth="1"/>
    <col min="11785" max="11785" width="16.21875" style="241" bestFit="1" customWidth="1"/>
    <col min="11786" max="11786" width="7.6640625" style="241" customWidth="1"/>
    <col min="11787" max="11787" width="10.109375" style="241" customWidth="1"/>
    <col min="11788" max="11788" width="7.6640625" style="241" customWidth="1"/>
    <col min="11789" max="11789" width="10.109375" style="241" customWidth="1"/>
    <col min="11790" max="11790" width="7.6640625" style="241" customWidth="1"/>
    <col min="11791" max="11791" width="16.21875" style="241" bestFit="1" customWidth="1"/>
    <col min="11792" max="11792" width="7.6640625" style="241" customWidth="1"/>
    <col min="11793" max="11793" width="10.109375" style="241" customWidth="1"/>
    <col min="11794" max="11794" width="7.6640625" style="241" customWidth="1"/>
    <col min="11795" max="11795" width="10.109375" style="241" customWidth="1"/>
    <col min="11796" max="11796" width="7.6640625" style="241" customWidth="1"/>
    <col min="11797" max="12032" width="9" style="241"/>
    <col min="12033" max="12033" width="1.77734375" style="241" customWidth="1"/>
    <col min="12034" max="12034" width="5.88671875" style="241" customWidth="1"/>
    <col min="12035" max="12035" width="2.6640625" style="241" customWidth="1"/>
    <col min="12036" max="12036" width="12.109375" style="241" customWidth="1"/>
    <col min="12037" max="12037" width="16.21875" style="241" bestFit="1" customWidth="1"/>
    <col min="12038" max="12039" width="11.33203125" style="241" bestFit="1" customWidth="1"/>
    <col min="12040" max="12040" width="9.109375" style="241" customWidth="1"/>
    <col min="12041" max="12041" width="16.21875" style="241" bestFit="1" customWidth="1"/>
    <col min="12042" max="12042" width="7.6640625" style="241" customWidth="1"/>
    <col min="12043" max="12043" width="10.109375" style="241" customWidth="1"/>
    <col min="12044" max="12044" width="7.6640625" style="241" customWidth="1"/>
    <col min="12045" max="12045" width="10.109375" style="241" customWidth="1"/>
    <col min="12046" max="12046" width="7.6640625" style="241" customWidth="1"/>
    <col min="12047" max="12047" width="16.21875" style="241" bestFit="1" customWidth="1"/>
    <col min="12048" max="12048" width="7.6640625" style="241" customWidth="1"/>
    <col min="12049" max="12049" width="10.109375" style="241" customWidth="1"/>
    <col min="12050" max="12050" width="7.6640625" style="241" customWidth="1"/>
    <col min="12051" max="12051" width="10.109375" style="241" customWidth="1"/>
    <col min="12052" max="12052" width="7.6640625" style="241" customWidth="1"/>
    <col min="12053" max="12288" width="9" style="241"/>
    <col min="12289" max="12289" width="1.77734375" style="241" customWidth="1"/>
    <col min="12290" max="12290" width="5.88671875" style="241" customWidth="1"/>
    <col min="12291" max="12291" width="2.6640625" style="241" customWidth="1"/>
    <col min="12292" max="12292" width="12.109375" style="241" customWidth="1"/>
    <col min="12293" max="12293" width="16.21875" style="241" bestFit="1" customWidth="1"/>
    <col min="12294" max="12295" width="11.33203125" style="241" bestFit="1" customWidth="1"/>
    <col min="12296" max="12296" width="9.109375" style="241" customWidth="1"/>
    <col min="12297" max="12297" width="16.21875" style="241" bestFit="1" customWidth="1"/>
    <col min="12298" max="12298" width="7.6640625" style="241" customWidth="1"/>
    <col min="12299" max="12299" width="10.109375" style="241" customWidth="1"/>
    <col min="12300" max="12300" width="7.6640625" style="241" customWidth="1"/>
    <col min="12301" max="12301" width="10.109375" style="241" customWidth="1"/>
    <col min="12302" max="12302" width="7.6640625" style="241" customWidth="1"/>
    <col min="12303" max="12303" width="16.21875" style="241" bestFit="1" customWidth="1"/>
    <col min="12304" max="12304" width="7.6640625" style="241" customWidth="1"/>
    <col min="12305" max="12305" width="10.109375" style="241" customWidth="1"/>
    <col min="12306" max="12306" width="7.6640625" style="241" customWidth="1"/>
    <col min="12307" max="12307" width="10.109375" style="241" customWidth="1"/>
    <col min="12308" max="12308" width="7.6640625" style="241" customWidth="1"/>
    <col min="12309" max="12544" width="9" style="241"/>
    <col min="12545" max="12545" width="1.77734375" style="241" customWidth="1"/>
    <col min="12546" max="12546" width="5.88671875" style="241" customWidth="1"/>
    <col min="12547" max="12547" width="2.6640625" style="241" customWidth="1"/>
    <col min="12548" max="12548" width="12.109375" style="241" customWidth="1"/>
    <col min="12549" max="12549" width="16.21875" style="241" bestFit="1" customWidth="1"/>
    <col min="12550" max="12551" width="11.33203125" style="241" bestFit="1" customWidth="1"/>
    <col min="12552" max="12552" width="9.109375" style="241" customWidth="1"/>
    <col min="12553" max="12553" width="16.21875" style="241" bestFit="1" customWidth="1"/>
    <col min="12554" max="12554" width="7.6640625" style="241" customWidth="1"/>
    <col min="12555" max="12555" width="10.109375" style="241" customWidth="1"/>
    <col min="12556" max="12556" width="7.6640625" style="241" customWidth="1"/>
    <col min="12557" max="12557" width="10.109375" style="241" customWidth="1"/>
    <col min="12558" max="12558" width="7.6640625" style="241" customWidth="1"/>
    <col min="12559" max="12559" width="16.21875" style="241" bestFit="1" customWidth="1"/>
    <col min="12560" max="12560" width="7.6640625" style="241" customWidth="1"/>
    <col min="12561" max="12561" width="10.109375" style="241" customWidth="1"/>
    <col min="12562" max="12562" width="7.6640625" style="241" customWidth="1"/>
    <col min="12563" max="12563" width="10.109375" style="241" customWidth="1"/>
    <col min="12564" max="12564" width="7.6640625" style="241" customWidth="1"/>
    <col min="12565" max="12800" width="9" style="241"/>
    <col min="12801" max="12801" width="1.77734375" style="241" customWidth="1"/>
    <col min="12802" max="12802" width="5.88671875" style="241" customWidth="1"/>
    <col min="12803" max="12803" width="2.6640625" style="241" customWidth="1"/>
    <col min="12804" max="12804" width="12.109375" style="241" customWidth="1"/>
    <col min="12805" max="12805" width="16.21875" style="241" bestFit="1" customWidth="1"/>
    <col min="12806" max="12807" width="11.33203125" style="241" bestFit="1" customWidth="1"/>
    <col min="12808" max="12808" width="9.109375" style="241" customWidth="1"/>
    <col min="12809" max="12809" width="16.21875" style="241" bestFit="1" customWidth="1"/>
    <col min="12810" max="12810" width="7.6640625" style="241" customWidth="1"/>
    <col min="12811" max="12811" width="10.109375" style="241" customWidth="1"/>
    <col min="12812" max="12812" width="7.6640625" style="241" customWidth="1"/>
    <col min="12813" max="12813" width="10.109375" style="241" customWidth="1"/>
    <col min="12814" max="12814" width="7.6640625" style="241" customWidth="1"/>
    <col min="12815" max="12815" width="16.21875" style="241" bestFit="1" customWidth="1"/>
    <col min="12816" max="12816" width="7.6640625" style="241" customWidth="1"/>
    <col min="12817" max="12817" width="10.109375" style="241" customWidth="1"/>
    <col min="12818" max="12818" width="7.6640625" style="241" customWidth="1"/>
    <col min="12819" max="12819" width="10.109375" style="241" customWidth="1"/>
    <col min="12820" max="12820" width="7.6640625" style="241" customWidth="1"/>
    <col min="12821" max="13056" width="9" style="241"/>
    <col min="13057" max="13057" width="1.77734375" style="241" customWidth="1"/>
    <col min="13058" max="13058" width="5.88671875" style="241" customWidth="1"/>
    <col min="13059" max="13059" width="2.6640625" style="241" customWidth="1"/>
    <col min="13060" max="13060" width="12.109375" style="241" customWidth="1"/>
    <col min="13061" max="13061" width="16.21875" style="241" bestFit="1" customWidth="1"/>
    <col min="13062" max="13063" width="11.33203125" style="241" bestFit="1" customWidth="1"/>
    <col min="13064" max="13064" width="9.109375" style="241" customWidth="1"/>
    <col min="13065" max="13065" width="16.21875" style="241" bestFit="1" customWidth="1"/>
    <col min="13066" max="13066" width="7.6640625" style="241" customWidth="1"/>
    <col min="13067" max="13067" width="10.109375" style="241" customWidth="1"/>
    <col min="13068" max="13068" width="7.6640625" style="241" customWidth="1"/>
    <col min="13069" max="13069" width="10.109375" style="241" customWidth="1"/>
    <col min="13070" max="13070" width="7.6640625" style="241" customWidth="1"/>
    <col min="13071" max="13071" width="16.21875" style="241" bestFit="1" customWidth="1"/>
    <col min="13072" max="13072" width="7.6640625" style="241" customWidth="1"/>
    <col min="13073" max="13073" width="10.109375" style="241" customWidth="1"/>
    <col min="13074" max="13074" width="7.6640625" style="241" customWidth="1"/>
    <col min="13075" max="13075" width="10.109375" style="241" customWidth="1"/>
    <col min="13076" max="13076" width="7.6640625" style="241" customWidth="1"/>
    <col min="13077" max="13312" width="9" style="241"/>
    <col min="13313" max="13313" width="1.77734375" style="241" customWidth="1"/>
    <col min="13314" max="13314" width="5.88671875" style="241" customWidth="1"/>
    <col min="13315" max="13315" width="2.6640625" style="241" customWidth="1"/>
    <col min="13316" max="13316" width="12.109375" style="241" customWidth="1"/>
    <col min="13317" max="13317" width="16.21875" style="241" bestFit="1" customWidth="1"/>
    <col min="13318" max="13319" width="11.33203125" style="241" bestFit="1" customWidth="1"/>
    <col min="13320" max="13320" width="9.109375" style="241" customWidth="1"/>
    <col min="13321" max="13321" width="16.21875" style="241" bestFit="1" customWidth="1"/>
    <col min="13322" max="13322" width="7.6640625" style="241" customWidth="1"/>
    <col min="13323" max="13323" width="10.109375" style="241" customWidth="1"/>
    <col min="13324" max="13324" width="7.6640625" style="241" customWidth="1"/>
    <col min="13325" max="13325" width="10.109375" style="241" customWidth="1"/>
    <col min="13326" max="13326" width="7.6640625" style="241" customWidth="1"/>
    <col min="13327" max="13327" width="16.21875" style="241" bestFit="1" customWidth="1"/>
    <col min="13328" max="13328" width="7.6640625" style="241" customWidth="1"/>
    <col min="13329" max="13329" width="10.109375" style="241" customWidth="1"/>
    <col min="13330" max="13330" width="7.6640625" style="241" customWidth="1"/>
    <col min="13331" max="13331" width="10.109375" style="241" customWidth="1"/>
    <col min="13332" max="13332" width="7.6640625" style="241" customWidth="1"/>
    <col min="13333" max="13568" width="9" style="241"/>
    <col min="13569" max="13569" width="1.77734375" style="241" customWidth="1"/>
    <col min="13570" max="13570" width="5.88671875" style="241" customWidth="1"/>
    <col min="13571" max="13571" width="2.6640625" style="241" customWidth="1"/>
    <col min="13572" max="13572" width="12.109375" style="241" customWidth="1"/>
    <col min="13573" max="13573" width="16.21875" style="241" bestFit="1" customWidth="1"/>
    <col min="13574" max="13575" width="11.33203125" style="241" bestFit="1" customWidth="1"/>
    <col min="13576" max="13576" width="9.109375" style="241" customWidth="1"/>
    <col min="13577" max="13577" width="16.21875" style="241" bestFit="1" customWidth="1"/>
    <col min="13578" max="13578" width="7.6640625" style="241" customWidth="1"/>
    <col min="13579" max="13579" width="10.109375" style="241" customWidth="1"/>
    <col min="13580" max="13580" width="7.6640625" style="241" customWidth="1"/>
    <col min="13581" max="13581" width="10.109375" style="241" customWidth="1"/>
    <col min="13582" max="13582" width="7.6640625" style="241" customWidth="1"/>
    <col min="13583" max="13583" width="16.21875" style="241" bestFit="1" customWidth="1"/>
    <col min="13584" max="13584" width="7.6640625" style="241" customWidth="1"/>
    <col min="13585" max="13585" width="10.109375" style="241" customWidth="1"/>
    <col min="13586" max="13586" width="7.6640625" style="241" customWidth="1"/>
    <col min="13587" max="13587" width="10.109375" style="241" customWidth="1"/>
    <col min="13588" max="13588" width="7.6640625" style="241" customWidth="1"/>
    <col min="13589" max="13824" width="9" style="241"/>
    <col min="13825" max="13825" width="1.77734375" style="241" customWidth="1"/>
    <col min="13826" max="13826" width="5.88671875" style="241" customWidth="1"/>
    <col min="13827" max="13827" width="2.6640625" style="241" customWidth="1"/>
    <col min="13828" max="13828" width="12.109375" style="241" customWidth="1"/>
    <col min="13829" max="13829" width="16.21875" style="241" bestFit="1" customWidth="1"/>
    <col min="13830" max="13831" width="11.33203125" style="241" bestFit="1" customWidth="1"/>
    <col min="13832" max="13832" width="9.109375" style="241" customWidth="1"/>
    <col min="13833" max="13833" width="16.21875" style="241" bestFit="1" customWidth="1"/>
    <col min="13834" max="13834" width="7.6640625" style="241" customWidth="1"/>
    <col min="13835" max="13835" width="10.109375" style="241" customWidth="1"/>
    <col min="13836" max="13836" width="7.6640625" style="241" customWidth="1"/>
    <col min="13837" max="13837" width="10.109375" style="241" customWidth="1"/>
    <col min="13838" max="13838" width="7.6640625" style="241" customWidth="1"/>
    <col min="13839" max="13839" width="16.21875" style="241" bestFit="1" customWidth="1"/>
    <col min="13840" max="13840" width="7.6640625" style="241" customWidth="1"/>
    <col min="13841" max="13841" width="10.109375" style="241" customWidth="1"/>
    <col min="13842" max="13842" width="7.6640625" style="241" customWidth="1"/>
    <col min="13843" max="13843" width="10.109375" style="241" customWidth="1"/>
    <col min="13844" max="13844" width="7.6640625" style="241" customWidth="1"/>
    <col min="13845" max="14080" width="9" style="241"/>
    <col min="14081" max="14081" width="1.77734375" style="241" customWidth="1"/>
    <col min="14082" max="14082" width="5.88671875" style="241" customWidth="1"/>
    <col min="14083" max="14083" width="2.6640625" style="241" customWidth="1"/>
    <col min="14084" max="14084" width="12.109375" style="241" customWidth="1"/>
    <col min="14085" max="14085" width="16.21875" style="241" bestFit="1" customWidth="1"/>
    <col min="14086" max="14087" width="11.33203125" style="241" bestFit="1" customWidth="1"/>
    <col min="14088" max="14088" width="9.109375" style="241" customWidth="1"/>
    <col min="14089" max="14089" width="16.21875" style="241" bestFit="1" customWidth="1"/>
    <col min="14090" max="14090" width="7.6640625" style="241" customWidth="1"/>
    <col min="14091" max="14091" width="10.109375" style="241" customWidth="1"/>
    <col min="14092" max="14092" width="7.6640625" style="241" customWidth="1"/>
    <col min="14093" max="14093" width="10.109375" style="241" customWidth="1"/>
    <col min="14094" max="14094" width="7.6640625" style="241" customWidth="1"/>
    <col min="14095" max="14095" width="16.21875" style="241" bestFit="1" customWidth="1"/>
    <col min="14096" max="14096" width="7.6640625" style="241" customWidth="1"/>
    <col min="14097" max="14097" width="10.109375" style="241" customWidth="1"/>
    <col min="14098" max="14098" width="7.6640625" style="241" customWidth="1"/>
    <col min="14099" max="14099" width="10.109375" style="241" customWidth="1"/>
    <col min="14100" max="14100" width="7.6640625" style="241" customWidth="1"/>
    <col min="14101" max="14336" width="9" style="241"/>
    <col min="14337" max="14337" width="1.77734375" style="241" customWidth="1"/>
    <col min="14338" max="14338" width="5.88671875" style="241" customWidth="1"/>
    <col min="14339" max="14339" width="2.6640625" style="241" customWidth="1"/>
    <col min="14340" max="14340" width="12.109375" style="241" customWidth="1"/>
    <col min="14341" max="14341" width="16.21875" style="241" bestFit="1" customWidth="1"/>
    <col min="14342" max="14343" width="11.33203125" style="241" bestFit="1" customWidth="1"/>
    <col min="14344" max="14344" width="9.109375" style="241" customWidth="1"/>
    <col min="14345" max="14345" width="16.21875" style="241" bestFit="1" customWidth="1"/>
    <col min="14346" max="14346" width="7.6640625" style="241" customWidth="1"/>
    <col min="14347" max="14347" width="10.109375" style="241" customWidth="1"/>
    <col min="14348" max="14348" width="7.6640625" style="241" customWidth="1"/>
    <col min="14349" max="14349" width="10.109375" style="241" customWidth="1"/>
    <col min="14350" max="14350" width="7.6640625" style="241" customWidth="1"/>
    <col min="14351" max="14351" width="16.21875" style="241" bestFit="1" customWidth="1"/>
    <col min="14352" max="14352" width="7.6640625" style="241" customWidth="1"/>
    <col min="14353" max="14353" width="10.109375" style="241" customWidth="1"/>
    <col min="14354" max="14354" width="7.6640625" style="241" customWidth="1"/>
    <col min="14355" max="14355" width="10.109375" style="241" customWidth="1"/>
    <col min="14356" max="14356" width="7.6640625" style="241" customWidth="1"/>
    <col min="14357" max="14592" width="9" style="241"/>
    <col min="14593" max="14593" width="1.77734375" style="241" customWidth="1"/>
    <col min="14594" max="14594" width="5.88671875" style="241" customWidth="1"/>
    <col min="14595" max="14595" width="2.6640625" style="241" customWidth="1"/>
    <col min="14596" max="14596" width="12.109375" style="241" customWidth="1"/>
    <col min="14597" max="14597" width="16.21875" style="241" bestFit="1" customWidth="1"/>
    <col min="14598" max="14599" width="11.33203125" style="241" bestFit="1" customWidth="1"/>
    <col min="14600" max="14600" width="9.109375" style="241" customWidth="1"/>
    <col min="14601" max="14601" width="16.21875" style="241" bestFit="1" customWidth="1"/>
    <col min="14602" max="14602" width="7.6640625" style="241" customWidth="1"/>
    <col min="14603" max="14603" width="10.109375" style="241" customWidth="1"/>
    <col min="14604" max="14604" width="7.6640625" style="241" customWidth="1"/>
    <col min="14605" max="14605" width="10.109375" style="241" customWidth="1"/>
    <col min="14606" max="14606" width="7.6640625" style="241" customWidth="1"/>
    <col min="14607" max="14607" width="16.21875" style="241" bestFit="1" customWidth="1"/>
    <col min="14608" max="14608" width="7.6640625" style="241" customWidth="1"/>
    <col min="14609" max="14609" width="10.109375" style="241" customWidth="1"/>
    <col min="14610" max="14610" width="7.6640625" style="241" customWidth="1"/>
    <col min="14611" max="14611" width="10.109375" style="241" customWidth="1"/>
    <col min="14612" max="14612" width="7.6640625" style="241" customWidth="1"/>
    <col min="14613" max="14848" width="9" style="241"/>
    <col min="14849" max="14849" width="1.77734375" style="241" customWidth="1"/>
    <col min="14850" max="14850" width="5.88671875" style="241" customWidth="1"/>
    <col min="14851" max="14851" width="2.6640625" style="241" customWidth="1"/>
    <col min="14852" max="14852" width="12.109375" style="241" customWidth="1"/>
    <col min="14853" max="14853" width="16.21875" style="241" bestFit="1" customWidth="1"/>
    <col min="14854" max="14855" width="11.33203125" style="241" bestFit="1" customWidth="1"/>
    <col min="14856" max="14856" width="9.109375" style="241" customWidth="1"/>
    <col min="14857" max="14857" width="16.21875" style="241" bestFit="1" customWidth="1"/>
    <col min="14858" max="14858" width="7.6640625" style="241" customWidth="1"/>
    <col min="14859" max="14859" width="10.109375" style="241" customWidth="1"/>
    <col min="14860" max="14860" width="7.6640625" style="241" customWidth="1"/>
    <col min="14861" max="14861" width="10.109375" style="241" customWidth="1"/>
    <col min="14862" max="14862" width="7.6640625" style="241" customWidth="1"/>
    <col min="14863" max="14863" width="16.21875" style="241" bestFit="1" customWidth="1"/>
    <col min="14864" max="14864" width="7.6640625" style="241" customWidth="1"/>
    <col min="14865" max="14865" width="10.109375" style="241" customWidth="1"/>
    <col min="14866" max="14866" width="7.6640625" style="241" customWidth="1"/>
    <col min="14867" max="14867" width="10.109375" style="241" customWidth="1"/>
    <col min="14868" max="14868" width="7.6640625" style="241" customWidth="1"/>
    <col min="14869" max="15104" width="9" style="241"/>
    <col min="15105" max="15105" width="1.77734375" style="241" customWidth="1"/>
    <col min="15106" max="15106" width="5.88671875" style="241" customWidth="1"/>
    <col min="15107" max="15107" width="2.6640625" style="241" customWidth="1"/>
    <col min="15108" max="15108" width="12.109375" style="241" customWidth="1"/>
    <col min="15109" max="15109" width="16.21875" style="241" bestFit="1" customWidth="1"/>
    <col min="15110" max="15111" width="11.33203125" style="241" bestFit="1" customWidth="1"/>
    <col min="15112" max="15112" width="9.109375" style="241" customWidth="1"/>
    <col min="15113" max="15113" width="16.21875" style="241" bestFit="1" customWidth="1"/>
    <col min="15114" max="15114" width="7.6640625" style="241" customWidth="1"/>
    <col min="15115" max="15115" width="10.109375" style="241" customWidth="1"/>
    <col min="15116" max="15116" width="7.6640625" style="241" customWidth="1"/>
    <col min="15117" max="15117" width="10.109375" style="241" customWidth="1"/>
    <col min="15118" max="15118" width="7.6640625" style="241" customWidth="1"/>
    <col min="15119" max="15119" width="16.21875" style="241" bestFit="1" customWidth="1"/>
    <col min="15120" max="15120" width="7.6640625" style="241" customWidth="1"/>
    <col min="15121" max="15121" width="10.109375" style="241" customWidth="1"/>
    <col min="15122" max="15122" width="7.6640625" style="241" customWidth="1"/>
    <col min="15123" max="15123" width="10.109375" style="241" customWidth="1"/>
    <col min="15124" max="15124" width="7.6640625" style="241" customWidth="1"/>
    <col min="15125" max="15360" width="9" style="241"/>
    <col min="15361" max="15361" width="1.77734375" style="241" customWidth="1"/>
    <col min="15362" max="15362" width="5.88671875" style="241" customWidth="1"/>
    <col min="15363" max="15363" width="2.6640625" style="241" customWidth="1"/>
    <col min="15364" max="15364" width="12.109375" style="241" customWidth="1"/>
    <col min="15365" max="15365" width="16.21875" style="241" bestFit="1" customWidth="1"/>
    <col min="15366" max="15367" width="11.33203125" style="241" bestFit="1" customWidth="1"/>
    <col min="15368" max="15368" width="9.109375" style="241" customWidth="1"/>
    <col min="15369" max="15369" width="16.21875" style="241" bestFit="1" customWidth="1"/>
    <col min="15370" max="15370" width="7.6640625" style="241" customWidth="1"/>
    <col min="15371" max="15371" width="10.109375" style="241" customWidth="1"/>
    <col min="15372" max="15372" width="7.6640625" style="241" customWidth="1"/>
    <col min="15373" max="15373" width="10.109375" style="241" customWidth="1"/>
    <col min="15374" max="15374" width="7.6640625" style="241" customWidth="1"/>
    <col min="15375" max="15375" width="16.21875" style="241" bestFit="1" customWidth="1"/>
    <col min="15376" max="15376" width="7.6640625" style="241" customWidth="1"/>
    <col min="15377" max="15377" width="10.109375" style="241" customWidth="1"/>
    <col min="15378" max="15378" width="7.6640625" style="241" customWidth="1"/>
    <col min="15379" max="15379" width="10.109375" style="241" customWidth="1"/>
    <col min="15380" max="15380" width="7.6640625" style="241" customWidth="1"/>
    <col min="15381" max="15616" width="9" style="241"/>
    <col min="15617" max="15617" width="1.77734375" style="241" customWidth="1"/>
    <col min="15618" max="15618" width="5.88671875" style="241" customWidth="1"/>
    <col min="15619" max="15619" width="2.6640625" style="241" customWidth="1"/>
    <col min="15620" max="15620" width="12.109375" style="241" customWidth="1"/>
    <col min="15621" max="15621" width="16.21875" style="241" bestFit="1" customWidth="1"/>
    <col min="15622" max="15623" width="11.33203125" style="241" bestFit="1" customWidth="1"/>
    <col min="15624" max="15624" width="9.109375" style="241" customWidth="1"/>
    <col min="15625" max="15625" width="16.21875" style="241" bestFit="1" customWidth="1"/>
    <col min="15626" max="15626" width="7.6640625" style="241" customWidth="1"/>
    <col min="15627" max="15627" width="10.109375" style="241" customWidth="1"/>
    <col min="15628" max="15628" width="7.6640625" style="241" customWidth="1"/>
    <col min="15629" max="15629" width="10.109375" style="241" customWidth="1"/>
    <col min="15630" max="15630" width="7.6640625" style="241" customWidth="1"/>
    <col min="15631" max="15631" width="16.21875" style="241" bestFit="1" customWidth="1"/>
    <col min="15632" max="15632" width="7.6640625" style="241" customWidth="1"/>
    <col min="15633" max="15633" width="10.109375" style="241" customWidth="1"/>
    <col min="15634" max="15634" width="7.6640625" style="241" customWidth="1"/>
    <col min="15635" max="15635" width="10.109375" style="241" customWidth="1"/>
    <col min="15636" max="15636" width="7.6640625" style="241" customWidth="1"/>
    <col min="15637" max="15872" width="9" style="241"/>
    <col min="15873" max="15873" width="1.77734375" style="241" customWidth="1"/>
    <col min="15874" max="15874" width="5.88671875" style="241" customWidth="1"/>
    <col min="15875" max="15875" width="2.6640625" style="241" customWidth="1"/>
    <col min="15876" max="15876" width="12.109375" style="241" customWidth="1"/>
    <col min="15877" max="15877" width="16.21875" style="241" bestFit="1" customWidth="1"/>
    <col min="15878" max="15879" width="11.33203125" style="241" bestFit="1" customWidth="1"/>
    <col min="15880" max="15880" width="9.109375" style="241" customWidth="1"/>
    <col min="15881" max="15881" width="16.21875" style="241" bestFit="1" customWidth="1"/>
    <col min="15882" max="15882" width="7.6640625" style="241" customWidth="1"/>
    <col min="15883" max="15883" width="10.109375" style="241" customWidth="1"/>
    <col min="15884" max="15884" width="7.6640625" style="241" customWidth="1"/>
    <col min="15885" max="15885" width="10.109375" style="241" customWidth="1"/>
    <col min="15886" max="15886" width="7.6640625" style="241" customWidth="1"/>
    <col min="15887" max="15887" width="16.21875" style="241" bestFit="1" customWidth="1"/>
    <col min="15888" max="15888" width="7.6640625" style="241" customWidth="1"/>
    <col min="15889" max="15889" width="10.109375" style="241" customWidth="1"/>
    <col min="15890" max="15890" width="7.6640625" style="241" customWidth="1"/>
    <col min="15891" max="15891" width="10.109375" style="241" customWidth="1"/>
    <col min="15892" max="15892" width="7.6640625" style="241" customWidth="1"/>
    <col min="15893" max="16128" width="9" style="241"/>
    <col min="16129" max="16129" width="1.77734375" style="241" customWidth="1"/>
    <col min="16130" max="16130" width="5.88671875" style="241" customWidth="1"/>
    <col min="16131" max="16131" width="2.6640625" style="241" customWidth="1"/>
    <col min="16132" max="16132" width="12.109375" style="241" customWidth="1"/>
    <col min="16133" max="16133" width="16.21875" style="241" bestFit="1" customWidth="1"/>
    <col min="16134" max="16135" width="11.33203125" style="241" bestFit="1" customWidth="1"/>
    <col min="16136" max="16136" width="9.109375" style="241" customWidth="1"/>
    <col min="16137" max="16137" width="16.21875" style="241" bestFit="1" customWidth="1"/>
    <col min="16138" max="16138" width="7.6640625" style="241" customWidth="1"/>
    <col min="16139" max="16139" width="10.109375" style="241" customWidth="1"/>
    <col min="16140" max="16140" width="7.6640625" style="241" customWidth="1"/>
    <col min="16141" max="16141" width="10.109375" style="241" customWidth="1"/>
    <col min="16142" max="16142" width="7.6640625" style="241" customWidth="1"/>
    <col min="16143" max="16143" width="16.21875" style="241" bestFit="1" customWidth="1"/>
    <col min="16144" max="16144" width="7.6640625" style="241" customWidth="1"/>
    <col min="16145" max="16145" width="10.109375" style="241" customWidth="1"/>
    <col min="16146" max="16146" width="7.6640625" style="241" customWidth="1"/>
    <col min="16147" max="16147" width="10.109375" style="241" customWidth="1"/>
    <col min="16148" max="16148" width="7.6640625" style="241" customWidth="1"/>
    <col min="16149" max="16384" width="9" style="241"/>
  </cols>
  <sheetData>
    <row r="1" spans="2:20" ht="21.6" thickBot="1" x14ac:dyDescent="0.3">
      <c r="B1" s="239" t="s">
        <v>116</v>
      </c>
      <c r="C1" s="239"/>
      <c r="D1" s="457" t="s">
        <v>252</v>
      </c>
      <c r="E1" s="457"/>
      <c r="F1" s="240" t="s">
        <v>248</v>
      </c>
    </row>
    <row r="2" spans="2:20" s="246" customFormat="1" ht="17.25" customHeight="1" thickBot="1" x14ac:dyDescent="0.2">
      <c r="B2" s="242"/>
      <c r="C2" s="458" t="s">
        <v>117</v>
      </c>
      <c r="D2" s="461" t="s">
        <v>292</v>
      </c>
      <c r="E2" s="462"/>
      <c r="F2" s="462"/>
      <c r="G2" s="462"/>
      <c r="H2" s="463"/>
      <c r="I2" s="243" t="s">
        <v>118</v>
      </c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5"/>
    </row>
    <row r="3" spans="2:20" s="246" customFormat="1" ht="13.5" customHeight="1" x14ac:dyDescent="0.15">
      <c r="B3" s="247" t="s">
        <v>119</v>
      </c>
      <c r="C3" s="459"/>
      <c r="D3" s="464"/>
      <c r="E3" s="465"/>
      <c r="F3" s="465"/>
      <c r="G3" s="465"/>
      <c r="H3" s="466"/>
      <c r="I3" s="470" t="s">
        <v>120</v>
      </c>
      <c r="J3" s="471"/>
      <c r="K3" s="471"/>
      <c r="L3" s="471"/>
      <c r="M3" s="471"/>
      <c r="N3" s="472"/>
      <c r="O3" s="470" t="s">
        <v>121</v>
      </c>
      <c r="P3" s="471"/>
      <c r="Q3" s="471"/>
      <c r="R3" s="471"/>
      <c r="S3" s="471"/>
      <c r="T3" s="472"/>
    </row>
    <row r="4" spans="2:20" s="246" customFormat="1" ht="14.25" customHeight="1" thickBot="1" x14ac:dyDescent="0.2">
      <c r="B4" s="247"/>
      <c r="C4" s="459"/>
      <c r="D4" s="467"/>
      <c r="E4" s="468"/>
      <c r="F4" s="468"/>
      <c r="G4" s="468"/>
      <c r="H4" s="469"/>
      <c r="I4" s="473" t="s">
        <v>122</v>
      </c>
      <c r="J4" s="474"/>
      <c r="K4" s="474"/>
      <c r="L4" s="474"/>
      <c r="M4" s="474"/>
      <c r="N4" s="475"/>
      <c r="O4" s="476" t="s">
        <v>123</v>
      </c>
      <c r="P4" s="477"/>
      <c r="Q4" s="477"/>
      <c r="R4" s="477"/>
      <c r="S4" s="477"/>
      <c r="T4" s="478"/>
    </row>
    <row r="5" spans="2:20" s="246" customFormat="1" ht="12" x14ac:dyDescent="0.15">
      <c r="B5" s="248"/>
      <c r="C5" s="459"/>
      <c r="D5" s="249"/>
      <c r="E5" s="249" t="s">
        <v>124</v>
      </c>
      <c r="F5" s="249" t="s">
        <v>125</v>
      </c>
      <c r="G5" s="249" t="s">
        <v>126</v>
      </c>
      <c r="H5" s="249" t="s">
        <v>127</v>
      </c>
      <c r="I5" s="249" t="s">
        <v>124</v>
      </c>
      <c r="J5" s="249" t="s">
        <v>128</v>
      </c>
      <c r="K5" s="249" t="s">
        <v>125</v>
      </c>
      <c r="L5" s="249" t="s">
        <v>128</v>
      </c>
      <c r="M5" s="249" t="s">
        <v>127</v>
      </c>
      <c r="N5" s="249" t="s">
        <v>128</v>
      </c>
      <c r="O5" s="249" t="s">
        <v>124</v>
      </c>
      <c r="P5" s="249" t="s">
        <v>128</v>
      </c>
      <c r="Q5" s="249" t="s">
        <v>125</v>
      </c>
      <c r="R5" s="249" t="s">
        <v>128</v>
      </c>
      <c r="S5" s="249" t="s">
        <v>127</v>
      </c>
      <c r="T5" s="249" t="s">
        <v>128</v>
      </c>
    </row>
    <row r="6" spans="2:20" s="252" customFormat="1" x14ac:dyDescent="0.2">
      <c r="B6" s="247" t="s">
        <v>129</v>
      </c>
      <c r="C6" s="459"/>
      <c r="D6" s="248" t="s">
        <v>130</v>
      </c>
      <c r="E6" s="250" t="s">
        <v>293</v>
      </c>
      <c r="F6" s="250" t="s">
        <v>294</v>
      </c>
      <c r="G6" s="250" t="s">
        <v>294</v>
      </c>
      <c r="H6" s="250"/>
      <c r="I6" s="250" t="s">
        <v>293</v>
      </c>
      <c r="J6" s="251" t="s">
        <v>131</v>
      </c>
      <c r="K6" s="250" t="s">
        <v>294</v>
      </c>
      <c r="L6" s="251" t="s">
        <v>131</v>
      </c>
      <c r="M6" s="250"/>
      <c r="N6" s="251" t="s">
        <v>131</v>
      </c>
      <c r="O6" s="250" t="s">
        <v>293</v>
      </c>
      <c r="P6" s="251" t="s">
        <v>131</v>
      </c>
      <c r="Q6" s="250" t="s">
        <v>294</v>
      </c>
      <c r="R6" s="251" t="s">
        <v>131</v>
      </c>
      <c r="S6" s="250"/>
      <c r="T6" s="251" t="s">
        <v>131</v>
      </c>
    </row>
    <row r="7" spans="2:20" s="252" customFormat="1" ht="13.8" thickBot="1" x14ac:dyDescent="0.25">
      <c r="B7" s="253"/>
      <c r="C7" s="460"/>
      <c r="D7" s="253"/>
      <c r="E7" s="254" t="s">
        <v>132</v>
      </c>
      <c r="F7" s="254" t="s">
        <v>295</v>
      </c>
      <c r="G7" s="254" t="s">
        <v>133</v>
      </c>
      <c r="H7" s="254" t="s">
        <v>295</v>
      </c>
      <c r="I7" s="254" t="s">
        <v>132</v>
      </c>
      <c r="J7" s="254" t="s">
        <v>134</v>
      </c>
      <c r="K7" s="254" t="s">
        <v>295</v>
      </c>
      <c r="L7" s="254" t="s">
        <v>134</v>
      </c>
      <c r="M7" s="254" t="s">
        <v>295</v>
      </c>
      <c r="N7" s="254" t="s">
        <v>134</v>
      </c>
      <c r="O7" s="254" t="s">
        <v>132</v>
      </c>
      <c r="P7" s="254" t="s">
        <v>134</v>
      </c>
      <c r="Q7" s="254" t="s">
        <v>295</v>
      </c>
      <c r="R7" s="254" t="s">
        <v>134</v>
      </c>
      <c r="S7" s="254" t="s">
        <v>295</v>
      </c>
      <c r="T7" s="254" t="s">
        <v>134</v>
      </c>
    </row>
    <row r="8" spans="2:20" ht="20.100000000000001" customHeight="1" x14ac:dyDescent="0.2">
      <c r="B8" s="255" t="s">
        <v>227</v>
      </c>
      <c r="C8" s="256"/>
      <c r="D8" s="257" t="s">
        <v>20</v>
      </c>
      <c r="E8" s="258">
        <v>700</v>
      </c>
      <c r="F8" s="259">
        <v>8000</v>
      </c>
      <c r="G8" s="260">
        <v>40</v>
      </c>
      <c r="H8" s="261">
        <f>ROUND(F8*G8/1000000,3)</f>
        <v>0.32</v>
      </c>
      <c r="I8" s="262">
        <v>700</v>
      </c>
      <c r="J8" s="258">
        <v>0</v>
      </c>
      <c r="K8" s="259">
        <v>8000</v>
      </c>
      <c r="L8" s="258">
        <v>0</v>
      </c>
      <c r="M8" s="258">
        <f>H8</f>
        <v>0.32</v>
      </c>
      <c r="N8" s="263">
        <v>0</v>
      </c>
      <c r="O8" s="262">
        <v>700</v>
      </c>
      <c r="P8" s="258">
        <v>0</v>
      </c>
      <c r="Q8" s="258">
        <v>8000</v>
      </c>
      <c r="R8" s="258">
        <v>0</v>
      </c>
      <c r="S8" s="258">
        <f>M8</f>
        <v>0.32</v>
      </c>
      <c r="T8" s="263">
        <v>0</v>
      </c>
    </row>
    <row r="9" spans="2:20" ht="20.100000000000001" customHeight="1" x14ac:dyDescent="0.2">
      <c r="B9" s="264"/>
      <c r="C9" s="265" t="s">
        <v>269</v>
      </c>
      <c r="D9" s="266"/>
      <c r="E9" s="267" t="s">
        <v>268</v>
      </c>
      <c r="F9" s="268"/>
      <c r="G9" s="268"/>
      <c r="H9" s="269"/>
      <c r="I9" s="267" t="s">
        <v>268</v>
      </c>
      <c r="J9" s="268"/>
      <c r="K9" s="268"/>
      <c r="L9" s="268"/>
      <c r="M9" s="268"/>
      <c r="N9" s="270"/>
      <c r="O9" s="267" t="s">
        <v>268</v>
      </c>
      <c r="P9" s="268"/>
      <c r="Q9" s="268"/>
      <c r="R9" s="268"/>
      <c r="S9" s="268"/>
      <c r="T9" s="270"/>
    </row>
    <row r="10" spans="2:20" ht="20.100000000000001" customHeight="1" x14ac:dyDescent="0.2">
      <c r="B10" s="271" t="s">
        <v>230</v>
      </c>
      <c r="C10" s="272"/>
      <c r="D10" s="273" t="s">
        <v>20</v>
      </c>
      <c r="E10" s="274">
        <v>700</v>
      </c>
      <c r="F10" s="275">
        <v>5000</v>
      </c>
      <c r="G10" s="276">
        <v>30</v>
      </c>
      <c r="H10" s="277">
        <f>ROUND(F10*G10/1000000,3)</f>
        <v>0.15</v>
      </c>
      <c r="I10" s="274">
        <v>700</v>
      </c>
      <c r="J10" s="274">
        <v>0</v>
      </c>
      <c r="K10" s="275">
        <v>5000</v>
      </c>
      <c r="L10" s="274">
        <v>0</v>
      </c>
      <c r="M10" s="274">
        <f>H10</f>
        <v>0.15</v>
      </c>
      <c r="N10" s="278">
        <v>0</v>
      </c>
      <c r="O10" s="279">
        <v>0</v>
      </c>
      <c r="P10" s="274">
        <v>100</v>
      </c>
      <c r="Q10" s="274">
        <v>0</v>
      </c>
      <c r="R10" s="274">
        <v>100</v>
      </c>
      <c r="S10" s="274">
        <v>0</v>
      </c>
      <c r="T10" s="278">
        <v>100</v>
      </c>
    </row>
    <row r="11" spans="2:20" ht="20.100000000000001" customHeight="1" x14ac:dyDescent="0.2">
      <c r="B11" s="264"/>
      <c r="C11" s="265" t="s">
        <v>269</v>
      </c>
      <c r="D11" s="280"/>
      <c r="E11" s="267" t="s">
        <v>268</v>
      </c>
      <c r="F11" s="268"/>
      <c r="G11" s="268"/>
      <c r="H11" s="270"/>
      <c r="I11" s="267" t="s">
        <v>268</v>
      </c>
      <c r="J11" s="268"/>
      <c r="K11" s="268"/>
      <c r="L11" s="268"/>
      <c r="M11" s="268"/>
      <c r="N11" s="270"/>
      <c r="O11" s="267" t="s">
        <v>254</v>
      </c>
      <c r="P11" s="268"/>
      <c r="Q11" s="268"/>
      <c r="R11" s="268"/>
      <c r="S11" s="268"/>
      <c r="T11" s="270"/>
    </row>
    <row r="12" spans="2:20" ht="20.100000000000001" customHeight="1" x14ac:dyDescent="0.2">
      <c r="B12" s="281" t="s">
        <v>217</v>
      </c>
      <c r="C12" s="281"/>
      <c r="D12" s="279" t="s">
        <v>23</v>
      </c>
      <c r="E12" s="282">
        <v>200</v>
      </c>
      <c r="F12" s="274">
        <v>500</v>
      </c>
      <c r="G12" s="274">
        <v>300</v>
      </c>
      <c r="H12" s="277">
        <f>ROUND(F12*G12/1000000,3)</f>
        <v>0.15</v>
      </c>
      <c r="I12" s="282">
        <v>200</v>
      </c>
      <c r="J12" s="274">
        <v>0</v>
      </c>
      <c r="K12" s="274">
        <v>500</v>
      </c>
      <c r="L12" s="274">
        <v>0</v>
      </c>
      <c r="M12" s="274">
        <v>0.15</v>
      </c>
      <c r="N12" s="278">
        <v>0</v>
      </c>
      <c r="O12" s="282">
        <v>120</v>
      </c>
      <c r="P12" s="274">
        <v>40</v>
      </c>
      <c r="Q12" s="274">
        <v>300</v>
      </c>
      <c r="R12" s="274">
        <v>40</v>
      </c>
      <c r="S12" s="274">
        <v>0.09</v>
      </c>
      <c r="T12" s="278">
        <v>40</v>
      </c>
    </row>
    <row r="13" spans="2:20" ht="20.100000000000001" customHeight="1" x14ac:dyDescent="0.2">
      <c r="B13" s="264"/>
      <c r="C13" s="264"/>
      <c r="D13" s="280"/>
      <c r="E13" s="267" t="s">
        <v>270</v>
      </c>
      <c r="F13" s="268"/>
      <c r="G13" s="268"/>
      <c r="H13" s="270"/>
      <c r="I13" s="267" t="s">
        <v>270</v>
      </c>
      <c r="J13" s="268"/>
      <c r="K13" s="268"/>
      <c r="L13" s="268"/>
      <c r="M13" s="268"/>
      <c r="N13" s="270"/>
      <c r="O13" s="267" t="s">
        <v>273</v>
      </c>
      <c r="P13" s="268"/>
      <c r="Q13" s="268"/>
      <c r="R13" s="268"/>
      <c r="S13" s="268"/>
      <c r="T13" s="270"/>
    </row>
    <row r="14" spans="2:20" ht="20.100000000000001" customHeight="1" x14ac:dyDescent="0.2">
      <c r="B14" s="283" t="s">
        <v>219</v>
      </c>
      <c r="C14" s="283"/>
      <c r="D14" s="273" t="s">
        <v>135</v>
      </c>
      <c r="E14" s="274">
        <v>700</v>
      </c>
      <c r="F14" s="282">
        <v>600</v>
      </c>
      <c r="G14" s="282">
        <v>60</v>
      </c>
      <c r="H14" s="277">
        <f>ROUND(F14*G14/1000000,3)</f>
        <v>3.5999999999999997E-2</v>
      </c>
      <c r="I14" s="274">
        <v>700</v>
      </c>
      <c r="J14" s="274">
        <v>0</v>
      </c>
      <c r="K14" s="282">
        <v>600</v>
      </c>
      <c r="L14" s="282">
        <v>0</v>
      </c>
      <c r="M14" s="284">
        <v>3.5999999999999997E-2</v>
      </c>
      <c r="N14" s="285">
        <v>0</v>
      </c>
      <c r="O14" s="274">
        <v>420</v>
      </c>
      <c r="P14" s="274">
        <v>40</v>
      </c>
      <c r="Q14" s="282">
        <v>360</v>
      </c>
      <c r="R14" s="282">
        <v>40</v>
      </c>
      <c r="S14" s="284">
        <v>2.1600000000000001E-2</v>
      </c>
      <c r="T14" s="285">
        <v>40</v>
      </c>
    </row>
    <row r="15" spans="2:20" ht="20.100000000000001" customHeight="1" x14ac:dyDescent="0.2">
      <c r="B15" s="264"/>
      <c r="C15" s="264"/>
      <c r="D15" s="280"/>
      <c r="E15" s="267" t="s">
        <v>268</v>
      </c>
      <c r="F15" s="282"/>
      <c r="G15" s="282"/>
      <c r="H15" s="285"/>
      <c r="I15" s="267" t="s">
        <v>268</v>
      </c>
      <c r="J15" s="268"/>
      <c r="K15" s="282"/>
      <c r="L15" s="282"/>
      <c r="M15" s="282"/>
      <c r="N15" s="285"/>
      <c r="O15" s="267" t="s">
        <v>275</v>
      </c>
      <c r="P15" s="268"/>
      <c r="Q15" s="282"/>
      <c r="R15" s="282"/>
      <c r="S15" s="282"/>
      <c r="T15" s="285"/>
    </row>
    <row r="16" spans="2:20" ht="20.100000000000001" customHeight="1" x14ac:dyDescent="0.2">
      <c r="B16" s="283"/>
      <c r="C16" s="283"/>
      <c r="D16" s="273"/>
      <c r="E16" s="274"/>
      <c r="F16" s="274"/>
      <c r="G16" s="274"/>
      <c r="H16" s="278"/>
      <c r="I16" s="279"/>
      <c r="J16" s="274"/>
      <c r="K16" s="274"/>
      <c r="L16" s="274"/>
      <c r="M16" s="274"/>
      <c r="N16" s="278"/>
      <c r="O16" s="279"/>
      <c r="P16" s="274"/>
      <c r="Q16" s="274"/>
      <c r="R16" s="274"/>
      <c r="S16" s="274"/>
      <c r="T16" s="278"/>
    </row>
    <row r="17" spans="2:20" ht="20.100000000000001" customHeight="1" x14ac:dyDescent="0.2">
      <c r="B17" s="264"/>
      <c r="C17" s="264"/>
      <c r="D17" s="280"/>
      <c r="E17" s="286"/>
      <c r="F17" s="268"/>
      <c r="G17" s="268"/>
      <c r="H17" s="270"/>
      <c r="I17" s="287"/>
      <c r="J17" s="268"/>
      <c r="K17" s="268"/>
      <c r="L17" s="268"/>
      <c r="M17" s="268"/>
      <c r="N17" s="270"/>
      <c r="O17" s="287"/>
      <c r="P17" s="268"/>
      <c r="Q17" s="268"/>
      <c r="R17" s="268"/>
      <c r="S17" s="268"/>
      <c r="T17" s="270"/>
    </row>
    <row r="18" spans="2:20" ht="20.100000000000001" customHeight="1" x14ac:dyDescent="0.2">
      <c r="B18" s="283"/>
      <c r="C18" s="283"/>
      <c r="D18" s="273"/>
      <c r="E18" s="274"/>
      <c r="F18" s="274"/>
      <c r="G18" s="274"/>
      <c r="H18" s="278"/>
      <c r="I18" s="279"/>
      <c r="J18" s="274"/>
      <c r="K18" s="274"/>
      <c r="L18" s="274"/>
      <c r="M18" s="274"/>
      <c r="N18" s="278"/>
      <c r="O18" s="279"/>
      <c r="P18" s="274"/>
      <c r="Q18" s="274"/>
      <c r="R18" s="274"/>
      <c r="S18" s="274"/>
      <c r="T18" s="278"/>
    </row>
    <row r="19" spans="2:20" ht="20.100000000000001" customHeight="1" x14ac:dyDescent="0.2">
      <c r="B19" s="264"/>
      <c r="C19" s="264"/>
      <c r="D19" s="280"/>
      <c r="E19" s="286"/>
      <c r="F19" s="268"/>
      <c r="G19" s="268"/>
      <c r="H19" s="270"/>
      <c r="I19" s="287"/>
      <c r="J19" s="268"/>
      <c r="K19" s="268"/>
      <c r="L19" s="268"/>
      <c r="M19" s="268"/>
      <c r="N19" s="270"/>
      <c r="O19" s="287"/>
      <c r="P19" s="268"/>
      <c r="Q19" s="268"/>
      <c r="R19" s="268"/>
      <c r="S19" s="268"/>
      <c r="T19" s="270"/>
    </row>
    <row r="20" spans="2:20" ht="20.100000000000001" customHeight="1" x14ac:dyDescent="0.2">
      <c r="B20" s="271"/>
      <c r="C20" s="283"/>
      <c r="D20" s="273"/>
      <c r="E20" s="274"/>
      <c r="F20" s="274"/>
      <c r="G20" s="274"/>
      <c r="H20" s="278"/>
      <c r="I20" s="279"/>
      <c r="J20" s="274"/>
      <c r="K20" s="274"/>
      <c r="L20" s="274"/>
      <c r="M20" s="274"/>
      <c r="N20" s="278"/>
      <c r="O20" s="279"/>
      <c r="P20" s="274"/>
      <c r="Q20" s="274"/>
      <c r="R20" s="274"/>
      <c r="S20" s="274"/>
      <c r="T20" s="278"/>
    </row>
    <row r="21" spans="2:20" ht="20.100000000000001" customHeight="1" x14ac:dyDescent="0.2">
      <c r="B21" s="264"/>
      <c r="C21" s="264"/>
      <c r="D21" s="280"/>
      <c r="E21" s="286"/>
      <c r="F21" s="268"/>
      <c r="G21" s="268"/>
      <c r="H21" s="270"/>
      <c r="I21" s="287"/>
      <c r="J21" s="268"/>
      <c r="K21" s="268"/>
      <c r="L21" s="268"/>
      <c r="M21" s="268"/>
      <c r="N21" s="270"/>
      <c r="O21" s="287"/>
      <c r="P21" s="268"/>
      <c r="Q21" s="268"/>
      <c r="R21" s="268"/>
      <c r="S21" s="268"/>
      <c r="T21" s="270"/>
    </row>
    <row r="22" spans="2:20" ht="20.100000000000001" customHeight="1" x14ac:dyDescent="0.2">
      <c r="B22" s="283"/>
      <c r="C22" s="283"/>
      <c r="D22" s="279"/>
      <c r="E22" s="274"/>
      <c r="F22" s="274"/>
      <c r="G22" s="274"/>
      <c r="H22" s="278"/>
      <c r="I22" s="279"/>
      <c r="J22" s="274"/>
      <c r="K22" s="274"/>
      <c r="L22" s="274"/>
      <c r="M22" s="274"/>
      <c r="N22" s="278"/>
      <c r="O22" s="279"/>
      <c r="P22" s="274"/>
      <c r="Q22" s="274"/>
      <c r="R22" s="274"/>
      <c r="S22" s="274"/>
      <c r="T22" s="278"/>
    </row>
    <row r="23" spans="2:20" ht="20.100000000000001" customHeight="1" x14ac:dyDescent="0.2">
      <c r="B23" s="264"/>
      <c r="C23" s="264"/>
      <c r="D23" s="280"/>
      <c r="E23" s="286"/>
      <c r="F23" s="268"/>
      <c r="G23" s="268"/>
      <c r="H23" s="270"/>
      <c r="I23" s="287"/>
      <c r="J23" s="268"/>
      <c r="K23" s="268"/>
      <c r="L23" s="268"/>
      <c r="M23" s="268"/>
      <c r="N23" s="270"/>
      <c r="O23" s="287"/>
      <c r="P23" s="268"/>
      <c r="Q23" s="268"/>
      <c r="R23" s="268"/>
      <c r="S23" s="268"/>
      <c r="T23" s="270"/>
    </row>
    <row r="24" spans="2:20" ht="20.100000000000001" customHeight="1" x14ac:dyDescent="0.2">
      <c r="B24" s="283"/>
      <c r="C24" s="283"/>
      <c r="D24" s="279"/>
      <c r="E24" s="274"/>
      <c r="F24" s="274"/>
      <c r="G24" s="274"/>
      <c r="H24" s="278"/>
      <c r="I24" s="279"/>
      <c r="J24" s="274"/>
      <c r="K24" s="274"/>
      <c r="L24" s="274"/>
      <c r="M24" s="274"/>
      <c r="N24" s="278"/>
      <c r="O24" s="279"/>
      <c r="P24" s="274"/>
      <c r="Q24" s="274"/>
      <c r="R24" s="274"/>
      <c r="S24" s="274"/>
      <c r="T24" s="278"/>
    </row>
    <row r="25" spans="2:20" ht="20.100000000000001" customHeight="1" x14ac:dyDescent="0.2">
      <c r="B25" s="264"/>
      <c r="C25" s="264"/>
      <c r="D25" s="280"/>
      <c r="E25" s="286"/>
      <c r="F25" s="268"/>
      <c r="G25" s="268"/>
      <c r="H25" s="270"/>
      <c r="I25" s="287"/>
      <c r="J25" s="268"/>
      <c r="K25" s="268"/>
      <c r="L25" s="268"/>
      <c r="M25" s="268"/>
      <c r="N25" s="270"/>
      <c r="O25" s="287"/>
      <c r="P25" s="268"/>
      <c r="Q25" s="268"/>
      <c r="R25" s="268"/>
      <c r="S25" s="268"/>
      <c r="T25" s="270"/>
    </row>
    <row r="26" spans="2:20" ht="20.100000000000001" customHeight="1" x14ac:dyDescent="0.2">
      <c r="B26" s="283"/>
      <c r="C26" s="283"/>
      <c r="D26" s="279"/>
      <c r="E26" s="274"/>
      <c r="F26" s="274"/>
      <c r="G26" s="274"/>
      <c r="H26" s="278"/>
      <c r="I26" s="279"/>
      <c r="J26" s="274"/>
      <c r="K26" s="274"/>
      <c r="L26" s="274"/>
      <c r="M26" s="274"/>
      <c r="N26" s="278"/>
      <c r="O26" s="279"/>
      <c r="P26" s="274"/>
      <c r="Q26" s="274"/>
      <c r="R26" s="274"/>
      <c r="S26" s="274"/>
      <c r="T26" s="278"/>
    </row>
    <row r="27" spans="2:20" ht="20.100000000000001" customHeight="1" x14ac:dyDescent="0.2">
      <c r="B27" s="264"/>
      <c r="C27" s="264"/>
      <c r="D27" s="280"/>
      <c r="E27" s="268"/>
      <c r="F27" s="268"/>
      <c r="G27" s="268"/>
      <c r="H27" s="270"/>
      <c r="I27" s="280"/>
      <c r="J27" s="268"/>
      <c r="K27" s="268"/>
      <c r="L27" s="268"/>
      <c r="M27" s="268"/>
      <c r="N27" s="270"/>
      <c r="O27" s="280"/>
      <c r="P27" s="268"/>
      <c r="Q27" s="268"/>
      <c r="R27" s="268"/>
      <c r="S27" s="268"/>
      <c r="T27" s="270"/>
    </row>
    <row r="28" spans="2:20" ht="20.100000000000001" customHeight="1" x14ac:dyDescent="0.2">
      <c r="B28" s="283"/>
      <c r="C28" s="283"/>
      <c r="D28" s="279"/>
      <c r="E28" s="274"/>
      <c r="F28" s="274"/>
      <c r="G28" s="274"/>
      <c r="H28" s="278"/>
      <c r="I28" s="279"/>
      <c r="J28" s="274"/>
      <c r="K28" s="274"/>
      <c r="L28" s="274"/>
      <c r="M28" s="274"/>
      <c r="N28" s="278"/>
      <c r="O28" s="279"/>
      <c r="P28" s="274"/>
      <c r="Q28" s="274"/>
      <c r="R28" s="274"/>
      <c r="S28" s="274"/>
      <c r="T28" s="278"/>
    </row>
    <row r="29" spans="2:20" ht="20.100000000000001" customHeight="1" thickBot="1" x14ac:dyDescent="0.25">
      <c r="B29" s="288"/>
      <c r="C29" s="288"/>
      <c r="D29" s="289"/>
      <c r="E29" s="290"/>
      <c r="F29" s="290"/>
      <c r="G29" s="290"/>
      <c r="H29" s="291"/>
      <c r="I29" s="289"/>
      <c r="J29" s="290"/>
      <c r="K29" s="290"/>
      <c r="L29" s="290"/>
      <c r="M29" s="290"/>
      <c r="N29" s="291"/>
      <c r="O29" s="289"/>
      <c r="P29" s="290"/>
      <c r="Q29" s="290"/>
      <c r="R29" s="290"/>
      <c r="S29" s="290"/>
      <c r="T29" s="291"/>
    </row>
    <row r="30" spans="2:20" ht="27" thickTop="1" x14ac:dyDescent="0.2">
      <c r="B30" s="453" t="s">
        <v>296</v>
      </c>
      <c r="C30" s="454"/>
      <c r="D30" s="454"/>
      <c r="E30" s="292" t="s">
        <v>271</v>
      </c>
      <c r="F30" s="293">
        <f>SUM(F8:F29)</f>
        <v>14100</v>
      </c>
      <c r="G30" s="294"/>
      <c r="H30" s="295">
        <f>SUM(H8:H29)</f>
        <v>0.65600000000000003</v>
      </c>
      <c r="I30" s="296" t="s">
        <v>271</v>
      </c>
      <c r="J30" s="297">
        <v>0</v>
      </c>
      <c r="K30" s="293">
        <f>SUM(K8:K29)</f>
        <v>14100</v>
      </c>
      <c r="L30" s="297">
        <v>0</v>
      </c>
      <c r="M30" s="297">
        <f>SUM(M8:M29)</f>
        <v>0.65600000000000003</v>
      </c>
      <c r="N30" s="295">
        <v>0</v>
      </c>
      <c r="O30" s="296" t="s">
        <v>274</v>
      </c>
      <c r="P30" s="297">
        <v>46</v>
      </c>
      <c r="Q30" s="298">
        <f>SUM(Q8:Q29)</f>
        <v>8660</v>
      </c>
      <c r="R30" s="297">
        <v>38.58</v>
      </c>
      <c r="S30" s="297">
        <f>SUM(S8,S10)</f>
        <v>0.32</v>
      </c>
      <c r="T30" s="295">
        <v>51.2</v>
      </c>
    </row>
    <row r="31" spans="2:20" ht="27" thickBot="1" x14ac:dyDescent="0.25">
      <c r="B31" s="455" t="s">
        <v>297</v>
      </c>
      <c r="C31" s="456"/>
      <c r="D31" s="456"/>
      <c r="E31" s="299" t="s">
        <v>272</v>
      </c>
      <c r="F31" s="300">
        <f>F12+F14</f>
        <v>1100</v>
      </c>
      <c r="G31" s="301"/>
      <c r="H31" s="302">
        <f>H12+H14</f>
        <v>0.186</v>
      </c>
      <c r="I31" s="303" t="s">
        <v>272</v>
      </c>
      <c r="J31" s="304">
        <v>0</v>
      </c>
      <c r="K31" s="300">
        <f>K12+K14</f>
        <v>1100</v>
      </c>
      <c r="L31" s="304">
        <v>0</v>
      </c>
      <c r="M31" s="304">
        <f>M12+M14</f>
        <v>0.186</v>
      </c>
      <c r="N31" s="302">
        <v>0</v>
      </c>
      <c r="O31" s="303" t="s">
        <v>276</v>
      </c>
      <c r="P31" s="304">
        <v>40</v>
      </c>
      <c r="Q31" s="304">
        <f>Q12+Q14</f>
        <v>660</v>
      </c>
      <c r="R31" s="304">
        <v>40</v>
      </c>
      <c r="S31" s="304">
        <f>S12+S14</f>
        <v>0.1116</v>
      </c>
      <c r="T31" s="302">
        <v>40</v>
      </c>
    </row>
    <row r="33" spans="2:10" ht="14.25" customHeight="1" x14ac:dyDescent="0.2">
      <c r="B33" s="305" t="s">
        <v>298</v>
      </c>
      <c r="C33" s="306"/>
      <c r="D33" s="306"/>
      <c r="E33" s="306"/>
      <c r="F33" s="306"/>
      <c r="G33" s="306"/>
      <c r="H33" s="306"/>
      <c r="I33" s="307"/>
      <c r="J33" s="257"/>
    </row>
    <row r="34" spans="2:10" x14ac:dyDescent="0.2">
      <c r="B34" s="308" t="s">
        <v>299</v>
      </c>
      <c r="C34" s="308"/>
      <c r="D34" s="308"/>
      <c r="E34" s="308"/>
      <c r="F34" s="308"/>
      <c r="G34" s="308"/>
      <c r="H34" s="308"/>
      <c r="I34" s="309"/>
      <c r="J34" s="309"/>
    </row>
    <row r="35" spans="2:10" ht="15" customHeight="1" x14ac:dyDescent="0.2">
      <c r="B35" s="308" t="s">
        <v>300</v>
      </c>
      <c r="C35" s="308"/>
      <c r="D35" s="308"/>
      <c r="E35" s="308"/>
      <c r="F35" s="308"/>
      <c r="G35" s="308"/>
      <c r="H35" s="308"/>
      <c r="I35" s="309"/>
      <c r="J35" s="309"/>
    </row>
    <row r="36" spans="2:10" ht="13.5" customHeight="1" x14ac:dyDescent="0.2">
      <c r="B36" s="305" t="s">
        <v>301</v>
      </c>
      <c r="C36" s="310"/>
      <c r="D36" s="310"/>
      <c r="E36" s="310"/>
      <c r="F36" s="310"/>
      <c r="G36" s="310"/>
      <c r="H36" s="310"/>
      <c r="I36" s="310"/>
      <c r="J36" s="310"/>
    </row>
    <row r="37" spans="2:10" x14ac:dyDescent="0.2">
      <c r="B37" s="310"/>
      <c r="C37" s="310"/>
      <c r="D37" s="310"/>
      <c r="E37" s="310"/>
      <c r="F37" s="310"/>
      <c r="G37" s="310"/>
      <c r="H37" s="310"/>
      <c r="I37" s="310"/>
      <c r="J37" s="310"/>
    </row>
  </sheetData>
  <mergeCells count="9">
    <mergeCell ref="I3:N3"/>
    <mergeCell ref="O3:T3"/>
    <mergeCell ref="I4:N4"/>
    <mergeCell ref="O4:T4"/>
    <mergeCell ref="B30:D30"/>
    <mergeCell ref="B31:D31"/>
    <mergeCell ref="D1:E1"/>
    <mergeCell ref="C2:C7"/>
    <mergeCell ref="D2:H4"/>
  </mergeCells>
  <phoneticPr fontId="2"/>
  <pageMargins left="0.19685039370078741" right="0.19685039370078741" top="0.9055118110236221" bottom="0.55118110236220474" header="0.51181102362204722" footer="0.51181102362204722"/>
  <pageSetup paperSize="9" scale="76" orientation="landscape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28"/>
  <sheetViews>
    <sheetView view="pageBreakPreview" topLeftCell="A16" zoomScaleNormal="70" zoomScaleSheetLayoutView="100" workbookViewId="0">
      <selection activeCell="S2" sqref="S2"/>
    </sheetView>
  </sheetViews>
  <sheetFormatPr defaultRowHeight="13.2" x14ac:dyDescent="0.2"/>
  <cols>
    <col min="1" max="1" width="2.88671875" style="311" customWidth="1"/>
    <col min="2" max="2" width="7.6640625" style="311" customWidth="1"/>
    <col min="3" max="3" width="14.44140625" style="311" customWidth="1"/>
    <col min="4" max="4" width="15.109375" style="311" bestFit="1" customWidth="1"/>
    <col min="5" max="11" width="9" style="311"/>
    <col min="12" max="12" width="12.77734375" style="311" bestFit="1" customWidth="1"/>
    <col min="13" max="14" width="9" style="311"/>
    <col min="15" max="15" width="12.44140625" style="311" bestFit="1" customWidth="1"/>
    <col min="16" max="16" width="14.21875" style="311" bestFit="1" customWidth="1"/>
    <col min="17" max="21" width="4.109375" style="311" customWidth="1"/>
    <col min="22" max="256" width="9" style="311"/>
    <col min="257" max="257" width="2.88671875" style="311" customWidth="1"/>
    <col min="258" max="258" width="7.6640625" style="311" customWidth="1"/>
    <col min="259" max="259" width="14.44140625" style="311" customWidth="1"/>
    <col min="260" max="260" width="15.109375" style="311" bestFit="1" customWidth="1"/>
    <col min="261" max="267" width="9" style="311"/>
    <col min="268" max="268" width="12.77734375" style="311" bestFit="1" customWidth="1"/>
    <col min="269" max="270" width="9" style="311"/>
    <col min="271" max="271" width="12.44140625" style="311" bestFit="1" customWidth="1"/>
    <col min="272" max="272" width="14.21875" style="311" bestFit="1" customWidth="1"/>
    <col min="273" max="277" width="4.109375" style="311" customWidth="1"/>
    <col min="278" max="512" width="9" style="311"/>
    <col min="513" max="513" width="2.88671875" style="311" customWidth="1"/>
    <col min="514" max="514" width="7.6640625" style="311" customWidth="1"/>
    <col min="515" max="515" width="14.44140625" style="311" customWidth="1"/>
    <col min="516" max="516" width="15.109375" style="311" bestFit="1" customWidth="1"/>
    <col min="517" max="523" width="9" style="311"/>
    <col min="524" max="524" width="12.77734375" style="311" bestFit="1" customWidth="1"/>
    <col min="525" max="526" width="9" style="311"/>
    <col min="527" max="527" width="12.44140625" style="311" bestFit="1" customWidth="1"/>
    <col min="528" max="528" width="14.21875" style="311" bestFit="1" customWidth="1"/>
    <col min="529" max="533" width="4.109375" style="311" customWidth="1"/>
    <col min="534" max="768" width="9" style="311"/>
    <col min="769" max="769" width="2.88671875" style="311" customWidth="1"/>
    <col min="770" max="770" width="7.6640625" style="311" customWidth="1"/>
    <col min="771" max="771" width="14.44140625" style="311" customWidth="1"/>
    <col min="772" max="772" width="15.109375" style="311" bestFit="1" customWidth="1"/>
    <col min="773" max="779" width="9" style="311"/>
    <col min="780" max="780" width="12.77734375" style="311" bestFit="1" customWidth="1"/>
    <col min="781" max="782" width="9" style="311"/>
    <col min="783" max="783" width="12.44140625" style="311" bestFit="1" customWidth="1"/>
    <col min="784" max="784" width="14.21875" style="311" bestFit="1" customWidth="1"/>
    <col min="785" max="789" width="4.109375" style="311" customWidth="1"/>
    <col min="790" max="1024" width="9" style="311"/>
    <col min="1025" max="1025" width="2.88671875" style="311" customWidth="1"/>
    <col min="1026" max="1026" width="7.6640625" style="311" customWidth="1"/>
    <col min="1027" max="1027" width="14.44140625" style="311" customWidth="1"/>
    <col min="1028" max="1028" width="15.109375" style="311" bestFit="1" customWidth="1"/>
    <col min="1029" max="1035" width="9" style="311"/>
    <col min="1036" max="1036" width="12.77734375" style="311" bestFit="1" customWidth="1"/>
    <col min="1037" max="1038" width="9" style="311"/>
    <col min="1039" max="1039" width="12.44140625" style="311" bestFit="1" customWidth="1"/>
    <col min="1040" max="1040" width="14.21875" style="311" bestFit="1" customWidth="1"/>
    <col min="1041" max="1045" width="4.109375" style="311" customWidth="1"/>
    <col min="1046" max="1280" width="9" style="311"/>
    <col min="1281" max="1281" width="2.88671875" style="311" customWidth="1"/>
    <col min="1282" max="1282" width="7.6640625" style="311" customWidth="1"/>
    <col min="1283" max="1283" width="14.44140625" style="311" customWidth="1"/>
    <col min="1284" max="1284" width="15.109375" style="311" bestFit="1" customWidth="1"/>
    <col min="1285" max="1291" width="9" style="311"/>
    <col min="1292" max="1292" width="12.77734375" style="311" bestFit="1" customWidth="1"/>
    <col min="1293" max="1294" width="9" style="311"/>
    <col min="1295" max="1295" width="12.44140625" style="311" bestFit="1" customWidth="1"/>
    <col min="1296" max="1296" width="14.21875" style="311" bestFit="1" customWidth="1"/>
    <col min="1297" max="1301" width="4.109375" style="311" customWidth="1"/>
    <col min="1302" max="1536" width="9" style="311"/>
    <col min="1537" max="1537" width="2.88671875" style="311" customWidth="1"/>
    <col min="1538" max="1538" width="7.6640625" style="311" customWidth="1"/>
    <col min="1539" max="1539" width="14.44140625" style="311" customWidth="1"/>
    <col min="1540" max="1540" width="15.109375" style="311" bestFit="1" customWidth="1"/>
    <col min="1541" max="1547" width="9" style="311"/>
    <col min="1548" max="1548" width="12.77734375" style="311" bestFit="1" customWidth="1"/>
    <col min="1549" max="1550" width="9" style="311"/>
    <col min="1551" max="1551" width="12.44140625" style="311" bestFit="1" customWidth="1"/>
    <col min="1552" max="1552" width="14.21875" style="311" bestFit="1" customWidth="1"/>
    <col min="1553" max="1557" width="4.109375" style="311" customWidth="1"/>
    <col min="1558" max="1792" width="9" style="311"/>
    <col min="1793" max="1793" width="2.88671875" style="311" customWidth="1"/>
    <col min="1794" max="1794" width="7.6640625" style="311" customWidth="1"/>
    <col min="1795" max="1795" width="14.44140625" style="311" customWidth="1"/>
    <col min="1796" max="1796" width="15.109375" style="311" bestFit="1" customWidth="1"/>
    <col min="1797" max="1803" width="9" style="311"/>
    <col min="1804" max="1804" width="12.77734375" style="311" bestFit="1" customWidth="1"/>
    <col min="1805" max="1806" width="9" style="311"/>
    <col min="1807" max="1807" width="12.44140625" style="311" bestFit="1" customWidth="1"/>
    <col min="1808" max="1808" width="14.21875" style="311" bestFit="1" customWidth="1"/>
    <col min="1809" max="1813" width="4.109375" style="311" customWidth="1"/>
    <col min="1814" max="2048" width="9" style="311"/>
    <col min="2049" max="2049" width="2.88671875" style="311" customWidth="1"/>
    <col min="2050" max="2050" width="7.6640625" style="311" customWidth="1"/>
    <col min="2051" max="2051" width="14.44140625" style="311" customWidth="1"/>
    <col min="2052" max="2052" width="15.109375" style="311" bestFit="1" customWidth="1"/>
    <col min="2053" max="2059" width="9" style="311"/>
    <col min="2060" max="2060" width="12.77734375" style="311" bestFit="1" customWidth="1"/>
    <col min="2061" max="2062" width="9" style="311"/>
    <col min="2063" max="2063" width="12.44140625" style="311" bestFit="1" customWidth="1"/>
    <col min="2064" max="2064" width="14.21875" style="311" bestFit="1" customWidth="1"/>
    <col min="2065" max="2069" width="4.109375" style="311" customWidth="1"/>
    <col min="2070" max="2304" width="9" style="311"/>
    <col min="2305" max="2305" width="2.88671875" style="311" customWidth="1"/>
    <col min="2306" max="2306" width="7.6640625" style="311" customWidth="1"/>
    <col min="2307" max="2307" width="14.44140625" style="311" customWidth="1"/>
    <col min="2308" max="2308" width="15.109375" style="311" bestFit="1" customWidth="1"/>
    <col min="2309" max="2315" width="9" style="311"/>
    <col min="2316" max="2316" width="12.77734375" style="311" bestFit="1" customWidth="1"/>
    <col min="2317" max="2318" width="9" style="311"/>
    <col min="2319" max="2319" width="12.44140625" style="311" bestFit="1" customWidth="1"/>
    <col min="2320" max="2320" width="14.21875" style="311" bestFit="1" customWidth="1"/>
    <col min="2321" max="2325" width="4.109375" style="311" customWidth="1"/>
    <col min="2326" max="2560" width="9" style="311"/>
    <col min="2561" max="2561" width="2.88671875" style="311" customWidth="1"/>
    <col min="2562" max="2562" width="7.6640625" style="311" customWidth="1"/>
    <col min="2563" max="2563" width="14.44140625" style="311" customWidth="1"/>
    <col min="2564" max="2564" width="15.109375" style="311" bestFit="1" customWidth="1"/>
    <col min="2565" max="2571" width="9" style="311"/>
    <col min="2572" max="2572" width="12.77734375" style="311" bestFit="1" customWidth="1"/>
    <col min="2573" max="2574" width="9" style="311"/>
    <col min="2575" max="2575" width="12.44140625" style="311" bestFit="1" customWidth="1"/>
    <col min="2576" max="2576" width="14.21875" style="311" bestFit="1" customWidth="1"/>
    <col min="2577" max="2581" width="4.109375" style="311" customWidth="1"/>
    <col min="2582" max="2816" width="9" style="311"/>
    <col min="2817" max="2817" width="2.88671875" style="311" customWidth="1"/>
    <col min="2818" max="2818" width="7.6640625" style="311" customWidth="1"/>
    <col min="2819" max="2819" width="14.44140625" style="311" customWidth="1"/>
    <col min="2820" max="2820" width="15.109375" style="311" bestFit="1" customWidth="1"/>
    <col min="2821" max="2827" width="9" style="311"/>
    <col min="2828" max="2828" width="12.77734375" style="311" bestFit="1" customWidth="1"/>
    <col min="2829" max="2830" width="9" style="311"/>
    <col min="2831" max="2831" width="12.44140625" style="311" bestFit="1" customWidth="1"/>
    <col min="2832" max="2832" width="14.21875" style="311" bestFit="1" customWidth="1"/>
    <col min="2833" max="2837" width="4.109375" style="311" customWidth="1"/>
    <col min="2838" max="3072" width="9" style="311"/>
    <col min="3073" max="3073" width="2.88671875" style="311" customWidth="1"/>
    <col min="3074" max="3074" width="7.6640625" style="311" customWidth="1"/>
    <col min="3075" max="3075" width="14.44140625" style="311" customWidth="1"/>
    <col min="3076" max="3076" width="15.109375" style="311" bestFit="1" customWidth="1"/>
    <col min="3077" max="3083" width="9" style="311"/>
    <col min="3084" max="3084" width="12.77734375" style="311" bestFit="1" customWidth="1"/>
    <col min="3085" max="3086" width="9" style="311"/>
    <col min="3087" max="3087" width="12.44140625" style="311" bestFit="1" customWidth="1"/>
    <col min="3088" max="3088" width="14.21875" style="311" bestFit="1" customWidth="1"/>
    <col min="3089" max="3093" width="4.109375" style="311" customWidth="1"/>
    <col min="3094" max="3328" width="9" style="311"/>
    <col min="3329" max="3329" width="2.88671875" style="311" customWidth="1"/>
    <col min="3330" max="3330" width="7.6640625" style="311" customWidth="1"/>
    <col min="3331" max="3331" width="14.44140625" style="311" customWidth="1"/>
    <col min="3332" max="3332" width="15.109375" style="311" bestFit="1" customWidth="1"/>
    <col min="3333" max="3339" width="9" style="311"/>
    <col min="3340" max="3340" width="12.77734375" style="311" bestFit="1" customWidth="1"/>
    <col min="3341" max="3342" width="9" style="311"/>
    <col min="3343" max="3343" width="12.44140625" style="311" bestFit="1" customWidth="1"/>
    <col min="3344" max="3344" width="14.21875" style="311" bestFit="1" customWidth="1"/>
    <col min="3345" max="3349" width="4.109375" style="311" customWidth="1"/>
    <col min="3350" max="3584" width="9" style="311"/>
    <col min="3585" max="3585" width="2.88671875" style="311" customWidth="1"/>
    <col min="3586" max="3586" width="7.6640625" style="311" customWidth="1"/>
    <col min="3587" max="3587" width="14.44140625" style="311" customWidth="1"/>
    <col min="3588" max="3588" width="15.109375" style="311" bestFit="1" customWidth="1"/>
    <col min="3589" max="3595" width="9" style="311"/>
    <col min="3596" max="3596" width="12.77734375" style="311" bestFit="1" customWidth="1"/>
    <col min="3597" max="3598" width="9" style="311"/>
    <col min="3599" max="3599" width="12.44140625" style="311" bestFit="1" customWidth="1"/>
    <col min="3600" max="3600" width="14.21875" style="311" bestFit="1" customWidth="1"/>
    <col min="3601" max="3605" width="4.109375" style="311" customWidth="1"/>
    <col min="3606" max="3840" width="9" style="311"/>
    <col min="3841" max="3841" width="2.88671875" style="311" customWidth="1"/>
    <col min="3842" max="3842" width="7.6640625" style="311" customWidth="1"/>
    <col min="3843" max="3843" width="14.44140625" style="311" customWidth="1"/>
    <col min="3844" max="3844" width="15.109375" style="311" bestFit="1" customWidth="1"/>
    <col min="3845" max="3851" width="9" style="311"/>
    <col min="3852" max="3852" width="12.77734375" style="311" bestFit="1" customWidth="1"/>
    <col min="3853" max="3854" width="9" style="311"/>
    <col min="3855" max="3855" width="12.44140625" style="311" bestFit="1" customWidth="1"/>
    <col min="3856" max="3856" width="14.21875" style="311" bestFit="1" customWidth="1"/>
    <col min="3857" max="3861" width="4.109375" style="311" customWidth="1"/>
    <col min="3862" max="4096" width="9" style="311"/>
    <col min="4097" max="4097" width="2.88671875" style="311" customWidth="1"/>
    <col min="4098" max="4098" width="7.6640625" style="311" customWidth="1"/>
    <col min="4099" max="4099" width="14.44140625" style="311" customWidth="1"/>
    <col min="4100" max="4100" width="15.109375" style="311" bestFit="1" customWidth="1"/>
    <col min="4101" max="4107" width="9" style="311"/>
    <col min="4108" max="4108" width="12.77734375" style="311" bestFit="1" customWidth="1"/>
    <col min="4109" max="4110" width="9" style="311"/>
    <col min="4111" max="4111" width="12.44140625" style="311" bestFit="1" customWidth="1"/>
    <col min="4112" max="4112" width="14.21875" style="311" bestFit="1" customWidth="1"/>
    <col min="4113" max="4117" width="4.109375" style="311" customWidth="1"/>
    <col min="4118" max="4352" width="9" style="311"/>
    <col min="4353" max="4353" width="2.88671875" style="311" customWidth="1"/>
    <col min="4354" max="4354" width="7.6640625" style="311" customWidth="1"/>
    <col min="4355" max="4355" width="14.44140625" style="311" customWidth="1"/>
    <col min="4356" max="4356" width="15.109375" style="311" bestFit="1" customWidth="1"/>
    <col min="4357" max="4363" width="9" style="311"/>
    <col min="4364" max="4364" width="12.77734375" style="311" bestFit="1" customWidth="1"/>
    <col min="4365" max="4366" width="9" style="311"/>
    <col min="4367" max="4367" width="12.44140625" style="311" bestFit="1" customWidth="1"/>
    <col min="4368" max="4368" width="14.21875" style="311" bestFit="1" customWidth="1"/>
    <col min="4369" max="4373" width="4.109375" style="311" customWidth="1"/>
    <col min="4374" max="4608" width="9" style="311"/>
    <col min="4609" max="4609" width="2.88671875" style="311" customWidth="1"/>
    <col min="4610" max="4610" width="7.6640625" style="311" customWidth="1"/>
    <col min="4611" max="4611" width="14.44140625" style="311" customWidth="1"/>
    <col min="4612" max="4612" width="15.109375" style="311" bestFit="1" customWidth="1"/>
    <col min="4613" max="4619" width="9" style="311"/>
    <col min="4620" max="4620" width="12.77734375" style="311" bestFit="1" customWidth="1"/>
    <col min="4621" max="4622" width="9" style="311"/>
    <col min="4623" max="4623" width="12.44140625" style="311" bestFit="1" customWidth="1"/>
    <col min="4624" max="4624" width="14.21875" style="311" bestFit="1" customWidth="1"/>
    <col min="4625" max="4629" width="4.109375" style="311" customWidth="1"/>
    <col min="4630" max="4864" width="9" style="311"/>
    <col min="4865" max="4865" width="2.88671875" style="311" customWidth="1"/>
    <col min="4866" max="4866" width="7.6640625" style="311" customWidth="1"/>
    <col min="4867" max="4867" width="14.44140625" style="311" customWidth="1"/>
    <col min="4868" max="4868" width="15.109375" style="311" bestFit="1" customWidth="1"/>
    <col min="4869" max="4875" width="9" style="311"/>
    <col min="4876" max="4876" width="12.77734375" style="311" bestFit="1" customWidth="1"/>
    <col min="4877" max="4878" width="9" style="311"/>
    <col min="4879" max="4879" width="12.44140625" style="311" bestFit="1" customWidth="1"/>
    <col min="4880" max="4880" width="14.21875" style="311" bestFit="1" customWidth="1"/>
    <col min="4881" max="4885" width="4.109375" style="311" customWidth="1"/>
    <col min="4886" max="5120" width="9" style="311"/>
    <col min="5121" max="5121" width="2.88671875" style="311" customWidth="1"/>
    <col min="5122" max="5122" width="7.6640625" style="311" customWidth="1"/>
    <col min="5123" max="5123" width="14.44140625" style="311" customWidth="1"/>
    <col min="5124" max="5124" width="15.109375" style="311" bestFit="1" customWidth="1"/>
    <col min="5125" max="5131" width="9" style="311"/>
    <col min="5132" max="5132" width="12.77734375" style="311" bestFit="1" customWidth="1"/>
    <col min="5133" max="5134" width="9" style="311"/>
    <col min="5135" max="5135" width="12.44140625" style="311" bestFit="1" customWidth="1"/>
    <col min="5136" max="5136" width="14.21875" style="311" bestFit="1" customWidth="1"/>
    <col min="5137" max="5141" width="4.109375" style="311" customWidth="1"/>
    <col min="5142" max="5376" width="9" style="311"/>
    <col min="5377" max="5377" width="2.88671875" style="311" customWidth="1"/>
    <col min="5378" max="5378" width="7.6640625" style="311" customWidth="1"/>
    <col min="5379" max="5379" width="14.44140625" style="311" customWidth="1"/>
    <col min="5380" max="5380" width="15.109375" style="311" bestFit="1" customWidth="1"/>
    <col min="5381" max="5387" width="9" style="311"/>
    <col min="5388" max="5388" width="12.77734375" style="311" bestFit="1" customWidth="1"/>
    <col min="5389" max="5390" width="9" style="311"/>
    <col min="5391" max="5391" width="12.44140625" style="311" bestFit="1" customWidth="1"/>
    <col min="5392" max="5392" width="14.21875" style="311" bestFit="1" customWidth="1"/>
    <col min="5393" max="5397" width="4.109375" style="311" customWidth="1"/>
    <col min="5398" max="5632" width="9" style="311"/>
    <col min="5633" max="5633" width="2.88671875" style="311" customWidth="1"/>
    <col min="5634" max="5634" width="7.6640625" style="311" customWidth="1"/>
    <col min="5635" max="5635" width="14.44140625" style="311" customWidth="1"/>
    <col min="5636" max="5636" width="15.109375" style="311" bestFit="1" customWidth="1"/>
    <col min="5637" max="5643" width="9" style="311"/>
    <col min="5644" max="5644" width="12.77734375" style="311" bestFit="1" customWidth="1"/>
    <col min="5645" max="5646" width="9" style="311"/>
    <col min="5647" max="5647" width="12.44140625" style="311" bestFit="1" customWidth="1"/>
    <col min="5648" max="5648" width="14.21875" style="311" bestFit="1" customWidth="1"/>
    <col min="5649" max="5653" width="4.109375" style="311" customWidth="1"/>
    <col min="5654" max="5888" width="9" style="311"/>
    <col min="5889" max="5889" width="2.88671875" style="311" customWidth="1"/>
    <col min="5890" max="5890" width="7.6640625" style="311" customWidth="1"/>
    <col min="5891" max="5891" width="14.44140625" style="311" customWidth="1"/>
    <col min="5892" max="5892" width="15.109375" style="311" bestFit="1" customWidth="1"/>
    <col min="5893" max="5899" width="9" style="311"/>
    <col min="5900" max="5900" width="12.77734375" style="311" bestFit="1" customWidth="1"/>
    <col min="5901" max="5902" width="9" style="311"/>
    <col min="5903" max="5903" width="12.44140625" style="311" bestFit="1" customWidth="1"/>
    <col min="5904" max="5904" width="14.21875" style="311" bestFit="1" customWidth="1"/>
    <col min="5905" max="5909" width="4.109375" style="311" customWidth="1"/>
    <col min="5910" max="6144" width="9" style="311"/>
    <col min="6145" max="6145" width="2.88671875" style="311" customWidth="1"/>
    <col min="6146" max="6146" width="7.6640625" style="311" customWidth="1"/>
    <col min="6147" max="6147" width="14.44140625" style="311" customWidth="1"/>
    <col min="6148" max="6148" width="15.109375" style="311" bestFit="1" customWidth="1"/>
    <col min="6149" max="6155" width="9" style="311"/>
    <col min="6156" max="6156" width="12.77734375" style="311" bestFit="1" customWidth="1"/>
    <col min="6157" max="6158" width="9" style="311"/>
    <col min="6159" max="6159" width="12.44140625" style="311" bestFit="1" customWidth="1"/>
    <col min="6160" max="6160" width="14.21875" style="311" bestFit="1" customWidth="1"/>
    <col min="6161" max="6165" width="4.109375" style="311" customWidth="1"/>
    <col min="6166" max="6400" width="9" style="311"/>
    <col min="6401" max="6401" width="2.88671875" style="311" customWidth="1"/>
    <col min="6402" max="6402" width="7.6640625" style="311" customWidth="1"/>
    <col min="6403" max="6403" width="14.44140625" style="311" customWidth="1"/>
    <col min="6404" max="6404" width="15.109375" style="311" bestFit="1" customWidth="1"/>
    <col min="6405" max="6411" width="9" style="311"/>
    <col min="6412" max="6412" width="12.77734375" style="311" bestFit="1" customWidth="1"/>
    <col min="6413" max="6414" width="9" style="311"/>
    <col min="6415" max="6415" width="12.44140625" style="311" bestFit="1" customWidth="1"/>
    <col min="6416" max="6416" width="14.21875" style="311" bestFit="1" customWidth="1"/>
    <col min="6417" max="6421" width="4.109375" style="311" customWidth="1"/>
    <col min="6422" max="6656" width="9" style="311"/>
    <col min="6657" max="6657" width="2.88671875" style="311" customWidth="1"/>
    <col min="6658" max="6658" width="7.6640625" style="311" customWidth="1"/>
    <col min="6659" max="6659" width="14.44140625" style="311" customWidth="1"/>
    <col min="6660" max="6660" width="15.109375" style="311" bestFit="1" customWidth="1"/>
    <col min="6661" max="6667" width="9" style="311"/>
    <col min="6668" max="6668" width="12.77734375" style="311" bestFit="1" customWidth="1"/>
    <col min="6669" max="6670" width="9" style="311"/>
    <col min="6671" max="6671" width="12.44140625" style="311" bestFit="1" customWidth="1"/>
    <col min="6672" max="6672" width="14.21875" style="311" bestFit="1" customWidth="1"/>
    <col min="6673" max="6677" width="4.109375" style="311" customWidth="1"/>
    <col min="6678" max="6912" width="9" style="311"/>
    <col min="6913" max="6913" width="2.88671875" style="311" customWidth="1"/>
    <col min="6914" max="6914" width="7.6640625" style="311" customWidth="1"/>
    <col min="6915" max="6915" width="14.44140625" style="311" customWidth="1"/>
    <col min="6916" max="6916" width="15.109375" style="311" bestFit="1" customWidth="1"/>
    <col min="6917" max="6923" width="9" style="311"/>
    <col min="6924" max="6924" width="12.77734375" style="311" bestFit="1" customWidth="1"/>
    <col min="6925" max="6926" width="9" style="311"/>
    <col min="6927" max="6927" width="12.44140625" style="311" bestFit="1" customWidth="1"/>
    <col min="6928" max="6928" width="14.21875" style="311" bestFit="1" customWidth="1"/>
    <col min="6929" max="6933" width="4.109375" style="311" customWidth="1"/>
    <col min="6934" max="7168" width="9" style="311"/>
    <col min="7169" max="7169" width="2.88671875" style="311" customWidth="1"/>
    <col min="7170" max="7170" width="7.6640625" style="311" customWidth="1"/>
    <col min="7171" max="7171" width="14.44140625" style="311" customWidth="1"/>
    <col min="7172" max="7172" width="15.109375" style="311" bestFit="1" customWidth="1"/>
    <col min="7173" max="7179" width="9" style="311"/>
    <col min="7180" max="7180" width="12.77734375" style="311" bestFit="1" customWidth="1"/>
    <col min="7181" max="7182" width="9" style="311"/>
    <col min="7183" max="7183" width="12.44140625" style="311" bestFit="1" customWidth="1"/>
    <col min="7184" max="7184" width="14.21875" style="311" bestFit="1" customWidth="1"/>
    <col min="7185" max="7189" width="4.109375" style="311" customWidth="1"/>
    <col min="7190" max="7424" width="9" style="311"/>
    <col min="7425" max="7425" width="2.88671875" style="311" customWidth="1"/>
    <col min="7426" max="7426" width="7.6640625" style="311" customWidth="1"/>
    <col min="7427" max="7427" width="14.44140625" style="311" customWidth="1"/>
    <col min="7428" max="7428" width="15.109375" style="311" bestFit="1" customWidth="1"/>
    <col min="7429" max="7435" width="9" style="311"/>
    <col min="7436" max="7436" width="12.77734375" style="311" bestFit="1" customWidth="1"/>
    <col min="7437" max="7438" width="9" style="311"/>
    <col min="7439" max="7439" width="12.44140625" style="311" bestFit="1" customWidth="1"/>
    <col min="7440" max="7440" width="14.21875" style="311" bestFit="1" customWidth="1"/>
    <col min="7441" max="7445" width="4.109375" style="311" customWidth="1"/>
    <col min="7446" max="7680" width="9" style="311"/>
    <col min="7681" max="7681" width="2.88671875" style="311" customWidth="1"/>
    <col min="7682" max="7682" width="7.6640625" style="311" customWidth="1"/>
    <col min="7683" max="7683" width="14.44140625" style="311" customWidth="1"/>
    <col min="7684" max="7684" width="15.109375" style="311" bestFit="1" customWidth="1"/>
    <col min="7685" max="7691" width="9" style="311"/>
    <col min="7692" max="7692" width="12.77734375" style="311" bestFit="1" customWidth="1"/>
    <col min="7693" max="7694" width="9" style="311"/>
    <col min="7695" max="7695" width="12.44140625" style="311" bestFit="1" customWidth="1"/>
    <col min="7696" max="7696" width="14.21875" style="311" bestFit="1" customWidth="1"/>
    <col min="7697" max="7701" width="4.109375" style="311" customWidth="1"/>
    <col min="7702" max="7936" width="9" style="311"/>
    <col min="7937" max="7937" width="2.88671875" style="311" customWidth="1"/>
    <col min="7938" max="7938" width="7.6640625" style="311" customWidth="1"/>
    <col min="7939" max="7939" width="14.44140625" style="311" customWidth="1"/>
    <col min="7940" max="7940" width="15.109375" style="311" bestFit="1" customWidth="1"/>
    <col min="7941" max="7947" width="9" style="311"/>
    <col min="7948" max="7948" width="12.77734375" style="311" bestFit="1" customWidth="1"/>
    <col min="7949" max="7950" width="9" style="311"/>
    <col min="7951" max="7951" width="12.44140625" style="311" bestFit="1" customWidth="1"/>
    <col min="7952" max="7952" width="14.21875" style="311" bestFit="1" customWidth="1"/>
    <col min="7953" max="7957" width="4.109375" style="311" customWidth="1"/>
    <col min="7958" max="8192" width="9" style="311"/>
    <col min="8193" max="8193" width="2.88671875" style="311" customWidth="1"/>
    <col min="8194" max="8194" width="7.6640625" style="311" customWidth="1"/>
    <col min="8195" max="8195" width="14.44140625" style="311" customWidth="1"/>
    <col min="8196" max="8196" width="15.109375" style="311" bestFit="1" customWidth="1"/>
    <col min="8197" max="8203" width="9" style="311"/>
    <col min="8204" max="8204" width="12.77734375" style="311" bestFit="1" customWidth="1"/>
    <col min="8205" max="8206" width="9" style="311"/>
    <col min="8207" max="8207" width="12.44140625" style="311" bestFit="1" customWidth="1"/>
    <col min="8208" max="8208" width="14.21875" style="311" bestFit="1" customWidth="1"/>
    <col min="8209" max="8213" width="4.109375" style="311" customWidth="1"/>
    <col min="8214" max="8448" width="9" style="311"/>
    <col min="8449" max="8449" width="2.88671875" style="311" customWidth="1"/>
    <col min="8450" max="8450" width="7.6640625" style="311" customWidth="1"/>
    <col min="8451" max="8451" width="14.44140625" style="311" customWidth="1"/>
    <col min="8452" max="8452" width="15.109375" style="311" bestFit="1" customWidth="1"/>
    <col min="8453" max="8459" width="9" style="311"/>
    <col min="8460" max="8460" width="12.77734375" style="311" bestFit="1" customWidth="1"/>
    <col min="8461" max="8462" width="9" style="311"/>
    <col min="8463" max="8463" width="12.44140625" style="311" bestFit="1" customWidth="1"/>
    <col min="8464" max="8464" width="14.21875" style="311" bestFit="1" customWidth="1"/>
    <col min="8465" max="8469" width="4.109375" style="311" customWidth="1"/>
    <col min="8470" max="8704" width="9" style="311"/>
    <col min="8705" max="8705" width="2.88671875" style="311" customWidth="1"/>
    <col min="8706" max="8706" width="7.6640625" style="311" customWidth="1"/>
    <col min="8707" max="8707" width="14.44140625" style="311" customWidth="1"/>
    <col min="8708" max="8708" width="15.109375" style="311" bestFit="1" customWidth="1"/>
    <col min="8709" max="8715" width="9" style="311"/>
    <col min="8716" max="8716" width="12.77734375" style="311" bestFit="1" customWidth="1"/>
    <col min="8717" max="8718" width="9" style="311"/>
    <col min="8719" max="8719" width="12.44140625" style="311" bestFit="1" customWidth="1"/>
    <col min="8720" max="8720" width="14.21875" style="311" bestFit="1" customWidth="1"/>
    <col min="8721" max="8725" width="4.109375" style="311" customWidth="1"/>
    <col min="8726" max="8960" width="9" style="311"/>
    <col min="8961" max="8961" width="2.88671875" style="311" customWidth="1"/>
    <col min="8962" max="8962" width="7.6640625" style="311" customWidth="1"/>
    <col min="8963" max="8963" width="14.44140625" style="311" customWidth="1"/>
    <col min="8964" max="8964" width="15.109375" style="311" bestFit="1" customWidth="1"/>
    <col min="8965" max="8971" width="9" style="311"/>
    <col min="8972" max="8972" width="12.77734375" style="311" bestFit="1" customWidth="1"/>
    <col min="8973" max="8974" width="9" style="311"/>
    <col min="8975" max="8975" width="12.44140625" style="311" bestFit="1" customWidth="1"/>
    <col min="8976" max="8976" width="14.21875" style="311" bestFit="1" customWidth="1"/>
    <col min="8977" max="8981" width="4.109375" style="311" customWidth="1"/>
    <col min="8982" max="9216" width="9" style="311"/>
    <col min="9217" max="9217" width="2.88671875" style="311" customWidth="1"/>
    <col min="9218" max="9218" width="7.6640625" style="311" customWidth="1"/>
    <col min="9219" max="9219" width="14.44140625" style="311" customWidth="1"/>
    <col min="9220" max="9220" width="15.109375" style="311" bestFit="1" customWidth="1"/>
    <col min="9221" max="9227" width="9" style="311"/>
    <col min="9228" max="9228" width="12.77734375" style="311" bestFit="1" customWidth="1"/>
    <col min="9229" max="9230" width="9" style="311"/>
    <col min="9231" max="9231" width="12.44140625" style="311" bestFit="1" customWidth="1"/>
    <col min="9232" max="9232" width="14.21875" style="311" bestFit="1" customWidth="1"/>
    <col min="9233" max="9237" width="4.109375" style="311" customWidth="1"/>
    <col min="9238" max="9472" width="9" style="311"/>
    <col min="9473" max="9473" width="2.88671875" style="311" customWidth="1"/>
    <col min="9474" max="9474" width="7.6640625" style="311" customWidth="1"/>
    <col min="9475" max="9475" width="14.44140625" style="311" customWidth="1"/>
    <col min="9476" max="9476" width="15.109375" style="311" bestFit="1" customWidth="1"/>
    <col min="9477" max="9483" width="9" style="311"/>
    <col min="9484" max="9484" width="12.77734375" style="311" bestFit="1" customWidth="1"/>
    <col min="9485" max="9486" width="9" style="311"/>
    <col min="9487" max="9487" width="12.44140625" style="311" bestFit="1" customWidth="1"/>
    <col min="9488" max="9488" width="14.21875" style="311" bestFit="1" customWidth="1"/>
    <col min="9489" max="9493" width="4.109375" style="311" customWidth="1"/>
    <col min="9494" max="9728" width="9" style="311"/>
    <col min="9729" max="9729" width="2.88671875" style="311" customWidth="1"/>
    <col min="9730" max="9730" width="7.6640625" style="311" customWidth="1"/>
    <col min="9731" max="9731" width="14.44140625" style="311" customWidth="1"/>
    <col min="9732" max="9732" width="15.109375" style="311" bestFit="1" customWidth="1"/>
    <col min="9733" max="9739" width="9" style="311"/>
    <col min="9740" max="9740" width="12.77734375" style="311" bestFit="1" customWidth="1"/>
    <col min="9741" max="9742" width="9" style="311"/>
    <col min="9743" max="9743" width="12.44140625" style="311" bestFit="1" customWidth="1"/>
    <col min="9744" max="9744" width="14.21875" style="311" bestFit="1" customWidth="1"/>
    <col min="9745" max="9749" width="4.109375" style="311" customWidth="1"/>
    <col min="9750" max="9984" width="9" style="311"/>
    <col min="9985" max="9985" width="2.88671875" style="311" customWidth="1"/>
    <col min="9986" max="9986" width="7.6640625" style="311" customWidth="1"/>
    <col min="9987" max="9987" width="14.44140625" style="311" customWidth="1"/>
    <col min="9988" max="9988" width="15.109375" style="311" bestFit="1" customWidth="1"/>
    <col min="9989" max="9995" width="9" style="311"/>
    <col min="9996" max="9996" width="12.77734375" style="311" bestFit="1" customWidth="1"/>
    <col min="9997" max="9998" width="9" style="311"/>
    <col min="9999" max="9999" width="12.44140625" style="311" bestFit="1" customWidth="1"/>
    <col min="10000" max="10000" width="14.21875" style="311" bestFit="1" customWidth="1"/>
    <col min="10001" max="10005" width="4.109375" style="311" customWidth="1"/>
    <col min="10006" max="10240" width="9" style="311"/>
    <col min="10241" max="10241" width="2.88671875" style="311" customWidth="1"/>
    <col min="10242" max="10242" width="7.6640625" style="311" customWidth="1"/>
    <col min="10243" max="10243" width="14.44140625" style="311" customWidth="1"/>
    <col min="10244" max="10244" width="15.109375" style="311" bestFit="1" customWidth="1"/>
    <col min="10245" max="10251" width="9" style="311"/>
    <col min="10252" max="10252" width="12.77734375" style="311" bestFit="1" customWidth="1"/>
    <col min="10253" max="10254" width="9" style="311"/>
    <col min="10255" max="10255" width="12.44140625" style="311" bestFit="1" customWidth="1"/>
    <col min="10256" max="10256" width="14.21875" style="311" bestFit="1" customWidth="1"/>
    <col min="10257" max="10261" width="4.109375" style="311" customWidth="1"/>
    <col min="10262" max="10496" width="9" style="311"/>
    <col min="10497" max="10497" width="2.88671875" style="311" customWidth="1"/>
    <col min="10498" max="10498" width="7.6640625" style="311" customWidth="1"/>
    <col min="10499" max="10499" width="14.44140625" style="311" customWidth="1"/>
    <col min="10500" max="10500" width="15.109375" style="311" bestFit="1" customWidth="1"/>
    <col min="10501" max="10507" width="9" style="311"/>
    <col min="10508" max="10508" width="12.77734375" style="311" bestFit="1" customWidth="1"/>
    <col min="10509" max="10510" width="9" style="311"/>
    <col min="10511" max="10511" width="12.44140625" style="311" bestFit="1" customWidth="1"/>
    <col min="10512" max="10512" width="14.21875" style="311" bestFit="1" customWidth="1"/>
    <col min="10513" max="10517" width="4.109375" style="311" customWidth="1"/>
    <col min="10518" max="10752" width="9" style="311"/>
    <col min="10753" max="10753" width="2.88671875" style="311" customWidth="1"/>
    <col min="10754" max="10754" width="7.6640625" style="311" customWidth="1"/>
    <col min="10755" max="10755" width="14.44140625" style="311" customWidth="1"/>
    <col min="10756" max="10756" width="15.109375" style="311" bestFit="1" customWidth="1"/>
    <col min="10757" max="10763" width="9" style="311"/>
    <col min="10764" max="10764" width="12.77734375" style="311" bestFit="1" customWidth="1"/>
    <col min="10765" max="10766" width="9" style="311"/>
    <col min="10767" max="10767" width="12.44140625" style="311" bestFit="1" customWidth="1"/>
    <col min="10768" max="10768" width="14.21875" style="311" bestFit="1" customWidth="1"/>
    <col min="10769" max="10773" width="4.109375" style="311" customWidth="1"/>
    <col min="10774" max="11008" width="9" style="311"/>
    <col min="11009" max="11009" width="2.88671875" style="311" customWidth="1"/>
    <col min="11010" max="11010" width="7.6640625" style="311" customWidth="1"/>
    <col min="11011" max="11011" width="14.44140625" style="311" customWidth="1"/>
    <col min="11012" max="11012" width="15.109375" style="311" bestFit="1" customWidth="1"/>
    <col min="11013" max="11019" width="9" style="311"/>
    <col min="11020" max="11020" width="12.77734375" style="311" bestFit="1" customWidth="1"/>
    <col min="11021" max="11022" width="9" style="311"/>
    <col min="11023" max="11023" width="12.44140625" style="311" bestFit="1" customWidth="1"/>
    <col min="11024" max="11024" width="14.21875" style="311" bestFit="1" customWidth="1"/>
    <col min="11025" max="11029" width="4.109375" style="311" customWidth="1"/>
    <col min="11030" max="11264" width="9" style="311"/>
    <col min="11265" max="11265" width="2.88671875" style="311" customWidth="1"/>
    <col min="11266" max="11266" width="7.6640625" style="311" customWidth="1"/>
    <col min="11267" max="11267" width="14.44140625" style="311" customWidth="1"/>
    <col min="11268" max="11268" width="15.109375" style="311" bestFit="1" customWidth="1"/>
    <col min="11269" max="11275" width="9" style="311"/>
    <col min="11276" max="11276" width="12.77734375" style="311" bestFit="1" customWidth="1"/>
    <col min="11277" max="11278" width="9" style="311"/>
    <col min="11279" max="11279" width="12.44140625" style="311" bestFit="1" customWidth="1"/>
    <col min="11280" max="11280" width="14.21875" style="311" bestFit="1" customWidth="1"/>
    <col min="11281" max="11285" width="4.109375" style="311" customWidth="1"/>
    <col min="11286" max="11520" width="9" style="311"/>
    <col min="11521" max="11521" width="2.88671875" style="311" customWidth="1"/>
    <col min="11522" max="11522" width="7.6640625" style="311" customWidth="1"/>
    <col min="11523" max="11523" width="14.44140625" style="311" customWidth="1"/>
    <col min="11524" max="11524" width="15.109375" style="311" bestFit="1" customWidth="1"/>
    <col min="11525" max="11531" width="9" style="311"/>
    <col min="11532" max="11532" width="12.77734375" style="311" bestFit="1" customWidth="1"/>
    <col min="11533" max="11534" width="9" style="311"/>
    <col min="11535" max="11535" width="12.44140625" style="311" bestFit="1" customWidth="1"/>
    <col min="11536" max="11536" width="14.21875" style="311" bestFit="1" customWidth="1"/>
    <col min="11537" max="11541" width="4.109375" style="311" customWidth="1"/>
    <col min="11542" max="11776" width="9" style="311"/>
    <col min="11777" max="11777" width="2.88671875" style="311" customWidth="1"/>
    <col min="11778" max="11778" width="7.6640625" style="311" customWidth="1"/>
    <col min="11779" max="11779" width="14.44140625" style="311" customWidth="1"/>
    <col min="11780" max="11780" width="15.109375" style="311" bestFit="1" customWidth="1"/>
    <col min="11781" max="11787" width="9" style="311"/>
    <col min="11788" max="11788" width="12.77734375" style="311" bestFit="1" customWidth="1"/>
    <col min="11789" max="11790" width="9" style="311"/>
    <col min="11791" max="11791" width="12.44140625" style="311" bestFit="1" customWidth="1"/>
    <col min="11792" max="11792" width="14.21875" style="311" bestFit="1" customWidth="1"/>
    <col min="11793" max="11797" width="4.109375" style="311" customWidth="1"/>
    <col min="11798" max="12032" width="9" style="311"/>
    <col min="12033" max="12033" width="2.88671875" style="311" customWidth="1"/>
    <col min="12034" max="12034" width="7.6640625" style="311" customWidth="1"/>
    <col min="12035" max="12035" width="14.44140625" style="311" customWidth="1"/>
    <col min="12036" max="12036" width="15.109375" style="311" bestFit="1" customWidth="1"/>
    <col min="12037" max="12043" width="9" style="311"/>
    <col min="12044" max="12044" width="12.77734375" style="311" bestFit="1" customWidth="1"/>
    <col min="12045" max="12046" width="9" style="311"/>
    <col min="12047" max="12047" width="12.44140625" style="311" bestFit="1" customWidth="1"/>
    <col min="12048" max="12048" width="14.21875" style="311" bestFit="1" customWidth="1"/>
    <col min="12049" max="12053" width="4.109375" style="311" customWidth="1"/>
    <col min="12054" max="12288" width="9" style="311"/>
    <col min="12289" max="12289" width="2.88671875" style="311" customWidth="1"/>
    <col min="12290" max="12290" width="7.6640625" style="311" customWidth="1"/>
    <col min="12291" max="12291" width="14.44140625" style="311" customWidth="1"/>
    <col min="12292" max="12292" width="15.109375" style="311" bestFit="1" customWidth="1"/>
    <col min="12293" max="12299" width="9" style="311"/>
    <col min="12300" max="12300" width="12.77734375" style="311" bestFit="1" customWidth="1"/>
    <col min="12301" max="12302" width="9" style="311"/>
    <col min="12303" max="12303" width="12.44140625" style="311" bestFit="1" customWidth="1"/>
    <col min="12304" max="12304" width="14.21875" style="311" bestFit="1" customWidth="1"/>
    <col min="12305" max="12309" width="4.109375" style="311" customWidth="1"/>
    <col min="12310" max="12544" width="9" style="311"/>
    <col min="12545" max="12545" width="2.88671875" style="311" customWidth="1"/>
    <col min="12546" max="12546" width="7.6640625" style="311" customWidth="1"/>
    <col min="12547" max="12547" width="14.44140625" style="311" customWidth="1"/>
    <col min="12548" max="12548" width="15.109375" style="311" bestFit="1" customWidth="1"/>
    <col min="12549" max="12555" width="9" style="311"/>
    <col min="12556" max="12556" width="12.77734375" style="311" bestFit="1" customWidth="1"/>
    <col min="12557" max="12558" width="9" style="311"/>
    <col min="12559" max="12559" width="12.44140625" style="311" bestFit="1" customWidth="1"/>
    <col min="12560" max="12560" width="14.21875" style="311" bestFit="1" customWidth="1"/>
    <col min="12561" max="12565" width="4.109375" style="311" customWidth="1"/>
    <col min="12566" max="12800" width="9" style="311"/>
    <col min="12801" max="12801" width="2.88671875" style="311" customWidth="1"/>
    <col min="12802" max="12802" width="7.6640625" style="311" customWidth="1"/>
    <col min="12803" max="12803" width="14.44140625" style="311" customWidth="1"/>
    <col min="12804" max="12804" width="15.109375" style="311" bestFit="1" customWidth="1"/>
    <col min="12805" max="12811" width="9" style="311"/>
    <col min="12812" max="12812" width="12.77734375" style="311" bestFit="1" customWidth="1"/>
    <col min="12813" max="12814" width="9" style="311"/>
    <col min="12815" max="12815" width="12.44140625" style="311" bestFit="1" customWidth="1"/>
    <col min="12816" max="12816" width="14.21875" style="311" bestFit="1" customWidth="1"/>
    <col min="12817" max="12821" width="4.109375" style="311" customWidth="1"/>
    <col min="12822" max="13056" width="9" style="311"/>
    <col min="13057" max="13057" width="2.88671875" style="311" customWidth="1"/>
    <col min="13058" max="13058" width="7.6640625" style="311" customWidth="1"/>
    <col min="13059" max="13059" width="14.44140625" style="311" customWidth="1"/>
    <col min="13060" max="13060" width="15.109375" style="311" bestFit="1" customWidth="1"/>
    <col min="13061" max="13067" width="9" style="311"/>
    <col min="13068" max="13068" width="12.77734375" style="311" bestFit="1" customWidth="1"/>
    <col min="13069" max="13070" width="9" style="311"/>
    <col min="13071" max="13071" width="12.44140625" style="311" bestFit="1" customWidth="1"/>
    <col min="13072" max="13072" width="14.21875" style="311" bestFit="1" customWidth="1"/>
    <col min="13073" max="13077" width="4.109375" style="311" customWidth="1"/>
    <col min="13078" max="13312" width="9" style="311"/>
    <col min="13313" max="13313" width="2.88671875" style="311" customWidth="1"/>
    <col min="13314" max="13314" width="7.6640625" style="311" customWidth="1"/>
    <col min="13315" max="13315" width="14.44140625" style="311" customWidth="1"/>
    <col min="13316" max="13316" width="15.109375" style="311" bestFit="1" customWidth="1"/>
    <col min="13317" max="13323" width="9" style="311"/>
    <col min="13324" max="13324" width="12.77734375" style="311" bestFit="1" customWidth="1"/>
    <col min="13325" max="13326" width="9" style="311"/>
    <col min="13327" max="13327" width="12.44140625" style="311" bestFit="1" customWidth="1"/>
    <col min="13328" max="13328" width="14.21875" style="311" bestFit="1" customWidth="1"/>
    <col min="13329" max="13333" width="4.109375" style="311" customWidth="1"/>
    <col min="13334" max="13568" width="9" style="311"/>
    <col min="13569" max="13569" width="2.88671875" style="311" customWidth="1"/>
    <col min="13570" max="13570" width="7.6640625" style="311" customWidth="1"/>
    <col min="13571" max="13571" width="14.44140625" style="311" customWidth="1"/>
    <col min="13572" max="13572" width="15.109375" style="311" bestFit="1" customWidth="1"/>
    <col min="13573" max="13579" width="9" style="311"/>
    <col min="13580" max="13580" width="12.77734375" style="311" bestFit="1" customWidth="1"/>
    <col min="13581" max="13582" width="9" style="311"/>
    <col min="13583" max="13583" width="12.44140625" style="311" bestFit="1" customWidth="1"/>
    <col min="13584" max="13584" width="14.21875" style="311" bestFit="1" customWidth="1"/>
    <col min="13585" max="13589" width="4.109375" style="311" customWidth="1"/>
    <col min="13590" max="13824" width="9" style="311"/>
    <col min="13825" max="13825" width="2.88671875" style="311" customWidth="1"/>
    <col min="13826" max="13826" width="7.6640625" style="311" customWidth="1"/>
    <col min="13827" max="13827" width="14.44140625" style="311" customWidth="1"/>
    <col min="13828" max="13828" width="15.109375" style="311" bestFit="1" customWidth="1"/>
    <col min="13829" max="13835" width="9" style="311"/>
    <col min="13836" max="13836" width="12.77734375" style="311" bestFit="1" customWidth="1"/>
    <col min="13837" max="13838" width="9" style="311"/>
    <col min="13839" max="13839" width="12.44140625" style="311" bestFit="1" customWidth="1"/>
    <col min="13840" max="13840" width="14.21875" style="311" bestFit="1" customWidth="1"/>
    <col min="13841" max="13845" width="4.109375" style="311" customWidth="1"/>
    <col min="13846" max="14080" width="9" style="311"/>
    <col min="14081" max="14081" width="2.88671875" style="311" customWidth="1"/>
    <col min="14082" max="14082" width="7.6640625" style="311" customWidth="1"/>
    <col min="14083" max="14083" width="14.44140625" style="311" customWidth="1"/>
    <col min="14084" max="14084" width="15.109375" style="311" bestFit="1" customWidth="1"/>
    <col min="14085" max="14091" width="9" style="311"/>
    <col min="14092" max="14092" width="12.77734375" style="311" bestFit="1" customWidth="1"/>
    <col min="14093" max="14094" width="9" style="311"/>
    <col min="14095" max="14095" width="12.44140625" style="311" bestFit="1" customWidth="1"/>
    <col min="14096" max="14096" width="14.21875" style="311" bestFit="1" customWidth="1"/>
    <col min="14097" max="14101" width="4.109375" style="311" customWidth="1"/>
    <col min="14102" max="14336" width="9" style="311"/>
    <col min="14337" max="14337" width="2.88671875" style="311" customWidth="1"/>
    <col min="14338" max="14338" width="7.6640625" style="311" customWidth="1"/>
    <col min="14339" max="14339" width="14.44140625" style="311" customWidth="1"/>
    <col min="14340" max="14340" width="15.109375" style="311" bestFit="1" customWidth="1"/>
    <col min="14341" max="14347" width="9" style="311"/>
    <col min="14348" max="14348" width="12.77734375" style="311" bestFit="1" customWidth="1"/>
    <col min="14349" max="14350" width="9" style="311"/>
    <col min="14351" max="14351" width="12.44140625" style="311" bestFit="1" customWidth="1"/>
    <col min="14352" max="14352" width="14.21875" style="311" bestFit="1" customWidth="1"/>
    <col min="14353" max="14357" width="4.109375" style="311" customWidth="1"/>
    <col min="14358" max="14592" width="9" style="311"/>
    <col min="14593" max="14593" width="2.88671875" style="311" customWidth="1"/>
    <col min="14594" max="14594" width="7.6640625" style="311" customWidth="1"/>
    <col min="14595" max="14595" width="14.44140625" style="311" customWidth="1"/>
    <col min="14596" max="14596" width="15.109375" style="311" bestFit="1" customWidth="1"/>
    <col min="14597" max="14603" width="9" style="311"/>
    <col min="14604" max="14604" width="12.77734375" style="311" bestFit="1" customWidth="1"/>
    <col min="14605" max="14606" width="9" style="311"/>
    <col min="14607" max="14607" width="12.44140625" style="311" bestFit="1" customWidth="1"/>
    <col min="14608" max="14608" width="14.21875" style="311" bestFit="1" customWidth="1"/>
    <col min="14609" max="14613" width="4.109375" style="311" customWidth="1"/>
    <col min="14614" max="14848" width="9" style="311"/>
    <col min="14849" max="14849" width="2.88671875" style="311" customWidth="1"/>
    <col min="14850" max="14850" width="7.6640625" style="311" customWidth="1"/>
    <col min="14851" max="14851" width="14.44140625" style="311" customWidth="1"/>
    <col min="14852" max="14852" width="15.109375" style="311" bestFit="1" customWidth="1"/>
    <col min="14853" max="14859" width="9" style="311"/>
    <col min="14860" max="14860" width="12.77734375" style="311" bestFit="1" customWidth="1"/>
    <col min="14861" max="14862" width="9" style="311"/>
    <col min="14863" max="14863" width="12.44140625" style="311" bestFit="1" customWidth="1"/>
    <col min="14864" max="14864" width="14.21875" style="311" bestFit="1" customWidth="1"/>
    <col min="14865" max="14869" width="4.109375" style="311" customWidth="1"/>
    <col min="14870" max="15104" width="9" style="311"/>
    <col min="15105" max="15105" width="2.88671875" style="311" customWidth="1"/>
    <col min="15106" max="15106" width="7.6640625" style="311" customWidth="1"/>
    <col min="15107" max="15107" width="14.44140625" style="311" customWidth="1"/>
    <col min="15108" max="15108" width="15.109375" style="311" bestFit="1" customWidth="1"/>
    <col min="15109" max="15115" width="9" style="311"/>
    <col min="15116" max="15116" width="12.77734375" style="311" bestFit="1" customWidth="1"/>
    <col min="15117" max="15118" width="9" style="311"/>
    <col min="15119" max="15119" width="12.44140625" style="311" bestFit="1" customWidth="1"/>
    <col min="15120" max="15120" width="14.21875" style="311" bestFit="1" customWidth="1"/>
    <col min="15121" max="15125" width="4.109375" style="311" customWidth="1"/>
    <col min="15126" max="15360" width="9" style="311"/>
    <col min="15361" max="15361" width="2.88671875" style="311" customWidth="1"/>
    <col min="15362" max="15362" width="7.6640625" style="311" customWidth="1"/>
    <col min="15363" max="15363" width="14.44140625" style="311" customWidth="1"/>
    <col min="15364" max="15364" width="15.109375" style="311" bestFit="1" customWidth="1"/>
    <col min="15365" max="15371" width="9" style="311"/>
    <col min="15372" max="15372" width="12.77734375" style="311" bestFit="1" customWidth="1"/>
    <col min="15373" max="15374" width="9" style="311"/>
    <col min="15375" max="15375" width="12.44140625" style="311" bestFit="1" customWidth="1"/>
    <col min="15376" max="15376" width="14.21875" style="311" bestFit="1" customWidth="1"/>
    <col min="15377" max="15381" width="4.109375" style="311" customWidth="1"/>
    <col min="15382" max="15616" width="9" style="311"/>
    <col min="15617" max="15617" width="2.88671875" style="311" customWidth="1"/>
    <col min="15618" max="15618" width="7.6640625" style="311" customWidth="1"/>
    <col min="15619" max="15619" width="14.44140625" style="311" customWidth="1"/>
    <col min="15620" max="15620" width="15.109375" style="311" bestFit="1" customWidth="1"/>
    <col min="15621" max="15627" width="9" style="311"/>
    <col min="15628" max="15628" width="12.77734375" style="311" bestFit="1" customWidth="1"/>
    <col min="15629" max="15630" width="9" style="311"/>
    <col min="15631" max="15631" width="12.44140625" style="311" bestFit="1" customWidth="1"/>
    <col min="15632" max="15632" width="14.21875" style="311" bestFit="1" customWidth="1"/>
    <col min="15633" max="15637" width="4.109375" style="311" customWidth="1"/>
    <col min="15638" max="15872" width="9" style="311"/>
    <col min="15873" max="15873" width="2.88671875" style="311" customWidth="1"/>
    <col min="15874" max="15874" width="7.6640625" style="311" customWidth="1"/>
    <col min="15875" max="15875" width="14.44140625" style="311" customWidth="1"/>
    <col min="15876" max="15876" width="15.109375" style="311" bestFit="1" customWidth="1"/>
    <col min="15877" max="15883" width="9" style="311"/>
    <col min="15884" max="15884" width="12.77734375" style="311" bestFit="1" customWidth="1"/>
    <col min="15885" max="15886" width="9" style="311"/>
    <col min="15887" max="15887" width="12.44140625" style="311" bestFit="1" customWidth="1"/>
    <col min="15888" max="15888" width="14.21875" style="311" bestFit="1" customWidth="1"/>
    <col min="15889" max="15893" width="4.109375" style="311" customWidth="1"/>
    <col min="15894" max="16128" width="9" style="311"/>
    <col min="16129" max="16129" width="2.88671875" style="311" customWidth="1"/>
    <col min="16130" max="16130" width="7.6640625" style="311" customWidth="1"/>
    <col min="16131" max="16131" width="14.44140625" style="311" customWidth="1"/>
    <col min="16132" max="16132" width="15.109375" style="311" bestFit="1" customWidth="1"/>
    <col min="16133" max="16139" width="9" style="311"/>
    <col min="16140" max="16140" width="12.77734375" style="311" bestFit="1" customWidth="1"/>
    <col min="16141" max="16142" width="9" style="311"/>
    <col min="16143" max="16143" width="12.44140625" style="311" bestFit="1" customWidth="1"/>
    <col min="16144" max="16144" width="14.21875" style="311" bestFit="1" customWidth="1"/>
    <col min="16145" max="16149" width="4.109375" style="311" customWidth="1"/>
    <col min="16150" max="16384" width="9" style="311"/>
  </cols>
  <sheetData>
    <row r="1" spans="2:21" ht="21.75" customHeight="1" x14ac:dyDescent="0.2">
      <c r="B1" s="184" t="s">
        <v>302</v>
      </c>
    </row>
    <row r="2" spans="2:21" ht="21" x14ac:dyDescent="0.25">
      <c r="B2" s="338" t="s">
        <v>136</v>
      </c>
      <c r="C2" s="339" t="s">
        <v>137</v>
      </c>
      <c r="J2" s="340" t="s">
        <v>250</v>
      </c>
    </row>
    <row r="3" spans="2:21" ht="15" thickBot="1" x14ac:dyDescent="0.25">
      <c r="B3" s="338"/>
    </row>
    <row r="4" spans="2:21" ht="18" customHeight="1" thickBot="1" x14ac:dyDescent="0.25">
      <c r="B4" s="497" t="s">
        <v>138</v>
      </c>
      <c r="C4" s="341" t="s">
        <v>139</v>
      </c>
      <c r="D4" s="341" t="s">
        <v>139</v>
      </c>
      <c r="E4" s="342" t="s">
        <v>140</v>
      </c>
      <c r="F4" s="343"/>
      <c r="G4" s="343"/>
      <c r="H4" s="343"/>
      <c r="I4" s="343"/>
      <c r="J4" s="344"/>
      <c r="K4" s="342" t="s">
        <v>141</v>
      </c>
      <c r="L4" s="344"/>
      <c r="M4" s="500" t="s">
        <v>311</v>
      </c>
      <c r="N4" s="501"/>
      <c r="O4" s="501"/>
      <c r="P4" s="502"/>
      <c r="Q4" s="500" t="s">
        <v>142</v>
      </c>
      <c r="R4" s="501"/>
      <c r="S4" s="501"/>
      <c r="T4" s="501"/>
      <c r="U4" s="502"/>
    </row>
    <row r="5" spans="2:21" ht="18" customHeight="1" thickBot="1" x14ac:dyDescent="0.25">
      <c r="B5" s="498"/>
      <c r="C5" s="345"/>
      <c r="D5" s="345"/>
      <c r="E5" s="346" t="s">
        <v>143</v>
      </c>
      <c r="F5" s="347"/>
      <c r="G5" s="346" t="s">
        <v>144</v>
      </c>
      <c r="H5" s="348"/>
      <c r="I5" s="349"/>
      <c r="J5" s="349"/>
      <c r="K5" s="349"/>
      <c r="L5" s="350" t="s">
        <v>145</v>
      </c>
      <c r="M5" s="342" t="s">
        <v>146</v>
      </c>
      <c r="N5" s="343"/>
      <c r="O5" s="350" t="s">
        <v>147</v>
      </c>
      <c r="P5" s="351"/>
      <c r="Q5" s="503" t="s">
        <v>148</v>
      </c>
      <c r="R5" s="506" t="s">
        <v>149</v>
      </c>
      <c r="S5" s="509" t="s">
        <v>150</v>
      </c>
      <c r="T5" s="509" t="s">
        <v>151</v>
      </c>
      <c r="U5" s="510" t="s">
        <v>152</v>
      </c>
    </row>
    <row r="6" spans="2:21" ht="18" customHeight="1" thickBot="1" x14ac:dyDescent="0.25">
      <c r="B6" s="498"/>
      <c r="C6" s="345"/>
      <c r="D6" s="352" t="s">
        <v>153</v>
      </c>
      <c r="E6" s="353" t="s">
        <v>305</v>
      </c>
      <c r="F6" s="354"/>
      <c r="G6" s="353" t="s">
        <v>154</v>
      </c>
      <c r="H6" s="355"/>
      <c r="I6" s="356" t="s">
        <v>155</v>
      </c>
      <c r="J6" s="356" t="s">
        <v>156</v>
      </c>
      <c r="K6" s="356" t="s">
        <v>157</v>
      </c>
      <c r="L6" s="357" t="s">
        <v>158</v>
      </c>
      <c r="M6" s="350" t="s">
        <v>159</v>
      </c>
      <c r="N6" s="358" t="s">
        <v>306</v>
      </c>
      <c r="O6" s="357" t="s">
        <v>160</v>
      </c>
      <c r="P6" s="359" t="s">
        <v>161</v>
      </c>
      <c r="Q6" s="504"/>
      <c r="R6" s="507"/>
      <c r="S6" s="504"/>
      <c r="T6" s="504"/>
      <c r="U6" s="511"/>
    </row>
    <row r="7" spans="2:21" ht="18" customHeight="1" x14ac:dyDescent="0.2">
      <c r="B7" s="498"/>
      <c r="C7" s="345"/>
      <c r="D7" s="345"/>
      <c r="E7" s="360" t="s">
        <v>162</v>
      </c>
      <c r="F7" s="360" t="s">
        <v>163</v>
      </c>
      <c r="G7" s="360" t="s">
        <v>164</v>
      </c>
      <c r="H7" s="360" t="s">
        <v>165</v>
      </c>
      <c r="I7" s="361"/>
      <c r="J7" s="361"/>
      <c r="K7" s="361"/>
      <c r="L7" s="361" t="s">
        <v>166</v>
      </c>
      <c r="M7" s="361"/>
      <c r="N7" s="362"/>
      <c r="O7" s="357"/>
      <c r="P7" s="363"/>
      <c r="Q7" s="504"/>
      <c r="R7" s="507"/>
      <c r="S7" s="504"/>
      <c r="T7" s="504"/>
      <c r="U7" s="511"/>
    </row>
    <row r="8" spans="2:21" ht="18" customHeight="1" thickBot="1" x14ac:dyDescent="0.25">
      <c r="B8" s="499"/>
      <c r="C8" s="364" t="s">
        <v>167</v>
      </c>
      <c r="D8" s="364" t="s">
        <v>168</v>
      </c>
      <c r="E8" s="365" t="s">
        <v>307</v>
      </c>
      <c r="F8" s="365" t="s">
        <v>307</v>
      </c>
      <c r="G8" s="366"/>
      <c r="H8" s="366"/>
      <c r="I8" s="366"/>
      <c r="J8" s="366"/>
      <c r="K8" s="365" t="s">
        <v>169</v>
      </c>
      <c r="L8" s="365" t="s">
        <v>286</v>
      </c>
      <c r="M8" s="366"/>
      <c r="N8" s="367" t="s">
        <v>170</v>
      </c>
      <c r="O8" s="368" t="s">
        <v>171</v>
      </c>
      <c r="P8" s="369"/>
      <c r="Q8" s="505"/>
      <c r="R8" s="508"/>
      <c r="S8" s="505"/>
      <c r="T8" s="505"/>
      <c r="U8" s="512"/>
    </row>
    <row r="9" spans="2:21" ht="30" customHeight="1" x14ac:dyDescent="0.2">
      <c r="B9" s="370" t="s">
        <v>233</v>
      </c>
      <c r="C9" s="349" t="s">
        <v>238</v>
      </c>
      <c r="D9" s="371" t="s">
        <v>261</v>
      </c>
      <c r="E9" s="349">
        <v>0.91200000000000003</v>
      </c>
      <c r="F9" s="372"/>
      <c r="G9" s="349">
        <v>3.1</v>
      </c>
      <c r="H9" s="373"/>
      <c r="I9" s="349">
        <f>ROUNDDOWN(E9*G9,3)</f>
        <v>2.827</v>
      </c>
      <c r="J9" s="372"/>
      <c r="K9" s="349">
        <v>74</v>
      </c>
      <c r="L9" s="373">
        <f>ROUNDUP(K9*(E9+F9)/100,3)</f>
        <v>0.67500000000000004</v>
      </c>
      <c r="M9" s="374">
        <v>0.4</v>
      </c>
      <c r="N9" s="375">
        <f>M9/46*22.4*1000</f>
        <v>194.78260869565216</v>
      </c>
      <c r="O9" s="376">
        <v>1800</v>
      </c>
      <c r="P9" s="377">
        <f t="shared" ref="P9:P15" si="0">N9*O9</f>
        <v>350608.69565217389</v>
      </c>
      <c r="Q9" s="349"/>
      <c r="R9" s="378"/>
      <c r="S9" s="341" t="s">
        <v>267</v>
      </c>
      <c r="T9" s="378"/>
      <c r="U9" s="349"/>
    </row>
    <row r="10" spans="2:21" ht="30" customHeight="1" x14ac:dyDescent="0.2">
      <c r="B10" s="379" t="s">
        <v>234</v>
      </c>
      <c r="C10" s="380" t="s">
        <v>49</v>
      </c>
      <c r="D10" s="371" t="s">
        <v>262</v>
      </c>
      <c r="E10" s="380"/>
      <c r="F10" s="378">
        <v>0.873</v>
      </c>
      <c r="G10" s="380"/>
      <c r="H10" s="381">
        <v>2.2000000000000002</v>
      </c>
      <c r="I10" s="380"/>
      <c r="J10" s="378">
        <f>ROUNDDOWN(F10*H10,3)</f>
        <v>1.92</v>
      </c>
      <c r="K10" s="380">
        <v>60</v>
      </c>
      <c r="L10" s="381">
        <f>ROUNDUP(K10*(E10+F10)/100,3)</f>
        <v>0.52400000000000002</v>
      </c>
      <c r="M10" s="382">
        <v>0.4</v>
      </c>
      <c r="N10" s="383">
        <f>M10/46*22.4*1000</f>
        <v>194.78260869565216</v>
      </c>
      <c r="O10" s="384">
        <v>1600</v>
      </c>
      <c r="P10" s="385">
        <f t="shared" si="0"/>
        <v>311652.17391304346</v>
      </c>
      <c r="Q10" s="380"/>
      <c r="R10" s="386" t="s">
        <v>54</v>
      </c>
      <c r="S10" s="387" t="s">
        <v>267</v>
      </c>
      <c r="T10" s="381"/>
      <c r="U10" s="380"/>
    </row>
    <row r="11" spans="2:21" ht="30" customHeight="1" x14ac:dyDescent="0.2">
      <c r="B11" s="379" t="s">
        <v>235</v>
      </c>
      <c r="C11" s="380" t="s">
        <v>238</v>
      </c>
      <c r="D11" s="371" t="s">
        <v>263</v>
      </c>
      <c r="E11" s="380">
        <v>0.53700000000000003</v>
      </c>
      <c r="F11" s="388"/>
      <c r="G11" s="380">
        <v>3.1</v>
      </c>
      <c r="H11" s="381"/>
      <c r="I11" s="380">
        <f>ROUNDDOWN(E11*G11,3)</f>
        <v>1.6639999999999999</v>
      </c>
      <c r="J11" s="381"/>
      <c r="K11" s="380">
        <v>81</v>
      </c>
      <c r="L11" s="381">
        <f t="shared" ref="L11:L15" si="1">ROUNDUP(K11*(E11+F11)/100,3)</f>
        <v>0.435</v>
      </c>
      <c r="M11" s="382">
        <v>0.4</v>
      </c>
      <c r="N11" s="383">
        <f>M11/46*22.4*1000</f>
        <v>194.78260869565216</v>
      </c>
      <c r="O11" s="389">
        <v>1600</v>
      </c>
      <c r="P11" s="385">
        <f t="shared" si="0"/>
        <v>311652.17391304346</v>
      </c>
      <c r="Q11" s="380"/>
      <c r="R11" s="378"/>
      <c r="S11" s="352" t="s">
        <v>267</v>
      </c>
      <c r="T11" s="378"/>
      <c r="U11" s="361"/>
    </row>
    <row r="12" spans="2:21" ht="30" customHeight="1" x14ac:dyDescent="0.2">
      <c r="B12" s="379" t="s">
        <v>231</v>
      </c>
      <c r="C12" s="390" t="s">
        <v>239</v>
      </c>
      <c r="D12" s="371" t="s">
        <v>242</v>
      </c>
      <c r="E12" s="380">
        <v>4.9000000000000002E-2</v>
      </c>
      <c r="F12" s="388"/>
      <c r="G12" s="391">
        <v>8.3000000000000007</v>
      </c>
      <c r="H12" s="381"/>
      <c r="I12" s="361">
        <f>ROUNDDOWN(E12*G12,3)</f>
        <v>0.40600000000000003</v>
      </c>
      <c r="J12" s="381"/>
      <c r="K12" s="380">
        <v>350</v>
      </c>
      <c r="L12" s="381">
        <f t="shared" si="1"/>
        <v>0.17200000000000001</v>
      </c>
      <c r="M12" s="380">
        <v>0.2</v>
      </c>
      <c r="N12" s="383">
        <f t="shared" ref="N12:N14" si="2">M12/46*22.4*1000</f>
        <v>97.391304347826079</v>
      </c>
      <c r="O12" s="389">
        <v>1600</v>
      </c>
      <c r="P12" s="385">
        <f t="shared" si="0"/>
        <v>155826.08695652173</v>
      </c>
      <c r="Q12" s="380"/>
      <c r="R12" s="379"/>
      <c r="S12" s="380"/>
      <c r="T12" s="381"/>
      <c r="U12" s="380"/>
    </row>
    <row r="13" spans="2:21" ht="30" customHeight="1" x14ac:dyDescent="0.2">
      <c r="B13" s="379" t="s">
        <v>236</v>
      </c>
      <c r="C13" s="380" t="s">
        <v>240</v>
      </c>
      <c r="D13" s="371" t="s">
        <v>243</v>
      </c>
      <c r="E13" s="380"/>
      <c r="F13" s="378">
        <v>5.5E-2</v>
      </c>
      <c r="G13" s="380"/>
      <c r="H13" s="381">
        <v>2.7</v>
      </c>
      <c r="I13" s="380"/>
      <c r="J13" s="380">
        <f t="shared" ref="J13:J14" si="3">ROUNDDOWN(F13*H13,3)</f>
        <v>0.14799999999999999</v>
      </c>
      <c r="K13" s="380">
        <v>315</v>
      </c>
      <c r="L13" s="381">
        <f t="shared" si="1"/>
        <v>0.17399999999999999</v>
      </c>
      <c r="M13" s="392">
        <v>0.2</v>
      </c>
      <c r="N13" s="383">
        <f t="shared" si="2"/>
        <v>97.391304347826079</v>
      </c>
      <c r="O13" s="384">
        <v>1600</v>
      </c>
      <c r="P13" s="385">
        <f t="shared" si="0"/>
        <v>155826.08695652173</v>
      </c>
      <c r="Q13" s="380"/>
      <c r="R13" s="386" t="s">
        <v>247</v>
      </c>
      <c r="S13" s="380"/>
      <c r="T13" s="381"/>
      <c r="U13" s="380"/>
    </row>
    <row r="14" spans="2:21" ht="30" customHeight="1" x14ac:dyDescent="0.2">
      <c r="B14" s="379" t="s">
        <v>232</v>
      </c>
      <c r="C14" s="380" t="s">
        <v>241</v>
      </c>
      <c r="D14" s="371" t="s">
        <v>244</v>
      </c>
      <c r="E14" s="380"/>
      <c r="F14" s="393">
        <v>6.5000000000000002E-2</v>
      </c>
      <c r="G14" s="380"/>
      <c r="H14" s="381">
        <v>2.8</v>
      </c>
      <c r="I14" s="380"/>
      <c r="J14" s="378">
        <f t="shared" si="3"/>
        <v>0.182</v>
      </c>
      <c r="K14" s="380">
        <v>90</v>
      </c>
      <c r="L14" s="381">
        <f t="shared" si="1"/>
        <v>5.9000000000000004E-2</v>
      </c>
      <c r="M14" s="380">
        <v>0.1</v>
      </c>
      <c r="N14" s="383">
        <f t="shared" si="2"/>
        <v>48.695652173913039</v>
      </c>
      <c r="O14" s="389">
        <v>1600</v>
      </c>
      <c r="P14" s="385">
        <f t="shared" si="0"/>
        <v>77913.043478260865</v>
      </c>
      <c r="Q14" s="380"/>
      <c r="R14" s="379"/>
      <c r="S14" s="380"/>
      <c r="T14" s="381"/>
      <c r="U14" s="380"/>
    </row>
    <row r="15" spans="2:21" ht="30" customHeight="1" x14ac:dyDescent="0.2">
      <c r="B15" s="379" t="s">
        <v>237</v>
      </c>
      <c r="C15" s="380" t="s">
        <v>238</v>
      </c>
      <c r="D15" s="371" t="s">
        <v>264</v>
      </c>
      <c r="E15" s="380">
        <v>0.249</v>
      </c>
      <c r="F15" s="388"/>
      <c r="G15" s="380">
        <v>3.1</v>
      </c>
      <c r="H15" s="381"/>
      <c r="I15" s="361">
        <f>ROUNDDOWN(E15*G15,3)</f>
        <v>0.77100000000000002</v>
      </c>
      <c r="J15" s="381"/>
      <c r="K15" s="380">
        <v>90</v>
      </c>
      <c r="L15" s="381">
        <f t="shared" si="1"/>
        <v>0.22500000000000001</v>
      </c>
      <c r="M15" s="380">
        <v>0.05</v>
      </c>
      <c r="N15" s="394">
        <f>M15/46*22.4*1000</f>
        <v>24.34782608695652</v>
      </c>
      <c r="O15" s="389">
        <v>1600</v>
      </c>
      <c r="P15" s="385">
        <f t="shared" si="0"/>
        <v>38956.521739130432</v>
      </c>
      <c r="Q15" s="380"/>
      <c r="R15" s="386" t="s">
        <v>247</v>
      </c>
      <c r="S15" s="387" t="s">
        <v>267</v>
      </c>
      <c r="T15" s="381"/>
      <c r="U15" s="380"/>
    </row>
    <row r="16" spans="2:21" ht="30" customHeight="1" x14ac:dyDescent="0.2">
      <c r="B16" s="379"/>
      <c r="C16" s="380"/>
      <c r="D16" s="381"/>
      <c r="E16" s="380"/>
      <c r="F16" s="388"/>
      <c r="G16" s="380"/>
      <c r="H16" s="381"/>
      <c r="I16" s="380"/>
      <c r="J16" s="381"/>
      <c r="K16" s="380"/>
      <c r="L16" s="381"/>
      <c r="M16" s="380"/>
      <c r="N16" s="381"/>
      <c r="O16" s="380"/>
      <c r="P16" s="381"/>
      <c r="Q16" s="380"/>
      <c r="R16" s="379"/>
      <c r="S16" s="380"/>
      <c r="T16" s="381"/>
      <c r="U16" s="380"/>
    </row>
    <row r="17" spans="2:21" ht="30" customHeight="1" x14ac:dyDescent="0.2">
      <c r="B17" s="379"/>
      <c r="C17" s="380"/>
      <c r="D17" s="381"/>
      <c r="E17" s="380"/>
      <c r="F17" s="388"/>
      <c r="G17" s="380"/>
      <c r="H17" s="381"/>
      <c r="I17" s="380"/>
      <c r="J17" s="381"/>
      <c r="K17" s="380"/>
      <c r="L17" s="381"/>
      <c r="M17" s="380"/>
      <c r="N17" s="381"/>
      <c r="O17" s="380"/>
      <c r="P17" s="381"/>
      <c r="Q17" s="380"/>
      <c r="R17" s="379"/>
      <c r="S17" s="380"/>
      <c r="T17" s="381"/>
      <c r="U17" s="380"/>
    </row>
    <row r="18" spans="2:21" ht="30" customHeight="1" x14ac:dyDescent="0.2">
      <c r="B18" s="379"/>
      <c r="C18" s="380"/>
      <c r="D18" s="381"/>
      <c r="E18" s="380"/>
      <c r="F18" s="388"/>
      <c r="G18" s="380"/>
      <c r="H18" s="381"/>
      <c r="I18" s="380"/>
      <c r="J18" s="381"/>
      <c r="K18" s="380"/>
      <c r="L18" s="381"/>
      <c r="M18" s="380"/>
      <c r="N18" s="381"/>
      <c r="O18" s="380"/>
      <c r="P18" s="381"/>
      <c r="Q18" s="380"/>
      <c r="R18" s="379"/>
      <c r="S18" s="380"/>
      <c r="T18" s="381"/>
      <c r="U18" s="380"/>
    </row>
    <row r="19" spans="2:21" ht="30" customHeight="1" x14ac:dyDescent="0.2">
      <c r="B19" s="379"/>
      <c r="C19" s="380"/>
      <c r="D19" s="381"/>
      <c r="E19" s="380"/>
      <c r="F19" s="388"/>
      <c r="G19" s="380"/>
      <c r="H19" s="381"/>
      <c r="I19" s="380"/>
      <c r="J19" s="381"/>
      <c r="K19" s="380"/>
      <c r="L19" s="381"/>
      <c r="M19" s="380"/>
      <c r="N19" s="381"/>
      <c r="O19" s="380"/>
      <c r="P19" s="381"/>
      <c r="Q19" s="380"/>
      <c r="R19" s="379"/>
      <c r="S19" s="380"/>
      <c r="T19" s="381"/>
      <c r="U19" s="380"/>
    </row>
    <row r="20" spans="2:21" ht="30" customHeight="1" x14ac:dyDescent="0.2">
      <c r="B20" s="379"/>
      <c r="C20" s="380"/>
      <c r="D20" s="381"/>
      <c r="E20" s="380"/>
      <c r="F20" s="388"/>
      <c r="G20" s="380"/>
      <c r="H20" s="381"/>
      <c r="I20" s="380"/>
      <c r="J20" s="381"/>
      <c r="K20" s="380"/>
      <c r="L20" s="381"/>
      <c r="M20" s="380"/>
      <c r="N20" s="381"/>
      <c r="O20" s="380"/>
      <c r="P20" s="381"/>
      <c r="Q20" s="380"/>
      <c r="R20" s="379"/>
      <c r="S20" s="380"/>
      <c r="T20" s="381"/>
      <c r="U20" s="380"/>
    </row>
    <row r="21" spans="2:21" ht="30" customHeight="1" x14ac:dyDescent="0.2">
      <c r="B21" s="379"/>
      <c r="C21" s="380"/>
      <c r="D21" s="381"/>
      <c r="E21" s="380"/>
      <c r="F21" s="388"/>
      <c r="G21" s="380"/>
      <c r="H21" s="381"/>
      <c r="I21" s="380"/>
      <c r="J21" s="381"/>
      <c r="K21" s="380"/>
      <c r="L21" s="381"/>
      <c r="M21" s="380"/>
      <c r="N21" s="381"/>
      <c r="O21" s="380"/>
      <c r="P21" s="381"/>
      <c r="Q21" s="380"/>
      <c r="R21" s="379"/>
      <c r="S21" s="380"/>
      <c r="T21" s="381"/>
      <c r="U21" s="380"/>
    </row>
    <row r="22" spans="2:21" ht="30" customHeight="1" x14ac:dyDescent="0.2">
      <c r="B22" s="379"/>
      <c r="C22" s="380"/>
      <c r="D22" s="381"/>
      <c r="E22" s="380"/>
      <c r="F22" s="388"/>
      <c r="G22" s="380"/>
      <c r="H22" s="381"/>
      <c r="I22" s="380"/>
      <c r="J22" s="381"/>
      <c r="K22" s="380"/>
      <c r="L22" s="381"/>
      <c r="M22" s="380"/>
      <c r="N22" s="381"/>
      <c r="O22" s="380"/>
      <c r="P22" s="381"/>
      <c r="Q22" s="380"/>
      <c r="R22" s="379"/>
      <c r="S22" s="380"/>
      <c r="T22" s="381"/>
      <c r="U22" s="380"/>
    </row>
    <row r="23" spans="2:21" ht="30" customHeight="1" thickBot="1" x14ac:dyDescent="0.25">
      <c r="B23" s="395"/>
      <c r="C23" s="396"/>
      <c r="D23" s="397"/>
      <c r="E23" s="396"/>
      <c r="F23" s="398"/>
      <c r="G23" s="396"/>
      <c r="H23" s="397"/>
      <c r="I23" s="396"/>
      <c r="J23" s="397"/>
      <c r="K23" s="396"/>
      <c r="L23" s="397"/>
      <c r="M23" s="396"/>
      <c r="N23" s="397"/>
      <c r="O23" s="396"/>
      <c r="P23" s="397"/>
      <c r="Q23" s="396"/>
      <c r="R23" s="395"/>
      <c r="S23" s="396"/>
      <c r="T23" s="397"/>
      <c r="U23" s="396"/>
    </row>
    <row r="24" spans="2:21" ht="30" customHeight="1" thickTop="1" x14ac:dyDescent="0.2">
      <c r="B24" s="488" t="s">
        <v>172</v>
      </c>
      <c r="C24" s="489"/>
      <c r="D24" s="490"/>
      <c r="E24" s="399" t="s">
        <v>173</v>
      </c>
      <c r="F24" s="494">
        <f>ROUNDDOWN(0.6*(I24+J24)^0.95,3)</f>
        <v>2.8090000000000002</v>
      </c>
      <c r="G24" s="494"/>
      <c r="H24" s="400" t="s">
        <v>174</v>
      </c>
      <c r="I24" s="479">
        <f>I9+I11+I12</f>
        <v>4.8969999999999994</v>
      </c>
      <c r="J24" s="479">
        <f>J14</f>
        <v>0.182</v>
      </c>
      <c r="K24" s="495" t="s">
        <v>175</v>
      </c>
      <c r="L24" s="479">
        <f>L9+L11+L12+L14</f>
        <v>1.341</v>
      </c>
      <c r="M24" s="479"/>
      <c r="N24" s="401" t="s">
        <v>176</v>
      </c>
      <c r="O24" s="401" t="s">
        <v>308</v>
      </c>
      <c r="P24" s="402" t="s">
        <v>177</v>
      </c>
      <c r="Q24" s="481" t="str">
        <f>"QH=" &amp; ROUND(O25/P25,3)</f>
        <v>QH=0.32</v>
      </c>
      <c r="R24" s="482"/>
      <c r="S24" s="482"/>
      <c r="T24" s="482"/>
      <c r="U24" s="483"/>
    </row>
    <row r="25" spans="2:21" ht="30" customHeight="1" thickBot="1" x14ac:dyDescent="0.25">
      <c r="B25" s="491"/>
      <c r="C25" s="492"/>
      <c r="D25" s="493"/>
      <c r="E25" s="403" t="s">
        <v>309</v>
      </c>
      <c r="F25" s="484">
        <f>ROUNDDOWN(0.6*(I24+J24)^0.95,3)</f>
        <v>2.8090000000000002</v>
      </c>
      <c r="G25" s="484"/>
      <c r="H25" s="404" t="s">
        <v>178</v>
      </c>
      <c r="I25" s="480"/>
      <c r="J25" s="480"/>
      <c r="K25" s="496"/>
      <c r="L25" s="480"/>
      <c r="M25" s="480"/>
      <c r="N25" s="405">
        <f>N9+N11+N12+N14</f>
        <v>535.65217391304338</v>
      </c>
      <c r="O25" s="406">
        <f>N25^2</f>
        <v>286923.25141776929</v>
      </c>
      <c r="P25" s="406">
        <f>P9+P11+P12+P14</f>
        <v>895999.99999999988</v>
      </c>
      <c r="Q25" s="485" t="s">
        <v>286</v>
      </c>
      <c r="R25" s="486"/>
      <c r="S25" s="486"/>
      <c r="T25" s="486"/>
      <c r="U25" s="487"/>
    </row>
    <row r="27" spans="2:21" x14ac:dyDescent="0.2">
      <c r="B27" s="311" t="s">
        <v>179</v>
      </c>
      <c r="C27" s="311" t="s">
        <v>251</v>
      </c>
    </row>
    <row r="28" spans="2:21" x14ac:dyDescent="0.2">
      <c r="B28" s="311" t="s">
        <v>180</v>
      </c>
      <c r="C28" s="311" t="s">
        <v>310</v>
      </c>
    </row>
  </sheetData>
  <mergeCells count="18">
    <mergeCell ref="B4:B8"/>
    <mergeCell ref="Q4:U4"/>
    <mergeCell ref="Q5:Q8"/>
    <mergeCell ref="R5:R8"/>
    <mergeCell ref="S5:S8"/>
    <mergeCell ref="T5:T8"/>
    <mergeCell ref="U5:U8"/>
    <mergeCell ref="M4:P4"/>
    <mergeCell ref="M24:M25"/>
    <mergeCell ref="Q24:U24"/>
    <mergeCell ref="F25:G25"/>
    <mergeCell ref="Q25:U25"/>
    <mergeCell ref="B24:D25"/>
    <mergeCell ref="F24:G24"/>
    <mergeCell ref="I24:I25"/>
    <mergeCell ref="J24:J25"/>
    <mergeCell ref="K24:K25"/>
    <mergeCell ref="L24:L25"/>
  </mergeCells>
  <phoneticPr fontId="2"/>
  <pageMargins left="0.70866141732283472" right="0.43307086614173229" top="0.98425196850393704" bottom="0.55118110236220474" header="0.51181102362204722" footer="0.51181102362204722"/>
  <pageSetup paperSize="9" scale="75" orientation="landscape" cellComments="asDisplaye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0"/>
  <sheetViews>
    <sheetView view="pageBreakPreview" zoomScaleNormal="75" zoomScaleSheetLayoutView="100" workbookViewId="0">
      <selection activeCell="B2" sqref="B2"/>
    </sheetView>
  </sheetViews>
  <sheetFormatPr defaultRowHeight="13.2" x14ac:dyDescent="0.2"/>
  <cols>
    <col min="1" max="1" width="2.33203125" style="312" customWidth="1"/>
    <col min="2" max="2" width="8.109375" style="312" customWidth="1"/>
    <col min="3" max="3" width="14.109375" style="312" customWidth="1"/>
    <col min="4" max="4" width="10.21875" style="312" customWidth="1"/>
    <col min="5" max="5" width="12.109375" style="312" customWidth="1"/>
    <col min="6" max="6" width="15.109375" style="312" customWidth="1"/>
    <col min="7" max="7" width="18.77734375" style="312" customWidth="1"/>
    <col min="8" max="8" width="15" style="337" customWidth="1"/>
    <col min="9" max="9" width="9.33203125" style="312" customWidth="1"/>
    <col min="10" max="10" width="16" style="337" customWidth="1"/>
    <col min="11" max="11" width="8.77734375" style="337" customWidth="1"/>
    <col min="12" max="12" width="17.109375" style="312" customWidth="1"/>
    <col min="13" max="13" width="2.21875" style="312" customWidth="1"/>
    <col min="14" max="256" width="9" style="312"/>
    <col min="257" max="257" width="2.33203125" style="312" customWidth="1"/>
    <col min="258" max="258" width="8.109375" style="312" customWidth="1"/>
    <col min="259" max="259" width="14.109375" style="312" customWidth="1"/>
    <col min="260" max="260" width="10.21875" style="312" customWidth="1"/>
    <col min="261" max="261" width="12.109375" style="312" customWidth="1"/>
    <col min="262" max="262" width="15.109375" style="312" customWidth="1"/>
    <col min="263" max="263" width="18" style="312" customWidth="1"/>
    <col min="264" max="264" width="15" style="312" customWidth="1"/>
    <col min="265" max="265" width="9.33203125" style="312" customWidth="1"/>
    <col min="266" max="266" width="16" style="312" customWidth="1"/>
    <col min="267" max="267" width="8.77734375" style="312" customWidth="1"/>
    <col min="268" max="268" width="17.109375" style="312" customWidth="1"/>
    <col min="269" max="512" width="9" style="312"/>
    <col min="513" max="513" width="2.33203125" style="312" customWidth="1"/>
    <col min="514" max="514" width="8.109375" style="312" customWidth="1"/>
    <col min="515" max="515" width="14.109375" style="312" customWidth="1"/>
    <col min="516" max="516" width="10.21875" style="312" customWidth="1"/>
    <col min="517" max="517" width="12.109375" style="312" customWidth="1"/>
    <col min="518" max="518" width="15.109375" style="312" customWidth="1"/>
    <col min="519" max="519" width="18" style="312" customWidth="1"/>
    <col min="520" max="520" width="15" style="312" customWidth="1"/>
    <col min="521" max="521" width="9.33203125" style="312" customWidth="1"/>
    <col min="522" max="522" width="16" style="312" customWidth="1"/>
    <col min="523" max="523" width="8.77734375" style="312" customWidth="1"/>
    <col min="524" max="524" width="17.109375" style="312" customWidth="1"/>
    <col min="525" max="768" width="9" style="312"/>
    <col min="769" max="769" width="2.33203125" style="312" customWidth="1"/>
    <col min="770" max="770" width="8.109375" style="312" customWidth="1"/>
    <col min="771" max="771" width="14.109375" style="312" customWidth="1"/>
    <col min="772" max="772" width="10.21875" style="312" customWidth="1"/>
    <col min="773" max="773" width="12.109375" style="312" customWidth="1"/>
    <col min="774" max="774" width="15.109375" style="312" customWidth="1"/>
    <col min="775" max="775" width="18" style="312" customWidth="1"/>
    <col min="776" max="776" width="15" style="312" customWidth="1"/>
    <col min="777" max="777" width="9.33203125" style="312" customWidth="1"/>
    <col min="778" max="778" width="16" style="312" customWidth="1"/>
    <col min="779" max="779" width="8.77734375" style="312" customWidth="1"/>
    <col min="780" max="780" width="17.109375" style="312" customWidth="1"/>
    <col min="781" max="1024" width="9" style="312"/>
    <col min="1025" max="1025" width="2.33203125" style="312" customWidth="1"/>
    <col min="1026" max="1026" width="8.109375" style="312" customWidth="1"/>
    <col min="1027" max="1027" width="14.109375" style="312" customWidth="1"/>
    <col min="1028" max="1028" width="10.21875" style="312" customWidth="1"/>
    <col min="1029" max="1029" width="12.109375" style="312" customWidth="1"/>
    <col min="1030" max="1030" width="15.109375" style="312" customWidth="1"/>
    <col min="1031" max="1031" width="18" style="312" customWidth="1"/>
    <col min="1032" max="1032" width="15" style="312" customWidth="1"/>
    <col min="1033" max="1033" width="9.33203125" style="312" customWidth="1"/>
    <col min="1034" max="1034" width="16" style="312" customWidth="1"/>
    <col min="1035" max="1035" width="8.77734375" style="312" customWidth="1"/>
    <col min="1036" max="1036" width="17.109375" style="312" customWidth="1"/>
    <col min="1037" max="1280" width="9" style="312"/>
    <col min="1281" max="1281" width="2.33203125" style="312" customWidth="1"/>
    <col min="1282" max="1282" width="8.109375" style="312" customWidth="1"/>
    <col min="1283" max="1283" width="14.109375" style="312" customWidth="1"/>
    <col min="1284" max="1284" width="10.21875" style="312" customWidth="1"/>
    <col min="1285" max="1285" width="12.109375" style="312" customWidth="1"/>
    <col min="1286" max="1286" width="15.109375" style="312" customWidth="1"/>
    <col min="1287" max="1287" width="18" style="312" customWidth="1"/>
    <col min="1288" max="1288" width="15" style="312" customWidth="1"/>
    <col min="1289" max="1289" width="9.33203125" style="312" customWidth="1"/>
    <col min="1290" max="1290" width="16" style="312" customWidth="1"/>
    <col min="1291" max="1291" width="8.77734375" style="312" customWidth="1"/>
    <col min="1292" max="1292" width="17.109375" style="312" customWidth="1"/>
    <col min="1293" max="1536" width="9" style="312"/>
    <col min="1537" max="1537" width="2.33203125" style="312" customWidth="1"/>
    <col min="1538" max="1538" width="8.109375" style="312" customWidth="1"/>
    <col min="1539" max="1539" width="14.109375" style="312" customWidth="1"/>
    <col min="1540" max="1540" width="10.21875" style="312" customWidth="1"/>
    <col min="1541" max="1541" width="12.109375" style="312" customWidth="1"/>
    <col min="1542" max="1542" width="15.109375" style="312" customWidth="1"/>
    <col min="1543" max="1543" width="18" style="312" customWidth="1"/>
    <col min="1544" max="1544" width="15" style="312" customWidth="1"/>
    <col min="1545" max="1545" width="9.33203125" style="312" customWidth="1"/>
    <col min="1546" max="1546" width="16" style="312" customWidth="1"/>
    <col min="1547" max="1547" width="8.77734375" style="312" customWidth="1"/>
    <col min="1548" max="1548" width="17.109375" style="312" customWidth="1"/>
    <col min="1549" max="1792" width="9" style="312"/>
    <col min="1793" max="1793" width="2.33203125" style="312" customWidth="1"/>
    <col min="1794" max="1794" width="8.109375" style="312" customWidth="1"/>
    <col min="1795" max="1795" width="14.109375" style="312" customWidth="1"/>
    <col min="1796" max="1796" width="10.21875" style="312" customWidth="1"/>
    <col min="1797" max="1797" width="12.109375" style="312" customWidth="1"/>
    <col min="1798" max="1798" width="15.109375" style="312" customWidth="1"/>
    <col min="1799" max="1799" width="18" style="312" customWidth="1"/>
    <col min="1800" max="1800" width="15" style="312" customWidth="1"/>
    <col min="1801" max="1801" width="9.33203125" style="312" customWidth="1"/>
    <col min="1802" max="1802" width="16" style="312" customWidth="1"/>
    <col min="1803" max="1803" width="8.77734375" style="312" customWidth="1"/>
    <col min="1804" max="1804" width="17.109375" style="312" customWidth="1"/>
    <col min="1805" max="2048" width="9" style="312"/>
    <col min="2049" max="2049" width="2.33203125" style="312" customWidth="1"/>
    <col min="2050" max="2050" width="8.109375" style="312" customWidth="1"/>
    <col min="2051" max="2051" width="14.109375" style="312" customWidth="1"/>
    <col min="2052" max="2052" width="10.21875" style="312" customWidth="1"/>
    <col min="2053" max="2053" width="12.109375" style="312" customWidth="1"/>
    <col min="2054" max="2054" width="15.109375" style="312" customWidth="1"/>
    <col min="2055" max="2055" width="18" style="312" customWidth="1"/>
    <col min="2056" max="2056" width="15" style="312" customWidth="1"/>
    <col min="2057" max="2057" width="9.33203125" style="312" customWidth="1"/>
    <col min="2058" max="2058" width="16" style="312" customWidth="1"/>
    <col min="2059" max="2059" width="8.77734375" style="312" customWidth="1"/>
    <col min="2060" max="2060" width="17.109375" style="312" customWidth="1"/>
    <col min="2061" max="2304" width="9" style="312"/>
    <col min="2305" max="2305" width="2.33203125" style="312" customWidth="1"/>
    <col min="2306" max="2306" width="8.109375" style="312" customWidth="1"/>
    <col min="2307" max="2307" width="14.109375" style="312" customWidth="1"/>
    <col min="2308" max="2308" width="10.21875" style="312" customWidth="1"/>
    <col min="2309" max="2309" width="12.109375" style="312" customWidth="1"/>
    <col min="2310" max="2310" width="15.109375" style="312" customWidth="1"/>
    <col min="2311" max="2311" width="18" style="312" customWidth="1"/>
    <col min="2312" max="2312" width="15" style="312" customWidth="1"/>
    <col min="2313" max="2313" width="9.33203125" style="312" customWidth="1"/>
    <col min="2314" max="2314" width="16" style="312" customWidth="1"/>
    <col min="2315" max="2315" width="8.77734375" style="312" customWidth="1"/>
    <col min="2316" max="2316" width="17.109375" style="312" customWidth="1"/>
    <col min="2317" max="2560" width="9" style="312"/>
    <col min="2561" max="2561" width="2.33203125" style="312" customWidth="1"/>
    <col min="2562" max="2562" width="8.109375" style="312" customWidth="1"/>
    <col min="2563" max="2563" width="14.109375" style="312" customWidth="1"/>
    <col min="2564" max="2564" width="10.21875" style="312" customWidth="1"/>
    <col min="2565" max="2565" width="12.109375" style="312" customWidth="1"/>
    <col min="2566" max="2566" width="15.109375" style="312" customWidth="1"/>
    <col min="2567" max="2567" width="18" style="312" customWidth="1"/>
    <col min="2568" max="2568" width="15" style="312" customWidth="1"/>
    <col min="2569" max="2569" width="9.33203125" style="312" customWidth="1"/>
    <col min="2570" max="2570" width="16" style="312" customWidth="1"/>
    <col min="2571" max="2571" width="8.77734375" style="312" customWidth="1"/>
    <col min="2572" max="2572" width="17.109375" style="312" customWidth="1"/>
    <col min="2573" max="2816" width="9" style="312"/>
    <col min="2817" max="2817" width="2.33203125" style="312" customWidth="1"/>
    <col min="2818" max="2818" width="8.109375" style="312" customWidth="1"/>
    <col min="2819" max="2819" width="14.109375" style="312" customWidth="1"/>
    <col min="2820" max="2820" width="10.21875" style="312" customWidth="1"/>
    <col min="2821" max="2821" width="12.109375" style="312" customWidth="1"/>
    <col min="2822" max="2822" width="15.109375" style="312" customWidth="1"/>
    <col min="2823" max="2823" width="18" style="312" customWidth="1"/>
    <col min="2824" max="2824" width="15" style="312" customWidth="1"/>
    <col min="2825" max="2825" width="9.33203125" style="312" customWidth="1"/>
    <col min="2826" max="2826" width="16" style="312" customWidth="1"/>
    <col min="2827" max="2827" width="8.77734375" style="312" customWidth="1"/>
    <col min="2828" max="2828" width="17.109375" style="312" customWidth="1"/>
    <col min="2829" max="3072" width="9" style="312"/>
    <col min="3073" max="3073" width="2.33203125" style="312" customWidth="1"/>
    <col min="3074" max="3074" width="8.109375" style="312" customWidth="1"/>
    <col min="3075" max="3075" width="14.109375" style="312" customWidth="1"/>
    <col min="3076" max="3076" width="10.21875" style="312" customWidth="1"/>
    <col min="3077" max="3077" width="12.109375" style="312" customWidth="1"/>
    <col min="3078" max="3078" width="15.109375" style="312" customWidth="1"/>
    <col min="3079" max="3079" width="18" style="312" customWidth="1"/>
    <col min="3080" max="3080" width="15" style="312" customWidth="1"/>
    <col min="3081" max="3081" width="9.33203125" style="312" customWidth="1"/>
    <col min="3082" max="3082" width="16" style="312" customWidth="1"/>
    <col min="3083" max="3083" width="8.77734375" style="312" customWidth="1"/>
    <col min="3084" max="3084" width="17.109375" style="312" customWidth="1"/>
    <col min="3085" max="3328" width="9" style="312"/>
    <col min="3329" max="3329" width="2.33203125" style="312" customWidth="1"/>
    <col min="3330" max="3330" width="8.109375" style="312" customWidth="1"/>
    <col min="3331" max="3331" width="14.109375" style="312" customWidth="1"/>
    <col min="3332" max="3332" width="10.21875" style="312" customWidth="1"/>
    <col min="3333" max="3333" width="12.109375" style="312" customWidth="1"/>
    <col min="3334" max="3334" width="15.109375" style="312" customWidth="1"/>
    <col min="3335" max="3335" width="18" style="312" customWidth="1"/>
    <col min="3336" max="3336" width="15" style="312" customWidth="1"/>
    <col min="3337" max="3337" width="9.33203125" style="312" customWidth="1"/>
    <col min="3338" max="3338" width="16" style="312" customWidth="1"/>
    <col min="3339" max="3339" width="8.77734375" style="312" customWidth="1"/>
    <col min="3340" max="3340" width="17.109375" style="312" customWidth="1"/>
    <col min="3341" max="3584" width="9" style="312"/>
    <col min="3585" max="3585" width="2.33203125" style="312" customWidth="1"/>
    <col min="3586" max="3586" width="8.109375" style="312" customWidth="1"/>
    <col min="3587" max="3587" width="14.109375" style="312" customWidth="1"/>
    <col min="3588" max="3588" width="10.21875" style="312" customWidth="1"/>
    <col min="3589" max="3589" width="12.109375" style="312" customWidth="1"/>
    <col min="3590" max="3590" width="15.109375" style="312" customWidth="1"/>
    <col min="3591" max="3591" width="18" style="312" customWidth="1"/>
    <col min="3592" max="3592" width="15" style="312" customWidth="1"/>
    <col min="3593" max="3593" width="9.33203125" style="312" customWidth="1"/>
    <col min="3594" max="3594" width="16" style="312" customWidth="1"/>
    <col min="3595" max="3595" width="8.77734375" style="312" customWidth="1"/>
    <col min="3596" max="3596" width="17.109375" style="312" customWidth="1"/>
    <col min="3597" max="3840" width="9" style="312"/>
    <col min="3841" max="3841" width="2.33203125" style="312" customWidth="1"/>
    <col min="3842" max="3842" width="8.109375" style="312" customWidth="1"/>
    <col min="3843" max="3843" width="14.109375" style="312" customWidth="1"/>
    <col min="3844" max="3844" width="10.21875" style="312" customWidth="1"/>
    <col min="3845" max="3845" width="12.109375" style="312" customWidth="1"/>
    <col min="3846" max="3846" width="15.109375" style="312" customWidth="1"/>
    <col min="3847" max="3847" width="18" style="312" customWidth="1"/>
    <col min="3848" max="3848" width="15" style="312" customWidth="1"/>
    <col min="3849" max="3849" width="9.33203125" style="312" customWidth="1"/>
    <col min="3850" max="3850" width="16" style="312" customWidth="1"/>
    <col min="3851" max="3851" width="8.77734375" style="312" customWidth="1"/>
    <col min="3852" max="3852" width="17.109375" style="312" customWidth="1"/>
    <col min="3853" max="4096" width="9" style="312"/>
    <col min="4097" max="4097" width="2.33203125" style="312" customWidth="1"/>
    <col min="4098" max="4098" width="8.109375" style="312" customWidth="1"/>
    <col min="4099" max="4099" width="14.109375" style="312" customWidth="1"/>
    <col min="4100" max="4100" width="10.21875" style="312" customWidth="1"/>
    <col min="4101" max="4101" width="12.109375" style="312" customWidth="1"/>
    <col min="4102" max="4102" width="15.109375" style="312" customWidth="1"/>
    <col min="4103" max="4103" width="18" style="312" customWidth="1"/>
    <col min="4104" max="4104" width="15" style="312" customWidth="1"/>
    <col min="4105" max="4105" width="9.33203125" style="312" customWidth="1"/>
    <col min="4106" max="4106" width="16" style="312" customWidth="1"/>
    <col min="4107" max="4107" width="8.77734375" style="312" customWidth="1"/>
    <col min="4108" max="4108" width="17.109375" style="312" customWidth="1"/>
    <col min="4109" max="4352" width="9" style="312"/>
    <col min="4353" max="4353" width="2.33203125" style="312" customWidth="1"/>
    <col min="4354" max="4354" width="8.109375" style="312" customWidth="1"/>
    <col min="4355" max="4355" width="14.109375" style="312" customWidth="1"/>
    <col min="4356" max="4356" width="10.21875" style="312" customWidth="1"/>
    <col min="4357" max="4357" width="12.109375" style="312" customWidth="1"/>
    <col min="4358" max="4358" width="15.109375" style="312" customWidth="1"/>
    <col min="4359" max="4359" width="18" style="312" customWidth="1"/>
    <col min="4360" max="4360" width="15" style="312" customWidth="1"/>
    <col min="4361" max="4361" width="9.33203125" style="312" customWidth="1"/>
    <col min="4362" max="4362" width="16" style="312" customWidth="1"/>
    <col min="4363" max="4363" width="8.77734375" style="312" customWidth="1"/>
    <col min="4364" max="4364" width="17.109375" style="312" customWidth="1"/>
    <col min="4365" max="4608" width="9" style="312"/>
    <col min="4609" max="4609" width="2.33203125" style="312" customWidth="1"/>
    <col min="4610" max="4610" width="8.109375" style="312" customWidth="1"/>
    <col min="4611" max="4611" width="14.109375" style="312" customWidth="1"/>
    <col min="4612" max="4612" width="10.21875" style="312" customWidth="1"/>
    <col min="4613" max="4613" width="12.109375" style="312" customWidth="1"/>
    <col min="4614" max="4614" width="15.109375" style="312" customWidth="1"/>
    <col min="4615" max="4615" width="18" style="312" customWidth="1"/>
    <col min="4616" max="4616" width="15" style="312" customWidth="1"/>
    <col min="4617" max="4617" width="9.33203125" style="312" customWidth="1"/>
    <col min="4618" max="4618" width="16" style="312" customWidth="1"/>
    <col min="4619" max="4619" width="8.77734375" style="312" customWidth="1"/>
    <col min="4620" max="4620" width="17.109375" style="312" customWidth="1"/>
    <col min="4621" max="4864" width="9" style="312"/>
    <col min="4865" max="4865" width="2.33203125" style="312" customWidth="1"/>
    <col min="4866" max="4866" width="8.109375" style="312" customWidth="1"/>
    <col min="4867" max="4867" width="14.109375" style="312" customWidth="1"/>
    <col min="4868" max="4868" width="10.21875" style="312" customWidth="1"/>
    <col min="4869" max="4869" width="12.109375" style="312" customWidth="1"/>
    <col min="4870" max="4870" width="15.109375" style="312" customWidth="1"/>
    <col min="4871" max="4871" width="18" style="312" customWidth="1"/>
    <col min="4872" max="4872" width="15" style="312" customWidth="1"/>
    <col min="4873" max="4873" width="9.33203125" style="312" customWidth="1"/>
    <col min="4874" max="4874" width="16" style="312" customWidth="1"/>
    <col min="4875" max="4875" width="8.77734375" style="312" customWidth="1"/>
    <col min="4876" max="4876" width="17.109375" style="312" customWidth="1"/>
    <col min="4877" max="5120" width="9" style="312"/>
    <col min="5121" max="5121" width="2.33203125" style="312" customWidth="1"/>
    <col min="5122" max="5122" width="8.109375" style="312" customWidth="1"/>
    <col min="5123" max="5123" width="14.109375" style="312" customWidth="1"/>
    <col min="5124" max="5124" width="10.21875" style="312" customWidth="1"/>
    <col min="5125" max="5125" width="12.109375" style="312" customWidth="1"/>
    <col min="5126" max="5126" width="15.109375" style="312" customWidth="1"/>
    <col min="5127" max="5127" width="18" style="312" customWidth="1"/>
    <col min="5128" max="5128" width="15" style="312" customWidth="1"/>
    <col min="5129" max="5129" width="9.33203125" style="312" customWidth="1"/>
    <col min="5130" max="5130" width="16" style="312" customWidth="1"/>
    <col min="5131" max="5131" width="8.77734375" style="312" customWidth="1"/>
    <col min="5132" max="5132" width="17.109375" style="312" customWidth="1"/>
    <col min="5133" max="5376" width="9" style="312"/>
    <col min="5377" max="5377" width="2.33203125" style="312" customWidth="1"/>
    <col min="5378" max="5378" width="8.109375" style="312" customWidth="1"/>
    <col min="5379" max="5379" width="14.109375" style="312" customWidth="1"/>
    <col min="5380" max="5380" width="10.21875" style="312" customWidth="1"/>
    <col min="5381" max="5381" width="12.109375" style="312" customWidth="1"/>
    <col min="5382" max="5382" width="15.109375" style="312" customWidth="1"/>
    <col min="5383" max="5383" width="18" style="312" customWidth="1"/>
    <col min="5384" max="5384" width="15" style="312" customWidth="1"/>
    <col min="5385" max="5385" width="9.33203125" style="312" customWidth="1"/>
    <col min="5386" max="5386" width="16" style="312" customWidth="1"/>
    <col min="5387" max="5387" width="8.77734375" style="312" customWidth="1"/>
    <col min="5388" max="5388" width="17.109375" style="312" customWidth="1"/>
    <col min="5389" max="5632" width="9" style="312"/>
    <col min="5633" max="5633" width="2.33203125" style="312" customWidth="1"/>
    <col min="5634" max="5634" width="8.109375" style="312" customWidth="1"/>
    <col min="5635" max="5635" width="14.109375" style="312" customWidth="1"/>
    <col min="5636" max="5636" width="10.21875" style="312" customWidth="1"/>
    <col min="5637" max="5637" width="12.109375" style="312" customWidth="1"/>
    <col min="5638" max="5638" width="15.109375" style="312" customWidth="1"/>
    <col min="5639" max="5639" width="18" style="312" customWidth="1"/>
    <col min="5640" max="5640" width="15" style="312" customWidth="1"/>
    <col min="5641" max="5641" width="9.33203125" style="312" customWidth="1"/>
    <col min="5642" max="5642" width="16" style="312" customWidth="1"/>
    <col min="5643" max="5643" width="8.77734375" style="312" customWidth="1"/>
    <col min="5644" max="5644" width="17.109375" style="312" customWidth="1"/>
    <col min="5645" max="5888" width="9" style="312"/>
    <col min="5889" max="5889" width="2.33203125" style="312" customWidth="1"/>
    <col min="5890" max="5890" width="8.109375" style="312" customWidth="1"/>
    <col min="5891" max="5891" width="14.109375" style="312" customWidth="1"/>
    <col min="5892" max="5892" width="10.21875" style="312" customWidth="1"/>
    <col min="5893" max="5893" width="12.109375" style="312" customWidth="1"/>
    <col min="5894" max="5894" width="15.109375" style="312" customWidth="1"/>
    <col min="5895" max="5895" width="18" style="312" customWidth="1"/>
    <col min="5896" max="5896" width="15" style="312" customWidth="1"/>
    <col min="5897" max="5897" width="9.33203125" style="312" customWidth="1"/>
    <col min="5898" max="5898" width="16" style="312" customWidth="1"/>
    <col min="5899" max="5899" width="8.77734375" style="312" customWidth="1"/>
    <col min="5900" max="5900" width="17.109375" style="312" customWidth="1"/>
    <col min="5901" max="6144" width="9" style="312"/>
    <col min="6145" max="6145" width="2.33203125" style="312" customWidth="1"/>
    <col min="6146" max="6146" width="8.109375" style="312" customWidth="1"/>
    <col min="6147" max="6147" width="14.109375" style="312" customWidth="1"/>
    <col min="6148" max="6148" width="10.21875" style="312" customWidth="1"/>
    <col min="6149" max="6149" width="12.109375" style="312" customWidth="1"/>
    <col min="6150" max="6150" width="15.109375" style="312" customWidth="1"/>
    <col min="6151" max="6151" width="18" style="312" customWidth="1"/>
    <col min="6152" max="6152" width="15" style="312" customWidth="1"/>
    <col min="6153" max="6153" width="9.33203125" style="312" customWidth="1"/>
    <col min="6154" max="6154" width="16" style="312" customWidth="1"/>
    <col min="6155" max="6155" width="8.77734375" style="312" customWidth="1"/>
    <col min="6156" max="6156" width="17.109375" style="312" customWidth="1"/>
    <col min="6157" max="6400" width="9" style="312"/>
    <col min="6401" max="6401" width="2.33203125" style="312" customWidth="1"/>
    <col min="6402" max="6402" width="8.109375" style="312" customWidth="1"/>
    <col min="6403" max="6403" width="14.109375" style="312" customWidth="1"/>
    <col min="6404" max="6404" width="10.21875" style="312" customWidth="1"/>
    <col min="6405" max="6405" width="12.109375" style="312" customWidth="1"/>
    <col min="6406" max="6406" width="15.109375" style="312" customWidth="1"/>
    <col min="6407" max="6407" width="18" style="312" customWidth="1"/>
    <col min="6408" max="6408" width="15" style="312" customWidth="1"/>
    <col min="6409" max="6409" width="9.33203125" style="312" customWidth="1"/>
    <col min="6410" max="6410" width="16" style="312" customWidth="1"/>
    <col min="6411" max="6411" width="8.77734375" style="312" customWidth="1"/>
    <col min="6412" max="6412" width="17.109375" style="312" customWidth="1"/>
    <col min="6413" max="6656" width="9" style="312"/>
    <col min="6657" max="6657" width="2.33203125" style="312" customWidth="1"/>
    <col min="6658" max="6658" width="8.109375" style="312" customWidth="1"/>
    <col min="6659" max="6659" width="14.109375" style="312" customWidth="1"/>
    <col min="6660" max="6660" width="10.21875" style="312" customWidth="1"/>
    <col min="6661" max="6661" width="12.109375" style="312" customWidth="1"/>
    <col min="6662" max="6662" width="15.109375" style="312" customWidth="1"/>
    <col min="6663" max="6663" width="18" style="312" customWidth="1"/>
    <col min="6664" max="6664" width="15" style="312" customWidth="1"/>
    <col min="6665" max="6665" width="9.33203125" style="312" customWidth="1"/>
    <col min="6666" max="6666" width="16" style="312" customWidth="1"/>
    <col min="6667" max="6667" width="8.77734375" style="312" customWidth="1"/>
    <col min="6668" max="6668" width="17.109375" style="312" customWidth="1"/>
    <col min="6669" max="6912" width="9" style="312"/>
    <col min="6913" max="6913" width="2.33203125" style="312" customWidth="1"/>
    <col min="6914" max="6914" width="8.109375" style="312" customWidth="1"/>
    <col min="6915" max="6915" width="14.109375" style="312" customWidth="1"/>
    <col min="6916" max="6916" width="10.21875" style="312" customWidth="1"/>
    <col min="6917" max="6917" width="12.109375" style="312" customWidth="1"/>
    <col min="6918" max="6918" width="15.109375" style="312" customWidth="1"/>
    <col min="6919" max="6919" width="18" style="312" customWidth="1"/>
    <col min="6920" max="6920" width="15" style="312" customWidth="1"/>
    <col min="6921" max="6921" width="9.33203125" style="312" customWidth="1"/>
    <col min="6922" max="6922" width="16" style="312" customWidth="1"/>
    <col min="6923" max="6923" width="8.77734375" style="312" customWidth="1"/>
    <col min="6924" max="6924" width="17.109375" style="312" customWidth="1"/>
    <col min="6925" max="7168" width="9" style="312"/>
    <col min="7169" max="7169" width="2.33203125" style="312" customWidth="1"/>
    <col min="7170" max="7170" width="8.109375" style="312" customWidth="1"/>
    <col min="7171" max="7171" width="14.109375" style="312" customWidth="1"/>
    <col min="7172" max="7172" width="10.21875" style="312" customWidth="1"/>
    <col min="7173" max="7173" width="12.109375" style="312" customWidth="1"/>
    <col min="7174" max="7174" width="15.109375" style="312" customWidth="1"/>
    <col min="7175" max="7175" width="18" style="312" customWidth="1"/>
    <col min="7176" max="7176" width="15" style="312" customWidth="1"/>
    <col min="7177" max="7177" width="9.33203125" style="312" customWidth="1"/>
    <col min="7178" max="7178" width="16" style="312" customWidth="1"/>
    <col min="7179" max="7179" width="8.77734375" style="312" customWidth="1"/>
    <col min="7180" max="7180" width="17.109375" style="312" customWidth="1"/>
    <col min="7181" max="7424" width="9" style="312"/>
    <col min="7425" max="7425" width="2.33203125" style="312" customWidth="1"/>
    <col min="7426" max="7426" width="8.109375" style="312" customWidth="1"/>
    <col min="7427" max="7427" width="14.109375" style="312" customWidth="1"/>
    <col min="7428" max="7428" width="10.21875" style="312" customWidth="1"/>
    <col min="7429" max="7429" width="12.109375" style="312" customWidth="1"/>
    <col min="7430" max="7430" width="15.109375" style="312" customWidth="1"/>
    <col min="7431" max="7431" width="18" style="312" customWidth="1"/>
    <col min="7432" max="7432" width="15" style="312" customWidth="1"/>
    <col min="7433" max="7433" width="9.33203125" style="312" customWidth="1"/>
    <col min="7434" max="7434" width="16" style="312" customWidth="1"/>
    <col min="7435" max="7435" width="8.77734375" style="312" customWidth="1"/>
    <col min="7436" max="7436" width="17.109375" style="312" customWidth="1"/>
    <col min="7437" max="7680" width="9" style="312"/>
    <col min="7681" max="7681" width="2.33203125" style="312" customWidth="1"/>
    <col min="7682" max="7682" width="8.109375" style="312" customWidth="1"/>
    <col min="7683" max="7683" width="14.109375" style="312" customWidth="1"/>
    <col min="7684" max="7684" width="10.21875" style="312" customWidth="1"/>
    <col min="7685" max="7685" width="12.109375" style="312" customWidth="1"/>
    <col min="7686" max="7686" width="15.109375" style="312" customWidth="1"/>
    <col min="7687" max="7687" width="18" style="312" customWidth="1"/>
    <col min="7688" max="7688" width="15" style="312" customWidth="1"/>
    <col min="7689" max="7689" width="9.33203125" style="312" customWidth="1"/>
    <col min="7690" max="7690" width="16" style="312" customWidth="1"/>
    <col min="7691" max="7691" width="8.77734375" style="312" customWidth="1"/>
    <col min="7692" max="7692" width="17.109375" style="312" customWidth="1"/>
    <col min="7693" max="7936" width="9" style="312"/>
    <col min="7937" max="7937" width="2.33203125" style="312" customWidth="1"/>
    <col min="7938" max="7938" width="8.109375" style="312" customWidth="1"/>
    <col min="7939" max="7939" width="14.109375" style="312" customWidth="1"/>
    <col min="7940" max="7940" width="10.21875" style="312" customWidth="1"/>
    <col min="7941" max="7941" width="12.109375" style="312" customWidth="1"/>
    <col min="7942" max="7942" width="15.109375" style="312" customWidth="1"/>
    <col min="7943" max="7943" width="18" style="312" customWidth="1"/>
    <col min="7944" max="7944" width="15" style="312" customWidth="1"/>
    <col min="7945" max="7945" width="9.33203125" style="312" customWidth="1"/>
    <col min="7946" max="7946" width="16" style="312" customWidth="1"/>
    <col min="7947" max="7947" width="8.77734375" style="312" customWidth="1"/>
    <col min="7948" max="7948" width="17.109375" style="312" customWidth="1"/>
    <col min="7949" max="8192" width="9" style="312"/>
    <col min="8193" max="8193" width="2.33203125" style="312" customWidth="1"/>
    <col min="8194" max="8194" width="8.109375" style="312" customWidth="1"/>
    <col min="8195" max="8195" width="14.109375" style="312" customWidth="1"/>
    <col min="8196" max="8196" width="10.21875" style="312" customWidth="1"/>
    <col min="8197" max="8197" width="12.109375" style="312" customWidth="1"/>
    <col min="8198" max="8198" width="15.109375" style="312" customWidth="1"/>
    <col min="8199" max="8199" width="18" style="312" customWidth="1"/>
    <col min="8200" max="8200" width="15" style="312" customWidth="1"/>
    <col min="8201" max="8201" width="9.33203125" style="312" customWidth="1"/>
    <col min="8202" max="8202" width="16" style="312" customWidth="1"/>
    <col min="8203" max="8203" width="8.77734375" style="312" customWidth="1"/>
    <col min="8204" max="8204" width="17.109375" style="312" customWidth="1"/>
    <col min="8205" max="8448" width="9" style="312"/>
    <col min="8449" max="8449" width="2.33203125" style="312" customWidth="1"/>
    <col min="8450" max="8450" width="8.109375" style="312" customWidth="1"/>
    <col min="8451" max="8451" width="14.109375" style="312" customWidth="1"/>
    <col min="8452" max="8452" width="10.21875" style="312" customWidth="1"/>
    <col min="8453" max="8453" width="12.109375" style="312" customWidth="1"/>
    <col min="8454" max="8454" width="15.109375" style="312" customWidth="1"/>
    <col min="8455" max="8455" width="18" style="312" customWidth="1"/>
    <col min="8456" max="8456" width="15" style="312" customWidth="1"/>
    <col min="8457" max="8457" width="9.33203125" style="312" customWidth="1"/>
    <col min="8458" max="8458" width="16" style="312" customWidth="1"/>
    <col min="8459" max="8459" width="8.77734375" style="312" customWidth="1"/>
    <col min="8460" max="8460" width="17.109375" style="312" customWidth="1"/>
    <col min="8461" max="8704" width="9" style="312"/>
    <col min="8705" max="8705" width="2.33203125" style="312" customWidth="1"/>
    <col min="8706" max="8706" width="8.109375" style="312" customWidth="1"/>
    <col min="8707" max="8707" width="14.109375" style="312" customWidth="1"/>
    <col min="8708" max="8708" width="10.21875" style="312" customWidth="1"/>
    <col min="8709" max="8709" width="12.109375" style="312" customWidth="1"/>
    <col min="8710" max="8710" width="15.109375" style="312" customWidth="1"/>
    <col min="8711" max="8711" width="18" style="312" customWidth="1"/>
    <col min="8712" max="8712" width="15" style="312" customWidth="1"/>
    <col min="8713" max="8713" width="9.33203125" style="312" customWidth="1"/>
    <col min="8714" max="8714" width="16" style="312" customWidth="1"/>
    <col min="8715" max="8715" width="8.77734375" style="312" customWidth="1"/>
    <col min="8716" max="8716" width="17.109375" style="312" customWidth="1"/>
    <col min="8717" max="8960" width="9" style="312"/>
    <col min="8961" max="8961" width="2.33203125" style="312" customWidth="1"/>
    <col min="8962" max="8962" width="8.109375" style="312" customWidth="1"/>
    <col min="8963" max="8963" width="14.109375" style="312" customWidth="1"/>
    <col min="8964" max="8964" width="10.21875" style="312" customWidth="1"/>
    <col min="8965" max="8965" width="12.109375" style="312" customWidth="1"/>
    <col min="8966" max="8966" width="15.109375" style="312" customWidth="1"/>
    <col min="8967" max="8967" width="18" style="312" customWidth="1"/>
    <col min="8968" max="8968" width="15" style="312" customWidth="1"/>
    <col min="8969" max="8969" width="9.33203125" style="312" customWidth="1"/>
    <col min="8970" max="8970" width="16" style="312" customWidth="1"/>
    <col min="8971" max="8971" width="8.77734375" style="312" customWidth="1"/>
    <col min="8972" max="8972" width="17.109375" style="312" customWidth="1"/>
    <col min="8973" max="9216" width="9" style="312"/>
    <col min="9217" max="9217" width="2.33203125" style="312" customWidth="1"/>
    <col min="9218" max="9218" width="8.109375" style="312" customWidth="1"/>
    <col min="9219" max="9219" width="14.109375" style="312" customWidth="1"/>
    <col min="9220" max="9220" width="10.21875" style="312" customWidth="1"/>
    <col min="9221" max="9221" width="12.109375" style="312" customWidth="1"/>
    <col min="9222" max="9222" width="15.109375" style="312" customWidth="1"/>
    <col min="9223" max="9223" width="18" style="312" customWidth="1"/>
    <col min="9224" max="9224" width="15" style="312" customWidth="1"/>
    <col min="9225" max="9225" width="9.33203125" style="312" customWidth="1"/>
    <col min="9226" max="9226" width="16" style="312" customWidth="1"/>
    <col min="9227" max="9227" width="8.77734375" style="312" customWidth="1"/>
    <col min="9228" max="9228" width="17.109375" style="312" customWidth="1"/>
    <col min="9229" max="9472" width="9" style="312"/>
    <col min="9473" max="9473" width="2.33203125" style="312" customWidth="1"/>
    <col min="9474" max="9474" width="8.109375" style="312" customWidth="1"/>
    <col min="9475" max="9475" width="14.109375" style="312" customWidth="1"/>
    <col min="9476" max="9476" width="10.21875" style="312" customWidth="1"/>
    <col min="9477" max="9477" width="12.109375" style="312" customWidth="1"/>
    <col min="9478" max="9478" width="15.109375" style="312" customWidth="1"/>
    <col min="9479" max="9479" width="18" style="312" customWidth="1"/>
    <col min="9480" max="9480" width="15" style="312" customWidth="1"/>
    <col min="9481" max="9481" width="9.33203125" style="312" customWidth="1"/>
    <col min="9482" max="9482" width="16" style="312" customWidth="1"/>
    <col min="9483" max="9483" width="8.77734375" style="312" customWidth="1"/>
    <col min="9484" max="9484" width="17.109375" style="312" customWidth="1"/>
    <col min="9485" max="9728" width="9" style="312"/>
    <col min="9729" max="9729" width="2.33203125" style="312" customWidth="1"/>
    <col min="9730" max="9730" width="8.109375" style="312" customWidth="1"/>
    <col min="9731" max="9731" width="14.109375" style="312" customWidth="1"/>
    <col min="9732" max="9732" width="10.21875" style="312" customWidth="1"/>
    <col min="9733" max="9733" width="12.109375" style="312" customWidth="1"/>
    <col min="9734" max="9734" width="15.109375" style="312" customWidth="1"/>
    <col min="9735" max="9735" width="18" style="312" customWidth="1"/>
    <col min="9736" max="9736" width="15" style="312" customWidth="1"/>
    <col min="9737" max="9737" width="9.33203125" style="312" customWidth="1"/>
    <col min="9738" max="9738" width="16" style="312" customWidth="1"/>
    <col min="9739" max="9739" width="8.77734375" style="312" customWidth="1"/>
    <col min="9740" max="9740" width="17.109375" style="312" customWidth="1"/>
    <col min="9741" max="9984" width="9" style="312"/>
    <col min="9985" max="9985" width="2.33203125" style="312" customWidth="1"/>
    <col min="9986" max="9986" width="8.109375" style="312" customWidth="1"/>
    <col min="9987" max="9987" width="14.109375" style="312" customWidth="1"/>
    <col min="9988" max="9988" width="10.21875" style="312" customWidth="1"/>
    <col min="9989" max="9989" width="12.109375" style="312" customWidth="1"/>
    <col min="9990" max="9990" width="15.109375" style="312" customWidth="1"/>
    <col min="9991" max="9991" width="18" style="312" customWidth="1"/>
    <col min="9992" max="9992" width="15" style="312" customWidth="1"/>
    <col min="9993" max="9993" width="9.33203125" style="312" customWidth="1"/>
    <col min="9994" max="9994" width="16" style="312" customWidth="1"/>
    <col min="9995" max="9995" width="8.77734375" style="312" customWidth="1"/>
    <col min="9996" max="9996" width="17.109375" style="312" customWidth="1"/>
    <col min="9997" max="10240" width="9" style="312"/>
    <col min="10241" max="10241" width="2.33203125" style="312" customWidth="1"/>
    <col min="10242" max="10242" width="8.109375" style="312" customWidth="1"/>
    <col min="10243" max="10243" width="14.109375" style="312" customWidth="1"/>
    <col min="10244" max="10244" width="10.21875" style="312" customWidth="1"/>
    <col min="10245" max="10245" width="12.109375" style="312" customWidth="1"/>
    <col min="10246" max="10246" width="15.109375" style="312" customWidth="1"/>
    <col min="10247" max="10247" width="18" style="312" customWidth="1"/>
    <col min="10248" max="10248" width="15" style="312" customWidth="1"/>
    <col min="10249" max="10249" width="9.33203125" style="312" customWidth="1"/>
    <col min="10250" max="10250" width="16" style="312" customWidth="1"/>
    <col min="10251" max="10251" width="8.77734375" style="312" customWidth="1"/>
    <col min="10252" max="10252" width="17.109375" style="312" customWidth="1"/>
    <col min="10253" max="10496" width="9" style="312"/>
    <col min="10497" max="10497" width="2.33203125" style="312" customWidth="1"/>
    <col min="10498" max="10498" width="8.109375" style="312" customWidth="1"/>
    <col min="10499" max="10499" width="14.109375" style="312" customWidth="1"/>
    <col min="10500" max="10500" width="10.21875" style="312" customWidth="1"/>
    <col min="10501" max="10501" width="12.109375" style="312" customWidth="1"/>
    <col min="10502" max="10502" width="15.109375" style="312" customWidth="1"/>
    <col min="10503" max="10503" width="18" style="312" customWidth="1"/>
    <col min="10504" max="10504" width="15" style="312" customWidth="1"/>
    <col min="10505" max="10505" width="9.33203125" style="312" customWidth="1"/>
    <col min="10506" max="10506" width="16" style="312" customWidth="1"/>
    <col min="10507" max="10507" width="8.77734375" style="312" customWidth="1"/>
    <col min="10508" max="10508" width="17.109375" style="312" customWidth="1"/>
    <col min="10509" max="10752" width="9" style="312"/>
    <col min="10753" max="10753" width="2.33203125" style="312" customWidth="1"/>
    <col min="10754" max="10754" width="8.109375" style="312" customWidth="1"/>
    <col min="10755" max="10755" width="14.109375" style="312" customWidth="1"/>
    <col min="10756" max="10756" width="10.21875" style="312" customWidth="1"/>
    <col min="10757" max="10757" width="12.109375" style="312" customWidth="1"/>
    <col min="10758" max="10758" width="15.109375" style="312" customWidth="1"/>
    <col min="10759" max="10759" width="18" style="312" customWidth="1"/>
    <col min="10760" max="10760" width="15" style="312" customWidth="1"/>
    <col min="10761" max="10761" width="9.33203125" style="312" customWidth="1"/>
    <col min="10762" max="10762" width="16" style="312" customWidth="1"/>
    <col min="10763" max="10763" width="8.77734375" style="312" customWidth="1"/>
    <col min="10764" max="10764" width="17.109375" style="312" customWidth="1"/>
    <col min="10765" max="11008" width="9" style="312"/>
    <col min="11009" max="11009" width="2.33203125" style="312" customWidth="1"/>
    <col min="11010" max="11010" width="8.109375" style="312" customWidth="1"/>
    <col min="11011" max="11011" width="14.109375" style="312" customWidth="1"/>
    <col min="11012" max="11012" width="10.21875" style="312" customWidth="1"/>
    <col min="11013" max="11013" width="12.109375" style="312" customWidth="1"/>
    <col min="11014" max="11014" width="15.109375" style="312" customWidth="1"/>
    <col min="11015" max="11015" width="18" style="312" customWidth="1"/>
    <col min="11016" max="11016" width="15" style="312" customWidth="1"/>
    <col min="11017" max="11017" width="9.33203125" style="312" customWidth="1"/>
    <col min="11018" max="11018" width="16" style="312" customWidth="1"/>
    <col min="11019" max="11019" width="8.77734375" style="312" customWidth="1"/>
    <col min="11020" max="11020" width="17.109375" style="312" customWidth="1"/>
    <col min="11021" max="11264" width="9" style="312"/>
    <col min="11265" max="11265" width="2.33203125" style="312" customWidth="1"/>
    <col min="11266" max="11266" width="8.109375" style="312" customWidth="1"/>
    <col min="11267" max="11267" width="14.109375" style="312" customWidth="1"/>
    <col min="11268" max="11268" width="10.21875" style="312" customWidth="1"/>
    <col min="11269" max="11269" width="12.109375" style="312" customWidth="1"/>
    <col min="11270" max="11270" width="15.109375" style="312" customWidth="1"/>
    <col min="11271" max="11271" width="18" style="312" customWidth="1"/>
    <col min="11272" max="11272" width="15" style="312" customWidth="1"/>
    <col min="11273" max="11273" width="9.33203125" style="312" customWidth="1"/>
    <col min="11274" max="11274" width="16" style="312" customWidth="1"/>
    <col min="11275" max="11275" width="8.77734375" style="312" customWidth="1"/>
    <col min="11276" max="11276" width="17.109375" style="312" customWidth="1"/>
    <col min="11277" max="11520" width="9" style="312"/>
    <col min="11521" max="11521" width="2.33203125" style="312" customWidth="1"/>
    <col min="11522" max="11522" width="8.109375" style="312" customWidth="1"/>
    <col min="11523" max="11523" width="14.109375" style="312" customWidth="1"/>
    <col min="11524" max="11524" width="10.21875" style="312" customWidth="1"/>
    <col min="11525" max="11525" width="12.109375" style="312" customWidth="1"/>
    <col min="11526" max="11526" width="15.109375" style="312" customWidth="1"/>
    <col min="11527" max="11527" width="18" style="312" customWidth="1"/>
    <col min="11528" max="11528" width="15" style="312" customWidth="1"/>
    <col min="11529" max="11529" width="9.33203125" style="312" customWidth="1"/>
    <col min="11530" max="11530" width="16" style="312" customWidth="1"/>
    <col min="11531" max="11531" width="8.77734375" style="312" customWidth="1"/>
    <col min="11532" max="11532" width="17.109375" style="312" customWidth="1"/>
    <col min="11533" max="11776" width="9" style="312"/>
    <col min="11777" max="11777" width="2.33203125" style="312" customWidth="1"/>
    <col min="11778" max="11778" width="8.109375" style="312" customWidth="1"/>
    <col min="11779" max="11779" width="14.109375" style="312" customWidth="1"/>
    <col min="11780" max="11780" width="10.21875" style="312" customWidth="1"/>
    <col min="11781" max="11781" width="12.109375" style="312" customWidth="1"/>
    <col min="11782" max="11782" width="15.109375" style="312" customWidth="1"/>
    <col min="11783" max="11783" width="18" style="312" customWidth="1"/>
    <col min="11784" max="11784" width="15" style="312" customWidth="1"/>
    <col min="11785" max="11785" width="9.33203125" style="312" customWidth="1"/>
    <col min="11786" max="11786" width="16" style="312" customWidth="1"/>
    <col min="11787" max="11787" width="8.77734375" style="312" customWidth="1"/>
    <col min="11788" max="11788" width="17.109375" style="312" customWidth="1"/>
    <col min="11789" max="12032" width="9" style="312"/>
    <col min="12033" max="12033" width="2.33203125" style="312" customWidth="1"/>
    <col min="12034" max="12034" width="8.109375" style="312" customWidth="1"/>
    <col min="12035" max="12035" width="14.109375" style="312" customWidth="1"/>
    <col min="12036" max="12036" width="10.21875" style="312" customWidth="1"/>
    <col min="12037" max="12037" width="12.109375" style="312" customWidth="1"/>
    <col min="12038" max="12038" width="15.109375" style="312" customWidth="1"/>
    <col min="12039" max="12039" width="18" style="312" customWidth="1"/>
    <col min="12040" max="12040" width="15" style="312" customWidth="1"/>
    <col min="12041" max="12041" width="9.33203125" style="312" customWidth="1"/>
    <col min="12042" max="12042" width="16" style="312" customWidth="1"/>
    <col min="12043" max="12043" width="8.77734375" style="312" customWidth="1"/>
    <col min="12044" max="12044" width="17.109375" style="312" customWidth="1"/>
    <col min="12045" max="12288" width="9" style="312"/>
    <col min="12289" max="12289" width="2.33203125" style="312" customWidth="1"/>
    <col min="12290" max="12290" width="8.109375" style="312" customWidth="1"/>
    <col min="12291" max="12291" width="14.109375" style="312" customWidth="1"/>
    <col min="12292" max="12292" width="10.21875" style="312" customWidth="1"/>
    <col min="12293" max="12293" width="12.109375" style="312" customWidth="1"/>
    <col min="12294" max="12294" width="15.109375" style="312" customWidth="1"/>
    <col min="12295" max="12295" width="18" style="312" customWidth="1"/>
    <col min="12296" max="12296" width="15" style="312" customWidth="1"/>
    <col min="12297" max="12297" width="9.33203125" style="312" customWidth="1"/>
    <col min="12298" max="12298" width="16" style="312" customWidth="1"/>
    <col min="12299" max="12299" width="8.77734375" style="312" customWidth="1"/>
    <col min="12300" max="12300" width="17.109375" style="312" customWidth="1"/>
    <col min="12301" max="12544" width="9" style="312"/>
    <col min="12545" max="12545" width="2.33203125" style="312" customWidth="1"/>
    <col min="12546" max="12546" width="8.109375" style="312" customWidth="1"/>
    <col min="12547" max="12547" width="14.109375" style="312" customWidth="1"/>
    <col min="12548" max="12548" width="10.21875" style="312" customWidth="1"/>
    <col min="12549" max="12549" width="12.109375" style="312" customWidth="1"/>
    <col min="12550" max="12550" width="15.109375" style="312" customWidth="1"/>
    <col min="12551" max="12551" width="18" style="312" customWidth="1"/>
    <col min="12552" max="12552" width="15" style="312" customWidth="1"/>
    <col min="12553" max="12553" width="9.33203125" style="312" customWidth="1"/>
    <col min="12554" max="12554" width="16" style="312" customWidth="1"/>
    <col min="12555" max="12555" width="8.77734375" style="312" customWidth="1"/>
    <col min="12556" max="12556" width="17.109375" style="312" customWidth="1"/>
    <col min="12557" max="12800" width="9" style="312"/>
    <col min="12801" max="12801" width="2.33203125" style="312" customWidth="1"/>
    <col min="12802" max="12802" width="8.109375" style="312" customWidth="1"/>
    <col min="12803" max="12803" width="14.109375" style="312" customWidth="1"/>
    <col min="12804" max="12804" width="10.21875" style="312" customWidth="1"/>
    <col min="12805" max="12805" width="12.109375" style="312" customWidth="1"/>
    <col min="12806" max="12806" width="15.109375" style="312" customWidth="1"/>
    <col min="12807" max="12807" width="18" style="312" customWidth="1"/>
    <col min="12808" max="12808" width="15" style="312" customWidth="1"/>
    <col min="12809" max="12809" width="9.33203125" style="312" customWidth="1"/>
    <col min="12810" max="12810" width="16" style="312" customWidth="1"/>
    <col min="12811" max="12811" width="8.77734375" style="312" customWidth="1"/>
    <col min="12812" max="12812" width="17.109375" style="312" customWidth="1"/>
    <col min="12813" max="13056" width="9" style="312"/>
    <col min="13057" max="13057" width="2.33203125" style="312" customWidth="1"/>
    <col min="13058" max="13058" width="8.109375" style="312" customWidth="1"/>
    <col min="13059" max="13059" width="14.109375" style="312" customWidth="1"/>
    <col min="13060" max="13060" width="10.21875" style="312" customWidth="1"/>
    <col min="13061" max="13061" width="12.109375" style="312" customWidth="1"/>
    <col min="13062" max="13062" width="15.109375" style="312" customWidth="1"/>
    <col min="13063" max="13063" width="18" style="312" customWidth="1"/>
    <col min="13064" max="13064" width="15" style="312" customWidth="1"/>
    <col min="13065" max="13065" width="9.33203125" style="312" customWidth="1"/>
    <col min="13066" max="13066" width="16" style="312" customWidth="1"/>
    <col min="13067" max="13067" width="8.77734375" style="312" customWidth="1"/>
    <col min="13068" max="13068" width="17.109375" style="312" customWidth="1"/>
    <col min="13069" max="13312" width="9" style="312"/>
    <col min="13313" max="13313" width="2.33203125" style="312" customWidth="1"/>
    <col min="13314" max="13314" width="8.109375" style="312" customWidth="1"/>
    <col min="13315" max="13315" width="14.109375" style="312" customWidth="1"/>
    <col min="13316" max="13316" width="10.21875" style="312" customWidth="1"/>
    <col min="13317" max="13317" width="12.109375" style="312" customWidth="1"/>
    <col min="13318" max="13318" width="15.109375" style="312" customWidth="1"/>
    <col min="13319" max="13319" width="18" style="312" customWidth="1"/>
    <col min="13320" max="13320" width="15" style="312" customWidth="1"/>
    <col min="13321" max="13321" width="9.33203125" style="312" customWidth="1"/>
    <col min="13322" max="13322" width="16" style="312" customWidth="1"/>
    <col min="13323" max="13323" width="8.77734375" style="312" customWidth="1"/>
    <col min="13324" max="13324" width="17.109375" style="312" customWidth="1"/>
    <col min="13325" max="13568" width="9" style="312"/>
    <col min="13569" max="13569" width="2.33203125" style="312" customWidth="1"/>
    <col min="13570" max="13570" width="8.109375" style="312" customWidth="1"/>
    <col min="13571" max="13571" width="14.109375" style="312" customWidth="1"/>
    <col min="13572" max="13572" width="10.21875" style="312" customWidth="1"/>
    <col min="13573" max="13573" width="12.109375" style="312" customWidth="1"/>
    <col min="13574" max="13574" width="15.109375" style="312" customWidth="1"/>
    <col min="13575" max="13575" width="18" style="312" customWidth="1"/>
    <col min="13576" max="13576" width="15" style="312" customWidth="1"/>
    <col min="13577" max="13577" width="9.33203125" style="312" customWidth="1"/>
    <col min="13578" max="13578" width="16" style="312" customWidth="1"/>
    <col min="13579" max="13579" width="8.77734375" style="312" customWidth="1"/>
    <col min="13580" max="13580" width="17.109375" style="312" customWidth="1"/>
    <col min="13581" max="13824" width="9" style="312"/>
    <col min="13825" max="13825" width="2.33203125" style="312" customWidth="1"/>
    <col min="13826" max="13826" width="8.109375" style="312" customWidth="1"/>
    <col min="13827" max="13827" width="14.109375" style="312" customWidth="1"/>
    <col min="13828" max="13828" width="10.21875" style="312" customWidth="1"/>
    <col min="13829" max="13829" width="12.109375" style="312" customWidth="1"/>
    <col min="13830" max="13830" width="15.109375" style="312" customWidth="1"/>
    <col min="13831" max="13831" width="18" style="312" customWidth="1"/>
    <col min="13832" max="13832" width="15" style="312" customWidth="1"/>
    <col min="13833" max="13833" width="9.33203125" style="312" customWidth="1"/>
    <col min="13834" max="13834" width="16" style="312" customWidth="1"/>
    <col min="13835" max="13835" width="8.77734375" style="312" customWidth="1"/>
    <col min="13836" max="13836" width="17.109375" style="312" customWidth="1"/>
    <col min="13837" max="14080" width="9" style="312"/>
    <col min="14081" max="14081" width="2.33203125" style="312" customWidth="1"/>
    <col min="14082" max="14082" width="8.109375" style="312" customWidth="1"/>
    <col min="14083" max="14083" width="14.109375" style="312" customWidth="1"/>
    <col min="14084" max="14084" width="10.21875" style="312" customWidth="1"/>
    <col min="14085" max="14085" width="12.109375" style="312" customWidth="1"/>
    <col min="14086" max="14086" width="15.109375" style="312" customWidth="1"/>
    <col min="14087" max="14087" width="18" style="312" customWidth="1"/>
    <col min="14088" max="14088" width="15" style="312" customWidth="1"/>
    <col min="14089" max="14089" width="9.33203125" style="312" customWidth="1"/>
    <col min="14090" max="14090" width="16" style="312" customWidth="1"/>
    <col min="14091" max="14091" width="8.77734375" style="312" customWidth="1"/>
    <col min="14092" max="14092" width="17.109375" style="312" customWidth="1"/>
    <col min="14093" max="14336" width="9" style="312"/>
    <col min="14337" max="14337" width="2.33203125" style="312" customWidth="1"/>
    <col min="14338" max="14338" width="8.109375" style="312" customWidth="1"/>
    <col min="14339" max="14339" width="14.109375" style="312" customWidth="1"/>
    <col min="14340" max="14340" width="10.21875" style="312" customWidth="1"/>
    <col min="14341" max="14341" width="12.109375" style="312" customWidth="1"/>
    <col min="14342" max="14342" width="15.109375" style="312" customWidth="1"/>
    <col min="14343" max="14343" width="18" style="312" customWidth="1"/>
    <col min="14344" max="14344" width="15" style="312" customWidth="1"/>
    <col min="14345" max="14345" width="9.33203125" style="312" customWidth="1"/>
    <col min="14346" max="14346" width="16" style="312" customWidth="1"/>
    <col min="14347" max="14347" width="8.77734375" style="312" customWidth="1"/>
    <col min="14348" max="14348" width="17.109375" style="312" customWidth="1"/>
    <col min="14349" max="14592" width="9" style="312"/>
    <col min="14593" max="14593" width="2.33203125" style="312" customWidth="1"/>
    <col min="14594" max="14594" width="8.109375" style="312" customWidth="1"/>
    <col min="14595" max="14595" width="14.109375" style="312" customWidth="1"/>
    <col min="14596" max="14596" width="10.21875" style="312" customWidth="1"/>
    <col min="14597" max="14597" width="12.109375" style="312" customWidth="1"/>
    <col min="14598" max="14598" width="15.109375" style="312" customWidth="1"/>
    <col min="14599" max="14599" width="18" style="312" customWidth="1"/>
    <col min="14600" max="14600" width="15" style="312" customWidth="1"/>
    <col min="14601" max="14601" width="9.33203125" style="312" customWidth="1"/>
    <col min="14602" max="14602" width="16" style="312" customWidth="1"/>
    <col min="14603" max="14603" width="8.77734375" style="312" customWidth="1"/>
    <col min="14604" max="14604" width="17.109375" style="312" customWidth="1"/>
    <col min="14605" max="14848" width="9" style="312"/>
    <col min="14849" max="14849" width="2.33203125" style="312" customWidth="1"/>
    <col min="14850" max="14850" width="8.109375" style="312" customWidth="1"/>
    <col min="14851" max="14851" width="14.109375" style="312" customWidth="1"/>
    <col min="14852" max="14852" width="10.21875" style="312" customWidth="1"/>
    <col min="14853" max="14853" width="12.109375" style="312" customWidth="1"/>
    <col min="14854" max="14854" width="15.109375" style="312" customWidth="1"/>
    <col min="14855" max="14855" width="18" style="312" customWidth="1"/>
    <col min="14856" max="14856" width="15" style="312" customWidth="1"/>
    <col min="14857" max="14857" width="9.33203125" style="312" customWidth="1"/>
    <col min="14858" max="14858" width="16" style="312" customWidth="1"/>
    <col min="14859" max="14859" width="8.77734375" style="312" customWidth="1"/>
    <col min="14860" max="14860" width="17.109375" style="312" customWidth="1"/>
    <col min="14861" max="15104" width="9" style="312"/>
    <col min="15105" max="15105" width="2.33203125" style="312" customWidth="1"/>
    <col min="15106" max="15106" width="8.109375" style="312" customWidth="1"/>
    <col min="15107" max="15107" width="14.109375" style="312" customWidth="1"/>
    <col min="15108" max="15108" width="10.21875" style="312" customWidth="1"/>
    <col min="15109" max="15109" width="12.109375" style="312" customWidth="1"/>
    <col min="15110" max="15110" width="15.109375" style="312" customWidth="1"/>
    <col min="15111" max="15111" width="18" style="312" customWidth="1"/>
    <col min="15112" max="15112" width="15" style="312" customWidth="1"/>
    <col min="15113" max="15113" width="9.33203125" style="312" customWidth="1"/>
    <col min="15114" max="15114" width="16" style="312" customWidth="1"/>
    <col min="15115" max="15115" width="8.77734375" style="312" customWidth="1"/>
    <col min="15116" max="15116" width="17.109375" style="312" customWidth="1"/>
    <col min="15117" max="15360" width="9" style="312"/>
    <col min="15361" max="15361" width="2.33203125" style="312" customWidth="1"/>
    <col min="15362" max="15362" width="8.109375" style="312" customWidth="1"/>
    <col min="15363" max="15363" width="14.109375" style="312" customWidth="1"/>
    <col min="15364" max="15364" width="10.21875" style="312" customWidth="1"/>
    <col min="15365" max="15365" width="12.109375" style="312" customWidth="1"/>
    <col min="15366" max="15366" width="15.109375" style="312" customWidth="1"/>
    <col min="15367" max="15367" width="18" style="312" customWidth="1"/>
    <col min="15368" max="15368" width="15" style="312" customWidth="1"/>
    <col min="15369" max="15369" width="9.33203125" style="312" customWidth="1"/>
    <col min="15370" max="15370" width="16" style="312" customWidth="1"/>
    <col min="15371" max="15371" width="8.77734375" style="312" customWidth="1"/>
    <col min="15372" max="15372" width="17.109375" style="312" customWidth="1"/>
    <col min="15373" max="15616" width="9" style="312"/>
    <col min="15617" max="15617" width="2.33203125" style="312" customWidth="1"/>
    <col min="15618" max="15618" width="8.109375" style="312" customWidth="1"/>
    <col min="15619" max="15619" width="14.109375" style="312" customWidth="1"/>
    <col min="15620" max="15620" width="10.21875" style="312" customWidth="1"/>
    <col min="15621" max="15621" width="12.109375" style="312" customWidth="1"/>
    <col min="15622" max="15622" width="15.109375" style="312" customWidth="1"/>
    <col min="15623" max="15623" width="18" style="312" customWidth="1"/>
    <col min="15624" max="15624" width="15" style="312" customWidth="1"/>
    <col min="15625" max="15625" width="9.33203125" style="312" customWidth="1"/>
    <col min="15626" max="15626" width="16" style="312" customWidth="1"/>
    <col min="15627" max="15627" width="8.77734375" style="312" customWidth="1"/>
    <col min="15628" max="15628" width="17.109375" style="312" customWidth="1"/>
    <col min="15629" max="15872" width="9" style="312"/>
    <col min="15873" max="15873" width="2.33203125" style="312" customWidth="1"/>
    <col min="15874" max="15874" width="8.109375" style="312" customWidth="1"/>
    <col min="15875" max="15875" width="14.109375" style="312" customWidth="1"/>
    <col min="15876" max="15876" width="10.21875" style="312" customWidth="1"/>
    <col min="15877" max="15877" width="12.109375" style="312" customWidth="1"/>
    <col min="15878" max="15878" width="15.109375" style="312" customWidth="1"/>
    <col min="15879" max="15879" width="18" style="312" customWidth="1"/>
    <col min="15880" max="15880" width="15" style="312" customWidth="1"/>
    <col min="15881" max="15881" width="9.33203125" style="312" customWidth="1"/>
    <col min="15882" max="15882" width="16" style="312" customWidth="1"/>
    <col min="15883" max="15883" width="8.77734375" style="312" customWidth="1"/>
    <col min="15884" max="15884" width="17.109375" style="312" customWidth="1"/>
    <col min="15885" max="16128" width="9" style="312"/>
    <col min="16129" max="16129" width="2.33203125" style="312" customWidth="1"/>
    <col min="16130" max="16130" width="8.109375" style="312" customWidth="1"/>
    <col min="16131" max="16131" width="14.109375" style="312" customWidth="1"/>
    <col min="16132" max="16132" width="10.21875" style="312" customWidth="1"/>
    <col min="16133" max="16133" width="12.109375" style="312" customWidth="1"/>
    <col min="16134" max="16134" width="15.109375" style="312" customWidth="1"/>
    <col min="16135" max="16135" width="18" style="312" customWidth="1"/>
    <col min="16136" max="16136" width="15" style="312" customWidth="1"/>
    <col min="16137" max="16137" width="9.33203125" style="312" customWidth="1"/>
    <col min="16138" max="16138" width="16" style="312" customWidth="1"/>
    <col min="16139" max="16139" width="8.77734375" style="312" customWidth="1"/>
    <col min="16140" max="16140" width="17.109375" style="312" customWidth="1"/>
    <col min="16141" max="16384" width="9" style="312"/>
  </cols>
  <sheetData>
    <row r="1" spans="1:12" s="311" customFormat="1" ht="21.75" customHeight="1" x14ac:dyDescent="0.2">
      <c r="A1" s="184" t="s">
        <v>303</v>
      </c>
    </row>
    <row r="2" spans="1:12" ht="16.5" customHeight="1" x14ac:dyDescent="0.2">
      <c r="B2" s="313" t="s">
        <v>181</v>
      </c>
      <c r="C2" s="314"/>
      <c r="D2" s="314"/>
      <c r="E2" s="513" t="s">
        <v>250</v>
      </c>
      <c r="F2" s="513"/>
      <c r="G2" s="314"/>
      <c r="H2" s="314"/>
      <c r="I2" s="314"/>
      <c r="J2" s="314"/>
      <c r="K2" s="314"/>
      <c r="L2" s="314"/>
    </row>
    <row r="3" spans="1:12" ht="13.8" thickBot="1" x14ac:dyDescent="0.25">
      <c r="B3" s="313"/>
      <c r="C3" s="314"/>
      <c r="D3" s="314"/>
      <c r="E3" s="514"/>
      <c r="F3" s="514"/>
      <c r="G3" s="314"/>
      <c r="H3" s="314"/>
      <c r="I3" s="314"/>
      <c r="J3" s="314"/>
      <c r="K3" s="314"/>
      <c r="L3" s="314"/>
    </row>
    <row r="4" spans="1:12" ht="13.5" customHeight="1" x14ac:dyDescent="0.2">
      <c r="B4" s="518" t="s">
        <v>0</v>
      </c>
      <c r="C4" s="521" t="s">
        <v>94</v>
      </c>
      <c r="D4" s="521" t="s">
        <v>182</v>
      </c>
      <c r="E4" s="315" t="s">
        <v>183</v>
      </c>
      <c r="F4" s="521" t="s">
        <v>130</v>
      </c>
      <c r="G4" s="524" t="s">
        <v>184</v>
      </c>
      <c r="H4" s="527" t="s">
        <v>185</v>
      </c>
      <c r="I4" s="528"/>
      <c r="J4" s="316" t="s">
        <v>186</v>
      </c>
      <c r="K4" s="315" t="s">
        <v>187</v>
      </c>
      <c r="L4" s="515" t="s">
        <v>188</v>
      </c>
    </row>
    <row r="5" spans="1:12" ht="13.5" customHeight="1" x14ac:dyDescent="0.2">
      <c r="B5" s="519"/>
      <c r="C5" s="522"/>
      <c r="D5" s="522"/>
      <c r="E5" s="317" t="s">
        <v>189</v>
      </c>
      <c r="F5" s="522"/>
      <c r="G5" s="525"/>
      <c r="H5" s="529"/>
      <c r="I5" s="530"/>
      <c r="J5" s="318" t="s">
        <v>190</v>
      </c>
      <c r="K5" s="317" t="s">
        <v>191</v>
      </c>
      <c r="L5" s="516"/>
    </row>
    <row r="6" spans="1:12" ht="13.5" customHeight="1" thickBot="1" x14ac:dyDescent="0.25">
      <c r="B6" s="520"/>
      <c r="C6" s="523"/>
      <c r="D6" s="523"/>
      <c r="E6" s="319" t="s">
        <v>192</v>
      </c>
      <c r="F6" s="523"/>
      <c r="G6" s="526"/>
      <c r="H6" s="319" t="s">
        <v>193</v>
      </c>
      <c r="I6" s="320" t="s">
        <v>190</v>
      </c>
      <c r="J6" s="319" t="s">
        <v>194</v>
      </c>
      <c r="K6" s="319" t="s">
        <v>195</v>
      </c>
      <c r="L6" s="517"/>
    </row>
    <row r="7" spans="1:12" ht="45" customHeight="1" x14ac:dyDescent="0.2">
      <c r="B7" s="321" t="s">
        <v>256</v>
      </c>
      <c r="C7" s="322" t="s">
        <v>260</v>
      </c>
      <c r="D7" s="323">
        <v>25904</v>
      </c>
      <c r="E7" s="322">
        <v>0.95</v>
      </c>
      <c r="F7" s="322" t="s">
        <v>265</v>
      </c>
      <c r="G7" s="322" t="s">
        <v>266</v>
      </c>
      <c r="H7" s="324">
        <v>60</v>
      </c>
      <c r="I7" s="322">
        <v>0</v>
      </c>
      <c r="J7" s="324">
        <v>40</v>
      </c>
      <c r="K7" s="325">
        <f>J7/H7</f>
        <v>0.66666666666666663</v>
      </c>
      <c r="L7" s="326"/>
    </row>
    <row r="8" spans="1:12" ht="45" customHeight="1" x14ac:dyDescent="0.2">
      <c r="B8" s="327" t="s">
        <v>257</v>
      </c>
      <c r="C8" s="328" t="s">
        <v>260</v>
      </c>
      <c r="D8" s="329">
        <v>38039</v>
      </c>
      <c r="E8" s="328">
        <v>0.91</v>
      </c>
      <c r="F8" s="328" t="s">
        <v>265</v>
      </c>
      <c r="G8" s="328" t="s">
        <v>266</v>
      </c>
      <c r="H8" s="330">
        <v>60</v>
      </c>
      <c r="I8" s="328">
        <v>0</v>
      </c>
      <c r="J8" s="330">
        <v>36</v>
      </c>
      <c r="K8" s="331">
        <f>J8/H8</f>
        <v>0.6</v>
      </c>
      <c r="L8" s="332"/>
    </row>
    <row r="9" spans="1:12" ht="45" customHeight="1" x14ac:dyDescent="0.2">
      <c r="B9" s="327" t="s">
        <v>258</v>
      </c>
      <c r="C9" s="328" t="s">
        <v>260</v>
      </c>
      <c r="D9" s="329">
        <v>27765</v>
      </c>
      <c r="E9" s="328">
        <v>0.56000000000000005</v>
      </c>
      <c r="F9" s="328" t="s">
        <v>265</v>
      </c>
      <c r="G9" s="328" t="s">
        <v>266</v>
      </c>
      <c r="H9" s="330">
        <v>60</v>
      </c>
      <c r="I9" s="328">
        <v>0</v>
      </c>
      <c r="J9" s="330">
        <v>30</v>
      </c>
      <c r="K9" s="331">
        <f t="shared" ref="K9:K10" si="0">J9/H9</f>
        <v>0.5</v>
      </c>
      <c r="L9" s="332"/>
    </row>
    <row r="10" spans="1:12" ht="45" customHeight="1" x14ac:dyDescent="0.2">
      <c r="B10" s="327" t="s">
        <v>259</v>
      </c>
      <c r="C10" s="328" t="s">
        <v>260</v>
      </c>
      <c r="D10" s="329">
        <v>30015</v>
      </c>
      <c r="E10" s="328">
        <v>0.26</v>
      </c>
      <c r="F10" s="328" t="s">
        <v>265</v>
      </c>
      <c r="G10" s="328" t="s">
        <v>266</v>
      </c>
      <c r="H10" s="330">
        <v>60</v>
      </c>
      <c r="I10" s="328">
        <v>0</v>
      </c>
      <c r="J10" s="330">
        <v>30</v>
      </c>
      <c r="K10" s="331">
        <f t="shared" si="0"/>
        <v>0.5</v>
      </c>
      <c r="L10" s="332"/>
    </row>
    <row r="11" spans="1:12" ht="45" customHeight="1" x14ac:dyDescent="0.2">
      <c r="B11" s="327"/>
      <c r="C11" s="328"/>
      <c r="D11" s="328"/>
      <c r="E11" s="328"/>
      <c r="F11" s="328"/>
      <c r="G11" s="328"/>
      <c r="H11" s="330"/>
      <c r="I11" s="328"/>
      <c r="J11" s="330"/>
      <c r="K11" s="330"/>
      <c r="L11" s="332"/>
    </row>
    <row r="12" spans="1:12" ht="45" customHeight="1" x14ac:dyDescent="0.2">
      <c r="B12" s="327"/>
      <c r="C12" s="328"/>
      <c r="D12" s="328"/>
      <c r="E12" s="328"/>
      <c r="F12" s="328"/>
      <c r="G12" s="328"/>
      <c r="H12" s="330"/>
      <c r="I12" s="328"/>
      <c r="J12" s="330"/>
      <c r="K12" s="330"/>
      <c r="L12" s="332"/>
    </row>
    <row r="13" spans="1:12" ht="45" customHeight="1" x14ac:dyDescent="0.2">
      <c r="B13" s="327"/>
      <c r="C13" s="328"/>
      <c r="D13" s="328"/>
      <c r="E13" s="328"/>
      <c r="F13" s="328"/>
      <c r="G13" s="328"/>
      <c r="H13" s="330"/>
      <c r="I13" s="328"/>
      <c r="J13" s="330"/>
      <c r="K13" s="330"/>
      <c r="L13" s="332"/>
    </row>
    <row r="14" spans="1:12" ht="45" customHeight="1" x14ac:dyDescent="0.2">
      <c r="B14" s="327"/>
      <c r="C14" s="328"/>
      <c r="D14" s="328"/>
      <c r="E14" s="328"/>
      <c r="F14" s="328"/>
      <c r="G14" s="328"/>
      <c r="H14" s="330"/>
      <c r="I14" s="328"/>
      <c r="J14" s="330"/>
      <c r="K14" s="330"/>
      <c r="L14" s="332"/>
    </row>
    <row r="15" spans="1:12" ht="45" customHeight="1" x14ac:dyDescent="0.2">
      <c r="B15" s="327"/>
      <c r="C15" s="328"/>
      <c r="D15" s="328"/>
      <c r="E15" s="328"/>
      <c r="F15" s="328"/>
      <c r="G15" s="328"/>
      <c r="H15" s="330"/>
      <c r="I15" s="328"/>
      <c r="J15" s="330"/>
      <c r="K15" s="330"/>
      <c r="L15" s="332"/>
    </row>
    <row r="16" spans="1:12" ht="45" customHeight="1" thickBot="1" x14ac:dyDescent="0.25">
      <c r="B16" s="333"/>
      <c r="C16" s="334"/>
      <c r="D16" s="334"/>
      <c r="E16" s="334"/>
      <c r="F16" s="334"/>
      <c r="G16" s="334"/>
      <c r="H16" s="335"/>
      <c r="I16" s="334"/>
      <c r="J16" s="335"/>
      <c r="K16" s="335"/>
      <c r="L16" s="336"/>
    </row>
    <row r="17" spans="2:3" ht="3.75" customHeight="1" x14ac:dyDescent="0.2"/>
    <row r="18" spans="2:3" x14ac:dyDescent="0.2">
      <c r="B18" s="312" t="s">
        <v>280</v>
      </c>
    </row>
    <row r="19" spans="2:3" x14ac:dyDescent="0.2">
      <c r="B19" s="312" t="s">
        <v>196</v>
      </c>
      <c r="C19" s="312" t="s">
        <v>197</v>
      </c>
    </row>
    <row r="20" spans="2:3" x14ac:dyDescent="0.2">
      <c r="B20" s="312" t="s">
        <v>198</v>
      </c>
      <c r="C20" s="312" t="s">
        <v>304</v>
      </c>
    </row>
  </sheetData>
  <mergeCells count="8">
    <mergeCell ref="E2:F3"/>
    <mergeCell ref="L4:L6"/>
    <mergeCell ref="B4:B6"/>
    <mergeCell ref="C4:C6"/>
    <mergeCell ref="D4:D6"/>
    <mergeCell ref="F4:F6"/>
    <mergeCell ref="G4:G6"/>
    <mergeCell ref="H4:I5"/>
  </mergeCells>
  <phoneticPr fontId="2"/>
  <pageMargins left="0.39370078740157483" right="0.19685039370078741" top="0.70866141732283472" bottom="0.62992125984251968" header="0.51181102362204722" footer="0.51181102362204722"/>
  <pageSetup paperSize="9" scale="91" orientation="landscape" cellComments="asDisplayed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25"/>
  <sheetViews>
    <sheetView tabSelected="1" view="pageBreakPreview" zoomScaleNormal="75" zoomScaleSheetLayoutView="100" workbookViewId="0">
      <selection activeCell="B1" sqref="B1"/>
    </sheetView>
  </sheetViews>
  <sheetFormatPr defaultRowHeight="13.2" x14ac:dyDescent="0.2"/>
  <cols>
    <col min="1" max="1" width="2.88671875" style="155" customWidth="1"/>
    <col min="2" max="2" width="8.44140625" style="155" customWidth="1"/>
    <col min="3" max="3" width="14.77734375" style="155" customWidth="1"/>
    <col min="4" max="4" width="13.109375" style="155" customWidth="1"/>
    <col min="5" max="5" width="12.33203125" style="155" customWidth="1"/>
    <col min="6" max="6" width="9" style="155"/>
    <col min="7" max="7" width="33.88671875" style="155" customWidth="1"/>
    <col min="8" max="8" width="10.44140625" style="155" customWidth="1"/>
    <col min="9" max="9" width="20.109375" style="155" customWidth="1"/>
    <col min="10" max="10" width="12.77734375" style="155" customWidth="1"/>
    <col min="11" max="256" width="9" style="155"/>
    <col min="257" max="257" width="2.88671875" style="155" customWidth="1"/>
    <col min="258" max="258" width="8.44140625" style="155" customWidth="1"/>
    <col min="259" max="259" width="14.77734375" style="155" customWidth="1"/>
    <col min="260" max="260" width="13.109375" style="155" customWidth="1"/>
    <col min="261" max="261" width="12.33203125" style="155" customWidth="1"/>
    <col min="262" max="262" width="9" style="155"/>
    <col min="263" max="263" width="33.88671875" style="155" customWidth="1"/>
    <col min="264" max="264" width="10.44140625" style="155" customWidth="1"/>
    <col min="265" max="265" width="20.109375" style="155" customWidth="1"/>
    <col min="266" max="266" width="12.77734375" style="155" customWidth="1"/>
    <col min="267" max="512" width="9" style="155"/>
    <col min="513" max="513" width="2.88671875" style="155" customWidth="1"/>
    <col min="514" max="514" width="8.44140625" style="155" customWidth="1"/>
    <col min="515" max="515" width="14.77734375" style="155" customWidth="1"/>
    <col min="516" max="516" width="13.109375" style="155" customWidth="1"/>
    <col min="517" max="517" width="12.33203125" style="155" customWidth="1"/>
    <col min="518" max="518" width="9" style="155"/>
    <col min="519" max="519" width="33.88671875" style="155" customWidth="1"/>
    <col min="520" max="520" width="10.44140625" style="155" customWidth="1"/>
    <col min="521" max="521" width="20.109375" style="155" customWidth="1"/>
    <col min="522" max="522" width="12.77734375" style="155" customWidth="1"/>
    <col min="523" max="768" width="9" style="155"/>
    <col min="769" max="769" width="2.88671875" style="155" customWidth="1"/>
    <col min="770" max="770" width="8.44140625" style="155" customWidth="1"/>
    <col min="771" max="771" width="14.77734375" style="155" customWidth="1"/>
    <col min="772" max="772" width="13.109375" style="155" customWidth="1"/>
    <col min="773" max="773" width="12.33203125" style="155" customWidth="1"/>
    <col min="774" max="774" width="9" style="155"/>
    <col min="775" max="775" width="33.88671875" style="155" customWidth="1"/>
    <col min="776" max="776" width="10.44140625" style="155" customWidth="1"/>
    <col min="777" max="777" width="20.109375" style="155" customWidth="1"/>
    <col min="778" max="778" width="12.77734375" style="155" customWidth="1"/>
    <col min="779" max="1024" width="9" style="155"/>
    <col min="1025" max="1025" width="2.88671875" style="155" customWidth="1"/>
    <col min="1026" max="1026" width="8.44140625" style="155" customWidth="1"/>
    <col min="1027" max="1027" width="14.77734375" style="155" customWidth="1"/>
    <col min="1028" max="1028" width="13.109375" style="155" customWidth="1"/>
    <col min="1029" max="1029" width="12.33203125" style="155" customWidth="1"/>
    <col min="1030" max="1030" width="9" style="155"/>
    <col min="1031" max="1031" width="33.88671875" style="155" customWidth="1"/>
    <col min="1032" max="1032" width="10.44140625" style="155" customWidth="1"/>
    <col min="1033" max="1033" width="20.109375" style="155" customWidth="1"/>
    <col min="1034" max="1034" width="12.77734375" style="155" customWidth="1"/>
    <col min="1035" max="1280" width="9" style="155"/>
    <col min="1281" max="1281" width="2.88671875" style="155" customWidth="1"/>
    <col min="1282" max="1282" width="8.44140625" style="155" customWidth="1"/>
    <col min="1283" max="1283" width="14.77734375" style="155" customWidth="1"/>
    <col min="1284" max="1284" width="13.109375" style="155" customWidth="1"/>
    <col min="1285" max="1285" width="12.33203125" style="155" customWidth="1"/>
    <col min="1286" max="1286" width="9" style="155"/>
    <col min="1287" max="1287" width="33.88671875" style="155" customWidth="1"/>
    <col min="1288" max="1288" width="10.44140625" style="155" customWidth="1"/>
    <col min="1289" max="1289" width="20.109375" style="155" customWidth="1"/>
    <col min="1290" max="1290" width="12.77734375" style="155" customWidth="1"/>
    <col min="1291" max="1536" width="9" style="155"/>
    <col min="1537" max="1537" width="2.88671875" style="155" customWidth="1"/>
    <col min="1538" max="1538" width="8.44140625" style="155" customWidth="1"/>
    <col min="1539" max="1539" width="14.77734375" style="155" customWidth="1"/>
    <col min="1540" max="1540" width="13.109375" style="155" customWidth="1"/>
    <col min="1541" max="1541" width="12.33203125" style="155" customWidth="1"/>
    <col min="1542" max="1542" width="9" style="155"/>
    <col min="1543" max="1543" width="33.88671875" style="155" customWidth="1"/>
    <col min="1544" max="1544" width="10.44140625" style="155" customWidth="1"/>
    <col min="1545" max="1545" width="20.109375" style="155" customWidth="1"/>
    <col min="1546" max="1546" width="12.77734375" style="155" customWidth="1"/>
    <col min="1547" max="1792" width="9" style="155"/>
    <col min="1793" max="1793" width="2.88671875" style="155" customWidth="1"/>
    <col min="1794" max="1794" width="8.44140625" style="155" customWidth="1"/>
    <col min="1795" max="1795" width="14.77734375" style="155" customWidth="1"/>
    <col min="1796" max="1796" width="13.109375" style="155" customWidth="1"/>
    <col min="1797" max="1797" width="12.33203125" style="155" customWidth="1"/>
    <col min="1798" max="1798" width="9" style="155"/>
    <col min="1799" max="1799" width="33.88671875" style="155" customWidth="1"/>
    <col min="1800" max="1800" width="10.44140625" style="155" customWidth="1"/>
    <col min="1801" max="1801" width="20.109375" style="155" customWidth="1"/>
    <col min="1802" max="1802" width="12.77734375" style="155" customWidth="1"/>
    <col min="1803" max="2048" width="9" style="155"/>
    <col min="2049" max="2049" width="2.88671875" style="155" customWidth="1"/>
    <col min="2050" max="2050" width="8.44140625" style="155" customWidth="1"/>
    <col min="2051" max="2051" width="14.77734375" style="155" customWidth="1"/>
    <col min="2052" max="2052" width="13.109375" style="155" customWidth="1"/>
    <col min="2053" max="2053" width="12.33203125" style="155" customWidth="1"/>
    <col min="2054" max="2054" width="9" style="155"/>
    <col min="2055" max="2055" width="33.88671875" style="155" customWidth="1"/>
    <col min="2056" max="2056" width="10.44140625" style="155" customWidth="1"/>
    <col min="2057" max="2057" width="20.109375" style="155" customWidth="1"/>
    <col min="2058" max="2058" width="12.77734375" style="155" customWidth="1"/>
    <col min="2059" max="2304" width="9" style="155"/>
    <col min="2305" max="2305" width="2.88671875" style="155" customWidth="1"/>
    <col min="2306" max="2306" width="8.44140625" style="155" customWidth="1"/>
    <col min="2307" max="2307" width="14.77734375" style="155" customWidth="1"/>
    <col min="2308" max="2308" width="13.109375" style="155" customWidth="1"/>
    <col min="2309" max="2309" width="12.33203125" style="155" customWidth="1"/>
    <col min="2310" max="2310" width="9" style="155"/>
    <col min="2311" max="2311" width="33.88671875" style="155" customWidth="1"/>
    <col min="2312" max="2312" width="10.44140625" style="155" customWidth="1"/>
    <col min="2313" max="2313" width="20.109375" style="155" customWidth="1"/>
    <col min="2314" max="2314" width="12.77734375" style="155" customWidth="1"/>
    <col min="2315" max="2560" width="9" style="155"/>
    <col min="2561" max="2561" width="2.88671875" style="155" customWidth="1"/>
    <col min="2562" max="2562" width="8.44140625" style="155" customWidth="1"/>
    <col min="2563" max="2563" width="14.77734375" style="155" customWidth="1"/>
    <col min="2564" max="2564" width="13.109375" style="155" customWidth="1"/>
    <col min="2565" max="2565" width="12.33203125" style="155" customWidth="1"/>
    <col min="2566" max="2566" width="9" style="155"/>
    <col min="2567" max="2567" width="33.88671875" style="155" customWidth="1"/>
    <col min="2568" max="2568" width="10.44140625" style="155" customWidth="1"/>
    <col min="2569" max="2569" width="20.109375" style="155" customWidth="1"/>
    <col min="2570" max="2570" width="12.77734375" style="155" customWidth="1"/>
    <col min="2571" max="2816" width="9" style="155"/>
    <col min="2817" max="2817" width="2.88671875" style="155" customWidth="1"/>
    <col min="2818" max="2818" width="8.44140625" style="155" customWidth="1"/>
    <col min="2819" max="2819" width="14.77734375" style="155" customWidth="1"/>
    <col min="2820" max="2820" width="13.109375" style="155" customWidth="1"/>
    <col min="2821" max="2821" width="12.33203125" style="155" customWidth="1"/>
    <col min="2822" max="2822" width="9" style="155"/>
    <col min="2823" max="2823" width="33.88671875" style="155" customWidth="1"/>
    <col min="2824" max="2824" width="10.44140625" style="155" customWidth="1"/>
    <col min="2825" max="2825" width="20.109375" style="155" customWidth="1"/>
    <col min="2826" max="2826" width="12.77734375" style="155" customWidth="1"/>
    <col min="2827" max="3072" width="9" style="155"/>
    <col min="3073" max="3073" width="2.88671875" style="155" customWidth="1"/>
    <col min="3074" max="3074" width="8.44140625" style="155" customWidth="1"/>
    <col min="3075" max="3075" width="14.77734375" style="155" customWidth="1"/>
    <col min="3076" max="3076" width="13.109375" style="155" customWidth="1"/>
    <col min="3077" max="3077" width="12.33203125" style="155" customWidth="1"/>
    <col min="3078" max="3078" width="9" style="155"/>
    <col min="3079" max="3079" width="33.88671875" style="155" customWidth="1"/>
    <col min="3080" max="3080" width="10.44140625" style="155" customWidth="1"/>
    <col min="3081" max="3081" width="20.109375" style="155" customWidth="1"/>
    <col min="3082" max="3082" width="12.77734375" style="155" customWidth="1"/>
    <col min="3083" max="3328" width="9" style="155"/>
    <col min="3329" max="3329" width="2.88671875" style="155" customWidth="1"/>
    <col min="3330" max="3330" width="8.44140625" style="155" customWidth="1"/>
    <col min="3331" max="3331" width="14.77734375" style="155" customWidth="1"/>
    <col min="3332" max="3332" width="13.109375" style="155" customWidth="1"/>
    <col min="3333" max="3333" width="12.33203125" style="155" customWidth="1"/>
    <col min="3334" max="3334" width="9" style="155"/>
    <col min="3335" max="3335" width="33.88671875" style="155" customWidth="1"/>
    <col min="3336" max="3336" width="10.44140625" style="155" customWidth="1"/>
    <col min="3337" max="3337" width="20.109375" style="155" customWidth="1"/>
    <col min="3338" max="3338" width="12.77734375" style="155" customWidth="1"/>
    <col min="3339" max="3584" width="9" style="155"/>
    <col min="3585" max="3585" width="2.88671875" style="155" customWidth="1"/>
    <col min="3586" max="3586" width="8.44140625" style="155" customWidth="1"/>
    <col min="3587" max="3587" width="14.77734375" style="155" customWidth="1"/>
    <col min="3588" max="3588" width="13.109375" style="155" customWidth="1"/>
    <col min="3589" max="3589" width="12.33203125" style="155" customWidth="1"/>
    <col min="3590" max="3590" width="9" style="155"/>
    <col min="3591" max="3591" width="33.88671875" style="155" customWidth="1"/>
    <col min="3592" max="3592" width="10.44140625" style="155" customWidth="1"/>
    <col min="3593" max="3593" width="20.109375" style="155" customWidth="1"/>
    <col min="3594" max="3594" width="12.77734375" style="155" customWidth="1"/>
    <col min="3595" max="3840" width="9" style="155"/>
    <col min="3841" max="3841" width="2.88671875" style="155" customWidth="1"/>
    <col min="3842" max="3842" width="8.44140625" style="155" customWidth="1"/>
    <col min="3843" max="3843" width="14.77734375" style="155" customWidth="1"/>
    <col min="3844" max="3844" width="13.109375" style="155" customWidth="1"/>
    <col min="3845" max="3845" width="12.33203125" style="155" customWidth="1"/>
    <col min="3846" max="3846" width="9" style="155"/>
    <col min="3847" max="3847" width="33.88671875" style="155" customWidth="1"/>
    <col min="3848" max="3848" width="10.44140625" style="155" customWidth="1"/>
    <col min="3849" max="3849" width="20.109375" style="155" customWidth="1"/>
    <col min="3850" max="3850" width="12.77734375" style="155" customWidth="1"/>
    <col min="3851" max="4096" width="9" style="155"/>
    <col min="4097" max="4097" width="2.88671875" style="155" customWidth="1"/>
    <col min="4098" max="4098" width="8.44140625" style="155" customWidth="1"/>
    <col min="4099" max="4099" width="14.77734375" style="155" customWidth="1"/>
    <col min="4100" max="4100" width="13.109375" style="155" customWidth="1"/>
    <col min="4101" max="4101" width="12.33203125" style="155" customWidth="1"/>
    <col min="4102" max="4102" width="9" style="155"/>
    <col min="4103" max="4103" width="33.88671875" style="155" customWidth="1"/>
    <col min="4104" max="4104" width="10.44140625" style="155" customWidth="1"/>
    <col min="4105" max="4105" width="20.109375" style="155" customWidth="1"/>
    <col min="4106" max="4106" width="12.77734375" style="155" customWidth="1"/>
    <col min="4107" max="4352" width="9" style="155"/>
    <col min="4353" max="4353" width="2.88671875" style="155" customWidth="1"/>
    <col min="4354" max="4354" width="8.44140625" style="155" customWidth="1"/>
    <col min="4355" max="4355" width="14.77734375" style="155" customWidth="1"/>
    <col min="4356" max="4356" width="13.109375" style="155" customWidth="1"/>
    <col min="4357" max="4357" width="12.33203125" style="155" customWidth="1"/>
    <col min="4358" max="4358" width="9" style="155"/>
    <col min="4359" max="4359" width="33.88671875" style="155" customWidth="1"/>
    <col min="4360" max="4360" width="10.44140625" style="155" customWidth="1"/>
    <col min="4361" max="4361" width="20.109375" style="155" customWidth="1"/>
    <col min="4362" max="4362" width="12.77734375" style="155" customWidth="1"/>
    <col min="4363" max="4608" width="9" style="155"/>
    <col min="4609" max="4609" width="2.88671875" style="155" customWidth="1"/>
    <col min="4610" max="4610" width="8.44140625" style="155" customWidth="1"/>
    <col min="4611" max="4611" width="14.77734375" style="155" customWidth="1"/>
    <col min="4612" max="4612" width="13.109375" style="155" customWidth="1"/>
    <col min="4613" max="4613" width="12.33203125" style="155" customWidth="1"/>
    <col min="4614" max="4614" width="9" style="155"/>
    <col min="4615" max="4615" width="33.88671875" style="155" customWidth="1"/>
    <col min="4616" max="4616" width="10.44140625" style="155" customWidth="1"/>
    <col min="4617" max="4617" width="20.109375" style="155" customWidth="1"/>
    <col min="4618" max="4618" width="12.77734375" style="155" customWidth="1"/>
    <col min="4619" max="4864" width="9" style="155"/>
    <col min="4865" max="4865" width="2.88671875" style="155" customWidth="1"/>
    <col min="4866" max="4866" width="8.44140625" style="155" customWidth="1"/>
    <col min="4867" max="4867" width="14.77734375" style="155" customWidth="1"/>
    <col min="4868" max="4868" width="13.109375" style="155" customWidth="1"/>
    <col min="4869" max="4869" width="12.33203125" style="155" customWidth="1"/>
    <col min="4870" max="4870" width="9" style="155"/>
    <col min="4871" max="4871" width="33.88671875" style="155" customWidth="1"/>
    <col min="4872" max="4872" width="10.44140625" style="155" customWidth="1"/>
    <col min="4873" max="4873" width="20.109375" style="155" customWidth="1"/>
    <col min="4874" max="4874" width="12.77734375" style="155" customWidth="1"/>
    <col min="4875" max="5120" width="9" style="155"/>
    <col min="5121" max="5121" width="2.88671875" style="155" customWidth="1"/>
    <col min="5122" max="5122" width="8.44140625" style="155" customWidth="1"/>
    <col min="5123" max="5123" width="14.77734375" style="155" customWidth="1"/>
    <col min="5124" max="5124" width="13.109375" style="155" customWidth="1"/>
    <col min="5125" max="5125" width="12.33203125" style="155" customWidth="1"/>
    <col min="5126" max="5126" width="9" style="155"/>
    <col min="5127" max="5127" width="33.88671875" style="155" customWidth="1"/>
    <col min="5128" max="5128" width="10.44140625" style="155" customWidth="1"/>
    <col min="5129" max="5129" width="20.109375" style="155" customWidth="1"/>
    <col min="5130" max="5130" width="12.77734375" style="155" customWidth="1"/>
    <col min="5131" max="5376" width="9" style="155"/>
    <col min="5377" max="5377" width="2.88671875" style="155" customWidth="1"/>
    <col min="5378" max="5378" width="8.44140625" style="155" customWidth="1"/>
    <col min="5379" max="5379" width="14.77734375" style="155" customWidth="1"/>
    <col min="5380" max="5380" width="13.109375" style="155" customWidth="1"/>
    <col min="5381" max="5381" width="12.33203125" style="155" customWidth="1"/>
    <col min="5382" max="5382" width="9" style="155"/>
    <col min="5383" max="5383" width="33.88671875" style="155" customWidth="1"/>
    <col min="5384" max="5384" width="10.44140625" style="155" customWidth="1"/>
    <col min="5385" max="5385" width="20.109375" style="155" customWidth="1"/>
    <col min="5386" max="5386" width="12.77734375" style="155" customWidth="1"/>
    <col min="5387" max="5632" width="9" style="155"/>
    <col min="5633" max="5633" width="2.88671875" style="155" customWidth="1"/>
    <col min="5634" max="5634" width="8.44140625" style="155" customWidth="1"/>
    <col min="5635" max="5635" width="14.77734375" style="155" customWidth="1"/>
    <col min="5636" max="5636" width="13.109375" style="155" customWidth="1"/>
    <col min="5637" max="5637" width="12.33203125" style="155" customWidth="1"/>
    <col min="5638" max="5638" width="9" style="155"/>
    <col min="5639" max="5639" width="33.88671875" style="155" customWidth="1"/>
    <col min="5640" max="5640" width="10.44140625" style="155" customWidth="1"/>
    <col min="5641" max="5641" width="20.109375" style="155" customWidth="1"/>
    <col min="5642" max="5642" width="12.77734375" style="155" customWidth="1"/>
    <col min="5643" max="5888" width="9" style="155"/>
    <col min="5889" max="5889" width="2.88671875" style="155" customWidth="1"/>
    <col min="5890" max="5890" width="8.44140625" style="155" customWidth="1"/>
    <col min="5891" max="5891" width="14.77734375" style="155" customWidth="1"/>
    <col min="5892" max="5892" width="13.109375" style="155" customWidth="1"/>
    <col min="5893" max="5893" width="12.33203125" style="155" customWidth="1"/>
    <col min="5894" max="5894" width="9" style="155"/>
    <col min="5895" max="5895" width="33.88671875" style="155" customWidth="1"/>
    <col min="5896" max="5896" width="10.44140625" style="155" customWidth="1"/>
    <col min="5897" max="5897" width="20.109375" style="155" customWidth="1"/>
    <col min="5898" max="5898" width="12.77734375" style="155" customWidth="1"/>
    <col min="5899" max="6144" width="9" style="155"/>
    <col min="6145" max="6145" width="2.88671875" style="155" customWidth="1"/>
    <col min="6146" max="6146" width="8.44140625" style="155" customWidth="1"/>
    <col min="6147" max="6147" width="14.77734375" style="155" customWidth="1"/>
    <col min="6148" max="6148" width="13.109375" style="155" customWidth="1"/>
    <col min="6149" max="6149" width="12.33203125" style="155" customWidth="1"/>
    <col min="6150" max="6150" width="9" style="155"/>
    <col min="6151" max="6151" width="33.88671875" style="155" customWidth="1"/>
    <col min="6152" max="6152" width="10.44140625" style="155" customWidth="1"/>
    <col min="6153" max="6153" width="20.109375" style="155" customWidth="1"/>
    <col min="6154" max="6154" width="12.77734375" style="155" customWidth="1"/>
    <col min="6155" max="6400" width="9" style="155"/>
    <col min="6401" max="6401" width="2.88671875" style="155" customWidth="1"/>
    <col min="6402" max="6402" width="8.44140625" style="155" customWidth="1"/>
    <col min="6403" max="6403" width="14.77734375" style="155" customWidth="1"/>
    <col min="6404" max="6404" width="13.109375" style="155" customWidth="1"/>
    <col min="6405" max="6405" width="12.33203125" style="155" customWidth="1"/>
    <col min="6406" max="6406" width="9" style="155"/>
    <col min="6407" max="6407" width="33.88671875" style="155" customWidth="1"/>
    <col min="6408" max="6408" width="10.44140625" style="155" customWidth="1"/>
    <col min="6409" max="6409" width="20.109375" style="155" customWidth="1"/>
    <col min="6410" max="6410" width="12.77734375" style="155" customWidth="1"/>
    <col min="6411" max="6656" width="9" style="155"/>
    <col min="6657" max="6657" width="2.88671875" style="155" customWidth="1"/>
    <col min="6658" max="6658" width="8.44140625" style="155" customWidth="1"/>
    <col min="6659" max="6659" width="14.77734375" style="155" customWidth="1"/>
    <col min="6660" max="6660" width="13.109375" style="155" customWidth="1"/>
    <col min="6661" max="6661" width="12.33203125" style="155" customWidth="1"/>
    <col min="6662" max="6662" width="9" style="155"/>
    <col min="6663" max="6663" width="33.88671875" style="155" customWidth="1"/>
    <col min="6664" max="6664" width="10.44140625" style="155" customWidth="1"/>
    <col min="6665" max="6665" width="20.109375" style="155" customWidth="1"/>
    <col min="6666" max="6666" width="12.77734375" style="155" customWidth="1"/>
    <col min="6667" max="6912" width="9" style="155"/>
    <col min="6913" max="6913" width="2.88671875" style="155" customWidth="1"/>
    <col min="6914" max="6914" width="8.44140625" style="155" customWidth="1"/>
    <col min="6915" max="6915" width="14.77734375" style="155" customWidth="1"/>
    <col min="6916" max="6916" width="13.109375" style="155" customWidth="1"/>
    <col min="6917" max="6917" width="12.33203125" style="155" customWidth="1"/>
    <col min="6918" max="6918" width="9" style="155"/>
    <col min="6919" max="6919" width="33.88671875" style="155" customWidth="1"/>
    <col min="6920" max="6920" width="10.44140625" style="155" customWidth="1"/>
    <col min="6921" max="6921" width="20.109375" style="155" customWidth="1"/>
    <col min="6922" max="6922" width="12.77734375" style="155" customWidth="1"/>
    <col min="6923" max="7168" width="9" style="155"/>
    <col min="7169" max="7169" width="2.88671875" style="155" customWidth="1"/>
    <col min="7170" max="7170" width="8.44140625" style="155" customWidth="1"/>
    <col min="7171" max="7171" width="14.77734375" style="155" customWidth="1"/>
    <col min="7172" max="7172" width="13.109375" style="155" customWidth="1"/>
    <col min="7173" max="7173" width="12.33203125" style="155" customWidth="1"/>
    <col min="7174" max="7174" width="9" style="155"/>
    <col min="7175" max="7175" width="33.88671875" style="155" customWidth="1"/>
    <col min="7176" max="7176" width="10.44140625" style="155" customWidth="1"/>
    <col min="7177" max="7177" width="20.109375" style="155" customWidth="1"/>
    <col min="7178" max="7178" width="12.77734375" style="155" customWidth="1"/>
    <col min="7179" max="7424" width="9" style="155"/>
    <col min="7425" max="7425" width="2.88671875" style="155" customWidth="1"/>
    <col min="7426" max="7426" width="8.44140625" style="155" customWidth="1"/>
    <col min="7427" max="7427" width="14.77734375" style="155" customWidth="1"/>
    <col min="7428" max="7428" width="13.109375" style="155" customWidth="1"/>
    <col min="7429" max="7429" width="12.33203125" style="155" customWidth="1"/>
    <col min="7430" max="7430" width="9" style="155"/>
    <col min="7431" max="7431" width="33.88671875" style="155" customWidth="1"/>
    <col min="7432" max="7432" width="10.44140625" style="155" customWidth="1"/>
    <col min="7433" max="7433" width="20.109375" style="155" customWidth="1"/>
    <col min="7434" max="7434" width="12.77734375" style="155" customWidth="1"/>
    <col min="7435" max="7680" width="9" style="155"/>
    <col min="7681" max="7681" width="2.88671875" style="155" customWidth="1"/>
    <col min="7682" max="7682" width="8.44140625" style="155" customWidth="1"/>
    <col min="7683" max="7683" width="14.77734375" style="155" customWidth="1"/>
    <col min="7684" max="7684" width="13.109375" style="155" customWidth="1"/>
    <col min="7685" max="7685" width="12.33203125" style="155" customWidth="1"/>
    <col min="7686" max="7686" width="9" style="155"/>
    <col min="7687" max="7687" width="33.88671875" style="155" customWidth="1"/>
    <col min="7688" max="7688" width="10.44140625" style="155" customWidth="1"/>
    <col min="7689" max="7689" width="20.109375" style="155" customWidth="1"/>
    <col min="7690" max="7690" width="12.77734375" style="155" customWidth="1"/>
    <col min="7691" max="7936" width="9" style="155"/>
    <col min="7937" max="7937" width="2.88671875" style="155" customWidth="1"/>
    <col min="7938" max="7938" width="8.44140625" style="155" customWidth="1"/>
    <col min="7939" max="7939" width="14.77734375" style="155" customWidth="1"/>
    <col min="7940" max="7940" width="13.109375" style="155" customWidth="1"/>
    <col min="7941" max="7941" width="12.33203125" style="155" customWidth="1"/>
    <col min="7942" max="7942" width="9" style="155"/>
    <col min="7943" max="7943" width="33.88671875" style="155" customWidth="1"/>
    <col min="7944" max="7944" width="10.44140625" style="155" customWidth="1"/>
    <col min="7945" max="7945" width="20.109375" style="155" customWidth="1"/>
    <col min="7946" max="7946" width="12.77734375" style="155" customWidth="1"/>
    <col min="7947" max="8192" width="9" style="155"/>
    <col min="8193" max="8193" width="2.88671875" style="155" customWidth="1"/>
    <col min="8194" max="8194" width="8.44140625" style="155" customWidth="1"/>
    <col min="8195" max="8195" width="14.77734375" style="155" customWidth="1"/>
    <col min="8196" max="8196" width="13.109375" style="155" customWidth="1"/>
    <col min="8197" max="8197" width="12.33203125" style="155" customWidth="1"/>
    <col min="8198" max="8198" width="9" style="155"/>
    <col min="8199" max="8199" width="33.88671875" style="155" customWidth="1"/>
    <col min="8200" max="8200" width="10.44140625" style="155" customWidth="1"/>
    <col min="8201" max="8201" width="20.109375" style="155" customWidth="1"/>
    <col min="8202" max="8202" width="12.77734375" style="155" customWidth="1"/>
    <col min="8203" max="8448" width="9" style="155"/>
    <col min="8449" max="8449" width="2.88671875" style="155" customWidth="1"/>
    <col min="8450" max="8450" width="8.44140625" style="155" customWidth="1"/>
    <col min="8451" max="8451" width="14.77734375" style="155" customWidth="1"/>
    <col min="8452" max="8452" width="13.109375" style="155" customWidth="1"/>
    <col min="8453" max="8453" width="12.33203125" style="155" customWidth="1"/>
    <col min="8454" max="8454" width="9" style="155"/>
    <col min="8455" max="8455" width="33.88671875" style="155" customWidth="1"/>
    <col min="8456" max="8456" width="10.44140625" style="155" customWidth="1"/>
    <col min="8457" max="8457" width="20.109375" style="155" customWidth="1"/>
    <col min="8458" max="8458" width="12.77734375" style="155" customWidth="1"/>
    <col min="8459" max="8704" width="9" style="155"/>
    <col min="8705" max="8705" width="2.88671875" style="155" customWidth="1"/>
    <col min="8706" max="8706" width="8.44140625" style="155" customWidth="1"/>
    <col min="8707" max="8707" width="14.77734375" style="155" customWidth="1"/>
    <col min="8708" max="8708" width="13.109375" style="155" customWidth="1"/>
    <col min="8709" max="8709" width="12.33203125" style="155" customWidth="1"/>
    <col min="8710" max="8710" width="9" style="155"/>
    <col min="8711" max="8711" width="33.88671875" style="155" customWidth="1"/>
    <col min="8712" max="8712" width="10.44140625" style="155" customWidth="1"/>
    <col min="8713" max="8713" width="20.109375" style="155" customWidth="1"/>
    <col min="8714" max="8714" width="12.77734375" style="155" customWidth="1"/>
    <col min="8715" max="8960" width="9" style="155"/>
    <col min="8961" max="8961" width="2.88671875" style="155" customWidth="1"/>
    <col min="8962" max="8962" width="8.44140625" style="155" customWidth="1"/>
    <col min="8963" max="8963" width="14.77734375" style="155" customWidth="1"/>
    <col min="8964" max="8964" width="13.109375" style="155" customWidth="1"/>
    <col min="8965" max="8965" width="12.33203125" style="155" customWidth="1"/>
    <col min="8966" max="8966" width="9" style="155"/>
    <col min="8967" max="8967" width="33.88671875" style="155" customWidth="1"/>
    <col min="8968" max="8968" width="10.44140625" style="155" customWidth="1"/>
    <col min="8969" max="8969" width="20.109375" style="155" customWidth="1"/>
    <col min="8970" max="8970" width="12.77734375" style="155" customWidth="1"/>
    <col min="8971" max="9216" width="9" style="155"/>
    <col min="9217" max="9217" width="2.88671875" style="155" customWidth="1"/>
    <col min="9218" max="9218" width="8.44140625" style="155" customWidth="1"/>
    <col min="9219" max="9219" width="14.77734375" style="155" customWidth="1"/>
    <col min="9220" max="9220" width="13.109375" style="155" customWidth="1"/>
    <col min="9221" max="9221" width="12.33203125" style="155" customWidth="1"/>
    <col min="9222" max="9222" width="9" style="155"/>
    <col min="9223" max="9223" width="33.88671875" style="155" customWidth="1"/>
    <col min="9224" max="9224" width="10.44140625" style="155" customWidth="1"/>
    <col min="9225" max="9225" width="20.109375" style="155" customWidth="1"/>
    <col min="9226" max="9226" width="12.77734375" style="155" customWidth="1"/>
    <col min="9227" max="9472" width="9" style="155"/>
    <col min="9473" max="9473" width="2.88671875" style="155" customWidth="1"/>
    <col min="9474" max="9474" width="8.44140625" style="155" customWidth="1"/>
    <col min="9475" max="9475" width="14.77734375" style="155" customWidth="1"/>
    <col min="9476" max="9476" width="13.109375" style="155" customWidth="1"/>
    <col min="9477" max="9477" width="12.33203125" style="155" customWidth="1"/>
    <col min="9478" max="9478" width="9" style="155"/>
    <col min="9479" max="9479" width="33.88671875" style="155" customWidth="1"/>
    <col min="9480" max="9480" width="10.44140625" style="155" customWidth="1"/>
    <col min="9481" max="9481" width="20.109375" style="155" customWidth="1"/>
    <col min="9482" max="9482" width="12.77734375" style="155" customWidth="1"/>
    <col min="9483" max="9728" width="9" style="155"/>
    <col min="9729" max="9729" width="2.88671875" style="155" customWidth="1"/>
    <col min="9730" max="9730" width="8.44140625" style="155" customWidth="1"/>
    <col min="9731" max="9731" width="14.77734375" style="155" customWidth="1"/>
    <col min="9732" max="9732" width="13.109375" style="155" customWidth="1"/>
    <col min="9733" max="9733" width="12.33203125" style="155" customWidth="1"/>
    <col min="9734" max="9734" width="9" style="155"/>
    <col min="9735" max="9735" width="33.88671875" style="155" customWidth="1"/>
    <col min="9736" max="9736" width="10.44140625" style="155" customWidth="1"/>
    <col min="9737" max="9737" width="20.109375" style="155" customWidth="1"/>
    <col min="9738" max="9738" width="12.77734375" style="155" customWidth="1"/>
    <col min="9739" max="9984" width="9" style="155"/>
    <col min="9985" max="9985" width="2.88671875" style="155" customWidth="1"/>
    <col min="9986" max="9986" width="8.44140625" style="155" customWidth="1"/>
    <col min="9987" max="9987" width="14.77734375" style="155" customWidth="1"/>
    <col min="9988" max="9988" width="13.109375" style="155" customWidth="1"/>
    <col min="9989" max="9989" width="12.33203125" style="155" customWidth="1"/>
    <col min="9990" max="9990" width="9" style="155"/>
    <col min="9991" max="9991" width="33.88671875" style="155" customWidth="1"/>
    <col min="9992" max="9992" width="10.44140625" style="155" customWidth="1"/>
    <col min="9993" max="9993" width="20.109375" style="155" customWidth="1"/>
    <col min="9994" max="9994" width="12.77734375" style="155" customWidth="1"/>
    <col min="9995" max="10240" width="9" style="155"/>
    <col min="10241" max="10241" width="2.88671875" style="155" customWidth="1"/>
    <col min="10242" max="10242" width="8.44140625" style="155" customWidth="1"/>
    <col min="10243" max="10243" width="14.77734375" style="155" customWidth="1"/>
    <col min="10244" max="10244" width="13.109375" style="155" customWidth="1"/>
    <col min="10245" max="10245" width="12.33203125" style="155" customWidth="1"/>
    <col min="10246" max="10246" width="9" style="155"/>
    <col min="10247" max="10247" width="33.88671875" style="155" customWidth="1"/>
    <col min="10248" max="10248" width="10.44140625" style="155" customWidth="1"/>
    <col min="10249" max="10249" width="20.109375" style="155" customWidth="1"/>
    <col min="10250" max="10250" width="12.77734375" style="155" customWidth="1"/>
    <col min="10251" max="10496" width="9" style="155"/>
    <col min="10497" max="10497" width="2.88671875" style="155" customWidth="1"/>
    <col min="10498" max="10498" width="8.44140625" style="155" customWidth="1"/>
    <col min="10499" max="10499" width="14.77734375" style="155" customWidth="1"/>
    <col min="10500" max="10500" width="13.109375" style="155" customWidth="1"/>
    <col min="10501" max="10501" width="12.33203125" style="155" customWidth="1"/>
    <col min="10502" max="10502" width="9" style="155"/>
    <col min="10503" max="10503" width="33.88671875" style="155" customWidth="1"/>
    <col min="10504" max="10504" width="10.44140625" style="155" customWidth="1"/>
    <col min="10505" max="10505" width="20.109375" style="155" customWidth="1"/>
    <col min="10506" max="10506" width="12.77734375" style="155" customWidth="1"/>
    <col min="10507" max="10752" width="9" style="155"/>
    <col min="10753" max="10753" width="2.88671875" style="155" customWidth="1"/>
    <col min="10754" max="10754" width="8.44140625" style="155" customWidth="1"/>
    <col min="10755" max="10755" width="14.77734375" style="155" customWidth="1"/>
    <col min="10756" max="10756" width="13.109375" style="155" customWidth="1"/>
    <col min="10757" max="10757" width="12.33203125" style="155" customWidth="1"/>
    <col min="10758" max="10758" width="9" style="155"/>
    <col min="10759" max="10759" width="33.88671875" style="155" customWidth="1"/>
    <col min="10760" max="10760" width="10.44140625" style="155" customWidth="1"/>
    <col min="10761" max="10761" width="20.109375" style="155" customWidth="1"/>
    <col min="10762" max="10762" width="12.77734375" style="155" customWidth="1"/>
    <col min="10763" max="11008" width="9" style="155"/>
    <col min="11009" max="11009" width="2.88671875" style="155" customWidth="1"/>
    <col min="11010" max="11010" width="8.44140625" style="155" customWidth="1"/>
    <col min="11011" max="11011" width="14.77734375" style="155" customWidth="1"/>
    <col min="11012" max="11012" width="13.109375" style="155" customWidth="1"/>
    <col min="11013" max="11013" width="12.33203125" style="155" customWidth="1"/>
    <col min="11014" max="11014" width="9" style="155"/>
    <col min="11015" max="11015" width="33.88671875" style="155" customWidth="1"/>
    <col min="11016" max="11016" width="10.44140625" style="155" customWidth="1"/>
    <col min="11017" max="11017" width="20.109375" style="155" customWidth="1"/>
    <col min="11018" max="11018" width="12.77734375" style="155" customWidth="1"/>
    <col min="11019" max="11264" width="9" style="155"/>
    <col min="11265" max="11265" width="2.88671875" style="155" customWidth="1"/>
    <col min="11266" max="11266" width="8.44140625" style="155" customWidth="1"/>
    <col min="11267" max="11267" width="14.77734375" style="155" customWidth="1"/>
    <col min="11268" max="11268" width="13.109375" style="155" customWidth="1"/>
    <col min="11269" max="11269" width="12.33203125" style="155" customWidth="1"/>
    <col min="11270" max="11270" width="9" style="155"/>
    <col min="11271" max="11271" width="33.88671875" style="155" customWidth="1"/>
    <col min="11272" max="11272" width="10.44140625" style="155" customWidth="1"/>
    <col min="11273" max="11273" width="20.109375" style="155" customWidth="1"/>
    <col min="11274" max="11274" width="12.77734375" style="155" customWidth="1"/>
    <col min="11275" max="11520" width="9" style="155"/>
    <col min="11521" max="11521" width="2.88671875" style="155" customWidth="1"/>
    <col min="11522" max="11522" width="8.44140625" style="155" customWidth="1"/>
    <col min="11523" max="11523" width="14.77734375" style="155" customWidth="1"/>
    <col min="11524" max="11524" width="13.109375" style="155" customWidth="1"/>
    <col min="11525" max="11525" width="12.33203125" style="155" customWidth="1"/>
    <col min="11526" max="11526" width="9" style="155"/>
    <col min="11527" max="11527" width="33.88671875" style="155" customWidth="1"/>
    <col min="11528" max="11528" width="10.44140625" style="155" customWidth="1"/>
    <col min="11529" max="11529" width="20.109375" style="155" customWidth="1"/>
    <col min="11530" max="11530" width="12.77734375" style="155" customWidth="1"/>
    <col min="11531" max="11776" width="9" style="155"/>
    <col min="11777" max="11777" width="2.88671875" style="155" customWidth="1"/>
    <col min="11778" max="11778" width="8.44140625" style="155" customWidth="1"/>
    <col min="11779" max="11779" width="14.77734375" style="155" customWidth="1"/>
    <col min="11780" max="11780" width="13.109375" style="155" customWidth="1"/>
    <col min="11781" max="11781" width="12.33203125" style="155" customWidth="1"/>
    <col min="11782" max="11782" width="9" style="155"/>
    <col min="11783" max="11783" width="33.88671875" style="155" customWidth="1"/>
    <col min="11784" max="11784" width="10.44140625" style="155" customWidth="1"/>
    <col min="11785" max="11785" width="20.109375" style="155" customWidth="1"/>
    <col min="11786" max="11786" width="12.77734375" style="155" customWidth="1"/>
    <col min="11787" max="12032" width="9" style="155"/>
    <col min="12033" max="12033" width="2.88671875" style="155" customWidth="1"/>
    <col min="12034" max="12034" width="8.44140625" style="155" customWidth="1"/>
    <col min="12035" max="12035" width="14.77734375" style="155" customWidth="1"/>
    <col min="12036" max="12036" width="13.109375" style="155" customWidth="1"/>
    <col min="12037" max="12037" width="12.33203125" style="155" customWidth="1"/>
    <col min="12038" max="12038" width="9" style="155"/>
    <col min="12039" max="12039" width="33.88671875" style="155" customWidth="1"/>
    <col min="12040" max="12040" width="10.44140625" style="155" customWidth="1"/>
    <col min="12041" max="12041" width="20.109375" style="155" customWidth="1"/>
    <col min="12042" max="12042" width="12.77734375" style="155" customWidth="1"/>
    <col min="12043" max="12288" width="9" style="155"/>
    <col min="12289" max="12289" width="2.88671875" style="155" customWidth="1"/>
    <col min="12290" max="12290" width="8.44140625" style="155" customWidth="1"/>
    <col min="12291" max="12291" width="14.77734375" style="155" customWidth="1"/>
    <col min="12292" max="12292" width="13.109375" style="155" customWidth="1"/>
    <col min="12293" max="12293" width="12.33203125" style="155" customWidth="1"/>
    <col min="12294" max="12294" width="9" style="155"/>
    <col min="12295" max="12295" width="33.88671875" style="155" customWidth="1"/>
    <col min="12296" max="12296" width="10.44140625" style="155" customWidth="1"/>
    <col min="12297" max="12297" width="20.109375" style="155" customWidth="1"/>
    <col min="12298" max="12298" width="12.77734375" style="155" customWidth="1"/>
    <col min="12299" max="12544" width="9" style="155"/>
    <col min="12545" max="12545" width="2.88671875" style="155" customWidth="1"/>
    <col min="12546" max="12546" width="8.44140625" style="155" customWidth="1"/>
    <col min="12547" max="12547" width="14.77734375" style="155" customWidth="1"/>
    <col min="12548" max="12548" width="13.109375" style="155" customWidth="1"/>
    <col min="12549" max="12549" width="12.33203125" style="155" customWidth="1"/>
    <col min="12550" max="12550" width="9" style="155"/>
    <col min="12551" max="12551" width="33.88671875" style="155" customWidth="1"/>
    <col min="12552" max="12552" width="10.44140625" style="155" customWidth="1"/>
    <col min="12553" max="12553" width="20.109375" style="155" customWidth="1"/>
    <col min="12554" max="12554" width="12.77734375" style="155" customWidth="1"/>
    <col min="12555" max="12800" width="9" style="155"/>
    <col min="12801" max="12801" width="2.88671875" style="155" customWidth="1"/>
    <col min="12802" max="12802" width="8.44140625" style="155" customWidth="1"/>
    <col min="12803" max="12803" width="14.77734375" style="155" customWidth="1"/>
    <col min="12804" max="12804" width="13.109375" style="155" customWidth="1"/>
    <col min="12805" max="12805" width="12.33203125" style="155" customWidth="1"/>
    <col min="12806" max="12806" width="9" style="155"/>
    <col min="12807" max="12807" width="33.88671875" style="155" customWidth="1"/>
    <col min="12808" max="12808" width="10.44140625" style="155" customWidth="1"/>
    <col min="12809" max="12809" width="20.109375" style="155" customWidth="1"/>
    <col min="12810" max="12810" width="12.77734375" style="155" customWidth="1"/>
    <col min="12811" max="13056" width="9" style="155"/>
    <col min="13057" max="13057" width="2.88671875" style="155" customWidth="1"/>
    <col min="13058" max="13058" width="8.44140625" style="155" customWidth="1"/>
    <col min="13059" max="13059" width="14.77734375" style="155" customWidth="1"/>
    <col min="13060" max="13060" width="13.109375" style="155" customWidth="1"/>
    <col min="13061" max="13061" width="12.33203125" style="155" customWidth="1"/>
    <col min="13062" max="13062" width="9" style="155"/>
    <col min="13063" max="13063" width="33.88671875" style="155" customWidth="1"/>
    <col min="13064" max="13064" width="10.44140625" style="155" customWidth="1"/>
    <col min="13065" max="13065" width="20.109375" style="155" customWidth="1"/>
    <col min="13066" max="13066" width="12.77734375" style="155" customWidth="1"/>
    <col min="13067" max="13312" width="9" style="155"/>
    <col min="13313" max="13313" width="2.88671875" style="155" customWidth="1"/>
    <col min="13314" max="13314" width="8.44140625" style="155" customWidth="1"/>
    <col min="13315" max="13315" width="14.77734375" style="155" customWidth="1"/>
    <col min="13316" max="13316" width="13.109375" style="155" customWidth="1"/>
    <col min="13317" max="13317" width="12.33203125" style="155" customWidth="1"/>
    <col min="13318" max="13318" width="9" style="155"/>
    <col min="13319" max="13319" width="33.88671875" style="155" customWidth="1"/>
    <col min="13320" max="13320" width="10.44140625" style="155" customWidth="1"/>
    <col min="13321" max="13321" width="20.109375" style="155" customWidth="1"/>
    <col min="13322" max="13322" width="12.77734375" style="155" customWidth="1"/>
    <col min="13323" max="13568" width="9" style="155"/>
    <col min="13569" max="13569" width="2.88671875" style="155" customWidth="1"/>
    <col min="13570" max="13570" width="8.44140625" style="155" customWidth="1"/>
    <col min="13571" max="13571" width="14.77734375" style="155" customWidth="1"/>
    <col min="13572" max="13572" width="13.109375" style="155" customWidth="1"/>
    <col min="13573" max="13573" width="12.33203125" style="155" customWidth="1"/>
    <col min="13574" max="13574" width="9" style="155"/>
    <col min="13575" max="13575" width="33.88671875" style="155" customWidth="1"/>
    <col min="13576" max="13576" width="10.44140625" style="155" customWidth="1"/>
    <col min="13577" max="13577" width="20.109375" style="155" customWidth="1"/>
    <col min="13578" max="13578" width="12.77734375" style="155" customWidth="1"/>
    <col min="13579" max="13824" width="9" style="155"/>
    <col min="13825" max="13825" width="2.88671875" style="155" customWidth="1"/>
    <col min="13826" max="13826" width="8.44140625" style="155" customWidth="1"/>
    <col min="13827" max="13827" width="14.77734375" style="155" customWidth="1"/>
    <col min="13828" max="13828" width="13.109375" style="155" customWidth="1"/>
    <col min="13829" max="13829" width="12.33203125" style="155" customWidth="1"/>
    <col min="13830" max="13830" width="9" style="155"/>
    <col min="13831" max="13831" width="33.88671875" style="155" customWidth="1"/>
    <col min="13832" max="13832" width="10.44140625" style="155" customWidth="1"/>
    <col min="13833" max="13833" width="20.109375" style="155" customWidth="1"/>
    <col min="13834" max="13834" width="12.77734375" style="155" customWidth="1"/>
    <col min="13835" max="14080" width="9" style="155"/>
    <col min="14081" max="14081" width="2.88671875" style="155" customWidth="1"/>
    <col min="14082" max="14082" width="8.44140625" style="155" customWidth="1"/>
    <col min="14083" max="14083" width="14.77734375" style="155" customWidth="1"/>
    <col min="14084" max="14084" width="13.109375" style="155" customWidth="1"/>
    <col min="14085" max="14085" width="12.33203125" style="155" customWidth="1"/>
    <col min="14086" max="14086" width="9" style="155"/>
    <col min="14087" max="14087" width="33.88671875" style="155" customWidth="1"/>
    <col min="14088" max="14088" width="10.44140625" style="155" customWidth="1"/>
    <col min="14089" max="14089" width="20.109375" style="155" customWidth="1"/>
    <col min="14090" max="14090" width="12.77734375" style="155" customWidth="1"/>
    <col min="14091" max="14336" width="9" style="155"/>
    <col min="14337" max="14337" width="2.88671875" style="155" customWidth="1"/>
    <col min="14338" max="14338" width="8.44140625" style="155" customWidth="1"/>
    <col min="14339" max="14339" width="14.77734375" style="155" customWidth="1"/>
    <col min="14340" max="14340" width="13.109375" style="155" customWidth="1"/>
    <col min="14341" max="14341" width="12.33203125" style="155" customWidth="1"/>
    <col min="14342" max="14342" width="9" style="155"/>
    <col min="14343" max="14343" width="33.88671875" style="155" customWidth="1"/>
    <col min="14344" max="14344" width="10.44140625" style="155" customWidth="1"/>
    <col min="14345" max="14345" width="20.109375" style="155" customWidth="1"/>
    <col min="14346" max="14346" width="12.77734375" style="155" customWidth="1"/>
    <col min="14347" max="14592" width="9" style="155"/>
    <col min="14593" max="14593" width="2.88671875" style="155" customWidth="1"/>
    <col min="14594" max="14594" width="8.44140625" style="155" customWidth="1"/>
    <col min="14595" max="14595" width="14.77734375" style="155" customWidth="1"/>
    <col min="14596" max="14596" width="13.109375" style="155" customWidth="1"/>
    <col min="14597" max="14597" width="12.33203125" style="155" customWidth="1"/>
    <col min="14598" max="14598" width="9" style="155"/>
    <col min="14599" max="14599" width="33.88671875" style="155" customWidth="1"/>
    <col min="14600" max="14600" width="10.44140625" style="155" customWidth="1"/>
    <col min="14601" max="14601" width="20.109375" style="155" customWidth="1"/>
    <col min="14602" max="14602" width="12.77734375" style="155" customWidth="1"/>
    <col min="14603" max="14848" width="9" style="155"/>
    <col min="14849" max="14849" width="2.88671875" style="155" customWidth="1"/>
    <col min="14850" max="14850" width="8.44140625" style="155" customWidth="1"/>
    <col min="14851" max="14851" width="14.77734375" style="155" customWidth="1"/>
    <col min="14852" max="14852" width="13.109375" style="155" customWidth="1"/>
    <col min="14853" max="14853" width="12.33203125" style="155" customWidth="1"/>
    <col min="14854" max="14854" width="9" style="155"/>
    <col min="14855" max="14855" width="33.88671875" style="155" customWidth="1"/>
    <col min="14856" max="14856" width="10.44140625" style="155" customWidth="1"/>
    <col min="14857" max="14857" width="20.109375" style="155" customWidth="1"/>
    <col min="14858" max="14858" width="12.77734375" style="155" customWidth="1"/>
    <col min="14859" max="15104" width="9" style="155"/>
    <col min="15105" max="15105" width="2.88671875" style="155" customWidth="1"/>
    <col min="15106" max="15106" width="8.44140625" style="155" customWidth="1"/>
    <col min="15107" max="15107" width="14.77734375" style="155" customWidth="1"/>
    <col min="15108" max="15108" width="13.109375" style="155" customWidth="1"/>
    <col min="15109" max="15109" width="12.33203125" style="155" customWidth="1"/>
    <col min="15110" max="15110" width="9" style="155"/>
    <col min="15111" max="15111" width="33.88671875" style="155" customWidth="1"/>
    <col min="15112" max="15112" width="10.44140625" style="155" customWidth="1"/>
    <col min="15113" max="15113" width="20.109375" style="155" customWidth="1"/>
    <col min="15114" max="15114" width="12.77734375" style="155" customWidth="1"/>
    <col min="15115" max="15360" width="9" style="155"/>
    <col min="15361" max="15361" width="2.88671875" style="155" customWidth="1"/>
    <col min="15362" max="15362" width="8.44140625" style="155" customWidth="1"/>
    <col min="15363" max="15363" width="14.77734375" style="155" customWidth="1"/>
    <col min="15364" max="15364" width="13.109375" style="155" customWidth="1"/>
    <col min="15365" max="15365" width="12.33203125" style="155" customWidth="1"/>
    <col min="15366" max="15366" width="9" style="155"/>
    <col min="15367" max="15367" width="33.88671875" style="155" customWidth="1"/>
    <col min="15368" max="15368" width="10.44140625" style="155" customWidth="1"/>
    <col min="15369" max="15369" width="20.109375" style="155" customWidth="1"/>
    <col min="15370" max="15370" width="12.77734375" style="155" customWidth="1"/>
    <col min="15371" max="15616" width="9" style="155"/>
    <col min="15617" max="15617" width="2.88671875" style="155" customWidth="1"/>
    <col min="15618" max="15618" width="8.44140625" style="155" customWidth="1"/>
    <col min="15619" max="15619" width="14.77734375" style="155" customWidth="1"/>
    <col min="15620" max="15620" width="13.109375" style="155" customWidth="1"/>
    <col min="15621" max="15621" width="12.33203125" style="155" customWidth="1"/>
    <col min="15622" max="15622" width="9" style="155"/>
    <col min="15623" max="15623" width="33.88671875" style="155" customWidth="1"/>
    <col min="15624" max="15624" width="10.44140625" style="155" customWidth="1"/>
    <col min="15625" max="15625" width="20.109375" style="155" customWidth="1"/>
    <col min="15626" max="15626" width="12.77734375" style="155" customWidth="1"/>
    <col min="15627" max="15872" width="9" style="155"/>
    <col min="15873" max="15873" width="2.88671875" style="155" customWidth="1"/>
    <col min="15874" max="15874" width="8.44140625" style="155" customWidth="1"/>
    <col min="15875" max="15875" width="14.77734375" style="155" customWidth="1"/>
    <col min="15876" max="15876" width="13.109375" style="155" customWidth="1"/>
    <col min="15877" max="15877" width="12.33203125" style="155" customWidth="1"/>
    <col min="15878" max="15878" width="9" style="155"/>
    <col min="15879" max="15879" width="33.88671875" style="155" customWidth="1"/>
    <col min="15880" max="15880" width="10.44140625" style="155" customWidth="1"/>
    <col min="15881" max="15881" width="20.109375" style="155" customWidth="1"/>
    <col min="15882" max="15882" width="12.77734375" style="155" customWidth="1"/>
    <col min="15883" max="16128" width="9" style="155"/>
    <col min="16129" max="16129" width="2.88671875" style="155" customWidth="1"/>
    <col min="16130" max="16130" width="8.44140625" style="155" customWidth="1"/>
    <col min="16131" max="16131" width="14.77734375" style="155" customWidth="1"/>
    <col min="16132" max="16132" width="13.109375" style="155" customWidth="1"/>
    <col min="16133" max="16133" width="12.33203125" style="155" customWidth="1"/>
    <col min="16134" max="16134" width="9" style="155"/>
    <col min="16135" max="16135" width="33.88671875" style="155" customWidth="1"/>
    <col min="16136" max="16136" width="10.44140625" style="155" customWidth="1"/>
    <col min="16137" max="16137" width="20.109375" style="155" customWidth="1"/>
    <col min="16138" max="16138" width="12.77734375" style="155" customWidth="1"/>
    <col min="16139" max="16384" width="9" style="155"/>
  </cols>
  <sheetData>
    <row r="1" spans="2:10" x14ac:dyDescent="0.2">
      <c r="B1" s="154" t="s">
        <v>253</v>
      </c>
      <c r="D1" s="531" t="s">
        <v>248</v>
      </c>
      <c r="E1" s="531"/>
    </row>
    <row r="2" spans="2:10" ht="13.8" thickBot="1" x14ac:dyDescent="0.25">
      <c r="D2" s="532"/>
      <c r="E2" s="532"/>
    </row>
    <row r="3" spans="2:10" ht="13.5" customHeight="1" x14ac:dyDescent="0.2">
      <c r="B3" s="538" t="s">
        <v>0</v>
      </c>
      <c r="C3" s="533" t="s">
        <v>94</v>
      </c>
      <c r="D3" s="156" t="s">
        <v>183</v>
      </c>
      <c r="E3" s="533" t="s">
        <v>130</v>
      </c>
      <c r="F3" s="542" t="s">
        <v>199</v>
      </c>
      <c r="G3" s="157" t="s">
        <v>200</v>
      </c>
      <c r="H3" s="545" t="s">
        <v>201</v>
      </c>
      <c r="I3" s="546"/>
      <c r="J3" s="535" t="s">
        <v>202</v>
      </c>
    </row>
    <row r="4" spans="2:10" ht="13.5" customHeight="1" x14ac:dyDescent="0.2">
      <c r="B4" s="539"/>
      <c r="C4" s="541"/>
      <c r="D4" s="158" t="s">
        <v>189</v>
      </c>
      <c r="E4" s="541"/>
      <c r="F4" s="543"/>
      <c r="G4" s="158"/>
      <c r="H4" s="547"/>
      <c r="I4" s="548"/>
      <c r="J4" s="536"/>
    </row>
    <row r="5" spans="2:10" ht="13.5" customHeight="1" thickBot="1" x14ac:dyDescent="0.25">
      <c r="B5" s="540"/>
      <c r="C5" s="534"/>
      <c r="D5" s="159" t="s">
        <v>203</v>
      </c>
      <c r="E5" s="534"/>
      <c r="F5" s="544"/>
      <c r="G5" s="160" t="s">
        <v>204</v>
      </c>
      <c r="H5" s="160" t="s">
        <v>205</v>
      </c>
      <c r="I5" s="160" t="s">
        <v>206</v>
      </c>
      <c r="J5" s="537"/>
    </row>
    <row r="6" spans="2:10" ht="26.25" customHeight="1" x14ac:dyDescent="0.2">
      <c r="B6" s="161"/>
      <c r="C6" s="533"/>
      <c r="D6" s="162"/>
      <c r="E6" s="162"/>
      <c r="F6" s="182"/>
      <c r="G6" s="163"/>
      <c r="H6" s="164" t="s">
        <v>207</v>
      </c>
      <c r="I6" s="162"/>
      <c r="J6" s="165"/>
    </row>
    <row r="7" spans="2:10" ht="26.25" customHeight="1" thickBot="1" x14ac:dyDescent="0.25">
      <c r="B7" s="166"/>
      <c r="C7" s="534"/>
      <c r="D7" s="167"/>
      <c r="E7" s="167"/>
      <c r="F7" s="167"/>
      <c r="G7" s="167"/>
      <c r="H7" s="168" t="s">
        <v>208</v>
      </c>
      <c r="I7" s="169"/>
      <c r="J7" s="170"/>
    </row>
    <row r="8" spans="2:10" ht="26.25" customHeight="1" x14ac:dyDescent="0.2">
      <c r="B8" s="161"/>
      <c r="C8" s="162"/>
      <c r="D8" s="162"/>
      <c r="E8" s="162"/>
      <c r="F8" s="162"/>
      <c r="G8" s="162"/>
      <c r="H8" s="171" t="s">
        <v>207</v>
      </c>
      <c r="I8" s="172"/>
      <c r="J8" s="173"/>
    </row>
    <row r="9" spans="2:10" ht="26.25" customHeight="1" thickBot="1" x14ac:dyDescent="0.25">
      <c r="B9" s="166"/>
      <c r="C9" s="167"/>
      <c r="D9" s="167"/>
      <c r="E9" s="167"/>
      <c r="F9" s="167"/>
      <c r="G9" s="167"/>
      <c r="H9" s="174" t="s">
        <v>208</v>
      </c>
      <c r="I9" s="167"/>
      <c r="J9" s="175"/>
    </row>
    <row r="10" spans="2:10" ht="26.25" customHeight="1" x14ac:dyDescent="0.2">
      <c r="B10" s="161"/>
      <c r="C10" s="162"/>
      <c r="D10" s="162"/>
      <c r="E10" s="162"/>
      <c r="F10" s="162"/>
      <c r="G10" s="163"/>
      <c r="H10" s="171" t="s">
        <v>207</v>
      </c>
      <c r="I10" s="162"/>
      <c r="J10" s="165"/>
    </row>
    <row r="11" spans="2:10" ht="26.25" customHeight="1" thickBot="1" x14ac:dyDescent="0.25">
      <c r="B11" s="166"/>
      <c r="C11" s="167"/>
      <c r="D11" s="167"/>
      <c r="E11" s="167"/>
      <c r="F11" s="167"/>
      <c r="G11" s="167"/>
      <c r="H11" s="174" t="s">
        <v>208</v>
      </c>
      <c r="I11" s="169"/>
      <c r="J11" s="170"/>
    </row>
    <row r="12" spans="2:10" ht="26.25" customHeight="1" x14ac:dyDescent="0.2">
      <c r="B12" s="161"/>
      <c r="C12" s="162"/>
      <c r="D12" s="162"/>
      <c r="E12" s="162"/>
      <c r="F12" s="162"/>
      <c r="G12" s="162"/>
      <c r="H12" s="171" t="s">
        <v>207</v>
      </c>
      <c r="I12" s="172"/>
      <c r="J12" s="173"/>
    </row>
    <row r="13" spans="2:10" ht="26.25" customHeight="1" thickBot="1" x14ac:dyDescent="0.25">
      <c r="B13" s="166"/>
      <c r="C13" s="167"/>
      <c r="D13" s="167"/>
      <c r="E13" s="167"/>
      <c r="F13" s="167"/>
      <c r="G13" s="167"/>
      <c r="H13" s="174" t="s">
        <v>208</v>
      </c>
      <c r="I13" s="167"/>
      <c r="J13" s="175"/>
    </row>
    <row r="14" spans="2:10" ht="26.25" customHeight="1" x14ac:dyDescent="0.2">
      <c r="B14" s="161"/>
      <c r="C14" s="162"/>
      <c r="D14" s="162"/>
      <c r="E14" s="162"/>
      <c r="F14" s="162"/>
      <c r="G14" s="162"/>
      <c r="H14" s="164" t="s">
        <v>207</v>
      </c>
      <c r="I14" s="162"/>
      <c r="J14" s="165"/>
    </row>
    <row r="15" spans="2:10" ht="26.25" customHeight="1" thickBot="1" x14ac:dyDescent="0.25">
      <c r="B15" s="166"/>
      <c r="C15" s="167"/>
      <c r="D15" s="167"/>
      <c r="E15" s="167"/>
      <c r="F15" s="167"/>
      <c r="G15" s="167"/>
      <c r="H15" s="168" t="s">
        <v>208</v>
      </c>
      <c r="I15" s="176"/>
      <c r="J15" s="177"/>
    </row>
    <row r="16" spans="2:10" ht="26.25" customHeight="1" x14ac:dyDescent="0.2">
      <c r="B16" s="161"/>
      <c r="C16" s="162"/>
      <c r="D16" s="162"/>
      <c r="E16" s="162"/>
      <c r="F16" s="162"/>
      <c r="G16" s="162"/>
      <c r="H16" s="171" t="s">
        <v>207</v>
      </c>
      <c r="I16" s="172"/>
      <c r="J16" s="173"/>
    </row>
    <row r="17" spans="2:10" ht="26.25" customHeight="1" thickBot="1" x14ac:dyDescent="0.25">
      <c r="B17" s="178"/>
      <c r="C17" s="179"/>
      <c r="D17" s="179"/>
      <c r="E17" s="179"/>
      <c r="F17" s="179"/>
      <c r="G17" s="179"/>
      <c r="H17" s="180" t="s">
        <v>208</v>
      </c>
      <c r="I17" s="179"/>
      <c r="J17" s="181"/>
    </row>
    <row r="18" spans="2:10" ht="26.25" customHeight="1" x14ac:dyDescent="0.2">
      <c r="B18" s="161"/>
      <c r="C18" s="162"/>
      <c r="D18" s="162"/>
      <c r="E18" s="162"/>
      <c r="F18" s="162"/>
      <c r="G18" s="162"/>
      <c r="H18" s="164" t="s">
        <v>207</v>
      </c>
      <c r="I18" s="162"/>
      <c r="J18" s="165"/>
    </row>
    <row r="19" spans="2:10" ht="26.25" customHeight="1" thickBot="1" x14ac:dyDescent="0.25">
      <c r="B19" s="166"/>
      <c r="C19" s="167"/>
      <c r="D19" s="167"/>
      <c r="E19" s="167"/>
      <c r="F19" s="167"/>
      <c r="G19" s="167"/>
      <c r="H19" s="168" t="s">
        <v>208</v>
      </c>
      <c r="I19" s="176"/>
      <c r="J19" s="177"/>
    </row>
    <row r="20" spans="2:10" ht="26.25" customHeight="1" x14ac:dyDescent="0.2">
      <c r="B20" s="161"/>
      <c r="C20" s="162"/>
      <c r="D20" s="162"/>
      <c r="E20" s="162"/>
      <c r="F20" s="162"/>
      <c r="G20" s="162"/>
      <c r="H20" s="171" t="s">
        <v>207</v>
      </c>
      <c r="I20" s="172"/>
      <c r="J20" s="173"/>
    </row>
    <row r="21" spans="2:10" ht="26.25" customHeight="1" thickBot="1" x14ac:dyDescent="0.25">
      <c r="B21" s="178"/>
      <c r="C21" s="179"/>
      <c r="D21" s="179"/>
      <c r="E21" s="179"/>
      <c r="F21" s="179"/>
      <c r="G21" s="179"/>
      <c r="H21" s="180" t="s">
        <v>208</v>
      </c>
      <c r="I21" s="179"/>
      <c r="J21" s="181"/>
    </row>
    <row r="23" spans="2:10" x14ac:dyDescent="0.2">
      <c r="B23" s="155" t="s">
        <v>209</v>
      </c>
    </row>
    <row r="24" spans="2:10" x14ac:dyDescent="0.2">
      <c r="B24" s="155" t="s">
        <v>210</v>
      </c>
      <c r="C24" s="155" t="s">
        <v>211</v>
      </c>
    </row>
    <row r="25" spans="2:10" x14ac:dyDescent="0.2">
      <c r="B25" s="155" t="s">
        <v>212</v>
      </c>
      <c r="C25" s="155" t="s">
        <v>213</v>
      </c>
    </row>
  </sheetData>
  <mergeCells count="8">
    <mergeCell ref="D1:E2"/>
    <mergeCell ref="C6:C7"/>
    <mergeCell ref="J3:J5"/>
    <mergeCell ref="B3:B5"/>
    <mergeCell ref="C3:C5"/>
    <mergeCell ref="E3:E5"/>
    <mergeCell ref="F3:F5"/>
    <mergeCell ref="H3:I4"/>
  </mergeCells>
  <phoneticPr fontId="2"/>
  <pageMargins left="0.39370078740157483" right="0.59055118110236227" top="0.70866141732283472" bottom="0.70866141732283472" header="0.51181102362204722" footer="0.51181102362204722"/>
  <pageSetup paperSize="9" scale="98" orientation="landscape" cellComments="asDisplayed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J41"/>
  <sheetViews>
    <sheetView view="pageBreakPreview" zoomScaleNormal="100" zoomScaleSheetLayoutView="100" workbookViewId="0">
      <selection activeCell="B1" sqref="B1"/>
    </sheetView>
  </sheetViews>
  <sheetFormatPr defaultColWidth="9" defaultRowHeight="10.8" x14ac:dyDescent="0.2"/>
  <cols>
    <col min="1" max="1" width="0.77734375" style="25" customWidth="1"/>
    <col min="2" max="2" width="6.109375" style="25" customWidth="1"/>
    <col min="3" max="4" width="4.109375" style="25" customWidth="1"/>
    <col min="5" max="5" width="13.21875" style="25" customWidth="1"/>
    <col min="6" max="6" width="9.21875" style="46" customWidth="1"/>
    <col min="7" max="7" width="10.6640625" style="25" customWidth="1"/>
    <col min="8" max="8" width="7.44140625" style="26" customWidth="1"/>
    <col min="9" max="9" width="7.21875" style="25" customWidth="1"/>
    <col min="10" max="10" width="4.33203125" style="47" customWidth="1"/>
    <col min="11" max="11" width="5.33203125" style="25" customWidth="1"/>
    <col min="12" max="12" width="4.44140625" style="48" customWidth="1"/>
    <col min="13" max="13" width="7" style="50" customWidth="1"/>
    <col min="14" max="15" width="2.33203125" style="50" customWidth="1"/>
    <col min="16" max="16" width="2.33203125" style="28" customWidth="1"/>
    <col min="17" max="17" width="7" style="49" customWidth="1"/>
    <col min="18" max="18" width="7" style="48" customWidth="1"/>
    <col min="19" max="19" width="6" style="48" bestFit="1" customWidth="1"/>
    <col min="20" max="20" width="6" style="25" bestFit="1" customWidth="1"/>
    <col min="21" max="21" width="4.6640625" style="25" bestFit="1" customWidth="1"/>
    <col min="22" max="22" width="3.88671875" style="25" bestFit="1" customWidth="1"/>
    <col min="23" max="23" width="6" style="25" bestFit="1" customWidth="1"/>
    <col min="24" max="24" width="6" style="50" bestFit="1" customWidth="1"/>
    <col min="25" max="26" width="2.21875" style="50" customWidth="1"/>
    <col min="27" max="27" width="2.21875" style="25" customWidth="1"/>
    <col min="28" max="28" width="4.77734375" style="25" customWidth="1"/>
    <col min="29" max="29" width="8.44140625" style="25" customWidth="1"/>
    <col min="30" max="30" width="13.44140625" style="25" customWidth="1"/>
    <col min="31" max="31" width="17.21875" style="25" customWidth="1"/>
    <col min="32" max="32" width="2.109375" style="25" customWidth="1"/>
    <col min="33" max="33" width="9" style="26"/>
    <col min="34" max="34" width="6.21875" style="27" customWidth="1"/>
    <col min="35" max="35" width="5.44140625" style="28" customWidth="1"/>
    <col min="36" max="16384" width="9" style="25"/>
  </cols>
  <sheetData>
    <row r="1" spans="2:36" s="1" customFormat="1" ht="14.25" customHeight="1" x14ac:dyDescent="0.2">
      <c r="B1" s="112" t="s">
        <v>69</v>
      </c>
      <c r="C1" s="2"/>
      <c r="D1" s="2"/>
      <c r="E1" s="2"/>
      <c r="F1" s="3"/>
      <c r="G1" s="3"/>
      <c r="H1" s="2"/>
      <c r="I1" s="4"/>
      <c r="J1" s="2"/>
      <c r="K1" s="5"/>
      <c r="L1" s="2"/>
      <c r="M1" s="6"/>
      <c r="N1" s="9"/>
      <c r="O1" s="9"/>
      <c r="P1" s="9"/>
      <c r="Q1" s="7"/>
      <c r="R1" s="8"/>
      <c r="S1" s="6"/>
      <c r="T1" s="6"/>
      <c r="U1" s="2"/>
      <c r="V1" s="2"/>
      <c r="W1" s="2"/>
      <c r="X1" s="2"/>
      <c r="Y1" s="9"/>
      <c r="Z1" s="9"/>
      <c r="AA1" s="9"/>
      <c r="AB1" s="2"/>
      <c r="AC1" s="2"/>
      <c r="AD1" s="2"/>
      <c r="AE1" s="2"/>
      <c r="AF1" s="10"/>
      <c r="AH1" s="11"/>
      <c r="AI1" s="12"/>
      <c r="AJ1" s="13"/>
    </row>
    <row r="2" spans="2:36" s="1" customFormat="1" ht="14.25" customHeight="1" thickBo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9"/>
      <c r="R2" s="90"/>
      <c r="S2" s="6"/>
      <c r="T2" s="6"/>
      <c r="U2" s="6"/>
      <c r="V2" s="6"/>
      <c r="W2" s="9"/>
      <c r="X2" s="9"/>
      <c r="Y2" s="9"/>
      <c r="Z2" s="2"/>
      <c r="AA2" s="2"/>
      <c r="AB2" s="2"/>
      <c r="AC2" s="2"/>
      <c r="AD2" s="2"/>
    </row>
    <row r="3" spans="2:36" ht="15.75" customHeight="1" x14ac:dyDescent="0.2">
      <c r="B3" s="570" t="s">
        <v>38</v>
      </c>
      <c r="C3" s="571"/>
      <c r="D3" s="572" t="s">
        <v>59</v>
      </c>
      <c r="E3" s="573"/>
      <c r="F3" s="573"/>
      <c r="G3" s="573"/>
      <c r="H3" s="574"/>
      <c r="J3" s="25"/>
      <c r="K3" s="591"/>
      <c r="L3" s="592"/>
      <c r="M3" s="94"/>
      <c r="N3" s="45"/>
      <c r="O3" s="45"/>
      <c r="P3" s="45"/>
      <c r="Q3" s="45"/>
      <c r="R3" s="91"/>
      <c r="S3" s="25"/>
      <c r="W3" s="585"/>
      <c r="X3" s="585"/>
      <c r="Y3" s="40"/>
      <c r="Z3" s="41"/>
      <c r="AA3" s="41"/>
      <c r="AB3" s="41"/>
      <c r="AC3" s="41"/>
      <c r="AD3" s="41"/>
      <c r="AE3" s="41"/>
      <c r="AF3" s="41"/>
      <c r="AG3" s="41"/>
      <c r="AH3" s="41"/>
      <c r="AI3" s="25"/>
    </row>
    <row r="4" spans="2:36" ht="15.75" customHeight="1" thickBot="1" x14ac:dyDescent="0.25">
      <c r="B4" s="586" t="s">
        <v>60</v>
      </c>
      <c r="C4" s="587"/>
      <c r="D4" s="588" t="s">
        <v>61</v>
      </c>
      <c r="E4" s="589"/>
      <c r="F4" s="589"/>
      <c r="G4" s="589"/>
      <c r="H4" s="590"/>
      <c r="J4" s="25"/>
      <c r="K4" s="92"/>
      <c r="L4" s="93"/>
      <c r="M4" s="41"/>
      <c r="N4" s="25"/>
      <c r="O4" s="45"/>
      <c r="P4" s="45"/>
      <c r="Q4" s="45"/>
      <c r="R4" s="91"/>
      <c r="S4" s="44"/>
      <c r="T4" s="94"/>
      <c r="U4" s="92"/>
      <c r="V4" s="93"/>
      <c r="W4" s="40"/>
      <c r="X4" s="40"/>
      <c r="Y4" s="40"/>
      <c r="Z4" s="41"/>
      <c r="AA4" s="41"/>
      <c r="AB4" s="41"/>
      <c r="AC4" s="41"/>
      <c r="AD4" s="41"/>
      <c r="AE4" s="41"/>
      <c r="AF4" s="41"/>
      <c r="AG4" s="41"/>
      <c r="AH4" s="41"/>
      <c r="AI4" s="25"/>
    </row>
    <row r="5" spans="2:36" ht="25.5" customHeight="1" thickBot="1" x14ac:dyDescent="0.25">
      <c r="F5" s="25"/>
      <c r="J5" s="25"/>
      <c r="L5" s="25"/>
      <c r="M5" s="25"/>
      <c r="N5" s="25"/>
      <c r="O5" s="25"/>
      <c r="P5" s="25"/>
      <c r="Q5" s="25"/>
      <c r="R5" s="27"/>
      <c r="S5" s="95"/>
      <c r="T5" s="48"/>
      <c r="U5" s="48"/>
      <c r="V5" s="48"/>
      <c r="W5" s="48"/>
      <c r="AG5" s="25"/>
      <c r="AH5" s="25"/>
      <c r="AI5" s="25"/>
    </row>
    <row r="6" spans="2:36" s="14" customFormat="1" ht="27" customHeight="1" x14ac:dyDescent="0.2">
      <c r="B6" s="596" t="s">
        <v>0</v>
      </c>
      <c r="C6" s="599" t="s">
        <v>70</v>
      </c>
      <c r="D6" s="593" t="s">
        <v>1</v>
      </c>
      <c r="E6" s="593" t="s">
        <v>71</v>
      </c>
      <c r="F6" s="602" t="s">
        <v>35</v>
      </c>
      <c r="G6" s="602" t="s">
        <v>58</v>
      </c>
      <c r="H6" s="593" t="s">
        <v>75</v>
      </c>
      <c r="I6" s="614" t="s">
        <v>2</v>
      </c>
      <c r="J6" s="615"/>
      <c r="K6" s="583" t="s">
        <v>47</v>
      </c>
      <c r="L6" s="584"/>
      <c r="M6" s="578" t="s">
        <v>48</v>
      </c>
      <c r="N6" s="579"/>
      <c r="O6" s="579"/>
      <c r="P6" s="580"/>
      <c r="Q6" s="607" t="s">
        <v>78</v>
      </c>
      <c r="R6" s="609" t="s">
        <v>80</v>
      </c>
      <c r="S6" s="630" t="s">
        <v>44</v>
      </c>
      <c r="T6" s="631"/>
      <c r="U6" s="631"/>
      <c r="V6" s="631"/>
      <c r="W6" s="631"/>
      <c r="X6" s="631"/>
      <c r="Y6" s="631"/>
      <c r="Z6" s="631"/>
      <c r="AA6" s="632"/>
      <c r="AB6" s="578" t="s">
        <v>36</v>
      </c>
      <c r="AC6" s="580"/>
      <c r="AD6" s="627" t="s">
        <v>3</v>
      </c>
      <c r="AE6" s="624" t="s">
        <v>4</v>
      </c>
      <c r="AH6" s="15"/>
      <c r="AI6" s="16"/>
      <c r="AJ6" s="17"/>
    </row>
    <row r="7" spans="2:36" s="14" customFormat="1" ht="17.25" customHeight="1" x14ac:dyDescent="0.2">
      <c r="B7" s="597"/>
      <c r="C7" s="600"/>
      <c r="D7" s="594"/>
      <c r="E7" s="594"/>
      <c r="F7" s="603"/>
      <c r="G7" s="605"/>
      <c r="H7" s="594"/>
      <c r="I7" s="611" t="s">
        <v>5</v>
      </c>
      <c r="J7" s="613" t="s">
        <v>74</v>
      </c>
      <c r="K7" s="566" t="s">
        <v>39</v>
      </c>
      <c r="L7" s="568" t="s">
        <v>40</v>
      </c>
      <c r="M7" s="581" t="s">
        <v>73</v>
      </c>
      <c r="N7" s="575" t="s">
        <v>41</v>
      </c>
      <c r="O7" s="576"/>
      <c r="P7" s="577"/>
      <c r="Q7" s="608"/>
      <c r="R7" s="610"/>
      <c r="S7" s="639" t="s">
        <v>68</v>
      </c>
      <c r="T7" s="634"/>
      <c r="U7" s="633" t="s">
        <v>42</v>
      </c>
      <c r="V7" s="634"/>
      <c r="W7" s="633" t="s">
        <v>43</v>
      </c>
      <c r="X7" s="634"/>
      <c r="Y7" s="575" t="s">
        <v>41</v>
      </c>
      <c r="Z7" s="576"/>
      <c r="AA7" s="577"/>
      <c r="AB7" s="637" t="s">
        <v>77</v>
      </c>
      <c r="AC7" s="635" t="s">
        <v>76</v>
      </c>
      <c r="AD7" s="628"/>
      <c r="AE7" s="625"/>
      <c r="AH7" s="15"/>
      <c r="AI7" s="16"/>
      <c r="AJ7" s="17"/>
    </row>
    <row r="8" spans="2:36" s="14" customFormat="1" ht="35.25" customHeight="1" thickBot="1" x14ac:dyDescent="0.25">
      <c r="B8" s="598"/>
      <c r="C8" s="601"/>
      <c r="D8" s="595"/>
      <c r="E8" s="595"/>
      <c r="F8" s="604"/>
      <c r="G8" s="606"/>
      <c r="H8" s="595"/>
      <c r="I8" s="612"/>
      <c r="J8" s="606"/>
      <c r="K8" s="567"/>
      <c r="L8" s="569"/>
      <c r="M8" s="582"/>
      <c r="N8" s="104" t="s">
        <v>12</v>
      </c>
      <c r="O8" s="104" t="s">
        <v>13</v>
      </c>
      <c r="P8" s="105" t="s">
        <v>14</v>
      </c>
      <c r="Q8" s="129" t="s">
        <v>81</v>
      </c>
      <c r="R8" s="106" t="s">
        <v>79</v>
      </c>
      <c r="S8" s="107" t="s">
        <v>6</v>
      </c>
      <c r="T8" s="108" t="s">
        <v>7</v>
      </c>
      <c r="U8" s="109" t="s">
        <v>8</v>
      </c>
      <c r="V8" s="109" t="s">
        <v>9</v>
      </c>
      <c r="W8" s="109" t="s">
        <v>10</v>
      </c>
      <c r="X8" s="109" t="s">
        <v>11</v>
      </c>
      <c r="Y8" s="104" t="s">
        <v>12</v>
      </c>
      <c r="Z8" s="104" t="s">
        <v>13</v>
      </c>
      <c r="AA8" s="105" t="s">
        <v>14</v>
      </c>
      <c r="AB8" s="638"/>
      <c r="AC8" s="636"/>
      <c r="AD8" s="629"/>
      <c r="AE8" s="626"/>
      <c r="AH8" s="15" t="s">
        <v>15</v>
      </c>
      <c r="AI8" s="16" t="s">
        <v>16</v>
      </c>
      <c r="AJ8" s="17" t="s">
        <v>17</v>
      </c>
    </row>
    <row r="9" spans="2:36" ht="24.75" customHeight="1" x14ac:dyDescent="0.2">
      <c r="B9" s="73" t="s">
        <v>214</v>
      </c>
      <c r="C9" s="18">
        <v>1</v>
      </c>
      <c r="D9" s="19">
        <v>4</v>
      </c>
      <c r="E9" s="20" t="s">
        <v>221</v>
      </c>
      <c r="F9" s="121">
        <v>25904</v>
      </c>
      <c r="G9" s="102" t="s">
        <v>62</v>
      </c>
      <c r="H9" s="18">
        <v>0.95</v>
      </c>
      <c r="I9" s="21" t="s">
        <v>20</v>
      </c>
      <c r="J9" s="18">
        <v>100</v>
      </c>
      <c r="K9" s="22">
        <f t="shared" ref="K9:K20" si="0">IF(I9="","",VLOOKUP(I9,$AH$9:$AI$23,2,FALSE))</f>
        <v>1.1399999999999999</v>
      </c>
      <c r="L9" s="66">
        <f>IF(D9="","",IF(D9&gt;58,VLOOKUP(D9,#REF!,4,TRUE),1))</f>
        <v>1</v>
      </c>
      <c r="M9" s="69">
        <f>IF(H9="","",ROUNDDOWN(H9*K9*L9,3))</f>
        <v>1.083</v>
      </c>
      <c r="N9" s="96"/>
      <c r="O9" s="96" t="s">
        <v>54</v>
      </c>
      <c r="P9" s="97"/>
      <c r="Q9" s="67">
        <f t="shared" ref="Q9:Q16" si="1">IF(I9="","",VLOOKUP(I9,$AH$9:$AJ$23,3,FALSE))</f>
        <v>9.6</v>
      </c>
      <c r="R9" s="70">
        <f t="shared" ref="R9:R20" si="2">IF(H9="","",H9*1000*Q9)</f>
        <v>9120</v>
      </c>
      <c r="S9" s="72">
        <f>IF($F9&lt;30256,IF(R9="","",ROUNDDOWN(R9/10000,3)),"")</f>
        <v>0.91200000000000003</v>
      </c>
      <c r="T9" s="23" t="str">
        <f>IF($F9&gt;=30256,IF(R9="","",ROUNDDOWN(R9/10000,3)),"")</f>
        <v/>
      </c>
      <c r="U9" s="24">
        <v>3.1</v>
      </c>
      <c r="V9" s="24" t="str">
        <f>IF(D9="","",IF($F9&gt;=30256,VLOOKUP(D9,#REF!,3,FALSE),""))</f>
        <v/>
      </c>
      <c r="W9" s="23">
        <f>IF(S9="","",ROUNDDOWN(U9*S9,3))</f>
        <v>2.827</v>
      </c>
      <c r="X9" s="100" t="str">
        <f>IF(T9="","",ROUNDDOWN(V9*T9,3))</f>
        <v/>
      </c>
      <c r="Y9" s="96"/>
      <c r="Z9" s="96" t="s">
        <v>53</v>
      </c>
      <c r="AA9" s="97"/>
      <c r="AB9" s="117">
        <v>74</v>
      </c>
      <c r="AC9" s="118">
        <f t="shared" ref="AC9:AC20" si="3">IF(AB9="","",IF(S9="",ROUNDUP(AB9/100*(T9),3),ROUNDUP(AB9/100*S9,3)))</f>
        <v>0.67500000000000004</v>
      </c>
      <c r="AD9" s="113"/>
      <c r="AE9" s="74" t="s">
        <v>56</v>
      </c>
      <c r="AG9" s="25"/>
      <c r="AH9" s="26" t="s">
        <v>18</v>
      </c>
      <c r="AI9" s="27">
        <v>1</v>
      </c>
      <c r="AJ9" s="28">
        <v>8.9</v>
      </c>
    </row>
    <row r="10" spans="2:36" ht="24.75" customHeight="1" x14ac:dyDescent="0.2">
      <c r="B10" s="75" t="s">
        <v>215</v>
      </c>
      <c r="C10" s="29">
        <v>1</v>
      </c>
      <c r="D10" s="29">
        <v>1</v>
      </c>
      <c r="E10" s="37" t="s">
        <v>221</v>
      </c>
      <c r="F10" s="122">
        <v>38039</v>
      </c>
      <c r="G10" s="103" t="s">
        <v>63</v>
      </c>
      <c r="H10" s="29">
        <v>0.91</v>
      </c>
      <c r="I10" s="31" t="s">
        <v>20</v>
      </c>
      <c r="J10" s="29">
        <v>100</v>
      </c>
      <c r="K10" s="32">
        <f t="shared" si="0"/>
        <v>1.1399999999999999</v>
      </c>
      <c r="L10" s="66">
        <f>IF(D10="","",IF(D10&gt;58,VLOOKUP(D10,#REF!,4,TRUE),1))</f>
        <v>1</v>
      </c>
      <c r="M10" s="69">
        <f t="shared" ref="M10:M12" si="4">IF(H10="","",ROUNDDOWN(H10*K10*L10,3))</f>
        <v>1.0369999999999999</v>
      </c>
      <c r="N10" s="98"/>
      <c r="O10" s="98" t="s">
        <v>53</v>
      </c>
      <c r="P10" s="99"/>
      <c r="Q10" s="68">
        <f t="shared" si="1"/>
        <v>9.6</v>
      </c>
      <c r="R10" s="71">
        <f t="shared" si="2"/>
        <v>8736</v>
      </c>
      <c r="S10" s="69" t="str">
        <f>IF($F10&lt;30256,IF(R10="","",ROUNDDOWN(R10/10000,3)),"")</f>
        <v/>
      </c>
      <c r="T10" s="33">
        <f>IF($F10&gt;=30256,IF(R10="","",ROUNDDOWN(R10/10000,3)),"")</f>
        <v>0.873</v>
      </c>
      <c r="U10" s="34" t="str">
        <f>IF(D10="","",IF($F10&lt;30256,VLOOKUP(D10,#REF!,2,FALSE),""))</f>
        <v/>
      </c>
      <c r="V10" s="34">
        <v>1.6</v>
      </c>
      <c r="W10" s="33" t="str">
        <f>IF(S10="","",ROUNDDOWN(U10*S10,3))</f>
        <v/>
      </c>
      <c r="X10" s="101">
        <f>IF(T10="","",ROUNDDOWN(V10*T10,3))</f>
        <v>1.3959999999999999</v>
      </c>
      <c r="Y10" s="98"/>
      <c r="Z10" s="98" t="s">
        <v>54</v>
      </c>
      <c r="AA10" s="99"/>
      <c r="AB10" s="119">
        <v>60</v>
      </c>
      <c r="AC10" s="120">
        <f t="shared" si="3"/>
        <v>0.52400000000000002</v>
      </c>
      <c r="AD10" s="114"/>
      <c r="AE10" s="76" t="s">
        <v>55</v>
      </c>
      <c r="AG10" s="25"/>
      <c r="AH10" s="36" t="s">
        <v>22</v>
      </c>
      <c r="AI10" s="27">
        <v>1</v>
      </c>
      <c r="AJ10" s="28">
        <v>8.9</v>
      </c>
    </row>
    <row r="11" spans="2:36" ht="24.75" customHeight="1" x14ac:dyDescent="0.2">
      <c r="B11" s="75" t="s">
        <v>216</v>
      </c>
      <c r="C11" s="29">
        <v>1</v>
      </c>
      <c r="D11" s="29">
        <v>4</v>
      </c>
      <c r="E11" s="29" t="s">
        <v>49</v>
      </c>
      <c r="F11" s="122">
        <v>27765</v>
      </c>
      <c r="G11" s="103" t="s">
        <v>64</v>
      </c>
      <c r="H11" s="29">
        <v>0.56000000000000005</v>
      </c>
      <c r="I11" s="31" t="s">
        <v>20</v>
      </c>
      <c r="J11" s="29">
        <v>100</v>
      </c>
      <c r="K11" s="32">
        <f t="shared" si="0"/>
        <v>1.1399999999999999</v>
      </c>
      <c r="L11" s="66">
        <f>IF(D11="","",IF(D11&gt;58,VLOOKUP(D11,#REF!,4,TRUE),1))</f>
        <v>1</v>
      </c>
      <c r="M11" s="69">
        <f t="shared" si="4"/>
        <v>0.63800000000000001</v>
      </c>
      <c r="N11" s="98"/>
      <c r="O11" s="98"/>
      <c r="P11" s="99"/>
      <c r="Q11" s="68">
        <f t="shared" si="1"/>
        <v>9.6</v>
      </c>
      <c r="R11" s="71">
        <f t="shared" si="2"/>
        <v>5376</v>
      </c>
      <c r="S11" s="69">
        <f t="shared" ref="S11:S20" si="5">IF($F11&lt;30256,IF(R11="","",ROUNDDOWN(R11/10000,3)),"")</f>
        <v>0.53700000000000003</v>
      </c>
      <c r="T11" s="33" t="str">
        <f t="shared" ref="T11:T20" si="6">IF($F11&gt;=30256,IF(R11="","",ROUNDDOWN(R11/10000,3)),"")</f>
        <v/>
      </c>
      <c r="U11" s="34">
        <v>3.1</v>
      </c>
      <c r="V11" s="34" t="str">
        <f>IF(D11="","",IF($F11&gt;=30256,VLOOKUP(D11,#REF!,3,FALSE),""))</f>
        <v/>
      </c>
      <c r="W11" s="33">
        <f t="shared" ref="W11:W20" si="7">IF(S11="","",ROUNDDOWN(U11*S11,3))</f>
        <v>1.6639999999999999</v>
      </c>
      <c r="X11" s="101" t="str">
        <f t="shared" ref="X11:X20" si="8">IF(T11="","",ROUNDDOWN(V11*T11,3))</f>
        <v/>
      </c>
      <c r="Y11" s="98"/>
      <c r="Z11" s="98"/>
      <c r="AA11" s="99"/>
      <c r="AB11" s="119">
        <v>81</v>
      </c>
      <c r="AC11" s="120">
        <f t="shared" si="3"/>
        <v>0.435</v>
      </c>
      <c r="AD11" s="114"/>
      <c r="AE11" s="76"/>
      <c r="AG11" s="25"/>
      <c r="AH11" s="26" t="s">
        <v>19</v>
      </c>
      <c r="AI11" s="27">
        <v>1</v>
      </c>
      <c r="AJ11" s="28">
        <v>9.3000000000000007</v>
      </c>
    </row>
    <row r="12" spans="2:36" ht="24.75" customHeight="1" x14ac:dyDescent="0.2">
      <c r="B12" s="75" t="s">
        <v>217</v>
      </c>
      <c r="C12" s="29">
        <v>30</v>
      </c>
      <c r="D12" s="35">
        <v>59</v>
      </c>
      <c r="E12" s="29" t="s">
        <v>50</v>
      </c>
      <c r="F12" s="122">
        <v>26734</v>
      </c>
      <c r="G12" s="103" t="s">
        <v>72</v>
      </c>
      <c r="H12" s="29">
        <v>5.6000000000000001E-2</v>
      </c>
      <c r="I12" s="31" t="s">
        <v>23</v>
      </c>
      <c r="J12" s="29">
        <v>100</v>
      </c>
      <c r="K12" s="32">
        <f t="shared" si="0"/>
        <v>0.95</v>
      </c>
      <c r="L12" s="66">
        <v>20</v>
      </c>
      <c r="M12" s="69">
        <f t="shared" si="4"/>
        <v>1.0640000000000001</v>
      </c>
      <c r="N12" s="98"/>
      <c r="O12" s="98"/>
      <c r="P12" s="99"/>
      <c r="Q12" s="68">
        <f t="shared" si="1"/>
        <v>8.8000000000000007</v>
      </c>
      <c r="R12" s="71">
        <f t="shared" si="2"/>
        <v>492.80000000000007</v>
      </c>
      <c r="S12" s="69">
        <f t="shared" si="5"/>
        <v>4.9000000000000002E-2</v>
      </c>
      <c r="T12" s="33" t="str">
        <f t="shared" si="6"/>
        <v/>
      </c>
      <c r="U12" s="34">
        <v>49</v>
      </c>
      <c r="V12" s="34" t="str">
        <f>IF(D12="","",IF($F12&gt;=30256,VLOOKUP(D12,#REF!,3,FALSE),""))</f>
        <v/>
      </c>
      <c r="W12" s="33">
        <f t="shared" si="7"/>
        <v>2.4009999999999998</v>
      </c>
      <c r="X12" s="101" t="str">
        <f t="shared" si="8"/>
        <v/>
      </c>
      <c r="Y12" s="98"/>
      <c r="Z12" s="98"/>
      <c r="AA12" s="99"/>
      <c r="AB12" s="119">
        <v>350</v>
      </c>
      <c r="AC12" s="120">
        <f t="shared" si="3"/>
        <v>0.17200000000000001</v>
      </c>
      <c r="AD12" s="115" t="s">
        <v>57</v>
      </c>
      <c r="AE12" s="76"/>
      <c r="AG12" s="25"/>
      <c r="AH12" s="36" t="s">
        <v>21</v>
      </c>
      <c r="AI12" s="27">
        <v>1</v>
      </c>
      <c r="AJ12" s="28">
        <v>9.5</v>
      </c>
    </row>
    <row r="13" spans="2:36" ht="24.75" customHeight="1" x14ac:dyDescent="0.2">
      <c r="B13" s="75" t="s">
        <v>218</v>
      </c>
      <c r="C13" s="29">
        <v>6</v>
      </c>
      <c r="D13" s="35">
        <v>16</v>
      </c>
      <c r="E13" s="29" t="s">
        <v>51</v>
      </c>
      <c r="F13" s="122">
        <v>31599</v>
      </c>
      <c r="G13" s="103" t="s">
        <v>65</v>
      </c>
      <c r="H13" s="29">
        <v>5.8000000000000003E-2</v>
      </c>
      <c r="I13" s="31" t="s">
        <v>20</v>
      </c>
      <c r="J13" s="29">
        <v>100</v>
      </c>
      <c r="K13" s="32">
        <f t="shared" si="0"/>
        <v>1.1399999999999999</v>
      </c>
      <c r="L13" s="66">
        <f>IF(D13="","",IF(D13&gt;58,VLOOKUP(D13,#REF!,4,TRUE),1))</f>
        <v>1</v>
      </c>
      <c r="M13" s="69">
        <f>IF(H13="","",ROUNDDOWN(H13*K13*L13,3))</f>
        <v>6.6000000000000003E-2</v>
      </c>
      <c r="N13" s="98" t="s">
        <v>37</v>
      </c>
      <c r="O13" s="98"/>
      <c r="P13" s="99"/>
      <c r="Q13" s="68">
        <f t="shared" si="1"/>
        <v>9.6</v>
      </c>
      <c r="R13" s="71">
        <f t="shared" si="2"/>
        <v>556.79999999999995</v>
      </c>
      <c r="S13" s="69" t="str">
        <f t="shared" si="5"/>
        <v/>
      </c>
      <c r="T13" s="33">
        <f t="shared" si="6"/>
        <v>5.5E-2</v>
      </c>
      <c r="U13" s="34" t="str">
        <f>IF(D13="","",IF($F13&lt;30256,VLOOKUP(D13,#REF!,2,FALSE),""))</f>
        <v/>
      </c>
      <c r="V13" s="34">
        <v>2.7</v>
      </c>
      <c r="W13" s="33" t="str">
        <f t="shared" si="7"/>
        <v/>
      </c>
      <c r="X13" s="101">
        <f t="shared" si="8"/>
        <v>0.14799999999999999</v>
      </c>
      <c r="Y13" s="98" t="s">
        <v>37</v>
      </c>
      <c r="Z13" s="98"/>
      <c r="AA13" s="99"/>
      <c r="AB13" s="119">
        <v>315</v>
      </c>
      <c r="AC13" s="120">
        <f t="shared" si="3"/>
        <v>0.17399999999999999</v>
      </c>
      <c r="AD13" s="114"/>
      <c r="AE13" s="76"/>
      <c r="AG13" s="25"/>
      <c r="AH13" s="26" t="s">
        <v>23</v>
      </c>
      <c r="AI13" s="27">
        <v>0.95</v>
      </c>
      <c r="AJ13" s="28">
        <v>8.8000000000000007</v>
      </c>
    </row>
    <row r="14" spans="2:36" ht="24.75" customHeight="1" x14ac:dyDescent="0.2">
      <c r="B14" s="75" t="s">
        <v>219</v>
      </c>
      <c r="C14" s="29">
        <v>9</v>
      </c>
      <c r="D14" s="29">
        <v>29</v>
      </c>
      <c r="E14" s="29" t="s">
        <v>52</v>
      </c>
      <c r="F14" s="122">
        <v>31593</v>
      </c>
      <c r="G14" s="103" t="s">
        <v>66</v>
      </c>
      <c r="H14" s="29">
        <v>6.8000000000000005E-2</v>
      </c>
      <c r="I14" s="31" t="s">
        <v>20</v>
      </c>
      <c r="J14" s="29">
        <v>100</v>
      </c>
      <c r="K14" s="32">
        <f t="shared" si="0"/>
        <v>1.1399999999999999</v>
      </c>
      <c r="L14" s="66">
        <f>IF(D14="","",IF(D14&gt;58,VLOOKUP(D14,#REF!,4,TRUE),1))</f>
        <v>1</v>
      </c>
      <c r="M14" s="69">
        <f>IF(H14="","",ROUNDDOWN(H14*K14*L14,3))</f>
        <v>7.6999999999999999E-2</v>
      </c>
      <c r="N14" s="98"/>
      <c r="O14" s="98"/>
      <c r="P14" s="99"/>
      <c r="Q14" s="68">
        <f t="shared" si="1"/>
        <v>9.6</v>
      </c>
      <c r="R14" s="71">
        <f t="shared" si="2"/>
        <v>652.79999999999995</v>
      </c>
      <c r="S14" s="69" t="str">
        <f t="shared" si="5"/>
        <v/>
      </c>
      <c r="T14" s="33">
        <f t="shared" si="6"/>
        <v>6.5000000000000002E-2</v>
      </c>
      <c r="U14" s="34" t="str">
        <f>IF(D14="","",IF($F14&lt;30256,VLOOKUP(D14,#REF!,2,FALSE),""))</f>
        <v/>
      </c>
      <c r="V14" s="34">
        <v>2.8</v>
      </c>
      <c r="W14" s="33" t="str">
        <f t="shared" si="7"/>
        <v/>
      </c>
      <c r="X14" s="101">
        <f t="shared" si="8"/>
        <v>0.182</v>
      </c>
      <c r="Y14" s="98"/>
      <c r="Z14" s="98"/>
      <c r="AA14" s="99"/>
      <c r="AB14" s="119">
        <v>90</v>
      </c>
      <c r="AC14" s="120">
        <f t="shared" si="3"/>
        <v>5.9000000000000004E-2</v>
      </c>
      <c r="AD14" s="114"/>
      <c r="AE14" s="76"/>
      <c r="AG14" s="25"/>
      <c r="AH14" s="36" t="s">
        <v>24</v>
      </c>
      <c r="AI14" s="27">
        <v>0.9</v>
      </c>
      <c r="AJ14" s="28">
        <v>8.4</v>
      </c>
    </row>
    <row r="15" spans="2:36" ht="24.75" customHeight="1" x14ac:dyDescent="0.2">
      <c r="B15" s="75" t="s">
        <v>220</v>
      </c>
      <c r="C15" s="29">
        <v>1</v>
      </c>
      <c r="D15" s="35">
        <v>1</v>
      </c>
      <c r="E15" s="29" t="s">
        <v>222</v>
      </c>
      <c r="F15" s="122">
        <v>30015</v>
      </c>
      <c r="G15" s="103" t="s">
        <v>67</v>
      </c>
      <c r="H15" s="29">
        <v>0.26</v>
      </c>
      <c r="I15" s="31" t="s">
        <v>20</v>
      </c>
      <c r="J15" s="29">
        <v>100</v>
      </c>
      <c r="K15" s="32">
        <f t="shared" si="0"/>
        <v>1.1399999999999999</v>
      </c>
      <c r="L15" s="66">
        <f>IF(D15="","",IF(D15&gt;58,VLOOKUP(D15,#REF!,4,TRUE),1))</f>
        <v>1</v>
      </c>
      <c r="M15" s="69">
        <f>IF(H15="","",ROUNDDOWN(H15*K15*L15,3))</f>
        <v>0.29599999999999999</v>
      </c>
      <c r="N15" s="98"/>
      <c r="O15" s="98"/>
      <c r="P15" s="99" t="s">
        <v>37</v>
      </c>
      <c r="Q15" s="68">
        <f t="shared" si="1"/>
        <v>9.6</v>
      </c>
      <c r="R15" s="71">
        <f t="shared" si="2"/>
        <v>2496</v>
      </c>
      <c r="S15" s="69">
        <f t="shared" si="5"/>
        <v>0.249</v>
      </c>
      <c r="T15" s="33" t="str">
        <f t="shared" si="6"/>
        <v/>
      </c>
      <c r="U15" s="34">
        <v>2.5</v>
      </c>
      <c r="V15" s="34" t="str">
        <f>IF(D15="","",IF($F15&gt;=30256,VLOOKUP(D15,#REF!,3,FALSE),""))</f>
        <v/>
      </c>
      <c r="W15" s="33">
        <f t="shared" si="7"/>
        <v>0.622</v>
      </c>
      <c r="X15" s="101" t="str">
        <f t="shared" si="8"/>
        <v/>
      </c>
      <c r="Y15" s="98"/>
      <c r="Z15" s="98"/>
      <c r="AA15" s="99" t="s">
        <v>37</v>
      </c>
      <c r="AB15" s="119">
        <v>90</v>
      </c>
      <c r="AC15" s="120">
        <f t="shared" si="3"/>
        <v>0.22500000000000001</v>
      </c>
      <c r="AD15" s="114"/>
      <c r="AE15" s="76"/>
      <c r="AG15" s="25"/>
      <c r="AH15" s="26" t="s">
        <v>25</v>
      </c>
      <c r="AI15" s="27"/>
      <c r="AJ15" s="28">
        <v>7.2</v>
      </c>
    </row>
    <row r="16" spans="2:36" ht="24.75" customHeight="1" x14ac:dyDescent="0.2">
      <c r="B16" s="75"/>
      <c r="C16" s="29"/>
      <c r="D16" s="29"/>
      <c r="E16" s="29"/>
      <c r="F16" s="122"/>
      <c r="G16" s="30"/>
      <c r="H16" s="29"/>
      <c r="I16" s="31"/>
      <c r="J16" s="29"/>
      <c r="K16" s="32" t="str">
        <f t="shared" si="0"/>
        <v/>
      </c>
      <c r="L16" s="66" t="str">
        <f>IF(D16="","",IF(D16&gt;58,VLOOKUP(D16,#REF!,4,TRUE),1))</f>
        <v/>
      </c>
      <c r="M16" s="69" t="str">
        <f t="shared" ref="M16:M20" si="9">IF(H16="","",ROUNDDOWN(H16*K16,3*L16))</f>
        <v/>
      </c>
      <c r="N16" s="98"/>
      <c r="O16" s="98"/>
      <c r="P16" s="99"/>
      <c r="Q16" s="68" t="str">
        <f t="shared" si="1"/>
        <v/>
      </c>
      <c r="R16" s="71" t="str">
        <f t="shared" si="2"/>
        <v/>
      </c>
      <c r="S16" s="69" t="str">
        <f t="shared" si="5"/>
        <v/>
      </c>
      <c r="T16" s="33" t="str">
        <f t="shared" si="6"/>
        <v/>
      </c>
      <c r="U16" s="34" t="str">
        <f>IF(D16="","",IF($F16&lt;30256,VLOOKUP(D16,#REF!,2,FALSE),""))</f>
        <v/>
      </c>
      <c r="V16" s="34" t="str">
        <f>IF(D16="","",IF($F16&gt;=30256,VLOOKUP(D16,#REF!,3,FALSE),""))</f>
        <v/>
      </c>
      <c r="W16" s="33" t="str">
        <f t="shared" si="7"/>
        <v/>
      </c>
      <c r="X16" s="101" t="str">
        <f t="shared" si="8"/>
        <v/>
      </c>
      <c r="Y16" s="98"/>
      <c r="Z16" s="98"/>
      <c r="AA16" s="99"/>
      <c r="AB16" s="119"/>
      <c r="AC16" s="120" t="str">
        <f t="shared" si="3"/>
        <v/>
      </c>
      <c r="AD16" s="114"/>
      <c r="AE16" s="76"/>
      <c r="AG16" s="25"/>
      <c r="AH16" s="26" t="s">
        <v>26</v>
      </c>
      <c r="AI16" s="38"/>
      <c r="AJ16" s="28">
        <v>7.2</v>
      </c>
    </row>
    <row r="17" spans="2:36" ht="24.75" customHeight="1" x14ac:dyDescent="0.2">
      <c r="B17" s="75"/>
      <c r="C17" s="29"/>
      <c r="D17" s="35"/>
      <c r="E17" s="29"/>
      <c r="F17" s="122"/>
      <c r="G17" s="30"/>
      <c r="H17" s="29"/>
      <c r="I17" s="31"/>
      <c r="J17" s="29"/>
      <c r="K17" s="32" t="str">
        <f t="shared" si="0"/>
        <v/>
      </c>
      <c r="L17" s="66" t="str">
        <f>IF(D17="","",IF(D17&gt;58,VLOOKUP(D17,#REF!,4,TRUE),1))</f>
        <v/>
      </c>
      <c r="M17" s="69" t="str">
        <f t="shared" si="9"/>
        <v/>
      </c>
      <c r="N17" s="98"/>
      <c r="O17" s="98"/>
      <c r="P17" s="99"/>
      <c r="Q17" s="68" t="str">
        <f t="shared" ref="Q17:Q24" si="10">IF(I17="","",VLOOKUP(I17,AG17:AI36,3,FALSE))</f>
        <v/>
      </c>
      <c r="R17" s="71" t="str">
        <f t="shared" si="2"/>
        <v/>
      </c>
      <c r="S17" s="69" t="str">
        <f t="shared" si="5"/>
        <v/>
      </c>
      <c r="T17" s="33" t="str">
        <f t="shared" si="6"/>
        <v/>
      </c>
      <c r="U17" s="34" t="str">
        <f>IF(D17="","",IF($F17&lt;30256,VLOOKUP(D17,#REF!,2,FALSE),""))</f>
        <v/>
      </c>
      <c r="V17" s="34" t="str">
        <f>IF(D17="","",IF($F17&gt;=30256,VLOOKUP(D17,#REF!,3,FALSE),""))</f>
        <v/>
      </c>
      <c r="W17" s="33" t="str">
        <f t="shared" si="7"/>
        <v/>
      </c>
      <c r="X17" s="101" t="str">
        <f t="shared" si="8"/>
        <v/>
      </c>
      <c r="Y17" s="98"/>
      <c r="Z17" s="98"/>
      <c r="AA17" s="99"/>
      <c r="AB17" s="119"/>
      <c r="AC17" s="120" t="str">
        <f t="shared" si="3"/>
        <v/>
      </c>
      <c r="AD17" s="114"/>
      <c r="AE17" s="76"/>
      <c r="AG17" s="25"/>
      <c r="AH17" s="26" t="s">
        <v>27</v>
      </c>
      <c r="AI17" s="27"/>
      <c r="AJ17" s="28">
        <v>3.5</v>
      </c>
    </row>
    <row r="18" spans="2:36" ht="24.75" customHeight="1" x14ac:dyDescent="0.2">
      <c r="B18" s="75"/>
      <c r="C18" s="29"/>
      <c r="D18" s="29"/>
      <c r="E18" s="29"/>
      <c r="F18" s="122"/>
      <c r="G18" s="30"/>
      <c r="H18" s="29"/>
      <c r="I18" s="31"/>
      <c r="J18" s="29"/>
      <c r="K18" s="32" t="str">
        <f t="shared" si="0"/>
        <v/>
      </c>
      <c r="L18" s="66" t="str">
        <f>IF(D18="","",IF(D18&gt;58,VLOOKUP(D18,#REF!,4,TRUE),1))</f>
        <v/>
      </c>
      <c r="M18" s="69" t="str">
        <f t="shared" si="9"/>
        <v/>
      </c>
      <c r="N18" s="98"/>
      <c r="O18" s="98"/>
      <c r="P18" s="99"/>
      <c r="Q18" s="68" t="str">
        <f t="shared" si="10"/>
        <v/>
      </c>
      <c r="R18" s="71" t="str">
        <f t="shared" si="2"/>
        <v/>
      </c>
      <c r="S18" s="69" t="str">
        <f t="shared" si="5"/>
        <v/>
      </c>
      <c r="T18" s="33" t="str">
        <f t="shared" si="6"/>
        <v/>
      </c>
      <c r="U18" s="34" t="str">
        <f>IF(D18="","",IF($F18&lt;30256,VLOOKUP(D18,#REF!,2,FALSE),""))</f>
        <v/>
      </c>
      <c r="V18" s="34" t="str">
        <f>IF(D18="","",IF($F18&gt;=30256,VLOOKUP(D18,#REF!,3,FALSE),""))</f>
        <v/>
      </c>
      <c r="W18" s="33" t="str">
        <f t="shared" si="7"/>
        <v/>
      </c>
      <c r="X18" s="101" t="str">
        <f t="shared" si="8"/>
        <v/>
      </c>
      <c r="Y18" s="98"/>
      <c r="Z18" s="98"/>
      <c r="AA18" s="99"/>
      <c r="AB18" s="119"/>
      <c r="AC18" s="120" t="str">
        <f t="shared" si="3"/>
        <v/>
      </c>
      <c r="AD18" s="114"/>
      <c r="AE18" s="76"/>
      <c r="AG18" s="25"/>
      <c r="AH18" s="26" t="s">
        <v>28</v>
      </c>
      <c r="AI18" s="27"/>
      <c r="AJ18" s="28">
        <v>7.6</v>
      </c>
    </row>
    <row r="19" spans="2:36" ht="24.75" customHeight="1" x14ac:dyDescent="0.2">
      <c r="B19" s="75"/>
      <c r="C19" s="29"/>
      <c r="D19" s="35"/>
      <c r="E19" s="29"/>
      <c r="F19" s="122"/>
      <c r="G19" s="30"/>
      <c r="H19" s="29"/>
      <c r="I19" s="31"/>
      <c r="J19" s="29"/>
      <c r="K19" s="32" t="str">
        <f t="shared" si="0"/>
        <v/>
      </c>
      <c r="L19" s="66" t="str">
        <f>IF(D19="","",IF(D19&gt;58,VLOOKUP(D19,#REF!,4,TRUE),1))</f>
        <v/>
      </c>
      <c r="M19" s="69" t="str">
        <f t="shared" si="9"/>
        <v/>
      </c>
      <c r="N19" s="98"/>
      <c r="O19" s="98"/>
      <c r="P19" s="99"/>
      <c r="Q19" s="68" t="str">
        <f t="shared" si="10"/>
        <v/>
      </c>
      <c r="R19" s="71" t="str">
        <f t="shared" si="2"/>
        <v/>
      </c>
      <c r="S19" s="69" t="str">
        <f t="shared" si="5"/>
        <v/>
      </c>
      <c r="T19" s="33" t="str">
        <f t="shared" si="6"/>
        <v/>
      </c>
      <c r="U19" s="34" t="str">
        <f>IF(D19="","",IF($F19&lt;30256,VLOOKUP(D19,#REF!,2,FALSE),""))</f>
        <v/>
      </c>
      <c r="V19" s="34" t="str">
        <f>IF(D19="","",IF($F19&gt;=30256,VLOOKUP(D19,#REF!,3,FALSE),""))</f>
        <v/>
      </c>
      <c r="W19" s="33" t="str">
        <f t="shared" si="7"/>
        <v/>
      </c>
      <c r="X19" s="101" t="str">
        <f t="shared" si="8"/>
        <v/>
      </c>
      <c r="Y19" s="98"/>
      <c r="Z19" s="98"/>
      <c r="AA19" s="99"/>
      <c r="AB19" s="119"/>
      <c r="AC19" s="120" t="str">
        <f t="shared" si="3"/>
        <v/>
      </c>
      <c r="AD19" s="114"/>
      <c r="AE19" s="76"/>
      <c r="AG19" s="25"/>
      <c r="AH19" s="26" t="s">
        <v>20</v>
      </c>
      <c r="AI19" s="27">
        <v>1.1399999999999999</v>
      </c>
      <c r="AJ19" s="28">
        <v>9.6</v>
      </c>
    </row>
    <row r="20" spans="2:36" ht="24.75" customHeight="1" x14ac:dyDescent="0.2">
      <c r="B20" s="75"/>
      <c r="C20" s="29"/>
      <c r="D20" s="29"/>
      <c r="E20" s="29"/>
      <c r="F20" s="123"/>
      <c r="G20" s="39"/>
      <c r="H20" s="29"/>
      <c r="I20" s="31"/>
      <c r="J20" s="29"/>
      <c r="K20" s="32" t="str">
        <f t="shared" si="0"/>
        <v/>
      </c>
      <c r="L20" s="66" t="str">
        <f>IF(D20="","",IF(D20&gt;58,VLOOKUP(D20,#REF!,4,TRUE),1))</f>
        <v/>
      </c>
      <c r="M20" s="69" t="str">
        <f t="shared" si="9"/>
        <v/>
      </c>
      <c r="N20" s="98"/>
      <c r="O20" s="98"/>
      <c r="P20" s="99"/>
      <c r="Q20" s="68" t="str">
        <f t="shared" si="10"/>
        <v/>
      </c>
      <c r="R20" s="71" t="str">
        <f t="shared" si="2"/>
        <v/>
      </c>
      <c r="S20" s="69" t="str">
        <f t="shared" si="5"/>
        <v/>
      </c>
      <c r="T20" s="33" t="str">
        <f t="shared" si="6"/>
        <v/>
      </c>
      <c r="U20" s="34" t="str">
        <f>IF(D20="","",IF($F20&lt;30256,VLOOKUP(D20,#REF!,2,FALSE),""))</f>
        <v/>
      </c>
      <c r="V20" s="34" t="str">
        <f>IF(D20="","",IF($F20&gt;=30256,VLOOKUP(D20,#REF!,3,FALSE),""))</f>
        <v/>
      </c>
      <c r="W20" s="33" t="str">
        <f t="shared" si="7"/>
        <v/>
      </c>
      <c r="X20" s="101" t="str">
        <f t="shared" si="8"/>
        <v/>
      </c>
      <c r="Y20" s="98"/>
      <c r="Z20" s="98"/>
      <c r="AA20" s="99"/>
      <c r="AB20" s="119"/>
      <c r="AC20" s="120" t="str">
        <f t="shared" si="3"/>
        <v/>
      </c>
      <c r="AD20" s="114"/>
      <c r="AE20" s="76"/>
      <c r="AG20" s="25"/>
      <c r="AH20" s="26" t="s">
        <v>29</v>
      </c>
      <c r="AI20" s="27">
        <v>1.3</v>
      </c>
      <c r="AJ20" s="28">
        <v>9.8000000000000007</v>
      </c>
    </row>
    <row r="21" spans="2:36" ht="24.75" customHeight="1" x14ac:dyDescent="0.2">
      <c r="B21" s="75"/>
      <c r="C21" s="29"/>
      <c r="D21" s="29"/>
      <c r="E21" s="29"/>
      <c r="F21" s="122"/>
      <c r="G21" s="30"/>
      <c r="H21" s="29"/>
      <c r="I21" s="31"/>
      <c r="J21" s="29"/>
      <c r="K21" s="32" t="str">
        <f t="shared" ref="K21:K24" si="11">IF(I21="","",VLOOKUP(I21,$AH$9:$AI$23,2,FALSE))</f>
        <v/>
      </c>
      <c r="L21" s="66" t="str">
        <f>IF(D21="","",IF(D21&gt;58,VLOOKUP(D21,#REF!,4,TRUE),1))</f>
        <v/>
      </c>
      <c r="M21" s="69" t="str">
        <f t="shared" ref="M21:M24" si="12">IF(H21="","",ROUNDDOWN(H21*K21,3*L21))</f>
        <v/>
      </c>
      <c r="N21" s="98"/>
      <c r="O21" s="98"/>
      <c r="P21" s="99"/>
      <c r="Q21" s="68" t="str">
        <f t="shared" si="10"/>
        <v/>
      </c>
      <c r="R21" s="71" t="str">
        <f t="shared" ref="R21:R24" si="13">IF(H21="","",H21*1000*Q21)</f>
        <v/>
      </c>
      <c r="S21" s="69" t="str">
        <f t="shared" ref="S21:S24" si="14">IF($F21&lt;30256,IF(R21="","",ROUNDDOWN(R21/10000,3)),"")</f>
        <v/>
      </c>
      <c r="T21" s="33" t="str">
        <f t="shared" ref="T21:T24" si="15">IF($F21&gt;=30256,IF(R21="","",ROUNDDOWN(R21/10000,3)),"")</f>
        <v/>
      </c>
      <c r="U21" s="34" t="str">
        <f>IF(D21="","",IF($F21&lt;30256,VLOOKUP(D21,#REF!,2,FALSE),""))</f>
        <v/>
      </c>
      <c r="V21" s="34" t="str">
        <f>IF(D21="","",IF($F21&gt;=30256,VLOOKUP(D21,#REF!,3,FALSE),""))</f>
        <v/>
      </c>
      <c r="W21" s="33" t="str">
        <f t="shared" ref="W21:W24" si="16">IF(S21="","",ROUNDDOWN(U21*S21,3))</f>
        <v/>
      </c>
      <c r="X21" s="101" t="str">
        <f t="shared" ref="X21:X24" si="17">IF(T21="","",ROUNDDOWN(V21*T21,3))</f>
        <v/>
      </c>
      <c r="Y21" s="98"/>
      <c r="Z21" s="98"/>
      <c r="AA21" s="99"/>
      <c r="AB21" s="119"/>
      <c r="AC21" s="120" t="str">
        <f t="shared" ref="AC21:AC24" si="18">IF(AB21="","",IF(S21="",ROUNDUP(AB21/100*(T21),3),ROUNDUP(AB21/100*S21,3)))</f>
        <v/>
      </c>
      <c r="AD21" s="114"/>
      <c r="AE21" s="76"/>
      <c r="AG21" s="25"/>
      <c r="AH21" s="26" t="s">
        <v>30</v>
      </c>
      <c r="AI21" s="27">
        <v>1.2</v>
      </c>
      <c r="AJ21" s="28">
        <v>11</v>
      </c>
    </row>
    <row r="22" spans="2:36" ht="24.75" customHeight="1" x14ac:dyDescent="0.2">
      <c r="B22" s="75"/>
      <c r="C22" s="29"/>
      <c r="D22" s="29"/>
      <c r="E22" s="29"/>
      <c r="F22" s="122"/>
      <c r="G22" s="30"/>
      <c r="H22" s="29"/>
      <c r="I22" s="31"/>
      <c r="J22" s="29"/>
      <c r="K22" s="32" t="str">
        <f t="shared" si="11"/>
        <v/>
      </c>
      <c r="L22" s="66" t="str">
        <f>IF(D22="","",IF(D22&gt;58,VLOOKUP(D22,#REF!,4,TRUE),1))</f>
        <v/>
      </c>
      <c r="M22" s="69" t="str">
        <f t="shared" si="12"/>
        <v/>
      </c>
      <c r="N22" s="98"/>
      <c r="O22" s="98"/>
      <c r="P22" s="99"/>
      <c r="Q22" s="68" t="str">
        <f t="shared" si="10"/>
        <v/>
      </c>
      <c r="R22" s="71" t="str">
        <f t="shared" si="13"/>
        <v/>
      </c>
      <c r="S22" s="69" t="str">
        <f t="shared" si="14"/>
        <v/>
      </c>
      <c r="T22" s="33" t="str">
        <f t="shared" si="15"/>
        <v/>
      </c>
      <c r="U22" s="34" t="str">
        <f>IF(D22="","",IF($F22&lt;30256,VLOOKUP(D22,#REF!,2,FALSE),""))</f>
        <v/>
      </c>
      <c r="V22" s="34" t="str">
        <f>IF(D22="","",IF($F22&gt;=30256,VLOOKUP(D22,#REF!,3,FALSE),""))</f>
        <v/>
      </c>
      <c r="W22" s="33" t="str">
        <f t="shared" si="16"/>
        <v/>
      </c>
      <c r="X22" s="101" t="str">
        <f t="shared" si="17"/>
        <v/>
      </c>
      <c r="Y22" s="98"/>
      <c r="Z22" s="98"/>
      <c r="AA22" s="99"/>
      <c r="AB22" s="119"/>
      <c r="AC22" s="120" t="str">
        <f t="shared" si="18"/>
        <v/>
      </c>
      <c r="AD22" s="114"/>
      <c r="AE22" s="76"/>
      <c r="AG22" s="25"/>
      <c r="AH22" s="26"/>
      <c r="AI22" s="27"/>
      <c r="AJ22" s="28"/>
    </row>
    <row r="23" spans="2:36" ht="24.75" customHeight="1" x14ac:dyDescent="0.2">
      <c r="B23" s="75"/>
      <c r="C23" s="29"/>
      <c r="D23" s="35"/>
      <c r="E23" s="29"/>
      <c r="F23" s="122"/>
      <c r="G23" s="30"/>
      <c r="H23" s="29"/>
      <c r="I23" s="31"/>
      <c r="J23" s="29"/>
      <c r="K23" s="32" t="str">
        <f t="shared" si="11"/>
        <v/>
      </c>
      <c r="L23" s="66" t="str">
        <f>IF(D23="","",IF(D23&gt;58,VLOOKUP(D23,#REF!,4,TRUE),1))</f>
        <v/>
      </c>
      <c r="M23" s="69" t="str">
        <f t="shared" si="12"/>
        <v/>
      </c>
      <c r="N23" s="98"/>
      <c r="O23" s="98"/>
      <c r="P23" s="99"/>
      <c r="Q23" s="68" t="str">
        <f t="shared" si="10"/>
        <v/>
      </c>
      <c r="R23" s="71" t="str">
        <f t="shared" si="13"/>
        <v/>
      </c>
      <c r="S23" s="69" t="str">
        <f t="shared" si="14"/>
        <v/>
      </c>
      <c r="T23" s="33" t="str">
        <f t="shared" si="15"/>
        <v/>
      </c>
      <c r="U23" s="34" t="str">
        <f>IF(D23="","",IF($F23&lt;30256,VLOOKUP(D23,#REF!,2,FALSE),""))</f>
        <v/>
      </c>
      <c r="V23" s="34" t="str">
        <f>IF(D23="","",IF($F23&gt;=30256,VLOOKUP(D23,#REF!,3,FALSE),""))</f>
        <v/>
      </c>
      <c r="W23" s="33" t="str">
        <f t="shared" si="16"/>
        <v/>
      </c>
      <c r="X23" s="101" t="str">
        <f t="shared" si="17"/>
        <v/>
      </c>
      <c r="Y23" s="98"/>
      <c r="Z23" s="98"/>
      <c r="AA23" s="99"/>
      <c r="AB23" s="119"/>
      <c r="AC23" s="120" t="str">
        <f t="shared" si="18"/>
        <v/>
      </c>
      <c r="AD23" s="114"/>
      <c r="AE23" s="76"/>
      <c r="AG23" s="25"/>
      <c r="AH23" s="26" t="s">
        <v>31</v>
      </c>
      <c r="AI23" s="27">
        <v>0.28000000000000003</v>
      </c>
      <c r="AJ23" s="28">
        <v>1.4</v>
      </c>
    </row>
    <row r="24" spans="2:36" ht="24.75" customHeight="1" thickBot="1" x14ac:dyDescent="0.25">
      <c r="B24" s="77"/>
      <c r="C24" s="78"/>
      <c r="D24" s="78"/>
      <c r="E24" s="78"/>
      <c r="F24" s="124"/>
      <c r="G24" s="79"/>
      <c r="H24" s="78"/>
      <c r="I24" s="80"/>
      <c r="J24" s="78"/>
      <c r="K24" s="81" t="str">
        <f t="shared" si="11"/>
        <v/>
      </c>
      <c r="L24" s="82" t="str">
        <f>IF(D24="","",IF(D24&gt;58,VLOOKUP(D24,#REF!,4,TRUE),1))</f>
        <v/>
      </c>
      <c r="M24" s="83" t="str">
        <f t="shared" si="12"/>
        <v/>
      </c>
      <c r="N24" s="131"/>
      <c r="O24" s="131"/>
      <c r="P24" s="132"/>
      <c r="Q24" s="84" t="str">
        <f t="shared" si="10"/>
        <v/>
      </c>
      <c r="R24" s="85" t="str">
        <f t="shared" si="13"/>
        <v/>
      </c>
      <c r="S24" s="130" t="str">
        <f t="shared" si="14"/>
        <v/>
      </c>
      <c r="T24" s="147" t="str">
        <f t="shared" si="15"/>
        <v/>
      </c>
      <c r="U24" s="148" t="str">
        <f>IF(D24="","",IF($F24&lt;30256,VLOOKUP(D24,#REF!,2,FALSE),""))</f>
        <v/>
      </c>
      <c r="V24" s="148" t="str">
        <f>IF(D24="","",IF($F24&gt;=30256,VLOOKUP(D24,#REF!,3,FALSE),""))</f>
        <v/>
      </c>
      <c r="W24" s="147" t="str">
        <f t="shared" si="16"/>
        <v/>
      </c>
      <c r="X24" s="149" t="str">
        <f t="shared" si="17"/>
        <v/>
      </c>
      <c r="Y24" s="131"/>
      <c r="Z24" s="131"/>
      <c r="AA24" s="132"/>
      <c r="AB24" s="150"/>
      <c r="AC24" s="151" t="str">
        <f t="shared" si="18"/>
        <v/>
      </c>
      <c r="AD24" s="116"/>
      <c r="AE24" s="86"/>
      <c r="AG24" s="25"/>
      <c r="AH24" s="26"/>
      <c r="AI24" s="27"/>
      <c r="AJ24" s="28"/>
    </row>
    <row r="25" spans="2:36" ht="11.25" customHeight="1" x14ac:dyDescent="0.2">
      <c r="B25" s="55" t="s">
        <v>32</v>
      </c>
      <c r="C25" s="65"/>
      <c r="D25" s="65"/>
      <c r="E25" s="65"/>
      <c r="F25" s="42"/>
      <c r="G25" s="65"/>
      <c r="H25" s="65"/>
      <c r="I25" s="65"/>
      <c r="J25" s="25"/>
      <c r="L25" s="25"/>
      <c r="M25" s="88"/>
      <c r="N25" s="87"/>
      <c r="O25" s="87"/>
      <c r="P25" s="152"/>
      <c r="Q25" s="640" t="s">
        <v>87</v>
      </c>
      <c r="R25" s="643">
        <v>2.8620000000000001</v>
      </c>
      <c r="S25" s="646" t="s">
        <v>46</v>
      </c>
      <c r="T25" s="647"/>
      <c r="U25" s="647"/>
      <c r="V25" s="647"/>
      <c r="W25" s="549">
        <v>6.8920000000000003</v>
      </c>
      <c r="X25" s="549">
        <v>0.182</v>
      </c>
      <c r="Y25" s="551"/>
      <c r="Z25" s="552"/>
      <c r="AA25" s="552"/>
      <c r="AB25" s="552"/>
      <c r="AC25" s="553"/>
      <c r="AD25" s="64"/>
      <c r="AE25" s="43"/>
      <c r="AG25" s="25"/>
      <c r="AH25" s="26"/>
      <c r="AI25" s="27"/>
      <c r="AJ25" s="28"/>
    </row>
    <row r="26" spans="2:36" ht="11.25" customHeight="1" x14ac:dyDescent="0.2">
      <c r="B26" s="55" t="s">
        <v>33</v>
      </c>
      <c r="D26" s="65"/>
      <c r="E26" s="51"/>
      <c r="F26" s="25"/>
      <c r="G26" s="56"/>
      <c r="H26" s="51"/>
      <c r="I26" s="52"/>
      <c r="J26" s="51"/>
      <c r="K26" s="57"/>
      <c r="L26" s="51"/>
      <c r="M26" s="65"/>
      <c r="N26" s="65"/>
      <c r="O26" s="65"/>
      <c r="P26" s="62"/>
      <c r="Q26" s="641"/>
      <c r="R26" s="644"/>
      <c r="S26" s="648"/>
      <c r="T26" s="550"/>
      <c r="U26" s="550"/>
      <c r="V26" s="550"/>
      <c r="W26" s="550"/>
      <c r="X26" s="550"/>
      <c r="Y26" s="554"/>
      <c r="Z26" s="554"/>
      <c r="AA26" s="554"/>
      <c r="AB26" s="554"/>
      <c r="AC26" s="555"/>
      <c r="AD26" s="64"/>
      <c r="AE26" s="43"/>
      <c r="AG26" s="25"/>
      <c r="AH26" s="26"/>
      <c r="AI26" s="27"/>
      <c r="AJ26" s="28"/>
    </row>
    <row r="27" spans="2:36" ht="11.25" customHeight="1" x14ac:dyDescent="0.2">
      <c r="B27" s="61" t="s">
        <v>34</v>
      </c>
      <c r="D27" s="65"/>
      <c r="E27" s="51"/>
      <c r="F27" s="25"/>
      <c r="G27" s="56"/>
      <c r="H27" s="51"/>
      <c r="I27" s="52"/>
      <c r="J27" s="51"/>
      <c r="K27" s="57"/>
      <c r="L27" s="51"/>
      <c r="M27" s="41"/>
      <c r="N27" s="65"/>
      <c r="O27" s="65"/>
      <c r="P27" s="62"/>
      <c r="Q27" s="641"/>
      <c r="R27" s="644"/>
      <c r="S27" s="556" t="s">
        <v>45</v>
      </c>
      <c r="T27" s="557"/>
      <c r="U27" s="557"/>
      <c r="V27" s="557"/>
      <c r="W27" s="561">
        <f>ROUNDDOWN(0.6*(W25+X25)^0.95,3)</f>
        <v>3.8479999999999999</v>
      </c>
      <c r="X27" s="562"/>
      <c r="Y27" s="560" t="s">
        <v>88</v>
      </c>
      <c r="Z27" s="557"/>
      <c r="AA27" s="557"/>
      <c r="AB27" s="557"/>
      <c r="AC27" s="564">
        <v>2.2639999999999998</v>
      </c>
      <c r="AD27" s="64"/>
      <c r="AE27" s="43"/>
      <c r="AG27" s="25"/>
      <c r="AH27" s="26"/>
      <c r="AI27" s="27"/>
      <c r="AJ27" s="28"/>
    </row>
    <row r="28" spans="2:36" ht="18" customHeight="1" thickBot="1" x14ac:dyDescent="0.25">
      <c r="B28" s="65"/>
      <c r="D28" s="65"/>
      <c r="E28" s="51"/>
      <c r="F28" s="25"/>
      <c r="G28" s="46"/>
      <c r="H28" s="51"/>
      <c r="I28" s="52"/>
      <c r="J28" s="51"/>
      <c r="K28" s="57"/>
      <c r="L28" s="51"/>
      <c r="M28" s="153"/>
      <c r="N28" s="65"/>
      <c r="O28" s="65"/>
      <c r="P28" s="62"/>
      <c r="Q28" s="642"/>
      <c r="R28" s="645"/>
      <c r="S28" s="558"/>
      <c r="T28" s="559"/>
      <c r="U28" s="559"/>
      <c r="V28" s="559"/>
      <c r="W28" s="563"/>
      <c r="X28" s="563"/>
      <c r="Y28" s="559"/>
      <c r="Z28" s="559"/>
      <c r="AA28" s="559"/>
      <c r="AB28" s="559"/>
      <c r="AC28" s="565"/>
      <c r="AD28" s="64"/>
      <c r="AE28" s="43"/>
      <c r="AG28" s="25"/>
      <c r="AH28" s="26"/>
      <c r="AI28" s="27"/>
      <c r="AJ28" s="28"/>
    </row>
    <row r="29" spans="2:36" s="51" customFormat="1" ht="11.25" customHeight="1" x14ac:dyDescent="0.2">
      <c r="B29" s="133"/>
      <c r="D29" s="133"/>
      <c r="E29" s="134" t="s">
        <v>82</v>
      </c>
      <c r="F29" s="135"/>
      <c r="G29" s="136"/>
      <c r="H29" s="136"/>
      <c r="I29" s="136"/>
      <c r="J29" s="137"/>
      <c r="K29" s="137"/>
      <c r="L29" s="137"/>
      <c r="M29" s="138"/>
      <c r="N29" s="133"/>
      <c r="O29" s="133"/>
      <c r="P29" s="133"/>
      <c r="Q29" s="139"/>
      <c r="R29" s="133"/>
      <c r="S29" s="140"/>
      <c r="T29" s="141"/>
      <c r="U29" s="141"/>
      <c r="V29" s="141"/>
      <c r="W29" s="142"/>
      <c r="X29" s="133"/>
      <c r="Y29" s="141"/>
      <c r="Z29" s="141"/>
      <c r="AA29" s="141"/>
      <c r="AB29" s="141"/>
      <c r="AC29" s="133"/>
      <c r="AD29" s="143"/>
      <c r="AE29" s="144"/>
      <c r="AH29" s="52"/>
      <c r="AI29" s="53"/>
      <c r="AJ29" s="54"/>
    </row>
    <row r="30" spans="2:36" s="51" customFormat="1" ht="11.25" customHeight="1" thickBot="1" x14ac:dyDescent="0.25">
      <c r="B30" s="133"/>
      <c r="C30" s="133"/>
      <c r="D30" s="133"/>
      <c r="E30" s="145" t="s">
        <v>71</v>
      </c>
      <c r="F30" s="146" t="s">
        <v>83</v>
      </c>
      <c r="G30" s="145" t="s">
        <v>84</v>
      </c>
      <c r="H30" s="145" t="s">
        <v>85</v>
      </c>
      <c r="I30" s="145" t="s">
        <v>86</v>
      </c>
      <c r="J30" s="137"/>
      <c r="K30" s="137"/>
      <c r="L30" s="137"/>
      <c r="M30" s="138"/>
      <c r="N30" s="133"/>
      <c r="O30" s="133"/>
      <c r="P30" s="133"/>
      <c r="Q30" s="139"/>
      <c r="R30" s="133"/>
      <c r="S30" s="140"/>
      <c r="T30" s="141"/>
      <c r="U30" s="141"/>
      <c r="V30" s="141"/>
      <c r="W30" s="142"/>
      <c r="X30" s="133"/>
      <c r="Y30" s="141"/>
      <c r="Z30" s="141"/>
      <c r="AA30" s="141"/>
      <c r="AB30" s="141"/>
      <c r="AC30" s="133"/>
      <c r="AD30" s="143"/>
      <c r="AE30" s="144"/>
      <c r="AH30" s="52"/>
      <c r="AI30" s="53"/>
      <c r="AJ30" s="54"/>
    </row>
    <row r="31" spans="2:36" s="51" customFormat="1" ht="11.25" customHeight="1" x14ac:dyDescent="0.2">
      <c r="B31" s="133"/>
      <c r="C31" s="133"/>
      <c r="D31" s="133"/>
      <c r="E31" s="145"/>
      <c r="F31" s="145"/>
      <c r="G31" s="145"/>
      <c r="H31" s="145"/>
      <c r="I31" s="145"/>
      <c r="J31" s="137"/>
      <c r="K31" s="137"/>
      <c r="L31" s="137"/>
      <c r="M31" s="138"/>
      <c r="N31" s="133"/>
      <c r="O31" s="133"/>
      <c r="P31" s="133"/>
      <c r="Q31" s="616" t="s">
        <v>89</v>
      </c>
      <c r="R31" s="616"/>
      <c r="S31" s="616"/>
      <c r="T31" s="617" t="s">
        <v>90</v>
      </c>
      <c r="U31" s="618" t="str">
        <f>IF(AC27="","",IF(M27&lt;=W27,"適","否"))</f>
        <v>適</v>
      </c>
      <c r="V31" s="619"/>
      <c r="W31" s="620"/>
      <c r="X31" s="133"/>
      <c r="Y31" s="141"/>
      <c r="Z31" s="141"/>
      <c r="AA31" s="141"/>
      <c r="AB31" s="141"/>
      <c r="AC31" s="133"/>
      <c r="AD31" s="143"/>
      <c r="AE31" s="144"/>
      <c r="AH31" s="52"/>
      <c r="AI31" s="53"/>
      <c r="AJ31" s="54"/>
    </row>
    <row r="32" spans="2:36" s="51" customFormat="1" ht="11.25" customHeight="1" thickBot="1" x14ac:dyDescent="0.25">
      <c r="B32" s="133"/>
      <c r="C32" s="133"/>
      <c r="D32" s="133"/>
      <c r="E32" s="145"/>
      <c r="F32" s="145"/>
      <c r="G32" s="145"/>
      <c r="H32" s="145"/>
      <c r="I32" s="145"/>
      <c r="J32" s="137"/>
      <c r="K32" s="137"/>
      <c r="L32" s="137"/>
      <c r="M32" s="138"/>
      <c r="N32" s="133"/>
      <c r="O32" s="133"/>
      <c r="P32" s="133"/>
      <c r="Q32" s="616"/>
      <c r="R32" s="616"/>
      <c r="S32" s="616"/>
      <c r="T32" s="617"/>
      <c r="U32" s="621"/>
      <c r="V32" s="622"/>
      <c r="W32" s="623"/>
      <c r="X32" s="133"/>
      <c r="Y32" s="141"/>
      <c r="Z32" s="141"/>
      <c r="AA32" s="141"/>
      <c r="AB32" s="141"/>
      <c r="AC32" s="133"/>
      <c r="AD32" s="143"/>
      <c r="AE32" s="144"/>
      <c r="AH32" s="52"/>
      <c r="AI32" s="53"/>
      <c r="AJ32" s="54"/>
    </row>
    <row r="33" spans="2:36" s="51" customFormat="1" ht="11.25" customHeight="1" x14ac:dyDescent="0.2">
      <c r="B33" s="133"/>
      <c r="C33" s="133"/>
      <c r="D33" s="133"/>
      <c r="E33" s="145"/>
      <c r="F33" s="145"/>
      <c r="G33" s="145"/>
      <c r="H33" s="145"/>
      <c r="I33" s="145"/>
      <c r="J33" s="137"/>
      <c r="K33" s="137"/>
      <c r="L33" s="137"/>
      <c r="M33" s="138"/>
      <c r="N33" s="133"/>
      <c r="O33" s="133"/>
      <c r="P33" s="133"/>
      <c r="Q33" s="139"/>
      <c r="R33" s="133"/>
      <c r="S33" s="140"/>
      <c r="T33" s="141"/>
      <c r="U33" s="141"/>
      <c r="V33" s="141"/>
      <c r="W33" s="142"/>
      <c r="X33" s="133"/>
      <c r="Y33" s="141"/>
      <c r="Z33" s="141"/>
      <c r="AA33" s="141"/>
      <c r="AB33" s="141"/>
      <c r="AC33" s="133"/>
      <c r="AD33" s="143"/>
      <c r="AE33" s="144"/>
      <c r="AH33" s="52"/>
      <c r="AI33" s="53"/>
      <c r="AJ33" s="54"/>
    </row>
    <row r="34" spans="2:36" s="51" customFormat="1" ht="11.25" customHeight="1" x14ac:dyDescent="0.2">
      <c r="B34" s="133"/>
      <c r="C34" s="133"/>
      <c r="D34" s="133"/>
      <c r="E34" s="145"/>
      <c r="F34" s="145"/>
      <c r="G34" s="145"/>
      <c r="H34" s="145"/>
      <c r="I34" s="145"/>
      <c r="J34" s="137"/>
      <c r="K34" s="137"/>
      <c r="L34" s="137"/>
      <c r="M34" s="138"/>
      <c r="N34" s="133"/>
      <c r="O34" s="133"/>
      <c r="P34" s="133"/>
      <c r="Q34" s="139"/>
      <c r="R34" s="133"/>
      <c r="S34" s="140"/>
      <c r="T34" s="141"/>
      <c r="U34" s="141"/>
      <c r="V34" s="141"/>
      <c r="W34" s="142"/>
      <c r="X34" s="133"/>
      <c r="Y34" s="141"/>
      <c r="Z34" s="141"/>
      <c r="AA34" s="141"/>
      <c r="AB34" s="141"/>
      <c r="AC34" s="133"/>
      <c r="AD34" s="143"/>
      <c r="AE34" s="144"/>
      <c r="AH34" s="52"/>
      <c r="AI34" s="53"/>
      <c r="AJ34" s="54"/>
    </row>
    <row r="35" spans="2:36" s="51" customFormat="1" ht="11.25" customHeight="1" x14ac:dyDescent="0.2">
      <c r="B35" s="133"/>
      <c r="C35" s="133"/>
      <c r="D35" s="133"/>
      <c r="E35" s="145"/>
      <c r="F35" s="145"/>
      <c r="G35" s="145"/>
      <c r="H35" s="145"/>
      <c r="I35" s="145"/>
      <c r="J35" s="137"/>
      <c r="K35" s="137"/>
      <c r="L35" s="137"/>
      <c r="M35" s="138"/>
      <c r="N35" s="133"/>
      <c r="O35" s="133"/>
      <c r="P35" s="133"/>
      <c r="Q35" s="139"/>
      <c r="R35" s="133"/>
      <c r="S35" s="140"/>
      <c r="T35" s="141"/>
      <c r="U35" s="141"/>
      <c r="V35" s="141"/>
      <c r="W35" s="142"/>
      <c r="X35" s="133"/>
      <c r="Y35" s="141"/>
      <c r="Z35" s="141"/>
      <c r="AA35" s="141"/>
      <c r="AB35" s="141"/>
      <c r="AC35" s="133"/>
      <c r="AD35" s="143"/>
      <c r="AE35" s="144"/>
      <c r="AH35" s="52"/>
      <c r="AI35" s="53"/>
      <c r="AJ35" s="54"/>
    </row>
    <row r="36" spans="2:36" s="51" customFormat="1" ht="11.25" customHeight="1" x14ac:dyDescent="0.2">
      <c r="B36" s="133"/>
      <c r="C36" s="133"/>
      <c r="D36" s="133"/>
      <c r="E36" s="145"/>
      <c r="F36" s="145"/>
      <c r="G36" s="145"/>
      <c r="H36" s="145"/>
      <c r="I36" s="145"/>
      <c r="J36" s="137"/>
      <c r="K36" s="137"/>
      <c r="L36" s="137"/>
      <c r="M36" s="138"/>
      <c r="N36" s="133"/>
      <c r="O36" s="133"/>
      <c r="P36" s="133"/>
      <c r="Q36" s="139"/>
      <c r="R36" s="133"/>
      <c r="S36" s="140"/>
      <c r="T36" s="141"/>
      <c r="U36" s="141"/>
      <c r="V36" s="141"/>
      <c r="W36" s="142"/>
      <c r="X36" s="133"/>
      <c r="Y36" s="141"/>
      <c r="Z36" s="141"/>
      <c r="AA36" s="141"/>
      <c r="AB36" s="141"/>
      <c r="AC36" s="133"/>
      <c r="AD36" s="143"/>
      <c r="AE36" s="144"/>
      <c r="AG36" s="52"/>
      <c r="AH36" s="53"/>
      <c r="AI36" s="54"/>
    </row>
    <row r="37" spans="2:36" s="51" customFormat="1" ht="11.25" customHeight="1" x14ac:dyDescent="0.2">
      <c r="B37" s="65"/>
      <c r="C37" s="65"/>
      <c r="D37" s="65"/>
      <c r="J37" s="110"/>
      <c r="K37" s="110"/>
      <c r="L37" s="110"/>
      <c r="M37" s="111"/>
      <c r="N37" s="65"/>
      <c r="O37" s="65"/>
      <c r="P37" s="65"/>
      <c r="Q37" s="63"/>
      <c r="R37" s="65"/>
      <c r="S37" s="125"/>
      <c r="T37" s="126"/>
      <c r="U37" s="126"/>
      <c r="V37" s="126"/>
      <c r="W37" s="127"/>
      <c r="X37" s="128"/>
      <c r="Y37" s="126"/>
      <c r="Z37" s="126"/>
      <c r="AA37" s="126"/>
      <c r="AB37" s="126"/>
      <c r="AC37" s="128"/>
      <c r="AD37" s="64"/>
      <c r="AE37" s="43"/>
      <c r="AG37" s="26"/>
      <c r="AH37" s="27"/>
      <c r="AI37" s="28"/>
    </row>
    <row r="38" spans="2:36" ht="11.25" customHeight="1" x14ac:dyDescent="0.2">
      <c r="B38" s="65"/>
      <c r="C38" s="65"/>
      <c r="D38" s="65"/>
      <c r="F38" s="25"/>
      <c r="H38" s="25"/>
      <c r="J38" s="110"/>
      <c r="K38" s="110"/>
      <c r="L38" s="110"/>
      <c r="M38" s="111"/>
      <c r="N38" s="65"/>
      <c r="O38" s="65"/>
      <c r="P38" s="65"/>
      <c r="Q38" s="63"/>
      <c r="R38" s="65"/>
      <c r="S38" s="125"/>
      <c r="T38" s="126"/>
      <c r="U38" s="126"/>
      <c r="V38" s="126"/>
      <c r="W38" s="127"/>
      <c r="X38" s="128"/>
      <c r="Y38" s="126"/>
      <c r="Z38" s="126"/>
      <c r="AA38" s="126"/>
      <c r="AB38" s="126"/>
      <c r="AC38" s="128"/>
      <c r="AD38" s="64"/>
      <c r="AE38" s="43"/>
    </row>
    <row r="39" spans="2:36" x14ac:dyDescent="0.2">
      <c r="B39" s="51"/>
      <c r="C39" s="51"/>
      <c r="M39" s="60"/>
      <c r="N39" s="60"/>
      <c r="O39" s="60"/>
      <c r="P39" s="54"/>
      <c r="Q39" s="59"/>
      <c r="R39" s="58"/>
      <c r="S39" s="58"/>
      <c r="T39" s="51"/>
      <c r="U39" s="51"/>
      <c r="V39" s="51"/>
      <c r="W39" s="51"/>
      <c r="X39" s="60"/>
      <c r="Y39" s="60"/>
      <c r="Z39" s="60"/>
      <c r="AA39" s="51"/>
      <c r="AB39" s="51"/>
      <c r="AC39" s="51"/>
      <c r="AD39" s="51"/>
      <c r="AE39" s="51"/>
    </row>
    <row r="40" spans="2:36" x14ac:dyDescent="0.2">
      <c r="B40" s="51"/>
      <c r="C40" s="51"/>
      <c r="M40" s="60"/>
      <c r="N40" s="60"/>
      <c r="O40" s="60"/>
      <c r="P40" s="54"/>
      <c r="Q40" s="59"/>
      <c r="R40" s="58"/>
      <c r="S40" s="58"/>
      <c r="T40" s="51"/>
      <c r="U40" s="51"/>
      <c r="V40" s="58"/>
      <c r="W40" s="51"/>
      <c r="X40" s="60"/>
      <c r="Y40" s="60"/>
      <c r="Z40" s="60"/>
      <c r="AA40" s="51"/>
      <c r="AB40" s="51"/>
      <c r="AC40" s="51"/>
      <c r="AD40" s="51"/>
      <c r="AE40" s="51"/>
    </row>
    <row r="41" spans="2:36" x14ac:dyDescent="0.2">
      <c r="B41" s="51"/>
      <c r="C41" s="51"/>
      <c r="M41" s="60"/>
      <c r="N41" s="60"/>
      <c r="O41" s="60"/>
      <c r="P41" s="54"/>
      <c r="Q41" s="59"/>
      <c r="R41" s="58"/>
      <c r="S41" s="58"/>
      <c r="T41" s="51"/>
      <c r="U41" s="51"/>
      <c r="V41" s="51"/>
      <c r="W41" s="51"/>
      <c r="X41" s="60"/>
      <c r="Y41" s="60"/>
      <c r="Z41" s="60"/>
      <c r="AA41" s="51"/>
      <c r="AB41" s="51"/>
      <c r="AC41" s="51"/>
      <c r="AD41" s="51"/>
      <c r="AE41" s="51"/>
    </row>
  </sheetData>
  <mergeCells count="47">
    <mergeCell ref="Q31:S32"/>
    <mergeCell ref="T31:T32"/>
    <mergeCell ref="U31:W32"/>
    <mergeCell ref="AE6:AE8"/>
    <mergeCell ref="AB6:AC6"/>
    <mergeCell ref="AD6:AD8"/>
    <mergeCell ref="Y7:AA7"/>
    <mergeCell ref="S6:AA6"/>
    <mergeCell ref="W7:X7"/>
    <mergeCell ref="AC7:AC8"/>
    <mergeCell ref="AB7:AB8"/>
    <mergeCell ref="S7:T7"/>
    <mergeCell ref="U7:V7"/>
    <mergeCell ref="Q25:Q28"/>
    <mergeCell ref="R25:R28"/>
    <mergeCell ref="S25:V26"/>
    <mergeCell ref="W3:X3"/>
    <mergeCell ref="B4:C4"/>
    <mergeCell ref="D4:H4"/>
    <mergeCell ref="K3:L3"/>
    <mergeCell ref="H6:H8"/>
    <mergeCell ref="B6:B8"/>
    <mergeCell ref="C6:C8"/>
    <mergeCell ref="D6:D8"/>
    <mergeCell ref="E6:E8"/>
    <mergeCell ref="F6:F8"/>
    <mergeCell ref="G6:G8"/>
    <mergeCell ref="Q6:Q7"/>
    <mergeCell ref="R6:R7"/>
    <mergeCell ref="I7:I8"/>
    <mergeCell ref="J7:J8"/>
    <mergeCell ref="I6:J6"/>
    <mergeCell ref="K7:K8"/>
    <mergeCell ref="L7:L8"/>
    <mergeCell ref="B3:C3"/>
    <mergeCell ref="D3:H3"/>
    <mergeCell ref="N7:P7"/>
    <mergeCell ref="M6:P6"/>
    <mergeCell ref="M7:M8"/>
    <mergeCell ref="K6:L6"/>
    <mergeCell ref="W25:W26"/>
    <mergeCell ref="X25:X26"/>
    <mergeCell ref="Y25:AC26"/>
    <mergeCell ref="S27:V28"/>
    <mergeCell ref="Y27:AB28"/>
    <mergeCell ref="W27:X28"/>
    <mergeCell ref="AC27:AC28"/>
  </mergeCells>
  <phoneticPr fontId="2"/>
  <dataValidations count="1">
    <dataValidation type="list" allowBlank="1" showInputMessage="1" showErrorMessage="1" sqref="I9:I24" xr:uid="{00000000-0002-0000-0500-000000000000}">
      <formula1>$AH$9:$AH$23</formula1>
    </dataValidation>
  </dataValidations>
  <printOptions horizontalCentered="1"/>
  <pageMargins left="0.23622047244094491" right="0.23622047244094491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ｵｷｼﾀﾞﾝﾄ様式1別紙1</vt:lpstr>
      <vt:lpstr>別紙２</vt:lpstr>
      <vt:lpstr>別紙３</vt:lpstr>
      <vt:lpstr>別紙４</vt:lpstr>
      <vt:lpstr>別紙５</vt:lpstr>
      <vt:lpstr>NOx総量規制（様式2記入例）</vt:lpstr>
      <vt:lpstr>'NOx総量規制（様式2記入例）'!Print_Area</vt:lpstr>
      <vt:lpstr>ｵｷｼﾀﾞﾝﾄ様式1別紙1!Print_Area</vt:lpstr>
      <vt:lpstr>別紙４!Print_Area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中尾　圭吾</dc:creator>
  <cp:lastModifiedBy>中尾　圭吾</cp:lastModifiedBy>
  <cp:lastPrinted>2020-10-15T10:57:20Z</cp:lastPrinted>
  <dcterms:created xsi:type="dcterms:W3CDTF">2015-08-25T06:45:55Z</dcterms:created>
  <dcterms:modified xsi:type="dcterms:W3CDTF">2023-02-22T02:28:12Z</dcterms:modified>
</cp:coreProperties>
</file>