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行政職 " sheetId="13" r:id="rId1"/>
    <sheet name="研究職" sheetId="4" r:id="rId2"/>
    <sheet name="医療職 " sheetId="16" r:id="rId3"/>
    <sheet name="教育職" sheetId="11" r:id="rId4"/>
    <sheet name="技能労務" sheetId="9" r:id="rId5"/>
    <sheet name="公安職" sheetId="12" r:id="rId6"/>
  </sheets>
  <definedNames>
    <definedName name="_xlnm._FilterDatabase" localSheetId="0" hidden="1">'行政職 '!$B$4:$K$209</definedName>
    <definedName name="_xlnm.Print_Area" localSheetId="2">'医療職 '!$A$1:$N$84</definedName>
    <definedName name="_xlnm.Print_Area" localSheetId="4">技能労務!$B$2:$N$19</definedName>
    <definedName name="_xlnm.Print_Area" localSheetId="3">教育職!$A$1:$N$84</definedName>
    <definedName name="_xlnm.Print_Area" localSheetId="1">研究職!$A:$N</definedName>
    <definedName name="_xlnm.Print_Area" localSheetId="5">公安職!$B$2:$K$64</definedName>
    <definedName name="_xlnm.Print_Area" localSheetId="0">'行政職 '!$A$1:$N$216</definedName>
  </definedNames>
  <calcPr calcId="162913"/>
</workbook>
</file>

<file path=xl/calcChain.xml><?xml version="1.0" encoding="utf-8"?>
<calcChain xmlns="http://schemas.openxmlformats.org/spreadsheetml/2006/main">
  <c r="H82" i="16" l="1"/>
  <c r="I80" i="16" s="1"/>
  <c r="H79" i="16"/>
  <c r="I77" i="16" s="1"/>
  <c r="H76" i="16"/>
  <c r="I75" i="16" s="1"/>
  <c r="H74" i="16"/>
  <c r="D73" i="16" s="1"/>
  <c r="H72" i="16"/>
  <c r="D70" i="16" s="1"/>
  <c r="H60" i="16"/>
  <c r="I57" i="16" s="1"/>
  <c r="H56" i="16"/>
  <c r="I52" i="16" s="1"/>
  <c r="H51" i="16"/>
  <c r="I47" i="16" s="1"/>
  <c r="H46" i="16"/>
  <c r="D43" i="16" s="1"/>
  <c r="H42" i="16"/>
  <c r="D39" i="16" s="1"/>
  <c r="H30" i="16"/>
  <c r="I27" i="16" s="1"/>
  <c r="H26" i="16"/>
  <c r="I21" i="16" s="1"/>
  <c r="H20" i="16"/>
  <c r="D12" i="16" s="1"/>
  <c r="H11" i="16"/>
  <c r="I8" i="16" s="1"/>
  <c r="H7" i="16"/>
  <c r="D5" i="16" s="1"/>
  <c r="I12" i="16" l="1"/>
  <c r="D47" i="16"/>
  <c r="I39" i="16"/>
  <c r="D77" i="16"/>
  <c r="D27" i="16"/>
  <c r="D21" i="16"/>
  <c r="D75" i="16"/>
  <c r="D80" i="16"/>
  <c r="D31" i="16"/>
  <c r="D52" i="16"/>
  <c r="I70" i="16"/>
  <c r="E21" i="16"/>
  <c r="J21" i="16" s="1"/>
  <c r="E27" i="16"/>
  <c r="J27" i="16" s="1"/>
  <c r="E5" i="16"/>
  <c r="E12" i="16"/>
  <c r="J12" i="16" s="1"/>
  <c r="I5" i="16"/>
  <c r="D8" i="16"/>
  <c r="E8" i="16" s="1"/>
  <c r="J8" i="16" s="1"/>
  <c r="D57" i="16"/>
  <c r="D61" i="16" s="1"/>
  <c r="D83" i="16" l="1"/>
  <c r="E80" i="16" s="1"/>
  <c r="J80" i="16" s="1"/>
  <c r="J70" i="16"/>
  <c r="E47" i="16"/>
  <c r="J47" i="16" s="1"/>
  <c r="E39" i="16"/>
  <c r="E43" i="16"/>
  <c r="E52" i="16"/>
  <c r="J52" i="16" s="1"/>
  <c r="J39" i="16"/>
  <c r="E57" i="16"/>
  <c r="J57" i="16" s="1"/>
  <c r="J5" i="16"/>
  <c r="E31" i="16"/>
  <c r="E75" i="16" l="1"/>
  <c r="J75" i="16" s="1"/>
  <c r="E77" i="16"/>
  <c r="J77" i="16" s="1"/>
  <c r="E73" i="16"/>
  <c r="E70" i="16"/>
  <c r="E61" i="16"/>
  <c r="E83" i="16" l="1"/>
  <c r="H213" i="13"/>
  <c r="I190" i="13" s="1"/>
  <c r="H165" i="13"/>
  <c r="H163" i="13"/>
  <c r="H189" i="13" s="1"/>
  <c r="H162" i="13"/>
  <c r="H159" i="13"/>
  <c r="D134" i="13" s="1"/>
  <c r="H134" i="13"/>
  <c r="H86" i="13"/>
  <c r="H133" i="13" s="1"/>
  <c r="H18" i="13"/>
  <c r="H17" i="13"/>
  <c r="H83" i="13" s="1"/>
  <c r="H13" i="13"/>
  <c r="H12" i="13"/>
  <c r="H16" i="13" s="1"/>
  <c r="H10" i="13"/>
  <c r="H9" i="13"/>
  <c r="H11" i="13" s="1"/>
  <c r="D9" i="13" s="1"/>
  <c r="H7" i="13"/>
  <c r="H6" i="13"/>
  <c r="H5" i="13"/>
  <c r="H8" i="13" s="1"/>
  <c r="D5" i="13" l="1"/>
  <c r="I5" i="13"/>
  <c r="D12" i="13"/>
  <c r="I12" i="13"/>
  <c r="D86" i="13"/>
  <c r="I86" i="13"/>
  <c r="I163" i="13"/>
  <c r="D162" i="13"/>
  <c r="D17" i="13"/>
  <c r="I17" i="13"/>
  <c r="I134" i="13"/>
  <c r="D190" i="13"/>
  <c r="H9" i="12"/>
  <c r="J17" i="13" l="1"/>
  <c r="E17" i="13"/>
  <c r="E86" i="13"/>
  <c r="E5" i="13"/>
  <c r="D214" i="13"/>
  <c r="E190" i="13"/>
  <c r="E162" i="13"/>
  <c r="J12" i="13"/>
  <c r="J134" i="13"/>
  <c r="J163" i="13"/>
  <c r="E12" i="13"/>
  <c r="J5" i="13"/>
  <c r="H33" i="12"/>
  <c r="H12" i="9"/>
  <c r="H10" i="9"/>
  <c r="H9" i="9"/>
  <c r="H6" i="9"/>
  <c r="H5" i="9"/>
  <c r="H8" i="4"/>
  <c r="E9" i="13" l="1"/>
  <c r="E214" i="13" s="1"/>
  <c r="E134" i="13"/>
  <c r="J190" i="13"/>
  <c r="J86" i="13"/>
  <c r="H51" i="12" l="1"/>
  <c r="H14" i="4" l="1"/>
  <c r="H23" i="11" l="1"/>
  <c r="H63" i="12" l="1"/>
  <c r="D52" i="12" s="1"/>
  <c r="D48" i="12"/>
  <c r="H47" i="12"/>
  <c r="I34" i="12" s="1"/>
  <c r="D16" i="12"/>
  <c r="H15" i="12"/>
  <c r="D13" i="12" s="1"/>
  <c r="H12" i="12"/>
  <c r="D10" i="12" s="1"/>
  <c r="D7" i="12"/>
  <c r="H6" i="12"/>
  <c r="D5" i="12" s="1"/>
  <c r="H11" i="9"/>
  <c r="I52" i="12" l="1"/>
  <c r="D34" i="12"/>
  <c r="D64" i="12" s="1"/>
  <c r="I13" i="12"/>
  <c r="I10" i="12"/>
  <c r="I48" i="12"/>
  <c r="I5" i="12"/>
  <c r="I16" i="12"/>
  <c r="J52" i="12" l="1"/>
  <c r="J13" i="12"/>
  <c r="E34" i="12"/>
  <c r="E7" i="12"/>
  <c r="J5" i="12"/>
  <c r="E52" i="12"/>
  <c r="E48" i="12"/>
  <c r="E10" i="12"/>
  <c r="J48" i="12"/>
  <c r="J10" i="12"/>
  <c r="E5" i="12"/>
  <c r="J34" i="12"/>
  <c r="E13" i="12"/>
  <c r="J16" i="12"/>
  <c r="E16" i="12"/>
  <c r="H8" i="9"/>
  <c r="I5" i="9" s="1"/>
  <c r="H81" i="11"/>
  <c r="H76" i="11"/>
  <c r="I69" i="11" s="1"/>
  <c r="H34" i="11"/>
  <c r="E64" i="12" l="1"/>
  <c r="I13" i="11"/>
  <c r="H68" i="11"/>
  <c r="I64" i="11" s="1"/>
  <c r="H63" i="11"/>
  <c r="H53" i="11"/>
  <c r="H42" i="11"/>
  <c r="I29" i="11"/>
  <c r="H28" i="11"/>
  <c r="I24" i="11" s="1"/>
  <c r="D24" i="11" l="1"/>
  <c r="H12" i="11"/>
  <c r="I35" i="11"/>
  <c r="D69" i="11"/>
  <c r="D64" i="11"/>
  <c r="D29" i="11"/>
  <c r="D54" i="11"/>
  <c r="I54" i="11"/>
  <c r="D13" i="11"/>
  <c r="D51" i="11"/>
  <c r="I51" i="11"/>
  <c r="I77" i="11"/>
  <c r="D77" i="11"/>
  <c r="I5" i="11" l="1"/>
  <c r="D5" i="11"/>
  <c r="D35" i="11"/>
  <c r="D43" i="11"/>
  <c r="E24" i="11" s="1"/>
  <c r="J24" i="11" s="1"/>
  <c r="D82" i="11"/>
  <c r="E77" i="11" s="1"/>
  <c r="J77" i="11" s="1"/>
  <c r="E35" i="11" l="1"/>
  <c r="J35" i="11" s="1"/>
  <c r="E5" i="11"/>
  <c r="J5" i="11" s="1"/>
  <c r="E13" i="11"/>
  <c r="J13" i="11" s="1"/>
  <c r="E29" i="11"/>
  <c r="J29" i="11" s="1"/>
  <c r="E51" i="11"/>
  <c r="E64" i="11"/>
  <c r="J64" i="11" s="1"/>
  <c r="E69" i="11"/>
  <c r="J69" i="11" s="1"/>
  <c r="E54" i="11"/>
  <c r="J54" i="11" s="1"/>
  <c r="E43" i="11" l="1"/>
  <c r="E82" i="11"/>
  <c r="J51" i="11"/>
  <c r="H7" i="4" l="1"/>
  <c r="H15" i="9" l="1"/>
  <c r="I12" i="9" s="1"/>
  <c r="D5" i="9"/>
  <c r="D9" i="9" l="1"/>
  <c r="D12" i="9"/>
  <c r="D16" i="9" l="1"/>
  <c r="E9" i="9" l="1"/>
  <c r="J5" i="9"/>
  <c r="E5" i="9"/>
  <c r="E12" i="9"/>
  <c r="J12" i="9" s="1"/>
  <c r="E16" i="9" l="1"/>
  <c r="H18" i="4" l="1"/>
  <c r="H15" i="4"/>
  <c r="H13" i="4"/>
  <c r="I16" i="4" l="1"/>
  <c r="D16" i="4"/>
  <c r="I14" i="4"/>
  <c r="D14" i="4"/>
  <c r="D8" i="4"/>
  <c r="I8" i="4"/>
  <c r="D5" i="4" l="1"/>
  <c r="D19" i="4" l="1"/>
  <c r="I5" i="4"/>
  <c r="E14" i="4" l="1"/>
  <c r="J14" i="4" s="1"/>
  <c r="E16" i="4"/>
  <c r="J16" i="4" s="1"/>
  <c r="E8" i="4"/>
  <c r="J8" i="4" s="1"/>
  <c r="E5" i="4"/>
  <c r="J5" i="4" l="1"/>
  <c r="E19" i="4"/>
</calcChain>
</file>

<file path=xl/sharedStrings.xml><?xml version="1.0" encoding="utf-8"?>
<sst xmlns="http://schemas.openxmlformats.org/spreadsheetml/2006/main" count="753" uniqueCount="421">
  <si>
    <t>行政職給料表（一）</t>
    <rPh sb="0" eb="3">
      <t>ギョウセイショク</t>
    </rPh>
    <rPh sb="3" eb="5">
      <t>キュウリョウ</t>
    </rPh>
    <rPh sb="5" eb="6">
      <t>ヒョウ</t>
    </rPh>
    <rPh sb="7" eb="8">
      <t>イチ</t>
    </rPh>
    <phoneticPr fontId="1"/>
  </si>
  <si>
    <t>等級</t>
    <rPh sb="0" eb="2">
      <t>トウキュウ</t>
    </rPh>
    <phoneticPr fontId="1"/>
  </si>
  <si>
    <t>等級別基準職務表に規定する
基準となる職務</t>
    <rPh sb="0" eb="2">
      <t>トウキュウ</t>
    </rPh>
    <rPh sb="2" eb="3">
      <t>ベツ</t>
    </rPh>
    <rPh sb="3" eb="5">
      <t>キジュン</t>
    </rPh>
    <rPh sb="5" eb="7">
      <t>ショクム</t>
    </rPh>
    <rPh sb="7" eb="8">
      <t>ヒョウ</t>
    </rPh>
    <rPh sb="9" eb="11">
      <t>キテイ</t>
    </rPh>
    <rPh sb="14" eb="16">
      <t>キジュン</t>
    </rPh>
    <rPh sb="19" eb="21">
      <t>ショクム</t>
    </rPh>
    <phoneticPr fontId="1"/>
  </si>
  <si>
    <t>合計</t>
    <rPh sb="0" eb="2">
      <t>ゴウケイ</t>
    </rPh>
    <phoneticPr fontId="1"/>
  </si>
  <si>
    <t>（人）</t>
    <rPh sb="1" eb="2">
      <t>ヒト</t>
    </rPh>
    <phoneticPr fontId="1"/>
  </si>
  <si>
    <t>（％）</t>
    <phoneticPr fontId="1"/>
  </si>
  <si>
    <t>職名</t>
    <rPh sb="0" eb="2">
      <t>ショクメイ</t>
    </rPh>
    <phoneticPr fontId="1"/>
  </si>
  <si>
    <t>（人）</t>
    <rPh sb="1" eb="2">
      <t>ニン</t>
    </rPh>
    <phoneticPr fontId="1"/>
  </si>
  <si>
    <t>内訳</t>
    <rPh sb="0" eb="2">
      <t>ウチワケ</t>
    </rPh>
    <phoneticPr fontId="1"/>
  </si>
  <si>
    <t>（人））</t>
    <rPh sb="1" eb="2">
      <t>ニン</t>
    </rPh>
    <phoneticPr fontId="1"/>
  </si>
  <si>
    <t>（％）</t>
    <phoneticPr fontId="1"/>
  </si>
  <si>
    <t>段階</t>
    <rPh sb="0" eb="2">
      <t>ダンカイ</t>
    </rPh>
    <phoneticPr fontId="1"/>
  </si>
  <si>
    <t>職制上の段階</t>
    <rPh sb="0" eb="2">
      <t>ショクセイ</t>
    </rPh>
    <rPh sb="2" eb="3">
      <t>ジョウ</t>
    </rPh>
    <rPh sb="4" eb="6">
      <t>ダンカイ</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</si>
  <si>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</si>
  <si>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</si>
  <si>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</si>
  <si>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</si>
  <si>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</si>
  <si>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</si>
  <si>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７級</t>
    <rPh sb="1" eb="2">
      <t>キュウ</t>
    </rPh>
    <phoneticPr fontId="1"/>
  </si>
  <si>
    <t>主事又は技師の職務</t>
    <rPh sb="0" eb="2">
      <t>シュジ</t>
    </rPh>
    <rPh sb="2" eb="3">
      <t>マタ</t>
    </rPh>
    <rPh sb="4" eb="6">
      <t>ギシ</t>
    </rPh>
    <rPh sb="7" eb="9">
      <t>ショクム</t>
    </rPh>
    <phoneticPr fontId="1"/>
  </si>
  <si>
    <t>副主査の職務</t>
    <rPh sb="0" eb="1">
      <t>フク</t>
    </rPh>
    <rPh sb="1" eb="3">
      <t>シュサ</t>
    </rPh>
    <rPh sb="4" eb="6">
      <t>ショクム</t>
    </rPh>
    <phoneticPr fontId="1"/>
  </si>
  <si>
    <t>主査の職務</t>
    <rPh sb="0" eb="2">
      <t>シュサ</t>
    </rPh>
    <rPh sb="3" eb="5">
      <t>ショクム</t>
    </rPh>
    <phoneticPr fontId="1"/>
  </si>
  <si>
    <t>１　課長補佐の職務　
２　出先機関の課長の職務</t>
    <rPh sb="2" eb="4">
      <t>カチョウ</t>
    </rPh>
    <rPh sb="4" eb="6">
      <t>ホサ</t>
    </rPh>
    <rPh sb="7" eb="9">
      <t>ショクム</t>
    </rPh>
    <rPh sb="13" eb="15">
      <t>デサキ</t>
    </rPh>
    <rPh sb="15" eb="17">
      <t>キカン</t>
    </rPh>
    <rPh sb="18" eb="20">
      <t>カチョウ</t>
    </rPh>
    <rPh sb="21" eb="23">
      <t>ショクム</t>
    </rPh>
    <phoneticPr fontId="1"/>
  </si>
  <si>
    <t>１　本庁又は委員会等の参事の職務　
２　出先機関の次長の職務（他の職務の級に定め
　　のあるものを除く）</t>
    <rPh sb="2" eb="4">
      <t>ホンチョウ</t>
    </rPh>
    <rPh sb="4" eb="5">
      <t>マタ</t>
    </rPh>
    <rPh sb="6" eb="9">
      <t>イインカイ</t>
    </rPh>
    <rPh sb="9" eb="10">
      <t>トウ</t>
    </rPh>
    <rPh sb="11" eb="13">
      <t>サンジ</t>
    </rPh>
    <rPh sb="14" eb="16">
      <t>ショクム</t>
    </rPh>
    <rPh sb="20" eb="22">
      <t>デサキ</t>
    </rPh>
    <rPh sb="22" eb="24">
      <t>キカン</t>
    </rPh>
    <rPh sb="25" eb="27">
      <t>ジチョウ</t>
    </rPh>
    <rPh sb="28" eb="30">
      <t>ショクム</t>
    </rPh>
    <rPh sb="31" eb="32">
      <t>タ</t>
    </rPh>
    <rPh sb="33" eb="35">
      <t>ショクム</t>
    </rPh>
    <rPh sb="36" eb="37">
      <t>キュウ</t>
    </rPh>
    <rPh sb="38" eb="39">
      <t>サダ</t>
    </rPh>
    <rPh sb="49" eb="50">
      <t>ノゾ</t>
    </rPh>
    <phoneticPr fontId="1"/>
  </si>
  <si>
    <t>１　本庁又は委員会等の課長の職務
２　出先機関の長の職務（他の職務の級に定めの
　　あるものを除く）</t>
    <rPh sb="2" eb="4">
      <t>ホンチョウ</t>
    </rPh>
    <rPh sb="4" eb="5">
      <t>マタ</t>
    </rPh>
    <rPh sb="6" eb="9">
      <t>イインカイ</t>
    </rPh>
    <rPh sb="9" eb="10">
      <t>トウ</t>
    </rPh>
    <rPh sb="11" eb="13">
      <t>カチョウ</t>
    </rPh>
    <rPh sb="14" eb="16">
      <t>ショクム</t>
    </rPh>
    <rPh sb="19" eb="21">
      <t>デサキ</t>
    </rPh>
    <rPh sb="21" eb="23">
      <t>キカン</t>
    </rPh>
    <rPh sb="24" eb="25">
      <t>チョウ</t>
    </rPh>
    <rPh sb="26" eb="28">
      <t>ショクム</t>
    </rPh>
    <rPh sb="29" eb="30">
      <t>タ</t>
    </rPh>
    <rPh sb="31" eb="33">
      <t>ショクム</t>
    </rPh>
    <rPh sb="34" eb="35">
      <t>キュウ</t>
    </rPh>
    <rPh sb="36" eb="37">
      <t>サダ</t>
    </rPh>
    <rPh sb="47" eb="48">
      <t>ノゾ</t>
    </rPh>
    <phoneticPr fontId="1"/>
  </si>
  <si>
    <t>１　本庁又は委員会等の次長又は副理事の職務
２　相当大規模な出先機関又は相当困難な事務を
　　所掌する出先機関の長の職務
３　大規模な出先機関又は困難な事務を所掌する
　　出先機関の次長の職</t>
    <rPh sb="2" eb="4">
      <t>ホンチョウ</t>
    </rPh>
    <rPh sb="4" eb="5">
      <t>マタ</t>
    </rPh>
    <rPh sb="6" eb="9">
      <t>イインカイ</t>
    </rPh>
    <rPh sb="9" eb="10">
      <t>トウ</t>
    </rPh>
    <rPh sb="11" eb="13">
      <t>ジチョウ</t>
    </rPh>
    <rPh sb="13" eb="14">
      <t>マタ</t>
    </rPh>
    <rPh sb="15" eb="16">
      <t>フク</t>
    </rPh>
    <rPh sb="16" eb="18">
      <t>リジ</t>
    </rPh>
    <rPh sb="19" eb="21">
      <t>ショクム</t>
    </rPh>
    <rPh sb="24" eb="26">
      <t>ソウトウ</t>
    </rPh>
    <rPh sb="26" eb="29">
      <t>ダイキボ</t>
    </rPh>
    <rPh sb="30" eb="34">
      <t>デサキキカン</t>
    </rPh>
    <rPh sb="34" eb="35">
      <t>マタ</t>
    </rPh>
    <rPh sb="36" eb="38">
      <t>ソウトウ</t>
    </rPh>
    <rPh sb="38" eb="40">
      <t>コンナン</t>
    </rPh>
    <rPh sb="41" eb="43">
      <t>ジム</t>
    </rPh>
    <rPh sb="47" eb="49">
      <t>ショショウ</t>
    </rPh>
    <rPh sb="51" eb="53">
      <t>デサキ</t>
    </rPh>
    <rPh sb="53" eb="55">
      <t>キカン</t>
    </rPh>
    <rPh sb="56" eb="57">
      <t>チョウ</t>
    </rPh>
    <rPh sb="58" eb="60">
      <t>ショクム</t>
    </rPh>
    <rPh sb="63" eb="66">
      <t>ダイキボ</t>
    </rPh>
    <rPh sb="67" eb="69">
      <t>デサキ</t>
    </rPh>
    <rPh sb="69" eb="71">
      <t>キカン</t>
    </rPh>
    <rPh sb="71" eb="72">
      <t>マタ</t>
    </rPh>
    <rPh sb="73" eb="75">
      <t>コンナン</t>
    </rPh>
    <rPh sb="76" eb="78">
      <t>ジム</t>
    </rPh>
    <rPh sb="79" eb="81">
      <t>ショショウ</t>
    </rPh>
    <rPh sb="86" eb="88">
      <t>デサキ</t>
    </rPh>
    <rPh sb="88" eb="90">
      <t>キカン</t>
    </rPh>
    <rPh sb="91" eb="93">
      <t>ジチョウ</t>
    </rPh>
    <rPh sb="94" eb="95">
      <t>ショク</t>
    </rPh>
    <phoneticPr fontId="1"/>
  </si>
  <si>
    <t>主事級及び技師級</t>
    <rPh sb="0" eb="2">
      <t>シュジ</t>
    </rPh>
    <rPh sb="2" eb="3">
      <t>キュウ</t>
    </rPh>
    <rPh sb="3" eb="4">
      <t>オヨ</t>
    </rPh>
    <rPh sb="5" eb="7">
      <t>ギシ</t>
    </rPh>
    <rPh sb="7" eb="8">
      <t>キュウ</t>
    </rPh>
    <phoneticPr fontId="1"/>
  </si>
  <si>
    <t>主査級</t>
    <rPh sb="0" eb="2">
      <t>シュサ</t>
    </rPh>
    <rPh sb="2" eb="3">
      <t>キュウ</t>
    </rPh>
    <phoneticPr fontId="1"/>
  </si>
  <si>
    <t>課長補佐級</t>
    <rPh sb="0" eb="2">
      <t>カチョウ</t>
    </rPh>
    <rPh sb="2" eb="4">
      <t>ホサ</t>
    </rPh>
    <rPh sb="4" eb="5">
      <t>キュウ</t>
    </rPh>
    <phoneticPr fontId="1"/>
  </si>
  <si>
    <t>課長級</t>
    <rPh sb="0" eb="3">
      <t>カチョウキュウ</t>
    </rPh>
    <phoneticPr fontId="1"/>
  </si>
  <si>
    <t>次長級</t>
    <rPh sb="0" eb="2">
      <t>ジチョウ</t>
    </rPh>
    <rPh sb="2" eb="3">
      <t>キュウ</t>
    </rPh>
    <phoneticPr fontId="1"/>
  </si>
  <si>
    <t>研究職給料表</t>
    <rPh sb="0" eb="3">
      <t>ケンキュウショク</t>
    </rPh>
    <rPh sb="3" eb="5">
      <t>キュウリョウ</t>
    </rPh>
    <rPh sb="5" eb="6">
      <t>ヒョウ</t>
    </rPh>
    <phoneticPr fontId="1"/>
  </si>
  <si>
    <t xml:space="preserve">研究員の職務(他の職務の級に定めのあるものを除く。)
</t>
    <rPh sb="0" eb="3">
      <t>ケンキュウイン</t>
    </rPh>
    <rPh sb="4" eb="6">
      <t>ショクム</t>
    </rPh>
    <rPh sb="7" eb="8">
      <t>タ</t>
    </rPh>
    <rPh sb="9" eb="11">
      <t>ショクム</t>
    </rPh>
    <rPh sb="12" eb="13">
      <t>キュウ</t>
    </rPh>
    <rPh sb="14" eb="15">
      <t>サダ</t>
    </rPh>
    <rPh sb="22" eb="23">
      <t>ノゾ</t>
    </rPh>
    <phoneticPr fontId="1"/>
  </si>
  <si>
    <t xml:space="preserve">高度な研究を主任する研究員の職務
</t>
    <rPh sb="0" eb="2">
      <t>コウド</t>
    </rPh>
    <rPh sb="3" eb="5">
      <t>ケンキュウ</t>
    </rPh>
    <rPh sb="6" eb="8">
      <t>シュニン</t>
    </rPh>
    <rPh sb="10" eb="13">
      <t>ケンキュウイン</t>
    </rPh>
    <rPh sb="14" eb="16">
      <t>ショクム</t>
    </rPh>
    <phoneticPr fontId="1"/>
  </si>
  <si>
    <t>研究所、試験場その他の試験研究機関の所長、副所長又は部長の職務</t>
    <rPh sb="0" eb="3">
      <t>ケンキュウショ</t>
    </rPh>
    <rPh sb="4" eb="7">
      <t>シケンジョウ</t>
    </rPh>
    <rPh sb="9" eb="10">
      <t>タ</t>
    </rPh>
    <rPh sb="11" eb="13">
      <t>シケン</t>
    </rPh>
    <rPh sb="13" eb="15">
      <t>ケンキュウ</t>
    </rPh>
    <rPh sb="15" eb="17">
      <t>キカン</t>
    </rPh>
    <rPh sb="18" eb="20">
      <t>ショチョウ</t>
    </rPh>
    <rPh sb="21" eb="24">
      <t>フクショチョウ</t>
    </rPh>
    <rPh sb="24" eb="25">
      <t>マタ</t>
    </rPh>
    <rPh sb="26" eb="28">
      <t>ブチョウ</t>
    </rPh>
    <rPh sb="29" eb="31">
      <t>ショクム</t>
    </rPh>
    <phoneticPr fontId="1"/>
  </si>
  <si>
    <t>担任する研究を総括する研究員の職務</t>
    <phoneticPr fontId="1"/>
  </si>
  <si>
    <t>医療職給料表（一）</t>
    <rPh sb="0" eb="2">
      <t>イリョウ</t>
    </rPh>
    <rPh sb="2" eb="3">
      <t>ショク</t>
    </rPh>
    <rPh sb="3" eb="5">
      <t>キュウリョウ</t>
    </rPh>
    <rPh sb="5" eb="6">
      <t>ヒョウ</t>
    </rPh>
    <rPh sb="7" eb="8">
      <t>イチ</t>
    </rPh>
    <phoneticPr fontId="1"/>
  </si>
  <si>
    <t>医療職給料表（二）</t>
    <rPh sb="0" eb="2">
      <t>イリョウ</t>
    </rPh>
    <rPh sb="2" eb="3">
      <t>ショク</t>
    </rPh>
    <rPh sb="3" eb="5">
      <t>キュウリョウ</t>
    </rPh>
    <rPh sb="5" eb="6">
      <t>ヒョウ</t>
    </rPh>
    <rPh sb="7" eb="8">
      <t>ニ</t>
    </rPh>
    <phoneticPr fontId="1"/>
  </si>
  <si>
    <t>医療職給料表（三）</t>
    <rPh sb="0" eb="2">
      <t>イリョウ</t>
    </rPh>
    <rPh sb="2" eb="3">
      <t>ショク</t>
    </rPh>
    <rPh sb="3" eb="5">
      <t>キュウリョウ</t>
    </rPh>
    <rPh sb="5" eb="6">
      <t>ヒョウ</t>
    </rPh>
    <rPh sb="7" eb="8">
      <t>サン</t>
    </rPh>
    <phoneticPr fontId="1"/>
  </si>
  <si>
    <t>技師の職務</t>
    <rPh sb="0" eb="2">
      <t>ギシ</t>
    </rPh>
    <rPh sb="3" eb="5">
      <t>ショクム</t>
    </rPh>
    <phoneticPr fontId="1"/>
  </si>
  <si>
    <t>保健所の課長補佐又は主査の職務</t>
    <rPh sb="0" eb="3">
      <t>ホケンジョ</t>
    </rPh>
    <rPh sb="4" eb="6">
      <t>カチョウ</t>
    </rPh>
    <rPh sb="6" eb="8">
      <t>ホサ</t>
    </rPh>
    <rPh sb="8" eb="9">
      <t>マタ</t>
    </rPh>
    <rPh sb="10" eb="12">
      <t>シュサ</t>
    </rPh>
    <rPh sb="13" eb="15">
      <t>ショクム</t>
    </rPh>
    <phoneticPr fontId="1"/>
  </si>
  <si>
    <t>高度の知識又は経験を必要とする保健所の所長の職務</t>
    <rPh sb="0" eb="2">
      <t>コウド</t>
    </rPh>
    <rPh sb="3" eb="5">
      <t>チシキ</t>
    </rPh>
    <rPh sb="5" eb="6">
      <t>マタ</t>
    </rPh>
    <rPh sb="7" eb="9">
      <t>ケイケン</t>
    </rPh>
    <rPh sb="10" eb="12">
      <t>ヒツヨウ</t>
    </rPh>
    <rPh sb="15" eb="18">
      <t>ホケンジョ</t>
    </rPh>
    <rPh sb="19" eb="21">
      <t>ショチョウ</t>
    </rPh>
    <rPh sb="22" eb="24">
      <t>ショクム</t>
    </rPh>
    <phoneticPr fontId="1"/>
  </si>
  <si>
    <t>１　本庁の部長の職務
２　特に高度の知識又は経験を必要とする保健所
　　の所長の職務</t>
    <phoneticPr fontId="1"/>
  </si>
  <si>
    <t>保健所の主査の職務</t>
    <rPh sb="0" eb="3">
      <t>ホケンジョ</t>
    </rPh>
    <rPh sb="4" eb="6">
      <t>シュサ</t>
    </rPh>
    <rPh sb="7" eb="9">
      <t>ショクム</t>
    </rPh>
    <phoneticPr fontId="1"/>
  </si>
  <si>
    <t>保健所又は家畜保健衛生所の課長の職務</t>
    <rPh sb="0" eb="3">
      <t>ホケンジョ</t>
    </rPh>
    <rPh sb="3" eb="4">
      <t>マタ</t>
    </rPh>
    <rPh sb="5" eb="7">
      <t>カチク</t>
    </rPh>
    <rPh sb="7" eb="9">
      <t>ホケン</t>
    </rPh>
    <rPh sb="9" eb="11">
      <t>エイセイ</t>
    </rPh>
    <rPh sb="11" eb="12">
      <t>ジョ</t>
    </rPh>
    <rPh sb="13" eb="15">
      <t>カチョウ</t>
    </rPh>
    <rPh sb="16" eb="18">
      <t>ショクム</t>
    </rPh>
    <phoneticPr fontId="1"/>
  </si>
  <si>
    <t>家畜保健衛生所の所長の職務</t>
    <phoneticPr fontId="1"/>
  </si>
  <si>
    <t>課長補佐の職務</t>
    <rPh sb="0" eb="2">
      <t>カチョウ</t>
    </rPh>
    <rPh sb="2" eb="4">
      <t>ホサ</t>
    </rPh>
    <rPh sb="5" eb="7">
      <t>ショクム</t>
    </rPh>
    <phoneticPr fontId="1"/>
  </si>
  <si>
    <t>参事の職務</t>
    <phoneticPr fontId="1"/>
  </si>
  <si>
    <t>計</t>
    <rPh sb="0" eb="1">
      <t>ケイ</t>
    </rPh>
    <phoneticPr fontId="1"/>
  </si>
  <si>
    <t>副主査</t>
    <rPh sb="0" eb="1">
      <t>フク</t>
    </rPh>
    <rPh sb="1" eb="3">
      <t>シュサ</t>
    </rPh>
    <phoneticPr fontId="1"/>
  </si>
  <si>
    <t>主査</t>
    <rPh sb="0" eb="2">
      <t>シュサ</t>
    </rPh>
    <phoneticPr fontId="1"/>
  </si>
  <si>
    <t>課長補佐</t>
    <rPh sb="0" eb="2">
      <t>カチョウ</t>
    </rPh>
    <rPh sb="2" eb="4">
      <t>ホサ</t>
    </rPh>
    <phoneticPr fontId="1"/>
  </si>
  <si>
    <t>共通</t>
    <rPh sb="0" eb="2">
      <t>キョウツウ</t>
    </rPh>
    <phoneticPr fontId="1"/>
  </si>
  <si>
    <t>主任研究員</t>
    <rPh sb="0" eb="2">
      <t>シュニン</t>
    </rPh>
    <rPh sb="2" eb="5">
      <t>ケンキュウイン</t>
    </rPh>
    <phoneticPr fontId="1"/>
  </si>
  <si>
    <t>任命権者</t>
    <rPh sb="0" eb="4">
      <t>ニンメイケンジャ</t>
    </rPh>
    <phoneticPr fontId="1"/>
  </si>
  <si>
    <t>共通</t>
    <rPh sb="0" eb="2">
      <t>キョウツウ</t>
    </rPh>
    <phoneticPr fontId="1"/>
  </si>
  <si>
    <t>総括研究員</t>
    <rPh sb="0" eb="2">
      <t>ソウカツ</t>
    </rPh>
    <rPh sb="2" eb="5">
      <t>ケンキュウイン</t>
    </rPh>
    <phoneticPr fontId="1"/>
  </si>
  <si>
    <t>知事</t>
    <rPh sb="0" eb="2">
      <t>チジ</t>
    </rPh>
    <phoneticPr fontId="1"/>
  </si>
  <si>
    <t>研究員（再任用）</t>
    <rPh sb="0" eb="3">
      <t>ケンキュウイン</t>
    </rPh>
    <rPh sb="4" eb="7">
      <t>サイニンヨウ</t>
    </rPh>
    <phoneticPr fontId="1"/>
  </si>
  <si>
    <t>技師</t>
    <rPh sb="0" eb="2">
      <t>ギシ</t>
    </rPh>
    <phoneticPr fontId="1"/>
  </si>
  <si>
    <t>本庁の参事</t>
    <rPh sb="0" eb="2">
      <t>ホンチョウ</t>
    </rPh>
    <rPh sb="3" eb="5">
      <t>サンジ</t>
    </rPh>
    <phoneticPr fontId="1"/>
  </si>
  <si>
    <t>本庁の副理事</t>
    <rPh sb="0" eb="2">
      <t>ホンチョウ</t>
    </rPh>
    <rPh sb="3" eb="6">
      <t>フクリジ</t>
    </rPh>
    <phoneticPr fontId="1"/>
  </si>
  <si>
    <t>医療監</t>
    <rPh sb="0" eb="2">
      <t>イリョウ</t>
    </rPh>
    <rPh sb="2" eb="3">
      <t>カン</t>
    </rPh>
    <phoneticPr fontId="1"/>
  </si>
  <si>
    <t>家畜保健衛生所の課長</t>
    <rPh sb="0" eb="2">
      <t>カチク</t>
    </rPh>
    <rPh sb="2" eb="4">
      <t>ホケン</t>
    </rPh>
    <rPh sb="4" eb="6">
      <t>エイセイ</t>
    </rPh>
    <rPh sb="6" eb="7">
      <t>ジョ</t>
    </rPh>
    <rPh sb="8" eb="9">
      <t>カ</t>
    </rPh>
    <rPh sb="9" eb="10">
      <t>チョウ</t>
    </rPh>
    <phoneticPr fontId="1"/>
  </si>
  <si>
    <t>技師（再任用）</t>
    <rPh sb="0" eb="2">
      <t>ギシ</t>
    </rPh>
    <rPh sb="3" eb="6">
      <t>サイニンヨウ</t>
    </rPh>
    <phoneticPr fontId="1"/>
  </si>
  <si>
    <t>監察医事務所の次長</t>
    <rPh sb="0" eb="2">
      <t>カンサツ</t>
    </rPh>
    <rPh sb="2" eb="3">
      <t>イ</t>
    </rPh>
    <rPh sb="3" eb="5">
      <t>ジム</t>
    </rPh>
    <rPh sb="5" eb="6">
      <t>ショ</t>
    </rPh>
    <rPh sb="7" eb="9">
      <t>ジチョウ</t>
    </rPh>
    <phoneticPr fontId="1"/>
  </si>
  <si>
    <t>子どもライフサポートセンターの次長</t>
    <rPh sb="0" eb="1">
      <t>コ</t>
    </rPh>
    <rPh sb="15" eb="17">
      <t>ジチョウ</t>
    </rPh>
    <phoneticPr fontId="1"/>
  </si>
  <si>
    <t>子どもライフサポートセンターの課長</t>
    <rPh sb="0" eb="1">
      <t>コ</t>
    </rPh>
    <rPh sb="15" eb="17">
      <t>カチョウ</t>
    </rPh>
    <phoneticPr fontId="1"/>
  </si>
  <si>
    <t>女性相談センターの次長</t>
    <rPh sb="0" eb="2">
      <t>ジョセイ</t>
    </rPh>
    <rPh sb="2" eb="4">
      <t>ソウダン</t>
    </rPh>
    <rPh sb="9" eb="11">
      <t>ジチョウ</t>
    </rPh>
    <phoneticPr fontId="1"/>
  </si>
  <si>
    <t>女性相談センターの課長</t>
    <rPh sb="0" eb="2">
      <t>ジョセイ</t>
    </rPh>
    <rPh sb="2" eb="4">
      <t>ソウダン</t>
    </rPh>
    <rPh sb="9" eb="11">
      <t>カチョウ</t>
    </rPh>
    <phoneticPr fontId="1"/>
  </si>
  <si>
    <t>消防学校の課長</t>
    <rPh sb="0" eb="2">
      <t>ショウボウ</t>
    </rPh>
    <rPh sb="2" eb="4">
      <t>ガッコウ</t>
    </rPh>
    <rPh sb="5" eb="7">
      <t>カチョウ</t>
    </rPh>
    <phoneticPr fontId="1"/>
  </si>
  <si>
    <t>大阪自動車税事務所の分室長</t>
    <rPh sb="0" eb="2">
      <t>オオサカ</t>
    </rPh>
    <rPh sb="2" eb="5">
      <t>ジドウシャ</t>
    </rPh>
    <rPh sb="5" eb="9">
      <t>ゼイジムショ</t>
    </rPh>
    <rPh sb="10" eb="11">
      <t>ブン</t>
    </rPh>
    <rPh sb="11" eb="13">
      <t>シツチョウ</t>
    </rPh>
    <phoneticPr fontId="1"/>
  </si>
  <si>
    <t>大阪自動車税事務所の課長</t>
    <rPh sb="0" eb="2">
      <t>オオサカ</t>
    </rPh>
    <rPh sb="2" eb="5">
      <t>ジドウシャ</t>
    </rPh>
    <rPh sb="5" eb="6">
      <t>ゼイ</t>
    </rPh>
    <rPh sb="6" eb="8">
      <t>ジム</t>
    </rPh>
    <rPh sb="8" eb="9">
      <t>ショ</t>
    </rPh>
    <rPh sb="10" eb="12">
      <t>カチョウ</t>
    </rPh>
    <phoneticPr fontId="1"/>
  </si>
  <si>
    <t>こころの健康総合センターの課長</t>
    <rPh sb="4" eb="6">
      <t>ケンコウ</t>
    </rPh>
    <rPh sb="6" eb="8">
      <t>ソウゴウ</t>
    </rPh>
    <rPh sb="13" eb="15">
      <t>カチョウ</t>
    </rPh>
    <phoneticPr fontId="1"/>
  </si>
  <si>
    <t>砂川厚生福祉センターの課長</t>
    <rPh sb="0" eb="2">
      <t>スナガワ</t>
    </rPh>
    <rPh sb="2" eb="4">
      <t>コウセイ</t>
    </rPh>
    <rPh sb="4" eb="6">
      <t>フクシ</t>
    </rPh>
    <rPh sb="11" eb="13">
      <t>カチョウ</t>
    </rPh>
    <phoneticPr fontId="1"/>
  </si>
  <si>
    <t>修徳学院の課長</t>
    <rPh sb="0" eb="4">
      <t>シュウトクガクイン</t>
    </rPh>
    <rPh sb="5" eb="7">
      <t>カチョウ</t>
    </rPh>
    <phoneticPr fontId="1"/>
  </si>
  <si>
    <t>障がい者自立センターの課長</t>
    <rPh sb="0" eb="1">
      <t>ショウ</t>
    </rPh>
    <rPh sb="3" eb="4">
      <t>シャ</t>
    </rPh>
    <rPh sb="4" eb="6">
      <t>ジリツ</t>
    </rPh>
    <rPh sb="11" eb="13">
      <t>カチョウ</t>
    </rPh>
    <phoneticPr fontId="1"/>
  </si>
  <si>
    <t>障がい者自立相談支援センターの課長</t>
    <rPh sb="0" eb="1">
      <t>ショウ</t>
    </rPh>
    <rPh sb="3" eb="4">
      <t>シャ</t>
    </rPh>
    <rPh sb="4" eb="6">
      <t>ジリツ</t>
    </rPh>
    <rPh sb="6" eb="8">
      <t>ソウダン</t>
    </rPh>
    <rPh sb="8" eb="10">
      <t>シエン</t>
    </rPh>
    <rPh sb="15" eb="17">
      <t>カチョウ</t>
    </rPh>
    <phoneticPr fontId="1"/>
  </si>
  <si>
    <t>日本万博博覧会記念公園事務所の課長</t>
    <rPh sb="0" eb="2">
      <t>ニホン</t>
    </rPh>
    <rPh sb="2" eb="4">
      <t>バンパク</t>
    </rPh>
    <rPh sb="4" eb="7">
      <t>ハクランカイ</t>
    </rPh>
    <rPh sb="7" eb="9">
      <t>キネン</t>
    </rPh>
    <rPh sb="9" eb="11">
      <t>コウエン</t>
    </rPh>
    <rPh sb="11" eb="13">
      <t>ジム</t>
    </rPh>
    <rPh sb="13" eb="14">
      <t>ショ</t>
    </rPh>
    <rPh sb="15" eb="17">
      <t>カチョウ</t>
    </rPh>
    <phoneticPr fontId="1"/>
  </si>
  <si>
    <t>計量検定所の課長</t>
    <rPh sb="0" eb="2">
      <t>ケイリョウ</t>
    </rPh>
    <rPh sb="2" eb="4">
      <t>ケンテイ</t>
    </rPh>
    <rPh sb="4" eb="5">
      <t>ショ</t>
    </rPh>
    <rPh sb="6" eb="8">
      <t>カチョウ</t>
    </rPh>
    <phoneticPr fontId="1"/>
  </si>
  <si>
    <t>家畜保健衛生所の課長</t>
    <rPh sb="0" eb="2">
      <t>カチク</t>
    </rPh>
    <rPh sb="2" eb="4">
      <t>ホケン</t>
    </rPh>
    <rPh sb="4" eb="6">
      <t>エイセイ</t>
    </rPh>
    <rPh sb="6" eb="7">
      <t>ジョ</t>
    </rPh>
    <rPh sb="8" eb="10">
      <t>カチョウ</t>
    </rPh>
    <phoneticPr fontId="1"/>
  </si>
  <si>
    <t>安威川ダム建設事務所の課長</t>
    <rPh sb="0" eb="1">
      <t>アン</t>
    </rPh>
    <rPh sb="5" eb="7">
      <t>ケンセツ</t>
    </rPh>
    <rPh sb="7" eb="9">
      <t>ジム</t>
    </rPh>
    <rPh sb="9" eb="10">
      <t>ショ</t>
    </rPh>
    <rPh sb="11" eb="13">
      <t>カチョウ</t>
    </rPh>
    <phoneticPr fontId="1"/>
  </si>
  <si>
    <t>西大阪治水事務所の課長</t>
    <rPh sb="0" eb="1">
      <t>ニシ</t>
    </rPh>
    <rPh sb="1" eb="3">
      <t>オオサカ</t>
    </rPh>
    <rPh sb="3" eb="5">
      <t>チスイ</t>
    </rPh>
    <rPh sb="5" eb="7">
      <t>ジム</t>
    </rPh>
    <rPh sb="7" eb="8">
      <t>ショ</t>
    </rPh>
    <rPh sb="9" eb="11">
      <t>カチョウ</t>
    </rPh>
    <phoneticPr fontId="1"/>
  </si>
  <si>
    <t>寝屋川水系改修工営所の課長</t>
    <rPh sb="0" eb="3">
      <t>ネヤガワ</t>
    </rPh>
    <rPh sb="3" eb="5">
      <t>スイケイ</t>
    </rPh>
    <rPh sb="5" eb="7">
      <t>カイシュウ</t>
    </rPh>
    <rPh sb="7" eb="9">
      <t>コウエイ</t>
    </rPh>
    <rPh sb="9" eb="10">
      <t>ショ</t>
    </rPh>
    <rPh sb="11" eb="13">
      <t>カチョウ</t>
    </rPh>
    <phoneticPr fontId="1"/>
  </si>
  <si>
    <t>参事</t>
    <rPh sb="0" eb="2">
      <t>サンジ</t>
    </rPh>
    <phoneticPr fontId="1"/>
  </si>
  <si>
    <t>大阪自動車税事務所の次長</t>
    <rPh sb="0" eb="2">
      <t>オオサカ</t>
    </rPh>
    <rPh sb="2" eb="5">
      <t>ジドウシャ</t>
    </rPh>
    <rPh sb="5" eb="6">
      <t>ゼイ</t>
    </rPh>
    <rPh sb="6" eb="8">
      <t>ジム</t>
    </rPh>
    <rPh sb="8" eb="9">
      <t>ショ</t>
    </rPh>
    <rPh sb="10" eb="12">
      <t>ジチョウ</t>
    </rPh>
    <phoneticPr fontId="1"/>
  </si>
  <si>
    <t>こころの健康総合センターの次長</t>
    <rPh sb="4" eb="6">
      <t>ケンコウ</t>
    </rPh>
    <rPh sb="6" eb="8">
      <t>ソウゴウ</t>
    </rPh>
    <rPh sb="13" eb="15">
      <t>ジチョウ</t>
    </rPh>
    <phoneticPr fontId="1"/>
  </si>
  <si>
    <t>砂川厚生福祉センターの次長</t>
    <rPh sb="0" eb="2">
      <t>スナガワ</t>
    </rPh>
    <rPh sb="2" eb="4">
      <t>コウセイ</t>
    </rPh>
    <rPh sb="4" eb="6">
      <t>フクシ</t>
    </rPh>
    <rPh sb="11" eb="13">
      <t>ジチョウ</t>
    </rPh>
    <phoneticPr fontId="1"/>
  </si>
  <si>
    <t>障がい者自立センターの次長</t>
    <rPh sb="0" eb="1">
      <t>ショウ</t>
    </rPh>
    <rPh sb="3" eb="4">
      <t>シャ</t>
    </rPh>
    <rPh sb="4" eb="6">
      <t>ジリツ</t>
    </rPh>
    <rPh sb="11" eb="13">
      <t>ジチョウ</t>
    </rPh>
    <phoneticPr fontId="1"/>
  </si>
  <si>
    <t>障がい者自立相談支援センターの次長</t>
    <rPh sb="0" eb="1">
      <t>ショウ</t>
    </rPh>
    <rPh sb="3" eb="4">
      <t>シャ</t>
    </rPh>
    <rPh sb="4" eb="6">
      <t>ジリツ</t>
    </rPh>
    <rPh sb="6" eb="8">
      <t>ソウダン</t>
    </rPh>
    <rPh sb="8" eb="10">
      <t>シエン</t>
    </rPh>
    <rPh sb="15" eb="17">
      <t>ジチョウ</t>
    </rPh>
    <phoneticPr fontId="1"/>
  </si>
  <si>
    <t>パスポートセンターの次長</t>
    <rPh sb="10" eb="12">
      <t>ジチョウ</t>
    </rPh>
    <phoneticPr fontId="1"/>
  </si>
  <si>
    <t>日本万博博覧会記念公園事務所の次長</t>
    <rPh sb="0" eb="2">
      <t>ニホン</t>
    </rPh>
    <rPh sb="2" eb="4">
      <t>バンパク</t>
    </rPh>
    <rPh sb="4" eb="7">
      <t>ハクランカイ</t>
    </rPh>
    <rPh sb="7" eb="9">
      <t>キネン</t>
    </rPh>
    <rPh sb="9" eb="11">
      <t>コウエン</t>
    </rPh>
    <rPh sb="11" eb="13">
      <t>ジム</t>
    </rPh>
    <rPh sb="13" eb="14">
      <t>ショ</t>
    </rPh>
    <rPh sb="15" eb="17">
      <t>ジチョウ</t>
    </rPh>
    <phoneticPr fontId="1"/>
  </si>
  <si>
    <t>計量検定所の次長</t>
    <rPh sb="0" eb="2">
      <t>ケイリョウ</t>
    </rPh>
    <rPh sb="2" eb="4">
      <t>ケンテイ</t>
    </rPh>
    <rPh sb="4" eb="5">
      <t>ショ</t>
    </rPh>
    <rPh sb="6" eb="8">
      <t>ジチョウ</t>
    </rPh>
    <phoneticPr fontId="1"/>
  </si>
  <si>
    <t>中央卸売市場の次長</t>
    <rPh sb="0" eb="2">
      <t>チュウオウ</t>
    </rPh>
    <rPh sb="2" eb="4">
      <t>オロシウリ</t>
    </rPh>
    <rPh sb="4" eb="6">
      <t>シジョウ</t>
    </rPh>
    <rPh sb="7" eb="9">
      <t>ジチョウ</t>
    </rPh>
    <phoneticPr fontId="1"/>
  </si>
  <si>
    <t>安威川ダム建設事務所の次長</t>
    <rPh sb="0" eb="1">
      <t>アン</t>
    </rPh>
    <rPh sb="5" eb="7">
      <t>ケンセツ</t>
    </rPh>
    <rPh sb="7" eb="9">
      <t>ジム</t>
    </rPh>
    <rPh sb="9" eb="10">
      <t>ショ</t>
    </rPh>
    <rPh sb="11" eb="13">
      <t>ジチョウ</t>
    </rPh>
    <phoneticPr fontId="1"/>
  </si>
  <si>
    <t>西大阪治水事務所の次長</t>
    <rPh sb="0" eb="1">
      <t>ニシ</t>
    </rPh>
    <rPh sb="1" eb="3">
      <t>オオサカ</t>
    </rPh>
    <rPh sb="3" eb="5">
      <t>チスイ</t>
    </rPh>
    <rPh sb="5" eb="7">
      <t>ジム</t>
    </rPh>
    <rPh sb="7" eb="8">
      <t>ショ</t>
    </rPh>
    <rPh sb="9" eb="11">
      <t>ジチョウ</t>
    </rPh>
    <phoneticPr fontId="1"/>
  </si>
  <si>
    <t>寝屋川水系改修工営所の次長</t>
    <rPh sb="0" eb="3">
      <t>ネヤガワ</t>
    </rPh>
    <rPh sb="3" eb="5">
      <t>スイケイ</t>
    </rPh>
    <rPh sb="5" eb="7">
      <t>カイシュウ</t>
    </rPh>
    <rPh sb="7" eb="8">
      <t>コウ</t>
    </rPh>
    <rPh sb="9" eb="10">
      <t>ショ</t>
    </rPh>
    <rPh sb="11" eb="13">
      <t>ジチョウ</t>
    </rPh>
    <phoneticPr fontId="1"/>
  </si>
  <si>
    <t>課長</t>
    <rPh sb="0" eb="2">
      <t>カチョウ</t>
    </rPh>
    <phoneticPr fontId="1"/>
  </si>
  <si>
    <t>安威川ダム建設事務所の所長</t>
    <rPh sb="0" eb="1">
      <t>アン</t>
    </rPh>
    <rPh sb="5" eb="7">
      <t>ケンセツ</t>
    </rPh>
    <rPh sb="7" eb="9">
      <t>ジム</t>
    </rPh>
    <rPh sb="9" eb="10">
      <t>ショ</t>
    </rPh>
    <rPh sb="11" eb="12">
      <t>ショ</t>
    </rPh>
    <phoneticPr fontId="1"/>
  </si>
  <si>
    <t>寝屋川水系改修工営所の所長</t>
    <rPh sb="0" eb="3">
      <t>ネヤガワ</t>
    </rPh>
    <rPh sb="3" eb="5">
      <t>スイケイ</t>
    </rPh>
    <rPh sb="5" eb="7">
      <t>カイシュウ</t>
    </rPh>
    <rPh sb="7" eb="8">
      <t>コウ</t>
    </rPh>
    <rPh sb="9" eb="10">
      <t>ジョ</t>
    </rPh>
    <rPh sb="11" eb="12">
      <t>ショ</t>
    </rPh>
    <phoneticPr fontId="1"/>
  </si>
  <si>
    <t>海区漁業調整委員会事務局の書記長</t>
    <rPh sb="0" eb="1">
      <t>ウミ</t>
    </rPh>
    <rPh sb="1" eb="2">
      <t>ク</t>
    </rPh>
    <rPh sb="2" eb="4">
      <t>ギョギョウ</t>
    </rPh>
    <rPh sb="4" eb="6">
      <t>チョウセイ</t>
    </rPh>
    <rPh sb="6" eb="9">
      <t>イインカイ</t>
    </rPh>
    <rPh sb="9" eb="12">
      <t>ジムキョク</t>
    </rPh>
    <rPh sb="13" eb="16">
      <t>ショキチョウ</t>
    </rPh>
    <phoneticPr fontId="1"/>
  </si>
  <si>
    <t>副理事</t>
    <rPh sb="0" eb="1">
      <t>フク</t>
    </rPh>
    <rPh sb="1" eb="3">
      <t>リジ</t>
    </rPh>
    <phoneticPr fontId="1"/>
  </si>
  <si>
    <t>次長</t>
    <rPh sb="0" eb="2">
      <t>ジチョウ</t>
    </rPh>
    <phoneticPr fontId="1"/>
  </si>
  <si>
    <t>室長</t>
    <rPh sb="0" eb="2">
      <t>シツチョウ</t>
    </rPh>
    <phoneticPr fontId="1"/>
  </si>
  <si>
    <t>パスポートセンターの所長</t>
    <rPh sb="10" eb="12">
      <t>ショチョウ</t>
    </rPh>
    <phoneticPr fontId="1"/>
  </si>
  <si>
    <t>消費生活センターの所長</t>
    <rPh sb="9" eb="11">
      <t>ショチョウ</t>
    </rPh>
    <phoneticPr fontId="1"/>
  </si>
  <si>
    <t>日本万国博覧会記念公園事務所の所長</t>
    <rPh sb="15" eb="16">
      <t>ショ</t>
    </rPh>
    <phoneticPr fontId="1"/>
  </si>
  <si>
    <t>計量検定所の所長</t>
    <rPh sb="6" eb="7">
      <t>ショ</t>
    </rPh>
    <phoneticPr fontId="1"/>
  </si>
  <si>
    <t>西大阪治水事務所の所長</t>
    <rPh sb="9" eb="10">
      <t>ショ</t>
    </rPh>
    <phoneticPr fontId="1"/>
  </si>
  <si>
    <t>理事</t>
    <rPh sb="0" eb="2">
      <t>リジ</t>
    </rPh>
    <phoneticPr fontId="1"/>
  </si>
  <si>
    <t>部長</t>
    <rPh sb="0" eb="2">
      <t>ホンブチョウ</t>
    </rPh>
    <phoneticPr fontId="1"/>
  </si>
  <si>
    <t>局長</t>
    <rPh sb="0" eb="2">
      <t>キョクチョウ</t>
    </rPh>
    <phoneticPr fontId="1"/>
  </si>
  <si>
    <t>環境政策監</t>
    <rPh sb="0" eb="2">
      <t>カンキョウ</t>
    </rPh>
    <rPh sb="2" eb="4">
      <t>セイサク</t>
    </rPh>
    <rPh sb="4" eb="5">
      <t>カン</t>
    </rPh>
    <phoneticPr fontId="1"/>
  </si>
  <si>
    <t>危機管理監</t>
    <rPh sb="0" eb="2">
      <t>キキ</t>
    </rPh>
    <rPh sb="2" eb="4">
      <t>カンリ</t>
    </rPh>
    <rPh sb="4" eb="5">
      <t>カン</t>
    </rPh>
    <phoneticPr fontId="1"/>
  </si>
  <si>
    <t>技監</t>
    <rPh sb="0" eb="2">
      <t>ギカン</t>
    </rPh>
    <phoneticPr fontId="1"/>
  </si>
  <si>
    <t>労働政策監</t>
    <rPh sb="0" eb="2">
      <t>ロウドウ</t>
    </rPh>
    <rPh sb="2" eb="4">
      <t>セイサク</t>
    </rPh>
    <rPh sb="4" eb="5">
      <t>カン</t>
    </rPh>
    <phoneticPr fontId="1"/>
  </si>
  <si>
    <t>報道監</t>
    <rPh sb="0" eb="2">
      <t>ホウドウ</t>
    </rPh>
    <rPh sb="2" eb="3">
      <t>カン</t>
    </rPh>
    <phoneticPr fontId="1"/>
  </si>
  <si>
    <t>中央卸売市場の場長</t>
    <rPh sb="0" eb="2">
      <t>チュウオウ</t>
    </rPh>
    <rPh sb="2" eb="4">
      <t>オロシウリ</t>
    </rPh>
    <rPh sb="4" eb="6">
      <t>シジョウ</t>
    </rPh>
    <rPh sb="7" eb="9">
      <t>ジョウチョウ</t>
    </rPh>
    <phoneticPr fontId="1"/>
  </si>
  <si>
    <t>主事（再任用）</t>
    <rPh sb="0" eb="2">
      <t>シュジ</t>
    </rPh>
    <rPh sb="3" eb="6">
      <t>サイニンヨウ</t>
    </rPh>
    <phoneticPr fontId="1"/>
  </si>
  <si>
    <t>主査（再任用）</t>
    <rPh sb="0" eb="2">
      <t>シュサ</t>
    </rPh>
    <rPh sb="3" eb="6">
      <t>サイニンヨウ</t>
    </rPh>
    <phoneticPr fontId="1"/>
  </si>
  <si>
    <t>主事、技師</t>
    <rPh sb="0" eb="2">
      <t>シュジ</t>
    </rPh>
    <rPh sb="3" eb="5">
      <t>ギシ</t>
    </rPh>
    <phoneticPr fontId="1"/>
  </si>
  <si>
    <t>技能労務職給料表</t>
    <rPh sb="0" eb="2">
      <t>ギノウ</t>
    </rPh>
    <rPh sb="2" eb="4">
      <t>ロウム</t>
    </rPh>
    <rPh sb="4" eb="5">
      <t>ショク</t>
    </rPh>
    <rPh sb="5" eb="7">
      <t>キュウリョウ</t>
    </rPh>
    <rPh sb="7" eb="8">
      <t>ヒョウ</t>
    </rPh>
    <phoneticPr fontId="1"/>
  </si>
  <si>
    <t>（％）</t>
    <phoneticPr fontId="1"/>
  </si>
  <si>
    <t>主事・技師</t>
    <rPh sb="0" eb="2">
      <t>シュジ</t>
    </rPh>
    <rPh sb="3" eb="5">
      <t>ギシ</t>
    </rPh>
    <phoneticPr fontId="1"/>
  </si>
  <si>
    <t>主事・技師（再任用）</t>
    <rPh sb="0" eb="2">
      <t>シュジ</t>
    </rPh>
    <rPh sb="3" eb="5">
      <t>ギシ</t>
    </rPh>
    <rPh sb="6" eb="9">
      <t>サイニンヨウ</t>
    </rPh>
    <phoneticPr fontId="1"/>
  </si>
  <si>
    <t>主査の職務</t>
    <phoneticPr fontId="1"/>
  </si>
  <si>
    <t>守衛長</t>
    <rPh sb="0" eb="2">
      <t>シュエイ</t>
    </rPh>
    <rPh sb="2" eb="3">
      <t>チョウ</t>
    </rPh>
    <phoneticPr fontId="1"/>
  </si>
  <si>
    <t>事務局長</t>
    <rPh sb="0" eb="3">
      <t>ジムキョク</t>
    </rPh>
    <rPh sb="3" eb="4">
      <t>チョウ</t>
    </rPh>
    <phoneticPr fontId="1"/>
  </si>
  <si>
    <t>土木事務所の所長
（茨木、八尾、富田林）</t>
    <rPh sb="6" eb="7">
      <t>ショ</t>
    </rPh>
    <rPh sb="10" eb="12">
      <t>イバラキ</t>
    </rPh>
    <rPh sb="13" eb="15">
      <t>ヤオ</t>
    </rPh>
    <rPh sb="16" eb="19">
      <t>トンダバヤシ</t>
    </rPh>
    <phoneticPr fontId="1"/>
  </si>
  <si>
    <t>消防学校の学校長</t>
    <rPh sb="0" eb="2">
      <t>ショウボウ</t>
    </rPh>
    <rPh sb="2" eb="4">
      <t>ガッコウ</t>
    </rPh>
    <rPh sb="5" eb="8">
      <t>ガッコウチョウ</t>
    </rPh>
    <rPh sb="6" eb="8">
      <t>コウチョウ</t>
    </rPh>
    <phoneticPr fontId="1"/>
  </si>
  <si>
    <t>障がい者自立センターの所長</t>
    <rPh sb="0" eb="1">
      <t>ショウ</t>
    </rPh>
    <rPh sb="3" eb="4">
      <t>シャ</t>
    </rPh>
    <rPh sb="4" eb="6">
      <t>ジリツ</t>
    </rPh>
    <rPh sb="11" eb="13">
      <t>ショチョウ</t>
    </rPh>
    <phoneticPr fontId="1"/>
  </si>
  <si>
    <t>障がい者自立支援相談センターの所長</t>
    <rPh sb="0" eb="1">
      <t>ショウ</t>
    </rPh>
    <rPh sb="3" eb="4">
      <t>シャ</t>
    </rPh>
    <rPh sb="4" eb="6">
      <t>ジリツ</t>
    </rPh>
    <rPh sb="6" eb="8">
      <t>シエン</t>
    </rPh>
    <rPh sb="8" eb="10">
      <t>ソウダン</t>
    </rPh>
    <rPh sb="15" eb="17">
      <t>ショチョウ</t>
    </rPh>
    <phoneticPr fontId="1"/>
  </si>
  <si>
    <t>子どもライフサポートセンターの所長</t>
    <rPh sb="0" eb="1">
      <t>コ</t>
    </rPh>
    <rPh sb="15" eb="17">
      <t>ショチョウ</t>
    </rPh>
    <phoneticPr fontId="1"/>
  </si>
  <si>
    <t>西大阪治水事務所の出張所長</t>
    <rPh sb="0" eb="1">
      <t>ニシ</t>
    </rPh>
    <rPh sb="1" eb="3">
      <t>オオサカ</t>
    </rPh>
    <rPh sb="3" eb="5">
      <t>チスイ</t>
    </rPh>
    <rPh sb="5" eb="7">
      <t>ジム</t>
    </rPh>
    <rPh sb="7" eb="8">
      <t>ショ</t>
    </rPh>
    <rPh sb="9" eb="11">
      <t>シュッチョウ</t>
    </rPh>
    <rPh sb="11" eb="13">
      <t>ショチョウ</t>
    </rPh>
    <phoneticPr fontId="1"/>
  </si>
  <si>
    <t>府税事務所の所長
（中央）</t>
    <rPh sb="0" eb="1">
      <t>フ</t>
    </rPh>
    <rPh sb="1" eb="2">
      <t>ゼイ</t>
    </rPh>
    <rPh sb="2" eb="4">
      <t>ジム</t>
    </rPh>
    <rPh sb="4" eb="5">
      <t>ショ</t>
    </rPh>
    <rPh sb="6" eb="8">
      <t>ショチョウ</t>
    </rPh>
    <rPh sb="10" eb="12">
      <t>チュウオウ</t>
    </rPh>
    <phoneticPr fontId="1"/>
  </si>
  <si>
    <t>食肉衛生検査所の所長
（羽曳野）</t>
    <rPh sb="0" eb="2">
      <t>ショクニク</t>
    </rPh>
    <rPh sb="2" eb="4">
      <t>エイセイ</t>
    </rPh>
    <rPh sb="4" eb="6">
      <t>ケンサ</t>
    </rPh>
    <rPh sb="6" eb="7">
      <t>ショ</t>
    </rPh>
    <rPh sb="8" eb="9">
      <t>ショ</t>
    </rPh>
    <rPh sb="9" eb="10">
      <t>チョウ</t>
    </rPh>
    <phoneticPr fontId="1"/>
  </si>
  <si>
    <t>高等職業技術専門学校の副校長
（南大阪）</t>
    <rPh sb="0" eb="2">
      <t>コウトウ</t>
    </rPh>
    <rPh sb="2" eb="4">
      <t>ショクギョウ</t>
    </rPh>
    <rPh sb="4" eb="6">
      <t>ギジュツ</t>
    </rPh>
    <rPh sb="6" eb="8">
      <t>センモン</t>
    </rPh>
    <rPh sb="8" eb="10">
      <t>ガッコウ</t>
    </rPh>
    <rPh sb="11" eb="12">
      <t>フク</t>
    </rPh>
    <rPh sb="12" eb="14">
      <t>コウチョウ</t>
    </rPh>
    <rPh sb="16" eb="17">
      <t>ミナミ</t>
    </rPh>
    <rPh sb="17" eb="19">
      <t>オオサカ</t>
    </rPh>
    <phoneticPr fontId="1"/>
  </si>
  <si>
    <t>土木事務所の出張所長
（岸和田）</t>
    <rPh sb="6" eb="8">
      <t>シュッチョウ</t>
    </rPh>
    <rPh sb="12" eb="15">
      <t>キシワダ</t>
    </rPh>
    <phoneticPr fontId="1"/>
  </si>
  <si>
    <t>府税事務所の部長
（中央）</t>
    <rPh sb="0" eb="1">
      <t>フ</t>
    </rPh>
    <rPh sb="1" eb="2">
      <t>ゼイ</t>
    </rPh>
    <rPh sb="2" eb="4">
      <t>ジム</t>
    </rPh>
    <rPh sb="4" eb="5">
      <t>ショ</t>
    </rPh>
    <rPh sb="6" eb="8">
      <t>ブチョウ</t>
    </rPh>
    <rPh sb="10" eb="12">
      <t>チュウオウ</t>
    </rPh>
    <phoneticPr fontId="1"/>
  </si>
  <si>
    <t>子ども家庭センターの課長
（中央）</t>
    <rPh sb="0" eb="1">
      <t>コ</t>
    </rPh>
    <rPh sb="3" eb="5">
      <t>カテイ</t>
    </rPh>
    <rPh sb="10" eb="12">
      <t>カチョウ</t>
    </rPh>
    <rPh sb="14" eb="16">
      <t>チュウオウ</t>
    </rPh>
    <phoneticPr fontId="1"/>
  </si>
  <si>
    <t>議会秘書長</t>
    <rPh sb="0" eb="2">
      <t>ギカイ</t>
    </rPh>
    <rPh sb="2" eb="5">
      <t>ヒショチョウ</t>
    </rPh>
    <phoneticPr fontId="1"/>
  </si>
  <si>
    <t>部長（任期付職員）</t>
    <rPh sb="0" eb="2">
      <t>ホンブチョウ</t>
    </rPh>
    <rPh sb="3" eb="5">
      <t>ニンキ</t>
    </rPh>
    <rPh sb="5" eb="6">
      <t>ツキ</t>
    </rPh>
    <rPh sb="6" eb="8">
      <t>ショクイン</t>
    </rPh>
    <phoneticPr fontId="1"/>
  </si>
  <si>
    <t>１級</t>
    <rPh sb="1" eb="2">
      <t>キュウ</t>
    </rPh>
    <phoneticPr fontId="1"/>
  </si>
  <si>
    <t>子ども家庭センターの診療長
（中央）</t>
    <rPh sb="0" eb="1">
      <t>コ</t>
    </rPh>
    <rPh sb="3" eb="5">
      <t>カテイ</t>
    </rPh>
    <rPh sb="10" eb="12">
      <t>シンリョウ</t>
    </rPh>
    <rPh sb="12" eb="13">
      <t>チョウ</t>
    </rPh>
    <rPh sb="15" eb="17">
      <t>チュウオウ</t>
    </rPh>
    <phoneticPr fontId="1"/>
  </si>
  <si>
    <t>砂川厚生福祉センター参事</t>
    <rPh sb="0" eb="2">
      <t>スナガワ</t>
    </rPh>
    <rPh sb="2" eb="4">
      <t>コウセイ</t>
    </rPh>
    <rPh sb="4" eb="6">
      <t>フクシ</t>
    </rPh>
    <rPh sb="10" eb="12">
      <t>サンジ</t>
    </rPh>
    <phoneticPr fontId="1"/>
  </si>
  <si>
    <t>家畜保健衛生所の所長</t>
    <rPh sb="0" eb="2">
      <t>カチク</t>
    </rPh>
    <rPh sb="2" eb="4">
      <t>ホケン</t>
    </rPh>
    <rPh sb="4" eb="6">
      <t>エイセイ</t>
    </rPh>
    <rPh sb="6" eb="7">
      <t>ショ</t>
    </rPh>
    <rPh sb="8" eb="9">
      <t>ショ</t>
    </rPh>
    <rPh sb="9" eb="10">
      <t>チョウ</t>
    </rPh>
    <phoneticPr fontId="1"/>
  </si>
  <si>
    <t>副主査(再任用)</t>
    <rPh sb="0" eb="1">
      <t>フク</t>
    </rPh>
    <rPh sb="1" eb="3">
      <t>シュサ</t>
    </rPh>
    <rPh sb="4" eb="7">
      <t>サイニンヨウ</t>
    </rPh>
    <phoneticPr fontId="1"/>
  </si>
  <si>
    <t>動物愛護管理センターの課長</t>
    <rPh sb="0" eb="2">
      <t>ドウブツ</t>
    </rPh>
    <rPh sb="2" eb="4">
      <t>アイゴ</t>
    </rPh>
    <rPh sb="4" eb="6">
      <t>カンリ</t>
    </rPh>
    <rPh sb="11" eb="13">
      <t>カチョウ</t>
    </rPh>
    <phoneticPr fontId="1"/>
  </si>
  <si>
    <t>動物愛護管理センターの所長</t>
    <rPh sb="0" eb="2">
      <t>ドウブツ</t>
    </rPh>
    <rPh sb="2" eb="4">
      <t>アイゴ</t>
    </rPh>
    <rPh sb="4" eb="6">
      <t>カンリ</t>
    </rPh>
    <rPh sb="11" eb="13">
      <t>ショチョウ</t>
    </rPh>
    <phoneticPr fontId="1"/>
  </si>
  <si>
    <t>動物愛護管理センターの次長</t>
    <rPh sb="0" eb="2">
      <t>ドウブツ</t>
    </rPh>
    <rPh sb="2" eb="4">
      <t>アイゴ</t>
    </rPh>
    <rPh sb="4" eb="6">
      <t>カンリ</t>
    </rPh>
    <rPh sb="11" eb="13">
      <t>ジチョウ</t>
    </rPh>
    <phoneticPr fontId="1"/>
  </si>
  <si>
    <t>女性相談センターの所長</t>
    <rPh sb="0" eb="2">
      <t>ジョセイ</t>
    </rPh>
    <rPh sb="2" eb="4">
      <t>ソウダン</t>
    </rPh>
    <rPh sb="9" eb="11">
      <t>ショチョウ</t>
    </rPh>
    <phoneticPr fontId="1"/>
  </si>
  <si>
    <t>砂川厚生福祉センターの所長</t>
    <rPh sb="0" eb="2">
      <t>スナガワ</t>
    </rPh>
    <rPh sb="2" eb="4">
      <t>コウセイ</t>
    </rPh>
    <rPh sb="4" eb="6">
      <t>フクシ</t>
    </rPh>
    <rPh sb="11" eb="13">
      <t>ショチョウ</t>
    </rPh>
    <phoneticPr fontId="1"/>
  </si>
  <si>
    <t>東京事務所の所長(再任用)</t>
    <rPh sb="0" eb="2">
      <t>トウキョウ</t>
    </rPh>
    <rPh sb="2" eb="4">
      <t>ジム</t>
    </rPh>
    <rPh sb="4" eb="5">
      <t>ショ</t>
    </rPh>
    <rPh sb="6" eb="8">
      <t>ショチョウ</t>
    </rPh>
    <rPh sb="9" eb="12">
      <t>サイニンヨウ</t>
    </rPh>
    <phoneticPr fontId="1"/>
  </si>
  <si>
    <t>車庫長</t>
    <rPh sb="0" eb="2">
      <t>シャコ</t>
    </rPh>
    <rPh sb="2" eb="3">
      <t>チョウ</t>
    </rPh>
    <phoneticPr fontId="1"/>
  </si>
  <si>
    <t>副主査（再任用）</t>
    <rPh sb="0" eb="1">
      <t>フク</t>
    </rPh>
    <rPh sb="1" eb="3">
      <t>シュサ</t>
    </rPh>
    <rPh sb="4" eb="7">
      <t>サイニンヨウ</t>
    </rPh>
    <phoneticPr fontId="1"/>
  </si>
  <si>
    <t>土木事務所の工区長
（枚方、鳳、岸和田、）</t>
    <rPh sb="0" eb="2">
      <t>ドボク</t>
    </rPh>
    <rPh sb="2" eb="4">
      <t>ジム</t>
    </rPh>
    <rPh sb="4" eb="5">
      <t>ショ</t>
    </rPh>
    <rPh sb="6" eb="8">
      <t>コウク</t>
    </rPh>
    <rPh sb="8" eb="9">
      <t>チョウ</t>
    </rPh>
    <rPh sb="11" eb="13">
      <t>ヒラカタ</t>
    </rPh>
    <rPh sb="14" eb="15">
      <t>オオトリ</t>
    </rPh>
    <phoneticPr fontId="1"/>
  </si>
  <si>
    <t>課長補佐（再任用）</t>
    <rPh sb="0" eb="2">
      <t>カチョウ</t>
    </rPh>
    <rPh sb="2" eb="4">
      <t>ホサ</t>
    </rPh>
    <rPh sb="5" eb="6">
      <t>サイ</t>
    </rPh>
    <rPh sb="6" eb="8">
      <t>ニンヨウ</t>
    </rPh>
    <phoneticPr fontId="1"/>
  </si>
  <si>
    <t>大阪自動車税事務所の所長</t>
    <rPh sb="0" eb="2">
      <t>オオサカ</t>
    </rPh>
    <rPh sb="2" eb="5">
      <t>ジドウシャ</t>
    </rPh>
    <rPh sb="5" eb="6">
      <t>ゼイ</t>
    </rPh>
    <rPh sb="6" eb="8">
      <t>ジム</t>
    </rPh>
    <rPh sb="8" eb="9">
      <t>ショ</t>
    </rPh>
    <rPh sb="10" eb="12">
      <t>ショチョウ</t>
    </rPh>
    <phoneticPr fontId="1"/>
  </si>
  <si>
    <t>秘書長</t>
    <rPh sb="0" eb="3">
      <t>ヒショチョウ</t>
    </rPh>
    <phoneticPr fontId="1"/>
  </si>
  <si>
    <t>国際交流監</t>
    <rPh sb="0" eb="2">
      <t>コクサイ</t>
    </rPh>
    <rPh sb="2" eb="4">
      <t>コウリュウ</t>
    </rPh>
    <rPh sb="4" eb="5">
      <t>カン</t>
    </rPh>
    <phoneticPr fontId="1"/>
  </si>
  <si>
    <t>こころの総合健康センターの所長（任期付）</t>
    <rPh sb="4" eb="6">
      <t>ソウゴウ</t>
    </rPh>
    <rPh sb="6" eb="8">
      <t>ケンコウ</t>
    </rPh>
    <rPh sb="13" eb="15">
      <t>ショチョウ</t>
    </rPh>
    <rPh sb="16" eb="18">
      <t>ニンキ</t>
    </rPh>
    <rPh sb="18" eb="19">
      <t>ツ</t>
    </rPh>
    <phoneticPr fontId="1"/>
  </si>
  <si>
    <t>本庁の理事（任期付）</t>
    <rPh sb="0" eb="2">
      <t>ホンチョウ</t>
    </rPh>
    <rPh sb="3" eb="5">
      <t>リジ</t>
    </rPh>
    <rPh sb="6" eb="8">
      <t>ニンキ</t>
    </rPh>
    <rPh sb="8" eb="9">
      <t>ツ</t>
    </rPh>
    <phoneticPr fontId="1"/>
  </si>
  <si>
    <t>府税事務所の課長
（中央、なにわ北、なにわ南、三島、豊能、泉北、泉南、南河内、中河内、北河内）</t>
    <rPh sb="0" eb="1">
      <t>フ</t>
    </rPh>
    <rPh sb="1" eb="2">
      <t>ゼイ</t>
    </rPh>
    <rPh sb="2" eb="4">
      <t>ジム</t>
    </rPh>
    <rPh sb="4" eb="5">
      <t>ショ</t>
    </rPh>
    <rPh sb="6" eb="8">
      <t>カチョウ</t>
    </rPh>
    <rPh sb="16" eb="17">
      <t>キタ</t>
    </rPh>
    <rPh sb="21" eb="22">
      <t>ミナミ</t>
    </rPh>
    <rPh sb="23" eb="25">
      <t>ミシマ</t>
    </rPh>
    <rPh sb="26" eb="28">
      <t>トヨノ</t>
    </rPh>
    <rPh sb="29" eb="31">
      <t>センボク</t>
    </rPh>
    <rPh sb="32" eb="34">
      <t>センナン</t>
    </rPh>
    <rPh sb="35" eb="36">
      <t>ミナミ</t>
    </rPh>
    <rPh sb="36" eb="38">
      <t>カワチ</t>
    </rPh>
    <rPh sb="39" eb="40">
      <t>ナカ</t>
    </rPh>
    <rPh sb="40" eb="42">
      <t>カワチ</t>
    </rPh>
    <rPh sb="43" eb="44">
      <t>キタ</t>
    </rPh>
    <rPh sb="44" eb="46">
      <t>カワチ</t>
    </rPh>
    <phoneticPr fontId="1"/>
  </si>
  <si>
    <t>子ども家庭センターの課長
（中央、池田、吹田、東大阪、富田林、岸和田）</t>
    <rPh sb="0" eb="1">
      <t>コ</t>
    </rPh>
    <rPh sb="3" eb="5">
      <t>カテイ</t>
    </rPh>
    <rPh sb="10" eb="12">
      <t>カチョウ</t>
    </rPh>
    <rPh sb="17" eb="19">
      <t>イケダ</t>
    </rPh>
    <rPh sb="23" eb="24">
      <t>ヒガシ</t>
    </rPh>
    <rPh sb="24" eb="26">
      <t>オオサカ</t>
    </rPh>
    <rPh sb="27" eb="30">
      <t>トンダバヤシ</t>
    </rPh>
    <phoneticPr fontId="1"/>
  </si>
  <si>
    <t>農と緑の総合事務所の課長
（北部、中部、南河内、泉州）</t>
    <rPh sb="0" eb="1">
      <t>ノウ</t>
    </rPh>
    <rPh sb="2" eb="3">
      <t>ミドリ</t>
    </rPh>
    <rPh sb="4" eb="6">
      <t>ソウゴウ</t>
    </rPh>
    <rPh sb="6" eb="8">
      <t>ジム</t>
    </rPh>
    <rPh sb="8" eb="9">
      <t>ショ</t>
    </rPh>
    <rPh sb="10" eb="12">
      <t>カチョウ</t>
    </rPh>
    <rPh sb="17" eb="19">
      <t>チュウブ</t>
    </rPh>
    <rPh sb="20" eb="21">
      <t>ミナミ</t>
    </rPh>
    <rPh sb="21" eb="23">
      <t>カワチ</t>
    </rPh>
    <phoneticPr fontId="1"/>
  </si>
  <si>
    <t>土木事務所の課長
（池田、茨木、枚方、八尾、富田林、鳳、岸和田）</t>
    <rPh sb="0" eb="2">
      <t>ドボク</t>
    </rPh>
    <rPh sb="2" eb="4">
      <t>ジム</t>
    </rPh>
    <rPh sb="4" eb="5">
      <t>ショ</t>
    </rPh>
    <rPh sb="6" eb="8">
      <t>カチョウ</t>
    </rPh>
    <rPh sb="22" eb="25">
      <t>トンダバヤシ</t>
    </rPh>
    <rPh sb="26" eb="27">
      <t>オオトリ</t>
    </rPh>
    <phoneticPr fontId="1"/>
  </si>
  <si>
    <t>流域下水道事務所の課長
（北部、東部、南部）</t>
    <rPh sb="0" eb="2">
      <t>リュウイキ</t>
    </rPh>
    <rPh sb="2" eb="5">
      <t>ゲスイドウ</t>
    </rPh>
    <rPh sb="5" eb="7">
      <t>ジム</t>
    </rPh>
    <rPh sb="7" eb="8">
      <t>ショ</t>
    </rPh>
    <rPh sb="9" eb="11">
      <t>カチョウ</t>
    </rPh>
    <rPh sb="16" eb="18">
      <t>トウブ</t>
    </rPh>
    <rPh sb="19" eb="21">
      <t>ナンブ</t>
    </rPh>
    <phoneticPr fontId="1"/>
  </si>
  <si>
    <t>流域下水道事務所の工区長
（東部、南部）</t>
    <rPh sb="0" eb="2">
      <t>リュウイキ</t>
    </rPh>
    <rPh sb="2" eb="5">
      <t>ゲスイドウ</t>
    </rPh>
    <rPh sb="5" eb="7">
      <t>ジム</t>
    </rPh>
    <rPh sb="7" eb="8">
      <t>ショ</t>
    </rPh>
    <rPh sb="9" eb="11">
      <t>コウク</t>
    </rPh>
    <rPh sb="11" eb="12">
      <t>チョウ</t>
    </rPh>
    <rPh sb="14" eb="16">
      <t>トウブ</t>
    </rPh>
    <rPh sb="17" eb="19">
      <t>ナンブ</t>
    </rPh>
    <phoneticPr fontId="1"/>
  </si>
  <si>
    <t>流域下水道事務所のセンター長
（北部、東部、南部）</t>
    <rPh sb="0" eb="2">
      <t>リュウイキ</t>
    </rPh>
    <rPh sb="2" eb="5">
      <t>ゲスイドウ</t>
    </rPh>
    <rPh sb="5" eb="7">
      <t>ジム</t>
    </rPh>
    <rPh sb="7" eb="8">
      <t>ショ</t>
    </rPh>
    <rPh sb="13" eb="14">
      <t>チョウ</t>
    </rPh>
    <rPh sb="19" eb="21">
      <t>トウブ</t>
    </rPh>
    <rPh sb="22" eb="24">
      <t>ナンブ</t>
    </rPh>
    <phoneticPr fontId="1"/>
  </si>
  <si>
    <t>農と緑の総合事務所の次長
（北部、中部、南河内、泉州）</t>
    <rPh sb="0" eb="1">
      <t>ノウ</t>
    </rPh>
    <rPh sb="2" eb="3">
      <t>ミドリ</t>
    </rPh>
    <rPh sb="4" eb="6">
      <t>ソウゴウ</t>
    </rPh>
    <rPh sb="6" eb="8">
      <t>ジム</t>
    </rPh>
    <rPh sb="8" eb="9">
      <t>ショ</t>
    </rPh>
    <rPh sb="10" eb="12">
      <t>ジチョウ</t>
    </rPh>
    <phoneticPr fontId="1"/>
  </si>
  <si>
    <t>農と緑の総合事務所の(耕地)課長
（北部、泉州）</t>
    <rPh sb="0" eb="1">
      <t>ノウ</t>
    </rPh>
    <rPh sb="2" eb="3">
      <t>ミドリ</t>
    </rPh>
    <rPh sb="4" eb="6">
      <t>ソウゴウ</t>
    </rPh>
    <rPh sb="6" eb="8">
      <t>ジム</t>
    </rPh>
    <rPh sb="8" eb="9">
      <t>ショ</t>
    </rPh>
    <rPh sb="11" eb="13">
      <t>コウチ</t>
    </rPh>
    <rPh sb="14" eb="16">
      <t>カチョウ</t>
    </rPh>
    <rPh sb="21" eb="23">
      <t>センシュウ</t>
    </rPh>
    <phoneticPr fontId="1"/>
  </si>
  <si>
    <t>土木事務所の次長
（池田、茨木、枚方、八尾、富田林、鳳、岸和田）</t>
    <rPh sb="0" eb="2">
      <t>ドボク</t>
    </rPh>
    <rPh sb="2" eb="4">
      <t>ジム</t>
    </rPh>
    <rPh sb="4" eb="5">
      <t>ショ</t>
    </rPh>
    <rPh sb="6" eb="8">
      <t>ジチョウ</t>
    </rPh>
    <rPh sb="13" eb="15">
      <t>イバラキ</t>
    </rPh>
    <rPh sb="19" eb="21">
      <t>ヤオ</t>
    </rPh>
    <rPh sb="22" eb="25">
      <t>トンダバヤシ</t>
    </rPh>
    <rPh sb="26" eb="27">
      <t>オオトリ</t>
    </rPh>
    <phoneticPr fontId="1"/>
  </si>
  <si>
    <t>子ども家庭センター所の所長
（池田、吹田、富田林）</t>
    <rPh sb="0" eb="1">
      <t>コ</t>
    </rPh>
    <rPh sb="3" eb="5">
      <t>カテイ</t>
    </rPh>
    <rPh sb="9" eb="10">
      <t>ジョ</t>
    </rPh>
    <rPh sb="11" eb="13">
      <t>ショチョウ</t>
    </rPh>
    <rPh sb="15" eb="17">
      <t>イケダ</t>
    </rPh>
    <rPh sb="21" eb="24">
      <t>トンダバヤシ</t>
    </rPh>
    <phoneticPr fontId="1"/>
  </si>
  <si>
    <t>土木事務所の所長
（池田、枚方、鳳、岸和田）</t>
    <rPh sb="0" eb="2">
      <t>ドボク</t>
    </rPh>
    <rPh sb="2" eb="4">
      <t>ジム</t>
    </rPh>
    <rPh sb="4" eb="5">
      <t>ショ</t>
    </rPh>
    <rPh sb="6" eb="7">
      <t>ショ</t>
    </rPh>
    <rPh sb="10" eb="12">
      <t>イケダ</t>
    </rPh>
    <rPh sb="13" eb="15">
      <t>ヒラカタ</t>
    </rPh>
    <rPh sb="16" eb="17">
      <t>オオトリ</t>
    </rPh>
    <phoneticPr fontId="1"/>
  </si>
  <si>
    <t>流域下水道事務所の所長
（北部、東部、南部）</t>
    <rPh sb="0" eb="2">
      <t>リュウイキ</t>
    </rPh>
    <rPh sb="2" eb="8">
      <t>ゲスイドウジムショ</t>
    </rPh>
    <rPh sb="9" eb="10">
      <t>ショ</t>
    </rPh>
    <rPh sb="16" eb="18">
      <t>トウブ</t>
    </rPh>
    <rPh sb="19" eb="21">
      <t>ナンブ</t>
    </rPh>
    <phoneticPr fontId="1"/>
  </si>
  <si>
    <t>子ども家庭センターの所長
（中央、東大阪、岸和田）</t>
    <rPh sb="0" eb="1">
      <t>コ</t>
    </rPh>
    <rPh sb="3" eb="5">
      <t>カテイ</t>
    </rPh>
    <rPh sb="10" eb="12">
      <t>ショチョウ</t>
    </rPh>
    <rPh sb="14" eb="16">
      <t>チュウオウ</t>
    </rPh>
    <rPh sb="21" eb="24">
      <t>キシワダ</t>
    </rPh>
    <phoneticPr fontId="1"/>
  </si>
  <si>
    <t>高等職業技術専門校の校長
（東大阪、夕陽丘、南大阪、北大阪）</t>
    <rPh sb="0" eb="2">
      <t>コウトウ</t>
    </rPh>
    <rPh sb="2" eb="4">
      <t>ショクギョウ</t>
    </rPh>
    <rPh sb="4" eb="6">
      <t>ギジュツ</t>
    </rPh>
    <rPh sb="6" eb="8">
      <t>センモン</t>
    </rPh>
    <rPh sb="8" eb="9">
      <t>コウ</t>
    </rPh>
    <rPh sb="10" eb="12">
      <t>コウチョウ</t>
    </rPh>
    <rPh sb="14" eb="17">
      <t>ヒガシオオサカ</t>
    </rPh>
    <rPh sb="18" eb="21">
      <t>ユウヒガオカ</t>
    </rPh>
    <rPh sb="22" eb="23">
      <t>ミナミ</t>
    </rPh>
    <rPh sb="23" eb="25">
      <t>オオサカ</t>
    </rPh>
    <rPh sb="26" eb="27">
      <t>キタ</t>
    </rPh>
    <rPh sb="27" eb="29">
      <t>オオサカ</t>
    </rPh>
    <phoneticPr fontId="1"/>
  </si>
  <si>
    <t>部長級</t>
    <rPh sb="0" eb="3">
      <t>ブチョウキュウ</t>
    </rPh>
    <phoneticPr fontId="1"/>
  </si>
  <si>
    <t>主事（臨時的任用職員）</t>
    <rPh sb="0" eb="2">
      <t>シュジ</t>
    </rPh>
    <rPh sb="3" eb="10">
      <t>リンジテキニンヨウショクイン</t>
    </rPh>
    <phoneticPr fontId="1"/>
  </si>
  <si>
    <t>係長</t>
    <rPh sb="0" eb="2">
      <t>カカリチョウ</t>
    </rPh>
    <phoneticPr fontId="1"/>
  </si>
  <si>
    <t>係長（再任用）</t>
    <rPh sb="0" eb="2">
      <t>カカリチョウ</t>
    </rPh>
    <rPh sb="3" eb="4">
      <t>サイ</t>
    </rPh>
    <rPh sb="4" eb="6">
      <t>ニンヨウ</t>
    </rPh>
    <phoneticPr fontId="1"/>
  </si>
  <si>
    <t>任命権者</t>
    <rPh sb="0" eb="4">
      <t>ニンメイケンシャ</t>
    </rPh>
    <phoneticPr fontId="1"/>
  </si>
  <si>
    <t>学校</t>
    <rPh sb="0" eb="2">
      <t>ガッコウ</t>
    </rPh>
    <phoneticPr fontId="1"/>
  </si>
  <si>
    <t>警察</t>
    <rPh sb="0" eb="2">
      <t>ケイサツ</t>
    </rPh>
    <phoneticPr fontId="1"/>
  </si>
  <si>
    <t>図書館の課長（中央、中之島）</t>
    <rPh sb="0" eb="3">
      <t>トショカン</t>
    </rPh>
    <rPh sb="4" eb="6">
      <t>カチョウ</t>
    </rPh>
    <rPh sb="7" eb="9">
      <t>チュウオウ</t>
    </rPh>
    <rPh sb="10" eb="13">
      <t>ナカノシマ</t>
    </rPh>
    <phoneticPr fontId="1"/>
  </si>
  <si>
    <t>教育センターの課長</t>
    <rPh sb="0" eb="2">
      <t>キョウイク</t>
    </rPh>
    <rPh sb="7" eb="9">
      <t>カチョウ</t>
    </rPh>
    <phoneticPr fontId="1"/>
  </si>
  <si>
    <t>教委事務局</t>
    <rPh sb="0" eb="2">
      <t>キョウイ</t>
    </rPh>
    <rPh sb="2" eb="4">
      <t>ジム</t>
    </rPh>
    <rPh sb="4" eb="5">
      <t>キョク</t>
    </rPh>
    <phoneticPr fontId="1"/>
  </si>
  <si>
    <t>高等学校及び特別支援学校の事務長（再任用）</t>
    <rPh sb="0" eb="2">
      <t>コウトウ</t>
    </rPh>
    <rPh sb="2" eb="4">
      <t>ガッコウ</t>
    </rPh>
    <rPh sb="4" eb="5">
      <t>オヨ</t>
    </rPh>
    <rPh sb="6" eb="8">
      <t>トクベツ</t>
    </rPh>
    <rPh sb="8" eb="10">
      <t>シエン</t>
    </rPh>
    <rPh sb="10" eb="12">
      <t>ガッコウ</t>
    </rPh>
    <rPh sb="13" eb="16">
      <t>ジムチョウ</t>
    </rPh>
    <rPh sb="17" eb="20">
      <t>サイニンヨウ</t>
    </rPh>
    <phoneticPr fontId="1"/>
  </si>
  <si>
    <t>管理官</t>
    <rPh sb="0" eb="3">
      <t>カンリカン</t>
    </rPh>
    <phoneticPr fontId="1"/>
  </si>
  <si>
    <t>主幹</t>
    <rPh sb="0" eb="2">
      <t>シュカン</t>
    </rPh>
    <phoneticPr fontId="1"/>
  </si>
  <si>
    <t>主幹（再任用）</t>
    <rPh sb="0" eb="2">
      <t>シュカン</t>
    </rPh>
    <rPh sb="3" eb="6">
      <t>サイニンヨウ</t>
    </rPh>
    <phoneticPr fontId="1"/>
  </si>
  <si>
    <t>管制技術官</t>
    <rPh sb="0" eb="2">
      <t>カンセイ</t>
    </rPh>
    <rPh sb="2" eb="5">
      <t>ギジュツカン</t>
    </rPh>
    <phoneticPr fontId="1"/>
  </si>
  <si>
    <t>副主席師範</t>
    <rPh sb="0" eb="3">
      <t>フクシュセキ</t>
    </rPh>
    <rPh sb="3" eb="5">
      <t>シハン</t>
    </rPh>
    <phoneticPr fontId="1"/>
  </si>
  <si>
    <t>師範</t>
    <rPh sb="0" eb="2">
      <t>シハン</t>
    </rPh>
    <phoneticPr fontId="1"/>
  </si>
  <si>
    <t>警察学校の科長</t>
    <rPh sb="0" eb="2">
      <t>ケイサツ</t>
    </rPh>
    <rPh sb="2" eb="4">
      <t>ガッコウ</t>
    </rPh>
    <rPh sb="5" eb="7">
      <t>カチョウ</t>
    </rPh>
    <phoneticPr fontId="1"/>
  </si>
  <si>
    <t>警察学校の副主席師範</t>
    <rPh sb="0" eb="2">
      <t>ケイサツ</t>
    </rPh>
    <rPh sb="2" eb="4">
      <t>ガッコウ</t>
    </rPh>
    <rPh sb="5" eb="8">
      <t>フクシュセキ</t>
    </rPh>
    <rPh sb="8" eb="10">
      <t>シハン</t>
    </rPh>
    <phoneticPr fontId="1"/>
  </si>
  <si>
    <t>警察学校の師範</t>
    <rPh sb="0" eb="2">
      <t>ケイサツ</t>
    </rPh>
    <rPh sb="2" eb="4">
      <t>ガッコウ</t>
    </rPh>
    <rPh sb="5" eb="7">
      <t>シハン</t>
    </rPh>
    <phoneticPr fontId="1"/>
  </si>
  <si>
    <t>方面本部の補佐官</t>
    <rPh sb="0" eb="2">
      <t>ホウメン</t>
    </rPh>
    <rPh sb="2" eb="4">
      <t>ホンブ</t>
    </rPh>
    <rPh sb="5" eb="8">
      <t>ホサカン</t>
    </rPh>
    <phoneticPr fontId="1"/>
  </si>
  <si>
    <t>警察署の課長</t>
    <rPh sb="0" eb="3">
      <t>ケイサツショ</t>
    </rPh>
    <rPh sb="4" eb="6">
      <t>カチョウ</t>
    </rPh>
    <phoneticPr fontId="1"/>
  </si>
  <si>
    <t>小学校、中学校及び義務教育学校の主幹</t>
    <rPh sb="0" eb="3">
      <t>ショウガッコウ</t>
    </rPh>
    <rPh sb="4" eb="7">
      <t>チュウガッコウ</t>
    </rPh>
    <rPh sb="7" eb="8">
      <t>オヨ</t>
    </rPh>
    <rPh sb="9" eb="11">
      <t>ギム</t>
    </rPh>
    <rPh sb="11" eb="13">
      <t>キョウイク</t>
    </rPh>
    <rPh sb="13" eb="15">
      <t>ガッコウ</t>
    </rPh>
    <rPh sb="16" eb="18">
      <t>シュカン</t>
    </rPh>
    <phoneticPr fontId="1"/>
  </si>
  <si>
    <t>図書館の司書部長（中央、中之島）</t>
    <rPh sb="0" eb="3">
      <t>トショカン</t>
    </rPh>
    <rPh sb="4" eb="6">
      <t>シショ</t>
    </rPh>
    <rPh sb="6" eb="8">
      <t>ブチョウ</t>
    </rPh>
    <rPh sb="9" eb="11">
      <t>チュウオウ</t>
    </rPh>
    <rPh sb="12" eb="15">
      <t>ナカノシマ</t>
    </rPh>
    <phoneticPr fontId="1"/>
  </si>
  <si>
    <t>図書館の副館長（中央、中之島）</t>
    <rPh sb="0" eb="3">
      <t>トショカン</t>
    </rPh>
    <rPh sb="4" eb="7">
      <t>フクカンチョウ</t>
    </rPh>
    <rPh sb="8" eb="10">
      <t>チュウオウ</t>
    </rPh>
    <rPh sb="11" eb="14">
      <t>ナカノシマ</t>
    </rPh>
    <phoneticPr fontId="1"/>
  </si>
  <si>
    <t>教育センターの部長</t>
    <rPh sb="0" eb="2">
      <t>キョウイク</t>
    </rPh>
    <rPh sb="7" eb="9">
      <t>ブチョウ</t>
    </rPh>
    <phoneticPr fontId="1"/>
  </si>
  <si>
    <t>高等学校及び特別支援学校の事務部長</t>
    <rPh sb="0" eb="2">
      <t>コウトウ</t>
    </rPh>
    <rPh sb="2" eb="4">
      <t>ガッコウ</t>
    </rPh>
    <rPh sb="4" eb="5">
      <t>オヨ</t>
    </rPh>
    <rPh sb="6" eb="8">
      <t>トクベツ</t>
    </rPh>
    <rPh sb="8" eb="10">
      <t>シエン</t>
    </rPh>
    <rPh sb="10" eb="12">
      <t>ガッコウ</t>
    </rPh>
    <rPh sb="13" eb="15">
      <t>ジム</t>
    </rPh>
    <rPh sb="15" eb="17">
      <t>ブチョウ</t>
    </rPh>
    <phoneticPr fontId="1"/>
  </si>
  <si>
    <t>調査官</t>
    <rPh sb="0" eb="3">
      <t>チョウサカン</t>
    </rPh>
    <phoneticPr fontId="1"/>
  </si>
  <si>
    <t>主席師範</t>
    <rPh sb="0" eb="2">
      <t>シュセキ</t>
    </rPh>
    <rPh sb="2" eb="4">
      <t>シハン</t>
    </rPh>
    <phoneticPr fontId="1"/>
  </si>
  <si>
    <t>警察学校の調査官</t>
    <rPh sb="0" eb="2">
      <t>ケイサツ</t>
    </rPh>
    <rPh sb="2" eb="4">
      <t>ガッコウ</t>
    </rPh>
    <rPh sb="5" eb="8">
      <t>チョウサカン</t>
    </rPh>
    <phoneticPr fontId="1"/>
  </si>
  <si>
    <t>教委事務局</t>
    <rPh sb="0" eb="5">
      <t>キョウイジムキョク</t>
    </rPh>
    <phoneticPr fontId="1"/>
  </si>
  <si>
    <t>理事官</t>
    <rPh sb="0" eb="3">
      <t>リジカン</t>
    </rPh>
    <phoneticPr fontId="1"/>
  </si>
  <si>
    <t>所長</t>
    <rPh sb="0" eb="2">
      <t>ショチョウ</t>
    </rPh>
    <phoneticPr fontId="1"/>
  </si>
  <si>
    <t>場長</t>
    <rPh sb="0" eb="2">
      <t>ジョウチョウ</t>
    </rPh>
    <phoneticPr fontId="1"/>
  </si>
  <si>
    <t>訟務官</t>
    <rPh sb="0" eb="3">
      <t>ショウムカン</t>
    </rPh>
    <phoneticPr fontId="1"/>
  </si>
  <si>
    <t>教育センターの所長</t>
    <rPh sb="0" eb="1">
      <t>キョウ</t>
    </rPh>
    <rPh sb="1" eb="2">
      <t>イク</t>
    </rPh>
    <rPh sb="7" eb="9">
      <t>ショチョウ</t>
    </rPh>
    <phoneticPr fontId="1"/>
  </si>
  <si>
    <t>教育センターの次長</t>
    <rPh sb="7" eb="9">
      <t>ジチョウ</t>
    </rPh>
    <phoneticPr fontId="1"/>
  </si>
  <si>
    <t>参事官</t>
    <rPh sb="0" eb="3">
      <t>サンジカン</t>
    </rPh>
    <phoneticPr fontId="1"/>
  </si>
  <si>
    <t>高等学校及び特別支援学校の事務部長（再任用）</t>
    <rPh sb="0" eb="2">
      <t>コウトウ</t>
    </rPh>
    <rPh sb="2" eb="4">
      <t>ガッコウ</t>
    </rPh>
    <rPh sb="4" eb="5">
      <t>オヨ</t>
    </rPh>
    <rPh sb="6" eb="8">
      <t>トクベツ</t>
    </rPh>
    <rPh sb="8" eb="10">
      <t>シエン</t>
    </rPh>
    <rPh sb="10" eb="12">
      <t>ガッコウ</t>
    </rPh>
    <rPh sb="13" eb="15">
      <t>ジム</t>
    </rPh>
    <rPh sb="15" eb="17">
      <t>ブチョウ</t>
    </rPh>
    <rPh sb="18" eb="21">
      <t>サイニンヨウ</t>
    </rPh>
    <phoneticPr fontId="1"/>
  </si>
  <si>
    <t>教育監</t>
    <rPh sb="0" eb="2">
      <t>キョウイク</t>
    </rPh>
    <rPh sb="2" eb="3">
      <t>カン</t>
    </rPh>
    <phoneticPr fontId="1"/>
  </si>
  <si>
    <t>私学監</t>
    <rPh sb="0" eb="2">
      <t>シガク</t>
    </rPh>
    <rPh sb="2" eb="3">
      <t>カン</t>
    </rPh>
    <phoneticPr fontId="1"/>
  </si>
  <si>
    <t>図書館の館長（中央、中之島）</t>
    <rPh sb="0" eb="3">
      <t>トショカン</t>
    </rPh>
    <rPh sb="4" eb="6">
      <t>カンチョウ</t>
    </rPh>
    <rPh sb="7" eb="9">
      <t>チュウオウ</t>
    </rPh>
    <rPh sb="10" eb="13">
      <t>ナカノシマ</t>
    </rPh>
    <phoneticPr fontId="1"/>
  </si>
  <si>
    <t>高等学校及び特別支援学校の事務長、課長補佐</t>
    <rPh sb="0" eb="2">
      <t>コウトウ</t>
    </rPh>
    <rPh sb="2" eb="4">
      <t>ガッコウ</t>
    </rPh>
    <rPh sb="4" eb="5">
      <t>オヨ</t>
    </rPh>
    <rPh sb="6" eb="8">
      <t>トクベツ</t>
    </rPh>
    <rPh sb="8" eb="10">
      <t>シエン</t>
    </rPh>
    <rPh sb="10" eb="12">
      <t>ガッコウ</t>
    </rPh>
    <rPh sb="13" eb="16">
      <t>ジムチョウ</t>
    </rPh>
    <rPh sb="17" eb="19">
      <t>カチョウ</t>
    </rPh>
    <rPh sb="19" eb="21">
      <t>ホサ</t>
    </rPh>
    <phoneticPr fontId="1"/>
  </si>
  <si>
    <t>研究員</t>
    <rPh sb="0" eb="3">
      <t>ケンキュウイン</t>
    </rPh>
    <phoneticPr fontId="1"/>
  </si>
  <si>
    <t>警察</t>
    <rPh sb="0" eb="2">
      <t>ケイサツ</t>
    </rPh>
    <phoneticPr fontId="1"/>
  </si>
  <si>
    <t>副総括研究員</t>
    <rPh sb="0" eb="3">
      <t>フクソウカツ</t>
    </rPh>
    <rPh sb="3" eb="6">
      <t>ケンキュウイン</t>
    </rPh>
    <phoneticPr fontId="1"/>
  </si>
  <si>
    <t>主席研究員</t>
    <rPh sb="0" eb="2">
      <t>シュセキ</t>
    </rPh>
    <rPh sb="2" eb="5">
      <t>ケンキュウイン</t>
    </rPh>
    <phoneticPr fontId="1"/>
  </si>
  <si>
    <t>主席研究員（再任用）</t>
    <rPh sb="0" eb="2">
      <t>シュセキ</t>
    </rPh>
    <rPh sb="2" eb="5">
      <t>ケンキュウイン</t>
    </rPh>
    <rPh sb="6" eb="9">
      <t>サイニンヨウ</t>
    </rPh>
    <phoneticPr fontId="1"/>
  </si>
  <si>
    <t>研究員級</t>
    <rPh sb="0" eb="3">
      <t>ケンキュウイン</t>
    </rPh>
    <rPh sb="3" eb="4">
      <t>キュウ</t>
    </rPh>
    <phoneticPr fontId="1"/>
  </si>
  <si>
    <t>主任研究員級</t>
    <rPh sb="0" eb="2">
      <t>シュニン</t>
    </rPh>
    <rPh sb="2" eb="5">
      <t>ケンキュウイン</t>
    </rPh>
    <rPh sb="5" eb="6">
      <t>キュウ</t>
    </rPh>
    <phoneticPr fontId="1"/>
  </si>
  <si>
    <t>総括研究員級</t>
    <rPh sb="0" eb="2">
      <t>ソウカツ</t>
    </rPh>
    <rPh sb="2" eb="5">
      <t>ケンキュウイン</t>
    </rPh>
    <rPh sb="5" eb="6">
      <t>キュウ</t>
    </rPh>
    <phoneticPr fontId="1"/>
  </si>
  <si>
    <t>技師級</t>
    <rPh sb="0" eb="2">
      <t>ギシ</t>
    </rPh>
    <rPh sb="2" eb="3">
      <t>キュウ</t>
    </rPh>
    <phoneticPr fontId="1"/>
  </si>
  <si>
    <t>課長補佐級及び主査級</t>
    <rPh sb="0" eb="2">
      <t>カチョウ</t>
    </rPh>
    <rPh sb="2" eb="4">
      <t>ホサ</t>
    </rPh>
    <rPh sb="4" eb="5">
      <t>キュウ</t>
    </rPh>
    <rPh sb="5" eb="6">
      <t>オヨ</t>
    </rPh>
    <rPh sb="7" eb="9">
      <t>シュサ</t>
    </rPh>
    <rPh sb="9" eb="10">
      <t>キュウ</t>
    </rPh>
    <phoneticPr fontId="1"/>
  </si>
  <si>
    <t>８級</t>
    <rPh sb="1" eb="2">
      <t>キュウ</t>
    </rPh>
    <phoneticPr fontId="1"/>
  </si>
  <si>
    <t>学校</t>
    <rPh sb="0" eb="2">
      <t>ガッコウ</t>
    </rPh>
    <phoneticPr fontId="1"/>
  </si>
  <si>
    <t>高等学校等教育職給料表</t>
    <rPh sb="0" eb="2">
      <t>コウトウ</t>
    </rPh>
    <rPh sb="2" eb="4">
      <t>ガッコウ</t>
    </rPh>
    <rPh sb="4" eb="5">
      <t>トウ</t>
    </rPh>
    <rPh sb="5" eb="7">
      <t>キョウイク</t>
    </rPh>
    <rPh sb="7" eb="8">
      <t>ショク</t>
    </rPh>
    <rPh sb="8" eb="10">
      <t>キュウリョウ</t>
    </rPh>
    <rPh sb="10" eb="11">
      <t>ヒョウ</t>
    </rPh>
    <phoneticPr fontId="1"/>
  </si>
  <si>
    <t>（％）</t>
    <phoneticPr fontId="1"/>
  </si>
  <si>
    <t>（％）</t>
    <phoneticPr fontId="1"/>
  </si>
  <si>
    <t>１　高等学校又は特別支援学校の講師(人事委員会規則で定める職を除く。)、助教諭若しくは養護助教諭の職務又は実習助手の職務(他の職務の級に定めのあるものを除く。)
２　特別支援学校の寄宿舎指導員の職務(他の職務の級に定めのあるものを除く。)</t>
    <phoneticPr fontId="1"/>
  </si>
  <si>
    <t>講師</t>
    <rPh sb="0" eb="2">
      <t>コウシ</t>
    </rPh>
    <phoneticPr fontId="1"/>
  </si>
  <si>
    <t>講師級</t>
    <rPh sb="0" eb="2">
      <t>コウシ</t>
    </rPh>
    <rPh sb="2" eb="3">
      <t>キュウ</t>
    </rPh>
    <phoneticPr fontId="1"/>
  </si>
  <si>
    <t>養護助教諭</t>
    <rPh sb="0" eb="2">
      <t>ヨウゴ</t>
    </rPh>
    <rPh sb="2" eb="5">
      <t>ジョキョウユ</t>
    </rPh>
    <phoneticPr fontId="1"/>
  </si>
  <si>
    <t>実習助手</t>
    <rPh sb="0" eb="2">
      <t>ジッシュウ</t>
    </rPh>
    <rPh sb="2" eb="4">
      <t>ジョシュ</t>
    </rPh>
    <phoneticPr fontId="1"/>
  </si>
  <si>
    <t>実習助手(臨時的任用職員)</t>
    <rPh sb="0" eb="2">
      <t>ジッシュウ</t>
    </rPh>
    <rPh sb="2" eb="4">
      <t>ジョシュ</t>
    </rPh>
    <rPh sb="5" eb="8">
      <t>リンジテキ</t>
    </rPh>
    <rPh sb="8" eb="10">
      <t>ニンヨウ</t>
    </rPh>
    <rPh sb="10" eb="12">
      <t>ショクイン</t>
    </rPh>
    <phoneticPr fontId="1"/>
  </si>
  <si>
    <t>実習助手(再任用)</t>
    <rPh sb="0" eb="2">
      <t>ジッシュウ</t>
    </rPh>
    <rPh sb="2" eb="4">
      <t>ジョシュ</t>
    </rPh>
    <rPh sb="5" eb="8">
      <t>サイニンヨウ</t>
    </rPh>
    <phoneticPr fontId="1"/>
  </si>
  <si>
    <t>寄宿舎指導員</t>
    <rPh sb="0" eb="3">
      <t>キシュクシャ</t>
    </rPh>
    <rPh sb="3" eb="6">
      <t>シドウイン</t>
    </rPh>
    <phoneticPr fontId="1"/>
  </si>
  <si>
    <t>寄宿舎指導員（臨時的任用職員）</t>
    <rPh sb="0" eb="3">
      <t>キシュクシャ</t>
    </rPh>
    <rPh sb="3" eb="6">
      <t>シドウイン</t>
    </rPh>
    <rPh sb="7" eb="10">
      <t>リンジテキ</t>
    </rPh>
    <rPh sb="10" eb="12">
      <t>ニンヨウ</t>
    </rPh>
    <rPh sb="12" eb="14">
      <t>ショクイン</t>
    </rPh>
    <phoneticPr fontId="1"/>
  </si>
  <si>
    <t>１　高等学校又は特別支援学校の教諭の職務又は養護教諭若しくは栄養教諭の職務(他の職務の級に定めのあるものを除く。)
２　高等学校又は特別支援学校の実習助手(担任する事務を総括する実習助手に限る。)の職務
３　特別支援学校の寄宿舎指導員(担任する事務を総括する寄宿舎指導員に限る。)の職務
４　指導主事又は社会教育主事の職務(他の職務の級に定めのあるものを除く。)
５　1の職務とその複雑及び困難の度が同程度の職務で人事委員会規則で定めるもの</t>
  </si>
  <si>
    <t>教諭</t>
    <rPh sb="0" eb="2">
      <t>キョウユ</t>
    </rPh>
    <phoneticPr fontId="1"/>
  </si>
  <si>
    <t>教諭級</t>
    <rPh sb="0" eb="2">
      <t>キョウユ</t>
    </rPh>
    <rPh sb="2" eb="3">
      <t>キュウ</t>
    </rPh>
    <phoneticPr fontId="1"/>
  </si>
  <si>
    <t>教諭（再任用）</t>
    <rPh sb="0" eb="2">
      <t>キョウユ</t>
    </rPh>
    <rPh sb="3" eb="6">
      <t>サイニンヨウ</t>
    </rPh>
    <phoneticPr fontId="1"/>
  </si>
  <si>
    <t>養護教諭</t>
    <rPh sb="0" eb="2">
      <t>ヨウゴ</t>
    </rPh>
    <rPh sb="2" eb="4">
      <t>キョウユ</t>
    </rPh>
    <phoneticPr fontId="1"/>
  </si>
  <si>
    <t>養護教諭（再任用）</t>
    <rPh sb="0" eb="2">
      <t>ヨウゴ</t>
    </rPh>
    <rPh sb="2" eb="4">
      <t>キョウユ</t>
    </rPh>
    <rPh sb="5" eb="8">
      <t>サイニンヨウ</t>
    </rPh>
    <phoneticPr fontId="1"/>
  </si>
  <si>
    <t>栄養教諭</t>
    <rPh sb="0" eb="2">
      <t>エイヨウ</t>
    </rPh>
    <rPh sb="2" eb="4">
      <t>キョウユ</t>
    </rPh>
    <phoneticPr fontId="1"/>
  </si>
  <si>
    <t>栄養教諭（再任用）</t>
    <rPh sb="0" eb="2">
      <t>エイヨウ</t>
    </rPh>
    <rPh sb="2" eb="4">
      <t>キョウユ</t>
    </rPh>
    <rPh sb="5" eb="8">
      <t>サイニンヨウ</t>
    </rPh>
    <phoneticPr fontId="1"/>
  </si>
  <si>
    <t>総括実習助手</t>
    <rPh sb="0" eb="2">
      <t>ソウカツ</t>
    </rPh>
    <rPh sb="2" eb="4">
      <t>ジッシュウ</t>
    </rPh>
    <rPh sb="4" eb="6">
      <t>ジョシュ</t>
    </rPh>
    <phoneticPr fontId="1"/>
  </si>
  <si>
    <t>総括寄宿舎指導員</t>
    <rPh sb="0" eb="2">
      <t>ソウカツ</t>
    </rPh>
    <rPh sb="2" eb="5">
      <t>キシュクシャ</t>
    </rPh>
    <rPh sb="5" eb="8">
      <t>シドウイン</t>
    </rPh>
    <phoneticPr fontId="1"/>
  </si>
  <si>
    <t>教諭（指導専任）</t>
    <rPh sb="0" eb="2">
      <t>キョウユ</t>
    </rPh>
    <rPh sb="3" eb="5">
      <t>シドウ</t>
    </rPh>
    <rPh sb="5" eb="7">
      <t>センニン</t>
    </rPh>
    <phoneticPr fontId="1"/>
  </si>
  <si>
    <t>特２級</t>
    <rPh sb="0" eb="1">
      <t>トク</t>
    </rPh>
    <rPh sb="2" eb="3">
      <t>キュウ</t>
    </rPh>
    <phoneticPr fontId="1"/>
  </si>
  <si>
    <t>１　高等学校又は特別支援学校の主幹教諭の職務
２　高等学校又は特別支援学校の指導教諭、養護教諭(養護教諭その他の職員に対して、教育指導の改善及び充実のために必要な指導及び助言を行う養護教諭に限る。)又は栄養教諭(栄養教諭その他の職員に対して、教育指導の改善及び充実のために必要な指導及び助言を行う栄養教諭に限る。)の職務</t>
    <phoneticPr fontId="1"/>
  </si>
  <si>
    <t>首席</t>
    <rPh sb="0" eb="2">
      <t>シュセキ</t>
    </rPh>
    <phoneticPr fontId="1"/>
  </si>
  <si>
    <t>首席・指導教諭級</t>
    <rPh sb="0" eb="2">
      <t>シュセキ</t>
    </rPh>
    <rPh sb="3" eb="5">
      <t>シドウ</t>
    </rPh>
    <rPh sb="5" eb="7">
      <t>キョウユ</t>
    </rPh>
    <rPh sb="7" eb="8">
      <t>キュウ</t>
    </rPh>
    <phoneticPr fontId="1"/>
  </si>
  <si>
    <t>指導教諭</t>
    <rPh sb="0" eb="2">
      <t>シドウ</t>
    </rPh>
    <rPh sb="2" eb="4">
      <t>キョウユ</t>
    </rPh>
    <phoneticPr fontId="1"/>
  </si>
  <si>
    <t>指導養護教諭</t>
    <rPh sb="0" eb="2">
      <t>シドウ</t>
    </rPh>
    <rPh sb="2" eb="4">
      <t>ヨウゴ</t>
    </rPh>
    <rPh sb="4" eb="6">
      <t>キョウユ</t>
    </rPh>
    <phoneticPr fontId="1"/>
  </si>
  <si>
    <t>指導栄養教諭</t>
    <rPh sb="0" eb="2">
      <t>シドウ</t>
    </rPh>
    <rPh sb="2" eb="4">
      <t>エイヨウ</t>
    </rPh>
    <rPh sb="4" eb="6">
      <t>キョウユ</t>
    </rPh>
    <phoneticPr fontId="1"/>
  </si>
  <si>
    <t>１　高等学校又は特別支援学校の教頭の職務
２　相当高度の知識又は経験を必要とする指導主事又は社会教育主事</t>
  </si>
  <si>
    <t>教頭</t>
    <rPh sb="0" eb="2">
      <t>キョウトウ</t>
    </rPh>
    <phoneticPr fontId="1"/>
  </si>
  <si>
    <t>教頭級</t>
    <rPh sb="0" eb="2">
      <t>キョウトウ</t>
    </rPh>
    <rPh sb="2" eb="3">
      <t>キュウ</t>
    </rPh>
    <phoneticPr fontId="1"/>
  </si>
  <si>
    <t>教頭（再任用）</t>
    <rPh sb="0" eb="2">
      <t>キョウトウ</t>
    </rPh>
    <rPh sb="3" eb="6">
      <t>サイニンヨウ</t>
    </rPh>
    <phoneticPr fontId="1"/>
  </si>
  <si>
    <t>１　高等学校又は特別支援学校の校長の職務
２　高度の知識又は経験を必要とする指導主事又は社会教育主事</t>
  </si>
  <si>
    <t>校長</t>
    <rPh sb="0" eb="2">
      <t>コウチョウ</t>
    </rPh>
    <phoneticPr fontId="1"/>
  </si>
  <si>
    <t>校長級</t>
    <rPh sb="0" eb="2">
      <t>コウチョウ</t>
    </rPh>
    <rPh sb="2" eb="3">
      <t>キュウ</t>
    </rPh>
    <phoneticPr fontId="1"/>
  </si>
  <si>
    <t>准校長</t>
    <rPh sb="0" eb="1">
      <t>ジュン</t>
    </rPh>
    <rPh sb="1" eb="3">
      <t>コウチョウ</t>
    </rPh>
    <phoneticPr fontId="1"/>
  </si>
  <si>
    <t>校長（再任用）</t>
    <rPh sb="0" eb="2">
      <t>コウチョウ</t>
    </rPh>
    <rPh sb="3" eb="5">
      <t>サイニン</t>
    </rPh>
    <rPh sb="5" eb="6">
      <t>ヨウ</t>
    </rPh>
    <phoneticPr fontId="1"/>
  </si>
  <si>
    <t>校長（任期付職員）</t>
    <rPh sb="0" eb="2">
      <t>コウチョウ</t>
    </rPh>
    <rPh sb="3" eb="5">
      <t>ニンキ</t>
    </rPh>
    <rPh sb="5" eb="6">
      <t>ツキ</t>
    </rPh>
    <rPh sb="6" eb="8">
      <t>ショクイン</t>
    </rPh>
    <phoneticPr fontId="1"/>
  </si>
  <si>
    <t>准校長（任期付職員）</t>
    <rPh sb="0" eb="1">
      <t>ジュン</t>
    </rPh>
    <rPh sb="1" eb="3">
      <t>コウチョウ</t>
    </rPh>
    <rPh sb="4" eb="6">
      <t>ニンキ</t>
    </rPh>
    <rPh sb="6" eb="7">
      <t>ツキ</t>
    </rPh>
    <rPh sb="7" eb="9">
      <t>ショクイン</t>
    </rPh>
    <phoneticPr fontId="1"/>
  </si>
  <si>
    <t>小学校・中学校教育職給料表</t>
    <rPh sb="0" eb="3">
      <t>ショウガッコウ</t>
    </rPh>
    <rPh sb="4" eb="7">
      <t>チュウガッコウ</t>
    </rPh>
    <rPh sb="7" eb="9">
      <t>キョウイク</t>
    </rPh>
    <rPh sb="9" eb="10">
      <t>ショク</t>
    </rPh>
    <rPh sb="10" eb="12">
      <t>キュウリョウ</t>
    </rPh>
    <rPh sb="12" eb="13">
      <t>ヒョウ</t>
    </rPh>
    <phoneticPr fontId="1"/>
  </si>
  <si>
    <t>（％）</t>
    <phoneticPr fontId="1"/>
  </si>
  <si>
    <t>小学校、中学校又は義務教育学校の講師(人事委員会規則で定める職を除く。)、助教諭又は養護助教諭の職務</t>
    <rPh sb="0" eb="3">
      <t>ショウガッコウ</t>
    </rPh>
    <rPh sb="4" eb="7">
      <t>チュウガッコウ</t>
    </rPh>
    <rPh sb="7" eb="8">
      <t>マタ</t>
    </rPh>
    <rPh sb="9" eb="11">
      <t>ギム</t>
    </rPh>
    <rPh sb="11" eb="13">
      <t>キョウイク</t>
    </rPh>
    <rPh sb="13" eb="15">
      <t>ガッコウ</t>
    </rPh>
    <rPh sb="16" eb="18">
      <t>コウシ</t>
    </rPh>
    <rPh sb="19" eb="21">
      <t>ジンジ</t>
    </rPh>
    <rPh sb="21" eb="24">
      <t>イインカイ</t>
    </rPh>
    <rPh sb="24" eb="26">
      <t>キソク</t>
    </rPh>
    <rPh sb="27" eb="28">
      <t>サダ</t>
    </rPh>
    <rPh sb="30" eb="31">
      <t>ショク</t>
    </rPh>
    <rPh sb="32" eb="33">
      <t>ノゾ</t>
    </rPh>
    <rPh sb="37" eb="40">
      <t>ジョキョウユ</t>
    </rPh>
    <rPh sb="40" eb="41">
      <t>マタ</t>
    </rPh>
    <rPh sb="42" eb="44">
      <t>ヨウゴ</t>
    </rPh>
    <rPh sb="44" eb="47">
      <t>ジョキョウユ</t>
    </rPh>
    <rPh sb="48" eb="50">
      <t>ショクム</t>
    </rPh>
    <phoneticPr fontId="1"/>
  </si>
  <si>
    <t>１　小学校、中学校又は義務教育学校の教諭の職務又は養護教諭若しくは栄養教諭の職務(他の職務の級に定めのあるものを除く。)
２　指導主事又は社会教育主事の職務(他の職務の級に定めのあるものを除く。)
３　1の職務とその複雑及び困難の度が同程度の職務で人事委員会規則で定めるもの</t>
    <phoneticPr fontId="1"/>
  </si>
  <si>
    <t>１　小学校、中学校又は義務教育学校の主幹教諭の職務
２　小学校、中学校又は義務教育学校の指導教諭、養護教諭(養護教諭その他の職員に対して、教育指導の改善及び充実のために必要な指導及び助言を行う養護教諭に限る。)又は栄養教諭(栄養教諭その他の職員に対して、教育指導の改善及び充実のために必要な指導及び助言を行う栄養教諭に限る。)の職務</t>
    <phoneticPr fontId="1"/>
  </si>
  <si>
    <t>１　小学校、中学校又は義務教育学校の副校長又は教頭の職務
２　相当高度の知識又は経験を必要とする指導主事又は社会教育主事</t>
    <phoneticPr fontId="1"/>
  </si>
  <si>
    <t>副校長</t>
    <rPh sb="0" eb="1">
      <t>フク</t>
    </rPh>
    <rPh sb="1" eb="3">
      <t>コウチョウ</t>
    </rPh>
    <phoneticPr fontId="1"/>
  </si>
  <si>
    <t>１　小学校、中学校又は義務教育学校の校長の職務
２　高度の知識又は経験を必要とする指導主事又は社会教育主事</t>
    <phoneticPr fontId="1"/>
  </si>
  <si>
    <t>校長（再任用）</t>
    <rPh sb="0" eb="2">
      <t>コウチョウ</t>
    </rPh>
    <rPh sb="3" eb="6">
      <t>サイニンヨウ</t>
    </rPh>
    <phoneticPr fontId="1"/>
  </si>
  <si>
    <t>指導主事</t>
    <rPh sb="0" eb="2">
      <t>シドウ</t>
    </rPh>
    <rPh sb="2" eb="4">
      <t>シュジ</t>
    </rPh>
    <phoneticPr fontId="1"/>
  </si>
  <si>
    <t>主任指導主事</t>
    <rPh sb="0" eb="2">
      <t>シュニン</t>
    </rPh>
    <rPh sb="2" eb="4">
      <t>シドウ</t>
    </rPh>
    <rPh sb="4" eb="6">
      <t>シュジ</t>
    </rPh>
    <phoneticPr fontId="1"/>
  </si>
  <si>
    <t>管理主事</t>
    <rPh sb="0" eb="2">
      <t>カンリ</t>
    </rPh>
    <rPh sb="2" eb="4">
      <t>シュジ</t>
    </rPh>
    <phoneticPr fontId="1"/>
  </si>
  <si>
    <t>首席指導主事</t>
    <rPh sb="0" eb="2">
      <t>シュセキ</t>
    </rPh>
    <rPh sb="2" eb="4">
      <t>シドウ</t>
    </rPh>
    <rPh sb="4" eb="6">
      <t>シュジ</t>
    </rPh>
    <phoneticPr fontId="1"/>
  </si>
  <si>
    <t>首席社会教育主事</t>
    <rPh sb="0" eb="2">
      <t>シュセキ</t>
    </rPh>
    <rPh sb="2" eb="4">
      <t>シャカイ</t>
    </rPh>
    <rPh sb="4" eb="6">
      <t>キョウイク</t>
    </rPh>
    <rPh sb="6" eb="8">
      <t>シュジ</t>
    </rPh>
    <phoneticPr fontId="1"/>
  </si>
  <si>
    <t>主任社会教育主事</t>
    <rPh sb="0" eb="2">
      <t>シュニン</t>
    </rPh>
    <rPh sb="2" eb="4">
      <t>シャカイ</t>
    </rPh>
    <rPh sb="4" eb="6">
      <t>キョウイク</t>
    </rPh>
    <rPh sb="6" eb="8">
      <t>シュジ</t>
    </rPh>
    <phoneticPr fontId="1"/>
  </si>
  <si>
    <t>主任指導主事（再任用）</t>
    <rPh sb="0" eb="2">
      <t>シュニン</t>
    </rPh>
    <rPh sb="2" eb="4">
      <t>シドウ</t>
    </rPh>
    <rPh sb="4" eb="6">
      <t>シュジ</t>
    </rPh>
    <rPh sb="7" eb="10">
      <t>サイニンヨウ</t>
    </rPh>
    <phoneticPr fontId="1"/>
  </si>
  <si>
    <t>技師（臨時的任用職員）</t>
    <rPh sb="0" eb="2">
      <t>ギシ</t>
    </rPh>
    <rPh sb="3" eb="10">
      <t>リンジテキニンヨウショクイン</t>
    </rPh>
    <phoneticPr fontId="1"/>
  </si>
  <si>
    <t>公安職給料表</t>
    <rPh sb="0" eb="3">
      <t>コウアンショク</t>
    </rPh>
    <rPh sb="3" eb="5">
      <t>キュウリョウ</t>
    </rPh>
    <rPh sb="5" eb="6">
      <t>ヒョウ</t>
    </rPh>
    <phoneticPr fontId="1"/>
  </si>
  <si>
    <t>巡査の職務</t>
    <rPh sb="0" eb="2">
      <t>ジュンサ</t>
    </rPh>
    <rPh sb="3" eb="5">
      <t>ショクム</t>
    </rPh>
    <phoneticPr fontId="1"/>
  </si>
  <si>
    <t>警察本部長</t>
    <rPh sb="0" eb="2">
      <t>ケイサツ</t>
    </rPh>
    <rPh sb="2" eb="5">
      <t>ホンブチョウ</t>
    </rPh>
    <phoneticPr fontId="1"/>
  </si>
  <si>
    <t>巡査</t>
    <rPh sb="0" eb="2">
      <t>ジュンサ</t>
    </rPh>
    <phoneticPr fontId="1"/>
  </si>
  <si>
    <t>巡査長の職務</t>
    <rPh sb="0" eb="3">
      <t>ジュンサチョウ</t>
    </rPh>
    <rPh sb="4" eb="6">
      <t>ショクム</t>
    </rPh>
    <phoneticPr fontId="1"/>
  </si>
  <si>
    <t>巡査長</t>
    <rPh sb="0" eb="3">
      <t>ジュンサチョウ</t>
    </rPh>
    <phoneticPr fontId="1"/>
  </si>
  <si>
    <t>主任の職務</t>
    <rPh sb="0" eb="2">
      <t>シュニン</t>
    </rPh>
    <rPh sb="3" eb="5">
      <t>ショクム</t>
    </rPh>
    <phoneticPr fontId="1"/>
  </si>
  <si>
    <t>主任</t>
    <rPh sb="0" eb="2">
      <t>シュニン</t>
    </rPh>
    <phoneticPr fontId="1"/>
  </si>
  <si>
    <t>巡査部長</t>
    <rPh sb="0" eb="2">
      <t>ジュンサ</t>
    </rPh>
    <rPh sb="2" eb="4">
      <t>ブチョウ</t>
    </rPh>
    <phoneticPr fontId="1"/>
  </si>
  <si>
    <t>主任(再任用）</t>
    <rPh sb="0" eb="2">
      <t>シュニン</t>
    </rPh>
    <rPh sb="3" eb="6">
      <t>サイニンヨウ</t>
    </rPh>
    <phoneticPr fontId="1"/>
  </si>
  <si>
    <t>係長の職務</t>
    <rPh sb="0" eb="2">
      <t>カカリチョウ</t>
    </rPh>
    <rPh sb="3" eb="5">
      <t>ショクム</t>
    </rPh>
    <phoneticPr fontId="1"/>
  </si>
  <si>
    <t>警部補</t>
    <rPh sb="0" eb="3">
      <t>ケイブホ</t>
    </rPh>
    <phoneticPr fontId="1"/>
  </si>
  <si>
    <t>係長(再任用）</t>
    <rPh sb="0" eb="2">
      <t>カカリチョウ</t>
    </rPh>
    <rPh sb="3" eb="6">
      <t>サイニンヨウ</t>
    </rPh>
    <phoneticPr fontId="1"/>
  </si>
  <si>
    <t>１　所属長補佐の職務
２　警察署の課長の職務（他の職務の級に定めのあるものを除く。）</t>
    <rPh sb="2" eb="5">
      <t>ショゾクチョウ</t>
    </rPh>
    <rPh sb="5" eb="7">
      <t>ホサ</t>
    </rPh>
    <rPh sb="8" eb="10">
      <t>ショクム</t>
    </rPh>
    <rPh sb="13" eb="16">
      <t>ケイサツショ</t>
    </rPh>
    <rPh sb="17" eb="19">
      <t>カチョウ</t>
    </rPh>
    <rPh sb="20" eb="22">
      <t>ショクム</t>
    </rPh>
    <rPh sb="23" eb="24">
      <t>タ</t>
    </rPh>
    <rPh sb="25" eb="27">
      <t>ショクム</t>
    </rPh>
    <rPh sb="28" eb="29">
      <t>キュウ</t>
    </rPh>
    <rPh sb="30" eb="31">
      <t>サダ</t>
    </rPh>
    <rPh sb="38" eb="39">
      <t>ノゾ</t>
    </rPh>
    <phoneticPr fontId="1"/>
  </si>
  <si>
    <t>所属長補佐</t>
    <rPh sb="0" eb="3">
      <t>ショゾクチョウ</t>
    </rPh>
    <rPh sb="3" eb="5">
      <t>ホサ</t>
    </rPh>
    <phoneticPr fontId="1"/>
  </si>
  <si>
    <t>警部</t>
    <rPh sb="0" eb="2">
      <t>ケイブ</t>
    </rPh>
    <phoneticPr fontId="1"/>
  </si>
  <si>
    <t>所属長補佐(再任用）</t>
    <rPh sb="0" eb="3">
      <t>ショゾクチョウ</t>
    </rPh>
    <rPh sb="3" eb="5">
      <t>ホサ</t>
    </rPh>
    <rPh sb="6" eb="9">
      <t>サイニンヨウ</t>
    </rPh>
    <phoneticPr fontId="1"/>
  </si>
  <si>
    <t>審理官</t>
    <rPh sb="0" eb="3">
      <t>シンリカン</t>
    </rPh>
    <phoneticPr fontId="1"/>
  </si>
  <si>
    <t>検視官</t>
    <rPh sb="0" eb="3">
      <t>ケンシカン</t>
    </rPh>
    <phoneticPr fontId="1"/>
  </si>
  <si>
    <t>中隊長</t>
    <rPh sb="0" eb="3">
      <t>チュウタイチョウ</t>
    </rPh>
    <phoneticPr fontId="1"/>
  </si>
  <si>
    <t>警察学校の主任教官</t>
    <rPh sb="0" eb="2">
      <t>ケイサツ</t>
    </rPh>
    <rPh sb="2" eb="4">
      <t>ガッコウ</t>
    </rPh>
    <rPh sb="5" eb="7">
      <t>シュニン</t>
    </rPh>
    <rPh sb="7" eb="9">
      <t>キョウカン</t>
    </rPh>
    <phoneticPr fontId="1"/>
  </si>
  <si>
    <t>警察署の室長</t>
    <rPh sb="0" eb="3">
      <t>ケイサツショ</t>
    </rPh>
    <rPh sb="4" eb="6">
      <t>シツチョウ</t>
    </rPh>
    <phoneticPr fontId="1"/>
  </si>
  <si>
    <t>警察署の副所長</t>
    <rPh sb="0" eb="3">
      <t>ケイサツショ</t>
    </rPh>
    <rPh sb="4" eb="7">
      <t>フクショチョウ</t>
    </rPh>
    <phoneticPr fontId="1"/>
  </si>
  <si>
    <t>警察署の隊長</t>
    <rPh sb="0" eb="3">
      <t>ケイサツショ</t>
    </rPh>
    <rPh sb="4" eb="6">
      <t>タイチョウ</t>
    </rPh>
    <phoneticPr fontId="1"/>
  </si>
  <si>
    <t>警察署の中隊長</t>
    <rPh sb="0" eb="3">
      <t>ケイサツショ</t>
    </rPh>
    <rPh sb="4" eb="5">
      <t>チュウ</t>
    </rPh>
    <rPh sb="5" eb="7">
      <t>タイチョウ</t>
    </rPh>
    <phoneticPr fontId="1"/>
  </si>
  <si>
    <t>警察署の課長代理</t>
    <rPh sb="0" eb="3">
      <t>ケイサツショ</t>
    </rPh>
    <rPh sb="4" eb="6">
      <t>カチョウ</t>
    </rPh>
    <rPh sb="6" eb="8">
      <t>ダイリ</t>
    </rPh>
    <phoneticPr fontId="1"/>
  </si>
  <si>
    <t>１　管理官の職務
３　大規模な警察署又は困難な事務を所掌する警察署の課長の職務</t>
    <rPh sb="2" eb="4">
      <t>カンリ</t>
    </rPh>
    <rPh sb="4" eb="5">
      <t>カン</t>
    </rPh>
    <rPh sb="6" eb="8">
      <t>ショクム</t>
    </rPh>
    <rPh sb="11" eb="14">
      <t>ダイキボ</t>
    </rPh>
    <rPh sb="15" eb="18">
      <t>ケイサツショ</t>
    </rPh>
    <rPh sb="18" eb="19">
      <t>マタ</t>
    </rPh>
    <rPh sb="20" eb="22">
      <t>コンナン</t>
    </rPh>
    <rPh sb="23" eb="25">
      <t>ジム</t>
    </rPh>
    <rPh sb="26" eb="28">
      <t>ショショウ</t>
    </rPh>
    <rPh sb="30" eb="33">
      <t>ケイサツショ</t>
    </rPh>
    <rPh sb="34" eb="36">
      <t>カチョウ</t>
    </rPh>
    <rPh sb="37" eb="39">
      <t>ショクム</t>
    </rPh>
    <phoneticPr fontId="1"/>
  </si>
  <si>
    <t>警視</t>
    <rPh sb="0" eb="2">
      <t>ケイシ</t>
    </rPh>
    <phoneticPr fontId="1"/>
  </si>
  <si>
    <t>被害者支援官</t>
    <rPh sb="0" eb="3">
      <t>ヒガイシャ</t>
    </rPh>
    <rPh sb="3" eb="5">
      <t>シエン</t>
    </rPh>
    <rPh sb="5" eb="6">
      <t>カン</t>
    </rPh>
    <phoneticPr fontId="1"/>
  </si>
  <si>
    <t>少年補導官</t>
    <rPh sb="0" eb="2">
      <t>ショウネン</t>
    </rPh>
    <rPh sb="2" eb="4">
      <t>ホドウ</t>
    </rPh>
    <rPh sb="4" eb="5">
      <t>カン</t>
    </rPh>
    <phoneticPr fontId="1"/>
  </si>
  <si>
    <t>指導官</t>
    <rPh sb="0" eb="2">
      <t>シドウ</t>
    </rPh>
    <rPh sb="2" eb="3">
      <t>カン</t>
    </rPh>
    <phoneticPr fontId="1"/>
  </si>
  <si>
    <t>捜査官</t>
    <rPh sb="0" eb="2">
      <t>ソウサ</t>
    </rPh>
    <rPh sb="2" eb="3">
      <t>カン</t>
    </rPh>
    <phoneticPr fontId="1"/>
  </si>
  <si>
    <t>警察学校の部長</t>
    <rPh sb="0" eb="2">
      <t>ケイサツ</t>
    </rPh>
    <rPh sb="2" eb="4">
      <t>ガッコウ</t>
    </rPh>
    <rPh sb="5" eb="7">
      <t>ブチョウ</t>
    </rPh>
    <phoneticPr fontId="1"/>
  </si>
  <si>
    <t>方面本部の統括官</t>
    <rPh sb="0" eb="2">
      <t>ホウメン</t>
    </rPh>
    <rPh sb="2" eb="4">
      <t>ホンブ</t>
    </rPh>
    <rPh sb="5" eb="8">
      <t>トウカツカン</t>
    </rPh>
    <phoneticPr fontId="1"/>
  </si>
  <si>
    <t>警察署の課長（大規模又は困難）</t>
    <rPh sb="0" eb="3">
      <t>ケイサツショ</t>
    </rPh>
    <rPh sb="4" eb="6">
      <t>カチョウ</t>
    </rPh>
    <rPh sb="7" eb="10">
      <t>ダイキボ</t>
    </rPh>
    <rPh sb="10" eb="11">
      <t>マタ</t>
    </rPh>
    <rPh sb="12" eb="14">
      <t>コンナン</t>
    </rPh>
    <phoneticPr fontId="1"/>
  </si>
  <si>
    <t>警察署の所長</t>
    <rPh sb="0" eb="3">
      <t>ケイサツショ</t>
    </rPh>
    <rPh sb="4" eb="6">
      <t>ショチョウ</t>
    </rPh>
    <phoneticPr fontId="1"/>
  </si>
  <si>
    <t>警察署の隊長</t>
    <rPh sb="0" eb="3">
      <t>ケイサツショ</t>
    </rPh>
    <rPh sb="4" eb="5">
      <t>タイ</t>
    </rPh>
    <rPh sb="5" eb="6">
      <t>チョウ</t>
    </rPh>
    <phoneticPr fontId="1"/>
  </si>
  <si>
    <t>１　調査官の職務
２　警察署の副署長の職務</t>
    <rPh sb="2" eb="5">
      <t>チョウサカン</t>
    </rPh>
    <rPh sb="6" eb="8">
      <t>ショクム</t>
    </rPh>
    <rPh sb="11" eb="14">
      <t>ケイサツショ</t>
    </rPh>
    <rPh sb="15" eb="18">
      <t>フクショチョウ</t>
    </rPh>
    <rPh sb="19" eb="21">
      <t>ショクム</t>
    </rPh>
    <phoneticPr fontId="1"/>
  </si>
  <si>
    <t>副隊長</t>
    <rPh sb="0" eb="3">
      <t>フクタイチョウ</t>
    </rPh>
    <phoneticPr fontId="1"/>
  </si>
  <si>
    <t>警察署の副署長</t>
    <rPh sb="0" eb="3">
      <t>ケイサツショ</t>
    </rPh>
    <rPh sb="4" eb="5">
      <t>フク</t>
    </rPh>
    <rPh sb="5" eb="7">
      <t>ショチョウ</t>
    </rPh>
    <phoneticPr fontId="1"/>
  </si>
  <si>
    <t>８級</t>
    <rPh sb="1" eb="2">
      <t>キュウ</t>
    </rPh>
    <phoneticPr fontId="1"/>
  </si>
  <si>
    <t>１　所属長の職務
２　警察署の署長の職務</t>
    <rPh sb="2" eb="5">
      <t>ショゾクチョウ</t>
    </rPh>
    <rPh sb="6" eb="8">
      <t>ショクム</t>
    </rPh>
    <rPh sb="11" eb="14">
      <t>ケイサツショ</t>
    </rPh>
    <rPh sb="15" eb="17">
      <t>ショチョウ</t>
    </rPh>
    <rPh sb="18" eb="20">
      <t>ショクム</t>
    </rPh>
    <phoneticPr fontId="1"/>
  </si>
  <si>
    <t>所属長</t>
    <rPh sb="0" eb="3">
      <t>ショゾクチョウ</t>
    </rPh>
    <phoneticPr fontId="1"/>
  </si>
  <si>
    <t>監察官</t>
    <rPh sb="0" eb="3">
      <t>カンサツカン</t>
    </rPh>
    <phoneticPr fontId="1"/>
  </si>
  <si>
    <t>通告官</t>
    <rPh sb="0" eb="2">
      <t>ツウコク</t>
    </rPh>
    <rPh sb="2" eb="3">
      <t>カン</t>
    </rPh>
    <phoneticPr fontId="1"/>
  </si>
  <si>
    <t>対策官</t>
    <rPh sb="0" eb="2">
      <t>タイサク</t>
    </rPh>
    <rPh sb="2" eb="3">
      <t>カン</t>
    </rPh>
    <phoneticPr fontId="1"/>
  </si>
  <si>
    <t>首席審理官</t>
    <rPh sb="0" eb="2">
      <t>シュセキ</t>
    </rPh>
    <rPh sb="2" eb="5">
      <t>シンリカン</t>
    </rPh>
    <phoneticPr fontId="1"/>
  </si>
  <si>
    <t>警察学校の副校長</t>
    <rPh sb="0" eb="2">
      <t>ケイサツ</t>
    </rPh>
    <rPh sb="2" eb="4">
      <t>ガッコウ</t>
    </rPh>
    <rPh sb="5" eb="8">
      <t>フクコウチョウ</t>
    </rPh>
    <phoneticPr fontId="1"/>
  </si>
  <si>
    <t>方面本部の副方面本部長</t>
    <rPh sb="0" eb="2">
      <t>ホウメン</t>
    </rPh>
    <rPh sb="2" eb="4">
      <t>ホンブ</t>
    </rPh>
    <rPh sb="5" eb="6">
      <t>フク</t>
    </rPh>
    <rPh sb="6" eb="8">
      <t>ホウメン</t>
    </rPh>
    <rPh sb="8" eb="10">
      <t>ホンブ</t>
    </rPh>
    <rPh sb="10" eb="11">
      <t>チョウ</t>
    </rPh>
    <phoneticPr fontId="1"/>
  </si>
  <si>
    <t>組織犯罪対策本部の副本部長</t>
    <rPh sb="0" eb="2">
      <t>ソシキ</t>
    </rPh>
    <rPh sb="2" eb="4">
      <t>ハンザイ</t>
    </rPh>
    <rPh sb="4" eb="6">
      <t>タイサク</t>
    </rPh>
    <rPh sb="6" eb="8">
      <t>ホンブ</t>
    </rPh>
    <rPh sb="9" eb="10">
      <t>フク</t>
    </rPh>
    <rPh sb="10" eb="13">
      <t>ホンブチョウ</t>
    </rPh>
    <phoneticPr fontId="1"/>
  </si>
  <si>
    <t>犯罪抑止戦略本部の副本部長</t>
    <rPh sb="0" eb="2">
      <t>ハンザイ</t>
    </rPh>
    <rPh sb="2" eb="4">
      <t>ヨクシ</t>
    </rPh>
    <rPh sb="4" eb="6">
      <t>センリャク</t>
    </rPh>
    <rPh sb="6" eb="8">
      <t>ホンブ</t>
    </rPh>
    <rPh sb="9" eb="13">
      <t>フクホンブチョウ</t>
    </rPh>
    <phoneticPr fontId="1"/>
  </si>
  <si>
    <t>警察署の署長</t>
    <rPh sb="0" eb="3">
      <t>ケイサツショ</t>
    </rPh>
    <rPh sb="4" eb="6">
      <t>ショチョウ</t>
    </rPh>
    <phoneticPr fontId="1"/>
  </si>
  <si>
    <t>１　本庁の部長又は理事の職務
２　会計管理者の職務
３　委員会等の事務局長の職務
４　大規模な出先機関又は困難な事務を所掌する出先機関の長の職務</t>
    <phoneticPr fontId="1"/>
  </si>
  <si>
    <t>知事</t>
    <rPh sb="0" eb="2">
      <t>チジ</t>
    </rPh>
    <phoneticPr fontId="1"/>
  </si>
  <si>
    <t>保健所の課長
（池田、茨木、守口、四条畷、藤井寺、富田林、和泉、岸和田、泉佐野）</t>
    <rPh sb="0" eb="3">
      <t>ホケンジョ</t>
    </rPh>
    <rPh sb="4" eb="6">
      <t>カチョウ</t>
    </rPh>
    <rPh sb="11" eb="13">
      <t>イバラギ</t>
    </rPh>
    <rPh sb="21" eb="24">
      <t>フジイデラ</t>
    </rPh>
    <rPh sb="25" eb="28">
      <t>トンダバヤシ</t>
    </rPh>
    <rPh sb="29" eb="31">
      <t>イズミ</t>
    </rPh>
    <phoneticPr fontId="1"/>
  </si>
  <si>
    <t>保健所の 室長
（茨城、泉佐野）</t>
    <rPh sb="0" eb="3">
      <t>ホケンジョ</t>
    </rPh>
    <rPh sb="5" eb="7">
      <t>シツチョウ</t>
    </rPh>
    <rPh sb="9" eb="11">
      <t>イバラキ</t>
    </rPh>
    <rPh sb="12" eb="15">
      <t>イズミサノ</t>
    </rPh>
    <phoneticPr fontId="1"/>
  </si>
  <si>
    <t>高等職業技術専門校の副校長
（東大阪、夕陽丘、北大阪）</t>
    <rPh sb="0" eb="2">
      <t>コウトウ</t>
    </rPh>
    <rPh sb="2" eb="4">
      <t>ショクギョウ</t>
    </rPh>
    <rPh sb="4" eb="6">
      <t>ギジュツ</t>
    </rPh>
    <rPh sb="6" eb="8">
      <t>センモン</t>
    </rPh>
    <rPh sb="8" eb="9">
      <t>コウ</t>
    </rPh>
    <rPh sb="10" eb="13">
      <t>フクコウチョウ</t>
    </rPh>
    <rPh sb="15" eb="18">
      <t>ヒガシオオサカ</t>
    </rPh>
    <rPh sb="23" eb="24">
      <t>ダイホク</t>
    </rPh>
    <rPh sb="24" eb="26">
      <t>オオサカ</t>
    </rPh>
    <phoneticPr fontId="1"/>
  </si>
  <si>
    <t>モノレール建設事務所の 課長</t>
    <rPh sb="5" eb="7">
      <t>ケンセツ</t>
    </rPh>
    <rPh sb="7" eb="9">
      <t>ジム</t>
    </rPh>
    <rPh sb="9" eb="10">
      <t>ショ</t>
    </rPh>
    <rPh sb="12" eb="14">
      <t>カチョウ</t>
    </rPh>
    <phoneticPr fontId="1"/>
  </si>
  <si>
    <t>参事（再任用）</t>
    <rPh sb="0" eb="2">
      <t>サンジ</t>
    </rPh>
    <rPh sb="3" eb="6">
      <t>サイニンヨウ</t>
    </rPh>
    <phoneticPr fontId="1"/>
  </si>
  <si>
    <t>参事（任期付職員）</t>
    <rPh sb="0" eb="2">
      <t>サンジ</t>
    </rPh>
    <rPh sb="3" eb="5">
      <t>ニンキ</t>
    </rPh>
    <rPh sb="5" eb="6">
      <t>ツ</t>
    </rPh>
    <rPh sb="6" eb="8">
      <t>ショクイン</t>
    </rPh>
    <phoneticPr fontId="1"/>
  </si>
  <si>
    <t>大阪自動車税事務所の次長（再任用）</t>
    <rPh sb="0" eb="2">
      <t>オオサカ</t>
    </rPh>
    <rPh sb="2" eb="5">
      <t>ジドウシャ</t>
    </rPh>
    <rPh sb="5" eb="6">
      <t>ゼイ</t>
    </rPh>
    <rPh sb="6" eb="8">
      <t>ジム</t>
    </rPh>
    <rPh sb="8" eb="9">
      <t>ショ</t>
    </rPh>
    <rPh sb="10" eb="12">
      <t>ジチョウ</t>
    </rPh>
    <rPh sb="13" eb="14">
      <t>サイ</t>
    </rPh>
    <rPh sb="14" eb="16">
      <t>ニンヨウ</t>
    </rPh>
    <phoneticPr fontId="1"/>
  </si>
  <si>
    <t>保健所の次長
（池田、茨木、守口、四条畷、藤井寺、富田林、和泉、岸和田、泉佐野）</t>
    <rPh sb="0" eb="3">
      <t>ホケンジョ</t>
    </rPh>
    <rPh sb="4" eb="6">
      <t>ジチョウ</t>
    </rPh>
    <phoneticPr fontId="1"/>
  </si>
  <si>
    <t>保健所の生活衛生室長
（藤井寺）</t>
    <rPh sb="0" eb="3">
      <t>ホケンジョ</t>
    </rPh>
    <rPh sb="4" eb="6">
      <t>セイカツ</t>
    </rPh>
    <rPh sb="6" eb="8">
      <t>エイセイ</t>
    </rPh>
    <rPh sb="8" eb="10">
      <t>シツチョウ</t>
    </rPh>
    <rPh sb="12" eb="15">
      <t>フジイデラ</t>
    </rPh>
    <phoneticPr fontId="1"/>
  </si>
  <si>
    <t>農と緑の総合事務所の参事
（北部）</t>
    <rPh sb="0" eb="1">
      <t>ノウ</t>
    </rPh>
    <rPh sb="2" eb="3">
      <t>ミドリ</t>
    </rPh>
    <rPh sb="4" eb="6">
      <t>ソウゴウ</t>
    </rPh>
    <rPh sb="6" eb="8">
      <t>ジム</t>
    </rPh>
    <rPh sb="8" eb="9">
      <t>ショ</t>
    </rPh>
    <rPh sb="10" eb="12">
      <t>サンジ</t>
    </rPh>
    <phoneticPr fontId="1"/>
  </si>
  <si>
    <t>土木事務所の参事
（池田、茨木、枚方、八尾、富田林、鳳、岸和田）</t>
    <rPh sb="6" eb="8">
      <t>サンジ</t>
    </rPh>
    <rPh sb="10" eb="12">
      <t>イケダ</t>
    </rPh>
    <rPh sb="13" eb="15">
      <t>イバラキ</t>
    </rPh>
    <rPh sb="16" eb="18">
      <t>ヒラカタ</t>
    </rPh>
    <rPh sb="19" eb="21">
      <t>ヤオ</t>
    </rPh>
    <rPh sb="22" eb="25">
      <t>トンダバヤシ</t>
    </rPh>
    <rPh sb="26" eb="27">
      <t>オオトリ</t>
    </rPh>
    <rPh sb="28" eb="31">
      <t>キシワダ</t>
    </rPh>
    <phoneticPr fontId="1"/>
  </si>
  <si>
    <t>健康管理医</t>
    <rPh sb="0" eb="2">
      <t>ケンコウ</t>
    </rPh>
    <rPh sb="2" eb="4">
      <t>カンリ</t>
    </rPh>
    <rPh sb="4" eb="5">
      <t>イ</t>
    </rPh>
    <phoneticPr fontId="1"/>
  </si>
  <si>
    <t>こころの総合健康センターの 参事</t>
    <rPh sb="4" eb="6">
      <t>ソウゴウ</t>
    </rPh>
    <rPh sb="6" eb="8">
      <t>ケンコウ</t>
    </rPh>
    <rPh sb="14" eb="16">
      <t>サンジ</t>
    </rPh>
    <phoneticPr fontId="1"/>
  </si>
  <si>
    <t>保健所の所長
（泉佐野）</t>
    <rPh sb="0" eb="2">
      <t>ホケン</t>
    </rPh>
    <rPh sb="2" eb="3">
      <t>ショ</t>
    </rPh>
    <rPh sb="4" eb="6">
      <t>ショチョウ</t>
    </rPh>
    <rPh sb="8" eb="11">
      <t>イズミサノ</t>
    </rPh>
    <phoneticPr fontId="1"/>
  </si>
  <si>
    <t>主任社会教育主事</t>
    <rPh sb="0" eb="2">
      <t>シュニン</t>
    </rPh>
    <rPh sb="2" eb="4">
      <t>シャカイ</t>
    </rPh>
    <rPh sb="4" eb="6">
      <t>キョウイク</t>
    </rPh>
    <rPh sb="6" eb="8">
      <t>シュジ</t>
    </rPh>
    <phoneticPr fontId="1"/>
  </si>
  <si>
    <t>社会教育主事</t>
    <rPh sb="0" eb="2">
      <t>シャカイ</t>
    </rPh>
    <rPh sb="2" eb="4">
      <t>キョウイク</t>
    </rPh>
    <rPh sb="4" eb="6">
      <t>シュジ</t>
    </rPh>
    <phoneticPr fontId="1"/>
  </si>
  <si>
    <t>警察署の課長（再任用）</t>
    <rPh sb="0" eb="3">
      <t>ケイサツショ</t>
    </rPh>
    <rPh sb="4" eb="6">
      <t>カチョウ</t>
    </rPh>
    <rPh sb="7" eb="10">
      <t>サイニンヨウ</t>
    </rPh>
    <phoneticPr fontId="1"/>
  </si>
  <si>
    <t>子ども家庭センターの次長
（池田、富田林）</t>
    <rPh sb="0" eb="1">
      <t>コ</t>
    </rPh>
    <rPh sb="3" eb="5">
      <t>カテイ</t>
    </rPh>
    <rPh sb="10" eb="12">
      <t>ジチョウ</t>
    </rPh>
    <rPh sb="14" eb="16">
      <t>イケダ</t>
    </rPh>
    <rPh sb="17" eb="20">
      <t>トンダバヤシ</t>
    </rPh>
    <phoneticPr fontId="1"/>
  </si>
  <si>
    <t>大阪港湾局の課長代理</t>
    <rPh sb="0" eb="5">
      <t>オオサカコウワンキョク</t>
    </rPh>
    <rPh sb="6" eb="10">
      <t>カチョウダイリ</t>
    </rPh>
    <phoneticPr fontId="1"/>
  </si>
  <si>
    <t>大阪港湾局の担当課長代理</t>
    <rPh sb="0" eb="2">
      <t>オオサカ</t>
    </rPh>
    <rPh sb="2" eb="4">
      <t>コウワン</t>
    </rPh>
    <rPh sb="4" eb="5">
      <t>キョク</t>
    </rPh>
    <rPh sb="6" eb="8">
      <t>タントウ</t>
    </rPh>
    <rPh sb="8" eb="10">
      <t>カチョウ</t>
    </rPh>
    <rPh sb="10" eb="12">
      <t>ダイリ</t>
    </rPh>
    <phoneticPr fontId="1"/>
  </si>
  <si>
    <t>教育センターの参事</t>
    <rPh sb="0" eb="2">
      <t>キョウイク</t>
    </rPh>
    <rPh sb="7" eb="9">
      <t>サンジ</t>
    </rPh>
    <phoneticPr fontId="1"/>
  </si>
  <si>
    <t>府税事務所の所長
（なにわ北、なにわ南、南河内）</t>
    <rPh sb="0" eb="1">
      <t>フ</t>
    </rPh>
    <rPh sb="1" eb="2">
      <t>ゼイ</t>
    </rPh>
    <rPh sb="2" eb="4">
      <t>ジム</t>
    </rPh>
    <rPh sb="4" eb="5">
      <t>ショ</t>
    </rPh>
    <rPh sb="6" eb="8">
      <t>ショチョウ</t>
    </rPh>
    <rPh sb="13" eb="14">
      <t>キタ</t>
    </rPh>
    <rPh sb="18" eb="19">
      <t>ミナミ</t>
    </rPh>
    <rPh sb="20" eb="21">
      <t>ミナミ</t>
    </rPh>
    <rPh sb="21" eb="23">
      <t>カワチ</t>
    </rPh>
    <phoneticPr fontId="1"/>
  </si>
  <si>
    <t>大阪港湾局の課長</t>
    <rPh sb="0" eb="5">
      <t>オオサカコウワンキョク</t>
    </rPh>
    <rPh sb="6" eb="8">
      <t>カチョウ</t>
    </rPh>
    <phoneticPr fontId="1"/>
  </si>
  <si>
    <t>大阪港湾局の担当課長</t>
    <rPh sb="0" eb="5">
      <t>オオサカコウワンキョク</t>
    </rPh>
    <rPh sb="6" eb="8">
      <t>タントウ</t>
    </rPh>
    <rPh sb="8" eb="10">
      <t>カチョウ</t>
    </rPh>
    <phoneticPr fontId="1"/>
  </si>
  <si>
    <t>モノレール建設事務所の 所長</t>
    <rPh sb="5" eb="10">
      <t>ケンセツジムショ</t>
    </rPh>
    <rPh sb="12" eb="13">
      <t>ショ</t>
    </rPh>
    <phoneticPr fontId="1"/>
  </si>
  <si>
    <t>府税事務所の所長
（泉北）</t>
    <rPh sb="0" eb="1">
      <t>フ</t>
    </rPh>
    <rPh sb="1" eb="2">
      <t>ゼイ</t>
    </rPh>
    <rPh sb="2" eb="4">
      <t>ジム</t>
    </rPh>
    <rPh sb="4" eb="5">
      <t>ショ</t>
    </rPh>
    <rPh sb="6" eb="7">
      <t>ショ</t>
    </rPh>
    <rPh sb="10" eb="12">
      <t>センボク</t>
    </rPh>
    <phoneticPr fontId="1"/>
  </si>
  <si>
    <t>大阪港湾局の部長</t>
    <rPh sb="0" eb="5">
      <t>オオサカコウワンキョク</t>
    </rPh>
    <rPh sb="6" eb="8">
      <t>ブチョウ</t>
    </rPh>
    <phoneticPr fontId="1"/>
  </si>
  <si>
    <t>大阪港湾局の担当部長</t>
    <rPh sb="0" eb="5">
      <t>オオサカコウワンキョク</t>
    </rPh>
    <rPh sb="6" eb="8">
      <t>タントウ</t>
    </rPh>
    <rPh sb="8" eb="10">
      <t>ブチョウ</t>
    </rPh>
    <phoneticPr fontId="1"/>
  </si>
  <si>
    <t>スマートシティ推進監</t>
    <rPh sb="7" eb="9">
      <t>スイシン</t>
    </rPh>
    <rPh sb="9" eb="10">
      <t>カン</t>
    </rPh>
    <phoneticPr fontId="1"/>
  </si>
  <si>
    <t>公立大学監</t>
    <rPh sb="0" eb="2">
      <t>コウリツ</t>
    </rPh>
    <rPh sb="2" eb="4">
      <t>ダイガク</t>
    </rPh>
    <rPh sb="4" eb="5">
      <t>カン</t>
    </rPh>
    <phoneticPr fontId="1"/>
  </si>
  <si>
    <t>まちづくり戦略監</t>
    <rPh sb="5" eb="7">
      <t>センリャク</t>
    </rPh>
    <phoneticPr fontId="1"/>
  </si>
  <si>
    <t>主任研究員(再任用）</t>
    <rPh sb="0" eb="2">
      <t>シュニン</t>
    </rPh>
    <rPh sb="2" eb="5">
      <t>ケンキュウイン</t>
    </rPh>
    <rPh sb="6" eb="9">
      <t>サイニンヨウ</t>
    </rPh>
    <phoneticPr fontId="1"/>
  </si>
  <si>
    <t>保健所の参事
（池田、茨木、岸和田）</t>
    <rPh sb="0" eb="2">
      <t>ホケン</t>
    </rPh>
    <rPh sb="2" eb="3">
      <t>ショ</t>
    </rPh>
    <rPh sb="4" eb="6">
      <t>サンジ</t>
    </rPh>
    <rPh sb="8" eb="10">
      <t>イケダ</t>
    </rPh>
    <rPh sb="11" eb="13">
      <t>イバラキ</t>
    </rPh>
    <rPh sb="14" eb="17">
      <t>キシワダ</t>
    </rPh>
    <phoneticPr fontId="1"/>
  </si>
  <si>
    <t>巡査長(再任用）</t>
    <rPh sb="0" eb="3">
      <t>ジュンサチョウ</t>
    </rPh>
    <rPh sb="4" eb="7">
      <t>サイニンヨウ</t>
    </rPh>
    <phoneticPr fontId="1"/>
  </si>
  <si>
    <t>室長</t>
    <rPh sb="0" eb="2">
      <t>シツチョウ</t>
    </rPh>
    <phoneticPr fontId="1"/>
  </si>
  <si>
    <t>警察署の課長代理(再任用）</t>
    <rPh sb="0" eb="3">
      <t>ケイサツショ</t>
    </rPh>
    <rPh sb="4" eb="6">
      <t>カチョウ</t>
    </rPh>
    <rPh sb="6" eb="8">
      <t>ダイリ</t>
    </rPh>
    <rPh sb="9" eb="12">
      <t>サイニンヨウ</t>
    </rPh>
    <phoneticPr fontId="1"/>
  </si>
  <si>
    <t>大阪自動車税事務所の分室長(再任用）</t>
    <rPh sb="0" eb="2">
      <t>オオサカ</t>
    </rPh>
    <rPh sb="2" eb="5">
      <t>ジドウシャ</t>
    </rPh>
    <rPh sb="5" eb="9">
      <t>ゼイジムショ</t>
    </rPh>
    <rPh sb="10" eb="11">
      <t>ブン</t>
    </rPh>
    <rPh sb="11" eb="13">
      <t>シツチョウ</t>
    </rPh>
    <rPh sb="14" eb="17">
      <t>サイニンヨウ</t>
    </rPh>
    <phoneticPr fontId="1"/>
  </si>
  <si>
    <t>パスポートセンターの課長(再任用）</t>
    <rPh sb="10" eb="12">
      <t>カチョウ</t>
    </rPh>
    <rPh sb="13" eb="16">
      <t>サイニンヨウ</t>
    </rPh>
    <phoneticPr fontId="1"/>
  </si>
  <si>
    <t>土木事務所の課長(再任用）
（池田）</t>
    <rPh sb="0" eb="2">
      <t>ドボク</t>
    </rPh>
    <rPh sb="2" eb="4">
      <t>ジム</t>
    </rPh>
    <rPh sb="4" eb="5">
      <t>ショ</t>
    </rPh>
    <rPh sb="6" eb="8">
      <t>カチョウ</t>
    </rPh>
    <rPh sb="9" eb="12">
      <t>サイニンヨウ</t>
    </rPh>
    <phoneticPr fontId="1"/>
  </si>
  <si>
    <t>流域下水道事務所の課長(再任用）
（南部）</t>
    <rPh sb="0" eb="2">
      <t>リュウイキ</t>
    </rPh>
    <rPh sb="2" eb="5">
      <t>ゲスイドウ</t>
    </rPh>
    <rPh sb="5" eb="7">
      <t>ジム</t>
    </rPh>
    <rPh sb="7" eb="8">
      <t>ショ</t>
    </rPh>
    <rPh sb="9" eb="11">
      <t>カチョウ</t>
    </rPh>
    <rPh sb="12" eb="15">
      <t>サイニンヨウ</t>
    </rPh>
    <rPh sb="18" eb="20">
      <t>ナンブトウナンブ</t>
    </rPh>
    <phoneticPr fontId="1"/>
  </si>
  <si>
    <t>検視官(再任用）</t>
    <rPh sb="0" eb="3">
      <t>ケンシカン</t>
    </rPh>
    <rPh sb="4" eb="7">
      <t>サイニンヨウ</t>
    </rPh>
    <phoneticPr fontId="1"/>
  </si>
  <si>
    <t>技師（臨時的任用）</t>
    <rPh sb="0" eb="2">
      <t>ギシ</t>
    </rPh>
    <rPh sb="3" eb="6">
      <t>リンジテキ</t>
    </rPh>
    <rPh sb="6" eb="8">
      <t>ニンヨウ</t>
    </rPh>
    <phoneticPr fontId="1"/>
  </si>
  <si>
    <t>府税事務所の課長(再任用)
(三島、豊能、中河内)</t>
    <rPh sb="0" eb="1">
      <t>フ</t>
    </rPh>
    <rPh sb="1" eb="2">
      <t>ゼイ</t>
    </rPh>
    <rPh sb="2" eb="4">
      <t>ジム</t>
    </rPh>
    <rPh sb="4" eb="5">
      <t>ショ</t>
    </rPh>
    <rPh sb="6" eb="8">
      <t>カチョウ</t>
    </rPh>
    <rPh sb="9" eb="12">
      <t>サイニンヨウ</t>
    </rPh>
    <rPh sb="15" eb="17">
      <t>ミシマ</t>
    </rPh>
    <rPh sb="18" eb="20">
      <t>トヨノ</t>
    </rPh>
    <rPh sb="21" eb="24">
      <t>ナカカワチ</t>
    </rPh>
    <phoneticPr fontId="1"/>
  </si>
  <si>
    <t>子ども家庭センターの課長（再任用）
（吹田、岸和田）</t>
    <rPh sb="0" eb="1">
      <t>コ</t>
    </rPh>
    <rPh sb="3" eb="5">
      <t>カテイ</t>
    </rPh>
    <rPh sb="10" eb="12">
      <t>カチョウ</t>
    </rPh>
    <rPh sb="13" eb="14">
      <t>サイ</t>
    </rPh>
    <rPh sb="14" eb="16">
      <t>ニンヨウ</t>
    </rPh>
    <rPh sb="19" eb="21">
      <t>スイタ</t>
    </rPh>
    <rPh sb="22" eb="25">
      <t>キシワダ</t>
    </rPh>
    <phoneticPr fontId="1"/>
  </si>
  <si>
    <t>農と緑の総合事務所の室長
（北部、、中部、南河内、泉州）</t>
    <rPh sb="0" eb="1">
      <t>ノウ</t>
    </rPh>
    <rPh sb="2" eb="3">
      <t>ミドリ</t>
    </rPh>
    <rPh sb="4" eb="6">
      <t>ソウゴウ</t>
    </rPh>
    <rPh sb="6" eb="8">
      <t>ジム</t>
    </rPh>
    <rPh sb="8" eb="9">
      <t>ショ</t>
    </rPh>
    <rPh sb="10" eb="12">
      <t>シツチョウ</t>
    </rPh>
    <rPh sb="14" eb="15">
      <t>キタ</t>
    </rPh>
    <phoneticPr fontId="1"/>
  </si>
  <si>
    <t>土木事務所の建設事業所長
（茨木、富田林）</t>
    <rPh sb="0" eb="2">
      <t>ドボク</t>
    </rPh>
    <rPh sb="2" eb="4">
      <t>ジム</t>
    </rPh>
    <rPh sb="4" eb="5">
      <t>ショ</t>
    </rPh>
    <rPh sb="6" eb="8">
      <t>ケンセツ</t>
    </rPh>
    <rPh sb="8" eb="10">
      <t>ジギョウ</t>
    </rPh>
    <rPh sb="10" eb="12">
      <t>ショチョウ</t>
    </rPh>
    <rPh sb="14" eb="16">
      <t>イバラキ</t>
    </rPh>
    <rPh sb="17" eb="20">
      <t>トンダバヤシ</t>
    </rPh>
    <phoneticPr fontId="1"/>
  </si>
  <si>
    <t>流域下水道事務所の次長
（北部、南部、東部）</t>
    <rPh sb="0" eb="2">
      <t>リュウイキ</t>
    </rPh>
    <rPh sb="2" eb="5">
      <t>ゲスイドウ</t>
    </rPh>
    <rPh sb="5" eb="7">
      <t>ジム</t>
    </rPh>
    <rPh sb="7" eb="8">
      <t>ショ</t>
    </rPh>
    <rPh sb="9" eb="11">
      <t>ジチョウ</t>
    </rPh>
    <rPh sb="16" eb="18">
      <t>ナンブ</t>
    </rPh>
    <rPh sb="19" eb="21">
      <t>トウブ</t>
    </rPh>
    <phoneticPr fontId="1"/>
  </si>
  <si>
    <t>農と緑の総合事務所の所長
（北部、中部、南河内、泉州）</t>
    <rPh sb="0" eb="1">
      <t>ノウ</t>
    </rPh>
    <rPh sb="2" eb="3">
      <t>ミドリ</t>
    </rPh>
    <rPh sb="4" eb="6">
      <t>ソウゴウ</t>
    </rPh>
    <rPh sb="6" eb="8">
      <t>ジム</t>
    </rPh>
    <rPh sb="8" eb="9">
      <t>ショ</t>
    </rPh>
    <rPh sb="10" eb="11">
      <t>ショ</t>
    </rPh>
    <phoneticPr fontId="1"/>
  </si>
  <si>
    <t>流域下水道事務所の次長(再任用)
(北部)</t>
    <rPh sb="12" eb="15">
      <t>サイニンヨウ</t>
    </rPh>
    <rPh sb="18" eb="20">
      <t>ホクブ</t>
    </rPh>
    <phoneticPr fontId="1"/>
  </si>
  <si>
    <t>安威川ダム建設事務所の次長（再任用）</t>
    <rPh sb="0" eb="1">
      <t>アン</t>
    </rPh>
    <rPh sb="5" eb="7">
      <t>ケンセツ</t>
    </rPh>
    <rPh sb="7" eb="9">
      <t>ジム</t>
    </rPh>
    <rPh sb="9" eb="10">
      <t>ショ</t>
    </rPh>
    <rPh sb="11" eb="13">
      <t>ジチョウ</t>
    </rPh>
    <rPh sb="14" eb="17">
      <t>サイニンヨウ</t>
    </rPh>
    <phoneticPr fontId="1"/>
  </si>
  <si>
    <t>修徳学院の院長（再任用）</t>
    <rPh sb="0" eb="4">
      <t>シュウトクガクイン</t>
    </rPh>
    <rPh sb="5" eb="6">
      <t>イン</t>
    </rPh>
    <rPh sb="6" eb="7">
      <t>チョウ</t>
    </rPh>
    <rPh sb="8" eb="11">
      <t>サイニンヨウ</t>
    </rPh>
    <phoneticPr fontId="1"/>
  </si>
  <si>
    <t>副理事（再任用）</t>
    <rPh sb="0" eb="1">
      <t>フク</t>
    </rPh>
    <rPh sb="1" eb="3">
      <t>リジ</t>
    </rPh>
    <rPh sb="4" eb="7">
      <t>サイニンヨウ</t>
    </rPh>
    <phoneticPr fontId="1"/>
  </si>
  <si>
    <t>空港政策監</t>
    <rPh sb="0" eb="4">
      <t>クウコウセイサク</t>
    </rPh>
    <rPh sb="4" eb="5">
      <t>カン</t>
    </rPh>
    <phoneticPr fontId="1"/>
  </si>
  <si>
    <t>ワクチン接種推進監</t>
    <rPh sb="4" eb="6">
      <t>セッシュ</t>
    </rPh>
    <rPh sb="6" eb="8">
      <t>スイシン</t>
    </rPh>
    <rPh sb="8" eb="9">
      <t>カン</t>
    </rPh>
    <phoneticPr fontId="1"/>
  </si>
  <si>
    <t>大阪港湾局の理事</t>
    <rPh sb="0" eb="5">
      <t>オオサカコウワンキョク</t>
    </rPh>
    <rPh sb="6" eb="8">
      <t>リジ</t>
    </rPh>
    <phoneticPr fontId="1"/>
  </si>
  <si>
    <t>会計管理者</t>
    <rPh sb="0" eb="5">
      <t>カイケイカンリシャ</t>
    </rPh>
    <phoneticPr fontId="1"/>
  </si>
  <si>
    <t>府税事務所の次長（再任用）
（中河内）</t>
    <rPh sb="9" eb="12">
      <t>サイニンヨウ</t>
    </rPh>
    <rPh sb="15" eb="18">
      <t>ナカカワチ</t>
    </rPh>
    <phoneticPr fontId="1"/>
  </si>
  <si>
    <t>保健所の所長の職務(他の職務の級に定めのあるものを除く。)又は参事の職務</t>
    <phoneticPr fontId="1"/>
  </si>
  <si>
    <t>障がい者自立センター</t>
    <rPh sb="0" eb="1">
      <t>ショウ</t>
    </rPh>
    <rPh sb="3" eb="4">
      <t>シャ</t>
    </rPh>
    <rPh sb="4" eb="6">
      <t>ジリツ</t>
    </rPh>
    <phoneticPr fontId="1"/>
  </si>
  <si>
    <t>5級</t>
    <rPh sb="1" eb="2">
      <t>キュウ</t>
    </rPh>
    <phoneticPr fontId="1"/>
  </si>
  <si>
    <t>部長級</t>
    <phoneticPr fontId="1"/>
  </si>
  <si>
    <t>保健所の課長
（茨木、守口、四条畷、藤井寺、岸和田、泉佐野）</t>
    <rPh sb="0" eb="3">
      <t>ホケンジョ</t>
    </rPh>
    <rPh sb="4" eb="5">
      <t>カ</t>
    </rPh>
    <rPh sb="5" eb="6">
      <t>チョウ</t>
    </rPh>
    <rPh sb="8" eb="10">
      <t>イバラキ</t>
    </rPh>
    <rPh sb="11" eb="13">
      <t>モリグチ</t>
    </rPh>
    <rPh sb="14" eb="17">
      <t>シジョウナワテ</t>
    </rPh>
    <rPh sb="18" eb="21">
      <t>フジイデラ</t>
    </rPh>
    <rPh sb="22" eb="25">
      <t>キシワダ</t>
    </rPh>
    <rPh sb="26" eb="29">
      <t>イズミサノ</t>
    </rPh>
    <phoneticPr fontId="1"/>
  </si>
  <si>
    <t>修徳学院の次長</t>
    <rPh sb="0" eb="2">
      <t>シュウトク</t>
    </rPh>
    <rPh sb="2" eb="4">
      <t>ガクイン</t>
    </rPh>
    <rPh sb="5" eb="7">
      <t>ジチョウ</t>
    </rPh>
    <phoneticPr fontId="1"/>
  </si>
  <si>
    <t>障害者職業能力開発校の副校長</t>
    <rPh sb="0" eb="1">
      <t>ショウ</t>
    </rPh>
    <rPh sb="1" eb="2">
      <t>ガイ</t>
    </rPh>
    <rPh sb="2" eb="3">
      <t>シャ</t>
    </rPh>
    <rPh sb="3" eb="5">
      <t>ショクギョウ</t>
    </rPh>
    <rPh sb="5" eb="7">
      <t>ノウリョク</t>
    </rPh>
    <rPh sb="7" eb="9">
      <t>カイハツ</t>
    </rPh>
    <rPh sb="9" eb="10">
      <t>コウ</t>
    </rPh>
    <rPh sb="11" eb="14">
      <t>フクコウチョウ</t>
    </rPh>
    <phoneticPr fontId="1"/>
  </si>
  <si>
    <t>障害者職業能力開発校の課長</t>
    <rPh sb="0" eb="1">
      <t>ショウ</t>
    </rPh>
    <rPh sb="1" eb="2">
      <t>ガイ</t>
    </rPh>
    <rPh sb="2" eb="3">
      <t>シャ</t>
    </rPh>
    <rPh sb="3" eb="5">
      <t>ショクギョウ</t>
    </rPh>
    <rPh sb="5" eb="7">
      <t>ノウリョク</t>
    </rPh>
    <rPh sb="7" eb="9">
      <t>カイハツ</t>
    </rPh>
    <rPh sb="9" eb="10">
      <t>コウ</t>
    </rPh>
    <rPh sb="11" eb="13">
      <t>カチョウ</t>
    </rPh>
    <phoneticPr fontId="1"/>
  </si>
  <si>
    <t>障害者職業能力開発校の課長（再任用）</t>
    <rPh sb="0" eb="1">
      <t>ショウ</t>
    </rPh>
    <rPh sb="1" eb="2">
      <t>ガイ</t>
    </rPh>
    <rPh sb="2" eb="3">
      <t>シャ</t>
    </rPh>
    <rPh sb="3" eb="5">
      <t>ショクギョウ</t>
    </rPh>
    <rPh sb="5" eb="7">
      <t>ノウリョク</t>
    </rPh>
    <rPh sb="7" eb="9">
      <t>カイハツ</t>
    </rPh>
    <rPh sb="9" eb="10">
      <t>コウ</t>
    </rPh>
    <rPh sb="11" eb="13">
      <t>カチョウ</t>
    </rPh>
    <rPh sb="14" eb="15">
      <t>サイ</t>
    </rPh>
    <rPh sb="15" eb="17">
      <t>ニンヨウ</t>
    </rPh>
    <phoneticPr fontId="1"/>
  </si>
  <si>
    <t>障害者職業能力開発校の校長</t>
    <rPh sb="0" eb="1">
      <t>ショウ</t>
    </rPh>
    <rPh sb="1" eb="2">
      <t>ガイ</t>
    </rPh>
    <rPh sb="2" eb="3">
      <t>シャ</t>
    </rPh>
    <rPh sb="3" eb="5">
      <t>ショクギョウ</t>
    </rPh>
    <rPh sb="5" eb="7">
      <t>ノウリョク</t>
    </rPh>
    <rPh sb="7" eb="9">
      <t>カイハツ</t>
    </rPh>
    <rPh sb="9" eb="10">
      <t>コウ</t>
    </rPh>
    <rPh sb="11" eb="13">
      <t>コウチョウ</t>
    </rPh>
    <phoneticPr fontId="1"/>
  </si>
  <si>
    <t>保健所の課長
（泉佐野）</t>
    <rPh sb="0" eb="2">
      <t>ホケン</t>
    </rPh>
    <rPh sb="2" eb="3">
      <t>ショ</t>
    </rPh>
    <rPh sb="4" eb="6">
      <t>カチョウ</t>
    </rPh>
    <rPh sb="8" eb="11">
      <t>イズミサノ</t>
    </rPh>
    <phoneticPr fontId="1"/>
  </si>
  <si>
    <t>高等職業技術専門校の課長
（東大阪、夕陽丘、南大阪、北大阪）</t>
    <rPh sb="0" eb="2">
      <t>コウトウ</t>
    </rPh>
    <rPh sb="2" eb="4">
      <t>ショクギョウ</t>
    </rPh>
    <rPh sb="4" eb="6">
      <t>ギジュツ</t>
    </rPh>
    <rPh sb="6" eb="8">
      <t>センモン</t>
    </rPh>
    <rPh sb="8" eb="9">
      <t>コウ</t>
    </rPh>
    <rPh sb="10" eb="12">
      <t>カチョウ</t>
    </rPh>
    <rPh sb="14" eb="15">
      <t>ヒガシ</t>
    </rPh>
    <rPh sb="15" eb="17">
      <t>オオサカ</t>
    </rPh>
    <rPh sb="22" eb="23">
      <t>ミナミ</t>
    </rPh>
    <rPh sb="23" eb="25">
      <t>オオサカ</t>
    </rPh>
    <rPh sb="26" eb="27">
      <t>キタ</t>
    </rPh>
    <rPh sb="27" eb="29">
      <t>オオサカ</t>
    </rPh>
    <phoneticPr fontId="1"/>
  </si>
  <si>
    <t>府税事務所の次長
（中央、なにわ北、なにわ南、三島、豊能、泉北、泉南、南河内、中河内、北河内）</t>
    <rPh sb="0" eb="1">
      <t>フ</t>
    </rPh>
    <rPh sb="1" eb="2">
      <t>ゼイ</t>
    </rPh>
    <rPh sb="2" eb="4">
      <t>ジム</t>
    </rPh>
    <rPh sb="4" eb="5">
      <t>ショ</t>
    </rPh>
    <rPh sb="6" eb="8">
      <t>ジチョウ</t>
    </rPh>
    <rPh sb="10" eb="12">
      <t>チュウオウ</t>
    </rPh>
    <rPh sb="16" eb="17">
      <t>キタ</t>
    </rPh>
    <rPh sb="21" eb="22">
      <t>ミナミ</t>
    </rPh>
    <rPh sb="23" eb="25">
      <t>ミシマ</t>
    </rPh>
    <rPh sb="29" eb="31">
      <t>センボク</t>
    </rPh>
    <rPh sb="39" eb="40">
      <t>ナカ</t>
    </rPh>
    <rPh sb="40" eb="42">
      <t>カワチ</t>
    </rPh>
    <rPh sb="43" eb="44">
      <t>キタ</t>
    </rPh>
    <rPh sb="44" eb="46">
      <t>カワチ</t>
    </rPh>
    <phoneticPr fontId="1"/>
  </si>
  <si>
    <t>子ども家庭センターの次長
（中央、吹田、東大阪、岸和田）</t>
    <rPh sb="0" eb="1">
      <t>コ</t>
    </rPh>
    <rPh sb="3" eb="5">
      <t>カテイ</t>
    </rPh>
    <rPh sb="10" eb="12">
      <t>ジチョウ</t>
    </rPh>
    <rPh sb="14" eb="16">
      <t>チュウオウ</t>
    </rPh>
    <rPh sb="24" eb="27">
      <t>キシワダ</t>
    </rPh>
    <phoneticPr fontId="1"/>
  </si>
  <si>
    <t>府税事務所の所長（再任用）
（三島、豊能、泉南、中河内、北河内、）</t>
    <rPh sb="0" eb="1">
      <t>フ</t>
    </rPh>
    <rPh sb="1" eb="2">
      <t>ゼイ</t>
    </rPh>
    <rPh sb="2" eb="4">
      <t>ジム</t>
    </rPh>
    <rPh sb="4" eb="5">
      <t>ショ</t>
    </rPh>
    <rPh sb="6" eb="8">
      <t>ショチョウ</t>
    </rPh>
    <rPh sb="9" eb="10">
      <t>サイ</t>
    </rPh>
    <rPh sb="10" eb="12">
      <t>ニンヨウ</t>
    </rPh>
    <rPh sb="15" eb="17">
      <t>ミシマ</t>
    </rPh>
    <rPh sb="18" eb="20">
      <t>トヨノ</t>
    </rPh>
    <phoneticPr fontId="1"/>
  </si>
  <si>
    <t>保健所の所長
（藤井寺、岸和田）</t>
    <rPh sb="0" eb="2">
      <t>ホケン</t>
    </rPh>
    <rPh sb="2" eb="3">
      <t>ショ</t>
    </rPh>
    <rPh sb="4" eb="6">
      <t>ショチョウ</t>
    </rPh>
    <rPh sb="12" eb="15">
      <t>キシワダ</t>
    </rPh>
    <phoneticPr fontId="1"/>
  </si>
  <si>
    <t>保健所の所長
（池田、茨木、守口、四條畷、富田林、和泉）</t>
    <rPh sb="0" eb="2">
      <t>ホケン</t>
    </rPh>
    <rPh sb="2" eb="3">
      <t>ショ</t>
    </rPh>
    <rPh sb="4" eb="6">
      <t>ショチョウ</t>
    </rPh>
    <rPh sb="11" eb="13">
      <t>イバラキ</t>
    </rPh>
    <rPh sb="17" eb="20">
      <t>シジョウナワテ</t>
    </rPh>
    <rPh sb="21" eb="24">
      <t>トンダバヤシ</t>
    </rPh>
    <rPh sb="25" eb="27">
      <t>ワイズミ</t>
    </rPh>
    <phoneticPr fontId="1"/>
  </si>
  <si>
    <t>3級</t>
    <rPh sb="1" eb="2">
      <t>キュウ</t>
    </rPh>
    <phoneticPr fontId="1"/>
  </si>
  <si>
    <t>課長級</t>
    <rPh sb="0" eb="2">
      <t>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</si>
</sst>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7" formatCode="0.0_ "/>
    <numFmt numFmtId="178" formatCode="#,##0.0_ "/>
    <numFmt numFmtId="179" formatCode="0.0"/>
    <numFmt numFmtId="180" formatCode="#,##0_ "/>
  </numFmts>
  <fonts count="5"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b/>
      <sz val="11"/>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s>
  <cellStyleXfs count="3">
    <xf numFmtId="0" fontId="0" fillId="0" borderId="0"/>
    <xf numFmtId="0" fontId="2" fillId="0" borderId="0"/>
    <xf numFmtId="38" fontId="2" fillId="0" borderId="0" applyFont="0" applyFill="0" applyBorder="0" applyAlignment="0" applyProtection="0">
      <alignment vertical="center"/>
    </xf>
  </cellStyleXfs>
  <cellXfs count="209">
    <xf numFmtId="0" fontId="0" fillId="0" borderId="0" xfId="0"/>
    <xf numFmtId="0" fontId="0" fillId="0" borderId="0" xfId="0" applyBorder="1" applyAlignment="1">
      <alignment vertical="center"/>
    </xf>
    <xf numFmtId="0" fontId="3" fillId="0" borderId="13" xfId="0" applyFont="1" applyFill="1" applyBorder="1" applyAlignment="1">
      <alignment vertical="center"/>
    </xf>
    <xf numFmtId="0" fontId="4" fillId="0" borderId="0" xfId="0" applyFont="1" applyAlignment="1">
      <alignment vertical="center"/>
    </xf>
    <xf numFmtId="38" fontId="4" fillId="0" borderId="0" xfId="2" applyFont="1" applyAlignment="1">
      <alignment vertical="center"/>
    </xf>
    <xf numFmtId="0" fontId="3" fillId="0" borderId="0" xfId="0" applyFont="1" applyFill="1" applyAlignment="1">
      <alignment vertical="center"/>
    </xf>
    <xf numFmtId="38" fontId="3" fillId="0" borderId="0" xfId="2" applyFont="1" applyFill="1" applyAlignment="1">
      <alignment vertical="center"/>
    </xf>
    <xf numFmtId="0" fontId="4" fillId="0" borderId="0" xfId="0" applyFont="1" applyAlignment="1">
      <alignment horizontal="right" vertical="center"/>
    </xf>
    <xf numFmtId="38" fontId="4" fillId="0" borderId="16" xfId="2" applyFont="1" applyBorder="1" applyAlignment="1">
      <alignment horizontal="center" vertical="center"/>
    </xf>
    <xf numFmtId="0" fontId="4" fillId="0" borderId="26" xfId="0" applyFont="1" applyBorder="1" applyAlignment="1">
      <alignment horizontal="center" vertical="center"/>
    </xf>
    <xf numFmtId="0" fontId="3" fillId="0" borderId="4" xfId="0" applyFont="1" applyFill="1" applyBorder="1" applyAlignment="1">
      <alignment horizontal="center" vertical="center"/>
    </xf>
    <xf numFmtId="38" fontId="3" fillId="0" borderId="4" xfId="2"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2" fontId="4" fillId="0" borderId="27" xfId="0" applyNumberFormat="1" applyFont="1" applyBorder="1" applyAlignment="1">
      <alignment horizontal="center" vertical="center"/>
    </xf>
    <xf numFmtId="0" fontId="3" fillId="0" borderId="12" xfId="0" applyFont="1" applyFill="1" applyBorder="1" applyAlignment="1">
      <alignment vertical="center"/>
    </xf>
    <xf numFmtId="38" fontId="3" fillId="0" borderId="12" xfId="2" applyFont="1" applyFill="1" applyBorder="1" applyAlignment="1">
      <alignment vertical="center"/>
    </xf>
    <xf numFmtId="2" fontId="4" fillId="0" borderId="28" xfId="0" applyNumberFormat="1" applyFont="1" applyBorder="1" applyAlignment="1">
      <alignment horizontal="center" vertical="center"/>
    </xf>
    <xf numFmtId="38" fontId="3" fillId="0" borderId="13" xfId="2" applyFont="1" applyFill="1" applyBorder="1" applyAlignment="1">
      <alignment vertical="center"/>
    </xf>
    <xf numFmtId="2" fontId="4" fillId="0" borderId="29" xfId="0" applyNumberFormat="1" applyFont="1" applyBorder="1" applyAlignment="1">
      <alignment horizontal="center" vertical="center"/>
    </xf>
    <xf numFmtId="0" fontId="3" fillId="0" borderId="4" xfId="0" applyFont="1" applyFill="1" applyBorder="1" applyAlignment="1">
      <alignment horizontal="right" vertical="center"/>
    </xf>
    <xf numFmtId="38" fontId="3" fillId="0" borderId="4" xfId="2" applyFont="1" applyFill="1" applyBorder="1" applyAlignment="1">
      <alignment vertical="center"/>
    </xf>
    <xf numFmtId="2" fontId="3" fillId="0" borderId="27" xfId="0" applyNumberFormat="1" applyFont="1" applyBorder="1" applyAlignment="1">
      <alignment horizontal="center" vertical="center"/>
    </xf>
    <xf numFmtId="2" fontId="3" fillId="0" borderId="28" xfId="0" applyNumberFormat="1" applyFont="1" applyBorder="1" applyAlignment="1">
      <alignment horizontal="center" vertical="center"/>
    </xf>
    <xf numFmtId="2" fontId="3" fillId="0" borderId="29" xfId="0" applyNumberFormat="1" applyFont="1" applyBorder="1" applyAlignment="1">
      <alignment horizontal="center" vertical="center"/>
    </xf>
    <xf numFmtId="0" fontId="3" fillId="0" borderId="13" xfId="0" applyFont="1" applyFill="1" applyBorder="1" applyAlignment="1">
      <alignment vertical="center" wrapText="1"/>
    </xf>
    <xf numFmtId="0" fontId="4" fillId="0" borderId="13" xfId="0" applyFont="1" applyBorder="1" applyAlignment="1">
      <alignment vertical="center"/>
    </xf>
    <xf numFmtId="38" fontId="3" fillId="0" borderId="23" xfId="2" applyFont="1" applyFill="1" applyBorder="1" applyAlignment="1">
      <alignment vertical="center"/>
    </xf>
    <xf numFmtId="0" fontId="4" fillId="0" borderId="33" xfId="0" applyFont="1" applyFill="1" applyBorder="1" applyAlignment="1">
      <alignment horizontal="center" vertical="center"/>
    </xf>
    <xf numFmtId="0" fontId="4" fillId="0" borderId="37" xfId="0" applyFont="1" applyBorder="1" applyAlignment="1">
      <alignment vertical="center" wrapText="1"/>
    </xf>
    <xf numFmtId="0" fontId="3" fillId="0" borderId="28" xfId="0" applyFont="1" applyFill="1" applyBorder="1" applyAlignment="1">
      <alignment vertical="center"/>
    </xf>
    <xf numFmtId="179" fontId="4" fillId="0" borderId="13" xfId="0" applyNumberFormat="1" applyFont="1" applyBorder="1" applyAlignment="1">
      <alignment horizontal="center" vertical="center"/>
    </xf>
    <xf numFmtId="0" fontId="4" fillId="0" borderId="0" xfId="0" applyFont="1" applyBorder="1" applyAlignment="1">
      <alignment vertical="center"/>
    </xf>
    <xf numFmtId="0" fontId="4" fillId="0" borderId="1" xfId="0" applyFont="1" applyBorder="1" applyAlignment="1">
      <alignment horizontal="center" vertical="center"/>
    </xf>
    <xf numFmtId="38" fontId="4" fillId="0" borderId="18" xfId="2" applyFont="1" applyBorder="1" applyAlignment="1">
      <alignment horizontal="center" vertical="center"/>
    </xf>
    <xf numFmtId="38" fontId="4" fillId="0" borderId="17" xfId="2" applyFont="1" applyBorder="1" applyAlignment="1">
      <alignment horizontal="center" vertical="center"/>
    </xf>
    <xf numFmtId="38" fontId="4" fillId="0" borderId="0" xfId="2" applyFont="1" applyBorder="1" applyAlignment="1">
      <alignment horizontal="center" vertical="center"/>
    </xf>
    <xf numFmtId="2" fontId="4" fillId="0" borderId="14" xfId="0" applyNumberFormat="1" applyFont="1" applyBorder="1" applyAlignment="1">
      <alignment horizontal="center" vertical="center"/>
    </xf>
    <xf numFmtId="38" fontId="3" fillId="0" borderId="25" xfId="2" applyFont="1" applyFill="1" applyBorder="1" applyAlignment="1">
      <alignment vertical="center"/>
    </xf>
    <xf numFmtId="0" fontId="0" fillId="0" borderId="25" xfId="0" applyBorder="1" applyAlignment="1">
      <alignment vertical="center"/>
    </xf>
    <xf numFmtId="0" fontId="0" fillId="0" borderId="0" xfId="0" applyBorder="1" applyAlignment="1">
      <alignment vertical="center" wrapText="1"/>
    </xf>
    <xf numFmtId="0" fontId="4" fillId="0" borderId="44" xfId="0" applyFont="1" applyBorder="1" applyAlignment="1">
      <alignment vertical="center"/>
    </xf>
    <xf numFmtId="0" fontId="3" fillId="0" borderId="0" xfId="0" applyFont="1" applyFill="1" applyBorder="1" applyAlignment="1">
      <alignment vertical="center"/>
    </xf>
    <xf numFmtId="38" fontId="3" fillId="0" borderId="0" xfId="2" applyFont="1" applyFill="1" applyBorder="1" applyAlignment="1">
      <alignment vertical="center"/>
    </xf>
    <xf numFmtId="38" fontId="4" fillId="0" borderId="0" xfId="2" applyFont="1" applyBorder="1" applyAlignment="1">
      <alignment vertical="center"/>
    </xf>
    <xf numFmtId="38" fontId="4" fillId="0" borderId="12" xfId="2" applyFont="1" applyBorder="1" applyAlignment="1">
      <alignment horizontal="center" vertical="center"/>
    </xf>
    <xf numFmtId="0" fontId="4" fillId="0" borderId="0" xfId="0" applyFont="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0" xfId="0" applyFont="1" applyBorder="1" applyAlignment="1">
      <alignment vertical="center" wrapText="1"/>
    </xf>
    <xf numFmtId="38" fontId="4" fillId="0" borderId="25" xfId="2" applyFont="1" applyBorder="1" applyAlignment="1">
      <alignment horizontal="center" vertical="center"/>
    </xf>
    <xf numFmtId="2" fontId="4" fillId="0" borderId="0" xfId="0" applyNumberFormat="1" applyFont="1" applyBorder="1" applyAlignment="1">
      <alignment horizontal="center" vertical="center"/>
    </xf>
    <xf numFmtId="179" fontId="4" fillId="0" borderId="25" xfId="0" applyNumberFormat="1" applyFont="1" applyBorder="1" applyAlignment="1">
      <alignment horizontal="center" vertical="center"/>
    </xf>
    <xf numFmtId="0" fontId="3" fillId="0" borderId="25" xfId="0" applyFont="1" applyFill="1" applyBorder="1" applyAlignment="1">
      <alignment horizontal="right" vertical="center"/>
    </xf>
    <xf numFmtId="179" fontId="4" fillId="0" borderId="45" xfId="0" applyNumberFormat="1" applyFont="1" applyBorder="1" applyAlignment="1">
      <alignment horizontal="center" vertical="center"/>
    </xf>
    <xf numFmtId="38" fontId="3" fillId="0" borderId="14" xfId="2" applyFont="1" applyFill="1" applyBorder="1" applyAlignment="1">
      <alignment vertical="center"/>
    </xf>
    <xf numFmtId="38" fontId="3" fillId="0" borderId="45" xfId="2" applyFont="1" applyFill="1" applyBorder="1" applyAlignment="1">
      <alignment vertical="center"/>
    </xf>
    <xf numFmtId="38" fontId="4" fillId="0" borderId="45" xfId="2" applyFont="1" applyBorder="1" applyAlignment="1">
      <alignment horizontal="center" vertical="center"/>
    </xf>
    <xf numFmtId="0" fontId="3" fillId="0" borderId="0" xfId="0" applyFont="1" applyFill="1" applyBorder="1" applyAlignment="1">
      <alignment horizontal="right" vertical="center"/>
    </xf>
    <xf numFmtId="2" fontId="4" fillId="0" borderId="45" xfId="0" applyNumberFormat="1" applyFont="1" applyBorder="1" applyAlignment="1">
      <alignment horizontal="center" vertical="center"/>
    </xf>
    <xf numFmtId="0" fontId="4" fillId="0" borderId="43" xfId="0" applyFont="1" applyBorder="1" applyAlignment="1">
      <alignment vertical="center" wrapText="1"/>
    </xf>
    <xf numFmtId="0" fontId="4" fillId="0" borderId="25"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25" xfId="0" applyFont="1" applyBorder="1" applyAlignment="1">
      <alignment vertical="center" wrapText="1"/>
    </xf>
    <xf numFmtId="0" fontId="4" fillId="0" borderId="45" xfId="0" applyFont="1" applyBorder="1" applyAlignment="1">
      <alignment vertical="center" wrapText="1"/>
    </xf>
    <xf numFmtId="2" fontId="4" fillId="0" borderId="25" xfId="0" applyNumberFormat="1" applyFont="1" applyBorder="1" applyAlignment="1">
      <alignment horizontal="center" vertical="center"/>
    </xf>
    <xf numFmtId="0" fontId="3" fillId="0" borderId="45" xfId="0" applyFont="1" applyFill="1" applyBorder="1" applyAlignment="1">
      <alignment horizontal="right" vertical="center"/>
    </xf>
    <xf numFmtId="0" fontId="4" fillId="0" borderId="25" xfId="0" applyFont="1" applyBorder="1" applyAlignment="1">
      <alignment horizontal="center" vertical="center"/>
    </xf>
    <xf numFmtId="0" fontId="4" fillId="0" borderId="45" xfId="0" applyFont="1" applyBorder="1" applyAlignment="1">
      <alignment horizontal="center" vertical="center"/>
    </xf>
    <xf numFmtId="0" fontId="4" fillId="0" borderId="45" xfId="0" applyFont="1" applyBorder="1" applyAlignment="1">
      <alignment vertical="center"/>
    </xf>
    <xf numFmtId="38" fontId="4" fillId="0" borderId="45" xfId="2" applyFont="1" applyBorder="1" applyAlignment="1">
      <alignment vertical="center"/>
    </xf>
    <xf numFmtId="0" fontId="3" fillId="0" borderId="45" xfId="0" applyFont="1" applyFill="1" applyBorder="1" applyAlignment="1">
      <alignment vertical="center"/>
    </xf>
    <xf numFmtId="0" fontId="4" fillId="0" borderId="45" xfId="0" applyFont="1" applyBorder="1" applyAlignment="1">
      <alignment horizontal="right" vertical="center"/>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4" xfId="0" applyFont="1" applyFill="1" applyBorder="1" applyAlignment="1">
      <alignment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3" fillId="0" borderId="23" xfId="0" applyFont="1" applyFill="1" applyBorder="1" applyAlignment="1">
      <alignment horizontal="right" vertical="center"/>
    </xf>
    <xf numFmtId="0" fontId="3" fillId="0" borderId="23" xfId="0" applyFont="1" applyFill="1" applyBorder="1" applyAlignment="1">
      <alignment vertical="center"/>
    </xf>
    <xf numFmtId="0" fontId="3" fillId="0" borderId="25" xfId="0" applyFont="1" applyFill="1" applyBorder="1" applyAlignment="1">
      <alignment vertical="center" wrapText="1"/>
    </xf>
    <xf numFmtId="0" fontId="3" fillId="0" borderId="21" xfId="0" applyFont="1" applyFill="1" applyBorder="1" applyAlignment="1">
      <alignment vertical="center"/>
    </xf>
    <xf numFmtId="0" fontId="3" fillId="0" borderId="16" xfId="0" applyFont="1" applyFill="1" applyBorder="1" applyAlignment="1">
      <alignment horizontal="right" vertical="center"/>
    </xf>
    <xf numFmtId="0" fontId="3" fillId="0" borderId="12" xfId="0" applyFont="1" applyFill="1" applyBorder="1" applyAlignment="1">
      <alignment vertical="center" wrapText="1"/>
    </xf>
    <xf numFmtId="177" fontId="4" fillId="0" borderId="17" xfId="0" applyNumberFormat="1" applyFont="1" applyBorder="1" applyAlignment="1">
      <alignment horizontal="center" vertical="center"/>
    </xf>
    <xf numFmtId="0" fontId="4"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2" borderId="13" xfId="0" applyFont="1" applyFill="1" applyBorder="1" applyAlignment="1">
      <alignment horizontal="center" vertical="center"/>
    </xf>
    <xf numFmtId="0" fontId="4" fillId="0" borderId="1" xfId="0" applyFont="1" applyBorder="1" applyAlignment="1">
      <alignment horizontal="center" vertical="center" wrapText="1"/>
    </xf>
    <xf numFmtId="0" fontId="3" fillId="0" borderId="0" xfId="0" applyFont="1" applyBorder="1" applyAlignment="1">
      <alignment vertical="center"/>
    </xf>
    <xf numFmtId="0" fontId="4" fillId="0" borderId="0" xfId="0" applyFont="1"/>
    <xf numFmtId="0" fontId="3" fillId="0" borderId="0" xfId="0" applyFont="1" applyFill="1"/>
    <xf numFmtId="176" fontId="4" fillId="0" borderId="17" xfId="0" applyNumberFormat="1" applyFont="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38" fontId="3" fillId="0" borderId="2" xfId="2" applyFont="1" applyFill="1" applyBorder="1" applyAlignment="1">
      <alignment vertical="center"/>
    </xf>
    <xf numFmtId="0" fontId="4" fillId="0" borderId="13"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38" fontId="4" fillId="0" borderId="41" xfId="2"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1"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9" fontId="4" fillId="0" borderId="12" xfId="0" applyNumberFormat="1" applyFont="1" applyBorder="1" applyAlignment="1">
      <alignment horizontal="center" vertical="center"/>
    </xf>
    <xf numFmtId="179" fontId="4" fillId="0" borderId="13" xfId="0" applyNumberFormat="1" applyFont="1" applyBorder="1" applyAlignment="1">
      <alignment horizontal="center" vertical="center"/>
    </xf>
    <xf numFmtId="179" fontId="4" fillId="0" borderId="14"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38" fontId="4" fillId="0" borderId="9" xfId="2" applyFont="1" applyBorder="1" applyAlignment="1">
      <alignment horizontal="center" vertical="center"/>
    </xf>
    <xf numFmtId="38" fontId="4" fillId="0" borderId="10" xfId="2" applyFont="1" applyBorder="1" applyAlignment="1">
      <alignment horizontal="center" vertical="center"/>
    </xf>
    <xf numFmtId="38" fontId="4" fillId="0" borderId="11" xfId="2" applyFont="1" applyBorder="1" applyAlignment="1">
      <alignment horizontal="center" vertical="center"/>
    </xf>
    <xf numFmtId="179" fontId="3" fillId="0" borderId="27" xfId="0" applyNumberFormat="1" applyFont="1" applyBorder="1" applyAlignment="1">
      <alignment horizontal="center" vertical="center"/>
    </xf>
    <xf numFmtId="179" fontId="3" fillId="0" borderId="28" xfId="0" applyNumberFormat="1" applyFont="1" applyBorder="1" applyAlignment="1">
      <alignment horizontal="center" vertical="center"/>
    </xf>
    <xf numFmtId="179" fontId="3" fillId="0" borderId="29" xfId="0" applyNumberFormat="1"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179" fontId="4" fillId="0" borderId="27" xfId="0" applyNumberFormat="1" applyFont="1" applyBorder="1" applyAlignment="1">
      <alignment horizontal="center" vertical="center"/>
    </xf>
    <xf numFmtId="179" fontId="4" fillId="0" borderId="28" xfId="0" applyNumberFormat="1" applyFont="1" applyBorder="1" applyAlignment="1">
      <alignment horizontal="center" vertical="center"/>
    </xf>
    <xf numFmtId="179" fontId="4" fillId="0" borderId="29" xfId="0" applyNumberFormat="1" applyFont="1" applyBorder="1" applyAlignment="1">
      <alignment horizontal="center" vertical="center"/>
    </xf>
    <xf numFmtId="38" fontId="4" fillId="0" borderId="24" xfId="2" applyFont="1" applyBorder="1" applyAlignment="1">
      <alignment horizontal="center" vertical="center"/>
    </xf>
    <xf numFmtId="38" fontId="4" fillId="0" borderId="22" xfId="2" applyFont="1" applyBorder="1" applyAlignment="1">
      <alignment horizontal="center" vertical="center"/>
    </xf>
    <xf numFmtId="38" fontId="4" fillId="0" borderId="30" xfId="2" applyFont="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38" fontId="4" fillId="0" borderId="12" xfId="2" applyFont="1" applyBorder="1" applyAlignment="1">
      <alignment horizontal="center" vertical="center"/>
    </xf>
    <xf numFmtId="38" fontId="4" fillId="0" borderId="13" xfId="2" applyFont="1" applyBorder="1" applyAlignment="1">
      <alignment horizontal="center" vertical="center"/>
    </xf>
    <xf numFmtId="38" fontId="4" fillId="0" borderId="14" xfId="2"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3" fillId="0" borderId="13" xfId="0" applyFont="1" applyFill="1" applyBorder="1" applyAlignment="1">
      <alignment horizontal="left" vertical="center" wrapText="1"/>
    </xf>
    <xf numFmtId="38" fontId="3" fillId="0" borderId="13" xfId="2" applyFont="1" applyFill="1" applyBorder="1" applyAlignment="1">
      <alignment vertical="center"/>
    </xf>
    <xf numFmtId="0" fontId="3" fillId="0" borderId="13" xfId="0" applyFont="1" applyFill="1" applyBorder="1" applyAlignment="1">
      <alignment vertical="center" wrapText="1"/>
    </xf>
    <xf numFmtId="38" fontId="3" fillId="0" borderId="13" xfId="2" applyFont="1" applyFill="1" applyBorder="1" applyAlignment="1">
      <alignment horizontal="right" vertical="center"/>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6"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180" fontId="4" fillId="0" borderId="12" xfId="0" applyNumberFormat="1" applyFont="1" applyBorder="1" applyAlignment="1">
      <alignment horizontal="center" vertical="center"/>
    </xf>
    <xf numFmtId="180" fontId="4" fillId="0" borderId="13" xfId="0" applyNumberFormat="1" applyFont="1" applyBorder="1" applyAlignment="1">
      <alignment horizontal="center" vertical="center"/>
    </xf>
    <xf numFmtId="180" fontId="4" fillId="0" borderId="14" xfId="0" applyNumberFormat="1" applyFont="1" applyBorder="1" applyAlignment="1">
      <alignment horizontal="center" vertical="center"/>
    </xf>
    <xf numFmtId="178" fontId="4" fillId="0" borderId="12" xfId="0" applyNumberFormat="1" applyFont="1" applyBorder="1" applyAlignment="1">
      <alignment horizontal="center" vertical="center"/>
    </xf>
    <xf numFmtId="178" fontId="4" fillId="0" borderId="14" xfId="0" applyNumberFormat="1" applyFont="1" applyBorder="1" applyAlignment="1">
      <alignment horizontal="center" vertical="center"/>
    </xf>
    <xf numFmtId="178" fontId="4" fillId="0" borderId="13" xfId="0" applyNumberFormat="1" applyFont="1" applyBorder="1" applyAlignment="1">
      <alignment horizontal="center" vertical="center"/>
    </xf>
    <xf numFmtId="177" fontId="4" fillId="0" borderId="12" xfId="0" applyNumberFormat="1" applyFont="1" applyBorder="1" applyAlignment="1">
      <alignment horizontal="center" vertical="center"/>
    </xf>
    <xf numFmtId="177" fontId="4" fillId="0" borderId="13" xfId="0" applyNumberFormat="1" applyFont="1" applyBorder="1" applyAlignment="1">
      <alignment horizontal="center" vertical="center"/>
    </xf>
    <xf numFmtId="177" fontId="4" fillId="0" borderId="14" xfId="0" applyNumberFormat="1"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38" fontId="3" fillId="0" borderId="12"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38" fontId="3" fillId="0" borderId="13" xfId="0" applyNumberFormat="1" applyFont="1" applyFill="1" applyBorder="1" applyAlignment="1">
      <alignment horizontal="center" vertical="center"/>
    </xf>
    <xf numFmtId="38" fontId="3" fillId="0" borderId="14" xfId="0" applyNumberFormat="1" applyFont="1" applyFill="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216"/>
  <sheetViews>
    <sheetView showGridLines="0" view="pageBreakPreview" zoomScale="90" zoomScaleNormal="80" zoomScaleSheetLayoutView="90" workbookViewId="0">
      <pane xSplit="2" ySplit="4" topLeftCell="D167" activePane="bottomRight" state="frozen"/>
      <selection activeCell="B5" sqref="B5:B8"/>
      <selection pane="topRight" activeCell="B5" sqref="B5:B8"/>
      <selection pane="bottomLeft" activeCell="B5" sqref="B5:B8"/>
      <selection pane="bottomRight" activeCell="G167" sqref="G167"/>
    </sheetView>
  </sheetViews>
  <sheetFormatPr defaultRowHeight="13.5" x14ac:dyDescent="0.15"/>
  <cols>
    <col min="1" max="1" width="4.125" style="1" customWidth="1"/>
    <col min="2" max="2" width="11.75" style="41" customWidth="1"/>
    <col min="3" max="3" width="44" style="32" customWidth="1"/>
    <col min="4" max="4" width="9" style="44"/>
    <col min="5" max="5" width="9" style="32"/>
    <col min="6" max="6" width="11.375" style="32" bestFit="1" customWidth="1"/>
    <col min="7" max="7" width="42.25" style="42" bestFit="1" customWidth="1"/>
    <col min="8" max="8" width="9" style="43"/>
    <col min="9" max="9" width="9" style="44"/>
    <col min="10" max="10" width="9" style="32"/>
    <col min="11" max="11" width="18" style="32" bestFit="1" customWidth="1"/>
    <col min="12" max="16384" width="9" style="1"/>
  </cols>
  <sheetData>
    <row r="1" spans="1:14" ht="13.5" customHeight="1" thickBot="1" x14ac:dyDescent="0.2">
      <c r="B1" s="32"/>
    </row>
    <row r="2" spans="1:14" s="39" customFormat="1" ht="21" customHeight="1" thickBot="1" x14ac:dyDescent="0.2">
      <c r="A2" s="1"/>
      <c r="B2" s="69" t="s">
        <v>0</v>
      </c>
      <c r="C2" s="32"/>
      <c r="D2" s="70"/>
      <c r="E2" s="32"/>
      <c r="F2" s="32"/>
      <c r="G2" s="71"/>
      <c r="H2" s="56"/>
      <c r="I2" s="44"/>
      <c r="J2" s="69"/>
      <c r="K2" s="72"/>
      <c r="L2" s="1"/>
      <c r="M2" s="1"/>
      <c r="N2" s="1"/>
    </row>
    <row r="3" spans="1:14" ht="22.5" customHeight="1" x14ac:dyDescent="0.15">
      <c r="B3" s="111" t="s">
        <v>1</v>
      </c>
      <c r="C3" s="113" t="s">
        <v>2</v>
      </c>
      <c r="D3" s="115" t="s">
        <v>3</v>
      </c>
      <c r="E3" s="116"/>
      <c r="F3" s="116" t="s">
        <v>8</v>
      </c>
      <c r="G3" s="117"/>
      <c r="H3" s="115"/>
      <c r="I3" s="115" t="s">
        <v>12</v>
      </c>
      <c r="J3" s="118"/>
      <c r="K3" s="119"/>
    </row>
    <row r="4" spans="1:14" ht="22.5" customHeight="1" thickBot="1" x14ac:dyDescent="0.2">
      <c r="B4" s="112"/>
      <c r="C4" s="114"/>
      <c r="D4" s="8" t="s">
        <v>4</v>
      </c>
      <c r="E4" s="9" t="s">
        <v>5</v>
      </c>
      <c r="F4" s="9" t="s">
        <v>182</v>
      </c>
      <c r="G4" s="10" t="s">
        <v>6</v>
      </c>
      <c r="H4" s="11" t="s">
        <v>7</v>
      </c>
      <c r="I4" s="8" t="s">
        <v>9</v>
      </c>
      <c r="J4" s="12" t="s">
        <v>5</v>
      </c>
      <c r="K4" s="13" t="s">
        <v>11</v>
      </c>
    </row>
    <row r="5" spans="1:14" ht="13.5" customHeight="1" x14ac:dyDescent="0.15">
      <c r="B5" s="136" t="s">
        <v>13</v>
      </c>
      <c r="C5" s="127" t="s">
        <v>20</v>
      </c>
      <c r="D5" s="130">
        <f>H8</f>
        <v>3212</v>
      </c>
      <c r="E5" s="139">
        <f>D5/$D$214*100</f>
        <v>26.957616449853127</v>
      </c>
      <c r="F5" s="14" t="s">
        <v>53</v>
      </c>
      <c r="G5" s="15" t="s">
        <v>121</v>
      </c>
      <c r="H5" s="16">
        <f>1986+107+209+398</f>
        <v>2700</v>
      </c>
      <c r="I5" s="142">
        <f>H8+H11</f>
        <v>6387</v>
      </c>
      <c r="J5" s="120">
        <f>I5/D214*100</f>
        <v>53.604699958036086</v>
      </c>
      <c r="K5" s="123" t="s">
        <v>27</v>
      </c>
    </row>
    <row r="6" spans="1:14" x14ac:dyDescent="0.15">
      <c r="B6" s="137"/>
      <c r="C6" s="128"/>
      <c r="D6" s="131"/>
      <c r="E6" s="140"/>
      <c r="F6" s="17"/>
      <c r="G6" s="2" t="s">
        <v>119</v>
      </c>
      <c r="H6" s="18">
        <f>94+11+105+8</f>
        <v>218</v>
      </c>
      <c r="I6" s="143"/>
      <c r="J6" s="121"/>
      <c r="K6" s="124"/>
    </row>
    <row r="7" spans="1:14" x14ac:dyDescent="0.15">
      <c r="B7" s="137"/>
      <c r="C7" s="128"/>
      <c r="D7" s="131"/>
      <c r="E7" s="140"/>
      <c r="F7" s="17" t="s">
        <v>183</v>
      </c>
      <c r="G7" s="2" t="s">
        <v>179</v>
      </c>
      <c r="H7" s="18">
        <f>6+288</f>
        <v>294</v>
      </c>
      <c r="I7" s="143"/>
      <c r="J7" s="121"/>
      <c r="K7" s="124"/>
    </row>
    <row r="8" spans="1:14" ht="14.25" thickBot="1" x14ac:dyDescent="0.2">
      <c r="B8" s="138"/>
      <c r="C8" s="129"/>
      <c r="D8" s="132"/>
      <c r="E8" s="141"/>
      <c r="F8" s="19"/>
      <c r="G8" s="20" t="s">
        <v>49</v>
      </c>
      <c r="H8" s="21">
        <f>SUM(H5:H7)</f>
        <v>3212</v>
      </c>
      <c r="I8" s="143"/>
      <c r="J8" s="121"/>
      <c r="K8" s="124"/>
    </row>
    <row r="9" spans="1:14" ht="14.25" customHeight="1" thickBot="1" x14ac:dyDescent="0.2">
      <c r="B9" s="126" t="s">
        <v>14</v>
      </c>
      <c r="C9" s="127" t="s">
        <v>21</v>
      </c>
      <c r="D9" s="130">
        <f>H11</f>
        <v>3175</v>
      </c>
      <c r="E9" s="133">
        <f t="shared" ref="E9" si="0">D9/$D$214*100</f>
        <v>26.647083508182963</v>
      </c>
      <c r="F9" s="22" t="s">
        <v>53</v>
      </c>
      <c r="G9" s="15" t="s">
        <v>50</v>
      </c>
      <c r="H9" s="16">
        <f>1600+120+523+846</f>
        <v>3089</v>
      </c>
      <c r="I9" s="143"/>
      <c r="J9" s="121"/>
      <c r="K9" s="124"/>
    </row>
    <row r="10" spans="1:14" ht="14.25" thickBot="1" x14ac:dyDescent="0.2">
      <c r="B10" s="126"/>
      <c r="C10" s="128"/>
      <c r="D10" s="131"/>
      <c r="E10" s="134"/>
      <c r="F10" s="23"/>
      <c r="G10" s="2" t="s">
        <v>147</v>
      </c>
      <c r="H10" s="18">
        <f>36+1+49</f>
        <v>86</v>
      </c>
      <c r="I10" s="143"/>
      <c r="J10" s="121"/>
      <c r="K10" s="124"/>
    </row>
    <row r="11" spans="1:14" ht="14.25" thickBot="1" x14ac:dyDescent="0.2">
      <c r="B11" s="126"/>
      <c r="C11" s="129"/>
      <c r="D11" s="132"/>
      <c r="E11" s="135"/>
      <c r="F11" s="24"/>
      <c r="G11" s="20" t="s">
        <v>49</v>
      </c>
      <c r="H11" s="21">
        <f>SUM(H9:H10)</f>
        <v>3175</v>
      </c>
      <c r="I11" s="144"/>
      <c r="J11" s="122"/>
      <c r="K11" s="125"/>
    </row>
    <row r="12" spans="1:14" x14ac:dyDescent="0.15">
      <c r="B12" s="136" t="s">
        <v>15</v>
      </c>
      <c r="C12" s="127" t="s">
        <v>22</v>
      </c>
      <c r="D12" s="130">
        <f>H16</f>
        <v>3399</v>
      </c>
      <c r="E12" s="139">
        <f>D12/$D$214*100</f>
        <v>28.527066722618549</v>
      </c>
      <c r="F12" s="14" t="s">
        <v>53</v>
      </c>
      <c r="G12" s="15" t="s">
        <v>51</v>
      </c>
      <c r="H12" s="16">
        <f>2352+129+395+20</f>
        <v>2896</v>
      </c>
      <c r="I12" s="142">
        <f>H16</f>
        <v>3399</v>
      </c>
      <c r="J12" s="120">
        <f>I12/D214*100</f>
        <v>28.527066722618549</v>
      </c>
      <c r="K12" s="123" t="s">
        <v>28</v>
      </c>
    </row>
    <row r="13" spans="1:14" x14ac:dyDescent="0.15">
      <c r="B13" s="137"/>
      <c r="C13" s="128"/>
      <c r="D13" s="131"/>
      <c r="E13" s="140"/>
      <c r="F13" s="17"/>
      <c r="G13" s="2" t="s">
        <v>120</v>
      </c>
      <c r="H13" s="18">
        <f>141+10+70</f>
        <v>221</v>
      </c>
      <c r="I13" s="143"/>
      <c r="J13" s="121"/>
      <c r="K13" s="124"/>
    </row>
    <row r="14" spans="1:14" x14ac:dyDescent="0.15">
      <c r="B14" s="137"/>
      <c r="C14" s="128"/>
      <c r="D14" s="131"/>
      <c r="E14" s="140"/>
      <c r="F14" s="17" t="s">
        <v>184</v>
      </c>
      <c r="G14" s="2" t="s">
        <v>180</v>
      </c>
      <c r="H14" s="18">
        <v>277</v>
      </c>
      <c r="I14" s="143"/>
      <c r="J14" s="121"/>
      <c r="K14" s="124"/>
    </row>
    <row r="15" spans="1:14" x14ac:dyDescent="0.15">
      <c r="B15" s="137"/>
      <c r="C15" s="128"/>
      <c r="D15" s="131"/>
      <c r="E15" s="140"/>
      <c r="F15" s="17"/>
      <c r="G15" s="2" t="s">
        <v>181</v>
      </c>
      <c r="H15" s="18">
        <v>5</v>
      </c>
      <c r="I15" s="143"/>
      <c r="J15" s="121"/>
      <c r="K15" s="124"/>
    </row>
    <row r="16" spans="1:14" ht="14.25" thickBot="1" x14ac:dyDescent="0.2">
      <c r="B16" s="138"/>
      <c r="C16" s="129"/>
      <c r="D16" s="132"/>
      <c r="E16" s="141"/>
      <c r="F16" s="19"/>
      <c r="G16" s="20" t="s">
        <v>49</v>
      </c>
      <c r="H16" s="21">
        <f>SUM(H12:H15)</f>
        <v>3399</v>
      </c>
      <c r="I16" s="144"/>
      <c r="J16" s="122"/>
      <c r="K16" s="125"/>
    </row>
    <row r="17" spans="2:14" ht="14.25" customHeight="1" x14ac:dyDescent="0.15">
      <c r="B17" s="145" t="s">
        <v>16</v>
      </c>
      <c r="C17" s="148" t="s">
        <v>23</v>
      </c>
      <c r="D17" s="130">
        <f>H83</f>
        <v>1439</v>
      </c>
      <c r="E17" s="120">
        <f>D17/$D$214*100</f>
        <v>12.077213596307177</v>
      </c>
      <c r="F17" s="14" t="s">
        <v>53</v>
      </c>
      <c r="G17" s="15" t="s">
        <v>52</v>
      </c>
      <c r="H17" s="16">
        <f>740+42+55</f>
        <v>837</v>
      </c>
      <c r="I17" s="151">
        <f>H83</f>
        <v>1439</v>
      </c>
      <c r="J17" s="120">
        <f>I17/D214*100</f>
        <v>12.077213596307177</v>
      </c>
      <c r="K17" s="154" t="s">
        <v>29</v>
      </c>
    </row>
    <row r="18" spans="2:14" ht="14.25" customHeight="1" x14ac:dyDescent="0.15">
      <c r="B18" s="146"/>
      <c r="C18" s="149"/>
      <c r="D18" s="131"/>
      <c r="E18" s="121"/>
      <c r="F18" s="17"/>
      <c r="G18" s="2" t="s">
        <v>157</v>
      </c>
      <c r="H18" s="18">
        <f>1+1</f>
        <v>2</v>
      </c>
      <c r="I18" s="152"/>
      <c r="J18" s="121"/>
      <c r="K18" s="155"/>
    </row>
    <row r="19" spans="2:14" x14ac:dyDescent="0.15">
      <c r="B19" s="146"/>
      <c r="C19" s="149"/>
      <c r="D19" s="131"/>
      <c r="E19" s="121"/>
      <c r="F19" s="17" t="s">
        <v>58</v>
      </c>
      <c r="G19" s="2" t="s">
        <v>71</v>
      </c>
      <c r="H19" s="18">
        <v>2</v>
      </c>
      <c r="I19" s="152"/>
      <c r="J19" s="121"/>
      <c r="K19" s="155"/>
    </row>
    <row r="20" spans="2:14" ht="40.5" x14ac:dyDescent="0.15">
      <c r="B20" s="146"/>
      <c r="C20" s="149"/>
      <c r="D20" s="131"/>
      <c r="E20" s="121"/>
      <c r="F20" s="17"/>
      <c r="G20" s="25" t="s">
        <v>163</v>
      </c>
      <c r="H20" s="18">
        <v>76</v>
      </c>
      <c r="I20" s="152"/>
      <c r="J20" s="121"/>
      <c r="K20" s="155"/>
    </row>
    <row r="21" spans="2:14" ht="27" x14ac:dyDescent="0.15">
      <c r="B21" s="146"/>
      <c r="C21" s="149"/>
      <c r="D21" s="131"/>
      <c r="E21" s="121"/>
      <c r="F21" s="17"/>
      <c r="G21" s="25" t="s">
        <v>387</v>
      </c>
      <c r="H21" s="18">
        <v>4</v>
      </c>
      <c r="I21" s="152"/>
      <c r="J21" s="121"/>
      <c r="K21" s="155"/>
      <c r="N21" s="40"/>
    </row>
    <row r="22" spans="2:14" x14ac:dyDescent="0.15">
      <c r="B22" s="146"/>
      <c r="C22" s="149"/>
      <c r="D22" s="131"/>
      <c r="E22" s="121"/>
      <c r="F22" s="17"/>
      <c r="G22" s="2" t="s">
        <v>73</v>
      </c>
      <c r="H22" s="18">
        <v>9</v>
      </c>
      <c r="I22" s="152"/>
      <c r="J22" s="121"/>
      <c r="K22" s="155"/>
    </row>
    <row r="23" spans="2:14" x14ac:dyDescent="0.15">
      <c r="B23" s="146"/>
      <c r="C23" s="149"/>
      <c r="D23" s="131"/>
      <c r="E23" s="121"/>
      <c r="F23" s="17"/>
      <c r="G23" s="2" t="s">
        <v>72</v>
      </c>
      <c r="H23" s="18">
        <v>2</v>
      </c>
      <c r="I23" s="152"/>
      <c r="J23" s="121"/>
      <c r="K23" s="155"/>
    </row>
    <row r="24" spans="2:14" x14ac:dyDescent="0.15">
      <c r="B24" s="146"/>
      <c r="C24" s="149"/>
      <c r="D24" s="131"/>
      <c r="E24" s="121"/>
      <c r="F24" s="17"/>
      <c r="G24" s="2" t="s">
        <v>381</v>
      </c>
      <c r="H24" s="18">
        <v>1</v>
      </c>
      <c r="I24" s="152"/>
      <c r="J24" s="121"/>
      <c r="K24" s="155"/>
    </row>
    <row r="25" spans="2:14" x14ac:dyDescent="0.15">
      <c r="B25" s="146"/>
      <c r="C25" s="149"/>
      <c r="D25" s="131"/>
      <c r="E25" s="121"/>
      <c r="F25" s="17"/>
      <c r="G25" s="2" t="s">
        <v>79</v>
      </c>
      <c r="H25" s="18">
        <v>4</v>
      </c>
      <c r="I25" s="152"/>
      <c r="J25" s="121"/>
      <c r="K25" s="155"/>
    </row>
    <row r="26" spans="2:14" x14ac:dyDescent="0.15">
      <c r="B26" s="146"/>
      <c r="C26" s="149"/>
      <c r="D26" s="131"/>
      <c r="E26" s="121"/>
      <c r="F26" s="17"/>
      <c r="G26" s="2" t="s">
        <v>382</v>
      </c>
      <c r="H26" s="18">
        <v>1</v>
      </c>
      <c r="I26" s="152"/>
      <c r="J26" s="121"/>
      <c r="K26" s="155"/>
    </row>
    <row r="27" spans="2:14" x14ac:dyDescent="0.15">
      <c r="B27" s="146"/>
      <c r="C27" s="149"/>
      <c r="D27" s="131"/>
      <c r="E27" s="121"/>
      <c r="F27" s="17"/>
      <c r="G27" s="2" t="s">
        <v>77</v>
      </c>
      <c r="H27" s="18">
        <v>1</v>
      </c>
      <c r="I27" s="152"/>
      <c r="J27" s="121"/>
      <c r="K27" s="155"/>
    </row>
    <row r="28" spans="2:14" x14ac:dyDescent="0.15">
      <c r="B28" s="146"/>
      <c r="C28" s="149"/>
      <c r="D28" s="131"/>
      <c r="E28" s="121"/>
      <c r="F28" s="17"/>
      <c r="G28" s="2" t="s">
        <v>75</v>
      </c>
      <c r="H28" s="18">
        <v>3</v>
      </c>
      <c r="I28" s="152"/>
      <c r="J28" s="121"/>
      <c r="K28" s="155"/>
    </row>
    <row r="29" spans="2:14" x14ac:dyDescent="0.15">
      <c r="B29" s="146"/>
      <c r="C29" s="149"/>
      <c r="D29" s="131"/>
      <c r="E29" s="121"/>
      <c r="F29" s="17"/>
      <c r="G29" s="2" t="s">
        <v>78</v>
      </c>
      <c r="H29" s="18">
        <v>3</v>
      </c>
      <c r="I29" s="152"/>
      <c r="J29" s="121"/>
      <c r="K29" s="155"/>
    </row>
    <row r="30" spans="2:14" x14ac:dyDescent="0.15">
      <c r="B30" s="146"/>
      <c r="C30" s="149"/>
      <c r="D30" s="131"/>
      <c r="E30" s="121"/>
      <c r="F30" s="17"/>
      <c r="G30" s="2" t="s">
        <v>69</v>
      </c>
      <c r="H30" s="18">
        <v>1</v>
      </c>
      <c r="I30" s="152"/>
      <c r="J30" s="121"/>
      <c r="K30" s="155"/>
    </row>
    <row r="31" spans="2:14" x14ac:dyDescent="0.15">
      <c r="B31" s="146"/>
      <c r="C31" s="149"/>
      <c r="D31" s="131"/>
      <c r="E31" s="121"/>
      <c r="F31" s="17"/>
      <c r="G31" s="2" t="s">
        <v>70</v>
      </c>
      <c r="H31" s="18">
        <v>1</v>
      </c>
      <c r="I31" s="152"/>
      <c r="J31" s="121"/>
      <c r="K31" s="155"/>
    </row>
    <row r="32" spans="2:14" ht="27" x14ac:dyDescent="0.15">
      <c r="B32" s="146"/>
      <c r="C32" s="149"/>
      <c r="D32" s="131"/>
      <c r="E32" s="121"/>
      <c r="F32" s="17"/>
      <c r="G32" s="25" t="s">
        <v>362</v>
      </c>
      <c r="H32" s="18">
        <v>2</v>
      </c>
      <c r="I32" s="152"/>
      <c r="J32" s="121"/>
      <c r="K32" s="155"/>
    </row>
    <row r="33" spans="2:11" ht="27" x14ac:dyDescent="0.15">
      <c r="B33" s="146"/>
      <c r="C33" s="149"/>
      <c r="D33" s="131"/>
      <c r="E33" s="121"/>
      <c r="F33" s="17"/>
      <c r="G33" s="25" t="s">
        <v>164</v>
      </c>
      <c r="H33" s="18">
        <v>17</v>
      </c>
      <c r="I33" s="152"/>
      <c r="J33" s="121"/>
      <c r="K33" s="155"/>
    </row>
    <row r="34" spans="2:11" ht="27" x14ac:dyDescent="0.15">
      <c r="B34" s="146"/>
      <c r="C34" s="149"/>
      <c r="D34" s="131"/>
      <c r="E34" s="121"/>
      <c r="F34" s="17"/>
      <c r="G34" s="25" t="s">
        <v>388</v>
      </c>
      <c r="H34" s="18">
        <v>2</v>
      </c>
      <c r="I34" s="152"/>
      <c r="J34" s="121"/>
      <c r="K34" s="155"/>
    </row>
    <row r="35" spans="2:11" x14ac:dyDescent="0.15">
      <c r="B35" s="146"/>
      <c r="C35" s="149"/>
      <c r="D35" s="131"/>
      <c r="E35" s="121"/>
      <c r="F35" s="17"/>
      <c r="G35" s="25" t="s">
        <v>407</v>
      </c>
      <c r="H35" s="18">
        <v>1</v>
      </c>
      <c r="I35" s="152"/>
      <c r="J35" s="121"/>
      <c r="K35" s="155"/>
    </row>
    <row r="36" spans="2:11" x14ac:dyDescent="0.15">
      <c r="B36" s="146"/>
      <c r="C36" s="149"/>
      <c r="D36" s="131"/>
      <c r="E36" s="121"/>
      <c r="F36" s="17"/>
      <c r="G36" s="2" t="s">
        <v>76</v>
      </c>
      <c r="H36" s="18">
        <v>2</v>
      </c>
      <c r="I36" s="152"/>
      <c r="J36" s="121"/>
      <c r="K36" s="155"/>
    </row>
    <row r="37" spans="2:11" x14ac:dyDescent="0.15">
      <c r="B37" s="146"/>
      <c r="C37" s="149"/>
      <c r="D37" s="131"/>
      <c r="E37" s="121"/>
      <c r="F37" s="17"/>
      <c r="G37" s="2" t="s">
        <v>67</v>
      </c>
      <c r="H37" s="18">
        <v>1</v>
      </c>
      <c r="I37" s="152"/>
      <c r="J37" s="121"/>
      <c r="K37" s="155"/>
    </row>
    <row r="38" spans="2:11" x14ac:dyDescent="0.15">
      <c r="B38" s="146"/>
      <c r="C38" s="149"/>
      <c r="D38" s="131"/>
      <c r="E38" s="121"/>
      <c r="F38" s="17"/>
      <c r="G38" s="2" t="s">
        <v>68</v>
      </c>
      <c r="H38" s="18">
        <v>1</v>
      </c>
      <c r="I38" s="152"/>
      <c r="J38" s="121"/>
      <c r="K38" s="155"/>
    </row>
    <row r="39" spans="2:11" ht="40.5" x14ac:dyDescent="0.15">
      <c r="B39" s="146"/>
      <c r="C39" s="149"/>
      <c r="D39" s="131"/>
      <c r="E39" s="121"/>
      <c r="F39" s="17"/>
      <c r="G39" s="25" t="s">
        <v>345</v>
      </c>
      <c r="H39" s="18">
        <v>22</v>
      </c>
      <c r="I39" s="152"/>
      <c r="J39" s="121"/>
      <c r="K39" s="155"/>
    </row>
    <row r="40" spans="2:11" ht="27" x14ac:dyDescent="0.15">
      <c r="B40" s="146"/>
      <c r="C40" s="149"/>
      <c r="D40" s="131"/>
      <c r="E40" s="121"/>
      <c r="F40" s="17"/>
      <c r="G40" s="25" t="s">
        <v>346</v>
      </c>
      <c r="H40" s="18">
        <v>2</v>
      </c>
      <c r="I40" s="152"/>
      <c r="J40" s="121"/>
      <c r="K40" s="155"/>
    </row>
    <row r="41" spans="2:11" x14ac:dyDescent="0.15">
      <c r="B41" s="146"/>
      <c r="C41" s="149"/>
      <c r="D41" s="131"/>
      <c r="E41" s="121"/>
      <c r="F41" s="17"/>
      <c r="G41" s="2" t="s">
        <v>74</v>
      </c>
      <c r="H41" s="18">
        <v>3</v>
      </c>
      <c r="I41" s="152"/>
      <c r="J41" s="121"/>
      <c r="K41" s="155"/>
    </row>
    <row r="42" spans="2:11" x14ac:dyDescent="0.15">
      <c r="B42" s="146"/>
      <c r="C42" s="149"/>
      <c r="D42" s="131"/>
      <c r="E42" s="121"/>
      <c r="F42" s="17"/>
      <c r="G42" s="2" t="s">
        <v>66</v>
      </c>
      <c r="H42" s="18">
        <v>1</v>
      </c>
      <c r="I42" s="152"/>
      <c r="J42" s="121"/>
      <c r="K42" s="155"/>
    </row>
    <row r="43" spans="2:11" x14ac:dyDescent="0.15">
      <c r="B43" s="146"/>
      <c r="C43" s="149"/>
      <c r="D43" s="131"/>
      <c r="E43" s="121"/>
      <c r="F43" s="17"/>
      <c r="G43" s="2" t="s">
        <v>80</v>
      </c>
      <c r="H43" s="18">
        <v>3</v>
      </c>
      <c r="I43" s="152"/>
      <c r="J43" s="121"/>
      <c r="K43" s="155"/>
    </row>
    <row r="44" spans="2:11" ht="27" x14ac:dyDescent="0.15">
      <c r="B44" s="146"/>
      <c r="C44" s="149"/>
      <c r="D44" s="131"/>
      <c r="E44" s="121"/>
      <c r="F44" s="17"/>
      <c r="G44" s="25" t="s">
        <v>347</v>
      </c>
      <c r="H44" s="18">
        <v>3</v>
      </c>
      <c r="I44" s="152"/>
      <c r="J44" s="121"/>
      <c r="K44" s="155"/>
    </row>
    <row r="45" spans="2:11" ht="27" x14ac:dyDescent="0.15">
      <c r="B45" s="146"/>
      <c r="C45" s="149"/>
      <c r="D45" s="131"/>
      <c r="E45" s="121"/>
      <c r="F45" s="17"/>
      <c r="G45" s="25" t="s">
        <v>413</v>
      </c>
      <c r="H45" s="18">
        <v>7</v>
      </c>
      <c r="I45" s="152"/>
      <c r="J45" s="121"/>
      <c r="K45" s="155"/>
    </row>
    <row r="46" spans="2:11" x14ac:dyDescent="0.15">
      <c r="B46" s="146"/>
      <c r="C46" s="149"/>
      <c r="D46" s="131"/>
      <c r="E46" s="121"/>
      <c r="F46" s="17"/>
      <c r="G46" s="2" t="s">
        <v>408</v>
      </c>
      <c r="H46" s="18">
        <v>1</v>
      </c>
      <c r="I46" s="152"/>
      <c r="J46" s="121"/>
      <c r="K46" s="155"/>
    </row>
    <row r="47" spans="2:11" x14ac:dyDescent="0.15">
      <c r="B47" s="146"/>
      <c r="C47" s="149"/>
      <c r="D47" s="131"/>
      <c r="E47" s="121"/>
      <c r="F47" s="17"/>
      <c r="G47" s="2" t="s">
        <v>409</v>
      </c>
      <c r="H47" s="18">
        <v>1</v>
      </c>
      <c r="I47" s="152"/>
      <c r="J47" s="121"/>
      <c r="K47" s="155"/>
    </row>
    <row r="48" spans="2:11" x14ac:dyDescent="0.15">
      <c r="B48" s="146"/>
      <c r="C48" s="149"/>
      <c r="D48" s="131"/>
      <c r="E48" s="121"/>
      <c r="F48" s="17"/>
      <c r="G48" s="2" t="s">
        <v>410</v>
      </c>
      <c r="H48" s="18">
        <v>1</v>
      </c>
      <c r="I48" s="152"/>
      <c r="J48" s="121"/>
      <c r="K48" s="155"/>
    </row>
    <row r="49" spans="2:11" ht="27" x14ac:dyDescent="0.15">
      <c r="B49" s="146"/>
      <c r="C49" s="149"/>
      <c r="D49" s="131"/>
      <c r="E49" s="121"/>
      <c r="F49" s="17"/>
      <c r="G49" s="25" t="s">
        <v>165</v>
      </c>
      <c r="H49" s="18">
        <v>15</v>
      </c>
      <c r="I49" s="152"/>
      <c r="J49" s="121"/>
      <c r="K49" s="155"/>
    </row>
    <row r="50" spans="2:11" x14ac:dyDescent="0.15">
      <c r="B50" s="146"/>
      <c r="C50" s="149"/>
      <c r="D50" s="131"/>
      <c r="E50" s="121"/>
      <c r="F50" s="17"/>
      <c r="G50" s="2" t="s">
        <v>148</v>
      </c>
      <c r="H50" s="18">
        <v>1</v>
      </c>
      <c r="I50" s="152"/>
      <c r="J50" s="121"/>
      <c r="K50" s="155"/>
    </row>
    <row r="51" spans="2:11" x14ac:dyDescent="0.15">
      <c r="B51" s="146"/>
      <c r="C51" s="149"/>
      <c r="D51" s="131"/>
      <c r="E51" s="121"/>
      <c r="F51" s="17"/>
      <c r="G51" s="2" t="s">
        <v>81</v>
      </c>
      <c r="H51" s="18">
        <v>1</v>
      </c>
      <c r="I51" s="152"/>
      <c r="J51" s="121"/>
      <c r="K51" s="155"/>
    </row>
    <row r="52" spans="2:11" ht="27" x14ac:dyDescent="0.15">
      <c r="B52" s="146"/>
      <c r="C52" s="149"/>
      <c r="D52" s="131"/>
      <c r="E52" s="121"/>
      <c r="F52" s="17"/>
      <c r="G52" s="25" t="s">
        <v>166</v>
      </c>
      <c r="H52" s="18">
        <v>34</v>
      </c>
      <c r="I52" s="152"/>
      <c r="J52" s="121"/>
      <c r="K52" s="155"/>
    </row>
    <row r="53" spans="2:11" ht="27" x14ac:dyDescent="0.15">
      <c r="B53" s="146"/>
      <c r="C53" s="149"/>
      <c r="D53" s="131"/>
      <c r="E53" s="121"/>
      <c r="F53" s="17"/>
      <c r="G53" s="25" t="s">
        <v>383</v>
      </c>
      <c r="H53" s="18">
        <v>1</v>
      </c>
      <c r="I53" s="152"/>
      <c r="J53" s="121"/>
      <c r="K53" s="155"/>
    </row>
    <row r="54" spans="2:11" ht="27" x14ac:dyDescent="0.15">
      <c r="B54" s="146"/>
      <c r="C54" s="149"/>
      <c r="D54" s="131"/>
      <c r="E54" s="121"/>
      <c r="F54" s="17"/>
      <c r="G54" s="25" t="s">
        <v>156</v>
      </c>
      <c r="H54" s="18">
        <v>3</v>
      </c>
      <c r="I54" s="152"/>
      <c r="J54" s="121"/>
      <c r="K54" s="155"/>
    </row>
    <row r="55" spans="2:11" x14ac:dyDescent="0.15">
      <c r="B55" s="146"/>
      <c r="C55" s="149"/>
      <c r="D55" s="131"/>
      <c r="E55" s="121"/>
      <c r="F55" s="17"/>
      <c r="G55" s="2" t="s">
        <v>83</v>
      </c>
      <c r="H55" s="18">
        <v>3</v>
      </c>
      <c r="I55" s="152"/>
      <c r="J55" s="121"/>
      <c r="K55" s="155"/>
    </row>
    <row r="56" spans="2:11" x14ac:dyDescent="0.15">
      <c r="B56" s="146"/>
      <c r="C56" s="149"/>
      <c r="D56" s="131"/>
      <c r="E56" s="121"/>
      <c r="F56" s="17"/>
      <c r="G56" s="2" t="s">
        <v>134</v>
      </c>
      <c r="H56" s="18">
        <v>1</v>
      </c>
      <c r="I56" s="152"/>
      <c r="J56" s="121"/>
      <c r="K56" s="155"/>
    </row>
    <row r="57" spans="2:11" x14ac:dyDescent="0.15">
      <c r="B57" s="146"/>
      <c r="C57" s="149"/>
      <c r="D57" s="131"/>
      <c r="E57" s="121"/>
      <c r="F57" s="17"/>
      <c r="G57" s="2" t="s">
        <v>84</v>
      </c>
      <c r="H57" s="18">
        <v>4</v>
      </c>
      <c r="I57" s="152"/>
      <c r="J57" s="121"/>
      <c r="K57" s="155"/>
    </row>
    <row r="58" spans="2:11" ht="27" x14ac:dyDescent="0.15">
      <c r="B58" s="146"/>
      <c r="C58" s="149"/>
      <c r="D58" s="131"/>
      <c r="E58" s="121"/>
      <c r="F58" s="17"/>
      <c r="G58" s="25" t="s">
        <v>167</v>
      </c>
      <c r="H58" s="18">
        <v>9</v>
      </c>
      <c r="I58" s="152"/>
      <c r="J58" s="121"/>
      <c r="K58" s="155"/>
    </row>
    <row r="59" spans="2:11" ht="27" x14ac:dyDescent="0.15">
      <c r="B59" s="146"/>
      <c r="C59" s="149"/>
      <c r="D59" s="131"/>
      <c r="E59" s="121"/>
      <c r="F59" s="17"/>
      <c r="G59" s="25" t="s">
        <v>384</v>
      </c>
      <c r="H59" s="18">
        <v>1</v>
      </c>
      <c r="I59" s="152"/>
      <c r="J59" s="121"/>
      <c r="K59" s="155"/>
    </row>
    <row r="60" spans="2:11" ht="27" x14ac:dyDescent="0.15">
      <c r="B60" s="146"/>
      <c r="C60" s="149"/>
      <c r="D60" s="131"/>
      <c r="E60" s="121"/>
      <c r="F60" s="17"/>
      <c r="G60" s="25" t="s">
        <v>168</v>
      </c>
      <c r="H60" s="18">
        <v>2</v>
      </c>
      <c r="I60" s="152"/>
      <c r="J60" s="121"/>
      <c r="K60" s="155"/>
    </row>
    <row r="61" spans="2:11" ht="27" x14ac:dyDescent="0.15">
      <c r="B61" s="146"/>
      <c r="C61" s="149"/>
      <c r="D61" s="131"/>
      <c r="E61" s="121"/>
      <c r="F61" s="17"/>
      <c r="G61" s="25" t="s">
        <v>169</v>
      </c>
      <c r="H61" s="18">
        <v>11</v>
      </c>
      <c r="I61" s="152"/>
      <c r="J61" s="121"/>
      <c r="K61" s="155"/>
    </row>
    <row r="62" spans="2:11" x14ac:dyDescent="0.15">
      <c r="B62" s="146"/>
      <c r="C62" s="149"/>
      <c r="D62" s="131"/>
      <c r="E62" s="121"/>
      <c r="F62" s="17"/>
      <c r="G62" s="2" t="s">
        <v>82</v>
      </c>
      <c r="H62" s="18">
        <v>1</v>
      </c>
      <c r="I62" s="152"/>
      <c r="J62" s="121"/>
      <c r="K62" s="155"/>
    </row>
    <row r="63" spans="2:11" ht="14.25" customHeight="1" x14ac:dyDescent="0.15">
      <c r="B63" s="146"/>
      <c r="C63" s="149"/>
      <c r="D63" s="131"/>
      <c r="E63" s="121"/>
      <c r="F63" s="17"/>
      <c r="G63" s="2" t="s">
        <v>348</v>
      </c>
      <c r="H63" s="18">
        <v>2</v>
      </c>
      <c r="I63" s="152"/>
      <c r="J63" s="121"/>
      <c r="K63" s="155"/>
    </row>
    <row r="64" spans="2:11" ht="14.25" customHeight="1" x14ac:dyDescent="0.15">
      <c r="B64" s="146"/>
      <c r="C64" s="149"/>
      <c r="D64" s="131"/>
      <c r="E64" s="121"/>
      <c r="F64" s="17"/>
      <c r="G64" s="2" t="s">
        <v>363</v>
      </c>
      <c r="H64" s="18">
        <v>1</v>
      </c>
      <c r="I64" s="152"/>
      <c r="J64" s="121"/>
      <c r="K64" s="155"/>
    </row>
    <row r="65" spans="2:11" ht="14.25" customHeight="1" x14ac:dyDescent="0.15">
      <c r="B65" s="146"/>
      <c r="C65" s="149"/>
      <c r="D65" s="131"/>
      <c r="E65" s="121"/>
      <c r="F65" s="17"/>
      <c r="G65" s="2" t="s">
        <v>364</v>
      </c>
      <c r="H65" s="18">
        <v>16</v>
      </c>
      <c r="I65" s="152"/>
      <c r="J65" s="121"/>
      <c r="K65" s="155"/>
    </row>
    <row r="66" spans="2:11" ht="14.25" customHeight="1" x14ac:dyDescent="0.15">
      <c r="B66" s="146"/>
      <c r="C66" s="149"/>
      <c r="D66" s="131"/>
      <c r="E66" s="121"/>
      <c r="F66" s="17" t="s">
        <v>187</v>
      </c>
      <c r="G66" s="2" t="s">
        <v>185</v>
      </c>
      <c r="H66" s="18">
        <v>8</v>
      </c>
      <c r="I66" s="152"/>
      <c r="J66" s="121"/>
      <c r="K66" s="155"/>
    </row>
    <row r="67" spans="2:11" ht="14.25" customHeight="1" x14ac:dyDescent="0.15">
      <c r="B67" s="146"/>
      <c r="C67" s="149"/>
      <c r="D67" s="131"/>
      <c r="E67" s="121"/>
      <c r="F67" s="17"/>
      <c r="G67" s="2" t="s">
        <v>186</v>
      </c>
      <c r="H67" s="18">
        <v>1</v>
      </c>
      <c r="I67" s="152"/>
      <c r="J67" s="121"/>
      <c r="K67" s="155"/>
    </row>
    <row r="68" spans="2:11" ht="14.25" customHeight="1" x14ac:dyDescent="0.15">
      <c r="B68" s="146"/>
      <c r="C68" s="149"/>
      <c r="D68" s="131"/>
      <c r="E68" s="121"/>
      <c r="F68" s="17" t="s">
        <v>183</v>
      </c>
      <c r="G68" s="2" t="s">
        <v>220</v>
      </c>
      <c r="H68" s="18">
        <v>119</v>
      </c>
      <c r="I68" s="152"/>
      <c r="J68" s="121"/>
      <c r="K68" s="155"/>
    </row>
    <row r="69" spans="2:11" ht="14.25" customHeight="1" x14ac:dyDescent="0.15">
      <c r="B69" s="146"/>
      <c r="C69" s="149"/>
      <c r="D69" s="131"/>
      <c r="E69" s="121"/>
      <c r="F69" s="26"/>
      <c r="G69" s="2" t="s">
        <v>188</v>
      </c>
      <c r="H69" s="18">
        <v>38</v>
      </c>
      <c r="I69" s="152"/>
      <c r="J69" s="121"/>
      <c r="K69" s="155"/>
    </row>
    <row r="70" spans="2:11" ht="14.25" customHeight="1" x14ac:dyDescent="0.15">
      <c r="B70" s="146"/>
      <c r="C70" s="149"/>
      <c r="D70" s="131"/>
      <c r="E70" s="121"/>
      <c r="F70" s="17"/>
      <c r="G70" s="2" t="s">
        <v>200</v>
      </c>
      <c r="H70" s="18">
        <v>21</v>
      </c>
      <c r="I70" s="152"/>
      <c r="J70" s="121"/>
      <c r="K70" s="155"/>
    </row>
    <row r="71" spans="2:11" ht="14.25" customHeight="1" x14ac:dyDescent="0.15">
      <c r="B71" s="146"/>
      <c r="C71" s="149"/>
      <c r="D71" s="131"/>
      <c r="E71" s="121"/>
      <c r="F71" s="17" t="s">
        <v>184</v>
      </c>
      <c r="G71" s="2" t="s">
        <v>189</v>
      </c>
      <c r="H71" s="18">
        <v>25</v>
      </c>
      <c r="I71" s="152"/>
      <c r="J71" s="121"/>
      <c r="K71" s="155"/>
    </row>
    <row r="72" spans="2:11" ht="14.25" customHeight="1" x14ac:dyDescent="0.15">
      <c r="B72" s="146"/>
      <c r="C72" s="149"/>
      <c r="D72" s="131"/>
      <c r="E72" s="121"/>
      <c r="F72" s="17"/>
      <c r="G72" s="2" t="s">
        <v>190</v>
      </c>
      <c r="H72" s="18">
        <v>8</v>
      </c>
      <c r="I72" s="152"/>
      <c r="J72" s="121"/>
      <c r="K72" s="155"/>
    </row>
    <row r="73" spans="2:11" ht="14.25" customHeight="1" x14ac:dyDescent="0.15">
      <c r="B73" s="146"/>
      <c r="C73" s="149"/>
      <c r="D73" s="131"/>
      <c r="E73" s="121"/>
      <c r="F73" s="17"/>
      <c r="G73" s="2" t="s">
        <v>191</v>
      </c>
      <c r="H73" s="18">
        <v>1</v>
      </c>
      <c r="I73" s="152"/>
      <c r="J73" s="121"/>
      <c r="K73" s="155"/>
    </row>
    <row r="74" spans="2:11" ht="14.25" customHeight="1" x14ac:dyDescent="0.15">
      <c r="B74" s="146"/>
      <c r="C74" s="149"/>
      <c r="D74" s="131"/>
      <c r="E74" s="121"/>
      <c r="F74" s="17"/>
      <c r="G74" s="2" t="s">
        <v>104</v>
      </c>
      <c r="H74" s="18">
        <v>1</v>
      </c>
      <c r="I74" s="152"/>
      <c r="J74" s="121"/>
      <c r="K74" s="155"/>
    </row>
    <row r="75" spans="2:11" ht="14.25" customHeight="1" x14ac:dyDescent="0.15">
      <c r="B75" s="146"/>
      <c r="C75" s="149"/>
      <c r="D75" s="131"/>
      <c r="E75" s="121"/>
      <c r="F75" s="17"/>
      <c r="G75" s="2" t="s">
        <v>192</v>
      </c>
      <c r="H75" s="18">
        <v>1</v>
      </c>
      <c r="I75" s="152"/>
      <c r="J75" s="121"/>
      <c r="K75" s="155"/>
    </row>
    <row r="76" spans="2:11" ht="14.25" customHeight="1" x14ac:dyDescent="0.15">
      <c r="B76" s="146"/>
      <c r="C76" s="149"/>
      <c r="D76" s="131"/>
      <c r="E76" s="121"/>
      <c r="F76" s="17"/>
      <c r="G76" s="2" t="s">
        <v>193</v>
      </c>
      <c r="H76" s="18">
        <v>6</v>
      </c>
      <c r="I76" s="152"/>
      <c r="J76" s="121"/>
      <c r="K76" s="155"/>
    </row>
    <row r="77" spans="2:11" ht="14.25" customHeight="1" x14ac:dyDescent="0.15">
      <c r="B77" s="146"/>
      <c r="C77" s="149"/>
      <c r="D77" s="131"/>
      <c r="E77" s="121"/>
      <c r="F77" s="17"/>
      <c r="G77" s="2" t="s">
        <v>194</v>
      </c>
      <c r="H77" s="18">
        <v>15</v>
      </c>
      <c r="I77" s="152"/>
      <c r="J77" s="121"/>
      <c r="K77" s="155"/>
    </row>
    <row r="78" spans="2:11" ht="14.25" customHeight="1" x14ac:dyDescent="0.15">
      <c r="B78" s="146"/>
      <c r="C78" s="149"/>
      <c r="D78" s="131"/>
      <c r="E78" s="121"/>
      <c r="F78" s="17"/>
      <c r="G78" s="2" t="s">
        <v>195</v>
      </c>
      <c r="H78" s="18">
        <v>2</v>
      </c>
      <c r="I78" s="152"/>
      <c r="J78" s="121"/>
      <c r="K78" s="155"/>
    </row>
    <row r="79" spans="2:11" ht="14.25" customHeight="1" x14ac:dyDescent="0.15">
      <c r="B79" s="146"/>
      <c r="C79" s="149"/>
      <c r="D79" s="131"/>
      <c r="E79" s="121"/>
      <c r="F79" s="17"/>
      <c r="G79" s="2" t="s">
        <v>196</v>
      </c>
      <c r="H79" s="18">
        <v>2</v>
      </c>
      <c r="I79" s="152"/>
      <c r="J79" s="121"/>
      <c r="K79" s="155"/>
    </row>
    <row r="80" spans="2:11" ht="14.25" customHeight="1" x14ac:dyDescent="0.15">
      <c r="B80" s="146"/>
      <c r="C80" s="149"/>
      <c r="D80" s="131"/>
      <c r="E80" s="121"/>
      <c r="F80" s="17"/>
      <c r="G80" s="2" t="s">
        <v>197</v>
      </c>
      <c r="H80" s="18">
        <v>2</v>
      </c>
      <c r="I80" s="152"/>
      <c r="J80" s="121"/>
      <c r="K80" s="155"/>
    </row>
    <row r="81" spans="2:11" ht="14.25" customHeight="1" x14ac:dyDescent="0.15">
      <c r="B81" s="146"/>
      <c r="C81" s="149"/>
      <c r="D81" s="131"/>
      <c r="E81" s="121"/>
      <c r="F81" s="17"/>
      <c r="G81" s="2" t="s">
        <v>198</v>
      </c>
      <c r="H81" s="18">
        <v>1</v>
      </c>
      <c r="I81" s="152"/>
      <c r="J81" s="121"/>
      <c r="K81" s="155"/>
    </row>
    <row r="82" spans="2:11" ht="14.25" customHeight="1" x14ac:dyDescent="0.15">
      <c r="B82" s="146"/>
      <c r="C82" s="149"/>
      <c r="D82" s="131"/>
      <c r="E82" s="121"/>
      <c r="F82" s="17"/>
      <c r="G82" s="2" t="s">
        <v>199</v>
      </c>
      <c r="H82" s="18">
        <v>65</v>
      </c>
      <c r="I82" s="152"/>
      <c r="J82" s="121"/>
      <c r="K82" s="155"/>
    </row>
    <row r="83" spans="2:11" ht="14.25" thickBot="1" x14ac:dyDescent="0.2">
      <c r="B83" s="147"/>
      <c r="C83" s="150"/>
      <c r="D83" s="132"/>
      <c r="E83" s="122"/>
      <c r="F83" s="37"/>
      <c r="G83" s="20" t="s">
        <v>49</v>
      </c>
      <c r="H83" s="27">
        <f>SUM(H17:H82)</f>
        <v>1439</v>
      </c>
      <c r="I83" s="153"/>
      <c r="J83" s="122"/>
      <c r="K83" s="156"/>
    </row>
    <row r="84" spans="2:11" x14ac:dyDescent="0.15">
      <c r="B84" s="61"/>
      <c r="C84" s="63"/>
      <c r="D84" s="36"/>
      <c r="E84" s="52"/>
      <c r="F84" s="65"/>
      <c r="G84" s="58"/>
      <c r="H84" s="38"/>
      <c r="I84" s="50"/>
      <c r="J84" s="52"/>
      <c r="K84" s="67"/>
    </row>
    <row r="85" spans="2:11" ht="14.25" thickBot="1" x14ac:dyDescent="0.2">
      <c r="B85" s="62"/>
      <c r="C85" s="64"/>
      <c r="D85" s="57"/>
      <c r="E85" s="54"/>
      <c r="F85" s="59"/>
      <c r="G85" s="66"/>
      <c r="H85" s="56"/>
      <c r="I85" s="57"/>
      <c r="J85" s="54"/>
      <c r="K85" s="68"/>
    </row>
    <row r="86" spans="2:11" x14ac:dyDescent="0.15">
      <c r="B86" s="145" t="s">
        <v>17</v>
      </c>
      <c r="C86" s="148" t="s">
        <v>24</v>
      </c>
      <c r="D86" s="130">
        <f>H133</f>
        <v>310</v>
      </c>
      <c r="E86" s="120">
        <f>D86/$D$214*100</f>
        <v>2.6017624842635332</v>
      </c>
      <c r="F86" s="17" t="s">
        <v>53</v>
      </c>
      <c r="G86" s="2" t="s">
        <v>85</v>
      </c>
      <c r="H86" s="16">
        <f>151+14</f>
        <v>165</v>
      </c>
      <c r="I86" s="151">
        <f>H133</f>
        <v>310</v>
      </c>
      <c r="J86" s="120">
        <f>I86/D214*100</f>
        <v>2.6017624842635332</v>
      </c>
      <c r="K86" s="155" t="s">
        <v>30</v>
      </c>
    </row>
    <row r="87" spans="2:11" x14ac:dyDescent="0.15">
      <c r="B87" s="146"/>
      <c r="C87" s="149"/>
      <c r="D87" s="131"/>
      <c r="E87" s="121"/>
      <c r="F87" s="17" t="s">
        <v>58</v>
      </c>
      <c r="G87" s="2" t="s">
        <v>349</v>
      </c>
      <c r="H87" s="18">
        <v>1</v>
      </c>
      <c r="I87" s="152"/>
      <c r="J87" s="121"/>
      <c r="K87" s="155"/>
    </row>
    <row r="88" spans="2:11" x14ac:dyDescent="0.15">
      <c r="B88" s="146"/>
      <c r="C88" s="149"/>
      <c r="D88" s="131"/>
      <c r="E88" s="121"/>
      <c r="F88" s="17"/>
      <c r="G88" s="2" t="s">
        <v>350</v>
      </c>
      <c r="H88" s="18">
        <v>1</v>
      </c>
      <c r="I88" s="152"/>
      <c r="J88" s="121"/>
      <c r="K88" s="155"/>
    </row>
    <row r="89" spans="2:11" ht="27" x14ac:dyDescent="0.15">
      <c r="B89" s="146"/>
      <c r="C89" s="149"/>
      <c r="D89" s="131"/>
      <c r="E89" s="121"/>
      <c r="F89" s="17"/>
      <c r="G89" s="25" t="s">
        <v>139</v>
      </c>
      <c r="H89" s="18">
        <v>3</v>
      </c>
      <c r="I89" s="152"/>
      <c r="J89" s="121"/>
      <c r="K89" s="155"/>
    </row>
    <row r="90" spans="2:11" ht="40.5" x14ac:dyDescent="0.15">
      <c r="B90" s="146"/>
      <c r="C90" s="149"/>
      <c r="D90" s="131"/>
      <c r="E90" s="121"/>
      <c r="F90" s="17"/>
      <c r="G90" s="25" t="s">
        <v>414</v>
      </c>
      <c r="H90" s="18">
        <v>13</v>
      </c>
      <c r="I90" s="152"/>
      <c r="J90" s="121"/>
      <c r="K90" s="155"/>
    </row>
    <row r="91" spans="2:11" ht="27" x14ac:dyDescent="0.15">
      <c r="B91" s="146"/>
      <c r="C91" s="149"/>
      <c r="D91" s="131"/>
      <c r="E91" s="121"/>
      <c r="F91" s="17"/>
      <c r="G91" s="25" t="s">
        <v>401</v>
      </c>
      <c r="H91" s="18">
        <v>1</v>
      </c>
      <c r="I91" s="152"/>
      <c r="J91" s="121"/>
      <c r="K91" s="155"/>
    </row>
    <row r="92" spans="2:11" x14ac:dyDescent="0.15">
      <c r="B92" s="146"/>
      <c r="C92" s="149"/>
      <c r="D92" s="131"/>
      <c r="E92" s="121"/>
      <c r="F92" s="17"/>
      <c r="G92" s="2" t="s">
        <v>86</v>
      </c>
      <c r="H92" s="18">
        <v>1</v>
      </c>
      <c r="I92" s="152"/>
      <c r="J92" s="121"/>
      <c r="K92" s="155"/>
    </row>
    <row r="93" spans="2:11" x14ac:dyDescent="0.15">
      <c r="B93" s="146"/>
      <c r="C93" s="149"/>
      <c r="D93" s="131"/>
      <c r="E93" s="121"/>
      <c r="F93" s="17"/>
      <c r="G93" s="2" t="s">
        <v>351</v>
      </c>
      <c r="H93" s="18">
        <v>1</v>
      </c>
      <c r="I93" s="152"/>
      <c r="J93" s="121"/>
      <c r="K93" s="155"/>
    </row>
    <row r="94" spans="2:11" x14ac:dyDescent="0.15">
      <c r="B94" s="146"/>
      <c r="C94" s="149"/>
      <c r="D94" s="131"/>
      <c r="E94" s="121"/>
      <c r="F94" s="17"/>
      <c r="G94" s="2" t="s">
        <v>92</v>
      </c>
      <c r="H94" s="18">
        <v>2</v>
      </c>
      <c r="I94" s="152"/>
      <c r="J94" s="121"/>
      <c r="K94" s="155"/>
    </row>
    <row r="95" spans="2:11" x14ac:dyDescent="0.15">
      <c r="B95" s="146"/>
      <c r="C95" s="149"/>
      <c r="D95" s="131"/>
      <c r="E95" s="121"/>
      <c r="F95" s="17"/>
      <c r="G95" s="2" t="s">
        <v>91</v>
      </c>
      <c r="H95" s="18">
        <v>1</v>
      </c>
      <c r="I95" s="152"/>
      <c r="J95" s="121"/>
      <c r="K95" s="155"/>
    </row>
    <row r="96" spans="2:11" x14ac:dyDescent="0.15">
      <c r="B96" s="146"/>
      <c r="C96" s="149"/>
      <c r="D96" s="131"/>
      <c r="E96" s="121"/>
      <c r="F96" s="17"/>
      <c r="G96" s="2" t="s">
        <v>89</v>
      </c>
      <c r="H96" s="18">
        <v>1</v>
      </c>
      <c r="I96" s="152"/>
      <c r="J96" s="121"/>
      <c r="K96" s="155"/>
    </row>
    <row r="97" spans="2:11" x14ac:dyDescent="0.15">
      <c r="B97" s="146"/>
      <c r="C97" s="149"/>
      <c r="D97" s="131"/>
      <c r="E97" s="121"/>
      <c r="F97" s="17"/>
      <c r="G97" s="2" t="s">
        <v>88</v>
      </c>
      <c r="H97" s="18">
        <v>1</v>
      </c>
      <c r="I97" s="152"/>
      <c r="J97" s="121"/>
      <c r="K97" s="155"/>
    </row>
    <row r="98" spans="2:11" x14ac:dyDescent="0.15">
      <c r="B98" s="146"/>
      <c r="C98" s="149"/>
      <c r="D98" s="131"/>
      <c r="E98" s="121"/>
      <c r="F98" s="17"/>
      <c r="G98" s="2" t="s">
        <v>90</v>
      </c>
      <c r="H98" s="18">
        <v>1</v>
      </c>
      <c r="I98" s="152"/>
      <c r="J98" s="121"/>
      <c r="K98" s="155"/>
    </row>
    <row r="99" spans="2:11" ht="27" x14ac:dyDescent="0.15">
      <c r="B99" s="146"/>
      <c r="C99" s="149"/>
      <c r="D99" s="131"/>
      <c r="E99" s="121"/>
      <c r="F99" s="17"/>
      <c r="G99" s="25" t="s">
        <v>415</v>
      </c>
      <c r="H99" s="18">
        <v>5</v>
      </c>
      <c r="I99" s="152"/>
      <c r="J99" s="121"/>
      <c r="K99" s="155"/>
    </row>
    <row r="100" spans="2:11" ht="27" x14ac:dyDescent="0.15">
      <c r="B100" s="146"/>
      <c r="C100" s="149"/>
      <c r="D100" s="131"/>
      <c r="E100" s="121"/>
      <c r="F100" s="17"/>
      <c r="G100" s="25" t="s">
        <v>140</v>
      </c>
      <c r="H100" s="18">
        <v>2</v>
      </c>
      <c r="I100" s="152"/>
      <c r="J100" s="121"/>
      <c r="K100" s="155"/>
    </row>
    <row r="101" spans="2:11" ht="40.5" x14ac:dyDescent="0.15">
      <c r="B101" s="146"/>
      <c r="C101" s="149"/>
      <c r="D101" s="131"/>
      <c r="E101" s="121"/>
      <c r="F101" s="17"/>
      <c r="G101" s="25" t="s">
        <v>352</v>
      </c>
      <c r="H101" s="18">
        <v>9</v>
      </c>
      <c r="I101" s="152"/>
      <c r="J101" s="121"/>
      <c r="K101" s="155"/>
    </row>
    <row r="102" spans="2:11" ht="27" x14ac:dyDescent="0.15">
      <c r="B102" s="146"/>
      <c r="C102" s="149"/>
      <c r="D102" s="131"/>
      <c r="E102" s="121"/>
      <c r="F102" s="17"/>
      <c r="G102" s="25" t="s">
        <v>353</v>
      </c>
      <c r="H102" s="18">
        <v>1</v>
      </c>
      <c r="I102" s="152"/>
      <c r="J102" s="121"/>
      <c r="K102" s="155"/>
    </row>
    <row r="103" spans="2:11" x14ac:dyDescent="0.15">
      <c r="B103" s="146"/>
      <c r="C103" s="149"/>
      <c r="D103" s="131"/>
      <c r="E103" s="121"/>
      <c r="F103" s="17"/>
      <c r="G103" s="2" t="s">
        <v>87</v>
      </c>
      <c r="H103" s="18">
        <v>1</v>
      </c>
      <c r="I103" s="152"/>
      <c r="J103" s="121"/>
      <c r="K103" s="155"/>
    </row>
    <row r="104" spans="2:11" x14ac:dyDescent="0.15">
      <c r="B104" s="146"/>
      <c r="C104" s="149"/>
      <c r="D104" s="131"/>
      <c r="E104" s="121"/>
      <c r="F104" s="17"/>
      <c r="G104" s="2" t="s">
        <v>93</v>
      </c>
      <c r="H104" s="18">
        <v>1</v>
      </c>
      <c r="I104" s="152"/>
      <c r="J104" s="121"/>
      <c r="K104" s="155"/>
    </row>
    <row r="105" spans="2:11" ht="27" x14ac:dyDescent="0.15">
      <c r="B105" s="146"/>
      <c r="C105" s="149"/>
      <c r="D105" s="131"/>
      <c r="E105" s="121"/>
      <c r="F105" s="17"/>
      <c r="G105" s="25" t="s">
        <v>137</v>
      </c>
      <c r="H105" s="18">
        <v>1</v>
      </c>
      <c r="I105" s="152"/>
      <c r="J105" s="121"/>
      <c r="K105" s="155"/>
    </row>
    <row r="106" spans="2:11" ht="27" x14ac:dyDescent="0.15">
      <c r="B106" s="146"/>
      <c r="C106" s="149"/>
      <c r="D106" s="131"/>
      <c r="E106" s="121"/>
      <c r="F106" s="17"/>
      <c r="G106" s="25" t="s">
        <v>170</v>
      </c>
      <c r="H106" s="18">
        <v>4</v>
      </c>
      <c r="I106" s="152"/>
      <c r="J106" s="121"/>
      <c r="K106" s="155"/>
    </row>
    <row r="107" spans="2:11" ht="27" x14ac:dyDescent="0.15">
      <c r="B107" s="146"/>
      <c r="C107" s="149"/>
      <c r="D107" s="131"/>
      <c r="E107" s="121"/>
      <c r="F107" s="17"/>
      <c r="G107" s="25" t="s">
        <v>389</v>
      </c>
      <c r="H107" s="18">
        <v>4</v>
      </c>
      <c r="I107" s="152"/>
      <c r="J107" s="121"/>
      <c r="K107" s="155"/>
    </row>
    <row r="108" spans="2:11" ht="27" x14ac:dyDescent="0.15">
      <c r="B108" s="146"/>
      <c r="C108" s="149"/>
      <c r="D108" s="131"/>
      <c r="E108" s="121"/>
      <c r="F108" s="17"/>
      <c r="G108" s="25" t="s">
        <v>171</v>
      </c>
      <c r="H108" s="18">
        <v>2</v>
      </c>
      <c r="I108" s="152"/>
      <c r="J108" s="121"/>
      <c r="K108" s="155"/>
    </row>
    <row r="109" spans="2:11" ht="27" x14ac:dyDescent="0.15">
      <c r="B109" s="146"/>
      <c r="C109" s="149"/>
      <c r="D109" s="131"/>
      <c r="E109" s="121"/>
      <c r="F109" s="17"/>
      <c r="G109" s="25" t="s">
        <v>354</v>
      </c>
      <c r="H109" s="18">
        <v>1</v>
      </c>
      <c r="I109" s="152"/>
      <c r="J109" s="121"/>
      <c r="K109" s="155"/>
    </row>
    <row r="110" spans="2:11" x14ac:dyDescent="0.15">
      <c r="B110" s="146"/>
      <c r="C110" s="149"/>
      <c r="D110" s="131"/>
      <c r="E110" s="121"/>
      <c r="F110" s="17"/>
      <c r="G110" s="2" t="s">
        <v>94</v>
      </c>
      <c r="H110" s="18">
        <v>1</v>
      </c>
      <c r="I110" s="152"/>
      <c r="J110" s="121"/>
      <c r="K110" s="155"/>
    </row>
    <row r="111" spans="2:11" x14ac:dyDescent="0.15">
      <c r="B111" s="146"/>
      <c r="C111" s="149"/>
      <c r="D111" s="131"/>
      <c r="E111" s="121"/>
      <c r="F111" s="17"/>
      <c r="G111" s="25" t="s">
        <v>150</v>
      </c>
      <c r="H111" s="18">
        <v>1</v>
      </c>
      <c r="I111" s="152"/>
      <c r="J111" s="121"/>
      <c r="K111" s="155"/>
    </row>
    <row r="112" spans="2:11" ht="27" x14ac:dyDescent="0.15">
      <c r="B112" s="146"/>
      <c r="C112" s="149"/>
      <c r="D112" s="131"/>
      <c r="E112" s="121"/>
      <c r="F112" s="17"/>
      <c r="G112" s="25" t="s">
        <v>172</v>
      </c>
      <c r="H112" s="18">
        <v>14</v>
      </c>
      <c r="I112" s="152"/>
      <c r="J112" s="121"/>
      <c r="K112" s="155"/>
    </row>
    <row r="113" spans="2:11" ht="27" x14ac:dyDescent="0.15">
      <c r="B113" s="146"/>
      <c r="C113" s="149"/>
      <c r="D113" s="131"/>
      <c r="E113" s="121"/>
      <c r="F113" s="17"/>
      <c r="G113" s="25" t="s">
        <v>390</v>
      </c>
      <c r="H113" s="18">
        <v>2</v>
      </c>
      <c r="I113" s="152"/>
      <c r="J113" s="121"/>
      <c r="K113" s="155"/>
    </row>
    <row r="114" spans="2:11" ht="27" x14ac:dyDescent="0.15">
      <c r="B114" s="146"/>
      <c r="C114" s="149"/>
      <c r="D114" s="131"/>
      <c r="E114" s="121"/>
      <c r="F114" s="17"/>
      <c r="G114" s="25" t="s">
        <v>138</v>
      </c>
      <c r="H114" s="18">
        <v>1</v>
      </c>
      <c r="I114" s="152"/>
      <c r="J114" s="121"/>
      <c r="K114" s="155"/>
    </row>
    <row r="115" spans="2:11" ht="27" x14ac:dyDescent="0.15">
      <c r="B115" s="146"/>
      <c r="C115" s="149"/>
      <c r="D115" s="131"/>
      <c r="E115" s="121"/>
      <c r="F115" s="17"/>
      <c r="G115" s="25" t="s">
        <v>355</v>
      </c>
      <c r="H115" s="18">
        <v>7</v>
      </c>
      <c r="I115" s="152"/>
      <c r="J115" s="121"/>
      <c r="K115" s="155"/>
    </row>
    <row r="116" spans="2:11" x14ac:dyDescent="0.15">
      <c r="B116" s="146"/>
      <c r="C116" s="149"/>
      <c r="D116" s="131"/>
      <c r="E116" s="121"/>
      <c r="F116" s="17"/>
      <c r="G116" s="2" t="s">
        <v>96</v>
      </c>
      <c r="H116" s="18">
        <v>1</v>
      </c>
      <c r="I116" s="152"/>
      <c r="J116" s="121"/>
      <c r="K116" s="155"/>
    </row>
    <row r="117" spans="2:11" x14ac:dyDescent="0.15">
      <c r="B117" s="146"/>
      <c r="C117" s="149"/>
      <c r="D117" s="131"/>
      <c r="E117" s="121"/>
      <c r="F117" s="17"/>
      <c r="G117" s="2" t="s">
        <v>83</v>
      </c>
      <c r="H117" s="18">
        <v>2</v>
      </c>
      <c r="I117" s="152"/>
      <c r="J117" s="121"/>
      <c r="K117" s="155"/>
    </row>
    <row r="118" spans="2:11" x14ac:dyDescent="0.15">
      <c r="B118" s="146"/>
      <c r="C118" s="149"/>
      <c r="D118" s="131"/>
      <c r="E118" s="121"/>
      <c r="F118" s="17"/>
      <c r="G118" s="2" t="s">
        <v>97</v>
      </c>
      <c r="H118" s="18">
        <v>2</v>
      </c>
      <c r="I118" s="152"/>
      <c r="J118" s="121"/>
      <c r="K118" s="155"/>
    </row>
    <row r="119" spans="2:11" ht="27" x14ac:dyDescent="0.15">
      <c r="B119" s="146"/>
      <c r="C119" s="149"/>
      <c r="D119" s="131"/>
      <c r="E119" s="121"/>
      <c r="F119" s="17"/>
      <c r="G119" s="25" t="s">
        <v>391</v>
      </c>
      <c r="H119" s="18">
        <v>4</v>
      </c>
      <c r="I119" s="152"/>
      <c r="J119" s="121"/>
      <c r="K119" s="155"/>
    </row>
    <row r="120" spans="2:11" ht="27" x14ac:dyDescent="0.15">
      <c r="B120" s="146"/>
      <c r="C120" s="149"/>
      <c r="D120" s="131"/>
      <c r="E120" s="121"/>
      <c r="F120" s="17"/>
      <c r="G120" s="25" t="s">
        <v>393</v>
      </c>
      <c r="H120" s="18">
        <v>1</v>
      </c>
      <c r="I120" s="152"/>
      <c r="J120" s="121"/>
      <c r="K120" s="155"/>
    </row>
    <row r="121" spans="2:11" x14ac:dyDescent="0.15">
      <c r="B121" s="146"/>
      <c r="C121" s="149"/>
      <c r="D121" s="131"/>
      <c r="E121" s="121"/>
      <c r="F121" s="17"/>
      <c r="G121" s="2" t="s">
        <v>95</v>
      </c>
      <c r="H121" s="18">
        <v>1</v>
      </c>
      <c r="I121" s="152"/>
      <c r="J121" s="121"/>
      <c r="K121" s="155"/>
    </row>
    <row r="122" spans="2:11" x14ac:dyDescent="0.15">
      <c r="B122" s="146"/>
      <c r="C122" s="149"/>
      <c r="D122" s="131"/>
      <c r="E122" s="121"/>
      <c r="F122" s="17"/>
      <c r="G122" s="2" t="s">
        <v>394</v>
      </c>
      <c r="H122" s="18">
        <v>1</v>
      </c>
      <c r="I122" s="152"/>
      <c r="J122" s="121"/>
      <c r="K122" s="155"/>
    </row>
    <row r="123" spans="2:11" ht="14.25" customHeight="1" x14ac:dyDescent="0.15">
      <c r="B123" s="146"/>
      <c r="C123" s="149"/>
      <c r="D123" s="131"/>
      <c r="E123" s="121"/>
      <c r="F123" s="17" t="s">
        <v>208</v>
      </c>
      <c r="G123" s="2" t="s">
        <v>201</v>
      </c>
      <c r="H123" s="18">
        <v>2</v>
      </c>
      <c r="I123" s="152"/>
      <c r="J123" s="121"/>
      <c r="K123" s="155"/>
    </row>
    <row r="124" spans="2:11" ht="14.25" customHeight="1" x14ac:dyDescent="0.15">
      <c r="B124" s="146"/>
      <c r="C124" s="149"/>
      <c r="D124" s="131"/>
      <c r="E124" s="121"/>
      <c r="F124" s="17"/>
      <c r="G124" s="2" t="s">
        <v>202</v>
      </c>
      <c r="H124" s="18">
        <v>2</v>
      </c>
      <c r="I124" s="152"/>
      <c r="J124" s="121"/>
      <c r="K124" s="155"/>
    </row>
    <row r="125" spans="2:11" ht="14.25" customHeight="1" x14ac:dyDescent="0.15">
      <c r="B125" s="146"/>
      <c r="C125" s="149"/>
      <c r="D125" s="131"/>
      <c r="E125" s="121"/>
      <c r="F125" s="17"/>
      <c r="G125" s="2" t="s">
        <v>203</v>
      </c>
      <c r="H125" s="18">
        <v>2</v>
      </c>
      <c r="I125" s="152"/>
      <c r="J125" s="121"/>
      <c r="K125" s="155"/>
    </row>
    <row r="126" spans="2:11" ht="14.25" customHeight="1" x14ac:dyDescent="0.15">
      <c r="B126" s="146"/>
      <c r="C126" s="149"/>
      <c r="D126" s="131"/>
      <c r="E126" s="121"/>
      <c r="F126" s="17"/>
      <c r="G126" s="2" t="s">
        <v>365</v>
      </c>
      <c r="H126" s="18">
        <v>1</v>
      </c>
      <c r="I126" s="152"/>
      <c r="J126" s="121"/>
      <c r="K126" s="155"/>
    </row>
    <row r="127" spans="2:11" ht="14.25" customHeight="1" x14ac:dyDescent="0.15">
      <c r="B127" s="146"/>
      <c r="C127" s="149"/>
      <c r="D127" s="131"/>
      <c r="E127" s="121"/>
      <c r="F127" s="17" t="s">
        <v>183</v>
      </c>
      <c r="G127" s="2" t="s">
        <v>204</v>
      </c>
      <c r="H127" s="18">
        <v>16</v>
      </c>
      <c r="I127" s="152"/>
      <c r="J127" s="121"/>
      <c r="K127" s="155"/>
    </row>
    <row r="128" spans="2:11" ht="14.25" customHeight="1" x14ac:dyDescent="0.15">
      <c r="B128" s="146"/>
      <c r="C128" s="149"/>
      <c r="D128" s="131"/>
      <c r="E128" s="121"/>
      <c r="F128" s="17"/>
      <c r="G128" s="2" t="s">
        <v>216</v>
      </c>
      <c r="H128" s="18">
        <v>6</v>
      </c>
      <c r="I128" s="152"/>
      <c r="J128" s="121"/>
      <c r="K128" s="155"/>
    </row>
    <row r="129" spans="2:11" ht="14.25" customHeight="1" x14ac:dyDescent="0.15">
      <c r="B129" s="146"/>
      <c r="C129" s="149"/>
      <c r="D129" s="131"/>
      <c r="E129" s="121"/>
      <c r="F129" s="17" t="s">
        <v>184</v>
      </c>
      <c r="G129" s="2" t="s">
        <v>205</v>
      </c>
      <c r="H129" s="18">
        <v>15</v>
      </c>
      <c r="I129" s="152"/>
      <c r="J129" s="121"/>
      <c r="K129" s="155"/>
    </row>
    <row r="130" spans="2:11" ht="14.25" customHeight="1" x14ac:dyDescent="0.15">
      <c r="B130" s="146"/>
      <c r="C130" s="149"/>
      <c r="D130" s="131"/>
      <c r="E130" s="121"/>
      <c r="F130" s="17"/>
      <c r="G130" s="2" t="s">
        <v>104</v>
      </c>
      <c r="H130" s="18">
        <v>1</v>
      </c>
      <c r="I130" s="152"/>
      <c r="J130" s="121"/>
      <c r="K130" s="155"/>
    </row>
    <row r="131" spans="2:11" ht="14.25" customHeight="1" x14ac:dyDescent="0.15">
      <c r="B131" s="146"/>
      <c r="C131" s="149"/>
      <c r="D131" s="131"/>
      <c r="E131" s="121"/>
      <c r="F131" s="17"/>
      <c r="G131" s="2" t="s">
        <v>206</v>
      </c>
      <c r="H131" s="18">
        <v>3</v>
      </c>
      <c r="I131" s="152"/>
      <c r="J131" s="121"/>
      <c r="K131" s="155"/>
    </row>
    <row r="132" spans="2:11" ht="14.25" customHeight="1" x14ac:dyDescent="0.15">
      <c r="B132" s="146"/>
      <c r="C132" s="149"/>
      <c r="D132" s="131"/>
      <c r="E132" s="121"/>
      <c r="F132" s="17"/>
      <c r="G132" s="2" t="s">
        <v>207</v>
      </c>
      <c r="H132" s="18">
        <v>1</v>
      </c>
      <c r="I132" s="152"/>
      <c r="J132" s="121"/>
      <c r="K132" s="155"/>
    </row>
    <row r="133" spans="2:11" ht="14.25" thickBot="1" x14ac:dyDescent="0.2">
      <c r="B133" s="147"/>
      <c r="C133" s="150"/>
      <c r="D133" s="132"/>
      <c r="E133" s="122"/>
      <c r="F133" s="19"/>
      <c r="G133" s="20" t="s">
        <v>49</v>
      </c>
      <c r="H133" s="21">
        <f>SUM(H86:H132)</f>
        <v>310</v>
      </c>
      <c r="I133" s="153"/>
      <c r="J133" s="122"/>
      <c r="K133" s="156"/>
    </row>
    <row r="134" spans="2:11" x14ac:dyDescent="0.15">
      <c r="B134" s="145" t="s">
        <v>18</v>
      </c>
      <c r="C134" s="157" t="s">
        <v>25</v>
      </c>
      <c r="D134" s="130">
        <f>H159</f>
        <v>198</v>
      </c>
      <c r="E134" s="139">
        <f>D134/$D$214*100</f>
        <v>1.6617708770457409</v>
      </c>
      <c r="F134" s="14" t="s">
        <v>53</v>
      </c>
      <c r="G134" s="15" t="s">
        <v>98</v>
      </c>
      <c r="H134" s="16">
        <f>134+14</f>
        <v>148</v>
      </c>
      <c r="I134" s="142">
        <f>H159</f>
        <v>198</v>
      </c>
      <c r="J134" s="120">
        <f>I134/D214*100</f>
        <v>1.6617708770457409</v>
      </c>
      <c r="K134" s="154" t="s">
        <v>30</v>
      </c>
    </row>
    <row r="135" spans="2:11" ht="27" x14ac:dyDescent="0.15">
      <c r="B135" s="146"/>
      <c r="C135" s="158"/>
      <c r="D135" s="131"/>
      <c r="E135" s="140"/>
      <c r="F135" s="17" t="s">
        <v>58</v>
      </c>
      <c r="G135" s="25" t="s">
        <v>366</v>
      </c>
      <c r="H135" s="18">
        <v>3</v>
      </c>
      <c r="I135" s="143"/>
      <c r="J135" s="121"/>
      <c r="K135" s="155"/>
    </row>
    <row r="136" spans="2:11" ht="27" x14ac:dyDescent="0.15">
      <c r="B136" s="146"/>
      <c r="C136" s="158"/>
      <c r="D136" s="131"/>
      <c r="E136" s="140"/>
      <c r="F136" s="17"/>
      <c r="G136" s="25" t="s">
        <v>416</v>
      </c>
      <c r="H136" s="18">
        <v>5</v>
      </c>
      <c r="I136" s="143"/>
      <c r="J136" s="121"/>
      <c r="K136" s="155"/>
    </row>
    <row r="137" spans="2:11" x14ac:dyDescent="0.15">
      <c r="B137" s="146"/>
      <c r="C137" s="158"/>
      <c r="D137" s="131"/>
      <c r="E137" s="140"/>
      <c r="F137" s="17"/>
      <c r="G137" s="25" t="s">
        <v>158</v>
      </c>
      <c r="H137" s="18">
        <v>1</v>
      </c>
      <c r="I137" s="143"/>
      <c r="J137" s="121"/>
      <c r="K137" s="155"/>
    </row>
    <row r="138" spans="2:11" x14ac:dyDescent="0.15">
      <c r="B138" s="146"/>
      <c r="C138" s="158"/>
      <c r="D138" s="131"/>
      <c r="E138" s="140"/>
      <c r="F138" s="17"/>
      <c r="G138" s="2" t="s">
        <v>131</v>
      </c>
      <c r="H138" s="18">
        <v>1</v>
      </c>
      <c r="I138" s="143"/>
      <c r="J138" s="121"/>
      <c r="K138" s="155"/>
    </row>
    <row r="139" spans="2:11" x14ac:dyDescent="0.15">
      <c r="B139" s="146"/>
      <c r="C139" s="158"/>
      <c r="D139" s="131"/>
      <c r="E139" s="140"/>
      <c r="F139" s="17"/>
      <c r="G139" s="2" t="s">
        <v>151</v>
      </c>
      <c r="H139" s="18">
        <v>1</v>
      </c>
      <c r="I139" s="143"/>
      <c r="J139" s="121"/>
      <c r="K139" s="155"/>
    </row>
    <row r="140" spans="2:11" ht="27" x14ac:dyDescent="0.15">
      <c r="B140" s="146"/>
      <c r="C140" s="158"/>
      <c r="D140" s="131"/>
      <c r="E140" s="140"/>
      <c r="F140" s="17"/>
      <c r="G140" s="25" t="s">
        <v>173</v>
      </c>
      <c r="H140" s="18">
        <v>3</v>
      </c>
      <c r="I140" s="143"/>
      <c r="J140" s="121"/>
      <c r="K140" s="155"/>
    </row>
    <row r="141" spans="2:11" x14ac:dyDescent="0.15">
      <c r="B141" s="146"/>
      <c r="C141" s="158"/>
      <c r="D141" s="131"/>
      <c r="E141" s="140"/>
      <c r="F141" s="17"/>
      <c r="G141" s="2" t="s">
        <v>395</v>
      </c>
      <c r="H141" s="18">
        <v>1</v>
      </c>
      <c r="I141" s="143"/>
      <c r="J141" s="121"/>
      <c r="K141" s="155"/>
    </row>
    <row r="142" spans="2:11" x14ac:dyDescent="0.15">
      <c r="B142" s="146"/>
      <c r="C142" s="158"/>
      <c r="D142" s="131"/>
      <c r="E142" s="140"/>
      <c r="F142" s="17"/>
      <c r="G142" s="2" t="s">
        <v>133</v>
      </c>
      <c r="H142" s="18">
        <v>1</v>
      </c>
      <c r="I142" s="143"/>
      <c r="J142" s="121"/>
      <c r="K142" s="155"/>
    </row>
    <row r="143" spans="2:11" ht="27" x14ac:dyDescent="0.15">
      <c r="B143" s="146"/>
      <c r="C143" s="158"/>
      <c r="D143" s="131"/>
      <c r="E143" s="140"/>
      <c r="F143" s="17"/>
      <c r="G143" s="25" t="s">
        <v>136</v>
      </c>
      <c r="H143" s="18">
        <v>1</v>
      </c>
      <c r="I143" s="143"/>
      <c r="J143" s="121"/>
      <c r="K143" s="155"/>
    </row>
    <row r="144" spans="2:11" ht="27" x14ac:dyDescent="0.15">
      <c r="B144" s="146"/>
      <c r="C144" s="158"/>
      <c r="D144" s="131"/>
      <c r="E144" s="140"/>
      <c r="F144" s="17"/>
      <c r="G144" s="25" t="s">
        <v>392</v>
      </c>
      <c r="H144" s="18">
        <v>4</v>
      </c>
      <c r="I144" s="143"/>
      <c r="J144" s="121"/>
      <c r="K144" s="155"/>
    </row>
    <row r="145" spans="2:11" x14ac:dyDescent="0.15">
      <c r="B145" s="146"/>
      <c r="C145" s="158"/>
      <c r="D145" s="131"/>
      <c r="E145" s="140"/>
      <c r="F145" s="17"/>
      <c r="G145" s="25" t="s">
        <v>149</v>
      </c>
      <c r="H145" s="18">
        <v>1</v>
      </c>
      <c r="I145" s="143"/>
      <c r="J145" s="121"/>
      <c r="K145" s="155"/>
    </row>
    <row r="146" spans="2:11" ht="27" x14ac:dyDescent="0.15">
      <c r="B146" s="146"/>
      <c r="C146" s="158"/>
      <c r="D146" s="131"/>
      <c r="E146" s="140"/>
      <c r="F146" s="17"/>
      <c r="G146" s="25" t="s">
        <v>174</v>
      </c>
      <c r="H146" s="18">
        <v>4</v>
      </c>
      <c r="I146" s="143"/>
      <c r="J146" s="121"/>
      <c r="K146" s="155"/>
    </row>
    <row r="147" spans="2:11" x14ac:dyDescent="0.15">
      <c r="B147" s="146"/>
      <c r="C147" s="158"/>
      <c r="D147" s="131"/>
      <c r="E147" s="140"/>
      <c r="F147" s="17"/>
      <c r="G147" s="2" t="s">
        <v>100</v>
      </c>
      <c r="H147" s="18">
        <v>1</v>
      </c>
      <c r="I147" s="143"/>
      <c r="J147" s="121"/>
      <c r="K147" s="155"/>
    </row>
    <row r="148" spans="2:11" ht="27" x14ac:dyDescent="0.15">
      <c r="B148" s="146"/>
      <c r="C148" s="158"/>
      <c r="D148" s="131"/>
      <c r="E148" s="140"/>
      <c r="F148" s="17"/>
      <c r="G148" s="25" t="s">
        <v>175</v>
      </c>
      <c r="H148" s="18">
        <v>3</v>
      </c>
      <c r="I148" s="143"/>
      <c r="J148" s="121"/>
      <c r="K148" s="155"/>
    </row>
    <row r="149" spans="2:11" x14ac:dyDescent="0.15">
      <c r="B149" s="146"/>
      <c r="C149" s="158"/>
      <c r="D149" s="131"/>
      <c r="E149" s="140"/>
      <c r="F149" s="17"/>
      <c r="G149" s="2" t="s">
        <v>99</v>
      </c>
      <c r="H149" s="18">
        <v>1</v>
      </c>
      <c r="I149" s="143"/>
      <c r="J149" s="121"/>
      <c r="K149" s="155"/>
    </row>
    <row r="150" spans="2:11" x14ac:dyDescent="0.15">
      <c r="B150" s="146"/>
      <c r="C150" s="158"/>
      <c r="D150" s="131"/>
      <c r="E150" s="140"/>
      <c r="F150" s="17"/>
      <c r="G150" s="2" t="s">
        <v>369</v>
      </c>
      <c r="H150" s="18">
        <v>1</v>
      </c>
      <c r="I150" s="143"/>
      <c r="J150" s="121"/>
      <c r="K150" s="155"/>
    </row>
    <row r="151" spans="2:11" x14ac:dyDescent="0.15">
      <c r="B151" s="146"/>
      <c r="C151" s="158"/>
      <c r="D151" s="131"/>
      <c r="E151" s="140"/>
      <c r="F151" s="17"/>
      <c r="G151" s="2" t="s">
        <v>367</v>
      </c>
      <c r="H151" s="18">
        <v>4</v>
      </c>
      <c r="I151" s="143"/>
      <c r="J151" s="121"/>
      <c r="K151" s="155"/>
    </row>
    <row r="152" spans="2:11" x14ac:dyDescent="0.15">
      <c r="B152" s="146"/>
      <c r="C152" s="158"/>
      <c r="D152" s="131"/>
      <c r="E152" s="140"/>
      <c r="F152" s="17"/>
      <c r="G152" s="2" t="s">
        <v>368</v>
      </c>
      <c r="H152" s="18">
        <v>3</v>
      </c>
      <c r="I152" s="143"/>
      <c r="J152" s="121"/>
      <c r="K152" s="155"/>
    </row>
    <row r="153" spans="2:11" x14ac:dyDescent="0.15">
      <c r="B153" s="146"/>
      <c r="C153" s="158"/>
      <c r="D153" s="131"/>
      <c r="E153" s="140"/>
      <c r="F153" s="17"/>
      <c r="G153" s="2" t="s">
        <v>141</v>
      </c>
      <c r="H153" s="18">
        <v>1</v>
      </c>
      <c r="I153" s="143"/>
      <c r="J153" s="121"/>
      <c r="K153" s="155"/>
    </row>
    <row r="154" spans="2:11" ht="14.25" customHeight="1" x14ac:dyDescent="0.15">
      <c r="B154" s="146"/>
      <c r="C154" s="158"/>
      <c r="D154" s="131"/>
      <c r="E154" s="140"/>
      <c r="F154" s="17"/>
      <c r="G154" s="2" t="s">
        <v>101</v>
      </c>
      <c r="H154" s="18">
        <v>1</v>
      </c>
      <c r="I154" s="143"/>
      <c r="J154" s="121"/>
      <c r="K154" s="155"/>
    </row>
    <row r="155" spans="2:11" ht="14.25" customHeight="1" x14ac:dyDescent="0.15">
      <c r="B155" s="146"/>
      <c r="C155" s="158"/>
      <c r="D155" s="131"/>
      <c r="E155" s="140"/>
      <c r="F155" s="17" t="s">
        <v>184</v>
      </c>
      <c r="G155" s="2" t="s">
        <v>209</v>
      </c>
      <c r="H155" s="18">
        <v>5</v>
      </c>
      <c r="I155" s="143"/>
      <c r="J155" s="121"/>
      <c r="K155" s="155"/>
    </row>
    <row r="156" spans="2:11" ht="14.25" customHeight="1" x14ac:dyDescent="0.15">
      <c r="B156" s="146"/>
      <c r="C156" s="158"/>
      <c r="D156" s="131"/>
      <c r="E156" s="140"/>
      <c r="F156" s="17"/>
      <c r="G156" s="2" t="s">
        <v>210</v>
      </c>
      <c r="H156" s="18">
        <v>1</v>
      </c>
      <c r="I156" s="143"/>
      <c r="J156" s="121"/>
      <c r="K156" s="155"/>
    </row>
    <row r="157" spans="2:11" ht="14.25" customHeight="1" x14ac:dyDescent="0.15">
      <c r="B157" s="146"/>
      <c r="C157" s="158"/>
      <c r="D157" s="131"/>
      <c r="E157" s="140"/>
      <c r="F157" s="17"/>
      <c r="G157" s="2" t="s">
        <v>211</v>
      </c>
      <c r="H157" s="18">
        <v>2</v>
      </c>
      <c r="I157" s="143"/>
      <c r="J157" s="121"/>
      <c r="K157" s="155"/>
    </row>
    <row r="158" spans="2:11" ht="14.25" customHeight="1" x14ac:dyDescent="0.15">
      <c r="B158" s="146"/>
      <c r="C158" s="158"/>
      <c r="D158" s="131"/>
      <c r="E158" s="140"/>
      <c r="F158" s="17"/>
      <c r="G158" s="2" t="s">
        <v>212</v>
      </c>
      <c r="H158" s="18">
        <v>1</v>
      </c>
      <c r="I158" s="143"/>
      <c r="J158" s="121"/>
      <c r="K158" s="155"/>
    </row>
    <row r="159" spans="2:11" ht="14.25" customHeight="1" thickBot="1" x14ac:dyDescent="0.2">
      <c r="B159" s="147"/>
      <c r="C159" s="159"/>
      <c r="D159" s="132"/>
      <c r="E159" s="141"/>
      <c r="F159" s="19"/>
      <c r="G159" s="20" t="s">
        <v>49</v>
      </c>
      <c r="H159" s="21">
        <f>SUM(H134:H158)</f>
        <v>198</v>
      </c>
      <c r="I159" s="144"/>
      <c r="J159" s="122"/>
      <c r="K159" s="156"/>
    </row>
    <row r="160" spans="2:11" ht="14.25" customHeight="1" x14ac:dyDescent="0.15">
      <c r="B160" s="47"/>
      <c r="C160" s="49"/>
      <c r="D160" s="50"/>
      <c r="E160" s="52"/>
      <c r="F160" s="51"/>
      <c r="G160" s="53"/>
      <c r="I160" s="50"/>
      <c r="J160" s="52"/>
      <c r="K160" s="46"/>
    </row>
    <row r="161" spans="2:11" ht="14.25" customHeight="1" thickBot="1" x14ac:dyDescent="0.2">
      <c r="B161" s="48"/>
      <c r="C161" s="60"/>
      <c r="D161" s="57"/>
      <c r="E161" s="54"/>
      <c r="F161" s="59"/>
      <c r="G161" s="58"/>
      <c r="H161" s="56"/>
      <c r="I161" s="57"/>
      <c r="J161" s="54"/>
      <c r="K161" s="46"/>
    </row>
    <row r="162" spans="2:11" ht="14.25" customHeight="1" x14ac:dyDescent="0.15">
      <c r="B162" s="28"/>
      <c r="C162" s="29"/>
      <c r="D162" s="130">
        <f>H189</f>
        <v>132</v>
      </c>
      <c r="E162" s="139">
        <f>D162/$D$214*100</f>
        <v>1.1078472513638271</v>
      </c>
      <c r="F162" s="17" t="s">
        <v>53</v>
      </c>
      <c r="G162" s="15" t="s">
        <v>103</v>
      </c>
      <c r="H162" s="16">
        <f>17+1</f>
        <v>18</v>
      </c>
      <c r="I162" s="45"/>
      <c r="J162" s="31"/>
      <c r="K162" s="154" t="s">
        <v>31</v>
      </c>
    </row>
    <row r="163" spans="2:11" ht="14.25" customHeight="1" x14ac:dyDescent="0.15">
      <c r="B163" s="146" t="s">
        <v>19</v>
      </c>
      <c r="C163" s="158" t="s">
        <v>26</v>
      </c>
      <c r="D163" s="131"/>
      <c r="E163" s="140"/>
      <c r="F163" s="17"/>
      <c r="G163" s="2" t="s">
        <v>102</v>
      </c>
      <c r="H163" s="18">
        <f>41+4+3</f>
        <v>48</v>
      </c>
      <c r="I163" s="143">
        <f>H189</f>
        <v>132</v>
      </c>
      <c r="J163" s="121">
        <f>I163/D214*100</f>
        <v>1.1078472513638271</v>
      </c>
      <c r="K163" s="155"/>
    </row>
    <row r="164" spans="2:11" ht="14.25" customHeight="1" x14ac:dyDescent="0.15">
      <c r="B164" s="146"/>
      <c r="C164" s="158"/>
      <c r="D164" s="131"/>
      <c r="E164" s="140"/>
      <c r="F164" s="17"/>
      <c r="G164" s="2" t="s">
        <v>396</v>
      </c>
      <c r="H164" s="18">
        <v>1</v>
      </c>
      <c r="I164" s="143"/>
      <c r="J164" s="121"/>
      <c r="K164" s="155"/>
    </row>
    <row r="165" spans="2:11" ht="14.25" customHeight="1" x14ac:dyDescent="0.15">
      <c r="B165" s="146"/>
      <c r="C165" s="158"/>
      <c r="D165" s="131"/>
      <c r="E165" s="140"/>
      <c r="F165" s="17"/>
      <c r="G165" s="2" t="s">
        <v>104</v>
      </c>
      <c r="H165" s="18">
        <f>34+3</f>
        <v>37</v>
      </c>
      <c r="I165" s="143"/>
      <c r="J165" s="121"/>
      <c r="K165" s="155"/>
    </row>
    <row r="166" spans="2:11" ht="14.25" customHeight="1" x14ac:dyDescent="0.15">
      <c r="B166" s="146"/>
      <c r="C166" s="158"/>
      <c r="D166" s="131"/>
      <c r="E166" s="140"/>
      <c r="F166" s="17" t="s">
        <v>58</v>
      </c>
      <c r="G166" s="30" t="s">
        <v>159</v>
      </c>
      <c r="H166" s="18">
        <v>1</v>
      </c>
      <c r="I166" s="143"/>
      <c r="J166" s="121"/>
      <c r="K166" s="155"/>
    </row>
    <row r="167" spans="2:11" ht="14.25" customHeight="1" x14ac:dyDescent="0.15">
      <c r="B167" s="146"/>
      <c r="C167" s="158"/>
      <c r="D167" s="131"/>
      <c r="E167" s="140"/>
      <c r="F167" s="17"/>
      <c r="G167" s="2" t="s">
        <v>130</v>
      </c>
      <c r="H167" s="18">
        <v>1</v>
      </c>
      <c r="I167" s="143"/>
      <c r="J167" s="121"/>
      <c r="K167" s="155"/>
    </row>
    <row r="168" spans="2:11" x14ac:dyDescent="0.15">
      <c r="B168" s="146"/>
      <c r="C168" s="158"/>
      <c r="D168" s="131"/>
      <c r="E168" s="140"/>
      <c r="F168" s="17"/>
      <c r="G168" s="2" t="s">
        <v>117</v>
      </c>
      <c r="H168" s="18">
        <v>1</v>
      </c>
      <c r="I168" s="143"/>
      <c r="J168" s="121"/>
      <c r="K168" s="155"/>
    </row>
    <row r="169" spans="2:11" x14ac:dyDescent="0.15">
      <c r="B169" s="146"/>
      <c r="C169" s="158"/>
      <c r="D169" s="131"/>
      <c r="E169" s="140"/>
      <c r="F169" s="17"/>
      <c r="G169" s="2" t="s">
        <v>397</v>
      </c>
      <c r="H169" s="18">
        <v>1</v>
      </c>
      <c r="I169" s="143"/>
      <c r="J169" s="121"/>
      <c r="K169" s="155"/>
    </row>
    <row r="170" spans="2:11" ht="14.25" customHeight="1" x14ac:dyDescent="0.15">
      <c r="B170" s="146"/>
      <c r="C170" s="158"/>
      <c r="D170" s="131"/>
      <c r="E170" s="140"/>
      <c r="F170" s="17"/>
      <c r="G170" s="160" t="s">
        <v>370</v>
      </c>
      <c r="H170" s="161">
        <v>1</v>
      </c>
      <c r="I170" s="143"/>
      <c r="J170" s="121"/>
      <c r="K170" s="155"/>
    </row>
    <row r="171" spans="2:11" ht="14.25" customHeight="1" x14ac:dyDescent="0.15">
      <c r="B171" s="146"/>
      <c r="C171" s="158"/>
      <c r="D171" s="131"/>
      <c r="E171" s="140"/>
      <c r="F171" s="17"/>
      <c r="G171" s="160"/>
      <c r="H171" s="161"/>
      <c r="I171" s="143"/>
      <c r="J171" s="121"/>
      <c r="K171" s="155"/>
    </row>
    <row r="172" spans="2:11" ht="14.25" customHeight="1" x14ac:dyDescent="0.15">
      <c r="B172" s="146"/>
      <c r="C172" s="158"/>
      <c r="D172" s="131"/>
      <c r="E172" s="140"/>
      <c r="F172" s="17"/>
      <c r="G172" s="2" t="s">
        <v>106</v>
      </c>
      <c r="H172" s="18">
        <v>1</v>
      </c>
      <c r="I172" s="143"/>
      <c r="J172" s="121"/>
      <c r="K172" s="155"/>
    </row>
    <row r="173" spans="2:11" x14ac:dyDescent="0.15">
      <c r="B173" s="146"/>
      <c r="C173" s="158"/>
      <c r="D173" s="131"/>
      <c r="E173" s="140"/>
      <c r="F173" s="17"/>
      <c r="G173" s="2" t="s">
        <v>107</v>
      </c>
      <c r="H173" s="18">
        <v>1</v>
      </c>
      <c r="I173" s="143"/>
      <c r="J173" s="121"/>
      <c r="K173" s="155"/>
    </row>
    <row r="174" spans="2:11" ht="14.25" customHeight="1" x14ac:dyDescent="0.15">
      <c r="B174" s="146"/>
      <c r="C174" s="158"/>
      <c r="D174" s="131"/>
      <c r="E174" s="140"/>
      <c r="F174" s="17"/>
      <c r="G174" s="2" t="s">
        <v>105</v>
      </c>
      <c r="H174" s="18">
        <v>1</v>
      </c>
      <c r="I174" s="143"/>
      <c r="J174" s="121"/>
      <c r="K174" s="155"/>
    </row>
    <row r="175" spans="2:11" ht="14.25" customHeight="1" x14ac:dyDescent="0.15">
      <c r="B175" s="146"/>
      <c r="C175" s="158"/>
      <c r="D175" s="131"/>
      <c r="E175" s="140"/>
      <c r="F175" s="17"/>
      <c r="G175" s="25" t="s">
        <v>152</v>
      </c>
      <c r="H175" s="18">
        <v>1</v>
      </c>
      <c r="I175" s="143"/>
      <c r="J175" s="121"/>
      <c r="K175" s="155"/>
    </row>
    <row r="176" spans="2:11" ht="14.25" customHeight="1" x14ac:dyDescent="0.15">
      <c r="B176" s="146"/>
      <c r="C176" s="158"/>
      <c r="D176" s="131"/>
      <c r="E176" s="140"/>
      <c r="F176" s="17"/>
      <c r="G176" s="162" t="s">
        <v>176</v>
      </c>
      <c r="H176" s="161">
        <v>3</v>
      </c>
      <c r="I176" s="143"/>
      <c r="J176" s="121"/>
      <c r="K176" s="155"/>
    </row>
    <row r="177" spans="2:11" ht="14.25" customHeight="1" x14ac:dyDescent="0.15">
      <c r="B177" s="146"/>
      <c r="C177" s="158"/>
      <c r="D177" s="131"/>
      <c r="E177" s="140"/>
      <c r="F177" s="17"/>
      <c r="G177" s="162"/>
      <c r="H177" s="161"/>
      <c r="I177" s="143"/>
      <c r="J177" s="121"/>
      <c r="K177" s="155"/>
    </row>
    <row r="178" spans="2:11" x14ac:dyDescent="0.15">
      <c r="B178" s="146"/>
      <c r="C178" s="158"/>
      <c r="D178" s="131"/>
      <c r="E178" s="140"/>
      <c r="F178" s="17"/>
      <c r="G178" s="2" t="s">
        <v>108</v>
      </c>
      <c r="H178" s="18">
        <v>1</v>
      </c>
      <c r="I178" s="143"/>
      <c r="J178" s="121"/>
      <c r="K178" s="155"/>
    </row>
    <row r="179" spans="2:11" ht="27" x14ac:dyDescent="0.15">
      <c r="B179" s="146"/>
      <c r="C179" s="158"/>
      <c r="D179" s="131"/>
      <c r="E179" s="140"/>
      <c r="F179" s="17"/>
      <c r="G179" s="25" t="s">
        <v>177</v>
      </c>
      <c r="H179" s="18">
        <v>4</v>
      </c>
      <c r="I179" s="143"/>
      <c r="J179" s="121"/>
      <c r="K179" s="155"/>
    </row>
    <row r="180" spans="2:11" ht="14.25" customHeight="1" x14ac:dyDescent="0.15">
      <c r="B180" s="146"/>
      <c r="C180" s="158"/>
      <c r="D180" s="131"/>
      <c r="E180" s="140"/>
      <c r="F180" s="17"/>
      <c r="G180" s="2" t="s">
        <v>411</v>
      </c>
      <c r="H180" s="18">
        <v>1</v>
      </c>
      <c r="I180" s="143"/>
      <c r="J180" s="121"/>
      <c r="K180" s="155"/>
    </row>
    <row r="181" spans="2:11" ht="14.25" customHeight="1" x14ac:dyDescent="0.15">
      <c r="B181" s="146"/>
      <c r="C181" s="158"/>
      <c r="D181" s="131"/>
      <c r="E181" s="140"/>
      <c r="F181" s="17"/>
      <c r="G181" s="162" t="s">
        <v>129</v>
      </c>
      <c r="H181" s="163">
        <v>3</v>
      </c>
      <c r="I181" s="143"/>
      <c r="J181" s="121"/>
      <c r="K181" s="155"/>
    </row>
    <row r="182" spans="2:11" ht="14.25" customHeight="1" x14ac:dyDescent="0.15">
      <c r="B182" s="146"/>
      <c r="C182" s="158"/>
      <c r="D182" s="131"/>
      <c r="E182" s="140"/>
      <c r="F182" s="17"/>
      <c r="G182" s="162"/>
      <c r="H182" s="163"/>
      <c r="I182" s="143"/>
      <c r="J182" s="121"/>
      <c r="K182" s="155"/>
    </row>
    <row r="183" spans="2:11" ht="14.25" customHeight="1" x14ac:dyDescent="0.15">
      <c r="B183" s="146"/>
      <c r="C183" s="158"/>
      <c r="D183" s="131"/>
      <c r="E183" s="140"/>
      <c r="F183" s="17"/>
      <c r="G183" s="2" t="s">
        <v>109</v>
      </c>
      <c r="H183" s="18">
        <v>1</v>
      </c>
      <c r="I183" s="143"/>
      <c r="J183" s="121"/>
      <c r="K183" s="155"/>
    </row>
    <row r="184" spans="2:11" ht="14.25" customHeight="1" x14ac:dyDescent="0.15">
      <c r="B184" s="146"/>
      <c r="C184" s="158"/>
      <c r="D184" s="131"/>
      <c r="E184" s="140"/>
      <c r="F184" s="17"/>
      <c r="G184" s="30" t="s">
        <v>371</v>
      </c>
      <c r="H184" s="18">
        <v>2</v>
      </c>
      <c r="I184" s="143"/>
      <c r="J184" s="121"/>
      <c r="K184" s="155"/>
    </row>
    <row r="185" spans="2:11" ht="14.25" customHeight="1" x14ac:dyDescent="0.15">
      <c r="B185" s="146"/>
      <c r="C185" s="158"/>
      <c r="D185" s="131"/>
      <c r="E185" s="140"/>
      <c r="F185" s="17"/>
      <c r="G185" s="30" t="s">
        <v>372</v>
      </c>
      <c r="H185" s="18">
        <v>1</v>
      </c>
      <c r="I185" s="143"/>
      <c r="J185" s="121"/>
      <c r="K185" s="155"/>
    </row>
    <row r="186" spans="2:11" ht="14.25" customHeight="1" x14ac:dyDescent="0.15">
      <c r="B186" s="146"/>
      <c r="C186" s="158"/>
      <c r="D186" s="131"/>
      <c r="E186" s="140"/>
      <c r="F186" s="17" t="s">
        <v>208</v>
      </c>
      <c r="G186" s="2" t="s">
        <v>213</v>
      </c>
      <c r="H186" s="18">
        <v>1</v>
      </c>
      <c r="I186" s="143"/>
      <c r="J186" s="121"/>
      <c r="K186" s="155"/>
    </row>
    <row r="187" spans="2:11" ht="14.25" customHeight="1" x14ac:dyDescent="0.15">
      <c r="B187" s="146"/>
      <c r="C187" s="158"/>
      <c r="D187" s="131"/>
      <c r="E187" s="140"/>
      <c r="F187" s="17"/>
      <c r="G187" s="2" t="s">
        <v>214</v>
      </c>
      <c r="H187" s="18">
        <v>1</v>
      </c>
      <c r="I187" s="143"/>
      <c r="J187" s="121"/>
      <c r="K187" s="155"/>
    </row>
    <row r="188" spans="2:11" ht="14.25" customHeight="1" x14ac:dyDescent="0.15">
      <c r="B188" s="146"/>
      <c r="C188" s="158"/>
      <c r="D188" s="131"/>
      <c r="E188" s="140"/>
      <c r="F188" s="17" t="s">
        <v>184</v>
      </c>
      <c r="G188" s="2" t="s">
        <v>215</v>
      </c>
      <c r="H188" s="18">
        <v>1</v>
      </c>
      <c r="I188" s="143"/>
      <c r="J188" s="121"/>
      <c r="K188" s="155"/>
    </row>
    <row r="189" spans="2:11" ht="14.25" customHeight="1" thickBot="1" x14ac:dyDescent="0.2">
      <c r="B189" s="147"/>
      <c r="C189" s="159"/>
      <c r="D189" s="132"/>
      <c r="E189" s="141"/>
      <c r="F189" s="19"/>
      <c r="G189" s="20" t="s">
        <v>49</v>
      </c>
      <c r="H189" s="21">
        <f>SUM(H162:H188)</f>
        <v>132</v>
      </c>
      <c r="I189" s="144"/>
      <c r="J189" s="122"/>
      <c r="K189" s="156"/>
    </row>
    <row r="190" spans="2:11" ht="14.25" customHeight="1" x14ac:dyDescent="0.15">
      <c r="B190" s="136" t="s">
        <v>231</v>
      </c>
      <c r="C190" s="158" t="s">
        <v>343</v>
      </c>
      <c r="D190" s="131">
        <f>H213</f>
        <v>50</v>
      </c>
      <c r="E190" s="139">
        <f>D190/D214*100</f>
        <v>0.41963911036508605</v>
      </c>
      <c r="F190" s="17" t="s">
        <v>58</v>
      </c>
      <c r="G190" s="2" t="s">
        <v>111</v>
      </c>
      <c r="H190" s="18">
        <v>9</v>
      </c>
      <c r="I190" s="142">
        <f>H213</f>
        <v>50</v>
      </c>
      <c r="J190" s="120">
        <f>I190/D214*100</f>
        <v>0.41963911036508605</v>
      </c>
      <c r="K190" s="154" t="s">
        <v>178</v>
      </c>
    </row>
    <row r="191" spans="2:11" ht="14.25" customHeight="1" x14ac:dyDescent="0.15">
      <c r="B191" s="137"/>
      <c r="C191" s="158"/>
      <c r="D191" s="131"/>
      <c r="E191" s="140"/>
      <c r="F191" s="17"/>
      <c r="G191" s="2" t="s">
        <v>142</v>
      </c>
      <c r="H191" s="18">
        <v>1</v>
      </c>
      <c r="I191" s="143"/>
      <c r="J191" s="121"/>
      <c r="K191" s="155"/>
    </row>
    <row r="192" spans="2:11" ht="14.25" customHeight="1" x14ac:dyDescent="0.15">
      <c r="B192" s="137"/>
      <c r="C192" s="158"/>
      <c r="D192" s="131"/>
      <c r="E192" s="140"/>
      <c r="F192" s="17"/>
      <c r="G192" s="2" t="s">
        <v>110</v>
      </c>
      <c r="H192" s="18">
        <v>11</v>
      </c>
      <c r="I192" s="143"/>
      <c r="J192" s="121"/>
      <c r="K192" s="155"/>
    </row>
    <row r="193" spans="2:11" ht="14.25" customHeight="1" x14ac:dyDescent="0.15">
      <c r="B193" s="137"/>
      <c r="C193" s="158"/>
      <c r="D193" s="131"/>
      <c r="E193" s="140"/>
      <c r="F193" s="17"/>
      <c r="G193" s="2" t="s">
        <v>114</v>
      </c>
      <c r="H193" s="18">
        <v>1</v>
      </c>
      <c r="I193" s="143"/>
      <c r="J193" s="121"/>
      <c r="K193" s="155"/>
    </row>
    <row r="194" spans="2:11" x14ac:dyDescent="0.15">
      <c r="B194" s="137"/>
      <c r="C194" s="158"/>
      <c r="D194" s="131"/>
      <c r="E194" s="140"/>
      <c r="F194" s="17"/>
      <c r="G194" s="2" t="s">
        <v>128</v>
      </c>
      <c r="H194" s="18">
        <v>5</v>
      </c>
      <c r="I194" s="143"/>
      <c r="J194" s="121"/>
      <c r="K194" s="155"/>
    </row>
    <row r="195" spans="2:11" x14ac:dyDescent="0.15">
      <c r="B195" s="137"/>
      <c r="C195" s="158"/>
      <c r="D195" s="131"/>
      <c r="E195" s="140"/>
      <c r="F195" s="17"/>
      <c r="G195" s="2" t="s">
        <v>153</v>
      </c>
      <c r="H195" s="18">
        <v>1</v>
      </c>
      <c r="I195" s="143"/>
      <c r="J195" s="121"/>
      <c r="K195" s="155"/>
    </row>
    <row r="196" spans="2:11" x14ac:dyDescent="0.15">
      <c r="B196" s="137"/>
      <c r="C196" s="158"/>
      <c r="D196" s="131"/>
      <c r="E196" s="140"/>
      <c r="F196" s="17"/>
      <c r="G196" s="2" t="s">
        <v>112</v>
      </c>
      <c r="H196" s="18">
        <v>5</v>
      </c>
      <c r="I196" s="143"/>
      <c r="J196" s="121"/>
      <c r="K196" s="155"/>
    </row>
    <row r="197" spans="2:11" ht="14.25" customHeight="1" x14ac:dyDescent="0.15">
      <c r="B197" s="137"/>
      <c r="C197" s="158"/>
      <c r="D197" s="131"/>
      <c r="E197" s="140"/>
      <c r="F197" s="17"/>
      <c r="G197" s="162" t="s">
        <v>135</v>
      </c>
      <c r="H197" s="161">
        <v>1</v>
      </c>
      <c r="I197" s="143"/>
      <c r="J197" s="121"/>
      <c r="K197" s="155"/>
    </row>
    <row r="198" spans="2:11" ht="14.25" customHeight="1" x14ac:dyDescent="0.15">
      <c r="B198" s="137"/>
      <c r="C198" s="158"/>
      <c r="D198" s="131"/>
      <c r="E198" s="140"/>
      <c r="F198" s="17"/>
      <c r="G198" s="162"/>
      <c r="H198" s="161"/>
      <c r="I198" s="143"/>
      <c r="J198" s="121"/>
      <c r="K198" s="155"/>
    </row>
    <row r="199" spans="2:11" ht="14.25" customHeight="1" x14ac:dyDescent="0.15">
      <c r="B199" s="137"/>
      <c r="C199" s="158"/>
      <c r="D199" s="131"/>
      <c r="E199" s="140"/>
      <c r="F199" s="17"/>
      <c r="G199" s="2" t="s">
        <v>373</v>
      </c>
      <c r="H199" s="18">
        <v>1</v>
      </c>
      <c r="I199" s="143"/>
      <c r="J199" s="121"/>
      <c r="K199" s="155"/>
    </row>
    <row r="200" spans="2:11" ht="14.25" customHeight="1" x14ac:dyDescent="0.15">
      <c r="B200" s="137"/>
      <c r="C200" s="158"/>
      <c r="D200" s="131"/>
      <c r="E200" s="140"/>
      <c r="F200" s="17"/>
      <c r="G200" s="2" t="s">
        <v>374</v>
      </c>
      <c r="H200" s="18">
        <v>1</v>
      </c>
      <c r="I200" s="143"/>
      <c r="J200" s="121"/>
      <c r="K200" s="155"/>
    </row>
    <row r="201" spans="2:11" ht="14.25" customHeight="1" x14ac:dyDescent="0.15">
      <c r="B201" s="137"/>
      <c r="C201" s="158"/>
      <c r="D201" s="131"/>
      <c r="E201" s="140"/>
      <c r="F201" s="17"/>
      <c r="G201" s="2" t="s">
        <v>160</v>
      </c>
      <c r="H201" s="18">
        <v>1</v>
      </c>
      <c r="I201" s="143"/>
      <c r="J201" s="121"/>
      <c r="K201" s="155"/>
    </row>
    <row r="202" spans="2:11" ht="14.25" customHeight="1" x14ac:dyDescent="0.15">
      <c r="B202" s="137"/>
      <c r="C202" s="158"/>
      <c r="D202" s="131"/>
      <c r="E202" s="140"/>
      <c r="F202" s="17"/>
      <c r="G202" s="2" t="s">
        <v>398</v>
      </c>
      <c r="H202" s="18">
        <v>1</v>
      </c>
      <c r="I202" s="143"/>
      <c r="J202" s="121"/>
      <c r="K202" s="155"/>
    </row>
    <row r="203" spans="2:11" ht="14.25" customHeight="1" x14ac:dyDescent="0.15">
      <c r="B203" s="137"/>
      <c r="C203" s="158"/>
      <c r="D203" s="131"/>
      <c r="E203" s="140"/>
      <c r="F203" s="17"/>
      <c r="G203" s="2" t="s">
        <v>116</v>
      </c>
      <c r="H203" s="18">
        <v>1</v>
      </c>
      <c r="I203" s="143"/>
      <c r="J203" s="121"/>
      <c r="K203" s="155"/>
    </row>
    <row r="204" spans="2:11" ht="14.25" customHeight="1" x14ac:dyDescent="0.15">
      <c r="B204" s="137"/>
      <c r="C204" s="158"/>
      <c r="D204" s="131"/>
      <c r="E204" s="140"/>
      <c r="F204" s="17"/>
      <c r="G204" s="2" t="s">
        <v>113</v>
      </c>
      <c r="H204" s="18">
        <v>1</v>
      </c>
      <c r="I204" s="143"/>
      <c r="J204" s="121"/>
      <c r="K204" s="155"/>
    </row>
    <row r="205" spans="2:11" ht="14.25" customHeight="1" x14ac:dyDescent="0.15">
      <c r="B205" s="137"/>
      <c r="C205" s="158"/>
      <c r="D205" s="131"/>
      <c r="E205" s="140"/>
      <c r="F205" s="17"/>
      <c r="G205" s="2" t="s">
        <v>118</v>
      </c>
      <c r="H205" s="18">
        <v>1</v>
      </c>
      <c r="I205" s="143"/>
      <c r="J205" s="121"/>
      <c r="K205" s="155"/>
    </row>
    <row r="206" spans="2:11" ht="14.25" customHeight="1" x14ac:dyDescent="0.15">
      <c r="B206" s="137"/>
      <c r="C206" s="158"/>
      <c r="D206" s="131"/>
      <c r="E206" s="140"/>
      <c r="F206" s="17"/>
      <c r="G206" s="2" t="s">
        <v>115</v>
      </c>
      <c r="H206" s="18">
        <v>2</v>
      </c>
      <c r="I206" s="143"/>
      <c r="J206" s="121"/>
      <c r="K206" s="155"/>
    </row>
    <row r="207" spans="2:11" ht="14.25" customHeight="1" x14ac:dyDescent="0.15">
      <c r="B207" s="137"/>
      <c r="C207" s="158"/>
      <c r="D207" s="131"/>
      <c r="E207" s="140"/>
      <c r="F207" s="17"/>
      <c r="G207" s="2" t="s">
        <v>399</v>
      </c>
      <c r="H207" s="18">
        <v>1</v>
      </c>
      <c r="I207" s="143"/>
      <c r="J207" s="121"/>
      <c r="K207" s="155"/>
    </row>
    <row r="208" spans="2:11" ht="14.25" customHeight="1" x14ac:dyDescent="0.15">
      <c r="B208" s="137"/>
      <c r="C208" s="158"/>
      <c r="D208" s="131"/>
      <c r="E208" s="140"/>
      <c r="F208" s="17"/>
      <c r="G208" s="2" t="s">
        <v>375</v>
      </c>
      <c r="H208" s="18">
        <v>1</v>
      </c>
      <c r="I208" s="143"/>
      <c r="J208" s="121"/>
      <c r="K208" s="155"/>
    </row>
    <row r="209" spans="2:11" ht="14.25" customHeight="1" x14ac:dyDescent="0.15">
      <c r="B209" s="137"/>
      <c r="C209" s="158"/>
      <c r="D209" s="131"/>
      <c r="E209" s="140"/>
      <c r="F209" s="17"/>
      <c r="G209" s="2" t="s">
        <v>400</v>
      </c>
      <c r="H209" s="18">
        <v>1</v>
      </c>
      <c r="I209" s="143"/>
      <c r="J209" s="121"/>
      <c r="K209" s="155"/>
    </row>
    <row r="210" spans="2:11" ht="14.25" customHeight="1" x14ac:dyDescent="0.15">
      <c r="B210" s="137"/>
      <c r="C210" s="158"/>
      <c r="D210" s="131"/>
      <c r="E210" s="140"/>
      <c r="F210" s="17" t="s">
        <v>208</v>
      </c>
      <c r="G210" s="2" t="s">
        <v>217</v>
      </c>
      <c r="H210" s="18">
        <v>1</v>
      </c>
      <c r="I210" s="143"/>
      <c r="J210" s="121"/>
      <c r="K210" s="155"/>
    </row>
    <row r="211" spans="2:11" ht="14.25" customHeight="1" x14ac:dyDescent="0.15">
      <c r="B211" s="137"/>
      <c r="C211" s="158"/>
      <c r="D211" s="131"/>
      <c r="E211" s="140"/>
      <c r="F211" s="17"/>
      <c r="G211" s="2" t="s">
        <v>218</v>
      </c>
      <c r="H211" s="18">
        <v>1</v>
      </c>
      <c r="I211" s="143"/>
      <c r="J211" s="121"/>
      <c r="K211" s="155"/>
    </row>
    <row r="212" spans="2:11" ht="14.25" customHeight="1" x14ac:dyDescent="0.15">
      <c r="B212" s="137"/>
      <c r="C212" s="158"/>
      <c r="D212" s="131"/>
      <c r="E212" s="140"/>
      <c r="F212" s="17"/>
      <c r="G212" s="2" t="s">
        <v>219</v>
      </c>
      <c r="H212" s="18">
        <v>2</v>
      </c>
      <c r="I212" s="143"/>
      <c r="J212" s="121"/>
      <c r="K212" s="155"/>
    </row>
    <row r="213" spans="2:11" ht="14.25" thickBot="1" x14ac:dyDescent="0.2">
      <c r="B213" s="138"/>
      <c r="C213" s="159"/>
      <c r="D213" s="132"/>
      <c r="E213" s="141"/>
      <c r="F213" s="19"/>
      <c r="G213" s="20" t="s">
        <v>49</v>
      </c>
      <c r="H213" s="21">
        <f>SUM(H190:H212)</f>
        <v>50</v>
      </c>
      <c r="I213" s="144"/>
      <c r="J213" s="122"/>
      <c r="K213" s="156"/>
    </row>
    <row r="214" spans="2:11" ht="14.25" thickBot="1" x14ac:dyDescent="0.2">
      <c r="B214" s="32"/>
      <c r="C214" s="33" t="s">
        <v>3</v>
      </c>
      <c r="D214" s="34">
        <f>SUM(D5:D213)</f>
        <v>11915</v>
      </c>
      <c r="E214" s="35">
        <f>SUM(E5:E213)</f>
        <v>99.999999999999986</v>
      </c>
      <c r="F214" s="36"/>
    </row>
    <row r="215" spans="2:11" x14ac:dyDescent="0.15">
      <c r="B215" s="32"/>
      <c r="C215" s="46"/>
      <c r="D215" s="36"/>
      <c r="E215" s="36"/>
      <c r="F215" s="36"/>
    </row>
    <row r="216" spans="2:11" x14ac:dyDescent="0.15">
      <c r="B216" s="32"/>
    </row>
  </sheetData>
  <mergeCells count="66">
    <mergeCell ref="I190:I213"/>
    <mergeCell ref="J190:J213"/>
    <mergeCell ref="K190:K213"/>
    <mergeCell ref="G197:G198"/>
    <mergeCell ref="H197:H198"/>
    <mergeCell ref="B190:B213"/>
    <mergeCell ref="C190:C213"/>
    <mergeCell ref="D190:D213"/>
    <mergeCell ref="E190:E213"/>
    <mergeCell ref="D162:D189"/>
    <mergeCell ref="E162:E189"/>
    <mergeCell ref="K162:K189"/>
    <mergeCell ref="B163:B189"/>
    <mergeCell ref="C163:C189"/>
    <mergeCell ref="I163:I189"/>
    <mergeCell ref="J163:J189"/>
    <mergeCell ref="G170:G171"/>
    <mergeCell ref="H170:H171"/>
    <mergeCell ref="G176:G177"/>
    <mergeCell ref="H176:H177"/>
    <mergeCell ref="G181:G182"/>
    <mergeCell ref="H181:H182"/>
    <mergeCell ref="K86:K133"/>
    <mergeCell ref="B134:B159"/>
    <mergeCell ref="C134:C159"/>
    <mergeCell ref="D134:D159"/>
    <mergeCell ref="E134:E159"/>
    <mergeCell ref="I134:I159"/>
    <mergeCell ref="J134:J159"/>
    <mergeCell ref="K134:K159"/>
    <mergeCell ref="B86:B133"/>
    <mergeCell ref="C86:C133"/>
    <mergeCell ref="D86:D133"/>
    <mergeCell ref="E86:E133"/>
    <mergeCell ref="I86:I133"/>
    <mergeCell ref="J86:J133"/>
    <mergeCell ref="K12:K16"/>
    <mergeCell ref="B17:B83"/>
    <mergeCell ref="C17:C83"/>
    <mergeCell ref="D17:D83"/>
    <mergeCell ref="E17:E83"/>
    <mergeCell ref="I17:I83"/>
    <mergeCell ref="J17:J83"/>
    <mergeCell ref="K17:K83"/>
    <mergeCell ref="B12:B16"/>
    <mergeCell ref="C12:C16"/>
    <mergeCell ref="D12:D16"/>
    <mergeCell ref="E12:E16"/>
    <mergeCell ref="I12:I16"/>
    <mergeCell ref="J12:J16"/>
    <mergeCell ref="J5:J11"/>
    <mergeCell ref="K5:K11"/>
    <mergeCell ref="B9:B11"/>
    <mergeCell ref="C9:C11"/>
    <mergeCell ref="D9:D11"/>
    <mergeCell ref="E9:E11"/>
    <mergeCell ref="B5:B8"/>
    <mergeCell ref="C5:C8"/>
    <mergeCell ref="D5:D8"/>
    <mergeCell ref="E5:E8"/>
    <mergeCell ref="I5:I11"/>
    <mergeCell ref="B3:B4"/>
    <mergeCell ref="C3:C4"/>
    <mergeCell ref="D3:E3"/>
    <mergeCell ref="F3:H3"/>
    <mergeCell ref="I3:K3"/>
  </mergeCells>
  <phoneticPr fontId="1"/>
  <pageMargins left="0.70866141732283472" right="0.70866141732283472" top="0.74803149606299213" bottom="0.74803149606299213" header="0.31496062992125984" footer="0.31496062992125984"/>
  <pageSetup paperSize="8" scale="65" fitToHeight="0" orientation="portrait" cellComments="asDisplayed" r:id="rId1"/>
  <rowBreaks count="2" manualBreakCount="2">
    <brk id="84" max="13" man="1"/>
    <brk id="16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167"/>
  <sheetViews>
    <sheetView zoomScale="90" zoomScaleNormal="90" zoomScaleSheetLayoutView="90" workbookViewId="0">
      <selection activeCell="G167" sqref="G167"/>
    </sheetView>
  </sheetViews>
  <sheetFormatPr defaultRowHeight="13.5" x14ac:dyDescent="0.15"/>
  <cols>
    <col min="1" max="1" width="4.125" style="3" customWidth="1"/>
    <col min="2" max="2" width="9" style="3"/>
    <col min="3" max="3" width="63.5" style="3" bestFit="1" customWidth="1"/>
    <col min="4" max="6" width="9" style="3"/>
    <col min="7" max="7" width="23.5" style="5" bestFit="1" customWidth="1"/>
    <col min="8" max="8" width="9" style="5"/>
    <col min="9" max="10" width="9" style="3"/>
    <col min="11" max="11" width="13" style="3" bestFit="1" customWidth="1"/>
    <col min="12" max="16384" width="9" style="3"/>
  </cols>
  <sheetData>
    <row r="1" spans="2:11" ht="13.5" customHeight="1" x14ac:dyDescent="0.15"/>
    <row r="2" spans="2:11" ht="21" customHeight="1" thickBot="1" x14ac:dyDescent="0.2">
      <c r="B2" s="3" t="s">
        <v>32</v>
      </c>
      <c r="K2" s="7"/>
    </row>
    <row r="3" spans="2:11" ht="22.5" customHeight="1" x14ac:dyDescent="0.15">
      <c r="B3" s="111" t="s">
        <v>1</v>
      </c>
      <c r="C3" s="113" t="s">
        <v>2</v>
      </c>
      <c r="D3" s="115" t="s">
        <v>3</v>
      </c>
      <c r="E3" s="118"/>
      <c r="F3" s="116" t="s">
        <v>8</v>
      </c>
      <c r="G3" s="117"/>
      <c r="H3" s="115"/>
      <c r="I3" s="118" t="s">
        <v>12</v>
      </c>
      <c r="J3" s="118"/>
      <c r="K3" s="119"/>
    </row>
    <row r="4" spans="2:11" ht="22.5" customHeight="1" thickBot="1" x14ac:dyDescent="0.2">
      <c r="B4" s="112"/>
      <c r="C4" s="114"/>
      <c r="D4" s="73" t="s">
        <v>4</v>
      </c>
      <c r="E4" s="12" t="s">
        <v>5</v>
      </c>
      <c r="F4" s="12" t="s">
        <v>55</v>
      </c>
      <c r="G4" s="10" t="s">
        <v>6</v>
      </c>
      <c r="H4" s="10" t="s">
        <v>7</v>
      </c>
      <c r="I4" s="12" t="s">
        <v>9</v>
      </c>
      <c r="J4" s="12" t="s">
        <v>10</v>
      </c>
      <c r="K4" s="13" t="s">
        <v>11</v>
      </c>
    </row>
    <row r="5" spans="2:11" ht="14.25" customHeight="1" thickBot="1" x14ac:dyDescent="0.2">
      <c r="B5" s="126" t="s">
        <v>143</v>
      </c>
      <c r="C5" s="170" t="s">
        <v>33</v>
      </c>
      <c r="D5" s="173">
        <f>+H7</f>
        <v>31</v>
      </c>
      <c r="E5" s="176">
        <f>+D5/D$19*100</f>
        <v>39.24050632911392</v>
      </c>
      <c r="F5" s="74" t="s">
        <v>222</v>
      </c>
      <c r="G5" s="2" t="s">
        <v>221</v>
      </c>
      <c r="H5" s="2">
        <v>29</v>
      </c>
      <c r="I5" s="181">
        <f>+H7</f>
        <v>31</v>
      </c>
      <c r="J5" s="176">
        <f>+E5</f>
        <v>39.24050632911392</v>
      </c>
      <c r="K5" s="123" t="s">
        <v>226</v>
      </c>
    </row>
    <row r="6" spans="2:11" ht="14.25" customHeight="1" thickBot="1" x14ac:dyDescent="0.2">
      <c r="B6" s="126"/>
      <c r="C6" s="171"/>
      <c r="D6" s="174"/>
      <c r="E6" s="177"/>
      <c r="F6" s="75" t="s">
        <v>53</v>
      </c>
      <c r="G6" s="2" t="s">
        <v>59</v>
      </c>
      <c r="H6" s="2">
        <v>2</v>
      </c>
      <c r="I6" s="179"/>
      <c r="J6" s="177"/>
      <c r="K6" s="124"/>
    </row>
    <row r="7" spans="2:11" ht="14.25" thickBot="1" x14ac:dyDescent="0.2">
      <c r="B7" s="126"/>
      <c r="C7" s="172"/>
      <c r="D7" s="175"/>
      <c r="E7" s="178"/>
      <c r="F7" s="76"/>
      <c r="G7" s="20" t="s">
        <v>49</v>
      </c>
      <c r="H7" s="77">
        <f>SUM(H5:H6)</f>
        <v>31</v>
      </c>
      <c r="I7" s="180"/>
      <c r="J7" s="178"/>
      <c r="K7" s="125"/>
    </row>
    <row r="8" spans="2:11" ht="14.25" customHeight="1" thickBot="1" x14ac:dyDescent="0.2">
      <c r="B8" s="126" t="s">
        <v>14</v>
      </c>
      <c r="C8" s="170" t="s">
        <v>34</v>
      </c>
      <c r="D8" s="173">
        <f>+H13</f>
        <v>43</v>
      </c>
      <c r="E8" s="176">
        <f>+D8/D$19*100</f>
        <v>54.430379746835442</v>
      </c>
      <c r="F8" s="74" t="s">
        <v>56</v>
      </c>
      <c r="G8" s="15" t="s">
        <v>54</v>
      </c>
      <c r="H8" s="15">
        <f>14+13</f>
        <v>27</v>
      </c>
      <c r="I8" s="181">
        <f>+H13</f>
        <v>43</v>
      </c>
      <c r="J8" s="176">
        <f t="shared" ref="J8" si="0">+E8</f>
        <v>54.430379746835442</v>
      </c>
      <c r="K8" s="123" t="s">
        <v>227</v>
      </c>
    </row>
    <row r="9" spans="2:11" ht="14.25" customHeight="1" thickBot="1" x14ac:dyDescent="0.2">
      <c r="B9" s="126"/>
      <c r="C9" s="171"/>
      <c r="D9" s="174"/>
      <c r="E9" s="177"/>
      <c r="F9" s="75" t="s">
        <v>222</v>
      </c>
      <c r="G9" s="2" t="s">
        <v>223</v>
      </c>
      <c r="H9" s="2">
        <v>7</v>
      </c>
      <c r="I9" s="179"/>
      <c r="J9" s="177"/>
      <c r="K9" s="124"/>
    </row>
    <row r="10" spans="2:11" ht="14.25" customHeight="1" thickBot="1" x14ac:dyDescent="0.2">
      <c r="B10" s="126"/>
      <c r="C10" s="171"/>
      <c r="D10" s="174"/>
      <c r="E10" s="177"/>
      <c r="F10" s="75"/>
      <c r="G10" s="2" t="s">
        <v>224</v>
      </c>
      <c r="H10" s="2">
        <v>5</v>
      </c>
      <c r="I10" s="179"/>
      <c r="J10" s="177"/>
      <c r="K10" s="124"/>
    </row>
    <row r="11" spans="2:11" ht="14.25" customHeight="1" thickBot="1" x14ac:dyDescent="0.2">
      <c r="B11" s="126"/>
      <c r="C11" s="171"/>
      <c r="D11" s="174"/>
      <c r="E11" s="177"/>
      <c r="F11" s="75"/>
      <c r="G11" s="2" t="s">
        <v>376</v>
      </c>
      <c r="H11" s="2">
        <v>1</v>
      </c>
      <c r="I11" s="179"/>
      <c r="J11" s="177"/>
      <c r="K11" s="124"/>
    </row>
    <row r="12" spans="2:11" ht="14.25" customHeight="1" thickBot="1" x14ac:dyDescent="0.2">
      <c r="B12" s="126"/>
      <c r="C12" s="171"/>
      <c r="D12" s="174"/>
      <c r="E12" s="177"/>
      <c r="F12" s="75"/>
      <c r="G12" s="2" t="s">
        <v>225</v>
      </c>
      <c r="H12" s="2">
        <v>3</v>
      </c>
      <c r="I12" s="179"/>
      <c r="J12" s="177"/>
      <c r="K12" s="124"/>
    </row>
    <row r="13" spans="2:11" ht="14.25" thickBot="1" x14ac:dyDescent="0.2">
      <c r="B13" s="126"/>
      <c r="C13" s="172"/>
      <c r="D13" s="175"/>
      <c r="E13" s="178"/>
      <c r="F13" s="76"/>
      <c r="G13" s="20" t="s">
        <v>49</v>
      </c>
      <c r="H13" s="77">
        <f>SUM(H8:H12)</f>
        <v>43</v>
      </c>
      <c r="I13" s="180"/>
      <c r="J13" s="180"/>
      <c r="K13" s="125"/>
    </row>
    <row r="14" spans="2:11" ht="14.25" customHeight="1" thickBot="1" x14ac:dyDescent="0.2">
      <c r="B14" s="126" t="s">
        <v>15</v>
      </c>
      <c r="C14" s="164" t="s">
        <v>36</v>
      </c>
      <c r="D14" s="173">
        <f>+H15</f>
        <v>5</v>
      </c>
      <c r="E14" s="176">
        <f>+D14/D$19*100</f>
        <v>6.3291139240506329</v>
      </c>
      <c r="F14" s="74" t="s">
        <v>53</v>
      </c>
      <c r="G14" s="15" t="s">
        <v>57</v>
      </c>
      <c r="H14" s="15">
        <f>1+4</f>
        <v>5</v>
      </c>
      <c r="I14" s="181">
        <f>+H15</f>
        <v>5</v>
      </c>
      <c r="J14" s="176">
        <f t="shared" ref="J14" si="1">+E14</f>
        <v>6.3291139240506329</v>
      </c>
      <c r="K14" s="123" t="s">
        <v>228</v>
      </c>
    </row>
    <row r="15" spans="2:11" ht="14.25" thickBot="1" x14ac:dyDescent="0.2">
      <c r="B15" s="126"/>
      <c r="C15" s="171"/>
      <c r="D15" s="175"/>
      <c r="E15" s="178"/>
      <c r="F15" s="76"/>
      <c r="G15" s="20" t="s">
        <v>49</v>
      </c>
      <c r="H15" s="77">
        <f>SUM(H14:H14)</f>
        <v>5</v>
      </c>
      <c r="I15" s="180"/>
      <c r="J15" s="180"/>
      <c r="K15" s="125"/>
    </row>
    <row r="16" spans="2:11" ht="14.25" customHeight="1" thickBot="1" x14ac:dyDescent="0.2">
      <c r="B16" s="126" t="s">
        <v>16</v>
      </c>
      <c r="C16" s="164" t="s">
        <v>35</v>
      </c>
      <c r="D16" s="173">
        <f>+H18</f>
        <v>0</v>
      </c>
      <c r="E16" s="176">
        <f>+D16/D$19*100</f>
        <v>0</v>
      </c>
      <c r="F16" s="74"/>
      <c r="G16" s="15"/>
      <c r="H16" s="15"/>
      <c r="I16" s="181">
        <f>+H18</f>
        <v>0</v>
      </c>
      <c r="J16" s="176">
        <f>+E16</f>
        <v>0</v>
      </c>
      <c r="K16" s="167"/>
    </row>
    <row r="17" spans="2:11" ht="14.25" thickBot="1" x14ac:dyDescent="0.2">
      <c r="B17" s="126"/>
      <c r="C17" s="165"/>
      <c r="D17" s="174"/>
      <c r="E17" s="177"/>
      <c r="F17" s="75"/>
      <c r="G17" s="2"/>
      <c r="H17" s="2"/>
      <c r="I17" s="179"/>
      <c r="J17" s="179"/>
      <c r="K17" s="168"/>
    </row>
    <row r="18" spans="2:11" ht="14.25" thickBot="1" x14ac:dyDescent="0.2">
      <c r="B18" s="126"/>
      <c r="C18" s="166"/>
      <c r="D18" s="175"/>
      <c r="E18" s="178"/>
      <c r="F18" s="76"/>
      <c r="G18" s="20" t="s">
        <v>49</v>
      </c>
      <c r="H18" s="77">
        <f>SUM(H16:H17)</f>
        <v>0</v>
      </c>
      <c r="I18" s="180"/>
      <c r="J18" s="180"/>
      <c r="K18" s="169"/>
    </row>
    <row r="19" spans="2:11" ht="27" customHeight="1" thickBot="1" x14ac:dyDescent="0.2">
      <c r="C19" s="33" t="s">
        <v>3</v>
      </c>
      <c r="D19" s="78">
        <f>SUM(D5:D18)</f>
        <v>79</v>
      </c>
      <c r="E19" s="79">
        <f>SUM(E5:E18)</f>
        <v>100</v>
      </c>
      <c r="F19" s="32"/>
    </row>
    <row r="167" spans="7:7" x14ac:dyDescent="0.15">
      <c r="G167" s="5" t="s">
        <v>130</v>
      </c>
    </row>
  </sheetData>
  <mergeCells count="33">
    <mergeCell ref="B5:B7"/>
    <mergeCell ref="K5:K7"/>
    <mergeCell ref="C5:C7"/>
    <mergeCell ref="D5:D7"/>
    <mergeCell ref="E5:E7"/>
    <mergeCell ref="I5:I7"/>
    <mergeCell ref="J5:J7"/>
    <mergeCell ref="I16:I18"/>
    <mergeCell ref="J14:J15"/>
    <mergeCell ref="I14:I15"/>
    <mergeCell ref="J8:J13"/>
    <mergeCell ref="I8:I13"/>
    <mergeCell ref="B3:B4"/>
    <mergeCell ref="C3:C4"/>
    <mergeCell ref="D3:E3"/>
    <mergeCell ref="I3:K3"/>
    <mergeCell ref="F3:H3"/>
    <mergeCell ref="B16:B18"/>
    <mergeCell ref="C16:C18"/>
    <mergeCell ref="K16:K18"/>
    <mergeCell ref="B8:B13"/>
    <mergeCell ref="C8:C13"/>
    <mergeCell ref="K8:K13"/>
    <mergeCell ref="B14:B15"/>
    <mergeCell ref="C14:C15"/>
    <mergeCell ref="K14:K15"/>
    <mergeCell ref="D8:D13"/>
    <mergeCell ref="E16:E18"/>
    <mergeCell ref="D16:D18"/>
    <mergeCell ref="E14:E15"/>
    <mergeCell ref="D14:D15"/>
    <mergeCell ref="E8:E13"/>
    <mergeCell ref="J16:J18"/>
  </mergeCells>
  <phoneticPr fontId="1"/>
  <pageMargins left="0.70866141732283472" right="0.70866141732283472" top="0.74803149606299213" bottom="0.74803149606299213" header="0.31496062992125984" footer="0.31496062992125984"/>
  <pageSetup paperSize="8" scale="34" orientation="landscape" cellComments="asDisplayed" r:id="rId1"/>
  <rowBreaks count="2" manualBreakCount="2">
    <brk id="7" max="13" man="1"/>
    <brk id="9" max="13" man="1"/>
  </rowBreaks>
  <colBreaks count="2" manualBreakCount="2">
    <brk id="2" max="1048575" man="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K167"/>
  <sheetViews>
    <sheetView tabSelected="1" view="pageBreakPreview" topLeftCell="B1" zoomScale="90" zoomScaleNormal="90" zoomScaleSheetLayoutView="90" workbookViewId="0">
      <selection activeCell="K12" sqref="K12:K20"/>
    </sheetView>
  </sheetViews>
  <sheetFormatPr defaultRowHeight="13.5" x14ac:dyDescent="0.15"/>
  <cols>
    <col min="1" max="1" width="4.125" style="3" customWidth="1"/>
    <col min="2" max="2" width="9" style="3"/>
    <col min="3" max="3" width="44" style="3" customWidth="1"/>
    <col min="4" max="6" width="9" style="3"/>
    <col min="7" max="7" width="35.875" style="5" customWidth="1"/>
    <col min="8" max="8" width="9" style="5"/>
    <col min="9" max="10" width="9" style="3"/>
    <col min="11" max="11" width="21.25" style="3" bestFit="1" customWidth="1"/>
    <col min="12" max="16384" width="9" style="3"/>
  </cols>
  <sheetData>
    <row r="2" spans="2:11" ht="21" customHeight="1" thickBot="1" x14ac:dyDescent="0.2">
      <c r="B2" s="3" t="s">
        <v>37</v>
      </c>
      <c r="K2" s="7"/>
    </row>
    <row r="3" spans="2:11" ht="22.5" customHeight="1" x14ac:dyDescent="0.15">
      <c r="B3" s="111" t="s">
        <v>1</v>
      </c>
      <c r="C3" s="113" t="s">
        <v>2</v>
      </c>
      <c r="D3" s="115" t="s">
        <v>3</v>
      </c>
      <c r="E3" s="118"/>
      <c r="F3" s="116" t="s">
        <v>8</v>
      </c>
      <c r="G3" s="117"/>
      <c r="H3" s="115"/>
      <c r="I3" s="118" t="s">
        <v>12</v>
      </c>
      <c r="J3" s="118"/>
      <c r="K3" s="119"/>
    </row>
    <row r="4" spans="2:11" ht="22.5" customHeight="1" thickBot="1" x14ac:dyDescent="0.2">
      <c r="B4" s="112"/>
      <c r="C4" s="114"/>
      <c r="D4" s="73" t="s">
        <v>4</v>
      </c>
      <c r="E4" s="12" t="s">
        <v>5</v>
      </c>
      <c r="F4" s="12" t="s">
        <v>55</v>
      </c>
      <c r="G4" s="10" t="s">
        <v>6</v>
      </c>
      <c r="H4" s="10" t="s">
        <v>7</v>
      </c>
      <c r="I4" s="12" t="s">
        <v>9</v>
      </c>
      <c r="J4" s="12" t="s">
        <v>5</v>
      </c>
      <c r="K4" s="13" t="s">
        <v>11</v>
      </c>
    </row>
    <row r="5" spans="2:11" ht="14.25" thickBot="1" x14ac:dyDescent="0.2">
      <c r="B5" s="126" t="s">
        <v>13</v>
      </c>
      <c r="C5" s="127" t="s">
        <v>40</v>
      </c>
      <c r="D5" s="173">
        <f>+H7</f>
        <v>18</v>
      </c>
      <c r="E5" s="188">
        <f>+D5/D$31*100</f>
        <v>35.294117647058826</v>
      </c>
      <c r="F5" s="74" t="s">
        <v>58</v>
      </c>
      <c r="G5" s="15" t="s">
        <v>60</v>
      </c>
      <c r="H5" s="15">
        <v>18</v>
      </c>
      <c r="I5" s="181">
        <f>+H7</f>
        <v>18</v>
      </c>
      <c r="J5" s="188">
        <f>+E5</f>
        <v>35.294117647058826</v>
      </c>
      <c r="K5" s="123" t="s">
        <v>229</v>
      </c>
    </row>
    <row r="6" spans="2:11" ht="14.25" thickBot="1" x14ac:dyDescent="0.2">
      <c r="B6" s="126"/>
      <c r="C6" s="128"/>
      <c r="D6" s="174"/>
      <c r="E6" s="189"/>
      <c r="F6" s="75"/>
      <c r="G6" s="2"/>
      <c r="H6" s="2"/>
      <c r="I6" s="179"/>
      <c r="J6" s="179"/>
      <c r="K6" s="124"/>
    </row>
    <row r="7" spans="2:11" ht="14.25" thickBot="1" x14ac:dyDescent="0.2">
      <c r="B7" s="136"/>
      <c r="C7" s="128"/>
      <c r="D7" s="174"/>
      <c r="E7" s="189"/>
      <c r="F7" s="75"/>
      <c r="G7" s="80" t="s">
        <v>49</v>
      </c>
      <c r="H7" s="81">
        <f>SUM(H5:H6)</f>
        <v>18</v>
      </c>
      <c r="I7" s="179"/>
      <c r="J7" s="179"/>
      <c r="K7" s="124"/>
    </row>
    <row r="8" spans="2:11" ht="27.75" thickBot="1" x14ac:dyDescent="0.2">
      <c r="B8" s="126" t="s">
        <v>14</v>
      </c>
      <c r="C8" s="127" t="s">
        <v>41</v>
      </c>
      <c r="D8" s="173">
        <f>+H11</f>
        <v>6</v>
      </c>
      <c r="E8" s="188">
        <f>+D8/D$31*100</f>
        <v>11.76470588235294</v>
      </c>
      <c r="F8" s="74" t="s">
        <v>58</v>
      </c>
      <c r="G8" s="82" t="s">
        <v>412</v>
      </c>
      <c r="H8" s="15">
        <v>1</v>
      </c>
      <c r="I8" s="191">
        <f>+H11</f>
        <v>6</v>
      </c>
      <c r="J8" s="188">
        <f>+E8</f>
        <v>11.76470588235294</v>
      </c>
      <c r="K8" s="123" t="s">
        <v>230</v>
      </c>
    </row>
    <row r="9" spans="2:11" ht="14.25" thickBot="1" x14ac:dyDescent="0.2">
      <c r="B9" s="126"/>
      <c r="C9" s="128"/>
      <c r="D9" s="174"/>
      <c r="E9" s="189"/>
      <c r="F9" s="75"/>
      <c r="G9" s="42" t="s">
        <v>52</v>
      </c>
      <c r="H9" s="2">
        <v>3</v>
      </c>
      <c r="I9" s="192"/>
      <c r="J9" s="179"/>
      <c r="K9" s="124"/>
    </row>
    <row r="10" spans="2:11" ht="14.25" thickBot="1" x14ac:dyDescent="0.2">
      <c r="B10" s="126"/>
      <c r="C10" s="128"/>
      <c r="D10" s="174"/>
      <c r="E10" s="189"/>
      <c r="F10" s="75"/>
      <c r="G10" s="42" t="s">
        <v>51</v>
      </c>
      <c r="H10" s="83">
        <v>2</v>
      </c>
      <c r="I10" s="192"/>
      <c r="J10" s="179"/>
      <c r="K10" s="124"/>
    </row>
    <row r="11" spans="2:11" ht="14.25" thickBot="1" x14ac:dyDescent="0.2">
      <c r="B11" s="126"/>
      <c r="C11" s="129"/>
      <c r="D11" s="175"/>
      <c r="E11" s="190"/>
      <c r="F11" s="76"/>
      <c r="G11" s="84" t="s">
        <v>49</v>
      </c>
      <c r="H11" s="77">
        <f>SUM(H8:H10)</f>
        <v>6</v>
      </c>
      <c r="I11" s="180"/>
      <c r="J11" s="180"/>
      <c r="K11" s="125"/>
    </row>
    <row r="12" spans="2:11" x14ac:dyDescent="0.15">
      <c r="B12" s="137" t="s">
        <v>419</v>
      </c>
      <c r="C12" s="158" t="s">
        <v>402</v>
      </c>
      <c r="D12" s="174">
        <f>+H20</f>
        <v>12</v>
      </c>
      <c r="E12" s="189">
        <f>+D12/D$31*100</f>
        <v>23.52941176470588</v>
      </c>
      <c r="F12" s="75"/>
      <c r="G12" s="2" t="s">
        <v>61</v>
      </c>
      <c r="H12" s="2">
        <v>1</v>
      </c>
      <c r="I12" s="179">
        <f>+H20</f>
        <v>12</v>
      </c>
      <c r="J12" s="189">
        <f>+E12</f>
        <v>23.52941176470588</v>
      </c>
      <c r="K12" s="155" t="s">
        <v>420</v>
      </c>
    </row>
    <row r="13" spans="2:11" x14ac:dyDescent="0.15">
      <c r="B13" s="137"/>
      <c r="C13" s="158"/>
      <c r="D13" s="174"/>
      <c r="E13" s="189"/>
      <c r="F13" s="75"/>
      <c r="G13" s="2" t="s">
        <v>403</v>
      </c>
      <c r="H13" s="2">
        <v>1</v>
      </c>
      <c r="I13" s="179"/>
      <c r="J13" s="189"/>
      <c r="K13" s="155"/>
    </row>
    <row r="14" spans="2:11" x14ac:dyDescent="0.15">
      <c r="B14" s="137"/>
      <c r="C14" s="158"/>
      <c r="D14" s="174"/>
      <c r="E14" s="189"/>
      <c r="F14" s="75"/>
      <c r="G14" s="2" t="s">
        <v>145</v>
      </c>
      <c r="H14" s="2">
        <v>1</v>
      </c>
      <c r="I14" s="179"/>
      <c r="J14" s="189"/>
      <c r="K14" s="155"/>
    </row>
    <row r="15" spans="2:11" ht="33" customHeight="1" x14ac:dyDescent="0.15">
      <c r="B15" s="137"/>
      <c r="C15" s="158"/>
      <c r="D15" s="174"/>
      <c r="E15" s="189"/>
      <c r="G15" s="25" t="s">
        <v>144</v>
      </c>
      <c r="H15" s="2">
        <v>1</v>
      </c>
      <c r="I15" s="179"/>
      <c r="J15" s="189"/>
      <c r="K15" s="155"/>
    </row>
    <row r="16" spans="2:11" ht="30.75" customHeight="1" x14ac:dyDescent="0.15">
      <c r="B16" s="137"/>
      <c r="C16" s="158"/>
      <c r="D16" s="174"/>
      <c r="E16" s="189"/>
      <c r="F16" s="75"/>
      <c r="G16" s="25" t="s">
        <v>417</v>
      </c>
      <c r="H16" s="2">
        <v>2</v>
      </c>
      <c r="I16" s="179"/>
      <c r="J16" s="189"/>
      <c r="K16" s="155"/>
    </row>
    <row r="17" spans="2:11" ht="32.25" customHeight="1" x14ac:dyDescent="0.15">
      <c r="B17" s="137"/>
      <c r="C17" s="158"/>
      <c r="D17" s="174"/>
      <c r="E17" s="189"/>
      <c r="F17" s="75"/>
      <c r="G17" s="25" t="s">
        <v>377</v>
      </c>
      <c r="H17" s="2">
        <v>3</v>
      </c>
      <c r="I17" s="179"/>
      <c r="J17" s="189"/>
      <c r="K17" s="155"/>
    </row>
    <row r="18" spans="2:11" ht="13.5" customHeight="1" x14ac:dyDescent="0.15">
      <c r="B18" s="137"/>
      <c r="C18" s="158"/>
      <c r="D18" s="174"/>
      <c r="E18" s="189"/>
      <c r="F18" s="75"/>
      <c r="G18" s="25" t="s">
        <v>357</v>
      </c>
      <c r="H18" s="2">
        <v>1</v>
      </c>
      <c r="I18" s="179"/>
      <c r="J18" s="189"/>
      <c r="K18" s="155"/>
    </row>
    <row r="19" spans="2:11" ht="13.5" customHeight="1" x14ac:dyDescent="0.15">
      <c r="B19" s="137"/>
      <c r="C19" s="158"/>
      <c r="D19" s="174"/>
      <c r="E19" s="189"/>
      <c r="F19" s="75" t="s">
        <v>184</v>
      </c>
      <c r="G19" s="25" t="s">
        <v>356</v>
      </c>
      <c r="H19" s="2">
        <v>2</v>
      </c>
      <c r="I19" s="179"/>
      <c r="J19" s="189"/>
      <c r="K19" s="155"/>
    </row>
    <row r="20" spans="2:11" ht="14.25" thickBot="1" x14ac:dyDescent="0.2">
      <c r="B20" s="138"/>
      <c r="C20" s="159"/>
      <c r="D20" s="175"/>
      <c r="E20" s="190"/>
      <c r="F20" s="76"/>
      <c r="G20" s="20" t="s">
        <v>49</v>
      </c>
      <c r="H20" s="77">
        <f>SUM(H12:H19)</f>
        <v>12</v>
      </c>
      <c r="I20" s="180"/>
      <c r="J20" s="190"/>
      <c r="K20" s="156"/>
    </row>
    <row r="21" spans="2:11" ht="13.5" customHeight="1" x14ac:dyDescent="0.15">
      <c r="B21" s="136" t="s">
        <v>16</v>
      </c>
      <c r="C21" s="157" t="s">
        <v>42</v>
      </c>
      <c r="D21" s="173">
        <f>+H26</f>
        <v>12</v>
      </c>
      <c r="E21" s="188">
        <f>+D21/D$31*100</f>
        <v>23.52941176470588</v>
      </c>
      <c r="F21" s="74" t="s">
        <v>58</v>
      </c>
      <c r="G21" s="2" t="s">
        <v>62</v>
      </c>
      <c r="H21" s="2">
        <v>3</v>
      </c>
      <c r="I21" s="181">
        <f>+H26</f>
        <v>12</v>
      </c>
      <c r="J21" s="188">
        <f>+E21</f>
        <v>23.52941176470588</v>
      </c>
      <c r="K21" s="154" t="s">
        <v>31</v>
      </c>
    </row>
    <row r="22" spans="2:11" ht="13.5" customHeight="1" x14ac:dyDescent="0.15">
      <c r="B22" s="137"/>
      <c r="C22" s="158"/>
      <c r="D22" s="174"/>
      <c r="E22" s="189"/>
      <c r="F22" s="75"/>
      <c r="G22" s="2" t="s">
        <v>162</v>
      </c>
      <c r="H22" s="2">
        <v>1</v>
      </c>
      <c r="I22" s="179"/>
      <c r="J22" s="189"/>
      <c r="K22" s="155"/>
    </row>
    <row r="23" spans="2:11" x14ac:dyDescent="0.15">
      <c r="B23" s="137"/>
      <c r="C23" s="158"/>
      <c r="D23" s="174"/>
      <c r="E23" s="189"/>
      <c r="F23" s="75"/>
      <c r="G23" s="2" t="s">
        <v>132</v>
      </c>
      <c r="H23" s="2">
        <v>1</v>
      </c>
      <c r="I23" s="179"/>
      <c r="J23" s="189"/>
      <c r="K23" s="155"/>
    </row>
    <row r="24" spans="2:11" x14ac:dyDescent="0.15">
      <c r="B24" s="137"/>
      <c r="C24" s="158"/>
      <c r="D24" s="174"/>
      <c r="E24" s="189"/>
      <c r="F24" s="46"/>
      <c r="G24" s="2" t="s">
        <v>63</v>
      </c>
      <c r="H24" s="2">
        <v>1</v>
      </c>
      <c r="I24" s="179"/>
      <c r="J24" s="189"/>
      <c r="K24" s="155"/>
    </row>
    <row r="25" spans="2:11" ht="39" customHeight="1" x14ac:dyDescent="0.15">
      <c r="B25" s="137"/>
      <c r="C25" s="158"/>
      <c r="D25" s="174"/>
      <c r="E25" s="189"/>
      <c r="G25" s="25" t="s">
        <v>418</v>
      </c>
      <c r="H25" s="2">
        <v>6</v>
      </c>
      <c r="I25" s="179"/>
      <c r="J25" s="189"/>
      <c r="K25" s="155"/>
    </row>
    <row r="26" spans="2:11" ht="14.25" thickBot="1" x14ac:dyDescent="0.2">
      <c r="B26" s="138"/>
      <c r="C26" s="159"/>
      <c r="D26" s="175"/>
      <c r="E26" s="190"/>
      <c r="F26" s="76"/>
      <c r="G26" s="20" t="s">
        <v>49</v>
      </c>
      <c r="H26" s="77">
        <f>SUM(H21:H25)</f>
        <v>12</v>
      </c>
      <c r="I26" s="180"/>
      <c r="J26" s="190"/>
      <c r="K26" s="156"/>
    </row>
    <row r="27" spans="2:11" ht="27" customHeight="1" x14ac:dyDescent="0.15">
      <c r="B27" s="137" t="s">
        <v>404</v>
      </c>
      <c r="C27" s="165" t="s">
        <v>43</v>
      </c>
      <c r="D27" s="174">
        <f>+H30</f>
        <v>3</v>
      </c>
      <c r="E27" s="189">
        <f>+D27/D$31*100</f>
        <v>5.8823529411764701</v>
      </c>
      <c r="G27" s="25" t="s">
        <v>162</v>
      </c>
      <c r="H27" s="2">
        <v>1</v>
      </c>
      <c r="I27" s="179">
        <f>+H30</f>
        <v>3</v>
      </c>
      <c r="J27" s="189">
        <f>+E27</f>
        <v>5.8823529411764701</v>
      </c>
      <c r="K27" s="155" t="s">
        <v>405</v>
      </c>
    </row>
    <row r="28" spans="2:11" ht="27" customHeight="1" x14ac:dyDescent="0.15">
      <c r="B28" s="137"/>
      <c r="C28" s="165"/>
      <c r="D28" s="174"/>
      <c r="E28" s="189"/>
      <c r="G28" s="25" t="s">
        <v>358</v>
      </c>
      <c r="H28" s="2">
        <v>1</v>
      </c>
      <c r="I28" s="179"/>
      <c r="J28" s="189"/>
      <c r="K28" s="155"/>
    </row>
    <row r="29" spans="2:11" x14ac:dyDescent="0.15">
      <c r="B29" s="137"/>
      <c r="C29" s="165"/>
      <c r="D29" s="174"/>
      <c r="E29" s="189"/>
      <c r="F29" s="75"/>
      <c r="G29" s="2" t="s">
        <v>161</v>
      </c>
      <c r="H29" s="2">
        <v>1</v>
      </c>
      <c r="I29" s="179"/>
      <c r="J29" s="189"/>
      <c r="K29" s="155"/>
    </row>
    <row r="30" spans="2:11" ht="14.25" thickBot="1" x14ac:dyDescent="0.2">
      <c r="B30" s="138"/>
      <c r="C30" s="166"/>
      <c r="D30" s="175"/>
      <c r="E30" s="190"/>
      <c r="F30" s="76"/>
      <c r="G30" s="20" t="s">
        <v>49</v>
      </c>
      <c r="H30" s="77">
        <f>SUM(H27:H29)</f>
        <v>3</v>
      </c>
      <c r="I30" s="180"/>
      <c r="J30" s="190"/>
      <c r="K30" s="156"/>
    </row>
    <row r="31" spans="2:11" ht="27" customHeight="1" thickBot="1" x14ac:dyDescent="0.2">
      <c r="C31" s="33" t="s">
        <v>3</v>
      </c>
      <c r="D31" s="78">
        <f>+H7+H11+H20+H26+H30</f>
        <v>51</v>
      </c>
      <c r="E31" s="79">
        <f>SUM(E5:E30)</f>
        <v>100</v>
      </c>
      <c r="F31" s="32"/>
    </row>
    <row r="36" spans="2:11" ht="21" customHeight="1" thickBot="1" x14ac:dyDescent="0.2">
      <c r="B36" s="3" t="s">
        <v>38</v>
      </c>
    </row>
    <row r="37" spans="2:11" ht="22.5" customHeight="1" x14ac:dyDescent="0.15">
      <c r="B37" s="111" t="s">
        <v>1</v>
      </c>
      <c r="C37" s="113" t="s">
        <v>2</v>
      </c>
      <c r="D37" s="115" t="s">
        <v>3</v>
      </c>
      <c r="E37" s="118"/>
      <c r="F37" s="116" t="s">
        <v>8</v>
      </c>
      <c r="G37" s="117"/>
      <c r="H37" s="115"/>
      <c r="I37" s="118" t="s">
        <v>12</v>
      </c>
      <c r="J37" s="118"/>
      <c r="K37" s="119"/>
    </row>
    <row r="38" spans="2:11" ht="22.5" customHeight="1" thickBot="1" x14ac:dyDescent="0.2">
      <c r="B38" s="112"/>
      <c r="C38" s="114"/>
      <c r="D38" s="73" t="s">
        <v>4</v>
      </c>
      <c r="E38" s="12" t="s">
        <v>5</v>
      </c>
      <c r="F38" s="12" t="s">
        <v>55</v>
      </c>
      <c r="G38" s="10" t="s">
        <v>6</v>
      </c>
      <c r="H38" s="10" t="s">
        <v>7</v>
      </c>
      <c r="I38" s="12" t="s">
        <v>9</v>
      </c>
      <c r="J38" s="12" t="s">
        <v>5</v>
      </c>
      <c r="K38" s="13" t="s">
        <v>11</v>
      </c>
    </row>
    <row r="39" spans="2:11" ht="14.25" thickBot="1" x14ac:dyDescent="0.2">
      <c r="B39" s="126" t="s">
        <v>13</v>
      </c>
      <c r="C39" s="170" t="s">
        <v>40</v>
      </c>
      <c r="D39" s="173">
        <f>+H42</f>
        <v>120</v>
      </c>
      <c r="E39" s="188">
        <f>+D39/D$61*100</f>
        <v>64.516129032258064</v>
      </c>
      <c r="F39" s="74" t="s">
        <v>58</v>
      </c>
      <c r="G39" s="15" t="s">
        <v>60</v>
      </c>
      <c r="H39" s="15">
        <v>9</v>
      </c>
      <c r="I39" s="181">
        <f>+H42+H46</f>
        <v>141</v>
      </c>
      <c r="J39" s="188">
        <f>I39/D61*100</f>
        <v>75.806451612903231</v>
      </c>
      <c r="K39" s="123" t="s">
        <v>229</v>
      </c>
    </row>
    <row r="40" spans="2:11" ht="14.25" thickBot="1" x14ac:dyDescent="0.2">
      <c r="B40" s="126"/>
      <c r="C40" s="171"/>
      <c r="D40" s="174"/>
      <c r="E40" s="189"/>
      <c r="F40" s="75"/>
      <c r="G40" s="2" t="s">
        <v>65</v>
      </c>
      <c r="H40" s="2">
        <v>6</v>
      </c>
      <c r="I40" s="179"/>
      <c r="J40" s="189"/>
      <c r="K40" s="124"/>
    </row>
    <row r="41" spans="2:11" ht="14.25" thickBot="1" x14ac:dyDescent="0.2">
      <c r="B41" s="126"/>
      <c r="C41" s="171"/>
      <c r="D41" s="174"/>
      <c r="E41" s="189"/>
      <c r="F41" s="75" t="s">
        <v>183</v>
      </c>
      <c r="G41" s="2" t="s">
        <v>290</v>
      </c>
      <c r="H41" s="2">
        <v>105</v>
      </c>
      <c r="I41" s="179"/>
      <c r="J41" s="189"/>
      <c r="K41" s="124"/>
    </row>
    <row r="42" spans="2:11" ht="14.25" thickBot="1" x14ac:dyDescent="0.2">
      <c r="B42" s="126"/>
      <c r="C42" s="172"/>
      <c r="D42" s="175"/>
      <c r="E42" s="190"/>
      <c r="F42" s="76"/>
      <c r="G42" s="20" t="s">
        <v>49</v>
      </c>
      <c r="H42" s="77">
        <f>SUM(H39:H41)</f>
        <v>120</v>
      </c>
      <c r="I42" s="179"/>
      <c r="J42" s="189"/>
      <c r="K42" s="124"/>
    </row>
    <row r="43" spans="2:11" ht="14.25" thickBot="1" x14ac:dyDescent="0.2">
      <c r="B43" s="126" t="s">
        <v>14</v>
      </c>
      <c r="C43" s="170" t="s">
        <v>21</v>
      </c>
      <c r="D43" s="173">
        <f>+H46</f>
        <v>21</v>
      </c>
      <c r="E43" s="188">
        <f>+D43/D$61*100</f>
        <v>11.29032258064516</v>
      </c>
      <c r="F43" s="74" t="s">
        <v>58</v>
      </c>
      <c r="G43" s="15" t="s">
        <v>50</v>
      </c>
      <c r="H43" s="15">
        <v>19</v>
      </c>
      <c r="I43" s="179"/>
      <c r="J43" s="189"/>
      <c r="K43" s="124"/>
    </row>
    <row r="44" spans="2:11" ht="14.25" thickBot="1" x14ac:dyDescent="0.2">
      <c r="B44" s="126"/>
      <c r="C44" s="171"/>
      <c r="D44" s="174"/>
      <c r="E44" s="189"/>
      <c r="F44" s="75"/>
      <c r="G44" s="2" t="s">
        <v>147</v>
      </c>
      <c r="H44" s="2">
        <v>2</v>
      </c>
      <c r="I44" s="179"/>
      <c r="J44" s="189"/>
      <c r="K44" s="124"/>
    </row>
    <row r="45" spans="2:11" ht="14.25" thickBot="1" x14ac:dyDescent="0.2">
      <c r="B45" s="126"/>
      <c r="C45" s="171"/>
      <c r="D45" s="174"/>
      <c r="E45" s="189"/>
      <c r="F45" s="75"/>
      <c r="G45" s="2"/>
      <c r="H45" s="2"/>
      <c r="I45" s="179"/>
      <c r="J45" s="189"/>
      <c r="K45" s="124"/>
    </row>
    <row r="46" spans="2:11" ht="14.25" thickBot="1" x14ac:dyDescent="0.2">
      <c r="B46" s="126"/>
      <c r="C46" s="172"/>
      <c r="D46" s="175"/>
      <c r="E46" s="190"/>
      <c r="F46" s="76"/>
      <c r="G46" s="20" t="s">
        <v>49</v>
      </c>
      <c r="H46" s="77">
        <f>SUM(H43:H45)</f>
        <v>21</v>
      </c>
      <c r="I46" s="180"/>
      <c r="J46" s="190"/>
      <c r="K46" s="125"/>
    </row>
    <row r="47" spans="2:11" ht="14.25" thickBot="1" x14ac:dyDescent="0.2">
      <c r="B47" s="126" t="s">
        <v>15</v>
      </c>
      <c r="C47" s="170" t="s">
        <v>44</v>
      </c>
      <c r="D47" s="173">
        <f>+H51</f>
        <v>33</v>
      </c>
      <c r="E47" s="188">
        <f>+D47/D$61*100</f>
        <v>17.741935483870968</v>
      </c>
      <c r="F47" s="74" t="s">
        <v>58</v>
      </c>
      <c r="G47" s="15" t="s">
        <v>51</v>
      </c>
      <c r="H47" s="15">
        <v>29</v>
      </c>
      <c r="I47" s="181">
        <f>+H51</f>
        <v>33</v>
      </c>
      <c r="J47" s="188">
        <f>+E47</f>
        <v>17.741935483870968</v>
      </c>
      <c r="K47" s="154" t="s">
        <v>28</v>
      </c>
    </row>
    <row r="48" spans="2:11" ht="14.25" thickBot="1" x14ac:dyDescent="0.2">
      <c r="B48" s="126"/>
      <c r="C48" s="171"/>
      <c r="D48" s="174"/>
      <c r="E48" s="189"/>
      <c r="F48" s="75"/>
      <c r="G48" s="2" t="s">
        <v>120</v>
      </c>
      <c r="H48" s="2">
        <v>3</v>
      </c>
      <c r="I48" s="179"/>
      <c r="J48" s="179"/>
      <c r="K48" s="155"/>
    </row>
    <row r="49" spans="2:11" ht="14.25" thickBot="1" x14ac:dyDescent="0.2">
      <c r="B49" s="126"/>
      <c r="C49" s="171"/>
      <c r="D49" s="174"/>
      <c r="E49" s="189"/>
      <c r="F49" s="75" t="s">
        <v>184</v>
      </c>
      <c r="G49" s="2" t="s">
        <v>180</v>
      </c>
      <c r="H49" s="2">
        <v>1</v>
      </c>
      <c r="I49" s="179"/>
      <c r="J49" s="179"/>
      <c r="K49" s="155"/>
    </row>
    <row r="50" spans="2:11" ht="14.25" thickBot="1" x14ac:dyDescent="0.2">
      <c r="B50" s="126"/>
      <c r="C50" s="171"/>
      <c r="D50" s="174"/>
      <c r="E50" s="189"/>
      <c r="F50" s="75"/>
      <c r="G50" s="2"/>
      <c r="H50" s="2"/>
      <c r="I50" s="179"/>
      <c r="J50" s="179"/>
      <c r="K50" s="155"/>
    </row>
    <row r="51" spans="2:11" ht="14.25" thickBot="1" x14ac:dyDescent="0.2">
      <c r="B51" s="126"/>
      <c r="C51" s="172"/>
      <c r="D51" s="175"/>
      <c r="E51" s="190"/>
      <c r="F51" s="76"/>
      <c r="G51" s="20" t="s">
        <v>49</v>
      </c>
      <c r="H51" s="77">
        <f>SUM(H47:H50)</f>
        <v>33</v>
      </c>
      <c r="I51" s="180"/>
      <c r="J51" s="180"/>
      <c r="K51" s="156"/>
    </row>
    <row r="52" spans="2:11" ht="39" customHeight="1" thickBot="1" x14ac:dyDescent="0.2">
      <c r="B52" s="126" t="s">
        <v>16</v>
      </c>
      <c r="C52" s="164" t="s">
        <v>45</v>
      </c>
      <c r="D52" s="173">
        <f>+H56</f>
        <v>11</v>
      </c>
      <c r="E52" s="188">
        <f>+D52/D$61*100</f>
        <v>5.913978494623656</v>
      </c>
      <c r="F52" s="74" t="s">
        <v>58</v>
      </c>
      <c r="G52" s="85" t="s">
        <v>406</v>
      </c>
      <c r="H52" s="15">
        <v>8</v>
      </c>
      <c r="I52" s="181">
        <f>+H56</f>
        <v>11</v>
      </c>
      <c r="J52" s="188">
        <f>+E52</f>
        <v>5.913978494623656</v>
      </c>
      <c r="K52" s="154" t="s">
        <v>29</v>
      </c>
    </row>
    <row r="53" spans="2:11" ht="16.5" customHeight="1" thickBot="1" x14ac:dyDescent="0.2">
      <c r="B53" s="126"/>
      <c r="C53" s="165"/>
      <c r="D53" s="174"/>
      <c r="E53" s="189"/>
      <c r="F53" s="75"/>
      <c r="G53" s="2" t="s">
        <v>64</v>
      </c>
      <c r="H53" s="2">
        <v>3</v>
      </c>
      <c r="I53" s="179"/>
      <c r="J53" s="179"/>
      <c r="K53" s="155"/>
    </row>
    <row r="54" spans="2:11" ht="14.25" thickBot="1" x14ac:dyDescent="0.2">
      <c r="B54" s="126"/>
      <c r="C54" s="171"/>
      <c r="D54" s="174"/>
      <c r="E54" s="189"/>
      <c r="F54" s="75"/>
      <c r="G54" s="2"/>
      <c r="I54" s="179"/>
      <c r="J54" s="179"/>
      <c r="K54" s="155"/>
    </row>
    <row r="55" spans="2:11" ht="14.25" thickBot="1" x14ac:dyDescent="0.2">
      <c r="B55" s="126"/>
      <c r="C55" s="171"/>
      <c r="D55" s="174"/>
      <c r="E55" s="189"/>
      <c r="F55" s="75"/>
      <c r="G55" s="2"/>
      <c r="H55" s="2"/>
      <c r="I55" s="179"/>
      <c r="J55" s="179"/>
      <c r="K55" s="155"/>
    </row>
    <row r="56" spans="2:11" ht="14.25" thickBot="1" x14ac:dyDescent="0.2">
      <c r="B56" s="126"/>
      <c r="C56" s="172"/>
      <c r="D56" s="175"/>
      <c r="E56" s="190"/>
      <c r="F56" s="76"/>
      <c r="G56" s="20" t="s">
        <v>49</v>
      </c>
      <c r="H56" s="77">
        <f>SUM(H52:H55)</f>
        <v>11</v>
      </c>
      <c r="I56" s="180"/>
      <c r="J56" s="180"/>
      <c r="K56" s="156"/>
    </row>
    <row r="57" spans="2:11" ht="14.25" thickBot="1" x14ac:dyDescent="0.2">
      <c r="B57" s="126" t="s">
        <v>17</v>
      </c>
      <c r="C57" s="164" t="s">
        <v>46</v>
      </c>
      <c r="D57" s="173">
        <f>+H60</f>
        <v>1</v>
      </c>
      <c r="E57" s="188">
        <f>+D57/D$61*100</f>
        <v>0.53763440860215062</v>
      </c>
      <c r="F57" s="74" t="s">
        <v>58</v>
      </c>
      <c r="G57" s="15" t="s">
        <v>146</v>
      </c>
      <c r="H57" s="15">
        <v>1</v>
      </c>
      <c r="I57" s="181">
        <f>+H60</f>
        <v>1</v>
      </c>
      <c r="J57" s="188">
        <f>+E57</f>
        <v>0.53763440860215062</v>
      </c>
      <c r="K57" s="154" t="s">
        <v>30</v>
      </c>
    </row>
    <row r="58" spans="2:11" ht="14.25" thickBot="1" x14ac:dyDescent="0.2">
      <c r="B58" s="126"/>
      <c r="C58" s="171"/>
      <c r="D58" s="174"/>
      <c r="E58" s="189"/>
      <c r="F58" s="75"/>
      <c r="G58" s="2"/>
      <c r="H58" s="2"/>
      <c r="I58" s="179"/>
      <c r="J58" s="179"/>
      <c r="K58" s="155"/>
    </row>
    <row r="59" spans="2:11" ht="14.25" thickBot="1" x14ac:dyDescent="0.2">
      <c r="B59" s="126"/>
      <c r="C59" s="171"/>
      <c r="D59" s="174"/>
      <c r="E59" s="189"/>
      <c r="F59" s="75"/>
      <c r="G59" s="2"/>
      <c r="H59" s="2"/>
      <c r="I59" s="179"/>
      <c r="J59" s="179"/>
      <c r="K59" s="155"/>
    </row>
    <row r="60" spans="2:11" ht="14.25" thickBot="1" x14ac:dyDescent="0.2">
      <c r="B60" s="126"/>
      <c r="C60" s="172"/>
      <c r="D60" s="175"/>
      <c r="E60" s="190"/>
      <c r="F60" s="76"/>
      <c r="G60" s="20" t="s">
        <v>49</v>
      </c>
      <c r="H60" s="77">
        <f>SUM(H57:H59)</f>
        <v>1</v>
      </c>
      <c r="I60" s="180"/>
      <c r="J60" s="180"/>
      <c r="K60" s="156"/>
    </row>
    <row r="61" spans="2:11" ht="27" customHeight="1" thickBot="1" x14ac:dyDescent="0.2">
      <c r="C61" s="33" t="s">
        <v>3</v>
      </c>
      <c r="D61" s="78">
        <f>SUM(D39:D60)</f>
        <v>186</v>
      </c>
      <c r="E61" s="86">
        <f>SUM(E39:E60)</f>
        <v>100</v>
      </c>
      <c r="F61" s="32"/>
    </row>
    <row r="67" spans="2:11" ht="21" customHeight="1" thickBot="1" x14ac:dyDescent="0.2">
      <c r="B67" s="3" t="s">
        <v>39</v>
      </c>
    </row>
    <row r="68" spans="2:11" ht="22.5" customHeight="1" x14ac:dyDescent="0.15">
      <c r="B68" s="111" t="s">
        <v>1</v>
      </c>
      <c r="C68" s="113" t="s">
        <v>2</v>
      </c>
      <c r="D68" s="115" t="s">
        <v>3</v>
      </c>
      <c r="E68" s="118"/>
      <c r="F68" s="116" t="s">
        <v>8</v>
      </c>
      <c r="G68" s="117"/>
      <c r="H68" s="115"/>
      <c r="I68" s="118" t="s">
        <v>12</v>
      </c>
      <c r="J68" s="118"/>
      <c r="K68" s="119"/>
    </row>
    <row r="69" spans="2:11" ht="22.5" customHeight="1" thickBot="1" x14ac:dyDescent="0.2">
      <c r="B69" s="112"/>
      <c r="C69" s="114"/>
      <c r="D69" s="73" t="s">
        <v>4</v>
      </c>
      <c r="E69" s="12" t="s">
        <v>5</v>
      </c>
      <c r="F69" s="12" t="s">
        <v>55</v>
      </c>
      <c r="G69" s="10" t="s">
        <v>6</v>
      </c>
      <c r="H69" s="10" t="s">
        <v>7</v>
      </c>
      <c r="I69" s="12" t="s">
        <v>9</v>
      </c>
      <c r="J69" s="12" t="s">
        <v>5</v>
      </c>
      <c r="K69" s="13" t="s">
        <v>11</v>
      </c>
    </row>
    <row r="70" spans="2:11" ht="14.25" thickBot="1" x14ac:dyDescent="0.2">
      <c r="B70" s="126" t="s">
        <v>13</v>
      </c>
      <c r="C70" s="170" t="s">
        <v>40</v>
      </c>
      <c r="D70" s="173">
        <f>+H72</f>
        <v>30</v>
      </c>
      <c r="E70" s="185">
        <f>+D70/D$83*100</f>
        <v>78.94736842105263</v>
      </c>
      <c r="F70" s="74" t="s">
        <v>58</v>
      </c>
      <c r="G70" s="2" t="s">
        <v>65</v>
      </c>
      <c r="H70" s="15">
        <v>2</v>
      </c>
      <c r="I70" s="181">
        <f>+H72+H74</f>
        <v>32</v>
      </c>
      <c r="J70" s="185">
        <f>I70/D83*100</f>
        <v>84.210526315789465</v>
      </c>
      <c r="K70" s="123" t="s">
        <v>229</v>
      </c>
    </row>
    <row r="71" spans="2:11" ht="14.25" thickBot="1" x14ac:dyDescent="0.2">
      <c r="B71" s="126"/>
      <c r="C71" s="171"/>
      <c r="D71" s="174"/>
      <c r="E71" s="187"/>
      <c r="F71" s="75" t="s">
        <v>183</v>
      </c>
      <c r="G71" s="2" t="s">
        <v>386</v>
      </c>
      <c r="H71" s="2">
        <v>28</v>
      </c>
      <c r="I71" s="179"/>
      <c r="J71" s="187"/>
      <c r="K71" s="124"/>
    </row>
    <row r="72" spans="2:11" ht="14.25" thickBot="1" x14ac:dyDescent="0.2">
      <c r="B72" s="126"/>
      <c r="C72" s="172"/>
      <c r="D72" s="175"/>
      <c r="E72" s="186"/>
      <c r="F72" s="76"/>
      <c r="G72" s="20" t="s">
        <v>49</v>
      </c>
      <c r="H72" s="77">
        <f>SUM(H70:H71)</f>
        <v>30</v>
      </c>
      <c r="I72" s="179"/>
      <c r="J72" s="187"/>
      <c r="K72" s="124"/>
    </row>
    <row r="73" spans="2:11" ht="14.25" thickBot="1" x14ac:dyDescent="0.2">
      <c r="B73" s="126" t="s">
        <v>14</v>
      </c>
      <c r="C73" s="170" t="s">
        <v>21</v>
      </c>
      <c r="D73" s="173">
        <f>+H74</f>
        <v>2</v>
      </c>
      <c r="E73" s="185">
        <f>+D73/D$83*100</f>
        <v>5.2631578947368416</v>
      </c>
      <c r="F73" s="74" t="s">
        <v>58</v>
      </c>
      <c r="G73" s="15" t="s">
        <v>50</v>
      </c>
      <c r="H73" s="15">
        <v>2</v>
      </c>
      <c r="I73" s="179"/>
      <c r="J73" s="187"/>
      <c r="K73" s="124"/>
    </row>
    <row r="74" spans="2:11" ht="14.25" thickBot="1" x14ac:dyDescent="0.2">
      <c r="B74" s="126"/>
      <c r="C74" s="172"/>
      <c r="D74" s="175"/>
      <c r="E74" s="186"/>
      <c r="F74" s="76"/>
      <c r="G74" s="20" t="s">
        <v>49</v>
      </c>
      <c r="H74" s="77">
        <f>SUM(H73:H73)</f>
        <v>2</v>
      </c>
      <c r="I74" s="180"/>
      <c r="J74" s="186"/>
      <c r="K74" s="125"/>
    </row>
    <row r="75" spans="2:11" ht="14.25" thickBot="1" x14ac:dyDescent="0.2">
      <c r="B75" s="126" t="s">
        <v>15</v>
      </c>
      <c r="C75" s="170" t="s">
        <v>22</v>
      </c>
      <c r="D75" s="173">
        <f>+H76</f>
        <v>6</v>
      </c>
      <c r="E75" s="185">
        <f>+D75/D$83*100</f>
        <v>15.789473684210526</v>
      </c>
      <c r="F75" s="74" t="s">
        <v>58</v>
      </c>
      <c r="G75" s="15" t="s">
        <v>51</v>
      </c>
      <c r="H75" s="15">
        <v>6</v>
      </c>
      <c r="I75" s="181">
        <f>+H76</f>
        <v>6</v>
      </c>
      <c r="J75" s="185">
        <f>+E75</f>
        <v>15.789473684210526</v>
      </c>
      <c r="K75" s="154" t="s">
        <v>28</v>
      </c>
    </row>
    <row r="76" spans="2:11" ht="14.25" thickBot="1" x14ac:dyDescent="0.2">
      <c r="B76" s="126"/>
      <c r="C76" s="172"/>
      <c r="D76" s="175"/>
      <c r="E76" s="186"/>
      <c r="F76" s="76"/>
      <c r="G76" s="20" t="s">
        <v>49</v>
      </c>
      <c r="H76" s="77">
        <f>SUM(H75:H75)</f>
        <v>6</v>
      </c>
      <c r="I76" s="180"/>
      <c r="J76" s="180"/>
      <c r="K76" s="156"/>
    </row>
    <row r="77" spans="2:11" ht="14.25" thickBot="1" x14ac:dyDescent="0.2">
      <c r="B77" s="126" t="s">
        <v>16</v>
      </c>
      <c r="C77" s="164" t="s">
        <v>47</v>
      </c>
      <c r="D77" s="173">
        <f>+H79</f>
        <v>0</v>
      </c>
      <c r="E77" s="181">
        <f>+D77/D$83*100</f>
        <v>0</v>
      </c>
      <c r="F77" s="74"/>
      <c r="G77" s="15"/>
      <c r="H77" s="15"/>
      <c r="I77" s="181">
        <f>+H79</f>
        <v>0</v>
      </c>
      <c r="J77" s="181">
        <f>+E77</f>
        <v>0</v>
      </c>
      <c r="K77" s="154" t="s">
        <v>29</v>
      </c>
    </row>
    <row r="78" spans="2:11" ht="14.25" thickBot="1" x14ac:dyDescent="0.2">
      <c r="B78" s="126"/>
      <c r="C78" s="165"/>
      <c r="D78" s="174"/>
      <c r="E78" s="179"/>
      <c r="F78" s="75"/>
      <c r="G78" s="2"/>
      <c r="H78" s="2"/>
      <c r="I78" s="179"/>
      <c r="J78" s="179"/>
      <c r="K78" s="155"/>
    </row>
    <row r="79" spans="2:11" ht="14.25" thickBot="1" x14ac:dyDescent="0.2">
      <c r="B79" s="126"/>
      <c r="C79" s="172"/>
      <c r="D79" s="175"/>
      <c r="E79" s="180"/>
      <c r="F79" s="76"/>
      <c r="G79" s="20" t="s">
        <v>49</v>
      </c>
      <c r="H79" s="77">
        <f>SUM(H77:H78)</f>
        <v>0</v>
      </c>
      <c r="I79" s="180"/>
      <c r="J79" s="180"/>
      <c r="K79" s="156"/>
    </row>
    <row r="80" spans="2:11" ht="14.25" thickBot="1" x14ac:dyDescent="0.2">
      <c r="B80" s="126" t="s">
        <v>17</v>
      </c>
      <c r="C80" s="164" t="s">
        <v>48</v>
      </c>
      <c r="D80" s="173">
        <f>+H82</f>
        <v>0</v>
      </c>
      <c r="E80" s="182">
        <f>+D80/D$83*100</f>
        <v>0</v>
      </c>
      <c r="F80" s="74"/>
      <c r="G80" s="15"/>
      <c r="H80" s="15"/>
      <c r="I80" s="181">
        <f>+H82</f>
        <v>0</v>
      </c>
      <c r="J80" s="182">
        <f>+E80</f>
        <v>0</v>
      </c>
      <c r="K80" s="154" t="s">
        <v>30</v>
      </c>
    </row>
    <row r="81" spans="2:11" ht="14.25" thickBot="1" x14ac:dyDescent="0.2">
      <c r="B81" s="126"/>
      <c r="C81" s="171"/>
      <c r="D81" s="174"/>
      <c r="E81" s="183"/>
      <c r="F81" s="75"/>
      <c r="G81" s="2"/>
      <c r="H81" s="2"/>
      <c r="I81" s="179"/>
      <c r="J81" s="183"/>
      <c r="K81" s="155"/>
    </row>
    <row r="82" spans="2:11" ht="14.25" thickBot="1" x14ac:dyDescent="0.2">
      <c r="B82" s="126"/>
      <c r="C82" s="172"/>
      <c r="D82" s="175"/>
      <c r="E82" s="184"/>
      <c r="F82" s="76"/>
      <c r="G82" s="20" t="s">
        <v>49</v>
      </c>
      <c r="H82" s="77">
        <f>SUM(H80:H81)</f>
        <v>0</v>
      </c>
      <c r="I82" s="180"/>
      <c r="J82" s="184"/>
      <c r="K82" s="156"/>
    </row>
    <row r="83" spans="2:11" ht="27" customHeight="1" thickBot="1" x14ac:dyDescent="0.2">
      <c r="C83" s="33" t="s">
        <v>3</v>
      </c>
      <c r="D83" s="78">
        <f>SUM(D70:D82)</f>
        <v>38</v>
      </c>
      <c r="E83" s="79">
        <f>SUM(E70:E82)</f>
        <v>99.999999999999986</v>
      </c>
      <c r="F83" s="32"/>
    </row>
    <row r="167" spans="7:7" x14ac:dyDescent="0.15">
      <c r="G167" s="5" t="s">
        <v>130</v>
      </c>
    </row>
  </sheetData>
  <mergeCells count="114">
    <mergeCell ref="B3:B4"/>
    <mergeCell ref="C3:C4"/>
    <mergeCell ref="D3:E3"/>
    <mergeCell ref="F3:H3"/>
    <mergeCell ref="I3:K3"/>
    <mergeCell ref="B5:B7"/>
    <mergeCell ref="C5:C7"/>
    <mergeCell ref="D5:D7"/>
    <mergeCell ref="E5:E7"/>
    <mergeCell ref="I5:I7"/>
    <mergeCell ref="J5:J7"/>
    <mergeCell ref="K5:K7"/>
    <mergeCell ref="B8:B11"/>
    <mergeCell ref="C8:C11"/>
    <mergeCell ref="D8:D11"/>
    <mergeCell ref="E8:E11"/>
    <mergeCell ref="I8:I11"/>
    <mergeCell ref="J8:J11"/>
    <mergeCell ref="K8:K11"/>
    <mergeCell ref="K12:K20"/>
    <mergeCell ref="B21:B26"/>
    <mergeCell ref="C21:C26"/>
    <mergeCell ref="D21:D26"/>
    <mergeCell ref="E21:E26"/>
    <mergeCell ref="I21:I26"/>
    <mergeCell ref="J21:J26"/>
    <mergeCell ref="K21:K26"/>
    <mergeCell ref="B12:B20"/>
    <mergeCell ref="C12:C20"/>
    <mergeCell ref="D12:D20"/>
    <mergeCell ref="E12:E20"/>
    <mergeCell ref="I12:I20"/>
    <mergeCell ref="J12:J20"/>
    <mergeCell ref="K27:K30"/>
    <mergeCell ref="B37:B38"/>
    <mergeCell ref="C37:C38"/>
    <mergeCell ref="D37:E37"/>
    <mergeCell ref="F37:H37"/>
    <mergeCell ref="I37:K37"/>
    <mergeCell ref="B27:B30"/>
    <mergeCell ref="C27:C30"/>
    <mergeCell ref="D27:D30"/>
    <mergeCell ref="E27:E30"/>
    <mergeCell ref="I27:I30"/>
    <mergeCell ref="J27:J30"/>
    <mergeCell ref="K39:K46"/>
    <mergeCell ref="B43:B46"/>
    <mergeCell ref="C43:C46"/>
    <mergeCell ref="D43:D46"/>
    <mergeCell ref="E43:E46"/>
    <mergeCell ref="B47:B51"/>
    <mergeCell ref="C47:C51"/>
    <mergeCell ref="D47:D51"/>
    <mergeCell ref="E47:E51"/>
    <mergeCell ref="I47:I51"/>
    <mergeCell ref="B39:B42"/>
    <mergeCell ref="C39:C42"/>
    <mergeCell ref="D39:D42"/>
    <mergeCell ref="E39:E42"/>
    <mergeCell ref="I39:I46"/>
    <mergeCell ref="J39:J46"/>
    <mergeCell ref="J47:J51"/>
    <mergeCell ref="K47:K51"/>
    <mergeCell ref="B52:B56"/>
    <mergeCell ref="C52:C56"/>
    <mergeCell ref="D52:D56"/>
    <mergeCell ref="E52:E56"/>
    <mergeCell ref="I52:I56"/>
    <mergeCell ref="J52:J56"/>
    <mergeCell ref="K52:K56"/>
    <mergeCell ref="K57:K60"/>
    <mergeCell ref="B68:B69"/>
    <mergeCell ref="C68:C69"/>
    <mergeCell ref="D68:E68"/>
    <mergeCell ref="F68:H68"/>
    <mergeCell ref="I68:K68"/>
    <mergeCell ref="B57:B60"/>
    <mergeCell ref="C57:C60"/>
    <mergeCell ref="D57:D60"/>
    <mergeCell ref="E57:E60"/>
    <mergeCell ref="I57:I60"/>
    <mergeCell ref="J57:J60"/>
    <mergeCell ref="K70:K74"/>
    <mergeCell ref="B73:B74"/>
    <mergeCell ref="C73:C74"/>
    <mergeCell ref="D73:D74"/>
    <mergeCell ref="E73:E74"/>
    <mergeCell ref="B75:B76"/>
    <mergeCell ref="C75:C76"/>
    <mergeCell ref="D75:D76"/>
    <mergeCell ref="E75:E76"/>
    <mergeCell ref="I75:I76"/>
    <mergeCell ref="B70:B72"/>
    <mergeCell ref="C70:C72"/>
    <mergeCell ref="D70:D72"/>
    <mergeCell ref="E70:E72"/>
    <mergeCell ref="I70:I74"/>
    <mergeCell ref="J70:J74"/>
    <mergeCell ref="K80:K82"/>
    <mergeCell ref="B80:B82"/>
    <mergeCell ref="C80:C82"/>
    <mergeCell ref="D80:D82"/>
    <mergeCell ref="E80:E82"/>
    <mergeCell ref="I80:I82"/>
    <mergeCell ref="J80:J82"/>
    <mergeCell ref="J75:J76"/>
    <mergeCell ref="K75:K76"/>
    <mergeCell ref="B77:B79"/>
    <mergeCell ref="C77:C79"/>
    <mergeCell ref="D77:D79"/>
    <mergeCell ref="E77:E79"/>
    <mergeCell ref="I77:I79"/>
    <mergeCell ref="J77:J79"/>
    <mergeCell ref="K77:K79"/>
  </mergeCells>
  <phoneticPr fontId="1"/>
  <pageMargins left="0.7" right="0.7" top="0.75" bottom="0.75" header="0.3" footer="0.3"/>
  <pageSetup paperSize="9" scale="46" orientation="portrait" r:id="rId1"/>
  <rowBreaks count="1" manualBreakCount="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K167"/>
  <sheetViews>
    <sheetView view="pageBreakPreview" topLeftCell="B52" zoomScale="80" zoomScaleNormal="90" zoomScaleSheetLayoutView="80" workbookViewId="0">
      <selection activeCell="G167" sqref="G167"/>
    </sheetView>
  </sheetViews>
  <sheetFormatPr defaultRowHeight="13.5" x14ac:dyDescent="0.15"/>
  <cols>
    <col min="1" max="1" width="4" style="3" customWidth="1"/>
    <col min="2" max="2" width="9" style="3"/>
    <col min="3" max="3" width="44" style="87" customWidth="1"/>
    <col min="4" max="5" width="9" style="3"/>
    <col min="6" max="6" width="21.375" style="88" customWidth="1"/>
    <col min="7" max="7" width="37" style="5" bestFit="1" customWidth="1"/>
    <col min="8" max="8" width="9" style="6"/>
    <col min="9" max="10" width="9" style="3"/>
    <col min="11" max="11" width="18.875" style="88" bestFit="1" customWidth="1"/>
    <col min="12" max="16384" width="9" style="3"/>
  </cols>
  <sheetData>
    <row r="2" spans="2:11" ht="21" customHeight="1" thickBot="1" x14ac:dyDescent="0.2">
      <c r="B2" s="3" t="s">
        <v>233</v>
      </c>
      <c r="K2" s="89"/>
    </row>
    <row r="3" spans="2:11" ht="14.25" customHeight="1" x14ac:dyDescent="0.15">
      <c r="B3" s="111" t="s">
        <v>1</v>
      </c>
      <c r="C3" s="113" t="s">
        <v>2</v>
      </c>
      <c r="D3" s="115" t="s">
        <v>3</v>
      </c>
      <c r="E3" s="118"/>
      <c r="F3" s="116" t="s">
        <v>8</v>
      </c>
      <c r="G3" s="117"/>
      <c r="H3" s="115"/>
      <c r="I3" s="118" t="s">
        <v>12</v>
      </c>
      <c r="J3" s="118"/>
      <c r="K3" s="119"/>
    </row>
    <row r="4" spans="2:11" ht="27.75" customHeight="1" thickBot="1" x14ac:dyDescent="0.2">
      <c r="B4" s="112"/>
      <c r="C4" s="114"/>
      <c r="D4" s="73" t="s">
        <v>4</v>
      </c>
      <c r="E4" s="12" t="s">
        <v>234</v>
      </c>
      <c r="F4" s="90" t="s">
        <v>55</v>
      </c>
      <c r="G4" s="10" t="s">
        <v>6</v>
      </c>
      <c r="H4" s="11" t="s">
        <v>7</v>
      </c>
      <c r="I4" s="12" t="s">
        <v>9</v>
      </c>
      <c r="J4" s="12" t="s">
        <v>235</v>
      </c>
      <c r="K4" s="91" t="s">
        <v>11</v>
      </c>
    </row>
    <row r="5" spans="2:11" ht="14.25" customHeight="1" thickBot="1" x14ac:dyDescent="0.2">
      <c r="B5" s="126" t="s">
        <v>13</v>
      </c>
      <c r="C5" s="164" t="s">
        <v>236</v>
      </c>
      <c r="D5" s="130">
        <f>+H12</f>
        <v>1781</v>
      </c>
      <c r="E5" s="188">
        <f>+D5/D$43*100</f>
        <v>12.818482798330214</v>
      </c>
      <c r="F5" s="92" t="s">
        <v>183</v>
      </c>
      <c r="G5" s="15" t="s">
        <v>237</v>
      </c>
      <c r="H5" s="16">
        <v>1322</v>
      </c>
      <c r="I5" s="151">
        <f>+H12</f>
        <v>1781</v>
      </c>
      <c r="J5" s="188">
        <f>+E5</f>
        <v>12.818482798330214</v>
      </c>
      <c r="K5" s="196" t="s">
        <v>238</v>
      </c>
    </row>
    <row r="6" spans="2:11" ht="14.25" customHeight="1" thickBot="1" x14ac:dyDescent="0.2">
      <c r="B6" s="126"/>
      <c r="C6" s="165"/>
      <c r="D6" s="131"/>
      <c r="E6" s="189"/>
      <c r="F6" s="93"/>
      <c r="G6" s="2" t="s">
        <v>239</v>
      </c>
      <c r="H6" s="18">
        <v>45</v>
      </c>
      <c r="I6" s="152"/>
      <c r="J6" s="189"/>
      <c r="K6" s="197"/>
    </row>
    <row r="7" spans="2:11" ht="14.25" customHeight="1" thickBot="1" x14ac:dyDescent="0.2">
      <c r="B7" s="126"/>
      <c r="C7" s="165"/>
      <c r="D7" s="131"/>
      <c r="E7" s="189"/>
      <c r="F7" s="93"/>
      <c r="G7" s="2" t="s">
        <v>240</v>
      </c>
      <c r="H7" s="18">
        <v>231</v>
      </c>
      <c r="I7" s="152"/>
      <c r="J7" s="189"/>
      <c r="K7" s="197"/>
    </row>
    <row r="8" spans="2:11" ht="14.25" customHeight="1" thickBot="1" x14ac:dyDescent="0.2">
      <c r="B8" s="126"/>
      <c r="C8" s="165"/>
      <c r="D8" s="131"/>
      <c r="E8" s="189"/>
      <c r="F8" s="93"/>
      <c r="G8" s="2" t="s">
        <v>241</v>
      </c>
      <c r="H8" s="18">
        <v>65</v>
      </c>
      <c r="I8" s="152"/>
      <c r="J8" s="189"/>
      <c r="K8" s="197"/>
    </row>
    <row r="9" spans="2:11" ht="14.25" customHeight="1" thickBot="1" x14ac:dyDescent="0.2">
      <c r="B9" s="126"/>
      <c r="C9" s="165"/>
      <c r="D9" s="131"/>
      <c r="E9" s="189"/>
      <c r="F9" s="93"/>
      <c r="G9" s="2" t="s">
        <v>242</v>
      </c>
      <c r="H9" s="18">
        <v>88</v>
      </c>
      <c r="I9" s="152"/>
      <c r="J9" s="189"/>
      <c r="K9" s="197"/>
    </row>
    <row r="10" spans="2:11" ht="14.25" customHeight="1" thickBot="1" x14ac:dyDescent="0.2">
      <c r="B10" s="126"/>
      <c r="C10" s="165"/>
      <c r="D10" s="131"/>
      <c r="E10" s="189"/>
      <c r="F10" s="93"/>
      <c r="G10" s="2" t="s">
        <v>243</v>
      </c>
      <c r="H10" s="18">
        <v>18</v>
      </c>
      <c r="I10" s="152"/>
      <c r="J10" s="189"/>
      <c r="K10" s="197"/>
    </row>
    <row r="11" spans="2:11" ht="14.25" customHeight="1" thickBot="1" x14ac:dyDescent="0.2">
      <c r="B11" s="126"/>
      <c r="C11" s="165"/>
      <c r="D11" s="131"/>
      <c r="E11" s="189"/>
      <c r="F11" s="93"/>
      <c r="G11" s="2" t="s">
        <v>244</v>
      </c>
      <c r="H11" s="18">
        <v>12</v>
      </c>
      <c r="I11" s="152"/>
      <c r="J11" s="189"/>
      <c r="K11" s="197"/>
    </row>
    <row r="12" spans="2:11" ht="14.25" customHeight="1" thickBot="1" x14ac:dyDescent="0.2">
      <c r="B12" s="126"/>
      <c r="C12" s="166"/>
      <c r="D12" s="132"/>
      <c r="E12" s="190"/>
      <c r="F12" s="94"/>
      <c r="G12" s="20" t="s">
        <v>49</v>
      </c>
      <c r="H12" s="21">
        <f>SUM(H5:H11)</f>
        <v>1781</v>
      </c>
      <c r="I12" s="153"/>
      <c r="J12" s="180"/>
      <c r="K12" s="198"/>
    </row>
    <row r="13" spans="2:11" ht="14.25" customHeight="1" thickBot="1" x14ac:dyDescent="0.2">
      <c r="B13" s="126" t="s">
        <v>14</v>
      </c>
      <c r="C13" s="164" t="s">
        <v>245</v>
      </c>
      <c r="D13" s="130">
        <f>+H23</f>
        <v>11085</v>
      </c>
      <c r="E13" s="188">
        <f>+D13/D$43*100</f>
        <v>79.782639988484235</v>
      </c>
      <c r="F13" s="92" t="s">
        <v>208</v>
      </c>
      <c r="G13" s="15" t="s">
        <v>283</v>
      </c>
      <c r="H13" s="16">
        <v>88</v>
      </c>
      <c r="I13" s="151">
        <f>+H23</f>
        <v>11085</v>
      </c>
      <c r="J13" s="188">
        <f>+E13</f>
        <v>79.782639988484235</v>
      </c>
      <c r="K13" s="196" t="s">
        <v>247</v>
      </c>
    </row>
    <row r="14" spans="2:11" ht="14.25" customHeight="1" thickBot="1" x14ac:dyDescent="0.2">
      <c r="B14" s="126"/>
      <c r="C14" s="165"/>
      <c r="D14" s="131"/>
      <c r="E14" s="189"/>
      <c r="F14" s="93" t="s">
        <v>183</v>
      </c>
      <c r="G14" s="2" t="s">
        <v>246</v>
      </c>
      <c r="H14" s="18">
        <v>9326</v>
      </c>
      <c r="I14" s="152"/>
      <c r="J14" s="189"/>
      <c r="K14" s="197"/>
    </row>
    <row r="15" spans="2:11" ht="34.5" customHeight="1" thickBot="1" x14ac:dyDescent="0.2">
      <c r="B15" s="126"/>
      <c r="C15" s="165"/>
      <c r="D15" s="131"/>
      <c r="E15" s="189"/>
      <c r="F15" s="93"/>
      <c r="G15" s="2" t="s">
        <v>248</v>
      </c>
      <c r="H15" s="18">
        <v>1241</v>
      </c>
      <c r="I15" s="152"/>
      <c r="J15" s="189"/>
      <c r="K15" s="197"/>
    </row>
    <row r="16" spans="2:11" ht="14.25" customHeight="1" thickBot="1" x14ac:dyDescent="0.2">
      <c r="B16" s="126"/>
      <c r="C16" s="165"/>
      <c r="D16" s="131"/>
      <c r="E16" s="189"/>
      <c r="F16" s="93"/>
      <c r="G16" s="2" t="s">
        <v>249</v>
      </c>
      <c r="H16" s="18">
        <v>241</v>
      </c>
      <c r="I16" s="152"/>
      <c r="J16" s="189"/>
      <c r="K16" s="197"/>
    </row>
    <row r="17" spans="2:11" ht="14.25" customHeight="1" thickBot="1" x14ac:dyDescent="0.2">
      <c r="B17" s="126"/>
      <c r="C17" s="165"/>
      <c r="D17" s="131"/>
      <c r="E17" s="189"/>
      <c r="F17" s="93"/>
      <c r="G17" s="2" t="s">
        <v>250</v>
      </c>
      <c r="H17" s="18">
        <v>19</v>
      </c>
      <c r="I17" s="152"/>
      <c r="J17" s="189"/>
      <c r="K17" s="197"/>
    </row>
    <row r="18" spans="2:11" ht="14.25" customHeight="1" thickBot="1" x14ac:dyDescent="0.2">
      <c r="B18" s="126"/>
      <c r="C18" s="165"/>
      <c r="D18" s="131"/>
      <c r="E18" s="189"/>
      <c r="F18" s="93"/>
      <c r="G18" s="2" t="s">
        <v>251</v>
      </c>
      <c r="H18" s="18">
        <v>32</v>
      </c>
      <c r="I18" s="152"/>
      <c r="J18" s="189"/>
      <c r="K18" s="197"/>
    </row>
    <row r="19" spans="2:11" ht="14.25" customHeight="1" thickBot="1" x14ac:dyDescent="0.2">
      <c r="B19" s="126"/>
      <c r="C19" s="165"/>
      <c r="D19" s="131"/>
      <c r="E19" s="189"/>
      <c r="F19" s="93"/>
      <c r="G19" s="2" t="s">
        <v>252</v>
      </c>
      <c r="H19" s="18">
        <v>1</v>
      </c>
      <c r="I19" s="152"/>
      <c r="J19" s="189"/>
      <c r="K19" s="197"/>
    </row>
    <row r="20" spans="2:11" ht="14.25" customHeight="1" thickBot="1" x14ac:dyDescent="0.2">
      <c r="B20" s="126"/>
      <c r="C20" s="165"/>
      <c r="D20" s="131"/>
      <c r="E20" s="189"/>
      <c r="F20" s="93"/>
      <c r="G20" s="2" t="s">
        <v>253</v>
      </c>
      <c r="H20" s="18">
        <v>79</v>
      </c>
      <c r="I20" s="152"/>
      <c r="J20" s="189"/>
      <c r="K20" s="197"/>
    </row>
    <row r="21" spans="2:11" ht="14.25" customHeight="1" thickBot="1" x14ac:dyDescent="0.2">
      <c r="B21" s="126"/>
      <c r="C21" s="165"/>
      <c r="D21" s="131"/>
      <c r="E21" s="189"/>
      <c r="F21" s="93"/>
      <c r="G21" s="2" t="s">
        <v>254</v>
      </c>
      <c r="H21" s="18">
        <v>8</v>
      </c>
      <c r="I21" s="152"/>
      <c r="J21" s="189"/>
      <c r="K21" s="197"/>
    </row>
    <row r="22" spans="2:11" ht="18.75" customHeight="1" thickBot="1" x14ac:dyDescent="0.2">
      <c r="B22" s="126"/>
      <c r="C22" s="165"/>
      <c r="D22" s="131"/>
      <c r="E22" s="189"/>
      <c r="F22" s="93"/>
      <c r="G22" s="2" t="s">
        <v>255</v>
      </c>
      <c r="H22" s="18">
        <v>50</v>
      </c>
      <c r="I22" s="152"/>
      <c r="J22" s="189"/>
      <c r="K22" s="197"/>
    </row>
    <row r="23" spans="2:11" ht="14.25" customHeight="1" thickBot="1" x14ac:dyDescent="0.2">
      <c r="B23" s="126"/>
      <c r="C23" s="166"/>
      <c r="D23" s="132"/>
      <c r="E23" s="190"/>
      <c r="F23" s="94"/>
      <c r="G23" s="20" t="s">
        <v>49</v>
      </c>
      <c r="H23" s="21">
        <f>SUM(H13:H22)</f>
        <v>11085</v>
      </c>
      <c r="I23" s="153"/>
      <c r="J23" s="180"/>
      <c r="K23" s="198"/>
    </row>
    <row r="24" spans="2:11" ht="37.5" customHeight="1" thickBot="1" x14ac:dyDescent="0.2">
      <c r="B24" s="126" t="s">
        <v>256</v>
      </c>
      <c r="C24" s="164" t="s">
        <v>257</v>
      </c>
      <c r="D24" s="130">
        <f>+H28</f>
        <v>501</v>
      </c>
      <c r="E24" s="188">
        <f>+D24/D$43*100</f>
        <v>3.6058730387217506</v>
      </c>
      <c r="F24" s="92" t="s">
        <v>183</v>
      </c>
      <c r="G24" s="15" t="s">
        <v>258</v>
      </c>
      <c r="H24" s="16">
        <v>417</v>
      </c>
      <c r="I24" s="151">
        <f>+H28</f>
        <v>501</v>
      </c>
      <c r="J24" s="188">
        <f>+E24</f>
        <v>3.6058730387217506</v>
      </c>
      <c r="K24" s="196" t="s">
        <v>259</v>
      </c>
    </row>
    <row r="25" spans="2:11" ht="21.95" customHeight="1" thickBot="1" x14ac:dyDescent="0.2">
      <c r="B25" s="126"/>
      <c r="C25" s="165"/>
      <c r="D25" s="131"/>
      <c r="E25" s="189"/>
      <c r="F25" s="93"/>
      <c r="G25" s="2" t="s">
        <v>260</v>
      </c>
      <c r="H25" s="18">
        <v>75</v>
      </c>
      <c r="I25" s="152"/>
      <c r="J25" s="179"/>
      <c r="K25" s="197"/>
    </row>
    <row r="26" spans="2:11" ht="21.95" customHeight="1" thickBot="1" x14ac:dyDescent="0.2">
      <c r="B26" s="126"/>
      <c r="C26" s="165"/>
      <c r="D26" s="131"/>
      <c r="E26" s="189"/>
      <c r="F26" s="93"/>
      <c r="G26" s="2" t="s">
        <v>261</v>
      </c>
      <c r="H26" s="18">
        <v>8</v>
      </c>
      <c r="I26" s="152"/>
      <c r="J26" s="179"/>
      <c r="K26" s="197"/>
    </row>
    <row r="27" spans="2:11" ht="21.95" customHeight="1" thickBot="1" x14ac:dyDescent="0.2">
      <c r="B27" s="126"/>
      <c r="C27" s="165"/>
      <c r="D27" s="131"/>
      <c r="E27" s="189"/>
      <c r="F27" s="93"/>
      <c r="G27" s="2" t="s">
        <v>262</v>
      </c>
      <c r="H27" s="18">
        <v>1</v>
      </c>
      <c r="I27" s="152"/>
      <c r="J27" s="179"/>
      <c r="K27" s="197"/>
    </row>
    <row r="28" spans="2:11" ht="29.25" customHeight="1" thickBot="1" x14ac:dyDescent="0.2">
      <c r="B28" s="126"/>
      <c r="C28" s="166"/>
      <c r="D28" s="132"/>
      <c r="E28" s="190"/>
      <c r="F28" s="94"/>
      <c r="G28" s="20" t="s">
        <v>49</v>
      </c>
      <c r="H28" s="21">
        <f>SUM(H24:H27)</f>
        <v>501</v>
      </c>
      <c r="I28" s="153"/>
      <c r="J28" s="180"/>
      <c r="K28" s="198"/>
    </row>
    <row r="29" spans="2:11" ht="14.25" customHeight="1" thickBot="1" x14ac:dyDescent="0.2">
      <c r="B29" s="126" t="s">
        <v>15</v>
      </c>
      <c r="C29" s="164" t="s">
        <v>263</v>
      </c>
      <c r="D29" s="130">
        <f>+H34</f>
        <v>302</v>
      </c>
      <c r="E29" s="188">
        <f>+D29/D$43*100</f>
        <v>2.1736001151576221</v>
      </c>
      <c r="F29" s="92" t="s">
        <v>208</v>
      </c>
      <c r="G29" s="15" t="s">
        <v>284</v>
      </c>
      <c r="H29" s="16">
        <v>40</v>
      </c>
      <c r="I29" s="151">
        <f>+H34</f>
        <v>302</v>
      </c>
      <c r="J29" s="188">
        <f>+E29</f>
        <v>2.1736001151576221</v>
      </c>
      <c r="K29" s="193" t="s">
        <v>265</v>
      </c>
    </row>
    <row r="30" spans="2:11" ht="14.25" customHeight="1" thickBot="1" x14ac:dyDescent="0.2">
      <c r="B30" s="126"/>
      <c r="C30" s="165"/>
      <c r="D30" s="131"/>
      <c r="E30" s="189"/>
      <c r="F30" s="93"/>
      <c r="G30" s="2" t="s">
        <v>359</v>
      </c>
      <c r="H30" s="18">
        <v>1</v>
      </c>
      <c r="I30" s="152"/>
      <c r="J30" s="189"/>
      <c r="K30" s="194"/>
    </row>
    <row r="31" spans="2:11" ht="14.25" customHeight="1" thickBot="1" x14ac:dyDescent="0.2">
      <c r="B31" s="126"/>
      <c r="C31" s="165"/>
      <c r="D31" s="131"/>
      <c r="E31" s="189"/>
      <c r="F31" s="95"/>
      <c r="G31" s="2" t="s">
        <v>285</v>
      </c>
      <c r="H31" s="18">
        <v>9</v>
      </c>
      <c r="I31" s="152"/>
      <c r="J31" s="179"/>
      <c r="K31" s="194"/>
    </row>
    <row r="32" spans="2:11" ht="14.25" customHeight="1" thickBot="1" x14ac:dyDescent="0.2">
      <c r="B32" s="126"/>
      <c r="C32" s="165"/>
      <c r="D32" s="131"/>
      <c r="E32" s="189"/>
      <c r="F32" s="95" t="s">
        <v>183</v>
      </c>
      <c r="G32" s="2" t="s">
        <v>264</v>
      </c>
      <c r="H32" s="18">
        <v>226</v>
      </c>
      <c r="I32" s="152"/>
      <c r="J32" s="179"/>
      <c r="K32" s="194"/>
    </row>
    <row r="33" spans="2:11" ht="14.25" customHeight="1" thickBot="1" x14ac:dyDescent="0.2">
      <c r="B33" s="126"/>
      <c r="C33" s="165"/>
      <c r="D33" s="131"/>
      <c r="E33" s="189"/>
      <c r="F33" s="95"/>
      <c r="G33" s="2" t="s">
        <v>266</v>
      </c>
      <c r="H33" s="18">
        <v>26</v>
      </c>
      <c r="I33" s="152"/>
      <c r="J33" s="179"/>
      <c r="K33" s="194"/>
    </row>
    <row r="34" spans="2:11" ht="14.25" customHeight="1" thickBot="1" x14ac:dyDescent="0.2">
      <c r="B34" s="126"/>
      <c r="C34" s="166"/>
      <c r="D34" s="132"/>
      <c r="E34" s="190"/>
      <c r="F34" s="94"/>
      <c r="G34" s="20" t="s">
        <v>49</v>
      </c>
      <c r="H34" s="21">
        <f>SUM(H29:H33)</f>
        <v>302</v>
      </c>
      <c r="I34" s="153"/>
      <c r="J34" s="180"/>
      <c r="K34" s="195"/>
    </row>
    <row r="35" spans="2:11" ht="14.25" customHeight="1" thickBot="1" x14ac:dyDescent="0.2">
      <c r="B35" s="126" t="s">
        <v>16</v>
      </c>
      <c r="C35" s="164" t="s">
        <v>267</v>
      </c>
      <c r="D35" s="130">
        <f>+H42</f>
        <v>225</v>
      </c>
      <c r="E35" s="188">
        <f>+D35/D$43*100</f>
        <v>1.6194040593061751</v>
      </c>
      <c r="F35" s="92" t="s">
        <v>208</v>
      </c>
      <c r="G35" s="15" t="s">
        <v>286</v>
      </c>
      <c r="H35" s="16">
        <v>19</v>
      </c>
      <c r="I35" s="151">
        <f>+H42</f>
        <v>225</v>
      </c>
      <c r="J35" s="188">
        <f>+E35</f>
        <v>1.6194040593061751</v>
      </c>
      <c r="K35" s="193" t="s">
        <v>269</v>
      </c>
    </row>
    <row r="36" spans="2:11" ht="14.25" customHeight="1" thickBot="1" x14ac:dyDescent="0.2">
      <c r="B36" s="126"/>
      <c r="C36" s="165"/>
      <c r="D36" s="131"/>
      <c r="E36" s="189"/>
      <c r="F36" s="93"/>
      <c r="G36" s="2" t="s">
        <v>287</v>
      </c>
      <c r="H36" s="18">
        <v>1</v>
      </c>
      <c r="I36" s="152"/>
      <c r="J36" s="189"/>
      <c r="K36" s="194"/>
    </row>
    <row r="37" spans="2:11" ht="14.25" customHeight="1" thickBot="1" x14ac:dyDescent="0.2">
      <c r="B37" s="126"/>
      <c r="C37" s="165"/>
      <c r="D37" s="131"/>
      <c r="E37" s="189"/>
      <c r="F37" s="93" t="s">
        <v>183</v>
      </c>
      <c r="G37" s="2" t="s">
        <v>268</v>
      </c>
      <c r="H37" s="18">
        <v>138</v>
      </c>
      <c r="I37" s="152"/>
      <c r="J37" s="189"/>
      <c r="K37" s="194"/>
    </row>
    <row r="38" spans="2:11" ht="14.25" customHeight="1" thickBot="1" x14ac:dyDescent="0.2">
      <c r="B38" s="126"/>
      <c r="C38" s="165"/>
      <c r="D38" s="131"/>
      <c r="E38" s="189"/>
      <c r="F38" s="95"/>
      <c r="G38" s="2" t="s">
        <v>270</v>
      </c>
      <c r="H38" s="18">
        <v>27</v>
      </c>
      <c r="I38" s="152"/>
      <c r="J38" s="179"/>
      <c r="K38" s="194"/>
    </row>
    <row r="39" spans="2:11" ht="14.25" customHeight="1" thickBot="1" x14ac:dyDescent="0.2">
      <c r="B39" s="126"/>
      <c r="C39" s="165"/>
      <c r="D39" s="131"/>
      <c r="E39" s="189"/>
      <c r="F39" s="95"/>
      <c r="G39" s="2" t="s">
        <v>271</v>
      </c>
      <c r="H39" s="18">
        <v>35</v>
      </c>
      <c r="I39" s="152"/>
      <c r="J39" s="179"/>
      <c r="K39" s="194"/>
    </row>
    <row r="40" spans="2:11" ht="14.25" customHeight="1" thickBot="1" x14ac:dyDescent="0.2">
      <c r="B40" s="126"/>
      <c r="C40" s="165"/>
      <c r="D40" s="131"/>
      <c r="E40" s="189"/>
      <c r="F40" s="95"/>
      <c r="G40" s="2" t="s">
        <v>272</v>
      </c>
      <c r="H40" s="18">
        <v>4</v>
      </c>
      <c r="I40" s="152"/>
      <c r="J40" s="179"/>
      <c r="K40" s="194"/>
    </row>
    <row r="41" spans="2:11" ht="14.25" customHeight="1" thickBot="1" x14ac:dyDescent="0.2">
      <c r="B41" s="126"/>
      <c r="C41" s="165"/>
      <c r="D41" s="131"/>
      <c r="E41" s="189"/>
      <c r="F41" s="95"/>
      <c r="G41" s="2" t="s">
        <v>273</v>
      </c>
      <c r="H41" s="18">
        <v>1</v>
      </c>
      <c r="I41" s="152"/>
      <c r="J41" s="179"/>
      <c r="K41" s="194"/>
    </row>
    <row r="42" spans="2:11" ht="14.25" customHeight="1" thickBot="1" x14ac:dyDescent="0.2">
      <c r="B42" s="126"/>
      <c r="C42" s="166"/>
      <c r="D42" s="132"/>
      <c r="E42" s="190"/>
      <c r="F42" s="94"/>
      <c r="G42" s="20" t="s">
        <v>49</v>
      </c>
      <c r="H42" s="21">
        <f>SUM(H35:H41)</f>
        <v>225</v>
      </c>
      <c r="I42" s="153"/>
      <c r="J42" s="180"/>
      <c r="K42" s="195"/>
    </row>
    <row r="43" spans="2:11" ht="14.25" customHeight="1" thickBot="1" x14ac:dyDescent="0.2">
      <c r="C43" s="96" t="s">
        <v>3</v>
      </c>
      <c r="D43" s="34">
        <f>+H12+H23+H28+H34+H42</f>
        <v>13894</v>
      </c>
      <c r="E43" s="79">
        <f>SUM(E5:E42)</f>
        <v>100</v>
      </c>
      <c r="F43" s="97"/>
    </row>
    <row r="48" spans="2:11" ht="21" customHeight="1" thickBot="1" x14ac:dyDescent="0.2">
      <c r="B48" s="3" t="s">
        <v>274</v>
      </c>
    </row>
    <row r="49" spans="2:11" ht="14.25" customHeight="1" x14ac:dyDescent="0.15">
      <c r="B49" s="111" t="s">
        <v>1</v>
      </c>
      <c r="C49" s="113" t="s">
        <v>2</v>
      </c>
      <c r="D49" s="115" t="s">
        <v>3</v>
      </c>
      <c r="E49" s="118"/>
      <c r="F49" s="116" t="s">
        <v>8</v>
      </c>
      <c r="G49" s="117"/>
      <c r="H49" s="115"/>
      <c r="I49" s="118" t="s">
        <v>12</v>
      </c>
      <c r="J49" s="118"/>
      <c r="K49" s="119"/>
    </row>
    <row r="50" spans="2:11" ht="14.25" customHeight="1" thickBot="1" x14ac:dyDescent="0.2">
      <c r="B50" s="112"/>
      <c r="C50" s="114"/>
      <c r="D50" s="73" t="s">
        <v>4</v>
      </c>
      <c r="E50" s="12" t="s">
        <v>275</v>
      </c>
      <c r="F50" s="90" t="s">
        <v>55</v>
      </c>
      <c r="G50" s="10" t="s">
        <v>6</v>
      </c>
      <c r="H50" s="11" t="s">
        <v>7</v>
      </c>
      <c r="I50" s="12" t="s">
        <v>9</v>
      </c>
      <c r="J50" s="12" t="s">
        <v>234</v>
      </c>
      <c r="K50" s="91" t="s">
        <v>11</v>
      </c>
    </row>
    <row r="51" spans="2:11" ht="14.25" customHeight="1" thickBot="1" x14ac:dyDescent="0.2">
      <c r="B51" s="126" t="s">
        <v>13</v>
      </c>
      <c r="C51" s="164" t="s">
        <v>276</v>
      </c>
      <c r="D51" s="130">
        <f>+H53</f>
        <v>4067</v>
      </c>
      <c r="E51" s="188">
        <f>+D51/D$82*100</f>
        <v>14.768146991539272</v>
      </c>
      <c r="F51" s="92" t="s">
        <v>183</v>
      </c>
      <c r="G51" s="15" t="s">
        <v>237</v>
      </c>
      <c r="H51" s="16">
        <v>3944</v>
      </c>
      <c r="I51" s="151">
        <f>+H53</f>
        <v>4067</v>
      </c>
      <c r="J51" s="188">
        <f>+E51</f>
        <v>14.768146991539272</v>
      </c>
      <c r="K51" s="196" t="s">
        <v>238</v>
      </c>
    </row>
    <row r="52" spans="2:11" ht="14.25" customHeight="1" thickBot="1" x14ac:dyDescent="0.2">
      <c r="B52" s="126"/>
      <c r="C52" s="165"/>
      <c r="D52" s="131"/>
      <c r="E52" s="189"/>
      <c r="F52" s="93"/>
      <c r="G52" s="2" t="s">
        <v>239</v>
      </c>
      <c r="H52" s="18">
        <v>123</v>
      </c>
      <c r="I52" s="152"/>
      <c r="J52" s="179"/>
      <c r="K52" s="197"/>
    </row>
    <row r="53" spans="2:11" ht="14.25" customHeight="1" thickBot="1" x14ac:dyDescent="0.2">
      <c r="B53" s="126"/>
      <c r="C53" s="166"/>
      <c r="D53" s="132"/>
      <c r="E53" s="190"/>
      <c r="F53" s="94"/>
      <c r="G53" s="20" t="s">
        <v>49</v>
      </c>
      <c r="H53" s="21">
        <f>SUM(H51:H52)</f>
        <v>4067</v>
      </c>
      <c r="I53" s="153"/>
      <c r="J53" s="180"/>
      <c r="K53" s="198"/>
    </row>
    <row r="54" spans="2:11" ht="14.25" customHeight="1" thickBot="1" x14ac:dyDescent="0.2">
      <c r="B54" s="126" t="s">
        <v>14</v>
      </c>
      <c r="C54" s="164" t="s">
        <v>277</v>
      </c>
      <c r="D54" s="130">
        <f>+H63</f>
        <v>20554</v>
      </c>
      <c r="E54" s="188">
        <f>+D54/D$82*100</f>
        <v>74.635970805040117</v>
      </c>
      <c r="F54" s="92" t="s">
        <v>208</v>
      </c>
      <c r="G54" s="15" t="s">
        <v>283</v>
      </c>
      <c r="H54" s="16">
        <v>40</v>
      </c>
      <c r="I54" s="151">
        <f>+H63</f>
        <v>20554</v>
      </c>
      <c r="J54" s="188">
        <f>+E54</f>
        <v>74.635970805040117</v>
      </c>
      <c r="K54" s="196" t="s">
        <v>247</v>
      </c>
    </row>
    <row r="55" spans="2:11" ht="14.25" customHeight="1" thickBot="1" x14ac:dyDescent="0.2">
      <c r="B55" s="126"/>
      <c r="C55" s="165"/>
      <c r="D55" s="131"/>
      <c r="E55" s="189"/>
      <c r="F55" s="93"/>
      <c r="G55" s="2" t="s">
        <v>360</v>
      </c>
      <c r="H55" s="18">
        <v>1</v>
      </c>
      <c r="I55" s="152"/>
      <c r="J55" s="189"/>
      <c r="K55" s="197"/>
    </row>
    <row r="56" spans="2:11" ht="14.25" customHeight="1" thickBot="1" x14ac:dyDescent="0.2">
      <c r="B56" s="126"/>
      <c r="C56" s="165"/>
      <c r="D56" s="131"/>
      <c r="E56" s="189"/>
      <c r="F56" s="93" t="s">
        <v>183</v>
      </c>
      <c r="G56" s="2" t="s">
        <v>246</v>
      </c>
      <c r="H56" s="18">
        <v>18686</v>
      </c>
      <c r="I56" s="152"/>
      <c r="J56" s="189"/>
      <c r="K56" s="197"/>
    </row>
    <row r="57" spans="2:11" ht="14.25" customHeight="1" thickBot="1" x14ac:dyDescent="0.2">
      <c r="B57" s="126"/>
      <c r="C57" s="165"/>
      <c r="D57" s="131"/>
      <c r="E57" s="189"/>
      <c r="F57" s="93"/>
      <c r="G57" s="2" t="s">
        <v>248</v>
      </c>
      <c r="H57" s="18">
        <v>735</v>
      </c>
      <c r="I57" s="152"/>
      <c r="J57" s="189"/>
      <c r="K57" s="197"/>
    </row>
    <row r="58" spans="2:11" ht="14.25" customHeight="1" thickBot="1" x14ac:dyDescent="0.2">
      <c r="B58" s="126"/>
      <c r="C58" s="165"/>
      <c r="D58" s="131"/>
      <c r="E58" s="189"/>
      <c r="F58" s="93"/>
      <c r="G58" s="2" t="s">
        <v>249</v>
      </c>
      <c r="H58" s="18">
        <v>753</v>
      </c>
      <c r="I58" s="152"/>
      <c r="J58" s="189"/>
      <c r="K58" s="197"/>
    </row>
    <row r="59" spans="2:11" ht="14.25" customHeight="1" thickBot="1" x14ac:dyDescent="0.2">
      <c r="B59" s="126"/>
      <c r="C59" s="165"/>
      <c r="D59" s="131"/>
      <c r="E59" s="189"/>
      <c r="F59" s="93"/>
      <c r="G59" s="2" t="s">
        <v>250</v>
      </c>
      <c r="H59" s="18">
        <v>40</v>
      </c>
      <c r="I59" s="152"/>
      <c r="J59" s="189"/>
      <c r="K59" s="197"/>
    </row>
    <row r="60" spans="2:11" ht="14.25" customHeight="1" thickBot="1" x14ac:dyDescent="0.2">
      <c r="B60" s="126"/>
      <c r="C60" s="165"/>
      <c r="D60" s="131"/>
      <c r="E60" s="189"/>
      <c r="F60" s="93"/>
      <c r="G60" s="2" t="s">
        <v>251</v>
      </c>
      <c r="H60" s="18">
        <v>209</v>
      </c>
      <c r="I60" s="152"/>
      <c r="J60" s="189"/>
      <c r="K60" s="197"/>
    </row>
    <row r="61" spans="2:11" ht="14.25" customHeight="1" thickBot="1" x14ac:dyDescent="0.2">
      <c r="B61" s="126"/>
      <c r="C61" s="165"/>
      <c r="D61" s="131"/>
      <c r="E61" s="189"/>
      <c r="F61" s="93"/>
      <c r="G61" s="2" t="s">
        <v>252</v>
      </c>
      <c r="H61" s="18">
        <v>17</v>
      </c>
      <c r="I61" s="152"/>
      <c r="J61" s="189"/>
      <c r="K61" s="197"/>
    </row>
    <row r="62" spans="2:11" ht="14.25" customHeight="1" thickBot="1" x14ac:dyDescent="0.2">
      <c r="B62" s="126"/>
      <c r="C62" s="165"/>
      <c r="D62" s="131"/>
      <c r="E62" s="189"/>
      <c r="F62" s="93"/>
      <c r="G62" s="2" t="s">
        <v>255</v>
      </c>
      <c r="H62" s="18">
        <v>73</v>
      </c>
      <c r="I62" s="152"/>
      <c r="J62" s="189"/>
      <c r="K62" s="197"/>
    </row>
    <row r="63" spans="2:11" ht="14.25" customHeight="1" thickBot="1" x14ac:dyDescent="0.2">
      <c r="B63" s="126"/>
      <c r="C63" s="166"/>
      <c r="D63" s="132"/>
      <c r="E63" s="190"/>
      <c r="F63" s="94"/>
      <c r="G63" s="20" t="s">
        <v>49</v>
      </c>
      <c r="H63" s="21">
        <f>SUM(H54:H62)</f>
        <v>20554</v>
      </c>
      <c r="I63" s="153"/>
      <c r="J63" s="180"/>
      <c r="K63" s="198"/>
    </row>
    <row r="64" spans="2:11" ht="23.1" customHeight="1" thickBot="1" x14ac:dyDescent="0.2">
      <c r="B64" s="126" t="s">
        <v>256</v>
      </c>
      <c r="C64" s="164" t="s">
        <v>278</v>
      </c>
      <c r="D64" s="130">
        <f>+H68</f>
        <v>1094</v>
      </c>
      <c r="E64" s="188">
        <f>+D64/D$82*100</f>
        <v>3.9725480228040233</v>
      </c>
      <c r="F64" s="92" t="s">
        <v>183</v>
      </c>
      <c r="G64" s="15" t="s">
        <v>258</v>
      </c>
      <c r="H64" s="16">
        <v>702</v>
      </c>
      <c r="I64" s="151">
        <f>+H68</f>
        <v>1094</v>
      </c>
      <c r="J64" s="188">
        <f>+E64</f>
        <v>3.9725480228040233</v>
      </c>
      <c r="K64" s="196" t="s">
        <v>259</v>
      </c>
    </row>
    <row r="65" spans="2:11" ht="23.1" customHeight="1" thickBot="1" x14ac:dyDescent="0.2">
      <c r="B65" s="126"/>
      <c r="C65" s="165"/>
      <c r="D65" s="131"/>
      <c r="E65" s="189"/>
      <c r="F65" s="93"/>
      <c r="G65" s="2" t="s">
        <v>260</v>
      </c>
      <c r="H65" s="18">
        <v>354</v>
      </c>
      <c r="I65" s="152"/>
      <c r="J65" s="189"/>
      <c r="K65" s="197"/>
    </row>
    <row r="66" spans="2:11" ht="26.25" customHeight="1" thickBot="1" x14ac:dyDescent="0.2">
      <c r="B66" s="126"/>
      <c r="C66" s="165"/>
      <c r="D66" s="131"/>
      <c r="E66" s="189"/>
      <c r="F66" s="93"/>
      <c r="G66" s="2" t="s">
        <v>261</v>
      </c>
      <c r="H66" s="18">
        <v>25</v>
      </c>
      <c r="I66" s="152"/>
      <c r="J66" s="189"/>
      <c r="K66" s="197"/>
    </row>
    <row r="67" spans="2:11" ht="23.1" customHeight="1" thickBot="1" x14ac:dyDescent="0.2">
      <c r="B67" s="126"/>
      <c r="C67" s="165"/>
      <c r="D67" s="131"/>
      <c r="E67" s="189"/>
      <c r="F67" s="93"/>
      <c r="G67" s="2" t="s">
        <v>262</v>
      </c>
      <c r="H67" s="18">
        <v>13</v>
      </c>
      <c r="I67" s="152"/>
      <c r="J67" s="189"/>
      <c r="K67" s="197"/>
    </row>
    <row r="68" spans="2:11" ht="38.25" customHeight="1" thickBot="1" x14ac:dyDescent="0.2">
      <c r="B68" s="126"/>
      <c r="C68" s="166"/>
      <c r="D68" s="132"/>
      <c r="E68" s="190"/>
      <c r="F68" s="94"/>
      <c r="G68" s="20" t="s">
        <v>49</v>
      </c>
      <c r="H68" s="21">
        <f>SUM(H64:H67)</f>
        <v>1094</v>
      </c>
      <c r="I68" s="153"/>
      <c r="J68" s="180"/>
      <c r="K68" s="198"/>
    </row>
    <row r="69" spans="2:11" ht="14.25" customHeight="1" thickBot="1" x14ac:dyDescent="0.2">
      <c r="B69" s="126" t="s">
        <v>15</v>
      </c>
      <c r="C69" s="164" t="s">
        <v>279</v>
      </c>
      <c r="D69" s="130">
        <f>+H76</f>
        <v>930</v>
      </c>
      <c r="E69" s="188">
        <f>+D69/D$82*100</f>
        <v>3.3770289407749008</v>
      </c>
      <c r="F69" s="92" t="s">
        <v>208</v>
      </c>
      <c r="G69" s="15" t="s">
        <v>284</v>
      </c>
      <c r="H69" s="16">
        <v>23</v>
      </c>
      <c r="I69" s="151">
        <f>+H76</f>
        <v>930</v>
      </c>
      <c r="J69" s="188">
        <f>+E69</f>
        <v>3.3770289407749008</v>
      </c>
      <c r="K69" s="193" t="s">
        <v>265</v>
      </c>
    </row>
    <row r="70" spans="2:11" ht="14.25" customHeight="1" thickBot="1" x14ac:dyDescent="0.2">
      <c r="B70" s="126"/>
      <c r="C70" s="165"/>
      <c r="D70" s="131"/>
      <c r="E70" s="189"/>
      <c r="F70" s="93"/>
      <c r="G70" s="2" t="s">
        <v>288</v>
      </c>
      <c r="H70" s="18">
        <v>1</v>
      </c>
      <c r="I70" s="152"/>
      <c r="J70" s="189"/>
      <c r="K70" s="194"/>
    </row>
    <row r="71" spans="2:11" ht="14.25" customHeight="1" thickBot="1" x14ac:dyDescent="0.2">
      <c r="B71" s="126"/>
      <c r="C71" s="165"/>
      <c r="D71" s="131"/>
      <c r="E71" s="189"/>
      <c r="F71" s="93"/>
      <c r="G71" s="2" t="s">
        <v>285</v>
      </c>
      <c r="H71" s="18">
        <v>5</v>
      </c>
      <c r="I71" s="152"/>
      <c r="J71" s="189"/>
      <c r="K71" s="194"/>
    </row>
    <row r="72" spans="2:11" ht="14.25" customHeight="1" thickBot="1" x14ac:dyDescent="0.2">
      <c r="B72" s="126"/>
      <c r="C72" s="165"/>
      <c r="D72" s="131"/>
      <c r="E72" s="189"/>
      <c r="F72" s="93"/>
      <c r="G72" s="2" t="s">
        <v>289</v>
      </c>
      <c r="H72" s="18">
        <v>1</v>
      </c>
      <c r="I72" s="152"/>
      <c r="J72" s="189"/>
      <c r="K72" s="194"/>
    </row>
    <row r="73" spans="2:11" ht="14.25" customHeight="1" thickBot="1" x14ac:dyDescent="0.2">
      <c r="B73" s="126"/>
      <c r="C73" s="165"/>
      <c r="D73" s="131"/>
      <c r="E73" s="189"/>
      <c r="F73" s="93" t="s">
        <v>183</v>
      </c>
      <c r="G73" s="2" t="s">
        <v>280</v>
      </c>
      <c r="H73" s="18">
        <v>9</v>
      </c>
      <c r="I73" s="152"/>
      <c r="J73" s="189"/>
      <c r="K73" s="194"/>
    </row>
    <row r="74" spans="2:11" ht="14.25" customHeight="1" thickBot="1" x14ac:dyDescent="0.2">
      <c r="B74" s="126"/>
      <c r="C74" s="165"/>
      <c r="D74" s="131"/>
      <c r="E74" s="189"/>
      <c r="F74" s="93"/>
      <c r="G74" s="2" t="s">
        <v>264</v>
      </c>
      <c r="H74" s="18">
        <v>874</v>
      </c>
      <c r="I74" s="152"/>
      <c r="J74" s="189"/>
      <c r="K74" s="194"/>
    </row>
    <row r="75" spans="2:11" ht="14.25" customHeight="1" thickBot="1" x14ac:dyDescent="0.2">
      <c r="B75" s="126"/>
      <c r="C75" s="165"/>
      <c r="D75" s="131"/>
      <c r="E75" s="189"/>
      <c r="F75" s="93"/>
      <c r="G75" s="2" t="s">
        <v>266</v>
      </c>
      <c r="H75" s="18">
        <v>17</v>
      </c>
      <c r="I75" s="152"/>
      <c r="J75" s="189"/>
      <c r="K75" s="194"/>
    </row>
    <row r="76" spans="2:11" ht="14.25" customHeight="1" thickBot="1" x14ac:dyDescent="0.2">
      <c r="B76" s="126"/>
      <c r="C76" s="166"/>
      <c r="D76" s="132"/>
      <c r="E76" s="190"/>
      <c r="F76" s="94"/>
      <c r="G76" s="20" t="s">
        <v>49</v>
      </c>
      <c r="H76" s="21">
        <f>SUM(H69:H75)</f>
        <v>930</v>
      </c>
      <c r="I76" s="153"/>
      <c r="J76" s="180"/>
      <c r="K76" s="195"/>
    </row>
    <row r="77" spans="2:11" ht="14.25" customHeight="1" thickBot="1" x14ac:dyDescent="0.2">
      <c r="B77" s="126" t="s">
        <v>16</v>
      </c>
      <c r="C77" s="164" t="s">
        <v>281</v>
      </c>
      <c r="D77" s="130">
        <f>+H81</f>
        <v>894</v>
      </c>
      <c r="E77" s="188">
        <f>+D77/D$82*100</f>
        <v>3.2463052398416794</v>
      </c>
      <c r="F77" s="92" t="s">
        <v>208</v>
      </c>
      <c r="G77" s="15" t="s">
        <v>286</v>
      </c>
      <c r="H77" s="16">
        <v>11</v>
      </c>
      <c r="I77" s="151">
        <f>+H81</f>
        <v>894</v>
      </c>
      <c r="J77" s="188">
        <f>+E77</f>
        <v>3.2463052398416794</v>
      </c>
      <c r="K77" s="193" t="s">
        <v>269</v>
      </c>
    </row>
    <row r="78" spans="2:11" ht="14.25" customHeight="1" thickBot="1" x14ac:dyDescent="0.2">
      <c r="B78" s="126"/>
      <c r="C78" s="165"/>
      <c r="D78" s="131"/>
      <c r="E78" s="189"/>
      <c r="F78" s="93" t="s">
        <v>183</v>
      </c>
      <c r="G78" s="2" t="s">
        <v>268</v>
      </c>
      <c r="H78" s="18">
        <v>688</v>
      </c>
      <c r="I78" s="152"/>
      <c r="J78" s="189"/>
      <c r="K78" s="194"/>
    </row>
    <row r="79" spans="2:11" ht="14.25" customHeight="1" thickBot="1" x14ac:dyDescent="0.2">
      <c r="B79" s="126"/>
      <c r="C79" s="165"/>
      <c r="D79" s="131"/>
      <c r="E79" s="189"/>
      <c r="F79" s="93"/>
      <c r="G79" s="2" t="s">
        <v>282</v>
      </c>
      <c r="H79" s="18">
        <v>188</v>
      </c>
      <c r="I79" s="152"/>
      <c r="J79" s="189"/>
      <c r="K79" s="194"/>
    </row>
    <row r="80" spans="2:11" ht="14.25" customHeight="1" thickBot="1" x14ac:dyDescent="0.2">
      <c r="B80" s="126"/>
      <c r="C80" s="165"/>
      <c r="D80" s="131"/>
      <c r="E80" s="189"/>
      <c r="F80" s="93"/>
      <c r="G80" s="2" t="s">
        <v>272</v>
      </c>
      <c r="H80" s="18">
        <v>7</v>
      </c>
      <c r="I80" s="152"/>
      <c r="J80" s="189"/>
      <c r="K80" s="194"/>
    </row>
    <row r="81" spans="2:11" ht="14.25" customHeight="1" thickBot="1" x14ac:dyDescent="0.2">
      <c r="B81" s="126"/>
      <c r="C81" s="166"/>
      <c r="D81" s="132"/>
      <c r="E81" s="190"/>
      <c r="F81" s="94"/>
      <c r="G81" s="20" t="s">
        <v>49</v>
      </c>
      <c r="H81" s="21">
        <f>SUM(H77:H80)</f>
        <v>894</v>
      </c>
      <c r="I81" s="153"/>
      <c r="J81" s="180"/>
      <c r="K81" s="195"/>
    </row>
    <row r="82" spans="2:11" ht="14.25" customHeight="1" thickBot="1" x14ac:dyDescent="0.2">
      <c r="C82" s="96" t="s">
        <v>3</v>
      </c>
      <c r="D82" s="34">
        <f>SUM(D51:D81)</f>
        <v>27539</v>
      </c>
      <c r="E82" s="86">
        <f>SUM(E51:E81)</f>
        <v>99.999999999999986</v>
      </c>
      <c r="F82" s="97"/>
    </row>
    <row r="167" spans="7:7" x14ac:dyDescent="0.15">
      <c r="G167" s="5" t="s">
        <v>130</v>
      </c>
    </row>
  </sheetData>
  <mergeCells count="80">
    <mergeCell ref="B3:B4"/>
    <mergeCell ref="C3:C4"/>
    <mergeCell ref="D3:E3"/>
    <mergeCell ref="F3:H3"/>
    <mergeCell ref="I3:K3"/>
    <mergeCell ref="J5:J12"/>
    <mergeCell ref="K5:K12"/>
    <mergeCell ref="B13:B23"/>
    <mergeCell ref="C13:C23"/>
    <mergeCell ref="D13:D23"/>
    <mergeCell ref="E13:E23"/>
    <mergeCell ref="I13:I23"/>
    <mergeCell ref="J13:J23"/>
    <mergeCell ref="K13:K23"/>
    <mergeCell ref="B5:B12"/>
    <mergeCell ref="C5:C12"/>
    <mergeCell ref="D5:D12"/>
    <mergeCell ref="E5:E12"/>
    <mergeCell ref="I5:I12"/>
    <mergeCell ref="K24:K28"/>
    <mergeCell ref="B29:B34"/>
    <mergeCell ref="C29:C34"/>
    <mergeCell ref="D29:D34"/>
    <mergeCell ref="E29:E34"/>
    <mergeCell ref="I29:I34"/>
    <mergeCell ref="J29:J34"/>
    <mergeCell ref="K29:K34"/>
    <mergeCell ref="B24:B28"/>
    <mergeCell ref="C24:C28"/>
    <mergeCell ref="D24:D28"/>
    <mergeCell ref="E24:E28"/>
    <mergeCell ref="I24:I28"/>
    <mergeCell ref="J24:J28"/>
    <mergeCell ref="K35:K42"/>
    <mergeCell ref="B49:B50"/>
    <mergeCell ref="C49:C50"/>
    <mergeCell ref="D49:E49"/>
    <mergeCell ref="F49:H49"/>
    <mergeCell ref="I49:K49"/>
    <mergeCell ref="B35:B42"/>
    <mergeCell ref="C35:C42"/>
    <mergeCell ref="D35:D42"/>
    <mergeCell ref="E35:E42"/>
    <mergeCell ref="I35:I42"/>
    <mergeCell ref="J35:J42"/>
    <mergeCell ref="K51:K53"/>
    <mergeCell ref="B54:B63"/>
    <mergeCell ref="C54:C63"/>
    <mergeCell ref="D54:D63"/>
    <mergeCell ref="E54:E63"/>
    <mergeCell ref="I54:I63"/>
    <mergeCell ref="J54:J63"/>
    <mergeCell ref="K54:K63"/>
    <mergeCell ref="B51:B53"/>
    <mergeCell ref="C51:C53"/>
    <mergeCell ref="D51:D53"/>
    <mergeCell ref="E51:E53"/>
    <mergeCell ref="I51:I53"/>
    <mergeCell ref="J51:J53"/>
    <mergeCell ref="K64:K68"/>
    <mergeCell ref="B69:B76"/>
    <mergeCell ref="C69:C76"/>
    <mergeCell ref="D69:D76"/>
    <mergeCell ref="E69:E76"/>
    <mergeCell ref="I69:I76"/>
    <mergeCell ref="J69:J76"/>
    <mergeCell ref="K69:K76"/>
    <mergeCell ref="B64:B68"/>
    <mergeCell ref="C64:C68"/>
    <mergeCell ref="D64:D68"/>
    <mergeCell ref="E64:E68"/>
    <mergeCell ref="I64:I68"/>
    <mergeCell ref="J64:J68"/>
    <mergeCell ref="K77:K81"/>
    <mergeCell ref="B77:B81"/>
    <mergeCell ref="C77:C81"/>
    <mergeCell ref="D77:D81"/>
    <mergeCell ref="E77:E81"/>
    <mergeCell ref="I77:I81"/>
    <mergeCell ref="J77:J81"/>
  </mergeCells>
  <phoneticPr fontId="1"/>
  <pageMargins left="0.23622047244094491" right="0.23622047244094491" top="0.74803149606299213" bottom="0.74803149606299213" header="0.31496062992125984" footer="0.31496062992125984"/>
  <pageSetup paperSize="9" scale="70" fitToHeight="2" orientation="landscape" r:id="rId1"/>
  <rowBreaks count="1" manualBreakCount="1">
    <brk id="45"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L167"/>
  <sheetViews>
    <sheetView topLeftCell="A67" zoomScaleNormal="100" workbookViewId="0">
      <selection activeCell="G167" sqref="G167"/>
    </sheetView>
  </sheetViews>
  <sheetFormatPr defaultRowHeight="13.5" x14ac:dyDescent="0.15"/>
  <cols>
    <col min="1" max="1" width="4.125" style="98" customWidth="1"/>
    <col min="2" max="2" width="9" style="98"/>
    <col min="3" max="3" width="27" style="98" bestFit="1" customWidth="1"/>
    <col min="4" max="6" width="9" style="98"/>
    <col min="7" max="7" width="21.375" style="99" bestFit="1" customWidth="1"/>
    <col min="8" max="8" width="9" style="99"/>
    <col min="9" max="10" width="9" style="98"/>
    <col min="11" max="11" width="17.125" style="98" bestFit="1" customWidth="1"/>
    <col min="12" max="16384" width="9" style="98"/>
  </cols>
  <sheetData>
    <row r="2" spans="2:12" ht="14.25" thickBot="1" x14ac:dyDescent="0.2">
      <c r="B2" s="3" t="s">
        <v>122</v>
      </c>
      <c r="C2" s="3"/>
      <c r="D2" s="3"/>
      <c r="E2" s="3"/>
      <c r="F2" s="3"/>
      <c r="G2" s="5"/>
      <c r="H2" s="5"/>
      <c r="I2" s="3"/>
      <c r="J2" s="3"/>
      <c r="K2" s="3"/>
      <c r="L2" s="3"/>
    </row>
    <row r="3" spans="2:12" x14ac:dyDescent="0.15">
      <c r="B3" s="111" t="s">
        <v>1</v>
      </c>
      <c r="C3" s="113" t="s">
        <v>2</v>
      </c>
      <c r="D3" s="115" t="s">
        <v>3</v>
      </c>
      <c r="E3" s="118"/>
      <c r="F3" s="116" t="s">
        <v>8</v>
      </c>
      <c r="G3" s="117"/>
      <c r="H3" s="115"/>
      <c r="I3" s="118" t="s">
        <v>12</v>
      </c>
      <c r="J3" s="118"/>
      <c r="K3" s="119"/>
      <c r="L3" s="3"/>
    </row>
    <row r="4" spans="2:12" ht="14.25" thickBot="1" x14ac:dyDescent="0.2">
      <c r="B4" s="112"/>
      <c r="C4" s="114"/>
      <c r="D4" s="73" t="s">
        <v>4</v>
      </c>
      <c r="E4" s="12" t="s">
        <v>123</v>
      </c>
      <c r="F4" s="12" t="s">
        <v>55</v>
      </c>
      <c r="G4" s="10" t="s">
        <v>6</v>
      </c>
      <c r="H4" s="10" t="s">
        <v>7</v>
      </c>
      <c r="I4" s="12" t="s">
        <v>9</v>
      </c>
      <c r="J4" s="12" t="s">
        <v>123</v>
      </c>
      <c r="K4" s="13" t="s">
        <v>11</v>
      </c>
      <c r="L4" s="3"/>
    </row>
    <row r="5" spans="2:12" ht="20.25" customHeight="1" thickBot="1" x14ac:dyDescent="0.2">
      <c r="B5" s="126" t="s">
        <v>13</v>
      </c>
      <c r="C5" s="164" t="s">
        <v>20</v>
      </c>
      <c r="D5" s="173">
        <f>+H8</f>
        <v>139</v>
      </c>
      <c r="E5" s="176">
        <f>+D5/D$16*100</f>
        <v>27.689243027888445</v>
      </c>
      <c r="F5" s="74" t="s">
        <v>53</v>
      </c>
      <c r="G5" s="15" t="s">
        <v>124</v>
      </c>
      <c r="H5" s="15">
        <f>13+1+7</f>
        <v>21</v>
      </c>
      <c r="I5" s="181">
        <f>+H8+H11</f>
        <v>424</v>
      </c>
      <c r="J5" s="176">
        <f>I5/D16*100</f>
        <v>84.462151394422307</v>
      </c>
      <c r="K5" s="123" t="s">
        <v>27</v>
      </c>
      <c r="L5" s="3"/>
    </row>
    <row r="6" spans="2:12" ht="20.25" customHeight="1" thickBot="1" x14ac:dyDescent="0.2">
      <c r="B6" s="126"/>
      <c r="C6" s="171"/>
      <c r="D6" s="174"/>
      <c r="E6" s="177"/>
      <c r="F6" s="75"/>
      <c r="G6" s="2" t="s">
        <v>125</v>
      </c>
      <c r="H6" s="2">
        <f>54+49+11</f>
        <v>114</v>
      </c>
      <c r="I6" s="179"/>
      <c r="J6" s="177"/>
      <c r="K6" s="124"/>
      <c r="L6" s="3"/>
    </row>
    <row r="7" spans="2:12" ht="20.25" customHeight="1" thickBot="1" x14ac:dyDescent="0.2">
      <c r="B7" s="126"/>
      <c r="C7" s="171"/>
      <c r="D7" s="174"/>
      <c r="E7" s="177"/>
      <c r="F7" s="75" t="s">
        <v>232</v>
      </c>
      <c r="G7" s="2" t="s">
        <v>290</v>
      </c>
      <c r="H7" s="2">
        <v>4</v>
      </c>
      <c r="I7" s="179"/>
      <c r="J7" s="177"/>
      <c r="K7" s="124"/>
      <c r="L7" s="3"/>
    </row>
    <row r="8" spans="2:12" ht="20.25" customHeight="1" thickBot="1" x14ac:dyDescent="0.2">
      <c r="B8" s="126"/>
      <c r="C8" s="172"/>
      <c r="D8" s="175"/>
      <c r="E8" s="178"/>
      <c r="F8" s="76"/>
      <c r="G8" s="20" t="s">
        <v>49</v>
      </c>
      <c r="H8" s="77">
        <f>SUM(H5:H7)</f>
        <v>139</v>
      </c>
      <c r="I8" s="179"/>
      <c r="J8" s="177"/>
      <c r="K8" s="124"/>
      <c r="L8" s="3"/>
    </row>
    <row r="9" spans="2:12" ht="20.25" customHeight="1" thickBot="1" x14ac:dyDescent="0.2">
      <c r="B9" s="126" t="s">
        <v>14</v>
      </c>
      <c r="C9" s="164" t="s">
        <v>21</v>
      </c>
      <c r="D9" s="173">
        <f>+H11</f>
        <v>285</v>
      </c>
      <c r="E9" s="176">
        <f>+D9/D$16*100</f>
        <v>56.772908366533869</v>
      </c>
      <c r="F9" s="74" t="s">
        <v>53</v>
      </c>
      <c r="G9" s="15" t="s">
        <v>50</v>
      </c>
      <c r="H9" s="15">
        <f>152+1+76+32</f>
        <v>261</v>
      </c>
      <c r="I9" s="179"/>
      <c r="J9" s="177"/>
      <c r="K9" s="124"/>
      <c r="L9" s="3"/>
    </row>
    <row r="10" spans="2:12" ht="20.25" customHeight="1" thickBot="1" x14ac:dyDescent="0.2">
      <c r="B10" s="126"/>
      <c r="C10" s="171"/>
      <c r="D10" s="174"/>
      <c r="E10" s="177"/>
      <c r="F10" s="75"/>
      <c r="G10" s="2" t="s">
        <v>155</v>
      </c>
      <c r="H10" s="2">
        <f>15+9</f>
        <v>24</v>
      </c>
      <c r="I10" s="179"/>
      <c r="J10" s="177"/>
      <c r="K10" s="124"/>
      <c r="L10" s="3"/>
    </row>
    <row r="11" spans="2:12" ht="20.25" customHeight="1" thickBot="1" x14ac:dyDescent="0.2">
      <c r="B11" s="126"/>
      <c r="C11" s="172"/>
      <c r="D11" s="175"/>
      <c r="E11" s="178"/>
      <c r="F11" s="76"/>
      <c r="G11" s="20" t="s">
        <v>49</v>
      </c>
      <c r="H11" s="77">
        <f>SUM(H9:H10)</f>
        <v>285</v>
      </c>
      <c r="I11" s="180"/>
      <c r="J11" s="178"/>
      <c r="K11" s="125"/>
      <c r="L11" s="3"/>
    </row>
    <row r="12" spans="2:12" ht="20.25" customHeight="1" thickBot="1" x14ac:dyDescent="0.2">
      <c r="B12" s="126" t="s">
        <v>15</v>
      </c>
      <c r="C12" s="164" t="s">
        <v>126</v>
      </c>
      <c r="D12" s="173">
        <f>+H15</f>
        <v>78</v>
      </c>
      <c r="E12" s="176">
        <f>+D12/D$16*100</f>
        <v>15.53784860557769</v>
      </c>
      <c r="F12" s="74" t="s">
        <v>53</v>
      </c>
      <c r="G12" s="15" t="s">
        <v>51</v>
      </c>
      <c r="H12" s="15">
        <f>43+33</f>
        <v>76</v>
      </c>
      <c r="I12" s="181">
        <f>+H15</f>
        <v>78</v>
      </c>
      <c r="J12" s="176">
        <f t="shared" ref="J12" si="0">+E12</f>
        <v>15.53784860557769</v>
      </c>
      <c r="K12" s="154" t="s">
        <v>28</v>
      </c>
      <c r="L12" s="3"/>
    </row>
    <row r="13" spans="2:12" ht="20.25" customHeight="1" thickBot="1" x14ac:dyDescent="0.2">
      <c r="B13" s="126"/>
      <c r="C13" s="165"/>
      <c r="D13" s="174"/>
      <c r="E13" s="177"/>
      <c r="F13" s="75" t="s">
        <v>344</v>
      </c>
      <c r="G13" s="2" t="s">
        <v>154</v>
      </c>
      <c r="H13" s="2">
        <v>1</v>
      </c>
      <c r="I13" s="179"/>
      <c r="J13" s="179"/>
      <c r="K13" s="155"/>
      <c r="L13" s="3"/>
    </row>
    <row r="14" spans="2:12" ht="20.25" customHeight="1" thickBot="1" x14ac:dyDescent="0.2">
      <c r="B14" s="126"/>
      <c r="C14" s="165"/>
      <c r="D14" s="174"/>
      <c r="E14" s="177"/>
      <c r="F14" s="75"/>
      <c r="G14" s="2" t="s">
        <v>127</v>
      </c>
      <c r="H14" s="2">
        <v>1</v>
      </c>
      <c r="I14" s="179"/>
      <c r="J14" s="179"/>
      <c r="K14" s="155"/>
      <c r="L14" s="3"/>
    </row>
    <row r="15" spans="2:12" ht="20.25" customHeight="1" thickBot="1" x14ac:dyDescent="0.2">
      <c r="B15" s="126"/>
      <c r="C15" s="171"/>
      <c r="D15" s="175"/>
      <c r="E15" s="178"/>
      <c r="F15" s="76"/>
      <c r="G15" s="20" t="s">
        <v>49</v>
      </c>
      <c r="H15" s="77">
        <f>SUM(H12:H14)</f>
        <v>78</v>
      </c>
      <c r="I15" s="180"/>
      <c r="J15" s="180"/>
      <c r="K15" s="156"/>
      <c r="L15" s="3"/>
    </row>
    <row r="16" spans="2:12" ht="23.25" customHeight="1" thickBot="1" x14ac:dyDescent="0.2">
      <c r="B16" s="3"/>
      <c r="C16" s="33" t="s">
        <v>3</v>
      </c>
      <c r="D16" s="78">
        <f>SUM(D5:D15)</f>
        <v>502</v>
      </c>
      <c r="E16" s="100">
        <f>SUM(E5:E15)</f>
        <v>100</v>
      </c>
      <c r="F16" s="32"/>
      <c r="G16" s="5"/>
      <c r="H16" s="5"/>
      <c r="I16" s="3"/>
      <c r="J16" s="3"/>
      <c r="K16" s="3"/>
      <c r="L16" s="3"/>
    </row>
    <row r="167" spans="7:7" x14ac:dyDescent="0.15">
      <c r="G167" s="99" t="s">
        <v>130</v>
      </c>
    </row>
  </sheetData>
  <mergeCells count="23">
    <mergeCell ref="K12:K15"/>
    <mergeCell ref="B12:B15"/>
    <mergeCell ref="C12:C15"/>
    <mergeCell ref="D12:D15"/>
    <mergeCell ref="E12:E15"/>
    <mergeCell ref="I12:I15"/>
    <mergeCell ref="J12:J15"/>
    <mergeCell ref="I5:I11"/>
    <mergeCell ref="B3:B4"/>
    <mergeCell ref="C3:C4"/>
    <mergeCell ref="D3:E3"/>
    <mergeCell ref="F3:H3"/>
    <mergeCell ref="I3:K3"/>
    <mergeCell ref="B9:B11"/>
    <mergeCell ref="C9:C11"/>
    <mergeCell ref="D9:D11"/>
    <mergeCell ref="E9:E11"/>
    <mergeCell ref="B5:B8"/>
    <mergeCell ref="C5:C8"/>
    <mergeCell ref="D5:D8"/>
    <mergeCell ref="E5:E8"/>
    <mergeCell ref="K5:K11"/>
    <mergeCell ref="J5:J11"/>
  </mergeCells>
  <phoneticPr fontId="1"/>
  <pageMargins left="0.70866141732283472" right="0.70866141732283472" top="0.74803149606299213" bottom="0.74803149606299213" header="0.31496062992125984" footer="0.31496062992125984"/>
  <pageSetup paperSize="9" scale="85" fitToHeight="0"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67"/>
  <sheetViews>
    <sheetView topLeftCell="E1" zoomScaleNormal="100" zoomScaleSheetLayoutView="100" workbookViewId="0">
      <selection activeCell="G167" sqref="G167"/>
    </sheetView>
  </sheetViews>
  <sheetFormatPr defaultRowHeight="13.5" x14ac:dyDescent="0.15"/>
  <cols>
    <col min="1" max="1" width="4.125" style="3" customWidth="1"/>
    <col min="2" max="2" width="9" style="3"/>
    <col min="3" max="3" width="30.375" style="3" customWidth="1"/>
    <col min="4" max="4" width="9" style="4"/>
    <col min="5" max="5" width="9" style="3"/>
    <col min="6" max="6" width="12.75" style="3" customWidth="1"/>
    <col min="7" max="7" width="30.5" style="5" bestFit="1" customWidth="1"/>
    <col min="8" max="8" width="9" style="6"/>
    <col min="9" max="9" width="9" style="5"/>
    <col min="10" max="16384" width="9" style="3"/>
  </cols>
  <sheetData>
    <row r="2" spans="2:11" ht="21" customHeight="1" thickBot="1" x14ac:dyDescent="0.2">
      <c r="B2" s="3" t="s">
        <v>291</v>
      </c>
      <c r="K2" s="7"/>
    </row>
    <row r="3" spans="2:11" ht="22.5" customHeight="1" x14ac:dyDescent="0.15">
      <c r="B3" s="111" t="s">
        <v>1</v>
      </c>
      <c r="C3" s="113" t="s">
        <v>2</v>
      </c>
      <c r="D3" s="115" t="s">
        <v>3</v>
      </c>
      <c r="E3" s="118"/>
      <c r="F3" s="207" t="s">
        <v>8</v>
      </c>
      <c r="G3" s="208"/>
      <c r="H3" s="191"/>
      <c r="I3" s="118" t="s">
        <v>12</v>
      </c>
      <c r="J3" s="118"/>
      <c r="K3" s="119"/>
    </row>
    <row r="4" spans="2:11" ht="22.5" customHeight="1" thickBot="1" x14ac:dyDescent="0.2">
      <c r="B4" s="112"/>
      <c r="C4" s="114"/>
      <c r="D4" s="8" t="s">
        <v>4</v>
      </c>
      <c r="E4" s="12" t="s">
        <v>275</v>
      </c>
      <c r="F4" s="12" t="s">
        <v>55</v>
      </c>
      <c r="G4" s="10" t="s">
        <v>6</v>
      </c>
      <c r="H4" s="11" t="s">
        <v>7</v>
      </c>
      <c r="I4" s="10" t="s">
        <v>9</v>
      </c>
      <c r="J4" s="12" t="s">
        <v>235</v>
      </c>
      <c r="K4" s="13" t="s">
        <v>11</v>
      </c>
    </row>
    <row r="5" spans="2:11" ht="14.25" customHeight="1" thickBot="1" x14ac:dyDescent="0.2">
      <c r="B5" s="126" t="s">
        <v>13</v>
      </c>
      <c r="C5" s="170" t="s">
        <v>292</v>
      </c>
      <c r="D5" s="130">
        <f>H6</f>
        <v>2710</v>
      </c>
      <c r="E5" s="185">
        <f>D5/$D$64*100</f>
        <v>12.645823611759216</v>
      </c>
      <c r="F5" s="101" t="s">
        <v>293</v>
      </c>
      <c r="G5" s="15" t="s">
        <v>294</v>
      </c>
      <c r="H5" s="16">
        <v>2710</v>
      </c>
      <c r="I5" s="199">
        <f>H6+H9</f>
        <v>7286</v>
      </c>
      <c r="J5" s="185">
        <f>I5/D64*100</f>
        <v>33.999066728884742</v>
      </c>
      <c r="K5" s="123" t="s">
        <v>294</v>
      </c>
    </row>
    <row r="6" spans="2:11" ht="14.25" thickBot="1" x14ac:dyDescent="0.2">
      <c r="B6" s="126"/>
      <c r="C6" s="172"/>
      <c r="D6" s="132"/>
      <c r="E6" s="186"/>
      <c r="F6" s="102"/>
      <c r="G6" s="20" t="s">
        <v>49</v>
      </c>
      <c r="H6" s="21">
        <f>SUM(H5:H5)</f>
        <v>2710</v>
      </c>
      <c r="I6" s="205"/>
      <c r="J6" s="187"/>
      <c r="K6" s="124"/>
    </row>
    <row r="7" spans="2:11" ht="14.25" customHeight="1" thickBot="1" x14ac:dyDescent="0.2">
      <c r="B7" s="126" t="s">
        <v>14</v>
      </c>
      <c r="C7" s="170" t="s">
        <v>295</v>
      </c>
      <c r="D7" s="130">
        <f>H9</f>
        <v>4576</v>
      </c>
      <c r="E7" s="185">
        <f>D7/$D$64*100</f>
        <v>21.353243117125526</v>
      </c>
      <c r="F7" s="101" t="s">
        <v>293</v>
      </c>
      <c r="G7" s="15" t="s">
        <v>296</v>
      </c>
      <c r="H7" s="103">
        <v>4575</v>
      </c>
      <c r="I7" s="205"/>
      <c r="J7" s="187"/>
      <c r="K7" s="124"/>
    </row>
    <row r="8" spans="2:11" ht="14.25" customHeight="1" thickBot="1" x14ac:dyDescent="0.2">
      <c r="B8" s="126"/>
      <c r="C8" s="171"/>
      <c r="D8" s="131"/>
      <c r="E8" s="187"/>
      <c r="F8" s="104"/>
      <c r="G8" s="15" t="s">
        <v>378</v>
      </c>
      <c r="H8" s="18">
        <v>1</v>
      </c>
      <c r="I8" s="205"/>
      <c r="J8" s="187"/>
      <c r="K8" s="124"/>
    </row>
    <row r="9" spans="2:11" ht="14.25" thickBot="1" x14ac:dyDescent="0.2">
      <c r="B9" s="126"/>
      <c r="C9" s="172"/>
      <c r="D9" s="132"/>
      <c r="E9" s="186"/>
      <c r="F9" s="76"/>
      <c r="G9" s="20" t="s">
        <v>49</v>
      </c>
      <c r="H9" s="55">
        <f>SUM(H7:H8)</f>
        <v>4576</v>
      </c>
      <c r="I9" s="206"/>
      <c r="J9" s="186"/>
      <c r="K9" s="125"/>
    </row>
    <row r="10" spans="2:11" ht="14.25" customHeight="1" thickBot="1" x14ac:dyDescent="0.2">
      <c r="B10" s="126" t="s">
        <v>15</v>
      </c>
      <c r="C10" s="170" t="s">
        <v>297</v>
      </c>
      <c r="D10" s="130">
        <f>H12</f>
        <v>6352</v>
      </c>
      <c r="E10" s="185">
        <f>D10/D64*100</f>
        <v>29.640690620625293</v>
      </c>
      <c r="F10" s="74" t="s">
        <v>293</v>
      </c>
      <c r="G10" s="15" t="s">
        <v>298</v>
      </c>
      <c r="H10" s="16">
        <v>6337</v>
      </c>
      <c r="I10" s="199">
        <f>H12</f>
        <v>6352</v>
      </c>
      <c r="J10" s="185">
        <f>I10/D64*100</f>
        <v>29.640690620625293</v>
      </c>
      <c r="K10" s="154" t="s">
        <v>299</v>
      </c>
    </row>
    <row r="11" spans="2:11" ht="14.25" thickBot="1" x14ac:dyDescent="0.2">
      <c r="B11" s="126"/>
      <c r="C11" s="171"/>
      <c r="D11" s="131"/>
      <c r="E11" s="187"/>
      <c r="F11" s="75"/>
      <c r="G11" s="2" t="s">
        <v>300</v>
      </c>
      <c r="H11" s="18">
        <v>15</v>
      </c>
      <c r="I11" s="200"/>
      <c r="J11" s="179"/>
      <c r="K11" s="155"/>
    </row>
    <row r="12" spans="2:11" ht="14.25" thickBot="1" x14ac:dyDescent="0.2">
      <c r="B12" s="126"/>
      <c r="C12" s="172"/>
      <c r="D12" s="132"/>
      <c r="E12" s="186"/>
      <c r="F12" s="76"/>
      <c r="G12" s="20" t="s">
        <v>49</v>
      </c>
      <c r="H12" s="21">
        <f>SUM(H10:H11)</f>
        <v>6352</v>
      </c>
      <c r="I12" s="201"/>
      <c r="J12" s="180"/>
      <c r="K12" s="156"/>
    </row>
    <row r="13" spans="2:11" ht="14.25" customHeight="1" thickBot="1" x14ac:dyDescent="0.2">
      <c r="B13" s="126" t="s">
        <v>16</v>
      </c>
      <c r="C13" s="164" t="s">
        <v>301</v>
      </c>
      <c r="D13" s="130">
        <f>H15</f>
        <v>6009</v>
      </c>
      <c r="E13" s="120">
        <f>D13/D64*100</f>
        <v>28.040130657956137</v>
      </c>
      <c r="F13" s="74" t="s">
        <v>293</v>
      </c>
      <c r="G13" s="15" t="s">
        <v>180</v>
      </c>
      <c r="H13" s="16">
        <v>5936</v>
      </c>
      <c r="I13" s="199">
        <f>H15</f>
        <v>6009</v>
      </c>
      <c r="J13" s="120">
        <f>I13/D64*100</f>
        <v>28.040130657956137</v>
      </c>
      <c r="K13" s="154" t="s">
        <v>302</v>
      </c>
    </row>
    <row r="14" spans="2:11" ht="14.25" thickBot="1" x14ac:dyDescent="0.2">
      <c r="B14" s="126"/>
      <c r="C14" s="165"/>
      <c r="D14" s="131"/>
      <c r="E14" s="121"/>
      <c r="F14" s="75"/>
      <c r="G14" s="2" t="s">
        <v>303</v>
      </c>
      <c r="H14" s="18">
        <v>73</v>
      </c>
      <c r="I14" s="200"/>
      <c r="J14" s="121"/>
      <c r="K14" s="155"/>
    </row>
    <row r="15" spans="2:11" ht="14.25" thickBot="1" x14ac:dyDescent="0.2">
      <c r="B15" s="126"/>
      <c r="C15" s="172"/>
      <c r="D15" s="132"/>
      <c r="E15" s="122"/>
      <c r="F15" s="76"/>
      <c r="G15" s="20" t="s">
        <v>49</v>
      </c>
      <c r="H15" s="21">
        <f>SUM(H13:H14)</f>
        <v>6009</v>
      </c>
      <c r="I15" s="201"/>
      <c r="J15" s="122"/>
      <c r="K15" s="156"/>
    </row>
    <row r="16" spans="2:11" ht="14.25" customHeight="1" thickBot="1" x14ac:dyDescent="0.2">
      <c r="B16" s="126" t="s">
        <v>17</v>
      </c>
      <c r="C16" s="164" t="s">
        <v>304</v>
      </c>
      <c r="D16" s="130">
        <f>H33</f>
        <v>1226</v>
      </c>
      <c r="E16" s="185">
        <f>D16/D64*100</f>
        <v>5.7209519365375643</v>
      </c>
      <c r="F16" s="74" t="s">
        <v>293</v>
      </c>
      <c r="G16" s="15" t="s">
        <v>305</v>
      </c>
      <c r="H16" s="16">
        <v>407</v>
      </c>
      <c r="I16" s="199">
        <f>H33</f>
        <v>1226</v>
      </c>
      <c r="J16" s="185">
        <f>I16/D64*100</f>
        <v>5.7209519365375643</v>
      </c>
      <c r="K16" s="202" t="s">
        <v>306</v>
      </c>
    </row>
    <row r="17" spans="2:11" ht="14.25" thickBot="1" x14ac:dyDescent="0.2">
      <c r="B17" s="126"/>
      <c r="C17" s="165"/>
      <c r="D17" s="131"/>
      <c r="E17" s="187"/>
      <c r="F17" s="75"/>
      <c r="G17" s="2" t="s">
        <v>307</v>
      </c>
      <c r="H17" s="18">
        <v>3</v>
      </c>
      <c r="I17" s="200"/>
      <c r="J17" s="187"/>
      <c r="K17" s="203"/>
    </row>
    <row r="18" spans="2:11" ht="14.25" thickBot="1" x14ac:dyDescent="0.2">
      <c r="B18" s="126"/>
      <c r="C18" s="171"/>
      <c r="D18" s="131"/>
      <c r="E18" s="187"/>
      <c r="F18" s="75"/>
      <c r="G18" s="2" t="s">
        <v>308</v>
      </c>
      <c r="H18" s="18">
        <v>9</v>
      </c>
      <c r="I18" s="200"/>
      <c r="J18" s="179"/>
      <c r="K18" s="203"/>
    </row>
    <row r="19" spans="2:11" ht="14.25" thickBot="1" x14ac:dyDescent="0.2">
      <c r="B19" s="126"/>
      <c r="C19" s="171"/>
      <c r="D19" s="131"/>
      <c r="E19" s="187"/>
      <c r="F19" s="75"/>
      <c r="G19" s="2" t="s">
        <v>309</v>
      </c>
      <c r="H19" s="18">
        <v>22</v>
      </c>
      <c r="I19" s="200"/>
      <c r="J19" s="179"/>
      <c r="K19" s="203"/>
    </row>
    <row r="20" spans="2:11" ht="14.25" thickBot="1" x14ac:dyDescent="0.2">
      <c r="B20" s="126"/>
      <c r="C20" s="171"/>
      <c r="D20" s="131"/>
      <c r="E20" s="187"/>
      <c r="F20" s="75"/>
      <c r="G20" s="2" t="s">
        <v>310</v>
      </c>
      <c r="H20" s="18">
        <v>55</v>
      </c>
      <c r="I20" s="200"/>
      <c r="J20" s="179"/>
      <c r="K20" s="203"/>
    </row>
    <row r="21" spans="2:11" ht="14.25" thickBot="1" x14ac:dyDescent="0.2">
      <c r="B21" s="126"/>
      <c r="C21" s="171"/>
      <c r="D21" s="131"/>
      <c r="E21" s="187"/>
      <c r="F21" s="75"/>
      <c r="G21" s="2" t="s">
        <v>379</v>
      </c>
      <c r="H21" s="18">
        <v>1</v>
      </c>
      <c r="I21" s="200"/>
      <c r="J21" s="179"/>
      <c r="K21" s="203"/>
    </row>
    <row r="22" spans="2:11" ht="14.25" thickBot="1" x14ac:dyDescent="0.2">
      <c r="B22" s="126"/>
      <c r="C22" s="171"/>
      <c r="D22" s="131"/>
      <c r="E22" s="187"/>
      <c r="F22" s="75"/>
      <c r="G22" s="2" t="s">
        <v>195</v>
      </c>
      <c r="H22" s="18">
        <v>5</v>
      </c>
      <c r="I22" s="200"/>
      <c r="J22" s="179"/>
      <c r="K22" s="203"/>
    </row>
    <row r="23" spans="2:11" ht="14.25" thickBot="1" x14ac:dyDescent="0.2">
      <c r="B23" s="126"/>
      <c r="C23" s="171"/>
      <c r="D23" s="131"/>
      <c r="E23" s="187"/>
      <c r="F23" s="75"/>
      <c r="G23" s="2" t="s">
        <v>311</v>
      </c>
      <c r="H23" s="18">
        <v>7</v>
      </c>
      <c r="I23" s="200"/>
      <c r="J23" s="179"/>
      <c r="K23" s="203"/>
    </row>
    <row r="24" spans="2:11" ht="14.25" thickBot="1" x14ac:dyDescent="0.2">
      <c r="B24" s="126"/>
      <c r="C24" s="171"/>
      <c r="D24" s="131"/>
      <c r="E24" s="187"/>
      <c r="F24" s="75"/>
      <c r="G24" s="2" t="s">
        <v>198</v>
      </c>
      <c r="H24" s="18">
        <v>1</v>
      </c>
      <c r="I24" s="200"/>
      <c r="J24" s="179"/>
      <c r="K24" s="203"/>
    </row>
    <row r="25" spans="2:11" ht="14.25" thickBot="1" x14ac:dyDescent="0.2">
      <c r="B25" s="126"/>
      <c r="C25" s="171"/>
      <c r="D25" s="131"/>
      <c r="E25" s="187"/>
      <c r="F25" s="75"/>
      <c r="G25" s="2" t="s">
        <v>199</v>
      </c>
      <c r="H25" s="18">
        <v>302</v>
      </c>
      <c r="I25" s="200"/>
      <c r="J25" s="179"/>
      <c r="K25" s="203"/>
    </row>
    <row r="26" spans="2:11" ht="14.25" thickBot="1" x14ac:dyDescent="0.2">
      <c r="B26" s="126"/>
      <c r="C26" s="171"/>
      <c r="D26" s="131"/>
      <c r="E26" s="187"/>
      <c r="F26" s="75"/>
      <c r="G26" s="2" t="s">
        <v>361</v>
      </c>
      <c r="H26" s="18">
        <v>1</v>
      </c>
      <c r="I26" s="200"/>
      <c r="J26" s="179"/>
      <c r="K26" s="203"/>
    </row>
    <row r="27" spans="2:11" ht="14.25" thickBot="1" x14ac:dyDescent="0.2">
      <c r="B27" s="126"/>
      <c r="C27" s="171"/>
      <c r="D27" s="131"/>
      <c r="E27" s="187"/>
      <c r="F27" s="75"/>
      <c r="G27" s="2" t="s">
        <v>312</v>
      </c>
      <c r="H27" s="18">
        <v>1</v>
      </c>
      <c r="I27" s="200"/>
      <c r="J27" s="179"/>
      <c r="K27" s="203"/>
    </row>
    <row r="28" spans="2:11" ht="14.25" thickBot="1" x14ac:dyDescent="0.2">
      <c r="B28" s="126"/>
      <c r="C28" s="171"/>
      <c r="D28" s="131"/>
      <c r="E28" s="187"/>
      <c r="F28" s="75"/>
      <c r="G28" s="2" t="s">
        <v>313</v>
      </c>
      <c r="H28" s="18">
        <v>1</v>
      </c>
      <c r="I28" s="200"/>
      <c r="J28" s="179"/>
      <c r="K28" s="203"/>
    </row>
    <row r="29" spans="2:11" ht="14.25" thickBot="1" x14ac:dyDescent="0.2">
      <c r="B29" s="126"/>
      <c r="C29" s="171"/>
      <c r="D29" s="131"/>
      <c r="E29" s="187"/>
      <c r="F29" s="75"/>
      <c r="G29" s="2" t="s">
        <v>314</v>
      </c>
      <c r="H29" s="18">
        <v>3</v>
      </c>
      <c r="I29" s="200"/>
      <c r="J29" s="179"/>
      <c r="K29" s="203"/>
    </row>
    <row r="30" spans="2:11" ht="14.25" thickBot="1" x14ac:dyDescent="0.2">
      <c r="B30" s="126"/>
      <c r="C30" s="171"/>
      <c r="D30" s="131"/>
      <c r="E30" s="187"/>
      <c r="F30" s="75"/>
      <c r="G30" s="2" t="s">
        <v>315</v>
      </c>
      <c r="H30" s="18">
        <v>3</v>
      </c>
      <c r="I30" s="200"/>
      <c r="J30" s="179"/>
      <c r="K30" s="203"/>
    </row>
    <row r="31" spans="2:11" ht="14.25" thickBot="1" x14ac:dyDescent="0.2">
      <c r="B31" s="126"/>
      <c r="C31" s="171"/>
      <c r="D31" s="131"/>
      <c r="E31" s="187"/>
      <c r="F31" s="75"/>
      <c r="G31" s="2" t="s">
        <v>316</v>
      </c>
      <c r="H31" s="18">
        <v>404</v>
      </c>
      <c r="I31" s="200"/>
      <c r="J31" s="179"/>
      <c r="K31" s="203"/>
    </row>
    <row r="32" spans="2:11" ht="14.25" thickBot="1" x14ac:dyDescent="0.2">
      <c r="B32" s="126"/>
      <c r="C32" s="171"/>
      <c r="D32" s="131"/>
      <c r="E32" s="187"/>
      <c r="F32" s="75"/>
      <c r="G32" s="2" t="s">
        <v>380</v>
      </c>
      <c r="H32" s="18">
        <v>1</v>
      </c>
      <c r="I32" s="200"/>
      <c r="J32" s="179"/>
      <c r="K32" s="203"/>
    </row>
    <row r="33" spans="2:11" ht="14.25" thickBot="1" x14ac:dyDescent="0.2">
      <c r="B33" s="126"/>
      <c r="C33" s="172"/>
      <c r="D33" s="132"/>
      <c r="E33" s="186"/>
      <c r="F33" s="76"/>
      <c r="G33" s="20" t="s">
        <v>49</v>
      </c>
      <c r="H33" s="21">
        <f>SUM(H16:H32)</f>
        <v>1226</v>
      </c>
      <c r="I33" s="201"/>
      <c r="J33" s="180"/>
      <c r="K33" s="204"/>
    </row>
    <row r="34" spans="2:11" ht="14.25" customHeight="1" thickBot="1" x14ac:dyDescent="0.2">
      <c r="B34" s="126" t="s">
        <v>18</v>
      </c>
      <c r="C34" s="164" t="s">
        <v>317</v>
      </c>
      <c r="D34" s="130">
        <f>H47</f>
        <v>290</v>
      </c>
      <c r="E34" s="185">
        <f>D34/D64*100</f>
        <v>1.3532431171255248</v>
      </c>
      <c r="F34" s="74" t="s">
        <v>293</v>
      </c>
      <c r="G34" s="15" t="s">
        <v>189</v>
      </c>
      <c r="H34" s="16">
        <v>140</v>
      </c>
      <c r="I34" s="199">
        <f>H47</f>
        <v>290</v>
      </c>
      <c r="J34" s="185">
        <f>I34/D64*100</f>
        <v>1.3532431171255248</v>
      </c>
      <c r="K34" s="154" t="s">
        <v>318</v>
      </c>
    </row>
    <row r="35" spans="2:11" ht="14.25" thickBot="1" x14ac:dyDescent="0.2">
      <c r="B35" s="126"/>
      <c r="C35" s="171"/>
      <c r="D35" s="131"/>
      <c r="E35" s="187"/>
      <c r="F35" s="75"/>
      <c r="G35" s="2" t="s">
        <v>319</v>
      </c>
      <c r="H35" s="18">
        <v>1</v>
      </c>
      <c r="I35" s="200"/>
      <c r="J35" s="179"/>
      <c r="K35" s="155"/>
    </row>
    <row r="36" spans="2:11" ht="14.25" thickBot="1" x14ac:dyDescent="0.2">
      <c r="B36" s="126"/>
      <c r="C36" s="171"/>
      <c r="D36" s="131"/>
      <c r="E36" s="187"/>
      <c r="F36" s="75"/>
      <c r="G36" s="2" t="s">
        <v>320</v>
      </c>
      <c r="H36" s="18">
        <v>1</v>
      </c>
      <c r="I36" s="200"/>
      <c r="J36" s="179"/>
      <c r="K36" s="155"/>
    </row>
    <row r="37" spans="2:11" ht="14.25" thickBot="1" x14ac:dyDescent="0.2">
      <c r="B37" s="126"/>
      <c r="C37" s="171"/>
      <c r="D37" s="131"/>
      <c r="E37" s="187"/>
      <c r="F37" s="75"/>
      <c r="G37" s="2" t="s">
        <v>321</v>
      </c>
      <c r="H37" s="18">
        <v>6</v>
      </c>
      <c r="I37" s="200"/>
      <c r="J37" s="179"/>
      <c r="K37" s="155"/>
    </row>
    <row r="38" spans="2:11" ht="14.25" thickBot="1" x14ac:dyDescent="0.2">
      <c r="B38" s="126"/>
      <c r="C38" s="171"/>
      <c r="D38" s="131"/>
      <c r="E38" s="187"/>
      <c r="F38" s="75"/>
      <c r="G38" s="2" t="s">
        <v>322</v>
      </c>
      <c r="H38" s="18">
        <v>5</v>
      </c>
      <c r="I38" s="200"/>
      <c r="J38" s="179"/>
      <c r="K38" s="155"/>
    </row>
    <row r="39" spans="2:11" ht="14.25" thickBot="1" x14ac:dyDescent="0.2">
      <c r="B39" s="126"/>
      <c r="C39" s="171"/>
      <c r="D39" s="131"/>
      <c r="E39" s="187"/>
      <c r="F39" s="75"/>
      <c r="G39" s="2" t="s">
        <v>309</v>
      </c>
      <c r="H39" s="18">
        <v>3</v>
      </c>
      <c r="I39" s="200"/>
      <c r="J39" s="179"/>
      <c r="K39" s="155"/>
    </row>
    <row r="40" spans="2:11" ht="14.25" thickBot="1" x14ac:dyDescent="0.2">
      <c r="B40" s="126"/>
      <c r="C40" s="171"/>
      <c r="D40" s="131"/>
      <c r="E40" s="187"/>
      <c r="F40" s="75"/>
      <c r="G40" s="2" t="s">
        <v>385</v>
      </c>
      <c r="H40" s="18">
        <v>1</v>
      </c>
      <c r="I40" s="200"/>
      <c r="J40" s="179"/>
      <c r="K40" s="155"/>
    </row>
    <row r="41" spans="2:11" ht="14.25" thickBot="1" x14ac:dyDescent="0.2">
      <c r="B41" s="126"/>
      <c r="C41" s="171"/>
      <c r="D41" s="131"/>
      <c r="E41" s="187"/>
      <c r="F41" s="75"/>
      <c r="G41" s="2" t="s">
        <v>210</v>
      </c>
      <c r="H41" s="18">
        <v>1</v>
      </c>
      <c r="I41" s="200"/>
      <c r="J41" s="179"/>
      <c r="K41" s="155"/>
    </row>
    <row r="42" spans="2:11" ht="14.25" thickBot="1" x14ac:dyDescent="0.2">
      <c r="B42" s="126"/>
      <c r="C42" s="171"/>
      <c r="D42" s="131"/>
      <c r="E42" s="187"/>
      <c r="F42" s="75"/>
      <c r="G42" s="2" t="s">
        <v>323</v>
      </c>
      <c r="H42" s="18">
        <v>2</v>
      </c>
      <c r="I42" s="200"/>
      <c r="J42" s="179"/>
      <c r="K42" s="155"/>
    </row>
    <row r="43" spans="2:11" ht="14.25" thickBot="1" x14ac:dyDescent="0.2">
      <c r="B43" s="126"/>
      <c r="C43" s="171"/>
      <c r="D43" s="131"/>
      <c r="E43" s="187"/>
      <c r="F43" s="75"/>
      <c r="G43" s="2" t="s">
        <v>324</v>
      </c>
      <c r="H43" s="18">
        <v>5</v>
      </c>
      <c r="I43" s="200"/>
      <c r="J43" s="179"/>
      <c r="K43" s="155"/>
    </row>
    <row r="44" spans="2:11" ht="14.25" thickBot="1" x14ac:dyDescent="0.2">
      <c r="B44" s="126"/>
      <c r="C44" s="171"/>
      <c r="D44" s="131"/>
      <c r="E44" s="187"/>
      <c r="F44" s="75"/>
      <c r="G44" s="2" t="s">
        <v>325</v>
      </c>
      <c r="H44" s="18">
        <v>122</v>
      </c>
      <c r="I44" s="200"/>
      <c r="J44" s="179"/>
      <c r="K44" s="155"/>
    </row>
    <row r="45" spans="2:11" ht="14.25" thickBot="1" x14ac:dyDescent="0.2">
      <c r="B45" s="126"/>
      <c r="C45" s="171"/>
      <c r="D45" s="131"/>
      <c r="E45" s="187"/>
      <c r="F45" s="75"/>
      <c r="G45" s="2" t="s">
        <v>326</v>
      </c>
      <c r="H45" s="18">
        <v>2</v>
      </c>
      <c r="I45" s="200"/>
      <c r="J45" s="179"/>
      <c r="K45" s="155"/>
    </row>
    <row r="46" spans="2:11" ht="14.25" thickBot="1" x14ac:dyDescent="0.2">
      <c r="B46" s="126"/>
      <c r="C46" s="171"/>
      <c r="D46" s="131"/>
      <c r="E46" s="187"/>
      <c r="F46" s="75"/>
      <c r="G46" s="2" t="s">
        <v>327</v>
      </c>
      <c r="H46" s="18">
        <v>1</v>
      </c>
      <c r="I46" s="200"/>
      <c r="J46" s="179"/>
      <c r="K46" s="155"/>
    </row>
    <row r="47" spans="2:11" ht="14.25" thickBot="1" x14ac:dyDescent="0.2">
      <c r="B47" s="126"/>
      <c r="C47" s="172"/>
      <c r="D47" s="132"/>
      <c r="E47" s="186"/>
      <c r="F47" s="76"/>
      <c r="G47" s="20" t="s">
        <v>49</v>
      </c>
      <c r="H47" s="21">
        <f>SUM(H34:H46)</f>
        <v>290</v>
      </c>
      <c r="I47" s="201"/>
      <c r="J47" s="180"/>
      <c r="K47" s="156"/>
    </row>
    <row r="48" spans="2:11" ht="14.25" customHeight="1" thickBot="1" x14ac:dyDescent="0.2">
      <c r="B48" s="126" t="s">
        <v>19</v>
      </c>
      <c r="C48" s="164" t="s">
        <v>328</v>
      </c>
      <c r="D48" s="130">
        <f>H51</f>
        <v>134</v>
      </c>
      <c r="E48" s="185">
        <f>D48/D64*100</f>
        <v>0.62529164722351838</v>
      </c>
      <c r="F48" s="74" t="s">
        <v>293</v>
      </c>
      <c r="G48" s="15" t="s">
        <v>205</v>
      </c>
      <c r="H48" s="16">
        <v>56</v>
      </c>
      <c r="I48" s="199">
        <f>H51</f>
        <v>134</v>
      </c>
      <c r="J48" s="185">
        <f>I48/D64*100</f>
        <v>0.62529164722351838</v>
      </c>
      <c r="K48" s="123" t="s">
        <v>318</v>
      </c>
    </row>
    <row r="49" spans="2:13" ht="14.25" thickBot="1" x14ac:dyDescent="0.2">
      <c r="B49" s="126"/>
      <c r="C49" s="171"/>
      <c r="D49" s="131"/>
      <c r="E49" s="187"/>
      <c r="F49" s="75"/>
      <c r="G49" s="2" t="s">
        <v>329</v>
      </c>
      <c r="H49" s="18">
        <v>13</v>
      </c>
      <c r="I49" s="200"/>
      <c r="J49" s="179"/>
      <c r="K49" s="124"/>
    </row>
    <row r="50" spans="2:13" ht="14.25" thickBot="1" x14ac:dyDescent="0.2">
      <c r="B50" s="126"/>
      <c r="C50" s="171"/>
      <c r="D50" s="131"/>
      <c r="E50" s="187"/>
      <c r="F50" s="75"/>
      <c r="G50" s="2" t="s">
        <v>330</v>
      </c>
      <c r="H50" s="18">
        <v>65</v>
      </c>
      <c r="I50" s="200"/>
      <c r="J50" s="179"/>
      <c r="K50" s="124"/>
    </row>
    <row r="51" spans="2:13" ht="14.25" thickBot="1" x14ac:dyDescent="0.2">
      <c r="B51" s="126"/>
      <c r="C51" s="172"/>
      <c r="D51" s="132"/>
      <c r="E51" s="186"/>
      <c r="F51" s="76"/>
      <c r="G51" s="20" t="s">
        <v>49</v>
      </c>
      <c r="H51" s="21">
        <f>SUM(H48:H50)</f>
        <v>134</v>
      </c>
      <c r="I51" s="201"/>
      <c r="J51" s="180"/>
      <c r="K51" s="125"/>
    </row>
    <row r="52" spans="2:13" ht="14.25" customHeight="1" thickBot="1" x14ac:dyDescent="0.2">
      <c r="B52" s="126" t="s">
        <v>331</v>
      </c>
      <c r="C52" s="164" t="s">
        <v>332</v>
      </c>
      <c r="D52" s="130">
        <f>H63</f>
        <v>133</v>
      </c>
      <c r="E52" s="185">
        <f>D52/D64*100</f>
        <v>0.62062529164722358</v>
      </c>
      <c r="F52" s="74" t="s">
        <v>293</v>
      </c>
      <c r="G52" s="15" t="s">
        <v>333</v>
      </c>
      <c r="H52" s="16">
        <v>49</v>
      </c>
      <c r="I52" s="199">
        <f>H63</f>
        <v>133</v>
      </c>
      <c r="J52" s="185">
        <f>I52/D64*100</f>
        <v>0.62062529164722358</v>
      </c>
      <c r="K52" s="154" t="s">
        <v>318</v>
      </c>
    </row>
    <row r="53" spans="2:13" ht="14.25" thickBot="1" x14ac:dyDescent="0.2">
      <c r="B53" s="126"/>
      <c r="C53" s="171"/>
      <c r="D53" s="131"/>
      <c r="E53" s="187"/>
      <c r="F53" s="75"/>
      <c r="G53" s="2" t="s">
        <v>209</v>
      </c>
      <c r="H53" s="18">
        <v>12</v>
      </c>
      <c r="I53" s="200"/>
      <c r="J53" s="179"/>
      <c r="K53" s="155"/>
    </row>
    <row r="54" spans="2:13" ht="14.25" thickBot="1" x14ac:dyDescent="0.2">
      <c r="B54" s="126"/>
      <c r="C54" s="171"/>
      <c r="D54" s="131"/>
      <c r="E54" s="187"/>
      <c r="F54" s="75"/>
      <c r="G54" s="2" t="s">
        <v>334</v>
      </c>
      <c r="H54" s="18">
        <v>2</v>
      </c>
      <c r="I54" s="200"/>
      <c r="J54" s="179"/>
      <c r="K54" s="155"/>
    </row>
    <row r="55" spans="2:13" ht="14.25" thickBot="1" x14ac:dyDescent="0.2">
      <c r="B55" s="126"/>
      <c r="C55" s="171"/>
      <c r="D55" s="131"/>
      <c r="E55" s="187"/>
      <c r="F55" s="75"/>
      <c r="G55" s="2" t="s">
        <v>335</v>
      </c>
      <c r="H55" s="18">
        <v>1</v>
      </c>
      <c r="I55" s="200"/>
      <c r="J55" s="179"/>
      <c r="K55" s="155"/>
    </row>
    <row r="56" spans="2:13" ht="14.25" thickBot="1" x14ac:dyDescent="0.2">
      <c r="B56" s="126"/>
      <c r="C56" s="171"/>
      <c r="D56" s="131"/>
      <c r="E56" s="187"/>
      <c r="F56" s="75"/>
      <c r="G56" s="2" t="s">
        <v>336</v>
      </c>
      <c r="H56" s="18">
        <v>4</v>
      </c>
      <c r="I56" s="200"/>
      <c r="J56" s="179"/>
      <c r="K56" s="155"/>
    </row>
    <row r="57" spans="2:13" ht="14.25" thickBot="1" x14ac:dyDescent="0.2">
      <c r="B57" s="126"/>
      <c r="C57" s="171"/>
      <c r="D57" s="131"/>
      <c r="E57" s="187"/>
      <c r="F57" s="75"/>
      <c r="G57" s="2" t="s">
        <v>337</v>
      </c>
      <c r="H57" s="18">
        <v>1</v>
      </c>
      <c r="I57" s="200"/>
      <c r="J57" s="179"/>
      <c r="K57" s="155"/>
    </row>
    <row r="58" spans="2:13" ht="14.25" thickBot="1" x14ac:dyDescent="0.2">
      <c r="B58" s="126"/>
      <c r="C58" s="171"/>
      <c r="D58" s="131"/>
      <c r="E58" s="187"/>
      <c r="F58" s="75"/>
      <c r="G58" s="2" t="s">
        <v>338</v>
      </c>
      <c r="H58" s="18">
        <v>1</v>
      </c>
      <c r="I58" s="200"/>
      <c r="J58" s="179"/>
      <c r="K58" s="155"/>
    </row>
    <row r="59" spans="2:13" ht="14.25" thickBot="1" x14ac:dyDescent="0.2">
      <c r="B59" s="126"/>
      <c r="C59" s="171"/>
      <c r="D59" s="131"/>
      <c r="E59" s="187"/>
      <c r="F59" s="75"/>
      <c r="G59" s="2" t="s">
        <v>339</v>
      </c>
      <c r="H59" s="18">
        <v>5</v>
      </c>
      <c r="I59" s="200"/>
      <c r="J59" s="179"/>
      <c r="K59" s="155"/>
    </row>
    <row r="60" spans="2:13" ht="14.25" thickBot="1" x14ac:dyDescent="0.2">
      <c r="B60" s="126"/>
      <c r="C60" s="171"/>
      <c r="D60" s="131"/>
      <c r="E60" s="187"/>
      <c r="F60" s="75"/>
      <c r="G60" s="2" t="s">
        <v>340</v>
      </c>
      <c r="H60" s="18">
        <v>1</v>
      </c>
      <c r="I60" s="200"/>
      <c r="J60" s="179"/>
      <c r="K60" s="155"/>
    </row>
    <row r="61" spans="2:13" ht="14.25" thickBot="1" x14ac:dyDescent="0.2">
      <c r="B61" s="126"/>
      <c r="C61" s="171"/>
      <c r="D61" s="131"/>
      <c r="E61" s="187"/>
      <c r="F61" s="75"/>
      <c r="G61" s="2" t="s">
        <v>341</v>
      </c>
      <c r="H61" s="18">
        <v>1</v>
      </c>
      <c r="I61" s="200"/>
      <c r="J61" s="179"/>
      <c r="K61" s="155"/>
    </row>
    <row r="62" spans="2:13" ht="14.25" thickBot="1" x14ac:dyDescent="0.2">
      <c r="B62" s="126"/>
      <c r="C62" s="171"/>
      <c r="D62" s="131"/>
      <c r="E62" s="187"/>
      <c r="F62" s="75"/>
      <c r="G62" s="2" t="s">
        <v>342</v>
      </c>
      <c r="H62" s="18">
        <v>56</v>
      </c>
      <c r="I62" s="200"/>
      <c r="J62" s="179"/>
      <c r="K62" s="155"/>
    </row>
    <row r="63" spans="2:13" ht="14.25" thickBot="1" x14ac:dyDescent="0.2">
      <c r="B63" s="126"/>
      <c r="C63" s="172"/>
      <c r="D63" s="132"/>
      <c r="E63" s="186"/>
      <c r="F63" s="76"/>
      <c r="G63" s="20" t="s">
        <v>49</v>
      </c>
      <c r="H63" s="21">
        <f>SUM(H52:H62)</f>
        <v>133</v>
      </c>
      <c r="I63" s="201"/>
      <c r="J63" s="180"/>
      <c r="K63" s="156"/>
    </row>
    <row r="64" spans="2:13" ht="14.25" thickBot="1" x14ac:dyDescent="0.2">
      <c r="B64" s="105"/>
      <c r="C64" s="106" t="s">
        <v>3</v>
      </c>
      <c r="D64" s="107">
        <f>SUM(D5:D63)</f>
        <v>21430</v>
      </c>
      <c r="E64" s="108">
        <f>SUM(E5:E63)</f>
        <v>100.00000000000001</v>
      </c>
      <c r="F64" s="109"/>
      <c r="J64" s="110"/>
      <c r="K64" s="110"/>
      <c r="L64" s="110"/>
      <c r="M64" s="110"/>
    </row>
    <row r="167" spans="7:7" x14ac:dyDescent="0.15">
      <c r="G167" s="5" t="s">
        <v>130</v>
      </c>
    </row>
  </sheetData>
  <mergeCells count="58">
    <mergeCell ref="B3:B4"/>
    <mergeCell ref="C3:C4"/>
    <mergeCell ref="D3:E3"/>
    <mergeCell ref="F3:H3"/>
    <mergeCell ref="I3:K3"/>
    <mergeCell ref="B7:B9"/>
    <mergeCell ref="C7:C9"/>
    <mergeCell ref="D7:D9"/>
    <mergeCell ref="E7:E9"/>
    <mergeCell ref="K5:K9"/>
    <mergeCell ref="B5:B6"/>
    <mergeCell ref="C5:C6"/>
    <mergeCell ref="D5:D6"/>
    <mergeCell ref="E5:E6"/>
    <mergeCell ref="J5:J9"/>
    <mergeCell ref="I5:I9"/>
    <mergeCell ref="K10:K12"/>
    <mergeCell ref="B13:B15"/>
    <mergeCell ref="C13:C15"/>
    <mergeCell ref="D13:D15"/>
    <mergeCell ref="E13:E15"/>
    <mergeCell ref="I13:I15"/>
    <mergeCell ref="J13:J15"/>
    <mergeCell ref="K13:K15"/>
    <mergeCell ref="B10:B12"/>
    <mergeCell ref="C10:C12"/>
    <mergeCell ref="D10:D12"/>
    <mergeCell ref="E10:E12"/>
    <mergeCell ref="I10:I12"/>
    <mergeCell ref="J10:J12"/>
    <mergeCell ref="K16:K33"/>
    <mergeCell ref="B34:B47"/>
    <mergeCell ref="C34:C47"/>
    <mergeCell ref="D34:D47"/>
    <mergeCell ref="E34:E47"/>
    <mergeCell ref="I34:I47"/>
    <mergeCell ref="J34:J47"/>
    <mergeCell ref="K34:K47"/>
    <mergeCell ref="B16:B33"/>
    <mergeCell ref="C16:C33"/>
    <mergeCell ref="D16:D33"/>
    <mergeCell ref="E16:E33"/>
    <mergeCell ref="I16:I33"/>
    <mergeCell ref="J16:J33"/>
    <mergeCell ref="K48:K51"/>
    <mergeCell ref="B52:B63"/>
    <mergeCell ref="C52:C63"/>
    <mergeCell ref="D52:D63"/>
    <mergeCell ref="E52:E63"/>
    <mergeCell ref="I52:I63"/>
    <mergeCell ref="J52:J63"/>
    <mergeCell ref="K52:K63"/>
    <mergeCell ref="B48:B51"/>
    <mergeCell ref="C48:C51"/>
    <mergeCell ref="D48:D51"/>
    <mergeCell ref="E48:E51"/>
    <mergeCell ref="I48:I51"/>
    <mergeCell ref="J48:J51"/>
  </mergeCells>
  <phoneticPr fontId="1"/>
  <printOptions horizontalCentered="1"/>
  <pageMargins left="0.70866141732283472" right="0.70866141732283472" top="0.74803149606299213" bottom="0.74803149606299213" header="0.31496062992125984" footer="0.31496062992125984"/>
  <pageSetup paperSize="9" scale="65"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行政職 </vt:lpstr>
      <vt:lpstr>研究職</vt:lpstr>
      <vt:lpstr>医療職 </vt:lpstr>
      <vt:lpstr>教育職</vt:lpstr>
      <vt:lpstr>技能労務</vt:lpstr>
      <vt:lpstr>公安職</vt:lpstr>
      <vt:lpstr>'医療職 '!Print_Area</vt:lpstr>
      <vt:lpstr>技能労務!Print_Area</vt:lpstr>
      <vt:lpstr>教育職!Print_Area</vt:lpstr>
      <vt:lpstr>研究職!Print_Area</vt:lpstr>
      <vt:lpstr>公安職!Print_Area</vt:lpstr>
      <vt:lpstr>'行政職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2022-12-01T07:48:15Z</dcterms:modified>
</cp:coreProperties>
</file>