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showInkAnnotation="0" defaultThemeVersion="124226"/>
  <xr:revisionPtr revIDLastSave="0" documentId="13_ncr:1_{FCE3835F-1CA6-424D-860A-C995C7D643C7}" xr6:coauthVersionLast="47" xr6:coauthVersionMax="47" xr10:uidLastSave="{00000000-0000-0000-0000-000000000000}"/>
  <bookViews>
    <workbookView xWindow="-110" yWindow="-110" windowWidth="19420" windowHeight="11020" xr2:uid="{BFFA074F-E660-401C-88DD-5E002E89FC9D}"/>
  </bookViews>
  <sheets>
    <sheet name="様式" sheetId="2" r:id="rId1"/>
  </sheets>
  <definedNames>
    <definedName name="_xlnm._FilterDatabase" localSheetId="0" hidden="1">様式!$B$4:$X$356</definedName>
    <definedName name="_xlnm.Print_Area" localSheetId="0">様式!$A$2:$X$355</definedName>
    <definedName name="_xlnm.Print_Titles" localSheetId="0">様式!$B:$E,様式!$2:$4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58" i="2" l="1"/>
  <c r="W59" i="2" l="1"/>
  <c r="V59" i="2"/>
  <c r="U59" i="2"/>
  <c r="U58" i="2"/>
  <c r="X355" i="2"/>
  <c r="X354" i="2"/>
  <c r="X353" i="2"/>
  <c r="X352" i="2"/>
  <c r="X351" i="2"/>
  <c r="X349" i="2"/>
  <c r="X348" i="2"/>
  <c r="X347" i="2"/>
  <c r="X346" i="2"/>
  <c r="X345" i="2"/>
  <c r="X344" i="2"/>
  <c r="X342" i="2"/>
  <c r="X341" i="2"/>
  <c r="X340" i="2"/>
  <c r="X339" i="2"/>
  <c r="X338" i="2"/>
  <c r="X337" i="2"/>
  <c r="X298" i="2"/>
  <c r="X297" i="2"/>
  <c r="X296" i="2"/>
  <c r="X295" i="2"/>
  <c r="X294" i="2"/>
  <c r="X293" i="2"/>
  <c r="X290" i="2"/>
  <c r="X289" i="2"/>
  <c r="X288" i="2"/>
  <c r="X287" i="2"/>
  <c r="X286" i="2"/>
  <c r="X285" i="2"/>
  <c r="X251" i="2"/>
  <c r="X250" i="2"/>
  <c r="X249" i="2"/>
  <c r="X248" i="2"/>
  <c r="X247" i="2"/>
  <c r="X245" i="2"/>
  <c r="X244" i="2"/>
  <c r="X243" i="2"/>
  <c r="X242" i="2"/>
  <c r="X241" i="2"/>
  <c r="V355" i="2"/>
  <c r="V354" i="2"/>
  <c r="V353" i="2"/>
  <c r="V352" i="2"/>
  <c r="V351" i="2"/>
  <c r="V349" i="2"/>
  <c r="V348" i="2"/>
  <c r="V347" i="2"/>
  <c r="V346" i="2"/>
  <c r="V345" i="2"/>
  <c r="V344" i="2"/>
  <c r="V342" i="2"/>
  <c r="V341" i="2"/>
  <c r="V340" i="2"/>
  <c r="V339" i="2"/>
  <c r="V338" i="2"/>
  <c r="V337" i="2"/>
  <c r="V298" i="2"/>
  <c r="V290" i="2"/>
  <c r="V297" i="2"/>
  <c r="V296" i="2"/>
  <c r="V295" i="2"/>
  <c r="V294" i="2"/>
  <c r="V293" i="2"/>
  <c r="V289" i="2"/>
  <c r="V288" i="2"/>
  <c r="V287" i="2"/>
  <c r="V286" i="2"/>
  <c r="V285" i="2"/>
  <c r="V251" i="2"/>
  <c r="V250" i="2"/>
  <c r="V249" i="2"/>
  <c r="V248" i="2"/>
  <c r="V247" i="2"/>
  <c r="V245" i="2"/>
  <c r="V244" i="2"/>
  <c r="V243" i="2"/>
  <c r="V242" i="2"/>
  <c r="V241" i="2"/>
  <c r="P314" i="2" l="1"/>
  <c r="P190" i="2"/>
  <c r="P189" i="2"/>
  <c r="S355" i="2"/>
  <c r="R355" i="2"/>
  <c r="S354" i="2"/>
  <c r="R354" i="2"/>
  <c r="S353" i="2"/>
  <c r="R353" i="2"/>
  <c r="S352" i="2"/>
  <c r="R352" i="2"/>
  <c r="S351" i="2"/>
  <c r="R351" i="2"/>
  <c r="S349" i="2"/>
  <c r="R349" i="2"/>
  <c r="S348" i="2"/>
  <c r="R348" i="2"/>
  <c r="S347" i="2"/>
  <c r="R347" i="2"/>
  <c r="S346" i="2"/>
  <c r="R346" i="2"/>
  <c r="S345" i="2"/>
  <c r="R345" i="2"/>
  <c r="S344" i="2"/>
  <c r="R344" i="2"/>
  <c r="S342" i="2"/>
  <c r="R342" i="2"/>
  <c r="S341" i="2"/>
  <c r="R341" i="2"/>
  <c r="S340" i="2"/>
  <c r="R340" i="2"/>
  <c r="S339" i="2"/>
  <c r="R339" i="2"/>
  <c r="S338" i="2"/>
  <c r="R338" i="2"/>
  <c r="S337" i="2"/>
  <c r="R337" i="2"/>
  <c r="S298" i="2"/>
  <c r="R298" i="2"/>
  <c r="S290" i="2"/>
  <c r="R290" i="2"/>
  <c r="S297" i="2"/>
  <c r="R297" i="2"/>
  <c r="S296" i="2"/>
  <c r="R296" i="2"/>
  <c r="S295" i="2"/>
  <c r="R295" i="2"/>
  <c r="S294" i="2"/>
  <c r="R294" i="2"/>
  <c r="S293" i="2"/>
  <c r="R293" i="2"/>
  <c r="S289" i="2"/>
  <c r="R289" i="2"/>
  <c r="S288" i="2"/>
  <c r="R288" i="2"/>
  <c r="S287" i="2"/>
  <c r="R287" i="2"/>
  <c r="S286" i="2"/>
  <c r="R286" i="2"/>
  <c r="S285" i="2"/>
  <c r="R285" i="2"/>
  <c r="P276" i="2"/>
  <c r="S251" i="2"/>
  <c r="R251" i="2"/>
  <c r="S250" i="2"/>
  <c r="R250" i="2"/>
  <c r="S249" i="2"/>
  <c r="R249" i="2"/>
  <c r="S248" i="2"/>
  <c r="R248" i="2"/>
  <c r="S247" i="2"/>
  <c r="R247" i="2"/>
  <c r="S245" i="2"/>
  <c r="R245" i="2"/>
  <c r="S244" i="2"/>
  <c r="R244" i="2"/>
  <c r="S243" i="2"/>
  <c r="R243" i="2"/>
  <c r="S242" i="2"/>
  <c r="R242" i="2"/>
  <c r="S241" i="2"/>
  <c r="R241" i="2"/>
  <c r="P222" i="2"/>
  <c r="T293" i="2" l="1"/>
  <c r="T297" i="2"/>
  <c r="T338" i="2"/>
  <c r="T342" i="2"/>
  <c r="T347" i="2"/>
  <c r="T352" i="2"/>
  <c r="T242" i="2"/>
  <c r="T285" i="2"/>
  <c r="T289" i="2"/>
  <c r="T296" i="2"/>
  <c r="T337" i="2"/>
  <c r="T341" i="2"/>
  <c r="T346" i="2"/>
  <c r="T351" i="2"/>
  <c r="T355" i="2"/>
  <c r="T251" i="2"/>
  <c r="T241" i="2"/>
  <c r="T354" i="2"/>
  <c r="T247" i="2"/>
  <c r="T287" i="2"/>
  <c r="T290" i="2"/>
  <c r="T339" i="2"/>
  <c r="T344" i="2"/>
  <c r="T348" i="2"/>
  <c r="T353" i="2"/>
  <c r="T243" i="2"/>
  <c r="T248" i="2"/>
  <c r="T288" i="2"/>
  <c r="T295" i="2"/>
  <c r="T298" i="2"/>
  <c r="T340" i="2"/>
  <c r="T345" i="2"/>
  <c r="T349" i="2"/>
  <c r="T244" i="2"/>
  <c r="T249" i="2"/>
  <c r="T245" i="2"/>
  <c r="T250" i="2"/>
  <c r="T294" i="2"/>
  <c r="T286" i="2"/>
  <c r="W168" i="2"/>
  <c r="U168" i="2"/>
  <c r="U149" i="2"/>
  <c r="U269" i="2"/>
  <c r="W269" i="2"/>
  <c r="U95" i="2"/>
  <c r="V95" i="2"/>
  <c r="W95" i="2"/>
  <c r="W14" i="2"/>
  <c r="W16" i="2"/>
  <c r="W17" i="2"/>
  <c r="W18" i="2"/>
  <c r="W19" i="2"/>
  <c r="W21" i="2"/>
  <c r="W22" i="2"/>
  <c r="W23" i="2"/>
  <c r="W24" i="2"/>
  <c r="W25" i="2"/>
  <c r="W26" i="2"/>
  <c r="W27" i="2"/>
  <c r="W28" i="2"/>
  <c r="W31" i="2"/>
  <c r="W32" i="2"/>
  <c r="W33" i="2"/>
  <c r="W34" i="2"/>
  <c r="W35" i="2"/>
  <c r="W36" i="2"/>
  <c r="W37" i="2"/>
  <c r="W38" i="2"/>
  <c r="W39" i="2"/>
  <c r="W40" i="2"/>
  <c r="W41" i="2"/>
  <c r="W43" i="2"/>
  <c r="W45" i="2"/>
  <c r="W46" i="2"/>
  <c r="W47" i="2"/>
  <c r="W48" i="2"/>
  <c r="W49" i="2"/>
  <c r="W50" i="2"/>
  <c r="W51" i="2"/>
  <c r="W52" i="2"/>
  <c r="W53" i="2"/>
  <c r="W56" i="2"/>
  <c r="W57" i="2"/>
  <c r="W58" i="2"/>
  <c r="W60" i="2"/>
  <c r="W61" i="2"/>
  <c r="W64" i="2"/>
  <c r="W65" i="2"/>
  <c r="W66" i="2"/>
  <c r="W68" i="2"/>
  <c r="W69" i="2"/>
  <c r="W70" i="2"/>
  <c r="W71" i="2"/>
  <c r="W74" i="2"/>
  <c r="W75" i="2"/>
  <c r="W76" i="2"/>
  <c r="W77" i="2"/>
  <c r="W78" i="2"/>
  <c r="W79" i="2"/>
  <c r="W81" i="2"/>
  <c r="W83" i="2"/>
  <c r="W84" i="2"/>
  <c r="W85" i="2"/>
  <c r="W86" i="2"/>
  <c r="W87" i="2"/>
  <c r="W90" i="2"/>
  <c r="W92" i="2"/>
  <c r="W93" i="2"/>
  <c r="W94" i="2"/>
  <c r="W96" i="2"/>
  <c r="W97" i="2"/>
  <c r="W98" i="2"/>
  <c r="W99" i="2"/>
  <c r="W101" i="2"/>
  <c r="W102" i="2"/>
  <c r="W103" i="2"/>
  <c r="W104" i="2"/>
  <c r="W105" i="2"/>
  <c r="W106" i="2"/>
  <c r="W107" i="2"/>
  <c r="W108" i="2"/>
  <c r="W109" i="2"/>
  <c r="W110" i="2"/>
  <c r="W112" i="2"/>
  <c r="W113" i="2"/>
  <c r="W114" i="2"/>
  <c r="W115" i="2"/>
  <c r="W116" i="2"/>
  <c r="W117" i="2"/>
  <c r="W118" i="2"/>
  <c r="W119" i="2"/>
  <c r="W122" i="2"/>
  <c r="W123" i="2"/>
  <c r="W124" i="2"/>
  <c r="W126" i="2"/>
  <c r="W127" i="2"/>
  <c r="W128" i="2"/>
  <c r="W130" i="2"/>
  <c r="W132" i="2"/>
  <c r="W134" i="2"/>
  <c r="W135" i="2"/>
  <c r="W136" i="2"/>
  <c r="W138" i="2"/>
  <c r="W139" i="2"/>
  <c r="W140" i="2"/>
  <c r="W143" i="2"/>
  <c r="W144" i="2"/>
  <c r="W145" i="2"/>
  <c r="W146" i="2"/>
  <c r="W147" i="2"/>
  <c r="W149" i="2"/>
  <c r="W150" i="2"/>
  <c r="W151" i="2"/>
  <c r="W152" i="2"/>
  <c r="W153" i="2"/>
  <c r="W155" i="2"/>
  <c r="W158" i="2"/>
  <c r="W159" i="2"/>
  <c r="W160" i="2"/>
  <c r="W162" i="2"/>
  <c r="W163" i="2"/>
  <c r="W164" i="2"/>
  <c r="W167" i="2"/>
  <c r="W170" i="2"/>
  <c r="W174" i="2"/>
  <c r="W175" i="2"/>
  <c r="W177" i="2"/>
  <c r="W178" i="2"/>
  <c r="W180" i="2"/>
  <c r="W181" i="2"/>
  <c r="W183" i="2"/>
  <c r="W184" i="2"/>
  <c r="W186" i="2"/>
  <c r="W187" i="2"/>
  <c r="W189" i="2"/>
  <c r="W190" i="2"/>
  <c r="W193" i="2"/>
  <c r="W194" i="2"/>
  <c r="W195" i="2"/>
  <c r="W198" i="2"/>
  <c r="W199" i="2"/>
  <c r="W202" i="2"/>
  <c r="W203" i="2"/>
  <c r="W207" i="2"/>
  <c r="W210" i="2"/>
  <c r="W211" i="2"/>
  <c r="W213" i="2"/>
  <c r="W214" i="2"/>
  <c r="W215" i="2"/>
  <c r="W217" i="2"/>
  <c r="W218" i="2"/>
  <c r="W219" i="2"/>
  <c r="W220" i="2"/>
  <c r="W221" i="2"/>
  <c r="W222" i="2"/>
  <c r="W225" i="2"/>
  <c r="W226" i="2"/>
  <c r="W228" i="2"/>
  <c r="W229" i="2"/>
  <c r="W231" i="2"/>
  <c r="W232" i="2"/>
  <c r="W234" i="2"/>
  <c r="W235" i="2"/>
  <c r="W237" i="2"/>
  <c r="W238" i="2"/>
  <c r="W241" i="2"/>
  <c r="W242" i="2"/>
  <c r="W243" i="2"/>
  <c r="W244" i="2"/>
  <c r="W245" i="2"/>
  <c r="W247" i="2"/>
  <c r="W248" i="2"/>
  <c r="W249" i="2"/>
  <c r="W250" i="2"/>
  <c r="W251" i="2"/>
  <c r="W253" i="2"/>
  <c r="W254" i="2"/>
  <c r="W255" i="2"/>
  <c r="W256" i="2"/>
  <c r="W257" i="2"/>
  <c r="W259" i="2"/>
  <c r="W260" i="2"/>
  <c r="W261" i="2"/>
  <c r="W262" i="2"/>
  <c r="W263" i="2"/>
  <c r="W265" i="2"/>
  <c r="W266" i="2"/>
  <c r="W267" i="2"/>
  <c r="W268" i="2"/>
  <c r="W271" i="2"/>
  <c r="W272" i="2"/>
  <c r="W273" i="2"/>
  <c r="W274" i="2"/>
  <c r="W275" i="2"/>
  <c r="W276" i="2"/>
  <c r="W282" i="2"/>
  <c r="W283" i="2"/>
  <c r="W285" i="2"/>
  <c r="W286" i="2"/>
  <c r="W287" i="2"/>
  <c r="W288" i="2"/>
  <c r="W289" i="2"/>
  <c r="W290" i="2"/>
  <c r="W293" i="2"/>
  <c r="W294" i="2"/>
  <c r="W295" i="2"/>
  <c r="W296" i="2"/>
  <c r="W297" i="2"/>
  <c r="W298" i="2"/>
  <c r="W303" i="2"/>
  <c r="W304" i="2"/>
  <c r="W305" i="2"/>
  <c r="W306" i="2"/>
  <c r="W307" i="2"/>
  <c r="W309" i="2"/>
  <c r="W310" i="2"/>
  <c r="W311" i="2"/>
  <c r="W312" i="2"/>
  <c r="W313" i="2"/>
  <c r="W314" i="2"/>
  <c r="W317" i="2"/>
  <c r="W318" i="2"/>
  <c r="W319" i="2"/>
  <c r="W321" i="2"/>
  <c r="W322" i="2"/>
  <c r="W323" i="2"/>
  <c r="W325" i="2"/>
  <c r="W326" i="2"/>
  <c r="W327" i="2"/>
  <c r="W329" i="2"/>
  <c r="W330" i="2"/>
  <c r="W331" i="2"/>
  <c r="W333" i="2"/>
  <c r="W334" i="2"/>
  <c r="W335" i="2"/>
  <c r="W337" i="2"/>
  <c r="W338" i="2"/>
  <c r="W339" i="2"/>
  <c r="W340" i="2"/>
  <c r="W341" i="2"/>
  <c r="W342" i="2"/>
  <c r="W344" i="2"/>
  <c r="W345" i="2"/>
  <c r="W346" i="2"/>
  <c r="W347" i="2"/>
  <c r="W348" i="2"/>
  <c r="W349" i="2"/>
  <c r="W351" i="2"/>
  <c r="W352" i="2"/>
  <c r="W353" i="2"/>
  <c r="W354" i="2"/>
  <c r="W355" i="2"/>
  <c r="W8" i="2"/>
  <c r="W9" i="2"/>
  <c r="W10" i="2"/>
  <c r="W11" i="2"/>
  <c r="W12" i="2"/>
  <c r="U8" i="2"/>
  <c r="U9" i="2"/>
  <c r="U10" i="2"/>
  <c r="U11" i="2"/>
  <c r="U12" i="2"/>
  <c r="U14" i="2"/>
  <c r="U16" i="2"/>
  <c r="U17" i="2"/>
  <c r="U18" i="2"/>
  <c r="U19" i="2"/>
  <c r="U21" i="2"/>
  <c r="U22" i="2"/>
  <c r="U23" i="2"/>
  <c r="U24" i="2"/>
  <c r="U25" i="2"/>
  <c r="U26" i="2"/>
  <c r="U27" i="2"/>
  <c r="U28" i="2"/>
  <c r="U31" i="2"/>
  <c r="U32" i="2"/>
  <c r="U33" i="2"/>
  <c r="U34" i="2"/>
  <c r="U35" i="2"/>
  <c r="U36" i="2"/>
  <c r="U37" i="2"/>
  <c r="U38" i="2"/>
  <c r="U39" i="2"/>
  <c r="U40" i="2"/>
  <c r="U41" i="2"/>
  <c r="U43" i="2"/>
  <c r="U45" i="2"/>
  <c r="U46" i="2"/>
  <c r="U47" i="2"/>
  <c r="U48" i="2"/>
  <c r="U49" i="2"/>
  <c r="U50" i="2"/>
  <c r="U51" i="2"/>
  <c r="U52" i="2"/>
  <c r="U53" i="2"/>
  <c r="U56" i="2"/>
  <c r="U57" i="2"/>
  <c r="U60" i="2"/>
  <c r="U61" i="2"/>
  <c r="U64" i="2"/>
  <c r="U65" i="2"/>
  <c r="U66" i="2"/>
  <c r="U68" i="2"/>
  <c r="U69" i="2"/>
  <c r="U70" i="2"/>
  <c r="U71" i="2"/>
  <c r="U74" i="2"/>
  <c r="U75" i="2"/>
  <c r="U76" i="2"/>
  <c r="U77" i="2"/>
  <c r="U78" i="2"/>
  <c r="U79" i="2"/>
  <c r="U81" i="2"/>
  <c r="U83" i="2"/>
  <c r="U84" i="2"/>
  <c r="U85" i="2"/>
  <c r="U86" i="2"/>
  <c r="U87" i="2"/>
  <c r="U90" i="2"/>
  <c r="U92" i="2"/>
  <c r="U93" i="2"/>
  <c r="U94" i="2"/>
  <c r="U96" i="2"/>
  <c r="U97" i="2"/>
  <c r="U98" i="2"/>
  <c r="U99" i="2"/>
  <c r="U101" i="2"/>
  <c r="U102" i="2"/>
  <c r="U103" i="2"/>
  <c r="U104" i="2"/>
  <c r="U105" i="2"/>
  <c r="U106" i="2"/>
  <c r="U107" i="2"/>
  <c r="U108" i="2"/>
  <c r="U109" i="2"/>
  <c r="U110" i="2"/>
  <c r="U112" i="2"/>
  <c r="U113" i="2"/>
  <c r="U114" i="2"/>
  <c r="U115" i="2"/>
  <c r="U116" i="2"/>
  <c r="U117" i="2"/>
  <c r="U118" i="2"/>
  <c r="U119" i="2"/>
  <c r="U122" i="2"/>
  <c r="U123" i="2"/>
  <c r="U124" i="2"/>
  <c r="U126" i="2"/>
  <c r="U127" i="2"/>
  <c r="U128" i="2"/>
  <c r="U130" i="2"/>
  <c r="U132" i="2"/>
  <c r="U134" i="2"/>
  <c r="U135" i="2"/>
  <c r="U136" i="2"/>
  <c r="U138" i="2"/>
  <c r="U139" i="2"/>
  <c r="U140" i="2"/>
  <c r="U143" i="2"/>
  <c r="U144" i="2"/>
  <c r="U145" i="2"/>
  <c r="U146" i="2"/>
  <c r="U147" i="2"/>
  <c r="U150" i="2"/>
  <c r="U151" i="2"/>
  <c r="U152" i="2"/>
  <c r="U153" i="2"/>
  <c r="U155" i="2"/>
  <c r="U158" i="2"/>
  <c r="U159" i="2"/>
  <c r="U160" i="2"/>
  <c r="U162" i="2"/>
  <c r="U163" i="2"/>
  <c r="U164" i="2"/>
  <c r="U167" i="2"/>
  <c r="U170" i="2"/>
  <c r="U174" i="2"/>
  <c r="U175" i="2"/>
  <c r="U177" i="2"/>
  <c r="U178" i="2"/>
  <c r="U180" i="2"/>
  <c r="U181" i="2"/>
  <c r="U183" i="2"/>
  <c r="U184" i="2"/>
  <c r="U186" i="2"/>
  <c r="U187" i="2"/>
  <c r="U189" i="2"/>
  <c r="U190" i="2"/>
  <c r="U193" i="2"/>
  <c r="U194" i="2"/>
  <c r="U195" i="2"/>
  <c r="U198" i="2"/>
  <c r="U199" i="2"/>
  <c r="U202" i="2"/>
  <c r="U203" i="2"/>
  <c r="U207" i="2"/>
  <c r="U210" i="2"/>
  <c r="U211" i="2"/>
  <c r="U213" i="2"/>
  <c r="U214" i="2"/>
  <c r="U215" i="2"/>
  <c r="U217" i="2"/>
  <c r="U218" i="2"/>
  <c r="U219" i="2"/>
  <c r="U220" i="2"/>
  <c r="U221" i="2"/>
  <c r="U222" i="2"/>
  <c r="U225" i="2"/>
  <c r="U226" i="2"/>
  <c r="U228" i="2"/>
  <c r="U229" i="2"/>
  <c r="U231" i="2"/>
  <c r="U232" i="2"/>
  <c r="U234" i="2"/>
  <c r="U235" i="2"/>
  <c r="U237" i="2"/>
  <c r="U238" i="2"/>
  <c r="U241" i="2"/>
  <c r="U242" i="2"/>
  <c r="U243" i="2"/>
  <c r="U244" i="2"/>
  <c r="U245" i="2"/>
  <c r="U247" i="2"/>
  <c r="U248" i="2"/>
  <c r="U249" i="2"/>
  <c r="U250" i="2"/>
  <c r="U251" i="2"/>
  <c r="U253" i="2"/>
  <c r="U254" i="2"/>
  <c r="U255" i="2"/>
  <c r="U256" i="2"/>
  <c r="U257" i="2"/>
  <c r="U259" i="2"/>
  <c r="U260" i="2"/>
  <c r="U261" i="2"/>
  <c r="U262" i="2"/>
  <c r="U263" i="2"/>
  <c r="U265" i="2"/>
  <c r="U266" i="2"/>
  <c r="U267" i="2"/>
  <c r="U268" i="2"/>
  <c r="U271" i="2"/>
  <c r="U272" i="2"/>
  <c r="U273" i="2"/>
  <c r="U274" i="2"/>
  <c r="U275" i="2"/>
  <c r="U276" i="2"/>
  <c r="U282" i="2"/>
  <c r="U283" i="2"/>
  <c r="U285" i="2"/>
  <c r="U286" i="2"/>
  <c r="U287" i="2"/>
  <c r="U288" i="2"/>
  <c r="U289" i="2"/>
  <c r="U290" i="2"/>
  <c r="U293" i="2"/>
  <c r="U294" i="2"/>
  <c r="U295" i="2"/>
  <c r="U296" i="2"/>
  <c r="U297" i="2"/>
  <c r="U298" i="2"/>
  <c r="U303" i="2"/>
  <c r="U304" i="2"/>
  <c r="U305" i="2"/>
  <c r="U306" i="2"/>
  <c r="U307" i="2"/>
  <c r="U309" i="2"/>
  <c r="U310" i="2"/>
  <c r="U311" i="2"/>
  <c r="U312" i="2"/>
  <c r="U313" i="2"/>
  <c r="U314" i="2"/>
  <c r="U317" i="2"/>
  <c r="U318" i="2"/>
  <c r="U319" i="2"/>
  <c r="U321" i="2"/>
  <c r="U322" i="2"/>
  <c r="U323" i="2"/>
  <c r="U325" i="2"/>
  <c r="U326" i="2"/>
  <c r="U327" i="2"/>
  <c r="U329" i="2"/>
  <c r="U330" i="2"/>
  <c r="U331" i="2"/>
  <c r="U333" i="2"/>
  <c r="U334" i="2"/>
  <c r="U335" i="2"/>
  <c r="U337" i="2"/>
  <c r="U338" i="2"/>
  <c r="U339" i="2"/>
  <c r="U340" i="2"/>
  <c r="U341" i="2"/>
  <c r="U342" i="2"/>
  <c r="U344" i="2"/>
  <c r="U345" i="2"/>
  <c r="U346" i="2"/>
  <c r="U347" i="2"/>
  <c r="U348" i="2"/>
  <c r="U349" i="2"/>
  <c r="U351" i="2"/>
  <c r="U352" i="2"/>
  <c r="U353" i="2"/>
  <c r="U354" i="2"/>
  <c r="U355" i="2"/>
  <c r="W7" i="2"/>
  <c r="U7" i="2"/>
  <c r="X95" i="2" l="1"/>
  <c r="S95" i="2"/>
  <c r="R95" i="2"/>
  <c r="O314" i="2"/>
  <c r="X59" i="2"/>
  <c r="S59" i="2"/>
  <c r="R59" i="2"/>
  <c r="T59" i="2" l="1"/>
  <c r="T95" i="2"/>
  <c r="X75" i="2"/>
  <c r="V75" i="2"/>
  <c r="X31" i="2"/>
  <c r="V31" i="2"/>
  <c r="V61" i="2"/>
  <c r="S61" i="2" s="1"/>
  <c r="V60" i="2"/>
  <c r="X60" i="2"/>
  <c r="X61" i="2"/>
  <c r="X40" i="2"/>
  <c r="X41" i="2"/>
  <c r="V40" i="2"/>
  <c r="V41" i="2"/>
  <c r="R7" i="2"/>
  <c r="R8" i="2"/>
  <c r="R9" i="2"/>
  <c r="R10" i="2"/>
  <c r="R11" i="2"/>
  <c r="R12" i="2"/>
  <c r="R31" i="2"/>
  <c r="R32" i="2"/>
  <c r="R33" i="2"/>
  <c r="R34" i="2"/>
  <c r="R35" i="2"/>
  <c r="R36" i="2"/>
  <c r="R37" i="2"/>
  <c r="R38" i="2"/>
  <c r="R39" i="2"/>
  <c r="R40" i="2"/>
  <c r="R41" i="2"/>
  <c r="R56" i="2"/>
  <c r="R57" i="2"/>
  <c r="R58" i="2"/>
  <c r="R60" i="2"/>
  <c r="R61" i="2"/>
  <c r="R74" i="2"/>
  <c r="R75" i="2"/>
  <c r="R76" i="2"/>
  <c r="R77" i="2"/>
  <c r="R78" i="2"/>
  <c r="R79" i="2"/>
  <c r="R90" i="2"/>
  <c r="R92" i="2"/>
  <c r="R93" i="2"/>
  <c r="R94" i="2"/>
  <c r="R96" i="2"/>
  <c r="R97" i="2"/>
  <c r="R98" i="2"/>
  <c r="R99" i="2"/>
  <c r="R143" i="2"/>
  <c r="R144" i="2"/>
  <c r="R145" i="2"/>
  <c r="R146" i="2"/>
  <c r="R147" i="2"/>
  <c r="R149" i="2"/>
  <c r="R150" i="2"/>
  <c r="R151" i="2"/>
  <c r="R152" i="2"/>
  <c r="R153" i="2"/>
  <c r="R155" i="2"/>
  <c r="R303" i="2"/>
  <c r="R304" i="2"/>
  <c r="R305" i="2"/>
  <c r="R306" i="2"/>
  <c r="R307" i="2"/>
  <c r="R309" i="2"/>
  <c r="R310" i="2"/>
  <c r="R311" i="2"/>
  <c r="R312" i="2"/>
  <c r="R313" i="2"/>
  <c r="S7" i="2"/>
  <c r="V9" i="2"/>
  <c r="V7" i="2"/>
  <c r="S75" i="2"/>
  <c r="S60" i="2"/>
  <c r="S40" i="2"/>
  <c r="S41" i="2"/>
  <c r="S31" i="2"/>
  <c r="S152" i="2"/>
  <c r="V152" i="2"/>
  <c r="X152" i="2"/>
  <c r="S99" i="2"/>
  <c r="V99" i="2"/>
  <c r="X99" i="2"/>
  <c r="S98" i="2"/>
  <c r="V98" i="2"/>
  <c r="X98" i="2"/>
  <c r="S97" i="2"/>
  <c r="V97" i="2"/>
  <c r="X97" i="2"/>
  <c r="S79" i="2"/>
  <c r="V79" i="2"/>
  <c r="X79" i="2"/>
  <c r="S12" i="2"/>
  <c r="V12" i="2"/>
  <c r="X12" i="2"/>
  <c r="T98" i="2" l="1"/>
  <c r="T79" i="2"/>
  <c r="T75" i="2"/>
  <c r="T40" i="2"/>
  <c r="T41" i="2"/>
  <c r="T152" i="2"/>
  <c r="T61" i="2"/>
  <c r="T99" i="2"/>
  <c r="T60" i="2"/>
  <c r="T97" i="2"/>
  <c r="T31" i="2"/>
  <c r="T12" i="2"/>
  <c r="S35" i="2"/>
  <c r="T35" i="2" s="1"/>
  <c r="V35" i="2"/>
  <c r="X35" i="2"/>
  <c r="S36" i="2"/>
  <c r="T36" i="2" s="1"/>
  <c r="V36" i="2"/>
  <c r="X36" i="2"/>
  <c r="S37" i="2"/>
  <c r="V37" i="2"/>
  <c r="X37" i="2"/>
  <c r="S38" i="2"/>
  <c r="V38" i="2"/>
  <c r="X38" i="2"/>
  <c r="S39" i="2"/>
  <c r="T39" i="2" s="1"/>
  <c r="V39" i="2"/>
  <c r="X39" i="2"/>
  <c r="T38" i="2" l="1"/>
  <c r="T37" i="2"/>
  <c r="X10" i="2"/>
  <c r="X7" i="2"/>
  <c r="V32" i="2"/>
  <c r="R314" i="2" l="1"/>
  <c r="L283" i="2"/>
  <c r="L276" i="2"/>
  <c r="L222" i="2"/>
  <c r="L213" i="2"/>
  <c r="L214" i="2"/>
  <c r="L215" i="2"/>
  <c r="L189" i="2"/>
  <c r="L190" i="2"/>
  <c r="L314" i="2" l="1"/>
  <c r="K190" i="2" l="1"/>
  <c r="K189" i="2"/>
  <c r="K283" i="2"/>
  <c r="K276" i="2"/>
  <c r="K318" i="2"/>
  <c r="K314" i="2"/>
  <c r="K222" i="2"/>
  <c r="K215" i="2"/>
  <c r="K214" i="2"/>
  <c r="K213" i="2"/>
  <c r="G213" i="2" l="1"/>
  <c r="H213" i="2"/>
  <c r="I213" i="2"/>
  <c r="J213" i="2"/>
  <c r="G214" i="2"/>
  <c r="H214" i="2"/>
  <c r="I214" i="2"/>
  <c r="J214" i="2"/>
  <c r="G215" i="2"/>
  <c r="H215" i="2"/>
  <c r="I215" i="2"/>
  <c r="J215" i="2"/>
  <c r="F214" i="2"/>
  <c r="F215" i="2"/>
  <c r="F213" i="2"/>
  <c r="J318" i="2" l="1"/>
  <c r="J189" i="2" l="1"/>
  <c r="J190" i="2"/>
  <c r="X32" i="2"/>
  <c r="X33" i="2"/>
  <c r="S74" i="2"/>
  <c r="S32" i="2"/>
  <c r="S33" i="2"/>
  <c r="V33" i="2"/>
  <c r="J314" i="2"/>
  <c r="J222" i="2"/>
  <c r="J283" i="2"/>
  <c r="J276" i="2"/>
  <c r="J19" i="2"/>
  <c r="T32" i="2" l="1"/>
  <c r="T33" i="2"/>
  <c r="S313" i="2" l="1"/>
  <c r="S312" i="2"/>
  <c r="S311" i="2"/>
  <c r="S310" i="2"/>
  <c r="S309" i="2"/>
  <c r="S304" i="2"/>
  <c r="S305" i="2"/>
  <c r="S306" i="2"/>
  <c r="S307" i="2"/>
  <c r="S303" i="2"/>
  <c r="S155" i="2"/>
  <c r="S153" i="2"/>
  <c r="S151" i="2"/>
  <c r="S150" i="2"/>
  <c r="S149" i="2"/>
  <c r="S147" i="2"/>
  <c r="S146" i="2"/>
  <c r="S145" i="2"/>
  <c r="S144" i="2"/>
  <c r="S143" i="2"/>
  <c r="S93" i="2"/>
  <c r="S94" i="2"/>
  <c r="S96" i="2"/>
  <c r="S92" i="2"/>
  <c r="S90" i="2"/>
  <c r="S76" i="2"/>
  <c r="S77" i="2"/>
  <c r="S78" i="2"/>
  <c r="T74" i="2"/>
  <c r="S57" i="2"/>
  <c r="S56" i="2"/>
  <c r="S34" i="2"/>
  <c r="S8" i="2"/>
  <c r="S9" i="2"/>
  <c r="S10" i="2"/>
  <c r="S11" i="2"/>
  <c r="T77" i="2" l="1"/>
  <c r="T304" i="2"/>
  <c r="T57" i="2"/>
  <c r="T94" i="2"/>
  <c r="T92" i="2"/>
  <c r="T309" i="2"/>
  <c r="T146" i="2"/>
  <c r="T151" i="2"/>
  <c r="T56" i="2"/>
  <c r="T96" i="2"/>
  <c r="T306" i="2"/>
  <c r="T8" i="2"/>
  <c r="T144" i="2"/>
  <c r="T149" i="2"/>
  <c r="T155" i="2"/>
  <c r="T311" i="2"/>
  <c r="T313" i="2"/>
  <c r="T11" i="2"/>
  <c r="T78" i="2"/>
  <c r="T305" i="2"/>
  <c r="T7" i="2"/>
  <c r="T90" i="2"/>
  <c r="T145" i="2"/>
  <c r="T150" i="2"/>
  <c r="T303" i="2"/>
  <c r="T312" i="2"/>
  <c r="T76" i="2"/>
  <c r="T93" i="2"/>
  <c r="T307" i="2"/>
  <c r="T143" i="2"/>
  <c r="T147" i="2"/>
  <c r="T153" i="2"/>
  <c r="T310" i="2"/>
  <c r="T9" i="2"/>
  <c r="T10" i="2"/>
  <c r="T34" i="2"/>
  <c r="S314" i="2" l="1"/>
  <c r="I312" i="2"/>
  <c r="I222" i="2"/>
  <c r="I190" i="2"/>
  <c r="I189" i="2"/>
  <c r="I283" i="2"/>
  <c r="I276" i="2"/>
  <c r="T314" i="2" l="1"/>
  <c r="I314" i="2"/>
  <c r="G222" i="2"/>
  <c r="H222" i="2"/>
  <c r="G189" i="2"/>
  <c r="H189" i="2"/>
  <c r="G190" i="2"/>
  <c r="G283" i="2"/>
  <c r="H283" i="2"/>
  <c r="H312" i="2" l="1"/>
  <c r="H181" i="2"/>
  <c r="H276" i="2"/>
  <c r="H190" i="2" l="1"/>
  <c r="H314" i="2"/>
  <c r="G19" i="2" l="1"/>
  <c r="G314" i="2" l="1"/>
  <c r="F312" i="2" l="1"/>
  <c r="F314" i="2" s="1"/>
  <c r="F222" i="2"/>
  <c r="F190" i="2"/>
  <c r="F189" i="2"/>
  <c r="F283" i="2"/>
  <c r="F276" i="2"/>
  <c r="X313" i="2" l="1"/>
  <c r="V313" i="2"/>
  <c r="X312" i="2"/>
  <c r="V312" i="2"/>
  <c r="X311" i="2"/>
  <c r="V311" i="2"/>
  <c r="X310" i="2"/>
  <c r="V310" i="2"/>
  <c r="X309" i="2"/>
  <c r="V309" i="2"/>
  <c r="V304" i="2"/>
  <c r="X304" i="2"/>
  <c r="V305" i="2"/>
  <c r="X305" i="2"/>
  <c r="V306" i="2"/>
  <c r="X306" i="2"/>
  <c r="V307" i="2"/>
  <c r="X307" i="2"/>
  <c r="X303" i="2"/>
  <c r="V303" i="2"/>
  <c r="X155" i="2"/>
  <c r="V155" i="2"/>
  <c r="V150" i="2"/>
  <c r="X150" i="2"/>
  <c r="V151" i="2"/>
  <c r="X151" i="2"/>
  <c r="V153" i="2"/>
  <c r="X153" i="2"/>
  <c r="X149" i="2"/>
  <c r="V149" i="2"/>
  <c r="V144" i="2"/>
  <c r="X144" i="2"/>
  <c r="V145" i="2"/>
  <c r="X145" i="2"/>
  <c r="V146" i="2"/>
  <c r="X146" i="2"/>
  <c r="V147" i="2"/>
  <c r="X147" i="2"/>
  <c r="X143" i="2"/>
  <c r="V143" i="2"/>
  <c r="V93" i="2"/>
  <c r="X93" i="2"/>
  <c r="V94" i="2"/>
  <c r="X94" i="2"/>
  <c r="V96" i="2"/>
  <c r="X96" i="2"/>
  <c r="X92" i="2"/>
  <c r="V92" i="2"/>
  <c r="X90" i="2"/>
  <c r="V90" i="2"/>
  <c r="V76" i="2"/>
  <c r="X76" i="2"/>
  <c r="V77" i="2"/>
  <c r="X77" i="2"/>
  <c r="V78" i="2"/>
  <c r="X78" i="2"/>
  <c r="X74" i="2"/>
  <c r="V74" i="2"/>
  <c r="X58" i="2" l="1"/>
  <c r="V57" i="2"/>
  <c r="X57" i="2"/>
  <c r="X56" i="2"/>
  <c r="V56" i="2"/>
  <c r="V34" i="2"/>
  <c r="X34" i="2"/>
  <c r="X9" i="2"/>
  <c r="V10" i="2"/>
  <c r="V11" i="2"/>
  <c r="X11" i="2"/>
  <c r="X8" i="2"/>
  <c r="V8" i="2"/>
  <c r="X314" i="2" l="1"/>
  <c r="V314" i="2"/>
  <c r="S58" i="2"/>
  <c r="T58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14" authorId="0" shapeId="0" xr:uid="{0204639D-B4D9-4F3A-B8D7-D4CBD2EA920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この項目は決算統計で使ってるから消さない！</t>
        </r>
      </text>
    </comment>
    <comment ref="L21" authorId="0" shapeId="0" xr:uid="{FE086152-E6BB-4B2D-8F3F-2660AEC6B9BF}">
      <text>
        <r>
          <rPr>
            <b/>
            <sz val="9"/>
            <color indexed="81"/>
            <rFont val="MS P ゴシック"/>
            <family val="3"/>
            <charset val="128"/>
          </rPr>
          <t>10～12月分はシステム障害のため件数不明。9か月平均をとって年間算出
以降も同様</t>
        </r>
      </text>
    </comment>
    <comment ref="G45" authorId="0" shapeId="0" xr:uid="{00000000-0006-0000-0000-000005000000}">
      <text>
        <r>
          <rPr>
            <sz val="9"/>
            <color indexed="81"/>
            <rFont val="ＭＳ Ｐゴシック"/>
            <family val="3"/>
            <charset val="128"/>
          </rPr>
          <t>修正</t>
        </r>
      </text>
    </comment>
    <comment ref="S58" authorId="0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>式変更しています。</t>
        </r>
      </text>
    </comment>
    <comment ref="F134" authorId="0" shapeId="0" xr:uid="{00000000-0006-0000-0000-000004000000}">
      <text>
        <r>
          <rPr>
            <sz val="9"/>
            <color indexed="81"/>
            <rFont val="ＭＳ Ｐゴシック"/>
            <family val="3"/>
            <charset val="128"/>
          </rPr>
          <t>2019/9/19修正
医療情報部 松尾様確認（治験担当部署にも確認済み）</t>
        </r>
      </text>
    </comment>
    <comment ref="H186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作成者:</t>
        </r>
        <r>
          <rPr>
            <sz val="9"/>
            <color indexed="81"/>
            <rFont val="ＭＳ Ｐゴシック"/>
            <family val="3"/>
            <charset val="128"/>
          </rPr>
          <t xml:space="preserve">
202006修正</t>
        </r>
      </text>
    </comment>
    <comment ref="P304" authorId="0" shapeId="0" xr:uid="{3C58AE0B-2843-4E80-B08A-6BE9FAB15B6A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休床前の病床数で計算
休床後の病床数を反映させた利用率⇒69.5％</t>
        </r>
      </text>
    </comment>
    <comment ref="P305" authorId="0" shapeId="0" xr:uid="{BF482FFC-5BB3-488F-B63F-A15F28ACAF69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休床前の病床数で計算
休床後の病床数を反映させた利用率⇒75.6％</t>
        </r>
      </text>
    </comment>
    <comment ref="H310" authorId="0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臨床評価指標の回答に修正（10,071は一般病棟のみ）</t>
        </r>
      </text>
    </comment>
  </commentList>
</comments>
</file>

<file path=xl/sharedStrings.xml><?xml version="1.0" encoding="utf-8"?>
<sst xmlns="http://schemas.openxmlformats.org/spreadsheetml/2006/main" count="776" uniqueCount="237">
  <si>
    <t>ＲＩ</t>
    <phoneticPr fontId="2"/>
  </si>
  <si>
    <t>紹介率、逆紹介率</t>
    <rPh sb="0" eb="2">
      <t>ショウカイ</t>
    </rPh>
    <rPh sb="2" eb="3">
      <t>リツ</t>
    </rPh>
    <rPh sb="4" eb="5">
      <t>ギャク</t>
    </rPh>
    <rPh sb="5" eb="7">
      <t>ショウカイ</t>
    </rPh>
    <rPh sb="7" eb="8">
      <t>リツ</t>
    </rPh>
    <phoneticPr fontId="2"/>
  </si>
  <si>
    <t>紹介率</t>
    <rPh sb="0" eb="2">
      <t>ショウカイ</t>
    </rPh>
    <rPh sb="2" eb="3">
      <t>リツ</t>
    </rPh>
    <phoneticPr fontId="2"/>
  </si>
  <si>
    <t>　</t>
    <phoneticPr fontId="2"/>
  </si>
  <si>
    <t>逆紹介率</t>
    <rPh sb="0" eb="1">
      <t>ギャク</t>
    </rPh>
    <rPh sb="1" eb="3">
      <t>ショウカイ</t>
    </rPh>
    <rPh sb="3" eb="4">
      <t>リツ</t>
    </rPh>
    <phoneticPr fontId="2"/>
  </si>
  <si>
    <t>病床利用率</t>
  </si>
  <si>
    <t>新入院患者数</t>
    <rPh sb="0" eb="3">
      <t>シンニュウイン</t>
    </rPh>
    <rPh sb="3" eb="6">
      <t>カンジャスウ</t>
    </rPh>
    <phoneticPr fontId="2"/>
  </si>
  <si>
    <t>給与費比率</t>
    <rPh sb="0" eb="2">
      <t>キュウヨ</t>
    </rPh>
    <rPh sb="2" eb="3">
      <t>ヒ</t>
    </rPh>
    <rPh sb="3" eb="5">
      <t>ヒリツ</t>
    </rPh>
    <phoneticPr fontId="2"/>
  </si>
  <si>
    <t>材料費比率</t>
    <rPh sb="0" eb="3">
      <t>ザイリョウヒ</t>
    </rPh>
    <rPh sb="3" eb="5">
      <t>ヒリツ</t>
    </rPh>
    <phoneticPr fontId="2"/>
  </si>
  <si>
    <t>後発医薬品採用率</t>
    <rPh sb="0" eb="2">
      <t>コウハツ</t>
    </rPh>
    <rPh sb="2" eb="5">
      <t>イヤクヒン</t>
    </rPh>
    <rPh sb="5" eb="7">
      <t>サイヨウ</t>
    </rPh>
    <rPh sb="7" eb="8">
      <t>リツ</t>
    </rPh>
    <phoneticPr fontId="2"/>
  </si>
  <si>
    <t>単位</t>
    <rPh sb="0" eb="2">
      <t>タンイ</t>
    </rPh>
    <phoneticPr fontId="2"/>
  </si>
  <si>
    <t>人</t>
    <rPh sb="0" eb="1">
      <t>ニン</t>
    </rPh>
    <phoneticPr fontId="2"/>
  </si>
  <si>
    <t>件</t>
    <rPh sb="0" eb="1">
      <t>ケン</t>
    </rPh>
    <phoneticPr fontId="2"/>
  </si>
  <si>
    <t>例</t>
    <rPh sb="0" eb="1">
      <t>レイ</t>
    </rPh>
    <phoneticPr fontId="2"/>
  </si>
  <si>
    <t>機関</t>
    <rPh sb="0" eb="2">
      <t>キカン</t>
    </rPh>
    <phoneticPr fontId="2"/>
  </si>
  <si>
    <t>地域周産期医療センター</t>
    <rPh sb="0" eb="2">
      <t>チイキ</t>
    </rPh>
    <rPh sb="2" eb="5">
      <t>シュウサンキ</t>
    </rPh>
    <rPh sb="5" eb="7">
      <t>イリョウ</t>
    </rPh>
    <phoneticPr fontId="2"/>
  </si>
  <si>
    <t>ＯＧＣＳによる受入患者数</t>
    <rPh sb="7" eb="8">
      <t>ウ</t>
    </rPh>
    <rPh sb="8" eb="9">
      <t>イ</t>
    </rPh>
    <rPh sb="9" eb="12">
      <t>カンジャスウ</t>
    </rPh>
    <phoneticPr fontId="2"/>
  </si>
  <si>
    <t>ＮＩＣＵ受入患者数</t>
    <rPh sb="4" eb="5">
      <t>ウ</t>
    </rPh>
    <rPh sb="5" eb="6">
      <t>イ</t>
    </rPh>
    <rPh sb="6" eb="9">
      <t>カンジャスウ</t>
    </rPh>
    <phoneticPr fontId="2"/>
  </si>
  <si>
    <t>ＧＣＵ受入患者数</t>
    <rPh sb="3" eb="4">
      <t>ウ</t>
    </rPh>
    <rPh sb="4" eb="5">
      <t>イ</t>
    </rPh>
    <rPh sb="5" eb="8">
      <t>カンジャスウ</t>
    </rPh>
    <phoneticPr fontId="2"/>
  </si>
  <si>
    <t>三次救急新入院患者数</t>
    <rPh sb="0" eb="1">
      <t>3</t>
    </rPh>
    <rPh sb="1" eb="2">
      <t>ツギ</t>
    </rPh>
    <rPh sb="2" eb="4">
      <t>キュウキュウ</t>
    </rPh>
    <rPh sb="4" eb="7">
      <t>シンニュウイン</t>
    </rPh>
    <rPh sb="7" eb="10">
      <t>カンジャスウ</t>
    </rPh>
    <phoneticPr fontId="2"/>
  </si>
  <si>
    <t>結核入院勧告新患者数</t>
    <rPh sb="0" eb="2">
      <t>ケッカク</t>
    </rPh>
    <rPh sb="2" eb="4">
      <t>ニュウイン</t>
    </rPh>
    <rPh sb="4" eb="6">
      <t>カンコク</t>
    </rPh>
    <rPh sb="6" eb="7">
      <t>シン</t>
    </rPh>
    <rPh sb="7" eb="9">
      <t>カンジャ</t>
    </rPh>
    <rPh sb="9" eb="10">
      <t>スウ</t>
    </rPh>
    <phoneticPr fontId="2"/>
  </si>
  <si>
    <t>多剤耐性結核新入院患者数</t>
    <rPh sb="0" eb="2">
      <t>タザイ</t>
    </rPh>
    <rPh sb="2" eb="4">
      <t>タイセイ</t>
    </rPh>
    <rPh sb="4" eb="6">
      <t>ケッカク</t>
    </rPh>
    <rPh sb="6" eb="9">
      <t>シンニュウイン</t>
    </rPh>
    <rPh sb="9" eb="12">
      <t>カンジャスウ</t>
    </rPh>
    <phoneticPr fontId="2"/>
  </si>
  <si>
    <t>多剤耐性結核新発生患者数</t>
    <rPh sb="0" eb="2">
      <t>タザイ</t>
    </rPh>
    <rPh sb="2" eb="4">
      <t>タイセイ</t>
    </rPh>
    <rPh sb="4" eb="6">
      <t>ケッカク</t>
    </rPh>
    <rPh sb="6" eb="7">
      <t>シン</t>
    </rPh>
    <rPh sb="7" eb="9">
      <t>ハッセイ</t>
    </rPh>
    <rPh sb="9" eb="12">
      <t>カンジャスウ</t>
    </rPh>
    <phoneticPr fontId="2"/>
  </si>
  <si>
    <t>措置患者等の受入件数</t>
    <rPh sb="0" eb="2">
      <t>ソチ</t>
    </rPh>
    <rPh sb="2" eb="4">
      <t>カンジャ</t>
    </rPh>
    <rPh sb="4" eb="5">
      <t>トウ</t>
    </rPh>
    <rPh sb="6" eb="7">
      <t>ウ</t>
    </rPh>
    <rPh sb="7" eb="8">
      <t>ニュウ</t>
    </rPh>
    <rPh sb="8" eb="10">
      <t>ケンスウ</t>
    </rPh>
    <phoneticPr fontId="2"/>
  </si>
  <si>
    <t>措置入院</t>
    <rPh sb="0" eb="2">
      <t>ソチ</t>
    </rPh>
    <rPh sb="2" eb="4">
      <t>ニュウイン</t>
    </rPh>
    <phoneticPr fontId="2"/>
  </si>
  <si>
    <t>緊急措置入院</t>
    <rPh sb="0" eb="2">
      <t>キンキュウ</t>
    </rPh>
    <rPh sb="2" eb="4">
      <t>ソチ</t>
    </rPh>
    <rPh sb="4" eb="6">
      <t>ニュウイン</t>
    </rPh>
    <phoneticPr fontId="2"/>
  </si>
  <si>
    <t>応急入院</t>
    <rPh sb="0" eb="2">
      <t>オウキュウ</t>
    </rPh>
    <rPh sb="2" eb="4">
      <t>ニュウイン</t>
    </rPh>
    <phoneticPr fontId="2"/>
  </si>
  <si>
    <t>医療観察法入院受入数</t>
    <rPh sb="0" eb="2">
      <t>イリョウ</t>
    </rPh>
    <rPh sb="2" eb="4">
      <t>カンサツ</t>
    </rPh>
    <rPh sb="4" eb="5">
      <t>ホウ</t>
    </rPh>
    <rPh sb="5" eb="7">
      <t>ニュウイン</t>
    </rPh>
    <rPh sb="7" eb="8">
      <t>ウ</t>
    </rPh>
    <rPh sb="8" eb="9">
      <t>イ</t>
    </rPh>
    <rPh sb="9" eb="10">
      <t>スウ</t>
    </rPh>
    <phoneticPr fontId="2"/>
  </si>
  <si>
    <t>ＣＴ</t>
    <phoneticPr fontId="2"/>
  </si>
  <si>
    <t>ＭＲＩ</t>
    <phoneticPr fontId="2"/>
  </si>
  <si>
    <t>双胎間輸血症候群レーザー治療</t>
    <rPh sb="0" eb="2">
      <t>ソウタイ</t>
    </rPh>
    <rPh sb="2" eb="3">
      <t>カン</t>
    </rPh>
    <rPh sb="3" eb="5">
      <t>ユケツ</t>
    </rPh>
    <rPh sb="5" eb="8">
      <t>ショウコウグン</t>
    </rPh>
    <rPh sb="12" eb="14">
      <t>チリョウ</t>
    </rPh>
    <phoneticPr fontId="2"/>
  </si>
  <si>
    <t>無心体双胎血行遮断術</t>
    <rPh sb="0" eb="1">
      <t>ム</t>
    </rPh>
    <rPh sb="1" eb="2">
      <t>ココロ</t>
    </rPh>
    <rPh sb="2" eb="3">
      <t>カラダ</t>
    </rPh>
    <rPh sb="3" eb="5">
      <t>ソウタイ</t>
    </rPh>
    <rPh sb="5" eb="7">
      <t>ケッコウ</t>
    </rPh>
    <rPh sb="7" eb="9">
      <t>シャダン</t>
    </rPh>
    <rPh sb="9" eb="10">
      <t>ジュツ</t>
    </rPh>
    <phoneticPr fontId="2"/>
  </si>
  <si>
    <t>開心術件数（３歳未満）</t>
    <rPh sb="0" eb="3">
      <t>カイシンジュツ</t>
    </rPh>
    <rPh sb="3" eb="5">
      <t>ケンスウ</t>
    </rPh>
    <rPh sb="7" eb="10">
      <t>サイミマン</t>
    </rPh>
    <phoneticPr fontId="2"/>
  </si>
  <si>
    <t>ＲＩＳＴ法による移植件数</t>
    <rPh sb="4" eb="5">
      <t>ホウ</t>
    </rPh>
    <rPh sb="8" eb="10">
      <t>イショク</t>
    </rPh>
    <rPh sb="10" eb="12">
      <t>ケンスウ</t>
    </rPh>
    <phoneticPr fontId="2"/>
  </si>
  <si>
    <t>新生児を含む1歳未満児に対する手術件数</t>
    <rPh sb="0" eb="3">
      <t>シンセイジ</t>
    </rPh>
    <rPh sb="4" eb="5">
      <t>フク</t>
    </rPh>
    <rPh sb="7" eb="10">
      <t>サイミマン</t>
    </rPh>
    <rPh sb="10" eb="11">
      <t>ジ</t>
    </rPh>
    <rPh sb="12" eb="13">
      <t>タイ</t>
    </rPh>
    <rPh sb="15" eb="17">
      <t>シュジュツ</t>
    </rPh>
    <rPh sb="17" eb="19">
      <t>ケンスウ</t>
    </rPh>
    <phoneticPr fontId="2"/>
  </si>
  <si>
    <t>新生児緊急搬送コーディネート件数</t>
    <rPh sb="0" eb="3">
      <t>シンセイジ</t>
    </rPh>
    <rPh sb="3" eb="5">
      <t>キンキュウ</t>
    </rPh>
    <rPh sb="5" eb="7">
      <t>ハンソウ</t>
    </rPh>
    <rPh sb="14" eb="16">
      <t>ケンスウ</t>
    </rPh>
    <phoneticPr fontId="2"/>
  </si>
  <si>
    <t>臨床研修医・レジデント受入数</t>
    <rPh sb="0" eb="2">
      <t>リンショウ</t>
    </rPh>
    <rPh sb="2" eb="5">
      <t>ケンシュウイ</t>
    </rPh>
    <rPh sb="11" eb="12">
      <t>ウ</t>
    </rPh>
    <rPh sb="12" eb="13">
      <t>イ</t>
    </rPh>
    <rPh sb="13" eb="14">
      <t>スウ</t>
    </rPh>
    <phoneticPr fontId="2"/>
  </si>
  <si>
    <t>臨床研修医（協力型を除く）</t>
    <rPh sb="0" eb="2">
      <t>リンショウ</t>
    </rPh>
    <rPh sb="2" eb="5">
      <t>ケンシュウイ</t>
    </rPh>
    <rPh sb="6" eb="9">
      <t>キョウリョクガタ</t>
    </rPh>
    <rPh sb="10" eb="11">
      <t>ノゾ</t>
    </rPh>
    <phoneticPr fontId="2"/>
  </si>
  <si>
    <t>同（協力型）</t>
    <rPh sb="0" eb="1">
      <t>ドウ</t>
    </rPh>
    <rPh sb="2" eb="5">
      <t>キョウリョクガタ</t>
    </rPh>
    <phoneticPr fontId="2"/>
  </si>
  <si>
    <t>レジデント</t>
    <phoneticPr fontId="2"/>
  </si>
  <si>
    <t>入院の状況</t>
    <rPh sb="0" eb="2">
      <t>ニュウイン</t>
    </rPh>
    <rPh sb="3" eb="5">
      <t>ジョウキョウ</t>
    </rPh>
    <phoneticPr fontId="2"/>
  </si>
  <si>
    <t>退院患者数（死亡退院を除く）</t>
    <rPh sb="0" eb="2">
      <t>タイイン</t>
    </rPh>
    <rPh sb="2" eb="4">
      <t>カンジャ</t>
    </rPh>
    <rPh sb="4" eb="5">
      <t>スウ</t>
    </rPh>
    <rPh sb="6" eb="8">
      <t>シボウ</t>
    </rPh>
    <rPh sb="8" eb="10">
      <t>タイイン</t>
    </rPh>
    <rPh sb="11" eb="12">
      <t>ノゾ</t>
    </rPh>
    <phoneticPr fontId="2"/>
  </si>
  <si>
    <t>病床回転率</t>
    <rPh sb="0" eb="2">
      <t>ビョウショウ</t>
    </rPh>
    <rPh sb="2" eb="4">
      <t>カイテン</t>
    </rPh>
    <rPh sb="4" eb="5">
      <t>リツ</t>
    </rPh>
    <phoneticPr fontId="2"/>
  </si>
  <si>
    <t>回／年</t>
    <rPh sb="0" eb="1">
      <t>カイ</t>
    </rPh>
    <rPh sb="2" eb="3">
      <t>ネン</t>
    </rPh>
    <phoneticPr fontId="2"/>
  </si>
  <si>
    <t>平均在院日数</t>
    <rPh sb="0" eb="2">
      <t>ヘイキン</t>
    </rPh>
    <rPh sb="2" eb="4">
      <t>ザイイン</t>
    </rPh>
    <rPh sb="4" eb="6">
      <t>ニッスウ</t>
    </rPh>
    <phoneticPr fontId="2"/>
  </si>
  <si>
    <t>日</t>
    <rPh sb="0" eb="1">
      <t>ニチ</t>
    </rPh>
    <phoneticPr fontId="2"/>
  </si>
  <si>
    <t>平均在院日数（一般病床）</t>
    <rPh sb="0" eb="2">
      <t>ヘイキン</t>
    </rPh>
    <rPh sb="2" eb="4">
      <t>ザイイン</t>
    </rPh>
    <rPh sb="4" eb="6">
      <t>ニッスウ</t>
    </rPh>
    <rPh sb="7" eb="9">
      <t>イッパン</t>
    </rPh>
    <rPh sb="9" eb="11">
      <t>ビョウショウ</t>
    </rPh>
    <phoneticPr fontId="2"/>
  </si>
  <si>
    <t>医療安全、院内感染防止委員会開催状況</t>
    <rPh sb="0" eb="2">
      <t>イリョウ</t>
    </rPh>
    <rPh sb="2" eb="4">
      <t>アンゼン</t>
    </rPh>
    <rPh sb="5" eb="6">
      <t>イン</t>
    </rPh>
    <rPh sb="6" eb="7">
      <t>ナイ</t>
    </rPh>
    <rPh sb="7" eb="9">
      <t>カンセン</t>
    </rPh>
    <rPh sb="9" eb="11">
      <t>ボウシ</t>
    </rPh>
    <rPh sb="11" eb="14">
      <t>イインカイ</t>
    </rPh>
    <rPh sb="14" eb="16">
      <t>カイサイ</t>
    </rPh>
    <rPh sb="16" eb="18">
      <t>ジョウキョウ</t>
    </rPh>
    <phoneticPr fontId="2"/>
  </si>
  <si>
    <t>医療安全管理委員会等</t>
    <rPh sb="0" eb="2">
      <t>イリョウ</t>
    </rPh>
    <rPh sb="2" eb="4">
      <t>アンゼン</t>
    </rPh>
    <rPh sb="4" eb="6">
      <t>カンリ</t>
    </rPh>
    <rPh sb="6" eb="9">
      <t>イインカイ</t>
    </rPh>
    <rPh sb="9" eb="10">
      <t>トウ</t>
    </rPh>
    <phoneticPr fontId="2"/>
  </si>
  <si>
    <t>回</t>
    <rPh sb="0" eb="1">
      <t>カイ</t>
    </rPh>
    <phoneticPr fontId="2"/>
  </si>
  <si>
    <t>院内感染防止委員会等</t>
    <rPh sb="0" eb="1">
      <t>イン</t>
    </rPh>
    <rPh sb="1" eb="2">
      <t>ナイ</t>
    </rPh>
    <rPh sb="2" eb="4">
      <t>カンセン</t>
    </rPh>
    <rPh sb="4" eb="6">
      <t>ボウシ</t>
    </rPh>
    <rPh sb="6" eb="9">
      <t>イインカイ</t>
    </rPh>
    <rPh sb="9" eb="10">
      <t>トウ</t>
    </rPh>
    <phoneticPr fontId="2"/>
  </si>
  <si>
    <t>研修会への講師派遣等</t>
    <rPh sb="0" eb="3">
      <t>ケンシュウカイ</t>
    </rPh>
    <rPh sb="5" eb="7">
      <t>コウシ</t>
    </rPh>
    <rPh sb="7" eb="9">
      <t>ハケン</t>
    </rPh>
    <rPh sb="9" eb="10">
      <t>トウ</t>
    </rPh>
    <phoneticPr fontId="2"/>
  </si>
  <si>
    <t>研修会への講師派遣数（延人数）</t>
    <rPh sb="0" eb="3">
      <t>ケンシュウカイ</t>
    </rPh>
    <rPh sb="5" eb="7">
      <t>コウシ</t>
    </rPh>
    <rPh sb="7" eb="9">
      <t>ハケン</t>
    </rPh>
    <rPh sb="9" eb="10">
      <t>カズ</t>
    </rPh>
    <rPh sb="11" eb="12">
      <t>ノ</t>
    </rPh>
    <rPh sb="12" eb="14">
      <t>ニンズウ</t>
    </rPh>
    <phoneticPr fontId="2"/>
  </si>
  <si>
    <t>症例検討会等開催件数</t>
    <rPh sb="0" eb="2">
      <t>ショウレイ</t>
    </rPh>
    <rPh sb="2" eb="5">
      <t>ケントウカイ</t>
    </rPh>
    <rPh sb="5" eb="6">
      <t>トウ</t>
    </rPh>
    <rPh sb="6" eb="8">
      <t>カイサイ</t>
    </rPh>
    <rPh sb="8" eb="10">
      <t>ケンスウ</t>
    </rPh>
    <phoneticPr fontId="2"/>
  </si>
  <si>
    <t>高度医療機器の共同利用件数</t>
    <rPh sb="0" eb="2">
      <t>コウド</t>
    </rPh>
    <rPh sb="2" eb="4">
      <t>イリョウ</t>
    </rPh>
    <rPh sb="4" eb="6">
      <t>キキ</t>
    </rPh>
    <rPh sb="7" eb="9">
      <t>キョウドウ</t>
    </rPh>
    <rPh sb="9" eb="11">
      <t>リヨウ</t>
    </rPh>
    <rPh sb="11" eb="13">
      <t>ケンスウ</t>
    </rPh>
    <phoneticPr fontId="2"/>
  </si>
  <si>
    <t>開放病床の状況</t>
    <rPh sb="0" eb="2">
      <t>カイホウ</t>
    </rPh>
    <rPh sb="2" eb="4">
      <t>ビョウショウ</t>
    </rPh>
    <rPh sb="5" eb="7">
      <t>ジョウキョウ</t>
    </rPh>
    <phoneticPr fontId="2"/>
  </si>
  <si>
    <t>登録医届出数</t>
    <rPh sb="0" eb="2">
      <t>トウロク</t>
    </rPh>
    <rPh sb="2" eb="3">
      <t>イ</t>
    </rPh>
    <rPh sb="3" eb="5">
      <t>トドケデ</t>
    </rPh>
    <rPh sb="5" eb="6">
      <t>スウ</t>
    </rPh>
    <phoneticPr fontId="2"/>
  </si>
  <si>
    <t>利用患者数</t>
    <rPh sb="0" eb="2">
      <t>リヨウ</t>
    </rPh>
    <rPh sb="2" eb="5">
      <t>カンジャスウ</t>
    </rPh>
    <phoneticPr fontId="2"/>
  </si>
  <si>
    <t>看護学生実習受入数</t>
    <rPh sb="0" eb="2">
      <t>カンゴ</t>
    </rPh>
    <rPh sb="2" eb="4">
      <t>ガクセイ</t>
    </rPh>
    <rPh sb="4" eb="6">
      <t>ジッシュウ</t>
    </rPh>
    <rPh sb="6" eb="7">
      <t>ウ</t>
    </rPh>
    <rPh sb="7" eb="8">
      <t>イ</t>
    </rPh>
    <rPh sb="8" eb="9">
      <t>スウ</t>
    </rPh>
    <phoneticPr fontId="2"/>
  </si>
  <si>
    <t>全体</t>
    <rPh sb="0" eb="2">
      <t>ゼンタイ</t>
    </rPh>
    <phoneticPr fontId="2"/>
  </si>
  <si>
    <t>（目標値有）</t>
    <rPh sb="1" eb="4">
      <t>モクヒョウチ</t>
    </rPh>
    <rPh sb="4" eb="5">
      <t>アリ</t>
    </rPh>
    <phoneticPr fontId="2"/>
  </si>
  <si>
    <t>（目標値無）</t>
    <rPh sb="1" eb="4">
      <t>モクヒョウチ</t>
    </rPh>
    <rPh sb="4" eb="5">
      <t>ム</t>
    </rPh>
    <phoneticPr fontId="2"/>
  </si>
  <si>
    <t>(目標値有）</t>
    <rPh sb="1" eb="4">
      <t>モクヒョウチ</t>
    </rPh>
    <rPh sb="4" eb="5">
      <t>アリ</t>
    </rPh>
    <phoneticPr fontId="2"/>
  </si>
  <si>
    <t>(目標値無）</t>
    <rPh sb="1" eb="4">
      <t>モクヒョウチ</t>
    </rPh>
    <rPh sb="4" eb="5">
      <t>ム</t>
    </rPh>
    <phoneticPr fontId="2"/>
  </si>
  <si>
    <t>小項目
番号</t>
    <rPh sb="0" eb="3">
      <t>ショウコウモク</t>
    </rPh>
    <rPh sb="4" eb="6">
      <t>バンゴウ</t>
    </rPh>
    <phoneticPr fontId="2"/>
  </si>
  <si>
    <t>計</t>
    <rPh sb="0" eb="1">
      <t>ケイ</t>
    </rPh>
    <phoneticPr fontId="2"/>
  </si>
  <si>
    <t>人</t>
    <rPh sb="0" eb="1">
      <t>ヒト</t>
    </rPh>
    <phoneticPr fontId="2"/>
  </si>
  <si>
    <t>年度計画目標値点検表</t>
    <rPh sb="0" eb="2">
      <t>ヘイネンド</t>
    </rPh>
    <rPh sb="2" eb="4">
      <t>ケイカク</t>
    </rPh>
    <rPh sb="4" eb="7">
      <t>モクヒョウチ</t>
    </rPh>
    <rPh sb="7" eb="9">
      <t>テンケン</t>
    </rPh>
    <rPh sb="9" eb="10">
      <t>ヒョウ</t>
    </rPh>
    <phoneticPr fontId="2"/>
  </si>
  <si>
    <t>救急車搬入患者数</t>
    <phoneticPr fontId="2"/>
  </si>
  <si>
    <t>ＴＣＵ新入院患者数</t>
    <phoneticPr fontId="2"/>
  </si>
  <si>
    <t>ＳＣＵ新入院患者数</t>
    <phoneticPr fontId="2"/>
  </si>
  <si>
    <t>ＣＣＵ新入院患者数</t>
    <phoneticPr fontId="2"/>
  </si>
  <si>
    <t>肺がん新入院患者数</t>
    <rPh sb="0" eb="1">
      <t>ハイ</t>
    </rPh>
    <rPh sb="3" eb="6">
      <t>シンニュウイン</t>
    </rPh>
    <rPh sb="6" eb="9">
      <t>カンジャスウ</t>
    </rPh>
    <phoneticPr fontId="2"/>
  </si>
  <si>
    <t>肺がん手術件数</t>
    <rPh sb="0" eb="1">
      <t>ハイ</t>
    </rPh>
    <rPh sb="3" eb="5">
      <t>シュジュツ</t>
    </rPh>
    <rPh sb="5" eb="7">
      <t>ケンスウ</t>
    </rPh>
    <phoneticPr fontId="2"/>
  </si>
  <si>
    <t>訪問看護実施件数</t>
    <phoneticPr fontId="2"/>
  </si>
  <si>
    <t>発達障がい診断初診件数</t>
    <rPh sb="0" eb="2">
      <t>ハッタツ</t>
    </rPh>
    <rPh sb="2" eb="3">
      <t>ショウ</t>
    </rPh>
    <rPh sb="7" eb="9">
      <t>ショシン</t>
    </rPh>
    <phoneticPr fontId="2"/>
  </si>
  <si>
    <t>発達障がい診断初診待機患児数</t>
    <rPh sb="0" eb="2">
      <t>ハッタツ</t>
    </rPh>
    <rPh sb="2" eb="3">
      <t>ショウ</t>
    </rPh>
    <rPh sb="5" eb="7">
      <t>シンダン</t>
    </rPh>
    <rPh sb="7" eb="9">
      <t>ショシン</t>
    </rPh>
    <phoneticPr fontId="2"/>
  </si>
  <si>
    <t>　</t>
    <phoneticPr fontId="2"/>
  </si>
  <si>
    <t>手術件数</t>
    <phoneticPr fontId="2"/>
  </si>
  <si>
    <t>1日当たり初診患者数</t>
    <rPh sb="1" eb="2">
      <t>ニチ</t>
    </rPh>
    <rPh sb="2" eb="3">
      <t>ア</t>
    </rPh>
    <rPh sb="5" eb="7">
      <t>ショシン</t>
    </rPh>
    <rPh sb="7" eb="10">
      <t>カンジャスウ</t>
    </rPh>
    <phoneticPr fontId="2"/>
  </si>
  <si>
    <t>人／日</t>
    <rPh sb="0" eb="1">
      <t>ヒト</t>
    </rPh>
    <rPh sb="2" eb="3">
      <t>ヒ</t>
    </rPh>
    <phoneticPr fontId="2"/>
  </si>
  <si>
    <t>　</t>
    <phoneticPr fontId="2"/>
  </si>
  <si>
    <t>母体緊急搬送受入件数</t>
    <phoneticPr fontId="2"/>
  </si>
  <si>
    <t>国際学術誌発表論文</t>
    <rPh sb="0" eb="2">
      <t>コクサイ</t>
    </rPh>
    <rPh sb="2" eb="5">
      <t>ガクジュツシ</t>
    </rPh>
    <rPh sb="5" eb="7">
      <t>ハッピョウ</t>
    </rPh>
    <rPh sb="7" eb="9">
      <t>ロンブン</t>
    </rPh>
    <phoneticPr fontId="2"/>
  </si>
  <si>
    <t>学会発表</t>
    <rPh sb="0" eb="2">
      <t>ガッカイ</t>
    </rPh>
    <rPh sb="2" eb="4">
      <t>ハッピョウ</t>
    </rPh>
    <phoneticPr fontId="2"/>
  </si>
  <si>
    <t>外部資金獲得件数</t>
    <rPh sb="0" eb="2">
      <t>ガイブ</t>
    </rPh>
    <rPh sb="2" eb="4">
      <t>シキン</t>
    </rPh>
    <rPh sb="4" eb="6">
      <t>カクトク</t>
    </rPh>
    <rPh sb="6" eb="8">
      <t>ケンスウ</t>
    </rPh>
    <phoneticPr fontId="2"/>
  </si>
  <si>
    <t>　</t>
    <phoneticPr fontId="2"/>
  </si>
  <si>
    <t>CT</t>
    <phoneticPr fontId="2"/>
  </si>
  <si>
    <t>MRI</t>
    <phoneticPr fontId="2"/>
  </si>
  <si>
    <t>アンギオ</t>
    <phoneticPr fontId="2"/>
  </si>
  <si>
    <t>ＲＩ</t>
    <phoneticPr fontId="2"/>
  </si>
  <si>
    <t>リニアック</t>
    <phoneticPr fontId="2"/>
  </si>
  <si>
    <t>ＰＥＴ－ＣＴ</t>
    <phoneticPr fontId="2"/>
  </si>
  <si>
    <t>CT</t>
    <phoneticPr fontId="2"/>
  </si>
  <si>
    <t>MRI</t>
    <phoneticPr fontId="2"/>
  </si>
  <si>
    <t>アンギオ</t>
    <phoneticPr fontId="2"/>
  </si>
  <si>
    <t>ＲＩ</t>
    <phoneticPr fontId="2"/>
  </si>
  <si>
    <t>リニアック</t>
    <phoneticPr fontId="2"/>
  </si>
  <si>
    <t>　</t>
    <phoneticPr fontId="2"/>
  </si>
  <si>
    <t>CT</t>
    <phoneticPr fontId="2"/>
  </si>
  <si>
    <t>MRI</t>
    <phoneticPr fontId="2"/>
  </si>
  <si>
    <t>アンギオ</t>
    <phoneticPr fontId="2"/>
  </si>
  <si>
    <t>ＲＩ</t>
    <phoneticPr fontId="2"/>
  </si>
  <si>
    <t>CT</t>
    <phoneticPr fontId="2"/>
  </si>
  <si>
    <t>MRI</t>
    <phoneticPr fontId="2"/>
  </si>
  <si>
    <t>アンギオ</t>
    <phoneticPr fontId="2"/>
  </si>
  <si>
    <t>リニアック</t>
    <phoneticPr fontId="2"/>
  </si>
  <si>
    <t>％</t>
    <phoneticPr fontId="2"/>
  </si>
  <si>
    <t>％</t>
    <phoneticPr fontId="2"/>
  </si>
  <si>
    <t>％</t>
    <phoneticPr fontId="2"/>
  </si>
  <si>
    <t>％</t>
    <phoneticPr fontId="2"/>
  </si>
  <si>
    <t>　</t>
    <phoneticPr fontId="2"/>
  </si>
  <si>
    <t>％</t>
    <phoneticPr fontId="2"/>
  </si>
  <si>
    <t>連携登録医数</t>
    <rPh sb="0" eb="2">
      <t>レンケイ</t>
    </rPh>
    <rPh sb="2" eb="4">
      <t>トウロク</t>
    </rPh>
    <rPh sb="4" eb="5">
      <t>イ</t>
    </rPh>
    <rPh sb="5" eb="6">
      <t>スウ</t>
    </rPh>
    <phoneticPr fontId="2"/>
  </si>
  <si>
    <t>％</t>
    <phoneticPr fontId="2"/>
  </si>
  <si>
    <t>％</t>
    <phoneticPr fontId="2"/>
  </si>
  <si>
    <t>経常収支比率</t>
    <phoneticPr fontId="2"/>
  </si>
  <si>
    <t>％</t>
    <phoneticPr fontId="2"/>
  </si>
  <si>
    <t>医業収支比率</t>
    <phoneticPr fontId="2"/>
  </si>
  <si>
    <t>％</t>
    <phoneticPr fontId="2"/>
  </si>
  <si>
    <t>％</t>
    <phoneticPr fontId="2"/>
  </si>
  <si>
    <t>件</t>
    <phoneticPr fontId="6"/>
  </si>
  <si>
    <t>治験の実施件数等</t>
    <rPh sb="0" eb="2">
      <t>チケン</t>
    </rPh>
    <rPh sb="3" eb="5">
      <t>ジッシ</t>
    </rPh>
    <rPh sb="5" eb="7">
      <t>ケンスウ</t>
    </rPh>
    <rPh sb="7" eb="8">
      <t>ナド</t>
    </rPh>
    <phoneticPr fontId="6"/>
  </si>
  <si>
    <t>治験実施件数</t>
    <rPh sb="0" eb="2">
      <t>チケン</t>
    </rPh>
    <rPh sb="2" eb="4">
      <t>ジッシ</t>
    </rPh>
    <rPh sb="4" eb="6">
      <t>ケンスウ</t>
    </rPh>
    <phoneticPr fontId="6"/>
  </si>
  <si>
    <t>治験実施症例数</t>
    <rPh sb="0" eb="2">
      <t>チケン</t>
    </rPh>
    <rPh sb="2" eb="4">
      <t>ジッシ</t>
    </rPh>
    <rPh sb="4" eb="6">
      <t>ショウレイ</t>
    </rPh>
    <rPh sb="6" eb="7">
      <t>スウ</t>
    </rPh>
    <phoneticPr fontId="6"/>
  </si>
  <si>
    <t>受託研究件数</t>
    <rPh sb="0" eb="2">
      <t>ジュタク</t>
    </rPh>
    <rPh sb="2" eb="4">
      <t>ケンキュウ</t>
    </rPh>
    <rPh sb="4" eb="6">
      <t>ケンスウ</t>
    </rPh>
    <phoneticPr fontId="6"/>
  </si>
  <si>
    <t>医師現員数（３月１日現在）</t>
    <rPh sb="0" eb="2">
      <t>イシ</t>
    </rPh>
    <rPh sb="2" eb="3">
      <t>ゲン</t>
    </rPh>
    <rPh sb="3" eb="5">
      <t>インスウ</t>
    </rPh>
    <rPh sb="7" eb="8">
      <t>ガツ</t>
    </rPh>
    <rPh sb="9" eb="10">
      <t>ニチ</t>
    </rPh>
    <rPh sb="10" eb="12">
      <t>ゲンザイ</t>
    </rPh>
    <phoneticPr fontId="2"/>
  </si>
  <si>
    <t>看護師現員数（３月１日現在）</t>
    <rPh sb="0" eb="3">
      <t>カンゴシ</t>
    </rPh>
    <rPh sb="3" eb="4">
      <t>ゲン</t>
    </rPh>
    <rPh sb="4" eb="6">
      <t>インスウ</t>
    </rPh>
    <rPh sb="8" eb="9">
      <t>ガツ</t>
    </rPh>
    <rPh sb="10" eb="11">
      <t>ニチ</t>
    </rPh>
    <rPh sb="11" eb="13">
      <t>ゲンザイ</t>
    </rPh>
    <phoneticPr fontId="2"/>
  </si>
  <si>
    <t>医療技術職現員数（３月１日現在）</t>
    <rPh sb="0" eb="2">
      <t>イリョウ</t>
    </rPh>
    <rPh sb="2" eb="4">
      <t>ギジュツ</t>
    </rPh>
    <rPh sb="4" eb="5">
      <t>ショク</t>
    </rPh>
    <rPh sb="5" eb="6">
      <t>ゲン</t>
    </rPh>
    <rPh sb="6" eb="8">
      <t>インスウ</t>
    </rPh>
    <rPh sb="10" eb="11">
      <t>ガツ</t>
    </rPh>
    <rPh sb="12" eb="13">
      <t>ニチ</t>
    </rPh>
    <rPh sb="13" eb="15">
      <t>ゲンザイ</t>
    </rPh>
    <phoneticPr fontId="2"/>
  </si>
  <si>
    <t>看護師の長期自主研修支援制度適用者数</t>
    <rPh sb="0" eb="3">
      <t>カンゴシ</t>
    </rPh>
    <rPh sb="4" eb="6">
      <t>チョウキ</t>
    </rPh>
    <rPh sb="6" eb="8">
      <t>ジシュ</t>
    </rPh>
    <rPh sb="8" eb="10">
      <t>ケンシュウ</t>
    </rPh>
    <rPh sb="10" eb="12">
      <t>シエン</t>
    </rPh>
    <rPh sb="12" eb="14">
      <t>セイド</t>
    </rPh>
    <rPh sb="14" eb="16">
      <t>テキヨウ</t>
    </rPh>
    <rPh sb="16" eb="17">
      <t>シャ</t>
    </rPh>
    <rPh sb="17" eb="18">
      <t>スウ</t>
    </rPh>
    <phoneticPr fontId="2"/>
  </si>
  <si>
    <t>　</t>
    <phoneticPr fontId="2"/>
  </si>
  <si>
    <t>　</t>
    <phoneticPr fontId="2"/>
  </si>
  <si>
    <t>　</t>
    <phoneticPr fontId="2"/>
  </si>
  <si>
    <t>　</t>
    <phoneticPr fontId="2"/>
  </si>
  <si>
    <t>児童思春期新規外来患者数</t>
    <rPh sb="0" eb="2">
      <t>ジドウ</t>
    </rPh>
    <rPh sb="2" eb="5">
      <t>シシュンキ</t>
    </rPh>
    <rPh sb="5" eb="7">
      <t>シンキ</t>
    </rPh>
    <rPh sb="7" eb="9">
      <t>ガイライ</t>
    </rPh>
    <rPh sb="9" eb="11">
      <t>カンジャ</t>
    </rPh>
    <rPh sb="11" eb="12">
      <t>スウ</t>
    </rPh>
    <phoneticPr fontId="2"/>
  </si>
  <si>
    <t>新生児緊急搬送受入件数</t>
    <rPh sb="0" eb="3">
      <t>シンセイジ</t>
    </rPh>
    <rPh sb="3" eb="5">
      <t>キンキュウ</t>
    </rPh>
    <rPh sb="5" eb="7">
      <t>ハンソウ</t>
    </rPh>
    <rPh sb="7" eb="8">
      <t>ウ</t>
    </rPh>
    <rPh sb="8" eb="9">
      <t>イ</t>
    </rPh>
    <rPh sb="9" eb="11">
      <t>ケンスウ</t>
    </rPh>
    <phoneticPr fontId="2"/>
  </si>
  <si>
    <t>看護師の専門看護師、認定看護師資格取得者数</t>
    <rPh sb="0" eb="3">
      <t>カンゴシ</t>
    </rPh>
    <rPh sb="4" eb="6">
      <t>センモン</t>
    </rPh>
    <rPh sb="6" eb="9">
      <t>カンゴシ</t>
    </rPh>
    <rPh sb="10" eb="12">
      <t>ニンテイ</t>
    </rPh>
    <rPh sb="12" eb="15">
      <t>カンゴシ</t>
    </rPh>
    <rPh sb="15" eb="17">
      <t>シカク</t>
    </rPh>
    <rPh sb="17" eb="19">
      <t>シュトク</t>
    </rPh>
    <rPh sb="19" eb="20">
      <t>シャ</t>
    </rPh>
    <rPh sb="20" eb="21">
      <t>スウ</t>
    </rPh>
    <phoneticPr fontId="2"/>
  </si>
  <si>
    <t>平成２８年度
実績</t>
    <rPh sb="0" eb="2">
      <t>ヘイセイ</t>
    </rPh>
    <rPh sb="4" eb="6">
      <t>ネンド</t>
    </rPh>
    <rPh sb="7" eb="9">
      <t>ジッセキ</t>
    </rPh>
    <phoneticPr fontId="2"/>
  </si>
  <si>
    <t>前年度に対する
増減率</t>
    <rPh sb="0" eb="3">
      <t>ゼンネンド</t>
    </rPh>
    <rPh sb="4" eb="5">
      <t>タイ</t>
    </rPh>
    <rPh sb="8" eb="10">
      <t>ゾウゲン</t>
    </rPh>
    <rPh sb="10" eb="11">
      <t>リツ</t>
    </rPh>
    <phoneticPr fontId="2"/>
  </si>
  <si>
    <t>目標に対する
増減率</t>
    <rPh sb="0" eb="2">
      <t>モクヒョウ</t>
    </rPh>
    <rPh sb="3" eb="4">
      <t>タイ</t>
    </rPh>
    <rPh sb="7" eb="9">
      <t>ゾウゲン</t>
    </rPh>
    <rPh sb="9" eb="10">
      <t>リツ</t>
    </rPh>
    <phoneticPr fontId="2"/>
  </si>
  <si>
    <t>前年度に対する
増減数</t>
    <rPh sb="0" eb="3">
      <t>ゼンネンド</t>
    </rPh>
    <rPh sb="4" eb="5">
      <t>タイ</t>
    </rPh>
    <rPh sb="8" eb="10">
      <t>ゾウゲン</t>
    </rPh>
    <rPh sb="10" eb="11">
      <t>スウ</t>
    </rPh>
    <phoneticPr fontId="2"/>
  </si>
  <si>
    <t>目標に対する
増減数</t>
    <rPh sb="0" eb="2">
      <t>モクヒョウ</t>
    </rPh>
    <rPh sb="3" eb="4">
      <t>タイ</t>
    </rPh>
    <rPh sb="7" eb="9">
      <t>ゾウゲン</t>
    </rPh>
    <rPh sb="9" eb="10">
      <t>スウ</t>
    </rPh>
    <phoneticPr fontId="2"/>
  </si>
  <si>
    <t>平成２９年度
実績</t>
    <rPh sb="0" eb="2">
      <t>ヘイセイ</t>
    </rPh>
    <rPh sb="4" eb="6">
      <t>ネンド</t>
    </rPh>
    <rPh sb="7" eb="9">
      <t>ジッセキ</t>
    </rPh>
    <phoneticPr fontId="2"/>
  </si>
  <si>
    <t>大阪急性期・総合医療センター</t>
  </si>
  <si>
    <t>大阪急性期・総合医療センター</t>
    <phoneticPr fontId="2"/>
  </si>
  <si>
    <t>大阪はびきの医療センター</t>
  </si>
  <si>
    <t>大阪はびきの医療センター</t>
    <phoneticPr fontId="2"/>
  </si>
  <si>
    <t>大阪はびきの医療センター</t>
    <phoneticPr fontId="2"/>
  </si>
  <si>
    <t>大阪はびきの医療センター</t>
    <phoneticPr fontId="2"/>
  </si>
  <si>
    <t>大阪はびきの医療センター（一般病床のみ）</t>
    <rPh sb="13" eb="15">
      <t>イッパン</t>
    </rPh>
    <rPh sb="15" eb="17">
      <t>ビョウショウ</t>
    </rPh>
    <phoneticPr fontId="2"/>
  </si>
  <si>
    <t>大阪精神医療センター</t>
  </si>
  <si>
    <t>大阪精神医療センター</t>
    <phoneticPr fontId="2"/>
  </si>
  <si>
    <t>大阪精神医療センター</t>
    <phoneticPr fontId="2"/>
  </si>
  <si>
    <t>大阪精神医療センター</t>
    <phoneticPr fontId="2"/>
  </si>
  <si>
    <t>大阪国際がんセンター</t>
  </si>
  <si>
    <t>大阪国際がんセンター</t>
    <phoneticPr fontId="2"/>
  </si>
  <si>
    <t>大阪国際がんセンター</t>
    <phoneticPr fontId="2"/>
  </si>
  <si>
    <t>大阪国際がんセンター</t>
    <phoneticPr fontId="2"/>
  </si>
  <si>
    <t>大阪国際がんセンター連携登録医数</t>
    <phoneticPr fontId="2"/>
  </si>
  <si>
    <t>大阪国際がんセンター（人間ドック除く）</t>
    <rPh sb="11" eb="13">
      <t>ニンゲン</t>
    </rPh>
    <rPh sb="16" eb="17">
      <t>ノゾ</t>
    </rPh>
    <phoneticPr fontId="2"/>
  </si>
  <si>
    <t>大阪母子医療センター</t>
  </si>
  <si>
    <t>大阪母子医療センター</t>
    <phoneticPr fontId="2"/>
  </si>
  <si>
    <t>大阪母子医療センター</t>
    <phoneticPr fontId="2"/>
  </si>
  <si>
    <t>大阪母子医療センター</t>
    <phoneticPr fontId="2"/>
  </si>
  <si>
    <t>大阪母子医療センター</t>
    <phoneticPr fontId="2"/>
  </si>
  <si>
    <t>大阪母子医療センター</t>
    <phoneticPr fontId="2"/>
  </si>
  <si>
    <t>ロボット支援手術件数</t>
  </si>
  <si>
    <t>平成３０年度
実績</t>
    <rPh sb="0" eb="2">
      <t>ヘイセイ</t>
    </rPh>
    <rPh sb="4" eb="6">
      <t>ネンド</t>
    </rPh>
    <rPh sb="7" eb="9">
      <t>ジッセキ</t>
    </rPh>
    <phoneticPr fontId="2"/>
  </si>
  <si>
    <t>令和元年度
実績</t>
    <rPh sb="0" eb="1">
      <t>レイ</t>
    </rPh>
    <rPh sb="1" eb="2">
      <t>カズ</t>
    </rPh>
    <rPh sb="2" eb="4">
      <t>ガンネン</t>
    </rPh>
    <rPh sb="3" eb="5">
      <t>ネンド</t>
    </rPh>
    <rPh sb="6" eb="8">
      <t>ジッセキ</t>
    </rPh>
    <phoneticPr fontId="2"/>
  </si>
  <si>
    <t>令和２年度
実績</t>
    <rPh sb="0" eb="1">
      <t>レイ</t>
    </rPh>
    <rPh sb="1" eb="2">
      <t>カズ</t>
    </rPh>
    <rPh sb="3" eb="5">
      <t>ネンド</t>
    </rPh>
    <rPh sb="6" eb="8">
      <t>ジッセキ</t>
    </rPh>
    <phoneticPr fontId="2"/>
  </si>
  <si>
    <t>件</t>
    <rPh sb="0" eb="1">
      <t>ケン</t>
    </rPh>
    <phoneticPr fontId="6"/>
  </si>
  <si>
    <t>評価の判定</t>
    <rPh sb="0" eb="2">
      <t>ヒョウカ</t>
    </rPh>
    <rPh sb="3" eb="5">
      <t>ハンテイ</t>
    </rPh>
    <phoneticPr fontId="6"/>
  </si>
  <si>
    <t>条件①</t>
    <rPh sb="0" eb="2">
      <t>ジョウケン</t>
    </rPh>
    <phoneticPr fontId="6"/>
  </si>
  <si>
    <t>条件②</t>
    <rPh sb="0" eb="2">
      <t>ジョウケン</t>
    </rPh>
    <phoneticPr fontId="6"/>
  </si>
  <si>
    <t>評価</t>
    <rPh sb="0" eb="2">
      <t>ヒョウカ</t>
    </rPh>
    <phoneticPr fontId="6"/>
  </si>
  <si>
    <t>令和３年度
実績</t>
    <rPh sb="0" eb="1">
      <t>レイ</t>
    </rPh>
    <rPh sb="1" eb="2">
      <t>カズ</t>
    </rPh>
    <rPh sb="3" eb="5">
      <t>ネンド</t>
    </rPh>
    <rPh sb="6" eb="8">
      <t>ジッセキ</t>
    </rPh>
    <phoneticPr fontId="2"/>
  </si>
  <si>
    <t>手術件数（眼科含む）</t>
    <rPh sb="2" eb="4">
      <t>ケンスウ</t>
    </rPh>
    <rPh sb="5" eb="7">
      <t>ガンカ</t>
    </rPh>
    <rPh sb="7" eb="8">
      <t>フク</t>
    </rPh>
    <phoneticPr fontId="6"/>
  </si>
  <si>
    <t>手術件数</t>
    <rPh sb="0" eb="2">
      <t>シュジュツ</t>
    </rPh>
    <rPh sb="2" eb="4">
      <t>ケンスウ</t>
    </rPh>
    <phoneticPr fontId="6"/>
  </si>
  <si>
    <t>高度医療機器の稼働状況</t>
    <phoneticPr fontId="6"/>
  </si>
  <si>
    <t>人</t>
    <phoneticPr fontId="6"/>
  </si>
  <si>
    <t>新棟新入院患者数</t>
    <phoneticPr fontId="6"/>
  </si>
  <si>
    <t>分娩件数</t>
    <phoneticPr fontId="6"/>
  </si>
  <si>
    <t>「枚方版アウトリーチプロジェクト」対象者の延べ訪問件数</t>
    <phoneticPr fontId="6"/>
  </si>
  <si>
    <t>回</t>
    <rPh sb="0" eb="1">
      <t>カイ</t>
    </rPh>
    <phoneticPr fontId="6"/>
  </si>
  <si>
    <t>件</t>
    <rPh sb="0" eb="1">
      <t>ケン</t>
    </rPh>
    <phoneticPr fontId="6"/>
  </si>
  <si>
    <t>機構全体</t>
    <rPh sb="0" eb="2">
      <t>キコウ</t>
    </rPh>
    <rPh sb="2" eb="4">
      <t>ゼンタイ</t>
    </rPh>
    <phoneticPr fontId="2"/>
  </si>
  <si>
    <t>令和４年度
実績</t>
    <rPh sb="0" eb="1">
      <t>レイ</t>
    </rPh>
    <rPh sb="1" eb="2">
      <t>カズ</t>
    </rPh>
    <rPh sb="3" eb="5">
      <t>ネンド</t>
    </rPh>
    <rPh sb="6" eb="8">
      <t>ジッセキ</t>
    </rPh>
    <phoneticPr fontId="2"/>
  </si>
  <si>
    <t>成人重症食物アレルギー患者数　</t>
    <phoneticPr fontId="6"/>
  </si>
  <si>
    <t>急速免疫療法実施数　</t>
    <phoneticPr fontId="6"/>
  </si>
  <si>
    <t>救急搬送受入件数　</t>
    <rPh sb="0" eb="2">
      <t>キュウキュウ</t>
    </rPh>
    <rPh sb="2" eb="4">
      <t>ハンソウ</t>
    </rPh>
    <rPh sb="4" eb="6">
      <t>ウケイ</t>
    </rPh>
    <rPh sb="6" eb="8">
      <t>ケンスウ</t>
    </rPh>
    <phoneticPr fontId="11"/>
  </si>
  <si>
    <t>登録医の件数　</t>
    <rPh sb="0" eb="2">
      <t>トウロク</t>
    </rPh>
    <rPh sb="2" eb="3">
      <t>イ</t>
    </rPh>
    <rPh sb="4" eb="6">
      <t>ケンスウ</t>
    </rPh>
    <phoneticPr fontId="11"/>
  </si>
  <si>
    <t>放射線治療人数</t>
    <rPh sb="5" eb="6">
      <t>ニン</t>
    </rPh>
    <rPh sb="6" eb="7">
      <t>スウ</t>
    </rPh>
    <phoneticPr fontId="2"/>
  </si>
  <si>
    <t>令和５年度
実績</t>
    <rPh sb="0" eb="1">
      <t>レイ</t>
    </rPh>
    <rPh sb="1" eb="2">
      <t>カズ</t>
    </rPh>
    <rPh sb="3" eb="5">
      <t>ネンド</t>
    </rPh>
    <rPh sb="6" eb="8">
      <t>ジッセキ</t>
    </rPh>
    <phoneticPr fontId="2"/>
  </si>
  <si>
    <t>悪性腫瘍（肺がん以外）新入院患者数</t>
  </si>
  <si>
    <t>悪性腫瘍（肺がん以外）手術件数</t>
    <rPh sb="0" eb="2">
      <t>アクセイ</t>
    </rPh>
    <rPh sb="2" eb="4">
      <t>シュヨウ</t>
    </rPh>
    <rPh sb="5" eb="6">
      <t>ハイ</t>
    </rPh>
    <rPh sb="8" eb="10">
      <t>イガイ</t>
    </rPh>
    <rPh sb="11" eb="13">
      <t>シュジュツ</t>
    </rPh>
    <rPh sb="13" eb="15">
      <t>ケンスウ</t>
    </rPh>
    <phoneticPr fontId="11"/>
  </si>
  <si>
    <t>令和６年度
実績</t>
    <rPh sb="0" eb="1">
      <t>レイ</t>
    </rPh>
    <rPh sb="1" eb="2">
      <t>カズ</t>
    </rPh>
    <rPh sb="3" eb="5">
      <t>ネンド</t>
    </rPh>
    <rPh sb="6" eb="8">
      <t>ジッセキ</t>
    </rPh>
    <phoneticPr fontId="2"/>
  </si>
  <si>
    <t>％</t>
    <phoneticPr fontId="6"/>
  </si>
  <si>
    <t>がん患者サポート率　★令和6年度計画より追加</t>
    <rPh sb="2" eb="4">
      <t>カンジャ</t>
    </rPh>
    <rPh sb="8" eb="9">
      <t>リツ</t>
    </rPh>
    <phoneticPr fontId="6"/>
  </si>
  <si>
    <t>連携病院の件数　★令和6年度計画より追加</t>
    <phoneticPr fontId="6"/>
  </si>
  <si>
    <t>治験実施件数　★令和6年度計画より追加</t>
    <phoneticPr fontId="6"/>
  </si>
  <si>
    <t>精神科救急病棟の病床利用率　★令和6年度計画より追加</t>
    <phoneticPr fontId="6"/>
  </si>
  <si>
    <t>看護学生実習受入数　★令和6年度計画より追加</t>
    <phoneticPr fontId="6"/>
  </si>
  <si>
    <t>件</t>
    <rPh sb="0" eb="1">
      <t>ケン</t>
    </rPh>
    <phoneticPr fontId="6"/>
  </si>
  <si>
    <t>ＥＳＤ（内視鏡的粘膜下層剥離術）・ＥＭＲ（内視鏡的粘膜切除術）実施件数　★令和6年度計画より追加</t>
    <phoneticPr fontId="6"/>
  </si>
  <si>
    <t xml:space="preserve">治験実施件数　★令和6年度計画より追加 </t>
    <phoneticPr fontId="6"/>
  </si>
  <si>
    <t>アレルギー疾患にかかる初診患者数　★令和6年度計画より追加</t>
    <phoneticPr fontId="6"/>
  </si>
  <si>
    <t>手術件数　★令和6年度計画より追加</t>
    <phoneticPr fontId="6"/>
  </si>
  <si>
    <t>医学実習生受入数　★令和6年度計画より追加</t>
    <phoneticPr fontId="6"/>
  </si>
  <si>
    <t>患者満足度</t>
    <phoneticPr fontId="6"/>
  </si>
  <si>
    <t>－</t>
    <phoneticPr fontId="6"/>
  </si>
  <si>
    <t>入院</t>
    <rPh sb="0" eb="2">
      <t>ニュウイン</t>
    </rPh>
    <phoneticPr fontId="2"/>
  </si>
  <si>
    <t>外来</t>
    <rPh sb="0" eb="2">
      <t>ガイライ</t>
    </rPh>
    <phoneticPr fontId="2"/>
  </si>
  <si>
    <t>令和7年度
目標</t>
    <rPh sb="0" eb="1">
      <t>レイ</t>
    </rPh>
    <rPh sb="1" eb="2">
      <t>カズ</t>
    </rPh>
    <rPh sb="3" eb="5">
      <t>ネンド</t>
    </rPh>
    <rPh sb="4" eb="5">
      <t>ド</t>
    </rPh>
    <rPh sb="6" eb="8">
      <t>モクヒョウ</t>
    </rPh>
    <phoneticPr fontId="2"/>
  </si>
  <si>
    <t>－</t>
  </si>
  <si>
    <t>人</t>
  </si>
  <si>
    <t>児童思春期患者の入院件数　★令和7年度計画より追加</t>
    <phoneticPr fontId="6"/>
  </si>
  <si>
    <t>令和７年度
実績</t>
    <rPh sb="0" eb="1">
      <t>レイ</t>
    </rPh>
    <rPh sb="1" eb="2">
      <t>カズ</t>
    </rPh>
    <rPh sb="3" eb="5">
      <t>ネンド</t>
    </rPh>
    <rPh sb="6" eb="8">
      <t>ジッセキ</t>
    </rPh>
    <phoneticPr fontId="2"/>
  </si>
  <si>
    <t>小児がん長期フォローアップ外来延べ患者数　★令和7年度計画より変更</t>
    <rPh sb="31" eb="33">
      <t>ヘンコウ</t>
    </rPh>
    <phoneticPr fontId="6"/>
  </si>
  <si>
    <t>件</t>
    <rPh sb="0" eb="1">
      <t>ケン</t>
    </rPh>
    <phoneticPr fontId="6"/>
  </si>
  <si>
    <t>在宅人口呼吸指導管理料算定患
者（実患者数）</t>
    <phoneticPr fontId="2"/>
  </si>
  <si>
    <t>母体緊急搬送コーディネート件数</t>
    <rPh sb="0" eb="2">
      <t>ボタイ</t>
    </rPh>
    <rPh sb="2" eb="4">
      <t>キンキュウ</t>
    </rPh>
    <rPh sb="4" eb="6">
      <t>ハンソウ</t>
    </rPh>
    <rPh sb="13" eb="15">
      <t>ケンスウ</t>
    </rPh>
    <phoneticPr fontId="2"/>
  </si>
  <si>
    <t>人工内耳手術件数</t>
  </si>
  <si>
    <t>CAR-T細胞療法</t>
  </si>
  <si>
    <t>発達障害支援事業 養成研修</t>
  </si>
  <si>
    <t>発達障害支援事業 WEB研修</t>
  </si>
  <si>
    <t>－</t>
    <phoneticPr fontId="6"/>
  </si>
  <si>
    <t>中央手術室手術件数</t>
    <rPh sb="0" eb="2">
      <t>チュウオウ</t>
    </rPh>
    <rPh sb="4" eb="5">
      <t>シツ</t>
    </rPh>
    <rPh sb="5" eb="7">
      <t>シュジュツ</t>
    </rPh>
    <phoneticPr fontId="2"/>
  </si>
  <si>
    <t>新生児呼吸療法実施患者数</t>
    <phoneticPr fontId="6"/>
  </si>
  <si>
    <t>研究所における研究成果等の外部発表数及び競争的資金獲得件数</t>
    <rPh sb="0" eb="3">
      <t>ケンキュウジョ</t>
    </rPh>
    <phoneticPr fontId="6"/>
  </si>
  <si>
    <t>億円</t>
    <rPh sb="0" eb="2">
      <t>オクエン</t>
    </rPh>
    <phoneticPr fontId="6"/>
  </si>
  <si>
    <t>【参考】医業収支（全体）</t>
    <rPh sb="0" eb="4">
      <t>(サンコウ)</t>
    </rPh>
    <rPh sb="4" eb="8">
      <t>イギョウシュウシ</t>
    </rPh>
    <rPh sb="9" eb="11">
      <t>ゼンタイ</t>
    </rPh>
    <phoneticPr fontId="6"/>
  </si>
  <si>
    <t>【参考】医業費用（全体）</t>
    <rPh sb="0" eb="4">
      <t>(サンコウ)</t>
    </rPh>
    <rPh sb="4" eb="8">
      <t>イギョウヒヨウ</t>
    </rPh>
    <rPh sb="9" eb="11">
      <t>ゼンタイ</t>
    </rPh>
    <phoneticPr fontId="6"/>
  </si>
  <si>
    <t>【参考】経常収支（全体）</t>
    <rPh sb="1" eb="3">
      <t>サンコウ</t>
    </rPh>
    <phoneticPr fontId="6"/>
  </si>
  <si>
    <t>【参考】医業収益（全体）</t>
    <rPh sb="0" eb="4">
      <t>(サンコウ)</t>
    </rPh>
    <rPh sb="4" eb="6">
      <t>イギョウ</t>
    </rPh>
    <rPh sb="6" eb="8">
      <t>シュウエキ</t>
    </rPh>
    <rPh sb="9" eb="11">
      <t>ゼンタイ</t>
    </rPh>
    <phoneticPr fontId="6"/>
  </si>
  <si>
    <t>Ⅱ</t>
    <phoneticPr fontId="6"/>
  </si>
  <si>
    <t>Ⅲ</t>
    <phoneticPr fontId="6"/>
  </si>
  <si>
    <t>Ⅳ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</si>
</sst>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¥&quot;#,##0;[Red]&quot;¥&quot;\-#,##0"/>
    <numFmt numFmtId="176" formatCode="0.0_ "/>
    <numFmt numFmtId="177" formatCode="#,##0_ "/>
    <numFmt numFmtId="178" formatCode="#,##0_);[Red]\(#,##0\)"/>
    <numFmt numFmtId="179" formatCode="0.0_);[Red]\(0.0\)"/>
    <numFmt numFmtId="180" formatCode="#,##0.0_ "/>
    <numFmt numFmtId="181" formatCode="#,##0.0_);[Red]\(#,##0.0\)"/>
    <numFmt numFmtId="182" formatCode="0_);[Red]\(0\)"/>
    <numFmt numFmtId="183" formatCode="0_ "/>
    <numFmt numFmtId="184" formatCode="0.0%"/>
    <numFmt numFmtId="185" formatCode="#,##0;&quot;▲ &quot;#,##0"/>
    <numFmt numFmtId="186" formatCode="#,##0.0;&quot;▲ &quot;#,##0.0"/>
    <numFmt numFmtId="187" formatCode="#,##0_ ;[Red]\-#,##0\ "/>
    <numFmt numFmtId="188" formatCode="0;&quot;▲ &quot;0"/>
  </numFmts>
  <fonts count="22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sz val="11"/>
      <color rgb="FFFF99CC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9"/>
      <color indexed="8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8"/>
      <color rgb="FFFF0000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75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5" fillId="0" borderId="0"/>
    <xf numFmtId="0" fontId="16" fillId="4" borderId="22" applyNumberFormat="0" applyProtection="0">
      <alignment horizontal="left" vertical="center" indent="1"/>
    </xf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0" fontId="15" fillId="0" borderId="0">
      <alignment vertical="center"/>
    </xf>
    <xf numFmtId="0" fontId="15" fillId="0" borderId="0"/>
    <xf numFmtId="0" fontId="10" fillId="0" borderId="0"/>
    <xf numFmtId="0" fontId="1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0" fontId="18" fillId="0" borderId="0"/>
    <xf numFmtId="0" fontId="10" fillId="0" borderId="0">
      <alignment vertical="center"/>
    </xf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6" fontId="15" fillId="0" borderId="0" applyFont="0" applyFill="0" applyBorder="0" applyAlignment="0" applyProtection="0"/>
  </cellStyleXfs>
  <cellXfs count="281">
    <xf numFmtId="0" fontId="0" fillId="0" borderId="0" xfId="0">
      <alignment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178" fontId="3" fillId="0" borderId="17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4" fillId="0" borderId="2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78" fontId="3" fillId="0" borderId="2" xfId="0" applyNumberFormat="1" applyFont="1" applyBorder="1">
      <alignment vertical="center"/>
    </xf>
    <xf numFmtId="178" fontId="3" fillId="0" borderId="2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178" fontId="3" fillId="0" borderId="20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9" fillId="0" borderId="3" xfId="0" applyFont="1" applyBorder="1">
      <alignment vertical="center"/>
    </xf>
    <xf numFmtId="0" fontId="3" fillId="0" borderId="12" xfId="0" applyFont="1" applyBorder="1" applyAlignment="1">
      <alignment horizontal="center" vertical="center" wrapText="1"/>
    </xf>
    <xf numFmtId="178" fontId="3" fillId="2" borderId="2" xfId="0" applyNumberFormat="1" applyFont="1" applyFill="1" applyBorder="1">
      <alignment vertical="center"/>
    </xf>
    <xf numFmtId="178" fontId="3" fillId="2" borderId="2" xfId="0" applyNumberFormat="1" applyFont="1" applyFill="1" applyBorder="1" applyAlignment="1">
      <alignment horizontal="right" vertical="center"/>
    </xf>
    <xf numFmtId="0" fontId="3" fillId="0" borderId="17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5" fillId="2" borderId="14" xfId="0" applyFont="1" applyFill="1" applyBorder="1" applyAlignment="1">
      <alignment horizontal="center" vertical="center" wrapText="1"/>
    </xf>
    <xf numFmtId="178" fontId="3" fillId="0" borderId="17" xfId="0" applyNumberFormat="1" applyFont="1" applyBorder="1" applyAlignment="1">
      <alignment horizontal="center" vertical="center"/>
    </xf>
    <xf numFmtId="178" fontId="3" fillId="0" borderId="2" xfId="0" applyNumberFormat="1" applyFont="1" applyBorder="1" applyAlignment="1">
      <alignment horizontal="center" vertical="center"/>
    </xf>
    <xf numFmtId="184" fontId="3" fillId="3" borderId="17" xfId="0" applyNumberFormat="1" applyFont="1" applyFill="1" applyBorder="1">
      <alignment vertical="center"/>
    </xf>
    <xf numFmtId="184" fontId="0" fillId="3" borderId="17" xfId="0" applyNumberFormat="1" applyFill="1" applyBorder="1">
      <alignment vertical="center"/>
    </xf>
    <xf numFmtId="179" fontId="3" fillId="2" borderId="2" xfId="0" applyNumberFormat="1" applyFont="1" applyFill="1" applyBorder="1" applyAlignment="1">
      <alignment horizontal="right" vertical="center"/>
    </xf>
    <xf numFmtId="182" fontId="3" fillId="2" borderId="2" xfId="0" applyNumberFormat="1" applyFont="1" applyFill="1" applyBorder="1">
      <alignment vertical="center"/>
    </xf>
    <xf numFmtId="178" fontId="3" fillId="0" borderId="20" xfId="0" applyNumberFormat="1" applyFont="1" applyBorder="1">
      <alignment vertical="center"/>
    </xf>
    <xf numFmtId="181" fontId="3" fillId="2" borderId="2" xfId="3" applyNumberFormat="1" applyFont="1" applyFill="1" applyBorder="1" applyAlignment="1">
      <alignment horizontal="right" vertical="center"/>
    </xf>
    <xf numFmtId="179" fontId="3" fillId="2" borderId="2" xfId="3" applyNumberFormat="1" applyFont="1" applyFill="1" applyBorder="1" applyAlignment="1">
      <alignment horizontal="right" vertical="center"/>
    </xf>
    <xf numFmtId="176" fontId="3" fillId="2" borderId="2" xfId="0" applyNumberFormat="1" applyFont="1" applyFill="1" applyBorder="1">
      <alignment vertical="center"/>
    </xf>
    <xf numFmtId="176" fontId="3" fillId="2" borderId="2" xfId="3" applyNumberFormat="1" applyFont="1" applyFill="1" applyBorder="1">
      <alignment vertical="center"/>
    </xf>
    <xf numFmtId="183" fontId="3" fillId="2" borderId="2" xfId="0" applyNumberFormat="1" applyFont="1" applyFill="1" applyBorder="1">
      <alignment vertical="center"/>
    </xf>
    <xf numFmtId="183" fontId="3" fillId="0" borderId="2" xfId="0" applyNumberFormat="1" applyFont="1" applyBorder="1" applyAlignment="1">
      <alignment horizontal="center" vertical="center"/>
    </xf>
    <xf numFmtId="183" fontId="3" fillId="2" borderId="2" xfId="0" applyNumberFormat="1" applyFont="1" applyFill="1" applyBorder="1" applyAlignment="1">
      <alignment horizontal="right" vertical="center"/>
    </xf>
    <xf numFmtId="0" fontId="3" fillId="0" borderId="17" xfId="0" applyFont="1" applyBorder="1">
      <alignment vertical="center"/>
    </xf>
    <xf numFmtId="0" fontId="5" fillId="0" borderId="16" xfId="0" applyFont="1" applyBorder="1" applyAlignment="1">
      <alignment horizontal="center" vertical="center" wrapText="1"/>
    </xf>
    <xf numFmtId="38" fontId="3" fillId="0" borderId="17" xfId="0" applyNumberFormat="1" applyFont="1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38" fontId="3" fillId="0" borderId="2" xfId="0" applyNumberFormat="1" applyFont="1" applyBorder="1">
      <alignment vertical="center"/>
    </xf>
    <xf numFmtId="177" fontId="3" fillId="0" borderId="2" xfId="0" applyNumberFormat="1" applyFont="1" applyBorder="1">
      <alignment vertical="center"/>
    </xf>
    <xf numFmtId="38" fontId="3" fillId="0" borderId="2" xfId="0" applyNumberFormat="1" applyFont="1" applyBorder="1" applyAlignment="1">
      <alignment horizontal="right" vertical="center"/>
    </xf>
    <xf numFmtId="176" fontId="3" fillId="0" borderId="2" xfId="0" applyNumberFormat="1" applyFont="1" applyBorder="1">
      <alignment vertical="center"/>
    </xf>
    <xf numFmtId="0" fontId="3" fillId="0" borderId="2" xfId="0" applyFont="1" applyBorder="1" applyAlignment="1">
      <alignment horizontal="right" vertical="center"/>
    </xf>
    <xf numFmtId="179" fontId="3" fillId="0" borderId="2" xfId="0" applyNumberFormat="1" applyFont="1" applyBorder="1" applyAlignment="1">
      <alignment horizontal="right" vertical="center"/>
    </xf>
    <xf numFmtId="177" fontId="3" fillId="0" borderId="2" xfId="0" applyNumberFormat="1" applyFont="1" applyBorder="1" applyAlignment="1">
      <alignment horizontal="right" vertical="center"/>
    </xf>
    <xf numFmtId="180" fontId="3" fillId="0" borderId="2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center" vertical="center"/>
    </xf>
    <xf numFmtId="185" fontId="0" fillId="3" borderId="17" xfId="0" applyNumberFormat="1" applyFill="1" applyBorder="1">
      <alignment vertical="center"/>
    </xf>
    <xf numFmtId="176" fontId="3" fillId="0" borderId="2" xfId="0" applyNumberFormat="1" applyFont="1" applyBorder="1" applyAlignment="1">
      <alignment horizontal="right" vertical="center"/>
    </xf>
    <xf numFmtId="38" fontId="3" fillId="0" borderId="2" xfId="2" applyFont="1" applyFill="1" applyBorder="1" applyAlignment="1">
      <alignment vertical="center"/>
    </xf>
    <xf numFmtId="183" fontId="3" fillId="0" borderId="2" xfId="0" applyNumberFormat="1" applyFont="1" applyBorder="1">
      <alignment vertical="center"/>
    </xf>
    <xf numFmtId="182" fontId="3" fillId="0" borderId="2" xfId="0" applyNumberFormat="1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181" fontId="3" fillId="0" borderId="2" xfId="0" applyNumberFormat="1" applyFont="1" applyBorder="1">
      <alignment vertical="center"/>
    </xf>
    <xf numFmtId="179" fontId="3" fillId="0" borderId="2" xfId="0" applyNumberFormat="1" applyFont="1" applyBorder="1">
      <alignment vertical="center"/>
    </xf>
    <xf numFmtId="180" fontId="3" fillId="0" borderId="2" xfId="0" applyNumberFormat="1" applyFont="1" applyBorder="1">
      <alignment vertical="center"/>
    </xf>
    <xf numFmtId="0" fontId="3" fillId="0" borderId="0" xfId="0" applyFont="1" applyAlignment="1">
      <alignment vertical="top" wrapText="1"/>
    </xf>
    <xf numFmtId="186" fontId="0" fillId="3" borderId="17" xfId="0" applyNumberFormat="1" applyFill="1" applyBorder="1">
      <alignment vertical="center"/>
    </xf>
    <xf numFmtId="0" fontId="5" fillId="0" borderId="14" xfId="0" applyFont="1" applyBorder="1" applyAlignment="1">
      <alignment horizontal="center" vertical="center" wrapText="1"/>
    </xf>
    <xf numFmtId="183" fontId="3" fillId="0" borderId="2" xfId="0" applyNumberFormat="1" applyFont="1" applyBorder="1" applyAlignment="1">
      <alignment horizontal="right" vertical="center"/>
    </xf>
    <xf numFmtId="38" fontId="3" fillId="0" borderId="2" xfId="2" applyFont="1" applyFill="1" applyBorder="1" applyAlignment="1">
      <alignment horizontal="right" vertical="center"/>
    </xf>
    <xf numFmtId="38" fontId="3" fillId="0" borderId="2" xfId="3" applyNumberFormat="1" applyFont="1" applyBorder="1" applyAlignment="1">
      <alignment horizontal="right" vertical="center"/>
    </xf>
    <xf numFmtId="181" fontId="3" fillId="0" borderId="2" xfId="3" applyNumberFormat="1" applyFont="1" applyBorder="1" applyAlignment="1">
      <alignment horizontal="right" vertical="center"/>
    </xf>
    <xf numFmtId="176" fontId="3" fillId="0" borderId="2" xfId="3" applyNumberFormat="1" applyFont="1" applyBorder="1">
      <alignment vertical="center"/>
    </xf>
    <xf numFmtId="183" fontId="3" fillId="0" borderId="2" xfId="3" applyNumberFormat="1" applyFont="1" applyBorder="1">
      <alignment vertical="center"/>
    </xf>
    <xf numFmtId="179" fontId="3" fillId="0" borderId="2" xfId="3" applyNumberFormat="1" applyFont="1" applyBorder="1" applyAlignment="1">
      <alignment horizontal="right" vertical="center"/>
    </xf>
    <xf numFmtId="182" fontId="3" fillId="0" borderId="2" xfId="0" applyNumberFormat="1" applyFont="1" applyBorder="1" applyAlignment="1">
      <alignment horizontal="right" vertical="center"/>
    </xf>
    <xf numFmtId="176" fontId="3" fillId="0" borderId="2" xfId="3" applyNumberFormat="1" applyFont="1" applyBorder="1" applyAlignment="1">
      <alignment horizontal="right" vertical="center"/>
    </xf>
    <xf numFmtId="38" fontId="3" fillId="0" borderId="2" xfId="13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178" fontId="3" fillId="3" borderId="17" xfId="0" applyNumberFormat="1" applyFont="1" applyFill="1" applyBorder="1">
      <alignment vertical="center"/>
    </xf>
    <xf numFmtId="0" fontId="5" fillId="6" borderId="25" xfId="0" applyFont="1" applyFill="1" applyBorder="1" applyAlignment="1">
      <alignment horizontal="center" vertical="center" wrapText="1"/>
    </xf>
    <xf numFmtId="0" fontId="3" fillId="6" borderId="17" xfId="0" applyFont="1" applyFill="1" applyBorder="1">
      <alignment vertical="center"/>
    </xf>
    <xf numFmtId="176" fontId="3" fillId="6" borderId="2" xfId="0" applyNumberFormat="1" applyFont="1" applyFill="1" applyBorder="1">
      <alignment vertical="center"/>
    </xf>
    <xf numFmtId="176" fontId="3" fillId="6" borderId="2" xfId="0" applyNumberFormat="1" applyFont="1" applyFill="1" applyBorder="1" applyAlignment="1">
      <alignment horizontal="center" vertical="center"/>
    </xf>
    <xf numFmtId="183" fontId="3" fillId="6" borderId="2" xfId="0" applyNumberFormat="1" applyFont="1" applyFill="1" applyBorder="1" applyAlignment="1">
      <alignment horizontal="right" vertical="center"/>
    </xf>
    <xf numFmtId="177" fontId="3" fillId="6" borderId="2" xfId="0" applyNumberFormat="1" applyFont="1" applyFill="1" applyBorder="1">
      <alignment vertical="center"/>
    </xf>
    <xf numFmtId="178" fontId="3" fillId="6" borderId="2" xfId="0" applyNumberFormat="1" applyFont="1" applyFill="1" applyBorder="1" applyAlignment="1">
      <alignment horizontal="right" vertical="center"/>
    </xf>
    <xf numFmtId="176" fontId="3" fillId="6" borderId="2" xfId="0" applyNumberFormat="1" applyFont="1" applyFill="1" applyBorder="1" applyAlignment="1">
      <alignment horizontal="right" vertical="center"/>
    </xf>
    <xf numFmtId="183" fontId="3" fillId="6" borderId="2" xfId="0" applyNumberFormat="1" applyFont="1" applyFill="1" applyBorder="1">
      <alignment vertical="center"/>
    </xf>
    <xf numFmtId="38" fontId="3" fillId="6" borderId="2" xfId="2" applyFont="1" applyFill="1" applyBorder="1" applyAlignment="1">
      <alignment horizontal="right" vertical="center"/>
    </xf>
    <xf numFmtId="0" fontId="3" fillId="6" borderId="2" xfId="0" applyFont="1" applyFill="1" applyBorder="1">
      <alignment vertical="center"/>
    </xf>
    <xf numFmtId="176" fontId="3" fillId="6" borderId="2" xfId="3" applyNumberFormat="1" applyFont="1" applyFill="1" applyBorder="1">
      <alignment vertical="center"/>
    </xf>
    <xf numFmtId="178" fontId="3" fillId="6" borderId="20" xfId="0" applyNumberFormat="1" applyFont="1" applyFill="1" applyBorder="1" applyAlignment="1">
      <alignment horizontal="center" vertical="center"/>
    </xf>
    <xf numFmtId="182" fontId="3" fillId="6" borderId="2" xfId="0" applyNumberFormat="1" applyFont="1" applyFill="1" applyBorder="1">
      <alignment vertical="center"/>
    </xf>
    <xf numFmtId="0" fontId="3" fillId="6" borderId="2" xfId="0" applyFont="1" applyFill="1" applyBorder="1" applyAlignment="1">
      <alignment horizontal="right" vertical="center"/>
    </xf>
    <xf numFmtId="179" fontId="3" fillId="6" borderId="2" xfId="0" applyNumberFormat="1" applyFont="1" applyFill="1" applyBorder="1" applyAlignment="1">
      <alignment horizontal="right" vertical="center"/>
    </xf>
    <xf numFmtId="177" fontId="3" fillId="6" borderId="2" xfId="0" applyNumberFormat="1" applyFont="1" applyFill="1" applyBorder="1" applyAlignment="1">
      <alignment horizontal="right" vertical="center"/>
    </xf>
    <xf numFmtId="180" fontId="3" fillId="6" borderId="2" xfId="0" applyNumberFormat="1" applyFont="1" applyFill="1" applyBorder="1" applyAlignment="1">
      <alignment horizontal="right" vertical="center"/>
    </xf>
    <xf numFmtId="38" fontId="3" fillId="6" borderId="2" xfId="13" applyFont="1" applyFill="1" applyBorder="1" applyAlignment="1">
      <alignment vertical="center"/>
    </xf>
    <xf numFmtId="185" fontId="3" fillId="5" borderId="10" xfId="0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5" fontId="3" fillId="5" borderId="17" xfId="0" applyNumberFormat="1" applyFont="1" applyFill="1" applyBorder="1" applyAlignment="1">
      <alignment horizontal="center" vertical="center"/>
    </xf>
    <xf numFmtId="178" fontId="3" fillId="2" borderId="17" xfId="0" applyNumberFormat="1" applyFont="1" applyFill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9" fontId="3" fillId="0" borderId="2" xfId="0" applyNumberFormat="1" applyFont="1" applyBorder="1" applyAlignment="1">
      <alignment horizontal="center" vertical="center"/>
    </xf>
    <xf numFmtId="180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3" fillId="3" borderId="17" xfId="0" applyFont="1" applyFill="1" applyBorder="1">
      <alignment vertical="center"/>
    </xf>
    <xf numFmtId="0" fontId="3" fillId="3" borderId="3" xfId="0" applyFont="1" applyFill="1" applyBorder="1">
      <alignment vertical="center"/>
    </xf>
    <xf numFmtId="0" fontId="3" fillId="3" borderId="2" xfId="0" applyFont="1" applyFill="1" applyBorder="1">
      <alignment vertical="center"/>
    </xf>
    <xf numFmtId="176" fontId="3" fillId="3" borderId="2" xfId="0" applyNumberFormat="1" applyFont="1" applyFill="1" applyBorder="1" applyAlignment="1">
      <alignment horizontal="center" vertical="center"/>
    </xf>
    <xf numFmtId="176" fontId="3" fillId="3" borderId="17" xfId="0" applyNumberFormat="1" applyFont="1" applyFill="1" applyBorder="1" applyAlignment="1">
      <alignment horizontal="center" vertical="center"/>
    </xf>
    <xf numFmtId="177" fontId="3" fillId="3" borderId="2" xfId="0" applyNumberFormat="1" applyFont="1" applyFill="1" applyBorder="1">
      <alignment vertical="center"/>
    </xf>
    <xf numFmtId="177" fontId="3" fillId="3" borderId="17" xfId="0" applyNumberFormat="1" applyFont="1" applyFill="1" applyBorder="1">
      <alignment vertical="center"/>
    </xf>
    <xf numFmtId="178" fontId="3" fillId="3" borderId="2" xfId="0" applyNumberFormat="1" applyFont="1" applyFill="1" applyBorder="1">
      <alignment vertical="center"/>
    </xf>
    <xf numFmtId="178" fontId="3" fillId="3" borderId="2" xfId="0" applyNumberFormat="1" applyFont="1" applyFill="1" applyBorder="1" applyAlignment="1">
      <alignment horizontal="right" vertical="center"/>
    </xf>
    <xf numFmtId="178" fontId="3" fillId="3" borderId="17" xfId="0" applyNumberFormat="1" applyFont="1" applyFill="1" applyBorder="1" applyAlignment="1">
      <alignment horizontal="right" vertical="center"/>
    </xf>
    <xf numFmtId="176" fontId="3" fillId="3" borderId="2" xfId="0" applyNumberFormat="1" applyFont="1" applyFill="1" applyBorder="1">
      <alignment vertical="center"/>
    </xf>
    <xf numFmtId="176" fontId="3" fillId="3" borderId="17" xfId="0" applyNumberFormat="1" applyFont="1" applyFill="1" applyBorder="1">
      <alignment vertical="center"/>
    </xf>
    <xf numFmtId="178" fontId="3" fillId="3" borderId="20" xfId="0" applyNumberFormat="1" applyFont="1" applyFill="1" applyBorder="1" applyAlignment="1">
      <alignment horizontal="center" vertical="center"/>
    </xf>
    <xf numFmtId="178" fontId="3" fillId="3" borderId="18" xfId="0" applyNumberFormat="1" applyFont="1" applyFill="1" applyBorder="1" applyAlignment="1">
      <alignment horizontal="center" vertical="center"/>
    </xf>
    <xf numFmtId="183" fontId="3" fillId="3" borderId="17" xfId="0" applyNumberFormat="1" applyFont="1" applyFill="1" applyBorder="1">
      <alignment vertical="center"/>
    </xf>
    <xf numFmtId="0" fontId="3" fillId="3" borderId="2" xfId="0" applyFont="1" applyFill="1" applyBorder="1" applyAlignment="1">
      <alignment horizontal="right" vertical="center"/>
    </xf>
    <xf numFmtId="0" fontId="3" fillId="3" borderId="17" xfId="0" applyFont="1" applyFill="1" applyBorder="1" applyAlignment="1">
      <alignment horizontal="right" vertical="center"/>
    </xf>
    <xf numFmtId="179" fontId="3" fillId="3" borderId="2" xfId="0" applyNumberFormat="1" applyFont="1" applyFill="1" applyBorder="1" applyAlignment="1">
      <alignment horizontal="right" vertical="center"/>
    </xf>
    <xf numFmtId="186" fontId="3" fillId="3" borderId="17" xfId="0" applyNumberFormat="1" applyFont="1" applyFill="1" applyBorder="1" applyAlignment="1">
      <alignment horizontal="right" vertical="center"/>
    </xf>
    <xf numFmtId="179" fontId="3" fillId="3" borderId="17" xfId="0" applyNumberFormat="1" applyFont="1" applyFill="1" applyBorder="1" applyAlignment="1">
      <alignment horizontal="right" vertical="center"/>
    </xf>
    <xf numFmtId="177" fontId="3" fillId="3" borderId="2" xfId="0" applyNumberFormat="1" applyFont="1" applyFill="1" applyBorder="1" applyAlignment="1">
      <alignment horizontal="right" vertical="center"/>
    </xf>
    <xf numFmtId="177" fontId="3" fillId="3" borderId="17" xfId="0" applyNumberFormat="1" applyFont="1" applyFill="1" applyBorder="1" applyAlignment="1">
      <alignment horizontal="right" vertical="center"/>
    </xf>
    <xf numFmtId="176" fontId="13" fillId="3" borderId="17" xfId="0" applyNumberFormat="1" applyFont="1" applyFill="1" applyBorder="1" applyAlignment="1">
      <alignment horizontal="center" vertical="center"/>
    </xf>
    <xf numFmtId="180" fontId="3" fillId="3" borderId="2" xfId="0" applyNumberFormat="1" applyFont="1" applyFill="1" applyBorder="1" applyAlignment="1">
      <alignment horizontal="right" vertical="center"/>
    </xf>
    <xf numFmtId="180" fontId="3" fillId="3" borderId="17" xfId="0" applyNumberFormat="1" applyFont="1" applyFill="1" applyBorder="1" applyAlignment="1">
      <alignment horizontal="right" vertical="center"/>
    </xf>
    <xf numFmtId="176" fontId="3" fillId="3" borderId="2" xfId="0" applyNumberFormat="1" applyFont="1" applyFill="1" applyBorder="1" applyAlignment="1">
      <alignment horizontal="right" vertical="center"/>
    </xf>
    <xf numFmtId="38" fontId="3" fillId="0" borderId="2" xfId="2" applyFont="1" applyFill="1" applyBorder="1" applyAlignment="1">
      <alignment horizontal="center" vertical="center"/>
    </xf>
    <xf numFmtId="176" fontId="3" fillId="0" borderId="2" xfId="3" applyNumberFormat="1" applyFont="1" applyBorder="1" applyAlignment="1">
      <alignment horizontal="center" vertical="center"/>
    </xf>
    <xf numFmtId="182" fontId="3" fillId="0" borderId="2" xfId="0" applyNumberFormat="1" applyFont="1" applyBorder="1" applyAlignment="1">
      <alignment horizontal="center" vertical="center"/>
    </xf>
    <xf numFmtId="38" fontId="3" fillId="0" borderId="2" xfId="13" applyFont="1" applyFill="1" applyBorder="1" applyAlignment="1">
      <alignment horizontal="center" vertical="center"/>
    </xf>
    <xf numFmtId="185" fontId="3" fillId="5" borderId="4" xfId="0" applyNumberFormat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19" fillId="0" borderId="0" xfId="0" applyFont="1" applyAlignment="1">
      <alignment vertical="center" wrapText="1"/>
    </xf>
    <xf numFmtId="183" fontId="3" fillId="6" borderId="3" xfId="0" applyNumberFormat="1" applyFont="1" applyFill="1" applyBorder="1" applyAlignment="1">
      <alignment horizontal="right" vertical="center"/>
    </xf>
    <xf numFmtId="182" fontId="3" fillId="0" borderId="2" xfId="2" applyNumberFormat="1" applyFont="1" applyFill="1" applyBorder="1" applyAlignment="1">
      <alignment vertical="center"/>
    </xf>
    <xf numFmtId="185" fontId="3" fillId="5" borderId="3" xfId="0" applyNumberFormat="1" applyFont="1" applyFill="1" applyBorder="1" applyAlignment="1">
      <alignment horizontal="center" vertical="center"/>
    </xf>
    <xf numFmtId="185" fontId="3" fillId="5" borderId="2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184" fontId="0" fillId="3" borderId="2" xfId="0" applyNumberFormat="1" applyFill="1" applyBorder="1">
      <alignment vertical="center"/>
    </xf>
    <xf numFmtId="38" fontId="4" fillId="0" borderId="2" xfId="2" applyFont="1" applyFill="1" applyBorder="1" applyAlignment="1">
      <alignment vertical="center"/>
    </xf>
    <xf numFmtId="38" fontId="4" fillId="0" borderId="2" xfId="2" applyFont="1" applyFill="1" applyBorder="1" applyAlignment="1">
      <alignment horizontal="right" vertical="center"/>
    </xf>
    <xf numFmtId="179" fontId="3" fillId="0" borderId="2" xfId="158" applyNumberFormat="1" applyFont="1" applyFill="1" applyBorder="1" applyAlignment="1">
      <alignment horizontal="right" vertical="center"/>
    </xf>
    <xf numFmtId="179" fontId="3" fillId="2" borderId="2" xfId="158" applyNumberFormat="1" applyFont="1" applyFill="1" applyBorder="1" applyAlignment="1">
      <alignment horizontal="right" vertical="center"/>
    </xf>
    <xf numFmtId="178" fontId="3" fillId="2" borderId="17" xfId="0" applyNumberFormat="1" applyFont="1" applyFill="1" applyBorder="1">
      <alignment vertical="center"/>
    </xf>
    <xf numFmtId="178" fontId="3" fillId="0" borderId="17" xfId="0" applyNumberFormat="1" applyFont="1" applyBorder="1" applyAlignment="1">
      <alignment horizontal="right" vertical="center"/>
    </xf>
    <xf numFmtId="178" fontId="3" fillId="0" borderId="28" xfId="0" applyNumberFormat="1" applyFont="1" applyBorder="1" applyAlignment="1">
      <alignment horizontal="right" vertical="center"/>
    </xf>
    <xf numFmtId="38" fontId="10" fillId="0" borderId="29" xfId="2" applyFont="1" applyFill="1" applyBorder="1" applyAlignment="1">
      <alignment horizontal="right" vertical="center"/>
    </xf>
    <xf numFmtId="178" fontId="3" fillId="0" borderId="3" xfId="0" applyNumberFormat="1" applyFont="1" applyBorder="1" applyAlignment="1">
      <alignment horizontal="right" vertical="center"/>
    </xf>
    <xf numFmtId="176" fontId="3" fillId="0" borderId="26" xfId="0" applyNumberFormat="1" applyFont="1" applyBorder="1" applyAlignment="1">
      <alignment horizontal="right" vertical="center"/>
    </xf>
    <xf numFmtId="180" fontId="3" fillId="7" borderId="2" xfId="0" applyNumberFormat="1" applyFont="1" applyFill="1" applyBorder="1" applyAlignment="1">
      <alignment horizontal="right" vertical="center"/>
    </xf>
    <xf numFmtId="0" fontId="3" fillId="0" borderId="26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32" xfId="0" applyFont="1" applyBorder="1" applyAlignment="1">
      <alignment horizontal="center" vertical="center"/>
    </xf>
    <xf numFmtId="176" fontId="3" fillId="0" borderId="26" xfId="0" applyNumberFormat="1" applyFont="1" applyBorder="1">
      <alignment vertical="center"/>
    </xf>
    <xf numFmtId="184" fontId="0" fillId="3" borderId="33" xfId="0" applyNumberFormat="1" applyFill="1" applyBorder="1">
      <alignment vertical="center"/>
    </xf>
    <xf numFmtId="186" fontId="0" fillId="3" borderId="33" xfId="0" applyNumberFormat="1" applyFill="1" applyBorder="1">
      <alignment vertical="center"/>
    </xf>
    <xf numFmtId="178" fontId="3" fillId="0" borderId="2" xfId="3" applyNumberFormat="1" applyFont="1" applyBorder="1" applyAlignment="1">
      <alignment horizontal="right" vertical="center"/>
    </xf>
    <xf numFmtId="178" fontId="3" fillId="0" borderId="2" xfId="13" applyNumberFormat="1" applyFont="1" applyFill="1" applyBorder="1" applyAlignment="1">
      <alignment vertical="center"/>
    </xf>
    <xf numFmtId="0" fontId="3" fillId="6" borderId="3" xfId="0" applyFont="1" applyFill="1" applyBorder="1">
      <alignment vertical="center"/>
    </xf>
    <xf numFmtId="185" fontId="3" fillId="0" borderId="17" xfId="0" applyNumberFormat="1" applyFont="1" applyBorder="1" applyAlignment="1">
      <alignment horizontal="center" vertical="center"/>
    </xf>
    <xf numFmtId="178" fontId="3" fillId="0" borderId="2" xfId="2" applyNumberFormat="1" applyFont="1" applyFill="1" applyBorder="1" applyAlignment="1">
      <alignment horizontal="right" vertical="center"/>
    </xf>
    <xf numFmtId="181" fontId="10" fillId="7" borderId="27" xfId="0" applyNumberFormat="1" applyFont="1" applyFill="1" applyBorder="1" applyAlignment="1">
      <alignment horizontal="right" vertical="center"/>
    </xf>
    <xf numFmtId="177" fontId="3" fillId="0" borderId="17" xfId="0" applyNumberFormat="1" applyFont="1" applyBorder="1" applyAlignment="1">
      <alignment horizontal="right" vertical="center"/>
    </xf>
    <xf numFmtId="0" fontId="5" fillId="6" borderId="2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83" fontId="3" fillId="0" borderId="17" xfId="0" applyNumberFormat="1" applyFont="1" applyBorder="1" applyAlignment="1">
      <alignment horizontal="center" vertical="center"/>
    </xf>
    <xf numFmtId="176" fontId="3" fillId="0" borderId="17" xfId="0" applyNumberFormat="1" applyFont="1" applyBorder="1" applyAlignment="1">
      <alignment horizontal="center" vertical="center"/>
    </xf>
    <xf numFmtId="176" fontId="3" fillId="6" borderId="3" xfId="0" applyNumberFormat="1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 wrapText="1"/>
    </xf>
    <xf numFmtId="38" fontId="10" fillId="7" borderId="13" xfId="2" applyFont="1" applyFill="1" applyBorder="1" applyAlignment="1">
      <alignment horizontal="right" vertical="center"/>
    </xf>
    <xf numFmtId="181" fontId="10" fillId="7" borderId="13" xfId="2" applyNumberFormat="1" applyFont="1" applyFill="1" applyBorder="1" applyAlignment="1">
      <alignment horizontal="right" vertical="center"/>
    </xf>
    <xf numFmtId="176" fontId="3" fillId="7" borderId="2" xfId="0" applyNumberFormat="1" applyFont="1" applyFill="1" applyBorder="1" applyAlignment="1">
      <alignment horizontal="right" vertical="center"/>
    </xf>
    <xf numFmtId="181" fontId="10" fillId="7" borderId="13" xfId="0" applyNumberFormat="1" applyFont="1" applyFill="1" applyBorder="1" applyAlignment="1">
      <alignment horizontal="right" vertical="center"/>
    </xf>
    <xf numFmtId="181" fontId="0" fillId="7" borderId="13" xfId="2" applyNumberFormat="1" applyFont="1" applyFill="1" applyBorder="1" applyAlignment="1">
      <alignment horizontal="right" vertical="center"/>
    </xf>
    <xf numFmtId="177" fontId="3" fillId="2" borderId="2" xfId="0" applyNumberFormat="1" applyFont="1" applyFill="1" applyBorder="1" applyAlignment="1">
      <alignment horizontal="right" vertical="center"/>
    </xf>
    <xf numFmtId="176" fontId="3" fillId="2" borderId="2" xfId="0" applyNumberFormat="1" applyFont="1" applyFill="1" applyBorder="1" applyAlignment="1">
      <alignment horizontal="right" vertical="center"/>
    </xf>
    <xf numFmtId="185" fontId="3" fillId="0" borderId="10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182" fontId="3" fillId="2" borderId="2" xfId="2" applyNumberFormat="1" applyFont="1" applyFill="1" applyBorder="1" applyAlignment="1">
      <alignment horizontal="right" vertical="center"/>
    </xf>
    <xf numFmtId="182" fontId="3" fillId="2" borderId="2" xfId="0" applyNumberFormat="1" applyFont="1" applyFill="1" applyBorder="1" applyAlignment="1">
      <alignment horizontal="right" vertical="center"/>
    </xf>
    <xf numFmtId="176" fontId="3" fillId="2" borderId="2" xfId="3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 vertical="top" wrapText="1"/>
    </xf>
    <xf numFmtId="181" fontId="3" fillId="0" borderId="2" xfId="158" applyNumberFormat="1" applyFont="1" applyFill="1" applyBorder="1">
      <alignment vertical="center"/>
    </xf>
    <xf numFmtId="181" fontId="3" fillId="2" borderId="2" xfId="0" applyNumberFormat="1" applyFont="1" applyFill="1" applyBorder="1">
      <alignment vertical="center"/>
    </xf>
    <xf numFmtId="178" fontId="3" fillId="0" borderId="2" xfId="2" applyNumberFormat="1" applyFont="1" applyFill="1" applyBorder="1" applyAlignment="1">
      <alignment vertical="center"/>
    </xf>
    <xf numFmtId="178" fontId="3" fillId="7" borderId="2" xfId="2" applyNumberFormat="1" applyFont="1" applyFill="1" applyBorder="1" applyAlignment="1">
      <alignment horizontal="right" vertical="center"/>
    </xf>
    <xf numFmtId="178" fontId="10" fillId="7" borderId="13" xfId="2" applyNumberFormat="1" applyFont="1" applyFill="1" applyBorder="1" applyAlignment="1">
      <alignment horizontal="right" vertical="center"/>
    </xf>
    <xf numFmtId="178" fontId="3" fillId="2" borderId="2" xfId="3" applyNumberFormat="1" applyFont="1" applyFill="1" applyBorder="1" applyAlignment="1">
      <alignment horizontal="right" vertical="center"/>
    </xf>
    <xf numFmtId="178" fontId="3" fillId="0" borderId="2" xfId="3" applyNumberFormat="1" applyFont="1" applyBorder="1">
      <alignment vertical="center"/>
    </xf>
    <xf numFmtId="181" fontId="3" fillId="0" borderId="2" xfId="0" applyNumberFormat="1" applyFont="1" applyBorder="1" applyAlignment="1">
      <alignment horizontal="right" vertical="center"/>
    </xf>
    <xf numFmtId="178" fontId="0" fillId="7" borderId="2" xfId="2" applyNumberFormat="1" applyFont="1" applyFill="1" applyBorder="1" applyAlignment="1">
      <alignment horizontal="right" vertical="center"/>
    </xf>
    <xf numFmtId="178" fontId="3" fillId="0" borderId="3" xfId="2" applyNumberFormat="1" applyFont="1" applyFill="1" applyBorder="1" applyAlignment="1">
      <alignment horizontal="right" vertical="center"/>
    </xf>
    <xf numFmtId="178" fontId="3" fillId="2" borderId="2" xfId="2" applyNumberFormat="1" applyFont="1" applyFill="1" applyBorder="1" applyAlignment="1">
      <alignment vertical="center"/>
    </xf>
    <xf numFmtId="187" fontId="3" fillId="0" borderId="2" xfId="2" applyNumberFormat="1" applyFont="1" applyFill="1" applyBorder="1" applyAlignment="1">
      <alignment vertical="center"/>
    </xf>
    <xf numFmtId="181" fontId="3" fillId="2" borderId="2" xfId="0" applyNumberFormat="1" applyFont="1" applyFill="1" applyBorder="1" applyAlignment="1">
      <alignment horizontal="right" vertical="center"/>
    </xf>
    <xf numFmtId="181" fontId="3" fillId="0" borderId="2" xfId="158" applyNumberFormat="1" applyFont="1" applyFill="1" applyBorder="1" applyAlignment="1">
      <alignment horizontal="right" vertical="center"/>
    </xf>
    <xf numFmtId="178" fontId="0" fillId="7" borderId="13" xfId="2" applyNumberFormat="1" applyFont="1" applyFill="1" applyBorder="1" applyAlignment="1">
      <alignment horizontal="right" vertical="center"/>
    </xf>
    <xf numFmtId="178" fontId="3" fillId="0" borderId="17" xfId="2" applyNumberFormat="1" applyFont="1" applyFill="1" applyBorder="1" applyAlignment="1">
      <alignment horizontal="right" vertical="center"/>
    </xf>
    <xf numFmtId="178" fontId="3" fillId="2" borderId="2" xfId="2" applyNumberFormat="1" applyFont="1" applyFill="1" applyBorder="1" applyAlignment="1">
      <alignment horizontal="right" vertical="center"/>
    </xf>
    <xf numFmtId="178" fontId="3" fillId="2" borderId="2" xfId="3" applyNumberFormat="1" applyFont="1" applyFill="1" applyBorder="1">
      <alignment vertical="center"/>
    </xf>
    <xf numFmtId="181" fontId="0" fillId="7" borderId="2" xfId="158" applyNumberFormat="1" applyFont="1" applyFill="1" applyBorder="1" applyAlignment="1">
      <alignment horizontal="right" vertical="center"/>
    </xf>
    <xf numFmtId="178" fontId="3" fillId="2" borderId="2" xfId="13" applyNumberFormat="1" applyFont="1" applyFill="1" applyBorder="1" applyAlignment="1">
      <alignment vertical="center"/>
    </xf>
    <xf numFmtId="182" fontId="3" fillId="0" borderId="2" xfId="2" applyNumberFormat="1" applyFont="1" applyFill="1" applyBorder="1" applyAlignment="1">
      <alignment horizontal="right" vertical="center"/>
    </xf>
    <xf numFmtId="178" fontId="10" fillId="0" borderId="28" xfId="2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178" fontId="3" fillId="7" borderId="2" xfId="0" applyNumberFormat="1" applyFont="1" applyFill="1" applyBorder="1" applyAlignment="1">
      <alignment horizontal="right" vertical="center"/>
    </xf>
    <xf numFmtId="0" fontId="3" fillId="8" borderId="3" xfId="0" applyFont="1" applyFill="1" applyBorder="1">
      <alignment vertical="center"/>
    </xf>
    <xf numFmtId="0" fontId="0" fillId="8" borderId="2" xfId="0" applyFill="1" applyBorder="1">
      <alignment vertical="center"/>
    </xf>
    <xf numFmtId="0" fontId="3" fillId="8" borderId="1" xfId="0" applyFont="1" applyFill="1" applyBorder="1">
      <alignment vertical="center"/>
    </xf>
    <xf numFmtId="0" fontId="3" fillId="8" borderId="2" xfId="0" applyFont="1" applyFill="1" applyBorder="1">
      <alignment vertical="center"/>
    </xf>
    <xf numFmtId="3" fontId="3" fillId="8" borderId="1" xfId="0" applyNumberFormat="1" applyFont="1" applyFill="1" applyBorder="1">
      <alignment vertical="center"/>
    </xf>
    <xf numFmtId="0" fontId="4" fillId="8" borderId="2" xfId="0" applyFont="1" applyFill="1" applyBorder="1">
      <alignment vertical="center"/>
    </xf>
    <xf numFmtId="178" fontId="4" fillId="0" borderId="2" xfId="2" applyNumberFormat="1" applyFont="1" applyFill="1" applyBorder="1" applyAlignment="1">
      <alignment horizontal="right" vertical="center"/>
    </xf>
    <xf numFmtId="178" fontId="3" fillId="0" borderId="7" xfId="0" applyNumberFormat="1" applyFont="1" applyBorder="1" applyAlignment="1">
      <alignment horizontal="right" vertical="center"/>
    </xf>
    <xf numFmtId="0" fontId="0" fillId="8" borderId="3" xfId="0" applyFill="1" applyBorder="1">
      <alignment vertical="center"/>
    </xf>
    <xf numFmtId="0" fontId="0" fillId="8" borderId="1" xfId="0" applyFill="1" applyBorder="1">
      <alignment vertical="center"/>
    </xf>
    <xf numFmtId="179" fontId="4" fillId="0" borderId="2" xfId="0" applyNumberFormat="1" applyFont="1" applyBorder="1" applyAlignment="1">
      <alignment horizontal="right" vertical="center"/>
    </xf>
    <xf numFmtId="180" fontId="3" fillId="2" borderId="2" xfId="0" applyNumberFormat="1" applyFont="1" applyFill="1" applyBorder="1" applyAlignment="1">
      <alignment horizontal="right" vertical="center"/>
    </xf>
    <xf numFmtId="176" fontId="3" fillId="6" borderId="17" xfId="0" applyNumberFormat="1" applyFont="1" applyFill="1" applyBorder="1" applyAlignment="1">
      <alignment horizontal="center" vertical="center"/>
    </xf>
    <xf numFmtId="182" fontId="3" fillId="2" borderId="2" xfId="2" applyNumberFormat="1" applyFont="1" applyFill="1" applyBorder="1" applyAlignment="1">
      <alignment vertical="center"/>
    </xf>
    <xf numFmtId="176" fontId="3" fillId="2" borderId="26" xfId="0" applyNumberFormat="1" applyFont="1" applyFill="1" applyBorder="1" applyAlignment="1">
      <alignment horizontal="right" vertical="center"/>
    </xf>
    <xf numFmtId="178" fontId="3" fillId="2" borderId="33" xfId="0" applyNumberFormat="1" applyFont="1" applyFill="1" applyBorder="1" applyAlignment="1">
      <alignment horizontal="center" vertical="center"/>
    </xf>
    <xf numFmtId="185" fontId="3" fillId="5" borderId="34" xfId="0" applyNumberFormat="1" applyFont="1" applyFill="1" applyBorder="1" applyAlignment="1">
      <alignment horizontal="center" vertical="center"/>
    </xf>
    <xf numFmtId="185" fontId="3" fillId="5" borderId="33" xfId="0" applyNumberFormat="1" applyFont="1" applyFill="1" applyBorder="1" applyAlignment="1">
      <alignment horizontal="center" vertical="center"/>
    </xf>
    <xf numFmtId="0" fontId="3" fillId="5" borderId="33" xfId="0" applyFont="1" applyFill="1" applyBorder="1" applyAlignment="1">
      <alignment horizontal="center" vertical="center"/>
    </xf>
    <xf numFmtId="184" fontId="3" fillId="3" borderId="33" xfId="0" applyNumberFormat="1" applyFont="1" applyFill="1" applyBorder="1">
      <alignment vertical="center"/>
    </xf>
    <xf numFmtId="0" fontId="3" fillId="9" borderId="2" xfId="0" applyFont="1" applyFill="1" applyBorder="1">
      <alignment vertical="center"/>
    </xf>
    <xf numFmtId="0" fontId="3" fillId="9" borderId="3" xfId="0" applyFont="1" applyFill="1" applyBorder="1">
      <alignment vertical="center"/>
    </xf>
    <xf numFmtId="0" fontId="3" fillId="9" borderId="1" xfId="0" applyFont="1" applyFill="1" applyBorder="1">
      <alignment vertical="center"/>
    </xf>
    <xf numFmtId="178" fontId="3" fillId="2" borderId="2" xfId="0" applyNumberFormat="1" applyFont="1" applyFill="1" applyBorder="1" applyAlignment="1">
      <alignment horizontal="center" vertical="center"/>
    </xf>
    <xf numFmtId="185" fontId="3" fillId="5" borderId="3" xfId="0" applyNumberFormat="1" applyFont="1" applyFill="1" applyBorder="1" applyAlignment="1">
      <alignment horizontal="right" vertical="center"/>
    </xf>
    <xf numFmtId="185" fontId="3" fillId="5" borderId="2" xfId="0" applyNumberFormat="1" applyFon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right" vertical="center"/>
    </xf>
    <xf numFmtId="184" fontId="3" fillId="3" borderId="17" xfId="0" applyNumberFormat="1" applyFont="1" applyFill="1" applyBorder="1" applyAlignment="1">
      <alignment horizontal="right" vertical="center"/>
    </xf>
    <xf numFmtId="184" fontId="0" fillId="3" borderId="2" xfId="0" applyNumberFormat="1" applyFill="1" applyBorder="1" applyAlignment="1">
      <alignment horizontal="right" vertical="center"/>
    </xf>
    <xf numFmtId="186" fontId="0" fillId="3" borderId="17" xfId="0" applyNumberFormat="1" applyFill="1" applyBorder="1" applyAlignment="1">
      <alignment horizontal="right" vertical="center"/>
    </xf>
    <xf numFmtId="188" fontId="3" fillId="0" borderId="2" xfId="0" applyNumberFormat="1" applyFont="1" applyBorder="1" applyAlignment="1">
      <alignment horizontal="right" vertical="center"/>
    </xf>
    <xf numFmtId="188" fontId="3" fillId="7" borderId="2" xfId="0" applyNumberFormat="1" applyFont="1" applyFill="1" applyBorder="1" applyAlignment="1">
      <alignment horizontal="right" vertical="center"/>
    </xf>
    <xf numFmtId="188" fontId="3" fillId="2" borderId="2" xfId="0" applyNumberFormat="1" applyFont="1" applyFill="1" applyBorder="1" applyAlignment="1">
      <alignment horizontal="right" vertical="center"/>
    </xf>
    <xf numFmtId="185" fontId="3" fillId="0" borderId="2" xfId="0" applyNumberFormat="1" applyFont="1" applyBorder="1" applyAlignment="1">
      <alignment horizontal="right" vertical="center"/>
    </xf>
    <xf numFmtId="185" fontId="3" fillId="7" borderId="2" xfId="0" applyNumberFormat="1" applyFont="1" applyFill="1" applyBorder="1" applyAlignment="1">
      <alignment horizontal="right" vertical="center"/>
    </xf>
    <xf numFmtId="185" fontId="3" fillId="2" borderId="2" xfId="0" applyNumberFormat="1" applyFont="1" applyFill="1" applyBorder="1" applyAlignment="1">
      <alignment horizontal="right" vertical="center"/>
    </xf>
    <xf numFmtId="185" fontId="3" fillId="0" borderId="2" xfId="0" applyNumberFormat="1" applyFont="1" applyBorder="1">
      <alignment vertical="center"/>
    </xf>
    <xf numFmtId="0" fontId="7" fillId="0" borderId="0" xfId="0" applyFont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8" fillId="5" borderId="23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5" borderId="24" xfId="0" applyFont="1" applyFill="1" applyBorder="1" applyAlignment="1">
      <alignment horizontal="center" vertical="center" wrapText="1"/>
    </xf>
  </cellXfs>
  <cellStyles count="1759">
    <cellStyle name="SAPBEXHLevel1" xfId="5" xr:uid="{00000000-0005-0000-0000-000000000000}"/>
    <cellStyle name="パーセント" xfId="158" builtinId="5"/>
    <cellStyle name="パーセント 2" xfId="7" xr:uid="{00000000-0005-0000-0000-000001000000}"/>
    <cellStyle name="パーセント 2 2" xfId="8" xr:uid="{00000000-0005-0000-0000-000002000000}"/>
    <cellStyle name="パーセント 3" xfId="9" xr:uid="{00000000-0005-0000-0000-000003000000}"/>
    <cellStyle name="パーセント 4" xfId="10" xr:uid="{00000000-0005-0000-0000-000004000000}"/>
    <cellStyle name="パーセント 5" xfId="6" xr:uid="{00000000-0005-0000-0000-000005000000}"/>
    <cellStyle name="桁区切り" xfId="2" builtinId="6"/>
    <cellStyle name="桁区切り 2" xfId="1" xr:uid="{00000000-0005-0000-0000-000007000000}"/>
    <cellStyle name="桁区切り 2 2" xfId="13" xr:uid="{00000000-0005-0000-0000-000008000000}"/>
    <cellStyle name="桁区切り 2 3" xfId="14" xr:uid="{00000000-0005-0000-0000-000009000000}"/>
    <cellStyle name="桁区切り 2 4" xfId="12" xr:uid="{00000000-0005-0000-0000-00000A000000}"/>
    <cellStyle name="桁区切り 3" xfId="15" xr:uid="{00000000-0005-0000-0000-00000B000000}"/>
    <cellStyle name="桁区切り 3 2" xfId="16" xr:uid="{00000000-0005-0000-0000-00000C000000}"/>
    <cellStyle name="桁区切り 4" xfId="17" xr:uid="{00000000-0005-0000-0000-00000D000000}"/>
    <cellStyle name="桁区切り 5" xfId="18" xr:uid="{00000000-0005-0000-0000-00000E000000}"/>
    <cellStyle name="桁区切り 6" xfId="11" xr:uid="{00000000-0005-0000-0000-00000F000000}"/>
    <cellStyle name="通貨 2" xfId="20" xr:uid="{00000000-0005-0000-0000-000010000000}"/>
    <cellStyle name="通貨 2 10" xfId="127" xr:uid="{00000000-0005-0000-0000-000011000000}"/>
    <cellStyle name="通貨 2 10 2" xfId="320" xr:uid="{00000000-0005-0000-0000-000010000000}"/>
    <cellStyle name="通貨 2 10 2 2" xfId="752" xr:uid="{00000000-0005-0000-0000-000010000000}"/>
    <cellStyle name="通貨 2 10 2 2 2" xfId="1616" xr:uid="{00000000-0005-0000-0000-000010000000}"/>
    <cellStyle name="通貨 2 10 2 3" xfId="1184" xr:uid="{00000000-0005-0000-0000-000010000000}"/>
    <cellStyle name="通貨 2 10 3" xfId="560" xr:uid="{00000000-0005-0000-0000-000011000000}"/>
    <cellStyle name="通貨 2 10 3 2" xfId="1424" xr:uid="{00000000-0005-0000-0000-000011000000}"/>
    <cellStyle name="通貨 2 10 4" xfId="864" xr:uid="{00000000-0005-0000-0000-000011000000}"/>
    <cellStyle name="通貨 2 10 4 2" xfId="1728" xr:uid="{00000000-0005-0000-0000-000011000000}"/>
    <cellStyle name="通貨 2 10 5" xfId="432" xr:uid="{00000000-0005-0000-0000-000011000000}"/>
    <cellStyle name="通貨 2 10 5 2" xfId="1296" xr:uid="{00000000-0005-0000-0000-000011000000}"/>
    <cellStyle name="通貨 2 10 6" xfId="992" xr:uid="{00000000-0005-0000-0000-000011000000}"/>
    <cellStyle name="通貨 2 11" xfId="160" xr:uid="{00000000-0005-0000-0000-000010000000}"/>
    <cellStyle name="通貨 2 11 2" xfId="592" xr:uid="{00000000-0005-0000-0000-000010000000}"/>
    <cellStyle name="通貨 2 11 2 2" xfId="1456" xr:uid="{00000000-0005-0000-0000-000010000000}"/>
    <cellStyle name="通貨 2 11 3" xfId="1024" xr:uid="{00000000-0005-0000-0000-000010000000}"/>
    <cellStyle name="通貨 2 12" xfId="464" xr:uid="{00000000-0005-0000-0000-000010000000}"/>
    <cellStyle name="通貨 2 12 2" xfId="1328" xr:uid="{00000000-0005-0000-0000-000010000000}"/>
    <cellStyle name="通貨 2 13" xfId="768" xr:uid="{00000000-0005-0000-0000-000010000000}"/>
    <cellStyle name="通貨 2 13 2" xfId="1632" xr:uid="{00000000-0005-0000-0000-000010000000}"/>
    <cellStyle name="通貨 2 14" xfId="336" xr:uid="{00000000-0005-0000-0000-000010000000}"/>
    <cellStyle name="通貨 2 14 2" xfId="1200" xr:uid="{00000000-0005-0000-0000-000010000000}"/>
    <cellStyle name="通貨 2 15" xfId="896" xr:uid="{00000000-0005-0000-0000-000010000000}"/>
    <cellStyle name="通貨 2 2" xfId="31" xr:uid="{00000000-0005-0000-0000-000012000000}"/>
    <cellStyle name="通貨 2 2 10" xfId="162" xr:uid="{00000000-0005-0000-0000-000011000000}"/>
    <cellStyle name="通貨 2 2 10 2" xfId="594" xr:uid="{00000000-0005-0000-0000-000011000000}"/>
    <cellStyle name="通貨 2 2 10 2 2" xfId="1458" xr:uid="{00000000-0005-0000-0000-000011000000}"/>
    <cellStyle name="通貨 2 2 10 3" xfId="1026" xr:uid="{00000000-0005-0000-0000-000011000000}"/>
    <cellStyle name="通貨 2 2 11" xfId="466" xr:uid="{00000000-0005-0000-0000-000012000000}"/>
    <cellStyle name="通貨 2 2 11 2" xfId="1330" xr:uid="{00000000-0005-0000-0000-000012000000}"/>
    <cellStyle name="通貨 2 2 12" xfId="770" xr:uid="{00000000-0005-0000-0000-000012000000}"/>
    <cellStyle name="通貨 2 2 12 2" xfId="1634" xr:uid="{00000000-0005-0000-0000-000012000000}"/>
    <cellStyle name="通貨 2 2 13" xfId="338" xr:uid="{00000000-0005-0000-0000-000012000000}"/>
    <cellStyle name="通貨 2 2 13 2" xfId="1202" xr:uid="{00000000-0005-0000-0000-000012000000}"/>
    <cellStyle name="通貨 2 2 14" xfId="898" xr:uid="{00000000-0005-0000-0000-000012000000}"/>
    <cellStyle name="通貨 2 2 2" xfId="47" xr:uid="{00000000-0005-0000-0000-000013000000}"/>
    <cellStyle name="通貨 2 2 2 10" xfId="482" xr:uid="{00000000-0005-0000-0000-000013000000}"/>
    <cellStyle name="通貨 2 2 2 10 2" xfId="1346" xr:uid="{00000000-0005-0000-0000-000013000000}"/>
    <cellStyle name="通貨 2 2 2 11" xfId="786" xr:uid="{00000000-0005-0000-0000-000013000000}"/>
    <cellStyle name="通貨 2 2 2 11 2" xfId="1650" xr:uid="{00000000-0005-0000-0000-000013000000}"/>
    <cellStyle name="通貨 2 2 2 12" xfId="354" xr:uid="{00000000-0005-0000-0000-000013000000}"/>
    <cellStyle name="通貨 2 2 2 12 2" xfId="1218" xr:uid="{00000000-0005-0000-0000-000013000000}"/>
    <cellStyle name="通貨 2 2 2 13" xfId="914" xr:uid="{00000000-0005-0000-0000-000013000000}"/>
    <cellStyle name="通貨 2 2 2 2" xfId="81" xr:uid="{00000000-0005-0000-0000-000014000000}"/>
    <cellStyle name="通貨 2 2 2 2 10" xfId="946" xr:uid="{00000000-0005-0000-0000-000014000000}"/>
    <cellStyle name="通貨 2 2 2 2 2" xfId="206" xr:uid="{00000000-0005-0000-0000-000012000000}"/>
    <cellStyle name="通貨 2 2 2 2 2 2" xfId="286" xr:uid="{00000000-0005-0000-0000-000012000000}"/>
    <cellStyle name="通貨 2 2 2 2 2 2 2" xfId="718" xr:uid="{00000000-0005-0000-0000-000012000000}"/>
    <cellStyle name="通貨 2 2 2 2 2 2 2 2" xfId="1582" xr:uid="{00000000-0005-0000-0000-000012000000}"/>
    <cellStyle name="通貨 2 2 2 2 2 2 3" xfId="1150" xr:uid="{00000000-0005-0000-0000-000012000000}"/>
    <cellStyle name="通貨 2 2 2 2 2 3" xfId="638" xr:uid="{00000000-0005-0000-0000-000012000000}"/>
    <cellStyle name="通貨 2 2 2 2 2 3 2" xfId="1502" xr:uid="{00000000-0005-0000-0000-000012000000}"/>
    <cellStyle name="通貨 2 2 2 2 2 4" xfId="1070" xr:uid="{00000000-0005-0000-0000-000012000000}"/>
    <cellStyle name="通貨 2 2 2 2 3" xfId="230" xr:uid="{00000000-0005-0000-0000-000012000000}"/>
    <cellStyle name="通貨 2 2 2 2 3 2" xfId="310" xr:uid="{00000000-0005-0000-0000-000012000000}"/>
    <cellStyle name="通貨 2 2 2 2 3 2 2" xfId="742" xr:uid="{00000000-0005-0000-0000-000012000000}"/>
    <cellStyle name="通貨 2 2 2 2 3 2 2 2" xfId="1606" xr:uid="{00000000-0005-0000-0000-000012000000}"/>
    <cellStyle name="通貨 2 2 2 2 3 2 3" xfId="1174" xr:uid="{00000000-0005-0000-0000-000012000000}"/>
    <cellStyle name="通貨 2 2 2 2 3 3" xfId="662" xr:uid="{00000000-0005-0000-0000-000012000000}"/>
    <cellStyle name="通貨 2 2 2 2 3 3 2" xfId="1526" xr:uid="{00000000-0005-0000-0000-000012000000}"/>
    <cellStyle name="通貨 2 2 2 2 3 4" xfId="1094" xr:uid="{00000000-0005-0000-0000-000012000000}"/>
    <cellStyle name="通貨 2 2 2 2 4" xfId="262" xr:uid="{00000000-0005-0000-0000-000012000000}"/>
    <cellStyle name="通貨 2 2 2 2 4 2" xfId="694" xr:uid="{00000000-0005-0000-0000-000012000000}"/>
    <cellStyle name="通貨 2 2 2 2 4 2 2" xfId="1558" xr:uid="{00000000-0005-0000-0000-000012000000}"/>
    <cellStyle name="通貨 2 2 2 2 4 3" xfId="1126" xr:uid="{00000000-0005-0000-0000-000012000000}"/>
    <cellStyle name="通貨 2 2 2 2 5" xfId="334" xr:uid="{00000000-0005-0000-0000-000012000000}"/>
    <cellStyle name="通貨 2 2 2 2 5 2" xfId="766" xr:uid="{00000000-0005-0000-0000-000012000000}"/>
    <cellStyle name="通貨 2 2 2 2 5 2 2" xfId="1630" xr:uid="{00000000-0005-0000-0000-000012000000}"/>
    <cellStyle name="通貨 2 2 2 2 5 3" xfId="1198" xr:uid="{00000000-0005-0000-0000-000012000000}"/>
    <cellStyle name="通貨 2 2 2 2 6" xfId="182" xr:uid="{00000000-0005-0000-0000-000012000000}"/>
    <cellStyle name="通貨 2 2 2 2 6 2" xfId="614" xr:uid="{00000000-0005-0000-0000-000012000000}"/>
    <cellStyle name="通貨 2 2 2 2 6 2 2" xfId="1478" xr:uid="{00000000-0005-0000-0000-000012000000}"/>
    <cellStyle name="通貨 2 2 2 2 6 3" xfId="1046" xr:uid="{00000000-0005-0000-0000-000012000000}"/>
    <cellStyle name="通貨 2 2 2 2 7" xfId="514" xr:uid="{00000000-0005-0000-0000-000014000000}"/>
    <cellStyle name="通貨 2 2 2 2 7 2" xfId="1378" xr:uid="{00000000-0005-0000-0000-000014000000}"/>
    <cellStyle name="通貨 2 2 2 2 8" xfId="818" xr:uid="{00000000-0005-0000-0000-000014000000}"/>
    <cellStyle name="通貨 2 2 2 2 8 2" xfId="1682" xr:uid="{00000000-0005-0000-0000-000014000000}"/>
    <cellStyle name="通貨 2 2 2 2 9" xfId="386" xr:uid="{00000000-0005-0000-0000-000014000000}"/>
    <cellStyle name="通貨 2 2 2 2 9 2" xfId="1250" xr:uid="{00000000-0005-0000-0000-000014000000}"/>
    <cellStyle name="通貨 2 2 2 3" xfId="113" xr:uid="{00000000-0005-0000-0000-000015000000}"/>
    <cellStyle name="通貨 2 2 2 3 2" xfId="214" xr:uid="{00000000-0005-0000-0000-000012000000}"/>
    <cellStyle name="通貨 2 2 2 3 2 2" xfId="294" xr:uid="{00000000-0005-0000-0000-000012000000}"/>
    <cellStyle name="通貨 2 2 2 3 2 2 2" xfId="726" xr:uid="{00000000-0005-0000-0000-000012000000}"/>
    <cellStyle name="通貨 2 2 2 3 2 2 2 2" xfId="1590" xr:uid="{00000000-0005-0000-0000-000012000000}"/>
    <cellStyle name="通貨 2 2 2 3 2 2 3" xfId="1158" xr:uid="{00000000-0005-0000-0000-000012000000}"/>
    <cellStyle name="通貨 2 2 2 3 2 3" xfId="646" xr:uid="{00000000-0005-0000-0000-000012000000}"/>
    <cellStyle name="通貨 2 2 2 3 2 3 2" xfId="1510" xr:uid="{00000000-0005-0000-0000-000012000000}"/>
    <cellStyle name="通貨 2 2 2 3 2 4" xfId="1078" xr:uid="{00000000-0005-0000-0000-000012000000}"/>
    <cellStyle name="通貨 2 2 2 3 3" xfId="238" xr:uid="{00000000-0005-0000-0000-000012000000}"/>
    <cellStyle name="通貨 2 2 2 3 3 2" xfId="318" xr:uid="{00000000-0005-0000-0000-000012000000}"/>
    <cellStyle name="通貨 2 2 2 3 3 2 2" xfId="750" xr:uid="{00000000-0005-0000-0000-000012000000}"/>
    <cellStyle name="通貨 2 2 2 3 3 2 2 2" xfId="1614" xr:uid="{00000000-0005-0000-0000-000012000000}"/>
    <cellStyle name="通貨 2 2 2 3 3 2 3" xfId="1182" xr:uid="{00000000-0005-0000-0000-000012000000}"/>
    <cellStyle name="通貨 2 2 2 3 3 3" xfId="670" xr:uid="{00000000-0005-0000-0000-000012000000}"/>
    <cellStyle name="通貨 2 2 2 3 3 3 2" xfId="1534" xr:uid="{00000000-0005-0000-0000-000012000000}"/>
    <cellStyle name="通貨 2 2 2 3 3 4" xfId="1102" xr:uid="{00000000-0005-0000-0000-000012000000}"/>
    <cellStyle name="通貨 2 2 2 3 4" xfId="270" xr:uid="{00000000-0005-0000-0000-000012000000}"/>
    <cellStyle name="通貨 2 2 2 3 4 2" xfId="702" xr:uid="{00000000-0005-0000-0000-000012000000}"/>
    <cellStyle name="通貨 2 2 2 3 4 2 2" xfId="1566" xr:uid="{00000000-0005-0000-0000-000012000000}"/>
    <cellStyle name="通貨 2 2 2 3 4 3" xfId="1134" xr:uid="{00000000-0005-0000-0000-000012000000}"/>
    <cellStyle name="通貨 2 2 2 3 5" xfId="190" xr:uid="{00000000-0005-0000-0000-000012000000}"/>
    <cellStyle name="通貨 2 2 2 3 5 2" xfId="622" xr:uid="{00000000-0005-0000-0000-000012000000}"/>
    <cellStyle name="通貨 2 2 2 3 5 2 2" xfId="1486" xr:uid="{00000000-0005-0000-0000-000012000000}"/>
    <cellStyle name="通貨 2 2 2 3 5 3" xfId="1054" xr:uid="{00000000-0005-0000-0000-000012000000}"/>
    <cellStyle name="通貨 2 2 2 3 6" xfId="546" xr:uid="{00000000-0005-0000-0000-000015000000}"/>
    <cellStyle name="通貨 2 2 2 3 6 2" xfId="1410" xr:uid="{00000000-0005-0000-0000-000015000000}"/>
    <cellStyle name="通貨 2 2 2 3 7" xfId="850" xr:uid="{00000000-0005-0000-0000-000015000000}"/>
    <cellStyle name="通貨 2 2 2 3 7 2" xfId="1714" xr:uid="{00000000-0005-0000-0000-000015000000}"/>
    <cellStyle name="通貨 2 2 2 3 8" xfId="418" xr:uid="{00000000-0005-0000-0000-000015000000}"/>
    <cellStyle name="通貨 2 2 2 3 8 2" xfId="1282" xr:uid="{00000000-0005-0000-0000-000015000000}"/>
    <cellStyle name="通貨 2 2 2 3 9" xfId="978" xr:uid="{00000000-0005-0000-0000-000015000000}"/>
    <cellStyle name="通貨 2 2 2 4" xfId="145" xr:uid="{00000000-0005-0000-0000-000016000000}"/>
    <cellStyle name="通貨 2 2 2 4 2" xfId="278" xr:uid="{00000000-0005-0000-0000-000012000000}"/>
    <cellStyle name="通貨 2 2 2 4 2 2" xfId="710" xr:uid="{00000000-0005-0000-0000-000012000000}"/>
    <cellStyle name="通貨 2 2 2 4 2 2 2" xfId="1574" xr:uid="{00000000-0005-0000-0000-000012000000}"/>
    <cellStyle name="通貨 2 2 2 4 2 3" xfId="1142" xr:uid="{00000000-0005-0000-0000-000012000000}"/>
    <cellStyle name="通貨 2 2 2 4 3" xfId="198" xr:uid="{00000000-0005-0000-0000-000012000000}"/>
    <cellStyle name="通貨 2 2 2 4 3 2" xfId="630" xr:uid="{00000000-0005-0000-0000-000012000000}"/>
    <cellStyle name="通貨 2 2 2 4 3 2 2" xfId="1494" xr:uid="{00000000-0005-0000-0000-000012000000}"/>
    <cellStyle name="通貨 2 2 2 4 3 3" xfId="1062" xr:uid="{00000000-0005-0000-0000-000012000000}"/>
    <cellStyle name="通貨 2 2 2 4 4" xfId="578" xr:uid="{00000000-0005-0000-0000-000016000000}"/>
    <cellStyle name="通貨 2 2 2 4 4 2" xfId="1442" xr:uid="{00000000-0005-0000-0000-000016000000}"/>
    <cellStyle name="通貨 2 2 2 4 5" xfId="882" xr:uid="{00000000-0005-0000-0000-000016000000}"/>
    <cellStyle name="通貨 2 2 2 4 5 2" xfId="1746" xr:uid="{00000000-0005-0000-0000-000016000000}"/>
    <cellStyle name="通貨 2 2 2 4 6" xfId="450" xr:uid="{00000000-0005-0000-0000-000016000000}"/>
    <cellStyle name="通貨 2 2 2 4 6 2" xfId="1314" xr:uid="{00000000-0005-0000-0000-000016000000}"/>
    <cellStyle name="通貨 2 2 2 4 7" xfId="1010" xr:uid="{00000000-0005-0000-0000-000016000000}"/>
    <cellStyle name="通貨 2 2 2 5" xfId="222" xr:uid="{00000000-0005-0000-0000-000012000000}"/>
    <cellStyle name="通貨 2 2 2 5 2" xfId="302" xr:uid="{00000000-0005-0000-0000-000012000000}"/>
    <cellStyle name="通貨 2 2 2 5 2 2" xfId="734" xr:uid="{00000000-0005-0000-0000-000012000000}"/>
    <cellStyle name="通貨 2 2 2 5 2 2 2" xfId="1598" xr:uid="{00000000-0005-0000-0000-000012000000}"/>
    <cellStyle name="通貨 2 2 2 5 2 3" xfId="1166" xr:uid="{00000000-0005-0000-0000-000012000000}"/>
    <cellStyle name="通貨 2 2 2 5 3" xfId="654" xr:uid="{00000000-0005-0000-0000-000012000000}"/>
    <cellStyle name="通貨 2 2 2 5 3 2" xfId="1518" xr:uid="{00000000-0005-0000-0000-000012000000}"/>
    <cellStyle name="通貨 2 2 2 5 4" xfId="1086" xr:uid="{00000000-0005-0000-0000-000012000000}"/>
    <cellStyle name="通貨 2 2 2 6" xfId="174" xr:uid="{00000000-0005-0000-0000-000012000000}"/>
    <cellStyle name="通貨 2 2 2 6 2" xfId="254" xr:uid="{00000000-0005-0000-0000-000012000000}"/>
    <cellStyle name="通貨 2 2 2 6 2 2" xfId="686" xr:uid="{00000000-0005-0000-0000-000012000000}"/>
    <cellStyle name="通貨 2 2 2 6 2 2 2" xfId="1550" xr:uid="{00000000-0005-0000-0000-000012000000}"/>
    <cellStyle name="通貨 2 2 2 6 2 3" xfId="1118" xr:uid="{00000000-0005-0000-0000-000012000000}"/>
    <cellStyle name="通貨 2 2 2 6 3" xfId="606" xr:uid="{00000000-0005-0000-0000-000012000000}"/>
    <cellStyle name="通貨 2 2 2 6 3 2" xfId="1470" xr:uid="{00000000-0005-0000-0000-000012000000}"/>
    <cellStyle name="通貨 2 2 2 6 4" xfId="1038" xr:uid="{00000000-0005-0000-0000-000012000000}"/>
    <cellStyle name="通貨 2 2 2 7" xfId="246" xr:uid="{00000000-0005-0000-0000-000012000000}"/>
    <cellStyle name="通貨 2 2 2 7 2" xfId="678" xr:uid="{00000000-0005-0000-0000-000012000000}"/>
    <cellStyle name="通貨 2 2 2 7 2 2" xfId="1542" xr:uid="{00000000-0005-0000-0000-000012000000}"/>
    <cellStyle name="通貨 2 2 2 7 3" xfId="1110" xr:uid="{00000000-0005-0000-0000-000012000000}"/>
    <cellStyle name="通貨 2 2 2 8" xfId="326" xr:uid="{00000000-0005-0000-0000-000012000000}"/>
    <cellStyle name="通貨 2 2 2 8 2" xfId="758" xr:uid="{00000000-0005-0000-0000-000012000000}"/>
    <cellStyle name="通貨 2 2 2 8 2 2" xfId="1622" xr:uid="{00000000-0005-0000-0000-000012000000}"/>
    <cellStyle name="通貨 2 2 2 8 3" xfId="1190" xr:uid="{00000000-0005-0000-0000-000012000000}"/>
    <cellStyle name="通貨 2 2 2 9" xfId="166" xr:uid="{00000000-0005-0000-0000-000012000000}"/>
    <cellStyle name="通貨 2 2 2 9 2" xfId="598" xr:uid="{00000000-0005-0000-0000-000012000000}"/>
    <cellStyle name="通貨 2 2 2 9 2 2" xfId="1462" xr:uid="{00000000-0005-0000-0000-000012000000}"/>
    <cellStyle name="通貨 2 2 2 9 3" xfId="1030" xr:uid="{00000000-0005-0000-0000-000012000000}"/>
    <cellStyle name="通貨 2 2 3" xfId="39" xr:uid="{00000000-0005-0000-0000-000017000000}"/>
    <cellStyle name="通貨 2 2 3 10" xfId="906" xr:uid="{00000000-0005-0000-0000-000017000000}"/>
    <cellStyle name="通貨 2 2 3 2" xfId="73" xr:uid="{00000000-0005-0000-0000-000018000000}"/>
    <cellStyle name="通貨 2 2 3 2 2" xfId="282" xr:uid="{00000000-0005-0000-0000-000011000000}"/>
    <cellStyle name="通貨 2 2 3 2 2 2" xfId="714" xr:uid="{00000000-0005-0000-0000-000011000000}"/>
    <cellStyle name="通貨 2 2 3 2 2 2 2" xfId="1578" xr:uid="{00000000-0005-0000-0000-000011000000}"/>
    <cellStyle name="通貨 2 2 3 2 2 3" xfId="1146" xr:uid="{00000000-0005-0000-0000-000011000000}"/>
    <cellStyle name="通貨 2 2 3 2 3" xfId="202" xr:uid="{00000000-0005-0000-0000-000011000000}"/>
    <cellStyle name="通貨 2 2 3 2 3 2" xfId="634" xr:uid="{00000000-0005-0000-0000-000011000000}"/>
    <cellStyle name="通貨 2 2 3 2 3 2 2" xfId="1498" xr:uid="{00000000-0005-0000-0000-000011000000}"/>
    <cellStyle name="通貨 2 2 3 2 3 3" xfId="1066" xr:uid="{00000000-0005-0000-0000-000011000000}"/>
    <cellStyle name="通貨 2 2 3 2 4" xfId="506" xr:uid="{00000000-0005-0000-0000-000018000000}"/>
    <cellStyle name="通貨 2 2 3 2 4 2" xfId="1370" xr:uid="{00000000-0005-0000-0000-000018000000}"/>
    <cellStyle name="通貨 2 2 3 2 5" xfId="810" xr:uid="{00000000-0005-0000-0000-000018000000}"/>
    <cellStyle name="通貨 2 2 3 2 5 2" xfId="1674" xr:uid="{00000000-0005-0000-0000-000018000000}"/>
    <cellStyle name="通貨 2 2 3 2 6" xfId="378" xr:uid="{00000000-0005-0000-0000-000018000000}"/>
    <cellStyle name="通貨 2 2 3 2 6 2" xfId="1242" xr:uid="{00000000-0005-0000-0000-000018000000}"/>
    <cellStyle name="通貨 2 2 3 2 7" xfId="938" xr:uid="{00000000-0005-0000-0000-000018000000}"/>
    <cellStyle name="通貨 2 2 3 3" xfId="105" xr:uid="{00000000-0005-0000-0000-000019000000}"/>
    <cellStyle name="通貨 2 2 3 3 2" xfId="306" xr:uid="{00000000-0005-0000-0000-000011000000}"/>
    <cellStyle name="通貨 2 2 3 3 2 2" xfId="738" xr:uid="{00000000-0005-0000-0000-000011000000}"/>
    <cellStyle name="通貨 2 2 3 3 2 2 2" xfId="1602" xr:uid="{00000000-0005-0000-0000-000011000000}"/>
    <cellStyle name="通貨 2 2 3 3 2 3" xfId="1170" xr:uid="{00000000-0005-0000-0000-000011000000}"/>
    <cellStyle name="通貨 2 2 3 3 3" xfId="226" xr:uid="{00000000-0005-0000-0000-000011000000}"/>
    <cellStyle name="通貨 2 2 3 3 3 2" xfId="658" xr:uid="{00000000-0005-0000-0000-000011000000}"/>
    <cellStyle name="通貨 2 2 3 3 3 2 2" xfId="1522" xr:uid="{00000000-0005-0000-0000-000011000000}"/>
    <cellStyle name="通貨 2 2 3 3 3 3" xfId="1090" xr:uid="{00000000-0005-0000-0000-000011000000}"/>
    <cellStyle name="通貨 2 2 3 3 4" xfId="538" xr:uid="{00000000-0005-0000-0000-000019000000}"/>
    <cellStyle name="通貨 2 2 3 3 4 2" xfId="1402" xr:uid="{00000000-0005-0000-0000-000019000000}"/>
    <cellStyle name="通貨 2 2 3 3 5" xfId="842" xr:uid="{00000000-0005-0000-0000-000019000000}"/>
    <cellStyle name="通貨 2 2 3 3 5 2" xfId="1706" xr:uid="{00000000-0005-0000-0000-000019000000}"/>
    <cellStyle name="通貨 2 2 3 3 6" xfId="410" xr:uid="{00000000-0005-0000-0000-000019000000}"/>
    <cellStyle name="通貨 2 2 3 3 6 2" xfId="1274" xr:uid="{00000000-0005-0000-0000-000019000000}"/>
    <cellStyle name="通貨 2 2 3 3 7" xfId="970" xr:uid="{00000000-0005-0000-0000-000019000000}"/>
    <cellStyle name="通貨 2 2 3 4" xfId="137" xr:uid="{00000000-0005-0000-0000-00001A000000}"/>
    <cellStyle name="通貨 2 2 3 4 2" xfId="258" xr:uid="{00000000-0005-0000-0000-000011000000}"/>
    <cellStyle name="通貨 2 2 3 4 2 2" xfId="690" xr:uid="{00000000-0005-0000-0000-000011000000}"/>
    <cellStyle name="通貨 2 2 3 4 2 2 2" xfId="1554" xr:uid="{00000000-0005-0000-0000-000011000000}"/>
    <cellStyle name="通貨 2 2 3 4 2 3" xfId="1122" xr:uid="{00000000-0005-0000-0000-000011000000}"/>
    <cellStyle name="通貨 2 2 3 4 3" xfId="570" xr:uid="{00000000-0005-0000-0000-00001A000000}"/>
    <cellStyle name="通貨 2 2 3 4 3 2" xfId="1434" xr:uid="{00000000-0005-0000-0000-00001A000000}"/>
    <cellStyle name="通貨 2 2 3 4 4" xfId="874" xr:uid="{00000000-0005-0000-0000-00001A000000}"/>
    <cellStyle name="通貨 2 2 3 4 4 2" xfId="1738" xr:uid="{00000000-0005-0000-0000-00001A000000}"/>
    <cellStyle name="通貨 2 2 3 4 5" xfId="442" xr:uid="{00000000-0005-0000-0000-00001A000000}"/>
    <cellStyle name="通貨 2 2 3 4 5 2" xfId="1306" xr:uid="{00000000-0005-0000-0000-00001A000000}"/>
    <cellStyle name="通貨 2 2 3 4 6" xfId="1002" xr:uid="{00000000-0005-0000-0000-00001A000000}"/>
    <cellStyle name="通貨 2 2 3 5" xfId="330" xr:uid="{00000000-0005-0000-0000-000011000000}"/>
    <cellStyle name="通貨 2 2 3 5 2" xfId="762" xr:uid="{00000000-0005-0000-0000-000011000000}"/>
    <cellStyle name="通貨 2 2 3 5 2 2" xfId="1626" xr:uid="{00000000-0005-0000-0000-000011000000}"/>
    <cellStyle name="通貨 2 2 3 5 3" xfId="1194" xr:uid="{00000000-0005-0000-0000-000011000000}"/>
    <cellStyle name="通貨 2 2 3 6" xfId="178" xr:uid="{00000000-0005-0000-0000-000011000000}"/>
    <cellStyle name="通貨 2 2 3 6 2" xfId="610" xr:uid="{00000000-0005-0000-0000-000011000000}"/>
    <cellStyle name="通貨 2 2 3 6 2 2" xfId="1474" xr:uid="{00000000-0005-0000-0000-000011000000}"/>
    <cellStyle name="通貨 2 2 3 6 3" xfId="1042" xr:uid="{00000000-0005-0000-0000-000011000000}"/>
    <cellStyle name="通貨 2 2 3 7" xfId="474" xr:uid="{00000000-0005-0000-0000-000017000000}"/>
    <cellStyle name="通貨 2 2 3 7 2" xfId="1338" xr:uid="{00000000-0005-0000-0000-000017000000}"/>
    <cellStyle name="通貨 2 2 3 8" xfId="778" xr:uid="{00000000-0005-0000-0000-000017000000}"/>
    <cellStyle name="通貨 2 2 3 8 2" xfId="1642" xr:uid="{00000000-0005-0000-0000-000017000000}"/>
    <cellStyle name="通貨 2 2 3 9" xfId="346" xr:uid="{00000000-0005-0000-0000-000017000000}"/>
    <cellStyle name="通貨 2 2 3 9 2" xfId="1210" xr:uid="{00000000-0005-0000-0000-000017000000}"/>
    <cellStyle name="通貨 2 2 4" xfId="55" xr:uid="{00000000-0005-0000-0000-00001B000000}"/>
    <cellStyle name="通貨 2 2 4 2" xfId="89" xr:uid="{00000000-0005-0000-0000-00001C000000}"/>
    <cellStyle name="通貨 2 2 4 2 2" xfId="290" xr:uid="{00000000-0005-0000-0000-000011000000}"/>
    <cellStyle name="通貨 2 2 4 2 2 2" xfId="722" xr:uid="{00000000-0005-0000-0000-000011000000}"/>
    <cellStyle name="通貨 2 2 4 2 2 2 2" xfId="1586" xr:uid="{00000000-0005-0000-0000-000011000000}"/>
    <cellStyle name="通貨 2 2 4 2 2 3" xfId="1154" xr:uid="{00000000-0005-0000-0000-000011000000}"/>
    <cellStyle name="通貨 2 2 4 2 3" xfId="210" xr:uid="{00000000-0005-0000-0000-000011000000}"/>
    <cellStyle name="通貨 2 2 4 2 3 2" xfId="642" xr:uid="{00000000-0005-0000-0000-000011000000}"/>
    <cellStyle name="通貨 2 2 4 2 3 2 2" xfId="1506" xr:uid="{00000000-0005-0000-0000-000011000000}"/>
    <cellStyle name="通貨 2 2 4 2 3 3" xfId="1074" xr:uid="{00000000-0005-0000-0000-000011000000}"/>
    <cellStyle name="通貨 2 2 4 2 4" xfId="522" xr:uid="{00000000-0005-0000-0000-00001C000000}"/>
    <cellStyle name="通貨 2 2 4 2 4 2" xfId="1386" xr:uid="{00000000-0005-0000-0000-00001C000000}"/>
    <cellStyle name="通貨 2 2 4 2 5" xfId="826" xr:uid="{00000000-0005-0000-0000-00001C000000}"/>
    <cellStyle name="通貨 2 2 4 2 5 2" xfId="1690" xr:uid="{00000000-0005-0000-0000-00001C000000}"/>
    <cellStyle name="通貨 2 2 4 2 6" xfId="394" xr:uid="{00000000-0005-0000-0000-00001C000000}"/>
    <cellStyle name="通貨 2 2 4 2 6 2" xfId="1258" xr:uid="{00000000-0005-0000-0000-00001C000000}"/>
    <cellStyle name="通貨 2 2 4 2 7" xfId="954" xr:uid="{00000000-0005-0000-0000-00001C000000}"/>
    <cellStyle name="通貨 2 2 4 3" xfId="121" xr:uid="{00000000-0005-0000-0000-00001D000000}"/>
    <cellStyle name="通貨 2 2 4 3 2" xfId="314" xr:uid="{00000000-0005-0000-0000-000011000000}"/>
    <cellStyle name="通貨 2 2 4 3 2 2" xfId="746" xr:uid="{00000000-0005-0000-0000-000011000000}"/>
    <cellStyle name="通貨 2 2 4 3 2 2 2" xfId="1610" xr:uid="{00000000-0005-0000-0000-000011000000}"/>
    <cellStyle name="通貨 2 2 4 3 2 3" xfId="1178" xr:uid="{00000000-0005-0000-0000-000011000000}"/>
    <cellStyle name="通貨 2 2 4 3 3" xfId="234" xr:uid="{00000000-0005-0000-0000-000011000000}"/>
    <cellStyle name="通貨 2 2 4 3 3 2" xfId="666" xr:uid="{00000000-0005-0000-0000-000011000000}"/>
    <cellStyle name="通貨 2 2 4 3 3 2 2" xfId="1530" xr:uid="{00000000-0005-0000-0000-000011000000}"/>
    <cellStyle name="通貨 2 2 4 3 3 3" xfId="1098" xr:uid="{00000000-0005-0000-0000-000011000000}"/>
    <cellStyle name="通貨 2 2 4 3 4" xfId="554" xr:uid="{00000000-0005-0000-0000-00001D000000}"/>
    <cellStyle name="通貨 2 2 4 3 4 2" xfId="1418" xr:uid="{00000000-0005-0000-0000-00001D000000}"/>
    <cellStyle name="通貨 2 2 4 3 5" xfId="858" xr:uid="{00000000-0005-0000-0000-00001D000000}"/>
    <cellStyle name="通貨 2 2 4 3 5 2" xfId="1722" xr:uid="{00000000-0005-0000-0000-00001D000000}"/>
    <cellStyle name="通貨 2 2 4 3 6" xfId="426" xr:uid="{00000000-0005-0000-0000-00001D000000}"/>
    <cellStyle name="通貨 2 2 4 3 6 2" xfId="1290" xr:uid="{00000000-0005-0000-0000-00001D000000}"/>
    <cellStyle name="通貨 2 2 4 3 7" xfId="986" xr:uid="{00000000-0005-0000-0000-00001D000000}"/>
    <cellStyle name="通貨 2 2 4 4" xfId="153" xr:uid="{00000000-0005-0000-0000-00001E000000}"/>
    <cellStyle name="通貨 2 2 4 4 2" xfId="266" xr:uid="{00000000-0005-0000-0000-000011000000}"/>
    <cellStyle name="通貨 2 2 4 4 2 2" xfId="698" xr:uid="{00000000-0005-0000-0000-000011000000}"/>
    <cellStyle name="通貨 2 2 4 4 2 2 2" xfId="1562" xr:uid="{00000000-0005-0000-0000-000011000000}"/>
    <cellStyle name="通貨 2 2 4 4 2 3" xfId="1130" xr:uid="{00000000-0005-0000-0000-000011000000}"/>
    <cellStyle name="通貨 2 2 4 4 3" xfId="586" xr:uid="{00000000-0005-0000-0000-00001E000000}"/>
    <cellStyle name="通貨 2 2 4 4 3 2" xfId="1450" xr:uid="{00000000-0005-0000-0000-00001E000000}"/>
    <cellStyle name="通貨 2 2 4 4 4" xfId="890" xr:uid="{00000000-0005-0000-0000-00001E000000}"/>
    <cellStyle name="通貨 2 2 4 4 4 2" xfId="1754" xr:uid="{00000000-0005-0000-0000-00001E000000}"/>
    <cellStyle name="通貨 2 2 4 4 5" xfId="458" xr:uid="{00000000-0005-0000-0000-00001E000000}"/>
    <cellStyle name="通貨 2 2 4 4 5 2" xfId="1322" xr:uid="{00000000-0005-0000-0000-00001E000000}"/>
    <cellStyle name="通貨 2 2 4 4 6" xfId="1018" xr:uid="{00000000-0005-0000-0000-00001E000000}"/>
    <cellStyle name="通貨 2 2 4 5" xfId="186" xr:uid="{00000000-0005-0000-0000-000011000000}"/>
    <cellStyle name="通貨 2 2 4 5 2" xfId="618" xr:uid="{00000000-0005-0000-0000-000011000000}"/>
    <cellStyle name="通貨 2 2 4 5 2 2" xfId="1482" xr:uid="{00000000-0005-0000-0000-000011000000}"/>
    <cellStyle name="通貨 2 2 4 5 3" xfId="1050" xr:uid="{00000000-0005-0000-0000-000011000000}"/>
    <cellStyle name="通貨 2 2 4 6" xfId="490" xr:uid="{00000000-0005-0000-0000-00001B000000}"/>
    <cellStyle name="通貨 2 2 4 6 2" xfId="1354" xr:uid="{00000000-0005-0000-0000-00001B000000}"/>
    <cellStyle name="通貨 2 2 4 7" xfId="794" xr:uid="{00000000-0005-0000-0000-00001B000000}"/>
    <cellStyle name="通貨 2 2 4 7 2" xfId="1658" xr:uid="{00000000-0005-0000-0000-00001B000000}"/>
    <cellStyle name="通貨 2 2 4 8" xfId="362" xr:uid="{00000000-0005-0000-0000-00001B000000}"/>
    <cellStyle name="通貨 2 2 4 8 2" xfId="1226" xr:uid="{00000000-0005-0000-0000-00001B000000}"/>
    <cellStyle name="通貨 2 2 4 9" xfId="922" xr:uid="{00000000-0005-0000-0000-00001B000000}"/>
    <cellStyle name="通貨 2 2 5" xfId="65" xr:uid="{00000000-0005-0000-0000-00001F000000}"/>
    <cellStyle name="通貨 2 2 5 2" xfId="274" xr:uid="{00000000-0005-0000-0000-000011000000}"/>
    <cellStyle name="通貨 2 2 5 2 2" xfId="706" xr:uid="{00000000-0005-0000-0000-000011000000}"/>
    <cellStyle name="通貨 2 2 5 2 2 2" xfId="1570" xr:uid="{00000000-0005-0000-0000-000011000000}"/>
    <cellStyle name="通貨 2 2 5 2 3" xfId="1138" xr:uid="{00000000-0005-0000-0000-000011000000}"/>
    <cellStyle name="通貨 2 2 5 3" xfId="194" xr:uid="{00000000-0005-0000-0000-000011000000}"/>
    <cellStyle name="通貨 2 2 5 3 2" xfId="626" xr:uid="{00000000-0005-0000-0000-000011000000}"/>
    <cellStyle name="通貨 2 2 5 3 2 2" xfId="1490" xr:uid="{00000000-0005-0000-0000-000011000000}"/>
    <cellStyle name="通貨 2 2 5 3 3" xfId="1058" xr:uid="{00000000-0005-0000-0000-000011000000}"/>
    <cellStyle name="通貨 2 2 5 4" xfId="498" xr:uid="{00000000-0005-0000-0000-00001F000000}"/>
    <cellStyle name="通貨 2 2 5 4 2" xfId="1362" xr:uid="{00000000-0005-0000-0000-00001F000000}"/>
    <cellStyle name="通貨 2 2 5 5" xfId="802" xr:uid="{00000000-0005-0000-0000-00001F000000}"/>
    <cellStyle name="通貨 2 2 5 5 2" xfId="1666" xr:uid="{00000000-0005-0000-0000-00001F000000}"/>
    <cellStyle name="通貨 2 2 5 6" xfId="370" xr:uid="{00000000-0005-0000-0000-00001F000000}"/>
    <cellStyle name="通貨 2 2 5 6 2" xfId="1234" xr:uid="{00000000-0005-0000-0000-00001F000000}"/>
    <cellStyle name="通貨 2 2 5 7" xfId="930" xr:uid="{00000000-0005-0000-0000-00001F000000}"/>
    <cellStyle name="通貨 2 2 6" xfId="97" xr:uid="{00000000-0005-0000-0000-000020000000}"/>
    <cellStyle name="通貨 2 2 6 2" xfId="298" xr:uid="{00000000-0005-0000-0000-000011000000}"/>
    <cellStyle name="通貨 2 2 6 2 2" xfId="730" xr:uid="{00000000-0005-0000-0000-000011000000}"/>
    <cellStyle name="通貨 2 2 6 2 2 2" xfId="1594" xr:uid="{00000000-0005-0000-0000-000011000000}"/>
    <cellStyle name="通貨 2 2 6 2 3" xfId="1162" xr:uid="{00000000-0005-0000-0000-000011000000}"/>
    <cellStyle name="通貨 2 2 6 3" xfId="218" xr:uid="{00000000-0005-0000-0000-000011000000}"/>
    <cellStyle name="通貨 2 2 6 3 2" xfId="650" xr:uid="{00000000-0005-0000-0000-000011000000}"/>
    <cellStyle name="通貨 2 2 6 3 2 2" xfId="1514" xr:uid="{00000000-0005-0000-0000-000011000000}"/>
    <cellStyle name="通貨 2 2 6 3 3" xfId="1082" xr:uid="{00000000-0005-0000-0000-000011000000}"/>
    <cellStyle name="通貨 2 2 6 4" xfId="530" xr:uid="{00000000-0005-0000-0000-000020000000}"/>
    <cellStyle name="通貨 2 2 6 4 2" xfId="1394" xr:uid="{00000000-0005-0000-0000-000020000000}"/>
    <cellStyle name="通貨 2 2 6 5" xfId="834" xr:uid="{00000000-0005-0000-0000-000020000000}"/>
    <cellStyle name="通貨 2 2 6 5 2" xfId="1698" xr:uid="{00000000-0005-0000-0000-000020000000}"/>
    <cellStyle name="通貨 2 2 6 6" xfId="402" xr:uid="{00000000-0005-0000-0000-000020000000}"/>
    <cellStyle name="通貨 2 2 6 6 2" xfId="1266" xr:uid="{00000000-0005-0000-0000-000020000000}"/>
    <cellStyle name="通貨 2 2 6 7" xfId="962" xr:uid="{00000000-0005-0000-0000-000020000000}"/>
    <cellStyle name="通貨 2 2 7" xfId="129" xr:uid="{00000000-0005-0000-0000-000021000000}"/>
    <cellStyle name="通貨 2 2 7 2" xfId="250" xr:uid="{00000000-0005-0000-0000-000011000000}"/>
    <cellStyle name="通貨 2 2 7 2 2" xfId="682" xr:uid="{00000000-0005-0000-0000-000011000000}"/>
    <cellStyle name="通貨 2 2 7 2 2 2" xfId="1546" xr:uid="{00000000-0005-0000-0000-000011000000}"/>
    <cellStyle name="通貨 2 2 7 2 3" xfId="1114" xr:uid="{00000000-0005-0000-0000-000011000000}"/>
    <cellStyle name="通貨 2 2 7 3" xfId="170" xr:uid="{00000000-0005-0000-0000-000011000000}"/>
    <cellStyle name="通貨 2 2 7 3 2" xfId="602" xr:uid="{00000000-0005-0000-0000-000011000000}"/>
    <cellStyle name="通貨 2 2 7 3 2 2" xfId="1466" xr:uid="{00000000-0005-0000-0000-000011000000}"/>
    <cellStyle name="通貨 2 2 7 3 3" xfId="1034" xr:uid="{00000000-0005-0000-0000-000011000000}"/>
    <cellStyle name="通貨 2 2 7 4" xfId="562" xr:uid="{00000000-0005-0000-0000-000021000000}"/>
    <cellStyle name="通貨 2 2 7 4 2" xfId="1426" xr:uid="{00000000-0005-0000-0000-000021000000}"/>
    <cellStyle name="通貨 2 2 7 5" xfId="866" xr:uid="{00000000-0005-0000-0000-000021000000}"/>
    <cellStyle name="通貨 2 2 7 5 2" xfId="1730" xr:uid="{00000000-0005-0000-0000-000021000000}"/>
    <cellStyle name="通貨 2 2 7 6" xfId="434" xr:uid="{00000000-0005-0000-0000-000021000000}"/>
    <cellStyle name="通貨 2 2 7 6 2" xfId="1298" xr:uid="{00000000-0005-0000-0000-000021000000}"/>
    <cellStyle name="通貨 2 2 7 7" xfId="994" xr:uid="{00000000-0005-0000-0000-000021000000}"/>
    <cellStyle name="通貨 2 2 8" xfId="242" xr:uid="{00000000-0005-0000-0000-000011000000}"/>
    <cellStyle name="通貨 2 2 8 2" xfId="674" xr:uid="{00000000-0005-0000-0000-000011000000}"/>
    <cellStyle name="通貨 2 2 8 2 2" xfId="1538" xr:uid="{00000000-0005-0000-0000-000011000000}"/>
    <cellStyle name="通貨 2 2 8 3" xfId="1106" xr:uid="{00000000-0005-0000-0000-000011000000}"/>
    <cellStyle name="通貨 2 2 9" xfId="322" xr:uid="{00000000-0005-0000-0000-000011000000}"/>
    <cellStyle name="通貨 2 2 9 2" xfId="754" xr:uid="{00000000-0005-0000-0000-000011000000}"/>
    <cellStyle name="通貨 2 2 9 2 2" xfId="1618" xr:uid="{00000000-0005-0000-0000-000011000000}"/>
    <cellStyle name="通貨 2 2 9 3" xfId="1186" xr:uid="{00000000-0005-0000-0000-000011000000}"/>
    <cellStyle name="通貨 2 3" xfId="33" xr:uid="{00000000-0005-0000-0000-000022000000}"/>
    <cellStyle name="通貨 2 3 10" xfId="468" xr:uid="{00000000-0005-0000-0000-000022000000}"/>
    <cellStyle name="通貨 2 3 10 2" xfId="1332" xr:uid="{00000000-0005-0000-0000-000022000000}"/>
    <cellStyle name="通貨 2 3 11" xfId="772" xr:uid="{00000000-0005-0000-0000-000022000000}"/>
    <cellStyle name="通貨 2 3 11 2" xfId="1636" xr:uid="{00000000-0005-0000-0000-000022000000}"/>
    <cellStyle name="通貨 2 3 12" xfId="340" xr:uid="{00000000-0005-0000-0000-000022000000}"/>
    <cellStyle name="通貨 2 3 12 2" xfId="1204" xr:uid="{00000000-0005-0000-0000-000022000000}"/>
    <cellStyle name="通貨 2 3 13" xfId="900" xr:uid="{00000000-0005-0000-0000-000022000000}"/>
    <cellStyle name="通貨 2 3 2" xfId="49" xr:uid="{00000000-0005-0000-0000-000023000000}"/>
    <cellStyle name="通貨 2 3 2 10" xfId="916" xr:uid="{00000000-0005-0000-0000-000023000000}"/>
    <cellStyle name="通貨 2 3 2 2" xfId="83" xr:uid="{00000000-0005-0000-0000-000024000000}"/>
    <cellStyle name="通貨 2 3 2 2 2" xfId="284" xr:uid="{00000000-0005-0000-0000-000013000000}"/>
    <cellStyle name="通貨 2 3 2 2 2 2" xfId="716" xr:uid="{00000000-0005-0000-0000-000013000000}"/>
    <cellStyle name="通貨 2 3 2 2 2 2 2" xfId="1580" xr:uid="{00000000-0005-0000-0000-000013000000}"/>
    <cellStyle name="通貨 2 3 2 2 2 3" xfId="1148" xr:uid="{00000000-0005-0000-0000-000013000000}"/>
    <cellStyle name="通貨 2 3 2 2 3" xfId="204" xr:uid="{00000000-0005-0000-0000-000013000000}"/>
    <cellStyle name="通貨 2 3 2 2 3 2" xfId="636" xr:uid="{00000000-0005-0000-0000-000013000000}"/>
    <cellStyle name="通貨 2 3 2 2 3 2 2" xfId="1500" xr:uid="{00000000-0005-0000-0000-000013000000}"/>
    <cellStyle name="通貨 2 3 2 2 3 3" xfId="1068" xr:uid="{00000000-0005-0000-0000-000013000000}"/>
    <cellStyle name="通貨 2 3 2 2 4" xfId="516" xr:uid="{00000000-0005-0000-0000-000024000000}"/>
    <cellStyle name="通貨 2 3 2 2 4 2" xfId="1380" xr:uid="{00000000-0005-0000-0000-000024000000}"/>
    <cellStyle name="通貨 2 3 2 2 5" xfId="820" xr:uid="{00000000-0005-0000-0000-000024000000}"/>
    <cellStyle name="通貨 2 3 2 2 5 2" xfId="1684" xr:uid="{00000000-0005-0000-0000-000024000000}"/>
    <cellStyle name="通貨 2 3 2 2 6" xfId="388" xr:uid="{00000000-0005-0000-0000-000024000000}"/>
    <cellStyle name="通貨 2 3 2 2 6 2" xfId="1252" xr:uid="{00000000-0005-0000-0000-000024000000}"/>
    <cellStyle name="通貨 2 3 2 2 7" xfId="948" xr:uid="{00000000-0005-0000-0000-000024000000}"/>
    <cellStyle name="通貨 2 3 2 3" xfId="115" xr:uid="{00000000-0005-0000-0000-000025000000}"/>
    <cellStyle name="通貨 2 3 2 3 2" xfId="308" xr:uid="{00000000-0005-0000-0000-000013000000}"/>
    <cellStyle name="通貨 2 3 2 3 2 2" xfId="740" xr:uid="{00000000-0005-0000-0000-000013000000}"/>
    <cellStyle name="通貨 2 3 2 3 2 2 2" xfId="1604" xr:uid="{00000000-0005-0000-0000-000013000000}"/>
    <cellStyle name="通貨 2 3 2 3 2 3" xfId="1172" xr:uid="{00000000-0005-0000-0000-000013000000}"/>
    <cellStyle name="通貨 2 3 2 3 3" xfId="228" xr:uid="{00000000-0005-0000-0000-000013000000}"/>
    <cellStyle name="通貨 2 3 2 3 3 2" xfId="660" xr:uid="{00000000-0005-0000-0000-000013000000}"/>
    <cellStyle name="通貨 2 3 2 3 3 2 2" xfId="1524" xr:uid="{00000000-0005-0000-0000-000013000000}"/>
    <cellStyle name="通貨 2 3 2 3 3 3" xfId="1092" xr:uid="{00000000-0005-0000-0000-000013000000}"/>
    <cellStyle name="通貨 2 3 2 3 4" xfId="548" xr:uid="{00000000-0005-0000-0000-000025000000}"/>
    <cellStyle name="通貨 2 3 2 3 4 2" xfId="1412" xr:uid="{00000000-0005-0000-0000-000025000000}"/>
    <cellStyle name="通貨 2 3 2 3 5" xfId="852" xr:uid="{00000000-0005-0000-0000-000025000000}"/>
    <cellStyle name="通貨 2 3 2 3 5 2" xfId="1716" xr:uid="{00000000-0005-0000-0000-000025000000}"/>
    <cellStyle name="通貨 2 3 2 3 6" xfId="420" xr:uid="{00000000-0005-0000-0000-000025000000}"/>
    <cellStyle name="通貨 2 3 2 3 6 2" xfId="1284" xr:uid="{00000000-0005-0000-0000-000025000000}"/>
    <cellStyle name="通貨 2 3 2 3 7" xfId="980" xr:uid="{00000000-0005-0000-0000-000025000000}"/>
    <cellStyle name="通貨 2 3 2 4" xfId="147" xr:uid="{00000000-0005-0000-0000-000026000000}"/>
    <cellStyle name="通貨 2 3 2 4 2" xfId="260" xr:uid="{00000000-0005-0000-0000-000013000000}"/>
    <cellStyle name="通貨 2 3 2 4 2 2" xfId="692" xr:uid="{00000000-0005-0000-0000-000013000000}"/>
    <cellStyle name="通貨 2 3 2 4 2 2 2" xfId="1556" xr:uid="{00000000-0005-0000-0000-000013000000}"/>
    <cellStyle name="通貨 2 3 2 4 2 3" xfId="1124" xr:uid="{00000000-0005-0000-0000-000013000000}"/>
    <cellStyle name="通貨 2 3 2 4 3" xfId="580" xr:uid="{00000000-0005-0000-0000-000026000000}"/>
    <cellStyle name="通貨 2 3 2 4 3 2" xfId="1444" xr:uid="{00000000-0005-0000-0000-000026000000}"/>
    <cellStyle name="通貨 2 3 2 4 4" xfId="884" xr:uid="{00000000-0005-0000-0000-000026000000}"/>
    <cellStyle name="通貨 2 3 2 4 4 2" xfId="1748" xr:uid="{00000000-0005-0000-0000-000026000000}"/>
    <cellStyle name="通貨 2 3 2 4 5" xfId="452" xr:uid="{00000000-0005-0000-0000-000026000000}"/>
    <cellStyle name="通貨 2 3 2 4 5 2" xfId="1316" xr:uid="{00000000-0005-0000-0000-000026000000}"/>
    <cellStyle name="通貨 2 3 2 4 6" xfId="1012" xr:uid="{00000000-0005-0000-0000-000026000000}"/>
    <cellStyle name="通貨 2 3 2 5" xfId="332" xr:uid="{00000000-0005-0000-0000-000013000000}"/>
    <cellStyle name="通貨 2 3 2 5 2" xfId="764" xr:uid="{00000000-0005-0000-0000-000013000000}"/>
    <cellStyle name="通貨 2 3 2 5 2 2" xfId="1628" xr:uid="{00000000-0005-0000-0000-000013000000}"/>
    <cellStyle name="通貨 2 3 2 5 3" xfId="1196" xr:uid="{00000000-0005-0000-0000-000013000000}"/>
    <cellStyle name="通貨 2 3 2 6" xfId="180" xr:uid="{00000000-0005-0000-0000-000013000000}"/>
    <cellStyle name="通貨 2 3 2 6 2" xfId="612" xr:uid="{00000000-0005-0000-0000-000013000000}"/>
    <cellStyle name="通貨 2 3 2 6 2 2" xfId="1476" xr:uid="{00000000-0005-0000-0000-000013000000}"/>
    <cellStyle name="通貨 2 3 2 6 3" xfId="1044" xr:uid="{00000000-0005-0000-0000-000013000000}"/>
    <cellStyle name="通貨 2 3 2 7" xfId="484" xr:uid="{00000000-0005-0000-0000-000023000000}"/>
    <cellStyle name="通貨 2 3 2 7 2" xfId="1348" xr:uid="{00000000-0005-0000-0000-000023000000}"/>
    <cellStyle name="通貨 2 3 2 8" xfId="788" xr:uid="{00000000-0005-0000-0000-000023000000}"/>
    <cellStyle name="通貨 2 3 2 8 2" xfId="1652" xr:uid="{00000000-0005-0000-0000-000023000000}"/>
    <cellStyle name="通貨 2 3 2 9" xfId="356" xr:uid="{00000000-0005-0000-0000-000023000000}"/>
    <cellStyle name="通貨 2 3 2 9 2" xfId="1220" xr:uid="{00000000-0005-0000-0000-000023000000}"/>
    <cellStyle name="通貨 2 3 3" xfId="41" xr:uid="{00000000-0005-0000-0000-000027000000}"/>
    <cellStyle name="通貨 2 3 3 2" xfId="75" xr:uid="{00000000-0005-0000-0000-000028000000}"/>
    <cellStyle name="通貨 2 3 3 2 2" xfId="292" xr:uid="{00000000-0005-0000-0000-000013000000}"/>
    <cellStyle name="通貨 2 3 3 2 2 2" xfId="724" xr:uid="{00000000-0005-0000-0000-000013000000}"/>
    <cellStyle name="通貨 2 3 3 2 2 2 2" xfId="1588" xr:uid="{00000000-0005-0000-0000-000013000000}"/>
    <cellStyle name="通貨 2 3 3 2 2 3" xfId="1156" xr:uid="{00000000-0005-0000-0000-000013000000}"/>
    <cellStyle name="通貨 2 3 3 2 3" xfId="212" xr:uid="{00000000-0005-0000-0000-000013000000}"/>
    <cellStyle name="通貨 2 3 3 2 3 2" xfId="644" xr:uid="{00000000-0005-0000-0000-000013000000}"/>
    <cellStyle name="通貨 2 3 3 2 3 2 2" xfId="1508" xr:uid="{00000000-0005-0000-0000-000013000000}"/>
    <cellStyle name="通貨 2 3 3 2 3 3" xfId="1076" xr:uid="{00000000-0005-0000-0000-000013000000}"/>
    <cellStyle name="通貨 2 3 3 2 4" xfId="508" xr:uid="{00000000-0005-0000-0000-000028000000}"/>
    <cellStyle name="通貨 2 3 3 2 4 2" xfId="1372" xr:uid="{00000000-0005-0000-0000-000028000000}"/>
    <cellStyle name="通貨 2 3 3 2 5" xfId="812" xr:uid="{00000000-0005-0000-0000-000028000000}"/>
    <cellStyle name="通貨 2 3 3 2 5 2" xfId="1676" xr:uid="{00000000-0005-0000-0000-000028000000}"/>
    <cellStyle name="通貨 2 3 3 2 6" xfId="380" xr:uid="{00000000-0005-0000-0000-000028000000}"/>
    <cellStyle name="通貨 2 3 3 2 6 2" xfId="1244" xr:uid="{00000000-0005-0000-0000-000028000000}"/>
    <cellStyle name="通貨 2 3 3 2 7" xfId="940" xr:uid="{00000000-0005-0000-0000-000028000000}"/>
    <cellStyle name="通貨 2 3 3 3" xfId="107" xr:uid="{00000000-0005-0000-0000-000029000000}"/>
    <cellStyle name="通貨 2 3 3 3 2" xfId="316" xr:uid="{00000000-0005-0000-0000-000013000000}"/>
    <cellStyle name="通貨 2 3 3 3 2 2" xfId="748" xr:uid="{00000000-0005-0000-0000-000013000000}"/>
    <cellStyle name="通貨 2 3 3 3 2 2 2" xfId="1612" xr:uid="{00000000-0005-0000-0000-000013000000}"/>
    <cellStyle name="通貨 2 3 3 3 2 3" xfId="1180" xr:uid="{00000000-0005-0000-0000-000013000000}"/>
    <cellStyle name="通貨 2 3 3 3 3" xfId="236" xr:uid="{00000000-0005-0000-0000-000013000000}"/>
    <cellStyle name="通貨 2 3 3 3 3 2" xfId="668" xr:uid="{00000000-0005-0000-0000-000013000000}"/>
    <cellStyle name="通貨 2 3 3 3 3 2 2" xfId="1532" xr:uid="{00000000-0005-0000-0000-000013000000}"/>
    <cellStyle name="通貨 2 3 3 3 3 3" xfId="1100" xr:uid="{00000000-0005-0000-0000-000013000000}"/>
    <cellStyle name="通貨 2 3 3 3 4" xfId="540" xr:uid="{00000000-0005-0000-0000-000029000000}"/>
    <cellStyle name="通貨 2 3 3 3 4 2" xfId="1404" xr:uid="{00000000-0005-0000-0000-000029000000}"/>
    <cellStyle name="通貨 2 3 3 3 5" xfId="844" xr:uid="{00000000-0005-0000-0000-000029000000}"/>
    <cellStyle name="通貨 2 3 3 3 5 2" xfId="1708" xr:uid="{00000000-0005-0000-0000-000029000000}"/>
    <cellStyle name="通貨 2 3 3 3 6" xfId="412" xr:uid="{00000000-0005-0000-0000-000029000000}"/>
    <cellStyle name="通貨 2 3 3 3 6 2" xfId="1276" xr:uid="{00000000-0005-0000-0000-000029000000}"/>
    <cellStyle name="通貨 2 3 3 3 7" xfId="972" xr:uid="{00000000-0005-0000-0000-000029000000}"/>
    <cellStyle name="通貨 2 3 3 4" xfId="139" xr:uid="{00000000-0005-0000-0000-00002A000000}"/>
    <cellStyle name="通貨 2 3 3 4 2" xfId="268" xr:uid="{00000000-0005-0000-0000-000013000000}"/>
    <cellStyle name="通貨 2 3 3 4 2 2" xfId="700" xr:uid="{00000000-0005-0000-0000-000013000000}"/>
    <cellStyle name="通貨 2 3 3 4 2 2 2" xfId="1564" xr:uid="{00000000-0005-0000-0000-000013000000}"/>
    <cellStyle name="通貨 2 3 3 4 2 3" xfId="1132" xr:uid="{00000000-0005-0000-0000-000013000000}"/>
    <cellStyle name="通貨 2 3 3 4 3" xfId="572" xr:uid="{00000000-0005-0000-0000-00002A000000}"/>
    <cellStyle name="通貨 2 3 3 4 3 2" xfId="1436" xr:uid="{00000000-0005-0000-0000-00002A000000}"/>
    <cellStyle name="通貨 2 3 3 4 4" xfId="876" xr:uid="{00000000-0005-0000-0000-00002A000000}"/>
    <cellStyle name="通貨 2 3 3 4 4 2" xfId="1740" xr:uid="{00000000-0005-0000-0000-00002A000000}"/>
    <cellStyle name="通貨 2 3 3 4 5" xfId="444" xr:uid="{00000000-0005-0000-0000-00002A000000}"/>
    <cellStyle name="通貨 2 3 3 4 5 2" xfId="1308" xr:uid="{00000000-0005-0000-0000-00002A000000}"/>
    <cellStyle name="通貨 2 3 3 4 6" xfId="1004" xr:uid="{00000000-0005-0000-0000-00002A000000}"/>
    <cellStyle name="通貨 2 3 3 5" xfId="188" xr:uid="{00000000-0005-0000-0000-000013000000}"/>
    <cellStyle name="通貨 2 3 3 5 2" xfId="620" xr:uid="{00000000-0005-0000-0000-000013000000}"/>
    <cellStyle name="通貨 2 3 3 5 2 2" xfId="1484" xr:uid="{00000000-0005-0000-0000-000013000000}"/>
    <cellStyle name="通貨 2 3 3 5 3" xfId="1052" xr:uid="{00000000-0005-0000-0000-000013000000}"/>
    <cellStyle name="通貨 2 3 3 6" xfId="476" xr:uid="{00000000-0005-0000-0000-000027000000}"/>
    <cellStyle name="通貨 2 3 3 6 2" xfId="1340" xr:uid="{00000000-0005-0000-0000-000027000000}"/>
    <cellStyle name="通貨 2 3 3 7" xfId="780" xr:uid="{00000000-0005-0000-0000-000027000000}"/>
    <cellStyle name="通貨 2 3 3 7 2" xfId="1644" xr:uid="{00000000-0005-0000-0000-000027000000}"/>
    <cellStyle name="通貨 2 3 3 8" xfId="348" xr:uid="{00000000-0005-0000-0000-000027000000}"/>
    <cellStyle name="通貨 2 3 3 8 2" xfId="1212" xr:uid="{00000000-0005-0000-0000-000027000000}"/>
    <cellStyle name="通貨 2 3 3 9" xfId="908" xr:uid="{00000000-0005-0000-0000-000027000000}"/>
    <cellStyle name="通貨 2 3 4" xfId="57" xr:uid="{00000000-0005-0000-0000-00002B000000}"/>
    <cellStyle name="通貨 2 3 4 2" xfId="91" xr:uid="{00000000-0005-0000-0000-00002C000000}"/>
    <cellStyle name="通貨 2 3 4 2 2" xfId="276" xr:uid="{00000000-0005-0000-0000-000013000000}"/>
    <cellStyle name="通貨 2 3 4 2 2 2" xfId="708" xr:uid="{00000000-0005-0000-0000-000013000000}"/>
    <cellStyle name="通貨 2 3 4 2 2 2 2" xfId="1572" xr:uid="{00000000-0005-0000-0000-000013000000}"/>
    <cellStyle name="通貨 2 3 4 2 2 3" xfId="1140" xr:uid="{00000000-0005-0000-0000-000013000000}"/>
    <cellStyle name="通貨 2 3 4 2 3" xfId="524" xr:uid="{00000000-0005-0000-0000-00002C000000}"/>
    <cellStyle name="通貨 2 3 4 2 3 2" xfId="1388" xr:uid="{00000000-0005-0000-0000-00002C000000}"/>
    <cellStyle name="通貨 2 3 4 2 4" xfId="828" xr:uid="{00000000-0005-0000-0000-00002C000000}"/>
    <cellStyle name="通貨 2 3 4 2 4 2" xfId="1692" xr:uid="{00000000-0005-0000-0000-00002C000000}"/>
    <cellStyle name="通貨 2 3 4 2 5" xfId="396" xr:uid="{00000000-0005-0000-0000-00002C000000}"/>
    <cellStyle name="通貨 2 3 4 2 5 2" xfId="1260" xr:uid="{00000000-0005-0000-0000-00002C000000}"/>
    <cellStyle name="通貨 2 3 4 2 6" xfId="956" xr:uid="{00000000-0005-0000-0000-00002C000000}"/>
    <cellStyle name="通貨 2 3 4 3" xfId="123" xr:uid="{00000000-0005-0000-0000-00002D000000}"/>
    <cellStyle name="通貨 2 3 4 3 2" xfId="556" xr:uid="{00000000-0005-0000-0000-00002D000000}"/>
    <cellStyle name="通貨 2 3 4 3 2 2" xfId="1420" xr:uid="{00000000-0005-0000-0000-00002D000000}"/>
    <cellStyle name="通貨 2 3 4 3 3" xfId="860" xr:uid="{00000000-0005-0000-0000-00002D000000}"/>
    <cellStyle name="通貨 2 3 4 3 3 2" xfId="1724" xr:uid="{00000000-0005-0000-0000-00002D000000}"/>
    <cellStyle name="通貨 2 3 4 3 4" xfId="428" xr:uid="{00000000-0005-0000-0000-00002D000000}"/>
    <cellStyle name="通貨 2 3 4 3 4 2" xfId="1292" xr:uid="{00000000-0005-0000-0000-00002D000000}"/>
    <cellStyle name="通貨 2 3 4 3 5" xfId="988" xr:uid="{00000000-0005-0000-0000-00002D000000}"/>
    <cellStyle name="通貨 2 3 4 4" xfId="155" xr:uid="{00000000-0005-0000-0000-00002E000000}"/>
    <cellStyle name="通貨 2 3 4 4 2" xfId="588" xr:uid="{00000000-0005-0000-0000-00002E000000}"/>
    <cellStyle name="通貨 2 3 4 4 2 2" xfId="1452" xr:uid="{00000000-0005-0000-0000-00002E000000}"/>
    <cellStyle name="通貨 2 3 4 4 3" xfId="892" xr:uid="{00000000-0005-0000-0000-00002E000000}"/>
    <cellStyle name="通貨 2 3 4 4 3 2" xfId="1756" xr:uid="{00000000-0005-0000-0000-00002E000000}"/>
    <cellStyle name="通貨 2 3 4 4 4" xfId="460" xr:uid="{00000000-0005-0000-0000-00002E000000}"/>
    <cellStyle name="通貨 2 3 4 4 4 2" xfId="1324" xr:uid="{00000000-0005-0000-0000-00002E000000}"/>
    <cellStyle name="通貨 2 3 4 4 5" xfId="1020" xr:uid="{00000000-0005-0000-0000-00002E000000}"/>
    <cellStyle name="通貨 2 3 4 5" xfId="196" xr:uid="{00000000-0005-0000-0000-000013000000}"/>
    <cellStyle name="通貨 2 3 4 5 2" xfId="628" xr:uid="{00000000-0005-0000-0000-000013000000}"/>
    <cellStyle name="通貨 2 3 4 5 2 2" xfId="1492" xr:uid="{00000000-0005-0000-0000-000013000000}"/>
    <cellStyle name="通貨 2 3 4 5 3" xfId="1060" xr:uid="{00000000-0005-0000-0000-000013000000}"/>
    <cellStyle name="通貨 2 3 4 6" xfId="492" xr:uid="{00000000-0005-0000-0000-00002B000000}"/>
    <cellStyle name="通貨 2 3 4 6 2" xfId="1356" xr:uid="{00000000-0005-0000-0000-00002B000000}"/>
    <cellStyle name="通貨 2 3 4 7" xfId="796" xr:uid="{00000000-0005-0000-0000-00002B000000}"/>
    <cellStyle name="通貨 2 3 4 7 2" xfId="1660" xr:uid="{00000000-0005-0000-0000-00002B000000}"/>
    <cellStyle name="通貨 2 3 4 8" xfId="364" xr:uid="{00000000-0005-0000-0000-00002B000000}"/>
    <cellStyle name="通貨 2 3 4 8 2" xfId="1228" xr:uid="{00000000-0005-0000-0000-00002B000000}"/>
    <cellStyle name="通貨 2 3 4 9" xfId="924" xr:uid="{00000000-0005-0000-0000-00002B000000}"/>
    <cellStyle name="通貨 2 3 5" xfId="67" xr:uid="{00000000-0005-0000-0000-00002F000000}"/>
    <cellStyle name="通貨 2 3 5 2" xfId="300" xr:uid="{00000000-0005-0000-0000-000013000000}"/>
    <cellStyle name="通貨 2 3 5 2 2" xfId="732" xr:uid="{00000000-0005-0000-0000-000013000000}"/>
    <cellStyle name="通貨 2 3 5 2 2 2" xfId="1596" xr:uid="{00000000-0005-0000-0000-000013000000}"/>
    <cellStyle name="通貨 2 3 5 2 3" xfId="1164" xr:uid="{00000000-0005-0000-0000-000013000000}"/>
    <cellStyle name="通貨 2 3 5 3" xfId="220" xr:uid="{00000000-0005-0000-0000-000013000000}"/>
    <cellStyle name="通貨 2 3 5 3 2" xfId="652" xr:uid="{00000000-0005-0000-0000-000013000000}"/>
    <cellStyle name="通貨 2 3 5 3 2 2" xfId="1516" xr:uid="{00000000-0005-0000-0000-000013000000}"/>
    <cellStyle name="通貨 2 3 5 3 3" xfId="1084" xr:uid="{00000000-0005-0000-0000-000013000000}"/>
    <cellStyle name="通貨 2 3 5 4" xfId="500" xr:uid="{00000000-0005-0000-0000-00002F000000}"/>
    <cellStyle name="通貨 2 3 5 4 2" xfId="1364" xr:uid="{00000000-0005-0000-0000-00002F000000}"/>
    <cellStyle name="通貨 2 3 5 5" xfId="804" xr:uid="{00000000-0005-0000-0000-00002F000000}"/>
    <cellStyle name="通貨 2 3 5 5 2" xfId="1668" xr:uid="{00000000-0005-0000-0000-00002F000000}"/>
    <cellStyle name="通貨 2 3 5 6" xfId="372" xr:uid="{00000000-0005-0000-0000-00002F000000}"/>
    <cellStyle name="通貨 2 3 5 6 2" xfId="1236" xr:uid="{00000000-0005-0000-0000-00002F000000}"/>
    <cellStyle name="通貨 2 3 5 7" xfId="932" xr:uid="{00000000-0005-0000-0000-00002F000000}"/>
    <cellStyle name="通貨 2 3 6" xfId="99" xr:uid="{00000000-0005-0000-0000-000030000000}"/>
    <cellStyle name="通貨 2 3 6 2" xfId="252" xr:uid="{00000000-0005-0000-0000-000013000000}"/>
    <cellStyle name="通貨 2 3 6 2 2" xfId="684" xr:uid="{00000000-0005-0000-0000-000013000000}"/>
    <cellStyle name="通貨 2 3 6 2 2 2" xfId="1548" xr:uid="{00000000-0005-0000-0000-000013000000}"/>
    <cellStyle name="通貨 2 3 6 2 3" xfId="1116" xr:uid="{00000000-0005-0000-0000-000013000000}"/>
    <cellStyle name="通貨 2 3 6 3" xfId="172" xr:uid="{00000000-0005-0000-0000-000013000000}"/>
    <cellStyle name="通貨 2 3 6 3 2" xfId="604" xr:uid="{00000000-0005-0000-0000-000013000000}"/>
    <cellStyle name="通貨 2 3 6 3 2 2" xfId="1468" xr:uid="{00000000-0005-0000-0000-000013000000}"/>
    <cellStyle name="通貨 2 3 6 3 3" xfId="1036" xr:uid="{00000000-0005-0000-0000-000013000000}"/>
    <cellStyle name="通貨 2 3 6 4" xfId="532" xr:uid="{00000000-0005-0000-0000-000030000000}"/>
    <cellStyle name="通貨 2 3 6 4 2" xfId="1396" xr:uid="{00000000-0005-0000-0000-000030000000}"/>
    <cellStyle name="通貨 2 3 6 5" xfId="836" xr:uid="{00000000-0005-0000-0000-000030000000}"/>
    <cellStyle name="通貨 2 3 6 5 2" xfId="1700" xr:uid="{00000000-0005-0000-0000-000030000000}"/>
    <cellStyle name="通貨 2 3 6 6" xfId="404" xr:uid="{00000000-0005-0000-0000-000030000000}"/>
    <cellStyle name="通貨 2 3 6 6 2" xfId="1268" xr:uid="{00000000-0005-0000-0000-000030000000}"/>
    <cellStyle name="通貨 2 3 6 7" xfId="964" xr:uid="{00000000-0005-0000-0000-000030000000}"/>
    <cellStyle name="通貨 2 3 7" xfId="131" xr:uid="{00000000-0005-0000-0000-000031000000}"/>
    <cellStyle name="通貨 2 3 7 2" xfId="244" xr:uid="{00000000-0005-0000-0000-000013000000}"/>
    <cellStyle name="通貨 2 3 7 2 2" xfId="676" xr:uid="{00000000-0005-0000-0000-000013000000}"/>
    <cellStyle name="通貨 2 3 7 2 2 2" xfId="1540" xr:uid="{00000000-0005-0000-0000-000013000000}"/>
    <cellStyle name="通貨 2 3 7 2 3" xfId="1108" xr:uid="{00000000-0005-0000-0000-000013000000}"/>
    <cellStyle name="通貨 2 3 7 3" xfId="564" xr:uid="{00000000-0005-0000-0000-000031000000}"/>
    <cellStyle name="通貨 2 3 7 3 2" xfId="1428" xr:uid="{00000000-0005-0000-0000-000031000000}"/>
    <cellStyle name="通貨 2 3 7 4" xfId="868" xr:uid="{00000000-0005-0000-0000-000031000000}"/>
    <cellStyle name="通貨 2 3 7 4 2" xfId="1732" xr:uid="{00000000-0005-0000-0000-000031000000}"/>
    <cellStyle name="通貨 2 3 7 5" xfId="436" xr:uid="{00000000-0005-0000-0000-000031000000}"/>
    <cellStyle name="通貨 2 3 7 5 2" xfId="1300" xr:uid="{00000000-0005-0000-0000-000031000000}"/>
    <cellStyle name="通貨 2 3 7 6" xfId="996" xr:uid="{00000000-0005-0000-0000-000031000000}"/>
    <cellStyle name="通貨 2 3 8" xfId="324" xr:uid="{00000000-0005-0000-0000-000013000000}"/>
    <cellStyle name="通貨 2 3 8 2" xfId="756" xr:uid="{00000000-0005-0000-0000-000013000000}"/>
    <cellStyle name="通貨 2 3 8 2 2" xfId="1620" xr:uid="{00000000-0005-0000-0000-000013000000}"/>
    <cellStyle name="通貨 2 3 8 3" xfId="1188" xr:uid="{00000000-0005-0000-0000-000013000000}"/>
    <cellStyle name="通貨 2 3 9" xfId="164" xr:uid="{00000000-0005-0000-0000-000013000000}"/>
    <cellStyle name="通貨 2 3 9 2" xfId="596" xr:uid="{00000000-0005-0000-0000-000013000000}"/>
    <cellStyle name="通貨 2 3 9 2 2" xfId="1460" xr:uid="{00000000-0005-0000-0000-000013000000}"/>
    <cellStyle name="通貨 2 3 9 3" xfId="1028" xr:uid="{00000000-0005-0000-0000-000013000000}"/>
    <cellStyle name="通貨 2 4" xfId="35" xr:uid="{00000000-0005-0000-0000-000032000000}"/>
    <cellStyle name="通貨 2 4 10" xfId="774" xr:uid="{00000000-0005-0000-0000-000032000000}"/>
    <cellStyle name="通貨 2 4 10 2" xfId="1638" xr:uid="{00000000-0005-0000-0000-000032000000}"/>
    <cellStyle name="通貨 2 4 11" xfId="342" xr:uid="{00000000-0005-0000-0000-000032000000}"/>
    <cellStyle name="通貨 2 4 11 2" xfId="1206" xr:uid="{00000000-0005-0000-0000-000032000000}"/>
    <cellStyle name="通貨 2 4 12" xfId="902" xr:uid="{00000000-0005-0000-0000-000032000000}"/>
    <cellStyle name="通貨 2 4 2" xfId="51" xr:uid="{00000000-0005-0000-0000-000033000000}"/>
    <cellStyle name="通貨 2 4 2 2" xfId="85" xr:uid="{00000000-0005-0000-0000-000034000000}"/>
    <cellStyle name="通貨 2 4 2 2 2" xfId="280" xr:uid="{00000000-0005-0000-0000-000010000000}"/>
    <cellStyle name="通貨 2 4 2 2 2 2" xfId="712" xr:uid="{00000000-0005-0000-0000-000010000000}"/>
    <cellStyle name="通貨 2 4 2 2 2 2 2" xfId="1576" xr:uid="{00000000-0005-0000-0000-000010000000}"/>
    <cellStyle name="通貨 2 4 2 2 2 3" xfId="1144" xr:uid="{00000000-0005-0000-0000-000010000000}"/>
    <cellStyle name="通貨 2 4 2 2 3" xfId="518" xr:uid="{00000000-0005-0000-0000-000034000000}"/>
    <cellStyle name="通貨 2 4 2 2 3 2" xfId="1382" xr:uid="{00000000-0005-0000-0000-000034000000}"/>
    <cellStyle name="通貨 2 4 2 2 4" xfId="822" xr:uid="{00000000-0005-0000-0000-000034000000}"/>
    <cellStyle name="通貨 2 4 2 2 4 2" xfId="1686" xr:uid="{00000000-0005-0000-0000-000034000000}"/>
    <cellStyle name="通貨 2 4 2 2 5" xfId="390" xr:uid="{00000000-0005-0000-0000-000034000000}"/>
    <cellStyle name="通貨 2 4 2 2 5 2" xfId="1254" xr:uid="{00000000-0005-0000-0000-000034000000}"/>
    <cellStyle name="通貨 2 4 2 2 6" xfId="950" xr:uid="{00000000-0005-0000-0000-000034000000}"/>
    <cellStyle name="通貨 2 4 2 3" xfId="117" xr:uid="{00000000-0005-0000-0000-000035000000}"/>
    <cellStyle name="通貨 2 4 2 3 2" xfId="550" xr:uid="{00000000-0005-0000-0000-000035000000}"/>
    <cellStyle name="通貨 2 4 2 3 2 2" xfId="1414" xr:uid="{00000000-0005-0000-0000-000035000000}"/>
    <cellStyle name="通貨 2 4 2 3 3" xfId="854" xr:uid="{00000000-0005-0000-0000-000035000000}"/>
    <cellStyle name="通貨 2 4 2 3 3 2" xfId="1718" xr:uid="{00000000-0005-0000-0000-000035000000}"/>
    <cellStyle name="通貨 2 4 2 3 4" xfId="422" xr:uid="{00000000-0005-0000-0000-000035000000}"/>
    <cellStyle name="通貨 2 4 2 3 4 2" xfId="1286" xr:uid="{00000000-0005-0000-0000-000035000000}"/>
    <cellStyle name="通貨 2 4 2 3 5" xfId="982" xr:uid="{00000000-0005-0000-0000-000035000000}"/>
    <cellStyle name="通貨 2 4 2 4" xfId="149" xr:uid="{00000000-0005-0000-0000-000036000000}"/>
    <cellStyle name="通貨 2 4 2 4 2" xfId="582" xr:uid="{00000000-0005-0000-0000-000036000000}"/>
    <cellStyle name="通貨 2 4 2 4 2 2" xfId="1446" xr:uid="{00000000-0005-0000-0000-000036000000}"/>
    <cellStyle name="通貨 2 4 2 4 3" xfId="886" xr:uid="{00000000-0005-0000-0000-000036000000}"/>
    <cellStyle name="通貨 2 4 2 4 3 2" xfId="1750" xr:uid="{00000000-0005-0000-0000-000036000000}"/>
    <cellStyle name="通貨 2 4 2 4 4" xfId="454" xr:uid="{00000000-0005-0000-0000-000036000000}"/>
    <cellStyle name="通貨 2 4 2 4 4 2" xfId="1318" xr:uid="{00000000-0005-0000-0000-000036000000}"/>
    <cellStyle name="通貨 2 4 2 4 5" xfId="1014" xr:uid="{00000000-0005-0000-0000-000036000000}"/>
    <cellStyle name="通貨 2 4 2 5" xfId="200" xr:uid="{00000000-0005-0000-0000-000010000000}"/>
    <cellStyle name="通貨 2 4 2 5 2" xfId="632" xr:uid="{00000000-0005-0000-0000-000010000000}"/>
    <cellStyle name="通貨 2 4 2 5 2 2" xfId="1496" xr:uid="{00000000-0005-0000-0000-000010000000}"/>
    <cellStyle name="通貨 2 4 2 5 3" xfId="1064" xr:uid="{00000000-0005-0000-0000-000010000000}"/>
    <cellStyle name="通貨 2 4 2 6" xfId="486" xr:uid="{00000000-0005-0000-0000-000033000000}"/>
    <cellStyle name="通貨 2 4 2 6 2" xfId="1350" xr:uid="{00000000-0005-0000-0000-000033000000}"/>
    <cellStyle name="通貨 2 4 2 7" xfId="790" xr:uid="{00000000-0005-0000-0000-000033000000}"/>
    <cellStyle name="通貨 2 4 2 7 2" xfId="1654" xr:uid="{00000000-0005-0000-0000-000033000000}"/>
    <cellStyle name="通貨 2 4 2 8" xfId="358" xr:uid="{00000000-0005-0000-0000-000033000000}"/>
    <cellStyle name="通貨 2 4 2 8 2" xfId="1222" xr:uid="{00000000-0005-0000-0000-000033000000}"/>
    <cellStyle name="通貨 2 4 2 9" xfId="918" xr:uid="{00000000-0005-0000-0000-000033000000}"/>
    <cellStyle name="通貨 2 4 3" xfId="43" xr:uid="{00000000-0005-0000-0000-000037000000}"/>
    <cellStyle name="通貨 2 4 3 2" xfId="77" xr:uid="{00000000-0005-0000-0000-000038000000}"/>
    <cellStyle name="通貨 2 4 3 2 2" xfId="304" xr:uid="{00000000-0005-0000-0000-000010000000}"/>
    <cellStyle name="通貨 2 4 3 2 2 2" xfId="736" xr:uid="{00000000-0005-0000-0000-000010000000}"/>
    <cellStyle name="通貨 2 4 3 2 2 2 2" xfId="1600" xr:uid="{00000000-0005-0000-0000-000010000000}"/>
    <cellStyle name="通貨 2 4 3 2 2 3" xfId="1168" xr:uid="{00000000-0005-0000-0000-000010000000}"/>
    <cellStyle name="通貨 2 4 3 2 3" xfId="510" xr:uid="{00000000-0005-0000-0000-000038000000}"/>
    <cellStyle name="通貨 2 4 3 2 3 2" xfId="1374" xr:uid="{00000000-0005-0000-0000-000038000000}"/>
    <cellStyle name="通貨 2 4 3 2 4" xfId="814" xr:uid="{00000000-0005-0000-0000-000038000000}"/>
    <cellStyle name="通貨 2 4 3 2 4 2" xfId="1678" xr:uid="{00000000-0005-0000-0000-000038000000}"/>
    <cellStyle name="通貨 2 4 3 2 5" xfId="382" xr:uid="{00000000-0005-0000-0000-000038000000}"/>
    <cellStyle name="通貨 2 4 3 2 5 2" xfId="1246" xr:uid="{00000000-0005-0000-0000-000038000000}"/>
    <cellStyle name="通貨 2 4 3 2 6" xfId="942" xr:uid="{00000000-0005-0000-0000-000038000000}"/>
    <cellStyle name="通貨 2 4 3 3" xfId="109" xr:uid="{00000000-0005-0000-0000-000039000000}"/>
    <cellStyle name="通貨 2 4 3 3 2" xfId="542" xr:uid="{00000000-0005-0000-0000-000039000000}"/>
    <cellStyle name="通貨 2 4 3 3 2 2" xfId="1406" xr:uid="{00000000-0005-0000-0000-000039000000}"/>
    <cellStyle name="通貨 2 4 3 3 3" xfId="846" xr:uid="{00000000-0005-0000-0000-000039000000}"/>
    <cellStyle name="通貨 2 4 3 3 3 2" xfId="1710" xr:uid="{00000000-0005-0000-0000-000039000000}"/>
    <cellStyle name="通貨 2 4 3 3 4" xfId="414" xr:uid="{00000000-0005-0000-0000-000039000000}"/>
    <cellStyle name="通貨 2 4 3 3 4 2" xfId="1278" xr:uid="{00000000-0005-0000-0000-000039000000}"/>
    <cellStyle name="通貨 2 4 3 3 5" xfId="974" xr:uid="{00000000-0005-0000-0000-000039000000}"/>
    <cellStyle name="通貨 2 4 3 4" xfId="141" xr:uid="{00000000-0005-0000-0000-00003A000000}"/>
    <cellStyle name="通貨 2 4 3 4 2" xfId="574" xr:uid="{00000000-0005-0000-0000-00003A000000}"/>
    <cellStyle name="通貨 2 4 3 4 2 2" xfId="1438" xr:uid="{00000000-0005-0000-0000-00003A000000}"/>
    <cellStyle name="通貨 2 4 3 4 3" xfId="878" xr:uid="{00000000-0005-0000-0000-00003A000000}"/>
    <cellStyle name="通貨 2 4 3 4 3 2" xfId="1742" xr:uid="{00000000-0005-0000-0000-00003A000000}"/>
    <cellStyle name="通貨 2 4 3 4 4" xfId="446" xr:uid="{00000000-0005-0000-0000-00003A000000}"/>
    <cellStyle name="通貨 2 4 3 4 4 2" xfId="1310" xr:uid="{00000000-0005-0000-0000-00003A000000}"/>
    <cellStyle name="通貨 2 4 3 4 5" xfId="1006" xr:uid="{00000000-0005-0000-0000-00003A000000}"/>
    <cellStyle name="通貨 2 4 3 5" xfId="224" xr:uid="{00000000-0005-0000-0000-000010000000}"/>
    <cellStyle name="通貨 2 4 3 5 2" xfId="656" xr:uid="{00000000-0005-0000-0000-000010000000}"/>
    <cellStyle name="通貨 2 4 3 5 2 2" xfId="1520" xr:uid="{00000000-0005-0000-0000-000010000000}"/>
    <cellStyle name="通貨 2 4 3 5 3" xfId="1088" xr:uid="{00000000-0005-0000-0000-000010000000}"/>
    <cellStyle name="通貨 2 4 3 6" xfId="478" xr:uid="{00000000-0005-0000-0000-000037000000}"/>
    <cellStyle name="通貨 2 4 3 6 2" xfId="1342" xr:uid="{00000000-0005-0000-0000-000037000000}"/>
    <cellStyle name="通貨 2 4 3 7" xfId="782" xr:uid="{00000000-0005-0000-0000-000037000000}"/>
    <cellStyle name="通貨 2 4 3 7 2" xfId="1646" xr:uid="{00000000-0005-0000-0000-000037000000}"/>
    <cellStyle name="通貨 2 4 3 8" xfId="350" xr:uid="{00000000-0005-0000-0000-000037000000}"/>
    <cellStyle name="通貨 2 4 3 8 2" xfId="1214" xr:uid="{00000000-0005-0000-0000-000037000000}"/>
    <cellStyle name="通貨 2 4 3 9" xfId="910" xr:uid="{00000000-0005-0000-0000-000037000000}"/>
    <cellStyle name="通貨 2 4 4" xfId="59" xr:uid="{00000000-0005-0000-0000-00003B000000}"/>
    <cellStyle name="通貨 2 4 4 2" xfId="93" xr:uid="{00000000-0005-0000-0000-00003C000000}"/>
    <cellStyle name="通貨 2 4 4 2 2" xfId="526" xr:uid="{00000000-0005-0000-0000-00003C000000}"/>
    <cellStyle name="通貨 2 4 4 2 2 2" xfId="1390" xr:uid="{00000000-0005-0000-0000-00003C000000}"/>
    <cellStyle name="通貨 2 4 4 2 3" xfId="830" xr:uid="{00000000-0005-0000-0000-00003C000000}"/>
    <cellStyle name="通貨 2 4 4 2 3 2" xfId="1694" xr:uid="{00000000-0005-0000-0000-00003C000000}"/>
    <cellStyle name="通貨 2 4 4 2 4" xfId="398" xr:uid="{00000000-0005-0000-0000-00003C000000}"/>
    <cellStyle name="通貨 2 4 4 2 4 2" xfId="1262" xr:uid="{00000000-0005-0000-0000-00003C000000}"/>
    <cellStyle name="通貨 2 4 4 2 5" xfId="958" xr:uid="{00000000-0005-0000-0000-00003C000000}"/>
    <cellStyle name="通貨 2 4 4 3" xfId="125" xr:uid="{00000000-0005-0000-0000-00003D000000}"/>
    <cellStyle name="通貨 2 4 4 3 2" xfId="558" xr:uid="{00000000-0005-0000-0000-00003D000000}"/>
    <cellStyle name="通貨 2 4 4 3 2 2" xfId="1422" xr:uid="{00000000-0005-0000-0000-00003D000000}"/>
    <cellStyle name="通貨 2 4 4 3 3" xfId="862" xr:uid="{00000000-0005-0000-0000-00003D000000}"/>
    <cellStyle name="通貨 2 4 4 3 3 2" xfId="1726" xr:uid="{00000000-0005-0000-0000-00003D000000}"/>
    <cellStyle name="通貨 2 4 4 3 4" xfId="430" xr:uid="{00000000-0005-0000-0000-00003D000000}"/>
    <cellStyle name="通貨 2 4 4 3 4 2" xfId="1294" xr:uid="{00000000-0005-0000-0000-00003D000000}"/>
    <cellStyle name="通貨 2 4 4 3 5" xfId="990" xr:uid="{00000000-0005-0000-0000-00003D000000}"/>
    <cellStyle name="通貨 2 4 4 4" xfId="157" xr:uid="{00000000-0005-0000-0000-00003E000000}"/>
    <cellStyle name="通貨 2 4 4 4 2" xfId="590" xr:uid="{00000000-0005-0000-0000-00003E000000}"/>
    <cellStyle name="通貨 2 4 4 4 2 2" xfId="1454" xr:uid="{00000000-0005-0000-0000-00003E000000}"/>
    <cellStyle name="通貨 2 4 4 4 3" xfId="894" xr:uid="{00000000-0005-0000-0000-00003E000000}"/>
    <cellStyle name="通貨 2 4 4 4 3 2" xfId="1758" xr:uid="{00000000-0005-0000-0000-00003E000000}"/>
    <cellStyle name="通貨 2 4 4 4 4" xfId="462" xr:uid="{00000000-0005-0000-0000-00003E000000}"/>
    <cellStyle name="通貨 2 4 4 4 4 2" xfId="1326" xr:uid="{00000000-0005-0000-0000-00003E000000}"/>
    <cellStyle name="通貨 2 4 4 4 5" xfId="1022" xr:uid="{00000000-0005-0000-0000-00003E000000}"/>
    <cellStyle name="通貨 2 4 4 5" xfId="256" xr:uid="{00000000-0005-0000-0000-000010000000}"/>
    <cellStyle name="通貨 2 4 4 5 2" xfId="688" xr:uid="{00000000-0005-0000-0000-000010000000}"/>
    <cellStyle name="通貨 2 4 4 5 2 2" xfId="1552" xr:uid="{00000000-0005-0000-0000-000010000000}"/>
    <cellStyle name="通貨 2 4 4 5 3" xfId="1120" xr:uid="{00000000-0005-0000-0000-000010000000}"/>
    <cellStyle name="通貨 2 4 4 6" xfId="494" xr:uid="{00000000-0005-0000-0000-00003B000000}"/>
    <cellStyle name="通貨 2 4 4 6 2" xfId="1358" xr:uid="{00000000-0005-0000-0000-00003B000000}"/>
    <cellStyle name="通貨 2 4 4 7" xfId="798" xr:uid="{00000000-0005-0000-0000-00003B000000}"/>
    <cellStyle name="通貨 2 4 4 7 2" xfId="1662" xr:uid="{00000000-0005-0000-0000-00003B000000}"/>
    <cellStyle name="通貨 2 4 4 8" xfId="366" xr:uid="{00000000-0005-0000-0000-00003B000000}"/>
    <cellStyle name="通貨 2 4 4 8 2" xfId="1230" xr:uid="{00000000-0005-0000-0000-00003B000000}"/>
    <cellStyle name="通貨 2 4 4 9" xfId="926" xr:uid="{00000000-0005-0000-0000-00003B000000}"/>
    <cellStyle name="通貨 2 4 5" xfId="69" xr:uid="{00000000-0005-0000-0000-00003F000000}"/>
    <cellStyle name="通貨 2 4 5 2" xfId="328" xr:uid="{00000000-0005-0000-0000-000010000000}"/>
    <cellStyle name="通貨 2 4 5 2 2" xfId="760" xr:uid="{00000000-0005-0000-0000-000010000000}"/>
    <cellStyle name="通貨 2 4 5 2 2 2" xfId="1624" xr:uid="{00000000-0005-0000-0000-000010000000}"/>
    <cellStyle name="通貨 2 4 5 2 3" xfId="1192" xr:uid="{00000000-0005-0000-0000-000010000000}"/>
    <cellStyle name="通貨 2 4 5 3" xfId="502" xr:uid="{00000000-0005-0000-0000-00003F000000}"/>
    <cellStyle name="通貨 2 4 5 3 2" xfId="1366" xr:uid="{00000000-0005-0000-0000-00003F000000}"/>
    <cellStyle name="通貨 2 4 5 4" xfId="806" xr:uid="{00000000-0005-0000-0000-00003F000000}"/>
    <cellStyle name="通貨 2 4 5 4 2" xfId="1670" xr:uid="{00000000-0005-0000-0000-00003F000000}"/>
    <cellStyle name="通貨 2 4 5 5" xfId="374" xr:uid="{00000000-0005-0000-0000-00003F000000}"/>
    <cellStyle name="通貨 2 4 5 5 2" xfId="1238" xr:uid="{00000000-0005-0000-0000-00003F000000}"/>
    <cellStyle name="通貨 2 4 5 6" xfId="934" xr:uid="{00000000-0005-0000-0000-00003F000000}"/>
    <cellStyle name="通貨 2 4 6" xfId="101" xr:uid="{00000000-0005-0000-0000-000040000000}"/>
    <cellStyle name="通貨 2 4 6 2" xfId="534" xr:uid="{00000000-0005-0000-0000-000040000000}"/>
    <cellStyle name="通貨 2 4 6 2 2" xfId="1398" xr:uid="{00000000-0005-0000-0000-000040000000}"/>
    <cellStyle name="通貨 2 4 6 3" xfId="838" xr:uid="{00000000-0005-0000-0000-000040000000}"/>
    <cellStyle name="通貨 2 4 6 3 2" xfId="1702" xr:uid="{00000000-0005-0000-0000-000040000000}"/>
    <cellStyle name="通貨 2 4 6 4" xfId="406" xr:uid="{00000000-0005-0000-0000-000040000000}"/>
    <cellStyle name="通貨 2 4 6 4 2" xfId="1270" xr:uid="{00000000-0005-0000-0000-000040000000}"/>
    <cellStyle name="通貨 2 4 6 5" xfId="966" xr:uid="{00000000-0005-0000-0000-000040000000}"/>
    <cellStyle name="通貨 2 4 7" xfId="133" xr:uid="{00000000-0005-0000-0000-000041000000}"/>
    <cellStyle name="通貨 2 4 7 2" xfId="566" xr:uid="{00000000-0005-0000-0000-000041000000}"/>
    <cellStyle name="通貨 2 4 7 2 2" xfId="1430" xr:uid="{00000000-0005-0000-0000-000041000000}"/>
    <cellStyle name="通貨 2 4 7 3" xfId="870" xr:uid="{00000000-0005-0000-0000-000041000000}"/>
    <cellStyle name="通貨 2 4 7 3 2" xfId="1734" xr:uid="{00000000-0005-0000-0000-000041000000}"/>
    <cellStyle name="通貨 2 4 7 4" xfId="438" xr:uid="{00000000-0005-0000-0000-000041000000}"/>
    <cellStyle name="通貨 2 4 7 4 2" xfId="1302" xr:uid="{00000000-0005-0000-0000-000041000000}"/>
    <cellStyle name="通貨 2 4 7 5" xfId="998" xr:uid="{00000000-0005-0000-0000-000041000000}"/>
    <cellStyle name="通貨 2 4 8" xfId="176" xr:uid="{00000000-0005-0000-0000-000010000000}"/>
    <cellStyle name="通貨 2 4 8 2" xfId="608" xr:uid="{00000000-0005-0000-0000-000010000000}"/>
    <cellStyle name="通貨 2 4 8 2 2" xfId="1472" xr:uid="{00000000-0005-0000-0000-000010000000}"/>
    <cellStyle name="通貨 2 4 8 3" xfId="1040" xr:uid="{00000000-0005-0000-0000-000010000000}"/>
    <cellStyle name="通貨 2 4 9" xfId="470" xr:uid="{00000000-0005-0000-0000-000032000000}"/>
    <cellStyle name="通貨 2 4 9 2" xfId="1334" xr:uid="{00000000-0005-0000-0000-000032000000}"/>
    <cellStyle name="通貨 2 5" xfId="45" xr:uid="{00000000-0005-0000-0000-000042000000}"/>
    <cellStyle name="通貨 2 5 2" xfId="79" xr:uid="{00000000-0005-0000-0000-000043000000}"/>
    <cellStyle name="通貨 2 5 2 2" xfId="288" xr:uid="{00000000-0005-0000-0000-000010000000}"/>
    <cellStyle name="通貨 2 5 2 2 2" xfId="720" xr:uid="{00000000-0005-0000-0000-000010000000}"/>
    <cellStyle name="通貨 2 5 2 2 2 2" xfId="1584" xr:uid="{00000000-0005-0000-0000-000010000000}"/>
    <cellStyle name="通貨 2 5 2 2 3" xfId="1152" xr:uid="{00000000-0005-0000-0000-000010000000}"/>
    <cellStyle name="通貨 2 5 2 3" xfId="208" xr:uid="{00000000-0005-0000-0000-000010000000}"/>
    <cellStyle name="通貨 2 5 2 3 2" xfId="640" xr:uid="{00000000-0005-0000-0000-000010000000}"/>
    <cellStyle name="通貨 2 5 2 3 2 2" xfId="1504" xr:uid="{00000000-0005-0000-0000-000010000000}"/>
    <cellStyle name="通貨 2 5 2 3 3" xfId="1072" xr:uid="{00000000-0005-0000-0000-000010000000}"/>
    <cellStyle name="通貨 2 5 2 4" xfId="512" xr:uid="{00000000-0005-0000-0000-000043000000}"/>
    <cellStyle name="通貨 2 5 2 4 2" xfId="1376" xr:uid="{00000000-0005-0000-0000-000043000000}"/>
    <cellStyle name="通貨 2 5 2 5" xfId="816" xr:uid="{00000000-0005-0000-0000-000043000000}"/>
    <cellStyle name="通貨 2 5 2 5 2" xfId="1680" xr:uid="{00000000-0005-0000-0000-000043000000}"/>
    <cellStyle name="通貨 2 5 2 6" xfId="384" xr:uid="{00000000-0005-0000-0000-000043000000}"/>
    <cellStyle name="通貨 2 5 2 6 2" xfId="1248" xr:uid="{00000000-0005-0000-0000-000043000000}"/>
    <cellStyle name="通貨 2 5 2 7" xfId="944" xr:uid="{00000000-0005-0000-0000-000043000000}"/>
    <cellStyle name="通貨 2 5 3" xfId="111" xr:uid="{00000000-0005-0000-0000-000044000000}"/>
    <cellStyle name="通貨 2 5 3 2" xfId="312" xr:uid="{00000000-0005-0000-0000-000010000000}"/>
    <cellStyle name="通貨 2 5 3 2 2" xfId="744" xr:uid="{00000000-0005-0000-0000-000010000000}"/>
    <cellStyle name="通貨 2 5 3 2 2 2" xfId="1608" xr:uid="{00000000-0005-0000-0000-000010000000}"/>
    <cellStyle name="通貨 2 5 3 2 3" xfId="1176" xr:uid="{00000000-0005-0000-0000-000010000000}"/>
    <cellStyle name="通貨 2 5 3 3" xfId="232" xr:uid="{00000000-0005-0000-0000-000010000000}"/>
    <cellStyle name="通貨 2 5 3 3 2" xfId="664" xr:uid="{00000000-0005-0000-0000-000010000000}"/>
    <cellStyle name="通貨 2 5 3 3 2 2" xfId="1528" xr:uid="{00000000-0005-0000-0000-000010000000}"/>
    <cellStyle name="通貨 2 5 3 3 3" xfId="1096" xr:uid="{00000000-0005-0000-0000-000010000000}"/>
    <cellStyle name="通貨 2 5 3 4" xfId="544" xr:uid="{00000000-0005-0000-0000-000044000000}"/>
    <cellStyle name="通貨 2 5 3 4 2" xfId="1408" xr:uid="{00000000-0005-0000-0000-000044000000}"/>
    <cellStyle name="通貨 2 5 3 5" xfId="848" xr:uid="{00000000-0005-0000-0000-000044000000}"/>
    <cellStyle name="通貨 2 5 3 5 2" xfId="1712" xr:uid="{00000000-0005-0000-0000-000044000000}"/>
    <cellStyle name="通貨 2 5 3 6" xfId="416" xr:uid="{00000000-0005-0000-0000-000044000000}"/>
    <cellStyle name="通貨 2 5 3 6 2" xfId="1280" xr:uid="{00000000-0005-0000-0000-000044000000}"/>
    <cellStyle name="通貨 2 5 3 7" xfId="976" xr:uid="{00000000-0005-0000-0000-000044000000}"/>
    <cellStyle name="通貨 2 5 4" xfId="143" xr:uid="{00000000-0005-0000-0000-000045000000}"/>
    <cellStyle name="通貨 2 5 4 2" xfId="264" xr:uid="{00000000-0005-0000-0000-000010000000}"/>
    <cellStyle name="通貨 2 5 4 2 2" xfId="696" xr:uid="{00000000-0005-0000-0000-000010000000}"/>
    <cellStyle name="通貨 2 5 4 2 2 2" xfId="1560" xr:uid="{00000000-0005-0000-0000-000010000000}"/>
    <cellStyle name="通貨 2 5 4 2 3" xfId="1128" xr:uid="{00000000-0005-0000-0000-000010000000}"/>
    <cellStyle name="通貨 2 5 4 3" xfId="576" xr:uid="{00000000-0005-0000-0000-000045000000}"/>
    <cellStyle name="通貨 2 5 4 3 2" xfId="1440" xr:uid="{00000000-0005-0000-0000-000045000000}"/>
    <cellStyle name="通貨 2 5 4 4" xfId="880" xr:uid="{00000000-0005-0000-0000-000045000000}"/>
    <cellStyle name="通貨 2 5 4 4 2" xfId="1744" xr:uid="{00000000-0005-0000-0000-000045000000}"/>
    <cellStyle name="通貨 2 5 4 5" xfId="448" xr:uid="{00000000-0005-0000-0000-000045000000}"/>
    <cellStyle name="通貨 2 5 4 5 2" xfId="1312" xr:uid="{00000000-0005-0000-0000-000045000000}"/>
    <cellStyle name="通貨 2 5 4 6" xfId="1008" xr:uid="{00000000-0005-0000-0000-000045000000}"/>
    <cellStyle name="通貨 2 5 5" xfId="184" xr:uid="{00000000-0005-0000-0000-000010000000}"/>
    <cellStyle name="通貨 2 5 5 2" xfId="616" xr:uid="{00000000-0005-0000-0000-000010000000}"/>
    <cellStyle name="通貨 2 5 5 2 2" xfId="1480" xr:uid="{00000000-0005-0000-0000-000010000000}"/>
    <cellStyle name="通貨 2 5 5 3" xfId="1048" xr:uid="{00000000-0005-0000-0000-000010000000}"/>
    <cellStyle name="通貨 2 5 6" xfId="480" xr:uid="{00000000-0005-0000-0000-000042000000}"/>
    <cellStyle name="通貨 2 5 6 2" xfId="1344" xr:uid="{00000000-0005-0000-0000-000042000000}"/>
    <cellStyle name="通貨 2 5 7" xfId="784" xr:uid="{00000000-0005-0000-0000-000042000000}"/>
    <cellStyle name="通貨 2 5 7 2" xfId="1648" xr:uid="{00000000-0005-0000-0000-000042000000}"/>
    <cellStyle name="通貨 2 5 8" xfId="352" xr:uid="{00000000-0005-0000-0000-000042000000}"/>
    <cellStyle name="通貨 2 5 8 2" xfId="1216" xr:uid="{00000000-0005-0000-0000-000042000000}"/>
    <cellStyle name="通貨 2 5 9" xfId="912" xr:uid="{00000000-0005-0000-0000-000042000000}"/>
    <cellStyle name="通貨 2 6" xfId="37" xr:uid="{00000000-0005-0000-0000-000046000000}"/>
    <cellStyle name="通貨 2 6 2" xfId="71" xr:uid="{00000000-0005-0000-0000-000047000000}"/>
    <cellStyle name="通貨 2 6 2 2" xfId="272" xr:uid="{00000000-0005-0000-0000-000010000000}"/>
    <cellStyle name="通貨 2 6 2 2 2" xfId="704" xr:uid="{00000000-0005-0000-0000-000010000000}"/>
    <cellStyle name="通貨 2 6 2 2 2 2" xfId="1568" xr:uid="{00000000-0005-0000-0000-000010000000}"/>
    <cellStyle name="通貨 2 6 2 2 3" xfId="1136" xr:uid="{00000000-0005-0000-0000-000010000000}"/>
    <cellStyle name="通貨 2 6 2 3" xfId="504" xr:uid="{00000000-0005-0000-0000-000047000000}"/>
    <cellStyle name="通貨 2 6 2 3 2" xfId="1368" xr:uid="{00000000-0005-0000-0000-000047000000}"/>
    <cellStyle name="通貨 2 6 2 4" xfId="808" xr:uid="{00000000-0005-0000-0000-000047000000}"/>
    <cellStyle name="通貨 2 6 2 4 2" xfId="1672" xr:uid="{00000000-0005-0000-0000-000047000000}"/>
    <cellStyle name="通貨 2 6 2 5" xfId="376" xr:uid="{00000000-0005-0000-0000-000047000000}"/>
    <cellStyle name="通貨 2 6 2 5 2" xfId="1240" xr:uid="{00000000-0005-0000-0000-000047000000}"/>
    <cellStyle name="通貨 2 6 2 6" xfId="936" xr:uid="{00000000-0005-0000-0000-000047000000}"/>
    <cellStyle name="通貨 2 6 3" xfId="103" xr:uid="{00000000-0005-0000-0000-000048000000}"/>
    <cellStyle name="通貨 2 6 3 2" xfId="536" xr:uid="{00000000-0005-0000-0000-000048000000}"/>
    <cellStyle name="通貨 2 6 3 2 2" xfId="1400" xr:uid="{00000000-0005-0000-0000-000048000000}"/>
    <cellStyle name="通貨 2 6 3 3" xfId="840" xr:uid="{00000000-0005-0000-0000-000048000000}"/>
    <cellStyle name="通貨 2 6 3 3 2" xfId="1704" xr:uid="{00000000-0005-0000-0000-000048000000}"/>
    <cellStyle name="通貨 2 6 3 4" xfId="408" xr:uid="{00000000-0005-0000-0000-000048000000}"/>
    <cellStyle name="通貨 2 6 3 4 2" xfId="1272" xr:uid="{00000000-0005-0000-0000-000048000000}"/>
    <cellStyle name="通貨 2 6 3 5" xfId="968" xr:uid="{00000000-0005-0000-0000-000048000000}"/>
    <cellStyle name="通貨 2 6 4" xfId="135" xr:uid="{00000000-0005-0000-0000-000049000000}"/>
    <cellStyle name="通貨 2 6 4 2" xfId="568" xr:uid="{00000000-0005-0000-0000-000049000000}"/>
    <cellStyle name="通貨 2 6 4 2 2" xfId="1432" xr:uid="{00000000-0005-0000-0000-000049000000}"/>
    <cellStyle name="通貨 2 6 4 3" xfId="872" xr:uid="{00000000-0005-0000-0000-000049000000}"/>
    <cellStyle name="通貨 2 6 4 3 2" xfId="1736" xr:uid="{00000000-0005-0000-0000-000049000000}"/>
    <cellStyle name="通貨 2 6 4 4" xfId="440" xr:uid="{00000000-0005-0000-0000-000049000000}"/>
    <cellStyle name="通貨 2 6 4 4 2" xfId="1304" xr:uid="{00000000-0005-0000-0000-000049000000}"/>
    <cellStyle name="通貨 2 6 4 5" xfId="1000" xr:uid="{00000000-0005-0000-0000-000049000000}"/>
    <cellStyle name="通貨 2 6 5" xfId="192" xr:uid="{00000000-0005-0000-0000-000010000000}"/>
    <cellStyle name="通貨 2 6 5 2" xfId="624" xr:uid="{00000000-0005-0000-0000-000010000000}"/>
    <cellStyle name="通貨 2 6 5 2 2" xfId="1488" xr:uid="{00000000-0005-0000-0000-000010000000}"/>
    <cellStyle name="通貨 2 6 5 3" xfId="1056" xr:uid="{00000000-0005-0000-0000-000010000000}"/>
    <cellStyle name="通貨 2 6 6" xfId="472" xr:uid="{00000000-0005-0000-0000-000046000000}"/>
    <cellStyle name="通貨 2 6 6 2" xfId="1336" xr:uid="{00000000-0005-0000-0000-000046000000}"/>
    <cellStyle name="通貨 2 6 7" xfId="776" xr:uid="{00000000-0005-0000-0000-000046000000}"/>
    <cellStyle name="通貨 2 6 7 2" xfId="1640" xr:uid="{00000000-0005-0000-0000-000046000000}"/>
    <cellStyle name="通貨 2 6 8" xfId="344" xr:uid="{00000000-0005-0000-0000-000046000000}"/>
    <cellStyle name="通貨 2 6 8 2" xfId="1208" xr:uid="{00000000-0005-0000-0000-000046000000}"/>
    <cellStyle name="通貨 2 6 9" xfId="904" xr:uid="{00000000-0005-0000-0000-000046000000}"/>
    <cellStyle name="通貨 2 7" xfId="53" xr:uid="{00000000-0005-0000-0000-00004A000000}"/>
    <cellStyle name="通貨 2 7 2" xfId="87" xr:uid="{00000000-0005-0000-0000-00004B000000}"/>
    <cellStyle name="通貨 2 7 2 2" xfId="296" xr:uid="{00000000-0005-0000-0000-000010000000}"/>
    <cellStyle name="通貨 2 7 2 2 2" xfId="728" xr:uid="{00000000-0005-0000-0000-000010000000}"/>
    <cellStyle name="通貨 2 7 2 2 2 2" xfId="1592" xr:uid="{00000000-0005-0000-0000-000010000000}"/>
    <cellStyle name="通貨 2 7 2 2 3" xfId="1160" xr:uid="{00000000-0005-0000-0000-000010000000}"/>
    <cellStyle name="通貨 2 7 2 3" xfId="520" xr:uid="{00000000-0005-0000-0000-00004B000000}"/>
    <cellStyle name="通貨 2 7 2 3 2" xfId="1384" xr:uid="{00000000-0005-0000-0000-00004B000000}"/>
    <cellStyle name="通貨 2 7 2 4" xfId="824" xr:uid="{00000000-0005-0000-0000-00004B000000}"/>
    <cellStyle name="通貨 2 7 2 4 2" xfId="1688" xr:uid="{00000000-0005-0000-0000-00004B000000}"/>
    <cellStyle name="通貨 2 7 2 5" xfId="392" xr:uid="{00000000-0005-0000-0000-00004B000000}"/>
    <cellStyle name="通貨 2 7 2 5 2" xfId="1256" xr:uid="{00000000-0005-0000-0000-00004B000000}"/>
    <cellStyle name="通貨 2 7 2 6" xfId="952" xr:uid="{00000000-0005-0000-0000-00004B000000}"/>
    <cellStyle name="通貨 2 7 3" xfId="119" xr:uid="{00000000-0005-0000-0000-00004C000000}"/>
    <cellStyle name="通貨 2 7 3 2" xfId="552" xr:uid="{00000000-0005-0000-0000-00004C000000}"/>
    <cellStyle name="通貨 2 7 3 2 2" xfId="1416" xr:uid="{00000000-0005-0000-0000-00004C000000}"/>
    <cellStyle name="通貨 2 7 3 3" xfId="856" xr:uid="{00000000-0005-0000-0000-00004C000000}"/>
    <cellStyle name="通貨 2 7 3 3 2" xfId="1720" xr:uid="{00000000-0005-0000-0000-00004C000000}"/>
    <cellStyle name="通貨 2 7 3 4" xfId="424" xr:uid="{00000000-0005-0000-0000-00004C000000}"/>
    <cellStyle name="通貨 2 7 3 4 2" xfId="1288" xr:uid="{00000000-0005-0000-0000-00004C000000}"/>
    <cellStyle name="通貨 2 7 3 5" xfId="984" xr:uid="{00000000-0005-0000-0000-00004C000000}"/>
    <cellStyle name="通貨 2 7 4" xfId="151" xr:uid="{00000000-0005-0000-0000-00004D000000}"/>
    <cellStyle name="通貨 2 7 4 2" xfId="584" xr:uid="{00000000-0005-0000-0000-00004D000000}"/>
    <cellStyle name="通貨 2 7 4 2 2" xfId="1448" xr:uid="{00000000-0005-0000-0000-00004D000000}"/>
    <cellStyle name="通貨 2 7 4 3" xfId="888" xr:uid="{00000000-0005-0000-0000-00004D000000}"/>
    <cellStyle name="通貨 2 7 4 3 2" xfId="1752" xr:uid="{00000000-0005-0000-0000-00004D000000}"/>
    <cellStyle name="通貨 2 7 4 4" xfId="456" xr:uid="{00000000-0005-0000-0000-00004D000000}"/>
    <cellStyle name="通貨 2 7 4 4 2" xfId="1320" xr:uid="{00000000-0005-0000-0000-00004D000000}"/>
    <cellStyle name="通貨 2 7 4 5" xfId="1016" xr:uid="{00000000-0005-0000-0000-00004D000000}"/>
    <cellStyle name="通貨 2 7 5" xfId="216" xr:uid="{00000000-0005-0000-0000-000010000000}"/>
    <cellStyle name="通貨 2 7 5 2" xfId="648" xr:uid="{00000000-0005-0000-0000-000010000000}"/>
    <cellStyle name="通貨 2 7 5 2 2" xfId="1512" xr:uid="{00000000-0005-0000-0000-000010000000}"/>
    <cellStyle name="通貨 2 7 5 3" xfId="1080" xr:uid="{00000000-0005-0000-0000-000010000000}"/>
    <cellStyle name="通貨 2 7 6" xfId="488" xr:uid="{00000000-0005-0000-0000-00004A000000}"/>
    <cellStyle name="通貨 2 7 6 2" xfId="1352" xr:uid="{00000000-0005-0000-0000-00004A000000}"/>
    <cellStyle name="通貨 2 7 7" xfId="792" xr:uid="{00000000-0005-0000-0000-00004A000000}"/>
    <cellStyle name="通貨 2 7 7 2" xfId="1656" xr:uid="{00000000-0005-0000-0000-00004A000000}"/>
    <cellStyle name="通貨 2 7 8" xfId="360" xr:uid="{00000000-0005-0000-0000-00004A000000}"/>
    <cellStyle name="通貨 2 7 8 2" xfId="1224" xr:uid="{00000000-0005-0000-0000-00004A000000}"/>
    <cellStyle name="通貨 2 7 9" xfId="920" xr:uid="{00000000-0005-0000-0000-00004A000000}"/>
    <cellStyle name="通貨 2 8" xfId="63" xr:uid="{00000000-0005-0000-0000-00004E000000}"/>
    <cellStyle name="通貨 2 8 2" xfId="248" xr:uid="{00000000-0005-0000-0000-000010000000}"/>
    <cellStyle name="通貨 2 8 2 2" xfId="680" xr:uid="{00000000-0005-0000-0000-000010000000}"/>
    <cellStyle name="通貨 2 8 2 2 2" xfId="1544" xr:uid="{00000000-0005-0000-0000-000010000000}"/>
    <cellStyle name="通貨 2 8 2 3" xfId="1112" xr:uid="{00000000-0005-0000-0000-000010000000}"/>
    <cellStyle name="通貨 2 8 3" xfId="168" xr:uid="{00000000-0005-0000-0000-000010000000}"/>
    <cellStyle name="通貨 2 8 3 2" xfId="600" xr:uid="{00000000-0005-0000-0000-000010000000}"/>
    <cellStyle name="通貨 2 8 3 2 2" xfId="1464" xr:uid="{00000000-0005-0000-0000-000010000000}"/>
    <cellStyle name="通貨 2 8 3 3" xfId="1032" xr:uid="{00000000-0005-0000-0000-000010000000}"/>
    <cellStyle name="通貨 2 8 4" xfId="496" xr:uid="{00000000-0005-0000-0000-00004E000000}"/>
    <cellStyle name="通貨 2 8 4 2" xfId="1360" xr:uid="{00000000-0005-0000-0000-00004E000000}"/>
    <cellStyle name="通貨 2 8 5" xfId="800" xr:uid="{00000000-0005-0000-0000-00004E000000}"/>
    <cellStyle name="通貨 2 8 5 2" xfId="1664" xr:uid="{00000000-0005-0000-0000-00004E000000}"/>
    <cellStyle name="通貨 2 8 6" xfId="368" xr:uid="{00000000-0005-0000-0000-00004E000000}"/>
    <cellStyle name="通貨 2 8 6 2" xfId="1232" xr:uid="{00000000-0005-0000-0000-00004E000000}"/>
    <cellStyle name="通貨 2 8 7" xfId="928" xr:uid="{00000000-0005-0000-0000-00004E000000}"/>
    <cellStyle name="通貨 2 9" xfId="95" xr:uid="{00000000-0005-0000-0000-00004F000000}"/>
    <cellStyle name="通貨 2 9 2" xfId="240" xr:uid="{00000000-0005-0000-0000-000010000000}"/>
    <cellStyle name="通貨 2 9 2 2" xfId="672" xr:uid="{00000000-0005-0000-0000-000010000000}"/>
    <cellStyle name="通貨 2 9 2 2 2" xfId="1536" xr:uid="{00000000-0005-0000-0000-000010000000}"/>
    <cellStyle name="通貨 2 9 2 3" xfId="1104" xr:uid="{00000000-0005-0000-0000-000010000000}"/>
    <cellStyle name="通貨 2 9 3" xfId="528" xr:uid="{00000000-0005-0000-0000-00004F000000}"/>
    <cellStyle name="通貨 2 9 3 2" xfId="1392" xr:uid="{00000000-0005-0000-0000-00004F000000}"/>
    <cellStyle name="通貨 2 9 4" xfId="832" xr:uid="{00000000-0005-0000-0000-00004F000000}"/>
    <cellStyle name="通貨 2 9 4 2" xfId="1696" xr:uid="{00000000-0005-0000-0000-00004F000000}"/>
    <cellStyle name="通貨 2 9 5" xfId="400" xr:uid="{00000000-0005-0000-0000-00004F000000}"/>
    <cellStyle name="通貨 2 9 5 2" xfId="1264" xr:uid="{00000000-0005-0000-0000-00004F000000}"/>
    <cellStyle name="通貨 2 9 6" xfId="960" xr:uid="{00000000-0005-0000-0000-00004F000000}"/>
    <cellStyle name="通貨 3" xfId="19" xr:uid="{00000000-0005-0000-0000-000050000000}"/>
    <cellStyle name="通貨 3 10" xfId="126" xr:uid="{00000000-0005-0000-0000-000051000000}"/>
    <cellStyle name="通貨 3 10 2" xfId="319" xr:uid="{00000000-0005-0000-0000-000014000000}"/>
    <cellStyle name="通貨 3 10 2 2" xfId="751" xr:uid="{00000000-0005-0000-0000-000014000000}"/>
    <cellStyle name="通貨 3 10 2 2 2" xfId="1615" xr:uid="{00000000-0005-0000-0000-000014000000}"/>
    <cellStyle name="通貨 3 10 2 3" xfId="1183" xr:uid="{00000000-0005-0000-0000-000014000000}"/>
    <cellStyle name="通貨 3 10 3" xfId="559" xr:uid="{00000000-0005-0000-0000-000051000000}"/>
    <cellStyle name="通貨 3 10 3 2" xfId="1423" xr:uid="{00000000-0005-0000-0000-000051000000}"/>
    <cellStyle name="通貨 3 10 4" xfId="863" xr:uid="{00000000-0005-0000-0000-000051000000}"/>
    <cellStyle name="通貨 3 10 4 2" xfId="1727" xr:uid="{00000000-0005-0000-0000-000051000000}"/>
    <cellStyle name="通貨 3 10 5" xfId="431" xr:uid="{00000000-0005-0000-0000-000051000000}"/>
    <cellStyle name="通貨 3 10 5 2" xfId="1295" xr:uid="{00000000-0005-0000-0000-000051000000}"/>
    <cellStyle name="通貨 3 10 6" xfId="991" xr:uid="{00000000-0005-0000-0000-000051000000}"/>
    <cellStyle name="通貨 3 11" xfId="159" xr:uid="{00000000-0005-0000-0000-000014000000}"/>
    <cellStyle name="通貨 3 11 2" xfId="591" xr:uid="{00000000-0005-0000-0000-000014000000}"/>
    <cellStyle name="通貨 3 11 2 2" xfId="1455" xr:uid="{00000000-0005-0000-0000-000014000000}"/>
    <cellStyle name="通貨 3 11 3" xfId="1023" xr:uid="{00000000-0005-0000-0000-000014000000}"/>
    <cellStyle name="通貨 3 12" xfId="463" xr:uid="{00000000-0005-0000-0000-000050000000}"/>
    <cellStyle name="通貨 3 12 2" xfId="1327" xr:uid="{00000000-0005-0000-0000-000050000000}"/>
    <cellStyle name="通貨 3 13" xfId="767" xr:uid="{00000000-0005-0000-0000-000050000000}"/>
    <cellStyle name="通貨 3 13 2" xfId="1631" xr:uid="{00000000-0005-0000-0000-000050000000}"/>
    <cellStyle name="通貨 3 14" xfId="335" xr:uid="{00000000-0005-0000-0000-000050000000}"/>
    <cellStyle name="通貨 3 14 2" xfId="1199" xr:uid="{00000000-0005-0000-0000-000050000000}"/>
    <cellStyle name="通貨 3 15" xfId="895" xr:uid="{00000000-0005-0000-0000-000050000000}"/>
    <cellStyle name="通貨 3 2" xfId="30" xr:uid="{00000000-0005-0000-0000-000052000000}"/>
    <cellStyle name="通貨 3 2 10" xfId="161" xr:uid="{00000000-0005-0000-0000-000015000000}"/>
    <cellStyle name="通貨 3 2 10 2" xfId="593" xr:uid="{00000000-0005-0000-0000-000015000000}"/>
    <cellStyle name="通貨 3 2 10 2 2" xfId="1457" xr:uid="{00000000-0005-0000-0000-000015000000}"/>
    <cellStyle name="通貨 3 2 10 3" xfId="1025" xr:uid="{00000000-0005-0000-0000-000015000000}"/>
    <cellStyle name="通貨 3 2 11" xfId="465" xr:uid="{00000000-0005-0000-0000-000052000000}"/>
    <cellStyle name="通貨 3 2 11 2" xfId="1329" xr:uid="{00000000-0005-0000-0000-000052000000}"/>
    <cellStyle name="通貨 3 2 12" xfId="769" xr:uid="{00000000-0005-0000-0000-000052000000}"/>
    <cellStyle name="通貨 3 2 12 2" xfId="1633" xr:uid="{00000000-0005-0000-0000-000052000000}"/>
    <cellStyle name="通貨 3 2 13" xfId="337" xr:uid="{00000000-0005-0000-0000-000052000000}"/>
    <cellStyle name="通貨 3 2 13 2" xfId="1201" xr:uid="{00000000-0005-0000-0000-000052000000}"/>
    <cellStyle name="通貨 3 2 14" xfId="897" xr:uid="{00000000-0005-0000-0000-000052000000}"/>
    <cellStyle name="通貨 3 2 2" xfId="46" xr:uid="{00000000-0005-0000-0000-000053000000}"/>
    <cellStyle name="通貨 3 2 2 10" xfId="481" xr:uid="{00000000-0005-0000-0000-000053000000}"/>
    <cellStyle name="通貨 3 2 2 10 2" xfId="1345" xr:uid="{00000000-0005-0000-0000-000053000000}"/>
    <cellStyle name="通貨 3 2 2 11" xfId="785" xr:uid="{00000000-0005-0000-0000-000053000000}"/>
    <cellStyle name="通貨 3 2 2 11 2" xfId="1649" xr:uid="{00000000-0005-0000-0000-000053000000}"/>
    <cellStyle name="通貨 3 2 2 12" xfId="353" xr:uid="{00000000-0005-0000-0000-000053000000}"/>
    <cellStyle name="通貨 3 2 2 12 2" xfId="1217" xr:uid="{00000000-0005-0000-0000-000053000000}"/>
    <cellStyle name="通貨 3 2 2 13" xfId="913" xr:uid="{00000000-0005-0000-0000-000053000000}"/>
    <cellStyle name="通貨 3 2 2 2" xfId="80" xr:uid="{00000000-0005-0000-0000-000054000000}"/>
    <cellStyle name="通貨 3 2 2 2 10" xfId="945" xr:uid="{00000000-0005-0000-0000-000054000000}"/>
    <cellStyle name="通貨 3 2 2 2 2" xfId="205" xr:uid="{00000000-0005-0000-0000-000016000000}"/>
    <cellStyle name="通貨 3 2 2 2 2 2" xfId="285" xr:uid="{00000000-0005-0000-0000-000016000000}"/>
    <cellStyle name="通貨 3 2 2 2 2 2 2" xfId="717" xr:uid="{00000000-0005-0000-0000-000016000000}"/>
    <cellStyle name="通貨 3 2 2 2 2 2 2 2" xfId="1581" xr:uid="{00000000-0005-0000-0000-000016000000}"/>
    <cellStyle name="通貨 3 2 2 2 2 2 3" xfId="1149" xr:uid="{00000000-0005-0000-0000-000016000000}"/>
    <cellStyle name="通貨 3 2 2 2 2 3" xfId="637" xr:uid="{00000000-0005-0000-0000-000016000000}"/>
    <cellStyle name="通貨 3 2 2 2 2 3 2" xfId="1501" xr:uid="{00000000-0005-0000-0000-000016000000}"/>
    <cellStyle name="通貨 3 2 2 2 2 4" xfId="1069" xr:uid="{00000000-0005-0000-0000-000016000000}"/>
    <cellStyle name="通貨 3 2 2 2 3" xfId="229" xr:uid="{00000000-0005-0000-0000-000016000000}"/>
    <cellStyle name="通貨 3 2 2 2 3 2" xfId="309" xr:uid="{00000000-0005-0000-0000-000016000000}"/>
    <cellStyle name="通貨 3 2 2 2 3 2 2" xfId="741" xr:uid="{00000000-0005-0000-0000-000016000000}"/>
    <cellStyle name="通貨 3 2 2 2 3 2 2 2" xfId="1605" xr:uid="{00000000-0005-0000-0000-000016000000}"/>
    <cellStyle name="通貨 3 2 2 2 3 2 3" xfId="1173" xr:uid="{00000000-0005-0000-0000-000016000000}"/>
    <cellStyle name="通貨 3 2 2 2 3 3" xfId="661" xr:uid="{00000000-0005-0000-0000-000016000000}"/>
    <cellStyle name="通貨 3 2 2 2 3 3 2" xfId="1525" xr:uid="{00000000-0005-0000-0000-000016000000}"/>
    <cellStyle name="通貨 3 2 2 2 3 4" xfId="1093" xr:uid="{00000000-0005-0000-0000-000016000000}"/>
    <cellStyle name="通貨 3 2 2 2 4" xfId="261" xr:uid="{00000000-0005-0000-0000-000016000000}"/>
    <cellStyle name="通貨 3 2 2 2 4 2" xfId="693" xr:uid="{00000000-0005-0000-0000-000016000000}"/>
    <cellStyle name="通貨 3 2 2 2 4 2 2" xfId="1557" xr:uid="{00000000-0005-0000-0000-000016000000}"/>
    <cellStyle name="通貨 3 2 2 2 4 3" xfId="1125" xr:uid="{00000000-0005-0000-0000-000016000000}"/>
    <cellStyle name="通貨 3 2 2 2 5" xfId="333" xr:uid="{00000000-0005-0000-0000-000016000000}"/>
    <cellStyle name="通貨 3 2 2 2 5 2" xfId="765" xr:uid="{00000000-0005-0000-0000-000016000000}"/>
    <cellStyle name="通貨 3 2 2 2 5 2 2" xfId="1629" xr:uid="{00000000-0005-0000-0000-000016000000}"/>
    <cellStyle name="通貨 3 2 2 2 5 3" xfId="1197" xr:uid="{00000000-0005-0000-0000-000016000000}"/>
    <cellStyle name="通貨 3 2 2 2 6" xfId="181" xr:uid="{00000000-0005-0000-0000-000016000000}"/>
    <cellStyle name="通貨 3 2 2 2 6 2" xfId="613" xr:uid="{00000000-0005-0000-0000-000016000000}"/>
    <cellStyle name="通貨 3 2 2 2 6 2 2" xfId="1477" xr:uid="{00000000-0005-0000-0000-000016000000}"/>
    <cellStyle name="通貨 3 2 2 2 6 3" xfId="1045" xr:uid="{00000000-0005-0000-0000-000016000000}"/>
    <cellStyle name="通貨 3 2 2 2 7" xfId="513" xr:uid="{00000000-0005-0000-0000-000054000000}"/>
    <cellStyle name="通貨 3 2 2 2 7 2" xfId="1377" xr:uid="{00000000-0005-0000-0000-000054000000}"/>
    <cellStyle name="通貨 3 2 2 2 8" xfId="817" xr:uid="{00000000-0005-0000-0000-000054000000}"/>
    <cellStyle name="通貨 3 2 2 2 8 2" xfId="1681" xr:uid="{00000000-0005-0000-0000-000054000000}"/>
    <cellStyle name="通貨 3 2 2 2 9" xfId="385" xr:uid="{00000000-0005-0000-0000-000054000000}"/>
    <cellStyle name="通貨 3 2 2 2 9 2" xfId="1249" xr:uid="{00000000-0005-0000-0000-000054000000}"/>
    <cellStyle name="通貨 3 2 2 3" xfId="112" xr:uid="{00000000-0005-0000-0000-000055000000}"/>
    <cellStyle name="通貨 3 2 2 3 2" xfId="213" xr:uid="{00000000-0005-0000-0000-000016000000}"/>
    <cellStyle name="通貨 3 2 2 3 2 2" xfId="293" xr:uid="{00000000-0005-0000-0000-000016000000}"/>
    <cellStyle name="通貨 3 2 2 3 2 2 2" xfId="725" xr:uid="{00000000-0005-0000-0000-000016000000}"/>
    <cellStyle name="通貨 3 2 2 3 2 2 2 2" xfId="1589" xr:uid="{00000000-0005-0000-0000-000016000000}"/>
    <cellStyle name="通貨 3 2 2 3 2 2 3" xfId="1157" xr:uid="{00000000-0005-0000-0000-000016000000}"/>
    <cellStyle name="通貨 3 2 2 3 2 3" xfId="645" xr:uid="{00000000-0005-0000-0000-000016000000}"/>
    <cellStyle name="通貨 3 2 2 3 2 3 2" xfId="1509" xr:uid="{00000000-0005-0000-0000-000016000000}"/>
    <cellStyle name="通貨 3 2 2 3 2 4" xfId="1077" xr:uid="{00000000-0005-0000-0000-000016000000}"/>
    <cellStyle name="通貨 3 2 2 3 3" xfId="237" xr:uid="{00000000-0005-0000-0000-000016000000}"/>
    <cellStyle name="通貨 3 2 2 3 3 2" xfId="317" xr:uid="{00000000-0005-0000-0000-000016000000}"/>
    <cellStyle name="通貨 3 2 2 3 3 2 2" xfId="749" xr:uid="{00000000-0005-0000-0000-000016000000}"/>
    <cellStyle name="通貨 3 2 2 3 3 2 2 2" xfId="1613" xr:uid="{00000000-0005-0000-0000-000016000000}"/>
    <cellStyle name="通貨 3 2 2 3 3 2 3" xfId="1181" xr:uid="{00000000-0005-0000-0000-000016000000}"/>
    <cellStyle name="通貨 3 2 2 3 3 3" xfId="669" xr:uid="{00000000-0005-0000-0000-000016000000}"/>
    <cellStyle name="通貨 3 2 2 3 3 3 2" xfId="1533" xr:uid="{00000000-0005-0000-0000-000016000000}"/>
    <cellStyle name="通貨 3 2 2 3 3 4" xfId="1101" xr:uid="{00000000-0005-0000-0000-000016000000}"/>
    <cellStyle name="通貨 3 2 2 3 4" xfId="269" xr:uid="{00000000-0005-0000-0000-000016000000}"/>
    <cellStyle name="通貨 3 2 2 3 4 2" xfId="701" xr:uid="{00000000-0005-0000-0000-000016000000}"/>
    <cellStyle name="通貨 3 2 2 3 4 2 2" xfId="1565" xr:uid="{00000000-0005-0000-0000-000016000000}"/>
    <cellStyle name="通貨 3 2 2 3 4 3" xfId="1133" xr:uid="{00000000-0005-0000-0000-000016000000}"/>
    <cellStyle name="通貨 3 2 2 3 5" xfId="189" xr:uid="{00000000-0005-0000-0000-000016000000}"/>
    <cellStyle name="通貨 3 2 2 3 5 2" xfId="621" xr:uid="{00000000-0005-0000-0000-000016000000}"/>
    <cellStyle name="通貨 3 2 2 3 5 2 2" xfId="1485" xr:uid="{00000000-0005-0000-0000-000016000000}"/>
    <cellStyle name="通貨 3 2 2 3 5 3" xfId="1053" xr:uid="{00000000-0005-0000-0000-000016000000}"/>
    <cellStyle name="通貨 3 2 2 3 6" xfId="545" xr:uid="{00000000-0005-0000-0000-000055000000}"/>
    <cellStyle name="通貨 3 2 2 3 6 2" xfId="1409" xr:uid="{00000000-0005-0000-0000-000055000000}"/>
    <cellStyle name="通貨 3 2 2 3 7" xfId="849" xr:uid="{00000000-0005-0000-0000-000055000000}"/>
    <cellStyle name="通貨 3 2 2 3 7 2" xfId="1713" xr:uid="{00000000-0005-0000-0000-000055000000}"/>
    <cellStyle name="通貨 3 2 2 3 8" xfId="417" xr:uid="{00000000-0005-0000-0000-000055000000}"/>
    <cellStyle name="通貨 3 2 2 3 8 2" xfId="1281" xr:uid="{00000000-0005-0000-0000-000055000000}"/>
    <cellStyle name="通貨 3 2 2 3 9" xfId="977" xr:uid="{00000000-0005-0000-0000-000055000000}"/>
    <cellStyle name="通貨 3 2 2 4" xfId="144" xr:uid="{00000000-0005-0000-0000-000056000000}"/>
    <cellStyle name="通貨 3 2 2 4 2" xfId="277" xr:uid="{00000000-0005-0000-0000-000016000000}"/>
    <cellStyle name="通貨 3 2 2 4 2 2" xfId="709" xr:uid="{00000000-0005-0000-0000-000016000000}"/>
    <cellStyle name="通貨 3 2 2 4 2 2 2" xfId="1573" xr:uid="{00000000-0005-0000-0000-000016000000}"/>
    <cellStyle name="通貨 3 2 2 4 2 3" xfId="1141" xr:uid="{00000000-0005-0000-0000-000016000000}"/>
    <cellStyle name="通貨 3 2 2 4 3" xfId="197" xr:uid="{00000000-0005-0000-0000-000016000000}"/>
    <cellStyle name="通貨 3 2 2 4 3 2" xfId="629" xr:uid="{00000000-0005-0000-0000-000016000000}"/>
    <cellStyle name="通貨 3 2 2 4 3 2 2" xfId="1493" xr:uid="{00000000-0005-0000-0000-000016000000}"/>
    <cellStyle name="通貨 3 2 2 4 3 3" xfId="1061" xr:uid="{00000000-0005-0000-0000-000016000000}"/>
    <cellStyle name="通貨 3 2 2 4 4" xfId="577" xr:uid="{00000000-0005-0000-0000-000056000000}"/>
    <cellStyle name="通貨 3 2 2 4 4 2" xfId="1441" xr:uid="{00000000-0005-0000-0000-000056000000}"/>
    <cellStyle name="通貨 3 2 2 4 5" xfId="881" xr:uid="{00000000-0005-0000-0000-000056000000}"/>
    <cellStyle name="通貨 3 2 2 4 5 2" xfId="1745" xr:uid="{00000000-0005-0000-0000-000056000000}"/>
    <cellStyle name="通貨 3 2 2 4 6" xfId="449" xr:uid="{00000000-0005-0000-0000-000056000000}"/>
    <cellStyle name="通貨 3 2 2 4 6 2" xfId="1313" xr:uid="{00000000-0005-0000-0000-000056000000}"/>
    <cellStyle name="通貨 3 2 2 4 7" xfId="1009" xr:uid="{00000000-0005-0000-0000-000056000000}"/>
    <cellStyle name="通貨 3 2 2 5" xfId="221" xr:uid="{00000000-0005-0000-0000-000016000000}"/>
    <cellStyle name="通貨 3 2 2 5 2" xfId="301" xr:uid="{00000000-0005-0000-0000-000016000000}"/>
    <cellStyle name="通貨 3 2 2 5 2 2" xfId="733" xr:uid="{00000000-0005-0000-0000-000016000000}"/>
    <cellStyle name="通貨 3 2 2 5 2 2 2" xfId="1597" xr:uid="{00000000-0005-0000-0000-000016000000}"/>
    <cellStyle name="通貨 3 2 2 5 2 3" xfId="1165" xr:uid="{00000000-0005-0000-0000-000016000000}"/>
    <cellStyle name="通貨 3 2 2 5 3" xfId="653" xr:uid="{00000000-0005-0000-0000-000016000000}"/>
    <cellStyle name="通貨 3 2 2 5 3 2" xfId="1517" xr:uid="{00000000-0005-0000-0000-000016000000}"/>
    <cellStyle name="通貨 3 2 2 5 4" xfId="1085" xr:uid="{00000000-0005-0000-0000-000016000000}"/>
    <cellStyle name="通貨 3 2 2 6" xfId="173" xr:uid="{00000000-0005-0000-0000-000016000000}"/>
    <cellStyle name="通貨 3 2 2 6 2" xfId="253" xr:uid="{00000000-0005-0000-0000-000016000000}"/>
    <cellStyle name="通貨 3 2 2 6 2 2" xfId="685" xr:uid="{00000000-0005-0000-0000-000016000000}"/>
    <cellStyle name="通貨 3 2 2 6 2 2 2" xfId="1549" xr:uid="{00000000-0005-0000-0000-000016000000}"/>
    <cellStyle name="通貨 3 2 2 6 2 3" xfId="1117" xr:uid="{00000000-0005-0000-0000-000016000000}"/>
    <cellStyle name="通貨 3 2 2 6 3" xfId="605" xr:uid="{00000000-0005-0000-0000-000016000000}"/>
    <cellStyle name="通貨 3 2 2 6 3 2" xfId="1469" xr:uid="{00000000-0005-0000-0000-000016000000}"/>
    <cellStyle name="通貨 3 2 2 6 4" xfId="1037" xr:uid="{00000000-0005-0000-0000-000016000000}"/>
    <cellStyle name="通貨 3 2 2 7" xfId="245" xr:uid="{00000000-0005-0000-0000-000016000000}"/>
    <cellStyle name="通貨 3 2 2 7 2" xfId="677" xr:uid="{00000000-0005-0000-0000-000016000000}"/>
    <cellStyle name="通貨 3 2 2 7 2 2" xfId="1541" xr:uid="{00000000-0005-0000-0000-000016000000}"/>
    <cellStyle name="通貨 3 2 2 7 3" xfId="1109" xr:uid="{00000000-0005-0000-0000-000016000000}"/>
    <cellStyle name="通貨 3 2 2 8" xfId="325" xr:uid="{00000000-0005-0000-0000-000016000000}"/>
    <cellStyle name="通貨 3 2 2 8 2" xfId="757" xr:uid="{00000000-0005-0000-0000-000016000000}"/>
    <cellStyle name="通貨 3 2 2 8 2 2" xfId="1621" xr:uid="{00000000-0005-0000-0000-000016000000}"/>
    <cellStyle name="通貨 3 2 2 8 3" xfId="1189" xr:uid="{00000000-0005-0000-0000-000016000000}"/>
    <cellStyle name="通貨 3 2 2 9" xfId="165" xr:uid="{00000000-0005-0000-0000-000016000000}"/>
    <cellStyle name="通貨 3 2 2 9 2" xfId="597" xr:uid="{00000000-0005-0000-0000-000016000000}"/>
    <cellStyle name="通貨 3 2 2 9 2 2" xfId="1461" xr:uid="{00000000-0005-0000-0000-000016000000}"/>
    <cellStyle name="通貨 3 2 2 9 3" xfId="1029" xr:uid="{00000000-0005-0000-0000-000016000000}"/>
    <cellStyle name="通貨 3 2 3" xfId="38" xr:uid="{00000000-0005-0000-0000-000057000000}"/>
    <cellStyle name="通貨 3 2 3 10" xfId="905" xr:uid="{00000000-0005-0000-0000-000057000000}"/>
    <cellStyle name="通貨 3 2 3 2" xfId="72" xr:uid="{00000000-0005-0000-0000-000058000000}"/>
    <cellStyle name="通貨 3 2 3 2 2" xfId="281" xr:uid="{00000000-0005-0000-0000-000015000000}"/>
    <cellStyle name="通貨 3 2 3 2 2 2" xfId="713" xr:uid="{00000000-0005-0000-0000-000015000000}"/>
    <cellStyle name="通貨 3 2 3 2 2 2 2" xfId="1577" xr:uid="{00000000-0005-0000-0000-000015000000}"/>
    <cellStyle name="通貨 3 2 3 2 2 3" xfId="1145" xr:uid="{00000000-0005-0000-0000-000015000000}"/>
    <cellStyle name="通貨 3 2 3 2 3" xfId="201" xr:uid="{00000000-0005-0000-0000-000015000000}"/>
    <cellStyle name="通貨 3 2 3 2 3 2" xfId="633" xr:uid="{00000000-0005-0000-0000-000015000000}"/>
    <cellStyle name="通貨 3 2 3 2 3 2 2" xfId="1497" xr:uid="{00000000-0005-0000-0000-000015000000}"/>
    <cellStyle name="通貨 3 2 3 2 3 3" xfId="1065" xr:uid="{00000000-0005-0000-0000-000015000000}"/>
    <cellStyle name="通貨 3 2 3 2 4" xfId="505" xr:uid="{00000000-0005-0000-0000-000058000000}"/>
    <cellStyle name="通貨 3 2 3 2 4 2" xfId="1369" xr:uid="{00000000-0005-0000-0000-000058000000}"/>
    <cellStyle name="通貨 3 2 3 2 5" xfId="809" xr:uid="{00000000-0005-0000-0000-000058000000}"/>
    <cellStyle name="通貨 3 2 3 2 5 2" xfId="1673" xr:uid="{00000000-0005-0000-0000-000058000000}"/>
    <cellStyle name="通貨 3 2 3 2 6" xfId="377" xr:uid="{00000000-0005-0000-0000-000058000000}"/>
    <cellStyle name="通貨 3 2 3 2 6 2" xfId="1241" xr:uid="{00000000-0005-0000-0000-000058000000}"/>
    <cellStyle name="通貨 3 2 3 2 7" xfId="937" xr:uid="{00000000-0005-0000-0000-000058000000}"/>
    <cellStyle name="通貨 3 2 3 3" xfId="104" xr:uid="{00000000-0005-0000-0000-000059000000}"/>
    <cellStyle name="通貨 3 2 3 3 2" xfId="305" xr:uid="{00000000-0005-0000-0000-000015000000}"/>
    <cellStyle name="通貨 3 2 3 3 2 2" xfId="737" xr:uid="{00000000-0005-0000-0000-000015000000}"/>
    <cellStyle name="通貨 3 2 3 3 2 2 2" xfId="1601" xr:uid="{00000000-0005-0000-0000-000015000000}"/>
    <cellStyle name="通貨 3 2 3 3 2 3" xfId="1169" xr:uid="{00000000-0005-0000-0000-000015000000}"/>
    <cellStyle name="通貨 3 2 3 3 3" xfId="225" xr:uid="{00000000-0005-0000-0000-000015000000}"/>
    <cellStyle name="通貨 3 2 3 3 3 2" xfId="657" xr:uid="{00000000-0005-0000-0000-000015000000}"/>
    <cellStyle name="通貨 3 2 3 3 3 2 2" xfId="1521" xr:uid="{00000000-0005-0000-0000-000015000000}"/>
    <cellStyle name="通貨 3 2 3 3 3 3" xfId="1089" xr:uid="{00000000-0005-0000-0000-000015000000}"/>
    <cellStyle name="通貨 3 2 3 3 4" xfId="537" xr:uid="{00000000-0005-0000-0000-000059000000}"/>
    <cellStyle name="通貨 3 2 3 3 4 2" xfId="1401" xr:uid="{00000000-0005-0000-0000-000059000000}"/>
    <cellStyle name="通貨 3 2 3 3 5" xfId="841" xr:uid="{00000000-0005-0000-0000-000059000000}"/>
    <cellStyle name="通貨 3 2 3 3 5 2" xfId="1705" xr:uid="{00000000-0005-0000-0000-000059000000}"/>
    <cellStyle name="通貨 3 2 3 3 6" xfId="409" xr:uid="{00000000-0005-0000-0000-000059000000}"/>
    <cellStyle name="通貨 3 2 3 3 6 2" xfId="1273" xr:uid="{00000000-0005-0000-0000-000059000000}"/>
    <cellStyle name="通貨 3 2 3 3 7" xfId="969" xr:uid="{00000000-0005-0000-0000-000059000000}"/>
    <cellStyle name="通貨 3 2 3 4" xfId="136" xr:uid="{00000000-0005-0000-0000-00005A000000}"/>
    <cellStyle name="通貨 3 2 3 4 2" xfId="257" xr:uid="{00000000-0005-0000-0000-000015000000}"/>
    <cellStyle name="通貨 3 2 3 4 2 2" xfId="689" xr:uid="{00000000-0005-0000-0000-000015000000}"/>
    <cellStyle name="通貨 3 2 3 4 2 2 2" xfId="1553" xr:uid="{00000000-0005-0000-0000-000015000000}"/>
    <cellStyle name="通貨 3 2 3 4 2 3" xfId="1121" xr:uid="{00000000-0005-0000-0000-000015000000}"/>
    <cellStyle name="通貨 3 2 3 4 3" xfId="569" xr:uid="{00000000-0005-0000-0000-00005A000000}"/>
    <cellStyle name="通貨 3 2 3 4 3 2" xfId="1433" xr:uid="{00000000-0005-0000-0000-00005A000000}"/>
    <cellStyle name="通貨 3 2 3 4 4" xfId="873" xr:uid="{00000000-0005-0000-0000-00005A000000}"/>
    <cellStyle name="通貨 3 2 3 4 4 2" xfId="1737" xr:uid="{00000000-0005-0000-0000-00005A000000}"/>
    <cellStyle name="通貨 3 2 3 4 5" xfId="441" xr:uid="{00000000-0005-0000-0000-00005A000000}"/>
    <cellStyle name="通貨 3 2 3 4 5 2" xfId="1305" xr:uid="{00000000-0005-0000-0000-00005A000000}"/>
    <cellStyle name="通貨 3 2 3 4 6" xfId="1001" xr:uid="{00000000-0005-0000-0000-00005A000000}"/>
    <cellStyle name="通貨 3 2 3 5" xfId="329" xr:uid="{00000000-0005-0000-0000-000015000000}"/>
    <cellStyle name="通貨 3 2 3 5 2" xfId="761" xr:uid="{00000000-0005-0000-0000-000015000000}"/>
    <cellStyle name="通貨 3 2 3 5 2 2" xfId="1625" xr:uid="{00000000-0005-0000-0000-000015000000}"/>
    <cellStyle name="通貨 3 2 3 5 3" xfId="1193" xr:uid="{00000000-0005-0000-0000-000015000000}"/>
    <cellStyle name="通貨 3 2 3 6" xfId="177" xr:uid="{00000000-0005-0000-0000-000015000000}"/>
    <cellStyle name="通貨 3 2 3 6 2" xfId="609" xr:uid="{00000000-0005-0000-0000-000015000000}"/>
    <cellStyle name="通貨 3 2 3 6 2 2" xfId="1473" xr:uid="{00000000-0005-0000-0000-000015000000}"/>
    <cellStyle name="通貨 3 2 3 6 3" xfId="1041" xr:uid="{00000000-0005-0000-0000-000015000000}"/>
    <cellStyle name="通貨 3 2 3 7" xfId="473" xr:uid="{00000000-0005-0000-0000-000057000000}"/>
    <cellStyle name="通貨 3 2 3 7 2" xfId="1337" xr:uid="{00000000-0005-0000-0000-000057000000}"/>
    <cellStyle name="通貨 3 2 3 8" xfId="777" xr:uid="{00000000-0005-0000-0000-000057000000}"/>
    <cellStyle name="通貨 3 2 3 8 2" xfId="1641" xr:uid="{00000000-0005-0000-0000-000057000000}"/>
    <cellStyle name="通貨 3 2 3 9" xfId="345" xr:uid="{00000000-0005-0000-0000-000057000000}"/>
    <cellStyle name="通貨 3 2 3 9 2" xfId="1209" xr:uid="{00000000-0005-0000-0000-000057000000}"/>
    <cellStyle name="通貨 3 2 4" xfId="54" xr:uid="{00000000-0005-0000-0000-00005B000000}"/>
    <cellStyle name="通貨 3 2 4 2" xfId="88" xr:uid="{00000000-0005-0000-0000-00005C000000}"/>
    <cellStyle name="通貨 3 2 4 2 2" xfId="289" xr:uid="{00000000-0005-0000-0000-000015000000}"/>
    <cellStyle name="通貨 3 2 4 2 2 2" xfId="721" xr:uid="{00000000-0005-0000-0000-000015000000}"/>
    <cellStyle name="通貨 3 2 4 2 2 2 2" xfId="1585" xr:uid="{00000000-0005-0000-0000-000015000000}"/>
    <cellStyle name="通貨 3 2 4 2 2 3" xfId="1153" xr:uid="{00000000-0005-0000-0000-000015000000}"/>
    <cellStyle name="通貨 3 2 4 2 3" xfId="209" xr:uid="{00000000-0005-0000-0000-000015000000}"/>
    <cellStyle name="通貨 3 2 4 2 3 2" xfId="641" xr:uid="{00000000-0005-0000-0000-000015000000}"/>
    <cellStyle name="通貨 3 2 4 2 3 2 2" xfId="1505" xr:uid="{00000000-0005-0000-0000-000015000000}"/>
    <cellStyle name="通貨 3 2 4 2 3 3" xfId="1073" xr:uid="{00000000-0005-0000-0000-000015000000}"/>
    <cellStyle name="通貨 3 2 4 2 4" xfId="521" xr:uid="{00000000-0005-0000-0000-00005C000000}"/>
    <cellStyle name="通貨 3 2 4 2 4 2" xfId="1385" xr:uid="{00000000-0005-0000-0000-00005C000000}"/>
    <cellStyle name="通貨 3 2 4 2 5" xfId="825" xr:uid="{00000000-0005-0000-0000-00005C000000}"/>
    <cellStyle name="通貨 3 2 4 2 5 2" xfId="1689" xr:uid="{00000000-0005-0000-0000-00005C000000}"/>
    <cellStyle name="通貨 3 2 4 2 6" xfId="393" xr:uid="{00000000-0005-0000-0000-00005C000000}"/>
    <cellStyle name="通貨 3 2 4 2 6 2" xfId="1257" xr:uid="{00000000-0005-0000-0000-00005C000000}"/>
    <cellStyle name="通貨 3 2 4 2 7" xfId="953" xr:uid="{00000000-0005-0000-0000-00005C000000}"/>
    <cellStyle name="通貨 3 2 4 3" xfId="120" xr:uid="{00000000-0005-0000-0000-00005D000000}"/>
    <cellStyle name="通貨 3 2 4 3 2" xfId="313" xr:uid="{00000000-0005-0000-0000-000015000000}"/>
    <cellStyle name="通貨 3 2 4 3 2 2" xfId="745" xr:uid="{00000000-0005-0000-0000-000015000000}"/>
    <cellStyle name="通貨 3 2 4 3 2 2 2" xfId="1609" xr:uid="{00000000-0005-0000-0000-000015000000}"/>
    <cellStyle name="通貨 3 2 4 3 2 3" xfId="1177" xr:uid="{00000000-0005-0000-0000-000015000000}"/>
    <cellStyle name="通貨 3 2 4 3 3" xfId="233" xr:uid="{00000000-0005-0000-0000-000015000000}"/>
    <cellStyle name="通貨 3 2 4 3 3 2" xfId="665" xr:uid="{00000000-0005-0000-0000-000015000000}"/>
    <cellStyle name="通貨 3 2 4 3 3 2 2" xfId="1529" xr:uid="{00000000-0005-0000-0000-000015000000}"/>
    <cellStyle name="通貨 3 2 4 3 3 3" xfId="1097" xr:uid="{00000000-0005-0000-0000-000015000000}"/>
    <cellStyle name="通貨 3 2 4 3 4" xfId="553" xr:uid="{00000000-0005-0000-0000-00005D000000}"/>
    <cellStyle name="通貨 3 2 4 3 4 2" xfId="1417" xr:uid="{00000000-0005-0000-0000-00005D000000}"/>
    <cellStyle name="通貨 3 2 4 3 5" xfId="857" xr:uid="{00000000-0005-0000-0000-00005D000000}"/>
    <cellStyle name="通貨 3 2 4 3 5 2" xfId="1721" xr:uid="{00000000-0005-0000-0000-00005D000000}"/>
    <cellStyle name="通貨 3 2 4 3 6" xfId="425" xr:uid="{00000000-0005-0000-0000-00005D000000}"/>
    <cellStyle name="通貨 3 2 4 3 6 2" xfId="1289" xr:uid="{00000000-0005-0000-0000-00005D000000}"/>
    <cellStyle name="通貨 3 2 4 3 7" xfId="985" xr:uid="{00000000-0005-0000-0000-00005D000000}"/>
    <cellStyle name="通貨 3 2 4 4" xfId="152" xr:uid="{00000000-0005-0000-0000-00005E000000}"/>
    <cellStyle name="通貨 3 2 4 4 2" xfId="265" xr:uid="{00000000-0005-0000-0000-000015000000}"/>
    <cellStyle name="通貨 3 2 4 4 2 2" xfId="697" xr:uid="{00000000-0005-0000-0000-000015000000}"/>
    <cellStyle name="通貨 3 2 4 4 2 2 2" xfId="1561" xr:uid="{00000000-0005-0000-0000-000015000000}"/>
    <cellStyle name="通貨 3 2 4 4 2 3" xfId="1129" xr:uid="{00000000-0005-0000-0000-000015000000}"/>
    <cellStyle name="通貨 3 2 4 4 3" xfId="585" xr:uid="{00000000-0005-0000-0000-00005E000000}"/>
    <cellStyle name="通貨 3 2 4 4 3 2" xfId="1449" xr:uid="{00000000-0005-0000-0000-00005E000000}"/>
    <cellStyle name="通貨 3 2 4 4 4" xfId="889" xr:uid="{00000000-0005-0000-0000-00005E000000}"/>
    <cellStyle name="通貨 3 2 4 4 4 2" xfId="1753" xr:uid="{00000000-0005-0000-0000-00005E000000}"/>
    <cellStyle name="通貨 3 2 4 4 5" xfId="457" xr:uid="{00000000-0005-0000-0000-00005E000000}"/>
    <cellStyle name="通貨 3 2 4 4 5 2" xfId="1321" xr:uid="{00000000-0005-0000-0000-00005E000000}"/>
    <cellStyle name="通貨 3 2 4 4 6" xfId="1017" xr:uid="{00000000-0005-0000-0000-00005E000000}"/>
    <cellStyle name="通貨 3 2 4 5" xfId="185" xr:uid="{00000000-0005-0000-0000-000015000000}"/>
    <cellStyle name="通貨 3 2 4 5 2" xfId="617" xr:uid="{00000000-0005-0000-0000-000015000000}"/>
    <cellStyle name="通貨 3 2 4 5 2 2" xfId="1481" xr:uid="{00000000-0005-0000-0000-000015000000}"/>
    <cellStyle name="通貨 3 2 4 5 3" xfId="1049" xr:uid="{00000000-0005-0000-0000-000015000000}"/>
    <cellStyle name="通貨 3 2 4 6" xfId="489" xr:uid="{00000000-0005-0000-0000-00005B000000}"/>
    <cellStyle name="通貨 3 2 4 6 2" xfId="1353" xr:uid="{00000000-0005-0000-0000-00005B000000}"/>
    <cellStyle name="通貨 3 2 4 7" xfId="793" xr:uid="{00000000-0005-0000-0000-00005B000000}"/>
    <cellStyle name="通貨 3 2 4 7 2" xfId="1657" xr:uid="{00000000-0005-0000-0000-00005B000000}"/>
    <cellStyle name="通貨 3 2 4 8" xfId="361" xr:uid="{00000000-0005-0000-0000-00005B000000}"/>
    <cellStyle name="通貨 3 2 4 8 2" xfId="1225" xr:uid="{00000000-0005-0000-0000-00005B000000}"/>
    <cellStyle name="通貨 3 2 4 9" xfId="921" xr:uid="{00000000-0005-0000-0000-00005B000000}"/>
    <cellStyle name="通貨 3 2 5" xfId="64" xr:uid="{00000000-0005-0000-0000-00005F000000}"/>
    <cellStyle name="通貨 3 2 5 2" xfId="273" xr:uid="{00000000-0005-0000-0000-000015000000}"/>
    <cellStyle name="通貨 3 2 5 2 2" xfId="705" xr:uid="{00000000-0005-0000-0000-000015000000}"/>
    <cellStyle name="通貨 3 2 5 2 2 2" xfId="1569" xr:uid="{00000000-0005-0000-0000-000015000000}"/>
    <cellStyle name="通貨 3 2 5 2 3" xfId="1137" xr:uid="{00000000-0005-0000-0000-000015000000}"/>
    <cellStyle name="通貨 3 2 5 3" xfId="193" xr:uid="{00000000-0005-0000-0000-000015000000}"/>
    <cellStyle name="通貨 3 2 5 3 2" xfId="625" xr:uid="{00000000-0005-0000-0000-000015000000}"/>
    <cellStyle name="通貨 3 2 5 3 2 2" xfId="1489" xr:uid="{00000000-0005-0000-0000-000015000000}"/>
    <cellStyle name="通貨 3 2 5 3 3" xfId="1057" xr:uid="{00000000-0005-0000-0000-000015000000}"/>
    <cellStyle name="通貨 3 2 5 4" xfId="497" xr:uid="{00000000-0005-0000-0000-00005F000000}"/>
    <cellStyle name="通貨 3 2 5 4 2" xfId="1361" xr:uid="{00000000-0005-0000-0000-00005F000000}"/>
    <cellStyle name="通貨 3 2 5 5" xfId="801" xr:uid="{00000000-0005-0000-0000-00005F000000}"/>
    <cellStyle name="通貨 3 2 5 5 2" xfId="1665" xr:uid="{00000000-0005-0000-0000-00005F000000}"/>
    <cellStyle name="通貨 3 2 5 6" xfId="369" xr:uid="{00000000-0005-0000-0000-00005F000000}"/>
    <cellStyle name="通貨 3 2 5 6 2" xfId="1233" xr:uid="{00000000-0005-0000-0000-00005F000000}"/>
    <cellStyle name="通貨 3 2 5 7" xfId="929" xr:uid="{00000000-0005-0000-0000-00005F000000}"/>
    <cellStyle name="通貨 3 2 6" xfId="96" xr:uid="{00000000-0005-0000-0000-000060000000}"/>
    <cellStyle name="通貨 3 2 6 2" xfId="297" xr:uid="{00000000-0005-0000-0000-000015000000}"/>
    <cellStyle name="通貨 3 2 6 2 2" xfId="729" xr:uid="{00000000-0005-0000-0000-000015000000}"/>
    <cellStyle name="通貨 3 2 6 2 2 2" xfId="1593" xr:uid="{00000000-0005-0000-0000-000015000000}"/>
    <cellStyle name="通貨 3 2 6 2 3" xfId="1161" xr:uid="{00000000-0005-0000-0000-000015000000}"/>
    <cellStyle name="通貨 3 2 6 3" xfId="217" xr:uid="{00000000-0005-0000-0000-000015000000}"/>
    <cellStyle name="通貨 3 2 6 3 2" xfId="649" xr:uid="{00000000-0005-0000-0000-000015000000}"/>
    <cellStyle name="通貨 3 2 6 3 2 2" xfId="1513" xr:uid="{00000000-0005-0000-0000-000015000000}"/>
    <cellStyle name="通貨 3 2 6 3 3" xfId="1081" xr:uid="{00000000-0005-0000-0000-000015000000}"/>
    <cellStyle name="通貨 3 2 6 4" xfId="529" xr:uid="{00000000-0005-0000-0000-000060000000}"/>
    <cellStyle name="通貨 3 2 6 4 2" xfId="1393" xr:uid="{00000000-0005-0000-0000-000060000000}"/>
    <cellStyle name="通貨 3 2 6 5" xfId="833" xr:uid="{00000000-0005-0000-0000-000060000000}"/>
    <cellStyle name="通貨 3 2 6 5 2" xfId="1697" xr:uid="{00000000-0005-0000-0000-000060000000}"/>
    <cellStyle name="通貨 3 2 6 6" xfId="401" xr:uid="{00000000-0005-0000-0000-000060000000}"/>
    <cellStyle name="通貨 3 2 6 6 2" xfId="1265" xr:uid="{00000000-0005-0000-0000-000060000000}"/>
    <cellStyle name="通貨 3 2 6 7" xfId="961" xr:uid="{00000000-0005-0000-0000-000060000000}"/>
    <cellStyle name="通貨 3 2 7" xfId="128" xr:uid="{00000000-0005-0000-0000-000061000000}"/>
    <cellStyle name="通貨 3 2 7 2" xfId="249" xr:uid="{00000000-0005-0000-0000-000015000000}"/>
    <cellStyle name="通貨 3 2 7 2 2" xfId="681" xr:uid="{00000000-0005-0000-0000-000015000000}"/>
    <cellStyle name="通貨 3 2 7 2 2 2" xfId="1545" xr:uid="{00000000-0005-0000-0000-000015000000}"/>
    <cellStyle name="通貨 3 2 7 2 3" xfId="1113" xr:uid="{00000000-0005-0000-0000-000015000000}"/>
    <cellStyle name="通貨 3 2 7 3" xfId="169" xr:uid="{00000000-0005-0000-0000-000015000000}"/>
    <cellStyle name="通貨 3 2 7 3 2" xfId="601" xr:uid="{00000000-0005-0000-0000-000015000000}"/>
    <cellStyle name="通貨 3 2 7 3 2 2" xfId="1465" xr:uid="{00000000-0005-0000-0000-000015000000}"/>
    <cellStyle name="通貨 3 2 7 3 3" xfId="1033" xr:uid="{00000000-0005-0000-0000-000015000000}"/>
    <cellStyle name="通貨 3 2 7 4" xfId="561" xr:uid="{00000000-0005-0000-0000-000061000000}"/>
    <cellStyle name="通貨 3 2 7 4 2" xfId="1425" xr:uid="{00000000-0005-0000-0000-000061000000}"/>
    <cellStyle name="通貨 3 2 7 5" xfId="865" xr:uid="{00000000-0005-0000-0000-000061000000}"/>
    <cellStyle name="通貨 3 2 7 5 2" xfId="1729" xr:uid="{00000000-0005-0000-0000-000061000000}"/>
    <cellStyle name="通貨 3 2 7 6" xfId="433" xr:uid="{00000000-0005-0000-0000-000061000000}"/>
    <cellStyle name="通貨 3 2 7 6 2" xfId="1297" xr:uid="{00000000-0005-0000-0000-000061000000}"/>
    <cellStyle name="通貨 3 2 7 7" xfId="993" xr:uid="{00000000-0005-0000-0000-000061000000}"/>
    <cellStyle name="通貨 3 2 8" xfId="241" xr:uid="{00000000-0005-0000-0000-000015000000}"/>
    <cellStyle name="通貨 3 2 8 2" xfId="673" xr:uid="{00000000-0005-0000-0000-000015000000}"/>
    <cellStyle name="通貨 3 2 8 2 2" xfId="1537" xr:uid="{00000000-0005-0000-0000-000015000000}"/>
    <cellStyle name="通貨 3 2 8 3" xfId="1105" xr:uid="{00000000-0005-0000-0000-000015000000}"/>
    <cellStyle name="通貨 3 2 9" xfId="321" xr:uid="{00000000-0005-0000-0000-000015000000}"/>
    <cellStyle name="通貨 3 2 9 2" xfId="753" xr:uid="{00000000-0005-0000-0000-000015000000}"/>
    <cellStyle name="通貨 3 2 9 2 2" xfId="1617" xr:uid="{00000000-0005-0000-0000-000015000000}"/>
    <cellStyle name="通貨 3 2 9 3" xfId="1185" xr:uid="{00000000-0005-0000-0000-000015000000}"/>
    <cellStyle name="通貨 3 3" xfId="32" xr:uid="{00000000-0005-0000-0000-000062000000}"/>
    <cellStyle name="通貨 3 3 10" xfId="467" xr:uid="{00000000-0005-0000-0000-000062000000}"/>
    <cellStyle name="通貨 3 3 10 2" xfId="1331" xr:uid="{00000000-0005-0000-0000-000062000000}"/>
    <cellStyle name="通貨 3 3 11" xfId="771" xr:uid="{00000000-0005-0000-0000-000062000000}"/>
    <cellStyle name="通貨 3 3 11 2" xfId="1635" xr:uid="{00000000-0005-0000-0000-000062000000}"/>
    <cellStyle name="通貨 3 3 12" xfId="339" xr:uid="{00000000-0005-0000-0000-000062000000}"/>
    <cellStyle name="通貨 3 3 12 2" xfId="1203" xr:uid="{00000000-0005-0000-0000-000062000000}"/>
    <cellStyle name="通貨 3 3 13" xfId="899" xr:uid="{00000000-0005-0000-0000-000062000000}"/>
    <cellStyle name="通貨 3 3 2" xfId="48" xr:uid="{00000000-0005-0000-0000-000063000000}"/>
    <cellStyle name="通貨 3 3 2 10" xfId="915" xr:uid="{00000000-0005-0000-0000-000063000000}"/>
    <cellStyle name="通貨 3 3 2 2" xfId="82" xr:uid="{00000000-0005-0000-0000-000064000000}"/>
    <cellStyle name="通貨 3 3 2 2 2" xfId="283" xr:uid="{00000000-0005-0000-0000-000017000000}"/>
    <cellStyle name="通貨 3 3 2 2 2 2" xfId="715" xr:uid="{00000000-0005-0000-0000-000017000000}"/>
    <cellStyle name="通貨 3 3 2 2 2 2 2" xfId="1579" xr:uid="{00000000-0005-0000-0000-000017000000}"/>
    <cellStyle name="通貨 3 3 2 2 2 3" xfId="1147" xr:uid="{00000000-0005-0000-0000-000017000000}"/>
    <cellStyle name="通貨 3 3 2 2 3" xfId="203" xr:uid="{00000000-0005-0000-0000-000017000000}"/>
    <cellStyle name="通貨 3 3 2 2 3 2" xfId="635" xr:uid="{00000000-0005-0000-0000-000017000000}"/>
    <cellStyle name="通貨 3 3 2 2 3 2 2" xfId="1499" xr:uid="{00000000-0005-0000-0000-000017000000}"/>
    <cellStyle name="通貨 3 3 2 2 3 3" xfId="1067" xr:uid="{00000000-0005-0000-0000-000017000000}"/>
    <cellStyle name="通貨 3 3 2 2 4" xfId="515" xr:uid="{00000000-0005-0000-0000-000064000000}"/>
    <cellStyle name="通貨 3 3 2 2 4 2" xfId="1379" xr:uid="{00000000-0005-0000-0000-000064000000}"/>
    <cellStyle name="通貨 3 3 2 2 5" xfId="819" xr:uid="{00000000-0005-0000-0000-000064000000}"/>
    <cellStyle name="通貨 3 3 2 2 5 2" xfId="1683" xr:uid="{00000000-0005-0000-0000-000064000000}"/>
    <cellStyle name="通貨 3 3 2 2 6" xfId="387" xr:uid="{00000000-0005-0000-0000-000064000000}"/>
    <cellStyle name="通貨 3 3 2 2 6 2" xfId="1251" xr:uid="{00000000-0005-0000-0000-000064000000}"/>
    <cellStyle name="通貨 3 3 2 2 7" xfId="947" xr:uid="{00000000-0005-0000-0000-000064000000}"/>
    <cellStyle name="通貨 3 3 2 3" xfId="114" xr:uid="{00000000-0005-0000-0000-000065000000}"/>
    <cellStyle name="通貨 3 3 2 3 2" xfId="307" xr:uid="{00000000-0005-0000-0000-000017000000}"/>
    <cellStyle name="通貨 3 3 2 3 2 2" xfId="739" xr:uid="{00000000-0005-0000-0000-000017000000}"/>
    <cellStyle name="通貨 3 3 2 3 2 2 2" xfId="1603" xr:uid="{00000000-0005-0000-0000-000017000000}"/>
    <cellStyle name="通貨 3 3 2 3 2 3" xfId="1171" xr:uid="{00000000-0005-0000-0000-000017000000}"/>
    <cellStyle name="通貨 3 3 2 3 3" xfId="227" xr:uid="{00000000-0005-0000-0000-000017000000}"/>
    <cellStyle name="通貨 3 3 2 3 3 2" xfId="659" xr:uid="{00000000-0005-0000-0000-000017000000}"/>
    <cellStyle name="通貨 3 3 2 3 3 2 2" xfId="1523" xr:uid="{00000000-0005-0000-0000-000017000000}"/>
    <cellStyle name="通貨 3 3 2 3 3 3" xfId="1091" xr:uid="{00000000-0005-0000-0000-000017000000}"/>
    <cellStyle name="通貨 3 3 2 3 4" xfId="547" xr:uid="{00000000-0005-0000-0000-000065000000}"/>
    <cellStyle name="通貨 3 3 2 3 4 2" xfId="1411" xr:uid="{00000000-0005-0000-0000-000065000000}"/>
    <cellStyle name="通貨 3 3 2 3 5" xfId="851" xr:uid="{00000000-0005-0000-0000-000065000000}"/>
    <cellStyle name="通貨 3 3 2 3 5 2" xfId="1715" xr:uid="{00000000-0005-0000-0000-000065000000}"/>
    <cellStyle name="通貨 3 3 2 3 6" xfId="419" xr:uid="{00000000-0005-0000-0000-000065000000}"/>
    <cellStyle name="通貨 3 3 2 3 6 2" xfId="1283" xr:uid="{00000000-0005-0000-0000-000065000000}"/>
    <cellStyle name="通貨 3 3 2 3 7" xfId="979" xr:uid="{00000000-0005-0000-0000-000065000000}"/>
    <cellStyle name="通貨 3 3 2 4" xfId="146" xr:uid="{00000000-0005-0000-0000-000066000000}"/>
    <cellStyle name="通貨 3 3 2 4 2" xfId="259" xr:uid="{00000000-0005-0000-0000-000017000000}"/>
    <cellStyle name="通貨 3 3 2 4 2 2" xfId="691" xr:uid="{00000000-0005-0000-0000-000017000000}"/>
    <cellStyle name="通貨 3 3 2 4 2 2 2" xfId="1555" xr:uid="{00000000-0005-0000-0000-000017000000}"/>
    <cellStyle name="通貨 3 3 2 4 2 3" xfId="1123" xr:uid="{00000000-0005-0000-0000-000017000000}"/>
    <cellStyle name="通貨 3 3 2 4 3" xfId="579" xr:uid="{00000000-0005-0000-0000-000066000000}"/>
    <cellStyle name="通貨 3 3 2 4 3 2" xfId="1443" xr:uid="{00000000-0005-0000-0000-000066000000}"/>
    <cellStyle name="通貨 3 3 2 4 4" xfId="883" xr:uid="{00000000-0005-0000-0000-000066000000}"/>
    <cellStyle name="通貨 3 3 2 4 4 2" xfId="1747" xr:uid="{00000000-0005-0000-0000-000066000000}"/>
    <cellStyle name="通貨 3 3 2 4 5" xfId="451" xr:uid="{00000000-0005-0000-0000-000066000000}"/>
    <cellStyle name="通貨 3 3 2 4 5 2" xfId="1315" xr:uid="{00000000-0005-0000-0000-000066000000}"/>
    <cellStyle name="通貨 3 3 2 4 6" xfId="1011" xr:uid="{00000000-0005-0000-0000-000066000000}"/>
    <cellStyle name="通貨 3 3 2 5" xfId="331" xr:uid="{00000000-0005-0000-0000-000017000000}"/>
    <cellStyle name="通貨 3 3 2 5 2" xfId="763" xr:uid="{00000000-0005-0000-0000-000017000000}"/>
    <cellStyle name="通貨 3 3 2 5 2 2" xfId="1627" xr:uid="{00000000-0005-0000-0000-000017000000}"/>
    <cellStyle name="通貨 3 3 2 5 3" xfId="1195" xr:uid="{00000000-0005-0000-0000-000017000000}"/>
    <cellStyle name="通貨 3 3 2 6" xfId="179" xr:uid="{00000000-0005-0000-0000-000017000000}"/>
    <cellStyle name="通貨 3 3 2 6 2" xfId="611" xr:uid="{00000000-0005-0000-0000-000017000000}"/>
    <cellStyle name="通貨 3 3 2 6 2 2" xfId="1475" xr:uid="{00000000-0005-0000-0000-000017000000}"/>
    <cellStyle name="通貨 3 3 2 6 3" xfId="1043" xr:uid="{00000000-0005-0000-0000-000017000000}"/>
    <cellStyle name="通貨 3 3 2 7" xfId="483" xr:uid="{00000000-0005-0000-0000-000063000000}"/>
    <cellStyle name="通貨 3 3 2 7 2" xfId="1347" xr:uid="{00000000-0005-0000-0000-000063000000}"/>
    <cellStyle name="通貨 3 3 2 8" xfId="787" xr:uid="{00000000-0005-0000-0000-000063000000}"/>
    <cellStyle name="通貨 3 3 2 8 2" xfId="1651" xr:uid="{00000000-0005-0000-0000-000063000000}"/>
    <cellStyle name="通貨 3 3 2 9" xfId="355" xr:uid="{00000000-0005-0000-0000-000063000000}"/>
    <cellStyle name="通貨 3 3 2 9 2" xfId="1219" xr:uid="{00000000-0005-0000-0000-000063000000}"/>
    <cellStyle name="通貨 3 3 3" xfId="40" xr:uid="{00000000-0005-0000-0000-000067000000}"/>
    <cellStyle name="通貨 3 3 3 2" xfId="74" xr:uid="{00000000-0005-0000-0000-000068000000}"/>
    <cellStyle name="通貨 3 3 3 2 2" xfId="291" xr:uid="{00000000-0005-0000-0000-000017000000}"/>
    <cellStyle name="通貨 3 3 3 2 2 2" xfId="723" xr:uid="{00000000-0005-0000-0000-000017000000}"/>
    <cellStyle name="通貨 3 3 3 2 2 2 2" xfId="1587" xr:uid="{00000000-0005-0000-0000-000017000000}"/>
    <cellStyle name="通貨 3 3 3 2 2 3" xfId="1155" xr:uid="{00000000-0005-0000-0000-000017000000}"/>
    <cellStyle name="通貨 3 3 3 2 3" xfId="211" xr:uid="{00000000-0005-0000-0000-000017000000}"/>
    <cellStyle name="通貨 3 3 3 2 3 2" xfId="643" xr:uid="{00000000-0005-0000-0000-000017000000}"/>
    <cellStyle name="通貨 3 3 3 2 3 2 2" xfId="1507" xr:uid="{00000000-0005-0000-0000-000017000000}"/>
    <cellStyle name="通貨 3 3 3 2 3 3" xfId="1075" xr:uid="{00000000-0005-0000-0000-000017000000}"/>
    <cellStyle name="通貨 3 3 3 2 4" xfId="507" xr:uid="{00000000-0005-0000-0000-000068000000}"/>
    <cellStyle name="通貨 3 3 3 2 4 2" xfId="1371" xr:uid="{00000000-0005-0000-0000-000068000000}"/>
    <cellStyle name="通貨 3 3 3 2 5" xfId="811" xr:uid="{00000000-0005-0000-0000-000068000000}"/>
    <cellStyle name="通貨 3 3 3 2 5 2" xfId="1675" xr:uid="{00000000-0005-0000-0000-000068000000}"/>
    <cellStyle name="通貨 3 3 3 2 6" xfId="379" xr:uid="{00000000-0005-0000-0000-000068000000}"/>
    <cellStyle name="通貨 3 3 3 2 6 2" xfId="1243" xr:uid="{00000000-0005-0000-0000-000068000000}"/>
    <cellStyle name="通貨 3 3 3 2 7" xfId="939" xr:uid="{00000000-0005-0000-0000-000068000000}"/>
    <cellStyle name="通貨 3 3 3 3" xfId="106" xr:uid="{00000000-0005-0000-0000-000069000000}"/>
    <cellStyle name="通貨 3 3 3 3 2" xfId="315" xr:uid="{00000000-0005-0000-0000-000017000000}"/>
    <cellStyle name="通貨 3 3 3 3 2 2" xfId="747" xr:uid="{00000000-0005-0000-0000-000017000000}"/>
    <cellStyle name="通貨 3 3 3 3 2 2 2" xfId="1611" xr:uid="{00000000-0005-0000-0000-000017000000}"/>
    <cellStyle name="通貨 3 3 3 3 2 3" xfId="1179" xr:uid="{00000000-0005-0000-0000-000017000000}"/>
    <cellStyle name="通貨 3 3 3 3 3" xfId="235" xr:uid="{00000000-0005-0000-0000-000017000000}"/>
    <cellStyle name="通貨 3 3 3 3 3 2" xfId="667" xr:uid="{00000000-0005-0000-0000-000017000000}"/>
    <cellStyle name="通貨 3 3 3 3 3 2 2" xfId="1531" xr:uid="{00000000-0005-0000-0000-000017000000}"/>
    <cellStyle name="通貨 3 3 3 3 3 3" xfId="1099" xr:uid="{00000000-0005-0000-0000-000017000000}"/>
    <cellStyle name="通貨 3 3 3 3 4" xfId="539" xr:uid="{00000000-0005-0000-0000-000069000000}"/>
    <cellStyle name="通貨 3 3 3 3 4 2" xfId="1403" xr:uid="{00000000-0005-0000-0000-000069000000}"/>
    <cellStyle name="通貨 3 3 3 3 5" xfId="843" xr:uid="{00000000-0005-0000-0000-000069000000}"/>
    <cellStyle name="通貨 3 3 3 3 5 2" xfId="1707" xr:uid="{00000000-0005-0000-0000-000069000000}"/>
    <cellStyle name="通貨 3 3 3 3 6" xfId="411" xr:uid="{00000000-0005-0000-0000-000069000000}"/>
    <cellStyle name="通貨 3 3 3 3 6 2" xfId="1275" xr:uid="{00000000-0005-0000-0000-000069000000}"/>
    <cellStyle name="通貨 3 3 3 3 7" xfId="971" xr:uid="{00000000-0005-0000-0000-000069000000}"/>
    <cellStyle name="通貨 3 3 3 4" xfId="138" xr:uid="{00000000-0005-0000-0000-00006A000000}"/>
    <cellStyle name="通貨 3 3 3 4 2" xfId="267" xr:uid="{00000000-0005-0000-0000-000017000000}"/>
    <cellStyle name="通貨 3 3 3 4 2 2" xfId="699" xr:uid="{00000000-0005-0000-0000-000017000000}"/>
    <cellStyle name="通貨 3 3 3 4 2 2 2" xfId="1563" xr:uid="{00000000-0005-0000-0000-000017000000}"/>
    <cellStyle name="通貨 3 3 3 4 2 3" xfId="1131" xr:uid="{00000000-0005-0000-0000-000017000000}"/>
    <cellStyle name="通貨 3 3 3 4 3" xfId="571" xr:uid="{00000000-0005-0000-0000-00006A000000}"/>
    <cellStyle name="通貨 3 3 3 4 3 2" xfId="1435" xr:uid="{00000000-0005-0000-0000-00006A000000}"/>
    <cellStyle name="通貨 3 3 3 4 4" xfId="875" xr:uid="{00000000-0005-0000-0000-00006A000000}"/>
    <cellStyle name="通貨 3 3 3 4 4 2" xfId="1739" xr:uid="{00000000-0005-0000-0000-00006A000000}"/>
    <cellStyle name="通貨 3 3 3 4 5" xfId="443" xr:uid="{00000000-0005-0000-0000-00006A000000}"/>
    <cellStyle name="通貨 3 3 3 4 5 2" xfId="1307" xr:uid="{00000000-0005-0000-0000-00006A000000}"/>
    <cellStyle name="通貨 3 3 3 4 6" xfId="1003" xr:uid="{00000000-0005-0000-0000-00006A000000}"/>
    <cellStyle name="通貨 3 3 3 5" xfId="187" xr:uid="{00000000-0005-0000-0000-000017000000}"/>
    <cellStyle name="通貨 3 3 3 5 2" xfId="619" xr:uid="{00000000-0005-0000-0000-000017000000}"/>
    <cellStyle name="通貨 3 3 3 5 2 2" xfId="1483" xr:uid="{00000000-0005-0000-0000-000017000000}"/>
    <cellStyle name="通貨 3 3 3 5 3" xfId="1051" xr:uid="{00000000-0005-0000-0000-000017000000}"/>
    <cellStyle name="通貨 3 3 3 6" xfId="475" xr:uid="{00000000-0005-0000-0000-000067000000}"/>
    <cellStyle name="通貨 3 3 3 6 2" xfId="1339" xr:uid="{00000000-0005-0000-0000-000067000000}"/>
    <cellStyle name="通貨 3 3 3 7" xfId="779" xr:uid="{00000000-0005-0000-0000-000067000000}"/>
    <cellStyle name="通貨 3 3 3 7 2" xfId="1643" xr:uid="{00000000-0005-0000-0000-000067000000}"/>
    <cellStyle name="通貨 3 3 3 8" xfId="347" xr:uid="{00000000-0005-0000-0000-000067000000}"/>
    <cellStyle name="通貨 3 3 3 8 2" xfId="1211" xr:uid="{00000000-0005-0000-0000-000067000000}"/>
    <cellStyle name="通貨 3 3 3 9" xfId="907" xr:uid="{00000000-0005-0000-0000-000067000000}"/>
    <cellStyle name="通貨 3 3 4" xfId="56" xr:uid="{00000000-0005-0000-0000-00006B000000}"/>
    <cellStyle name="通貨 3 3 4 2" xfId="90" xr:uid="{00000000-0005-0000-0000-00006C000000}"/>
    <cellStyle name="通貨 3 3 4 2 2" xfId="275" xr:uid="{00000000-0005-0000-0000-000017000000}"/>
    <cellStyle name="通貨 3 3 4 2 2 2" xfId="707" xr:uid="{00000000-0005-0000-0000-000017000000}"/>
    <cellStyle name="通貨 3 3 4 2 2 2 2" xfId="1571" xr:uid="{00000000-0005-0000-0000-000017000000}"/>
    <cellStyle name="通貨 3 3 4 2 2 3" xfId="1139" xr:uid="{00000000-0005-0000-0000-000017000000}"/>
    <cellStyle name="通貨 3 3 4 2 3" xfId="523" xr:uid="{00000000-0005-0000-0000-00006C000000}"/>
    <cellStyle name="通貨 3 3 4 2 3 2" xfId="1387" xr:uid="{00000000-0005-0000-0000-00006C000000}"/>
    <cellStyle name="通貨 3 3 4 2 4" xfId="827" xr:uid="{00000000-0005-0000-0000-00006C000000}"/>
    <cellStyle name="通貨 3 3 4 2 4 2" xfId="1691" xr:uid="{00000000-0005-0000-0000-00006C000000}"/>
    <cellStyle name="通貨 3 3 4 2 5" xfId="395" xr:uid="{00000000-0005-0000-0000-00006C000000}"/>
    <cellStyle name="通貨 3 3 4 2 5 2" xfId="1259" xr:uid="{00000000-0005-0000-0000-00006C000000}"/>
    <cellStyle name="通貨 3 3 4 2 6" xfId="955" xr:uid="{00000000-0005-0000-0000-00006C000000}"/>
    <cellStyle name="通貨 3 3 4 3" xfId="122" xr:uid="{00000000-0005-0000-0000-00006D000000}"/>
    <cellStyle name="通貨 3 3 4 3 2" xfId="555" xr:uid="{00000000-0005-0000-0000-00006D000000}"/>
    <cellStyle name="通貨 3 3 4 3 2 2" xfId="1419" xr:uid="{00000000-0005-0000-0000-00006D000000}"/>
    <cellStyle name="通貨 3 3 4 3 3" xfId="859" xr:uid="{00000000-0005-0000-0000-00006D000000}"/>
    <cellStyle name="通貨 3 3 4 3 3 2" xfId="1723" xr:uid="{00000000-0005-0000-0000-00006D000000}"/>
    <cellStyle name="通貨 3 3 4 3 4" xfId="427" xr:uid="{00000000-0005-0000-0000-00006D000000}"/>
    <cellStyle name="通貨 3 3 4 3 4 2" xfId="1291" xr:uid="{00000000-0005-0000-0000-00006D000000}"/>
    <cellStyle name="通貨 3 3 4 3 5" xfId="987" xr:uid="{00000000-0005-0000-0000-00006D000000}"/>
    <cellStyle name="通貨 3 3 4 4" xfId="154" xr:uid="{00000000-0005-0000-0000-00006E000000}"/>
    <cellStyle name="通貨 3 3 4 4 2" xfId="587" xr:uid="{00000000-0005-0000-0000-00006E000000}"/>
    <cellStyle name="通貨 3 3 4 4 2 2" xfId="1451" xr:uid="{00000000-0005-0000-0000-00006E000000}"/>
    <cellStyle name="通貨 3 3 4 4 3" xfId="891" xr:uid="{00000000-0005-0000-0000-00006E000000}"/>
    <cellStyle name="通貨 3 3 4 4 3 2" xfId="1755" xr:uid="{00000000-0005-0000-0000-00006E000000}"/>
    <cellStyle name="通貨 3 3 4 4 4" xfId="459" xr:uid="{00000000-0005-0000-0000-00006E000000}"/>
    <cellStyle name="通貨 3 3 4 4 4 2" xfId="1323" xr:uid="{00000000-0005-0000-0000-00006E000000}"/>
    <cellStyle name="通貨 3 3 4 4 5" xfId="1019" xr:uid="{00000000-0005-0000-0000-00006E000000}"/>
    <cellStyle name="通貨 3 3 4 5" xfId="195" xr:uid="{00000000-0005-0000-0000-000017000000}"/>
    <cellStyle name="通貨 3 3 4 5 2" xfId="627" xr:uid="{00000000-0005-0000-0000-000017000000}"/>
    <cellStyle name="通貨 3 3 4 5 2 2" xfId="1491" xr:uid="{00000000-0005-0000-0000-000017000000}"/>
    <cellStyle name="通貨 3 3 4 5 3" xfId="1059" xr:uid="{00000000-0005-0000-0000-000017000000}"/>
    <cellStyle name="通貨 3 3 4 6" xfId="491" xr:uid="{00000000-0005-0000-0000-00006B000000}"/>
    <cellStyle name="通貨 3 3 4 6 2" xfId="1355" xr:uid="{00000000-0005-0000-0000-00006B000000}"/>
    <cellStyle name="通貨 3 3 4 7" xfId="795" xr:uid="{00000000-0005-0000-0000-00006B000000}"/>
    <cellStyle name="通貨 3 3 4 7 2" xfId="1659" xr:uid="{00000000-0005-0000-0000-00006B000000}"/>
    <cellStyle name="通貨 3 3 4 8" xfId="363" xr:uid="{00000000-0005-0000-0000-00006B000000}"/>
    <cellStyle name="通貨 3 3 4 8 2" xfId="1227" xr:uid="{00000000-0005-0000-0000-00006B000000}"/>
    <cellStyle name="通貨 3 3 4 9" xfId="923" xr:uid="{00000000-0005-0000-0000-00006B000000}"/>
    <cellStyle name="通貨 3 3 5" xfId="66" xr:uid="{00000000-0005-0000-0000-00006F000000}"/>
    <cellStyle name="通貨 3 3 5 2" xfId="299" xr:uid="{00000000-0005-0000-0000-000017000000}"/>
    <cellStyle name="通貨 3 3 5 2 2" xfId="731" xr:uid="{00000000-0005-0000-0000-000017000000}"/>
    <cellStyle name="通貨 3 3 5 2 2 2" xfId="1595" xr:uid="{00000000-0005-0000-0000-000017000000}"/>
    <cellStyle name="通貨 3 3 5 2 3" xfId="1163" xr:uid="{00000000-0005-0000-0000-000017000000}"/>
    <cellStyle name="通貨 3 3 5 3" xfId="219" xr:uid="{00000000-0005-0000-0000-000017000000}"/>
    <cellStyle name="通貨 3 3 5 3 2" xfId="651" xr:uid="{00000000-0005-0000-0000-000017000000}"/>
    <cellStyle name="通貨 3 3 5 3 2 2" xfId="1515" xr:uid="{00000000-0005-0000-0000-000017000000}"/>
    <cellStyle name="通貨 3 3 5 3 3" xfId="1083" xr:uid="{00000000-0005-0000-0000-000017000000}"/>
    <cellStyle name="通貨 3 3 5 4" xfId="499" xr:uid="{00000000-0005-0000-0000-00006F000000}"/>
    <cellStyle name="通貨 3 3 5 4 2" xfId="1363" xr:uid="{00000000-0005-0000-0000-00006F000000}"/>
    <cellStyle name="通貨 3 3 5 5" xfId="803" xr:uid="{00000000-0005-0000-0000-00006F000000}"/>
    <cellStyle name="通貨 3 3 5 5 2" xfId="1667" xr:uid="{00000000-0005-0000-0000-00006F000000}"/>
    <cellStyle name="通貨 3 3 5 6" xfId="371" xr:uid="{00000000-0005-0000-0000-00006F000000}"/>
    <cellStyle name="通貨 3 3 5 6 2" xfId="1235" xr:uid="{00000000-0005-0000-0000-00006F000000}"/>
    <cellStyle name="通貨 3 3 5 7" xfId="931" xr:uid="{00000000-0005-0000-0000-00006F000000}"/>
    <cellStyle name="通貨 3 3 6" xfId="98" xr:uid="{00000000-0005-0000-0000-000070000000}"/>
    <cellStyle name="通貨 3 3 6 2" xfId="251" xr:uid="{00000000-0005-0000-0000-000017000000}"/>
    <cellStyle name="通貨 3 3 6 2 2" xfId="683" xr:uid="{00000000-0005-0000-0000-000017000000}"/>
    <cellStyle name="通貨 3 3 6 2 2 2" xfId="1547" xr:uid="{00000000-0005-0000-0000-000017000000}"/>
    <cellStyle name="通貨 3 3 6 2 3" xfId="1115" xr:uid="{00000000-0005-0000-0000-000017000000}"/>
    <cellStyle name="通貨 3 3 6 3" xfId="171" xr:uid="{00000000-0005-0000-0000-000017000000}"/>
    <cellStyle name="通貨 3 3 6 3 2" xfId="603" xr:uid="{00000000-0005-0000-0000-000017000000}"/>
    <cellStyle name="通貨 3 3 6 3 2 2" xfId="1467" xr:uid="{00000000-0005-0000-0000-000017000000}"/>
    <cellStyle name="通貨 3 3 6 3 3" xfId="1035" xr:uid="{00000000-0005-0000-0000-000017000000}"/>
    <cellStyle name="通貨 3 3 6 4" xfId="531" xr:uid="{00000000-0005-0000-0000-000070000000}"/>
    <cellStyle name="通貨 3 3 6 4 2" xfId="1395" xr:uid="{00000000-0005-0000-0000-000070000000}"/>
    <cellStyle name="通貨 3 3 6 5" xfId="835" xr:uid="{00000000-0005-0000-0000-000070000000}"/>
    <cellStyle name="通貨 3 3 6 5 2" xfId="1699" xr:uid="{00000000-0005-0000-0000-000070000000}"/>
    <cellStyle name="通貨 3 3 6 6" xfId="403" xr:uid="{00000000-0005-0000-0000-000070000000}"/>
    <cellStyle name="通貨 3 3 6 6 2" xfId="1267" xr:uid="{00000000-0005-0000-0000-000070000000}"/>
    <cellStyle name="通貨 3 3 6 7" xfId="963" xr:uid="{00000000-0005-0000-0000-000070000000}"/>
    <cellStyle name="通貨 3 3 7" xfId="130" xr:uid="{00000000-0005-0000-0000-000071000000}"/>
    <cellStyle name="通貨 3 3 7 2" xfId="243" xr:uid="{00000000-0005-0000-0000-000017000000}"/>
    <cellStyle name="通貨 3 3 7 2 2" xfId="675" xr:uid="{00000000-0005-0000-0000-000017000000}"/>
    <cellStyle name="通貨 3 3 7 2 2 2" xfId="1539" xr:uid="{00000000-0005-0000-0000-000017000000}"/>
    <cellStyle name="通貨 3 3 7 2 3" xfId="1107" xr:uid="{00000000-0005-0000-0000-000017000000}"/>
    <cellStyle name="通貨 3 3 7 3" xfId="563" xr:uid="{00000000-0005-0000-0000-000071000000}"/>
    <cellStyle name="通貨 3 3 7 3 2" xfId="1427" xr:uid="{00000000-0005-0000-0000-000071000000}"/>
    <cellStyle name="通貨 3 3 7 4" xfId="867" xr:uid="{00000000-0005-0000-0000-000071000000}"/>
    <cellStyle name="通貨 3 3 7 4 2" xfId="1731" xr:uid="{00000000-0005-0000-0000-000071000000}"/>
    <cellStyle name="通貨 3 3 7 5" xfId="435" xr:uid="{00000000-0005-0000-0000-000071000000}"/>
    <cellStyle name="通貨 3 3 7 5 2" xfId="1299" xr:uid="{00000000-0005-0000-0000-000071000000}"/>
    <cellStyle name="通貨 3 3 7 6" xfId="995" xr:uid="{00000000-0005-0000-0000-000071000000}"/>
    <cellStyle name="通貨 3 3 8" xfId="323" xr:uid="{00000000-0005-0000-0000-000017000000}"/>
    <cellStyle name="通貨 3 3 8 2" xfId="755" xr:uid="{00000000-0005-0000-0000-000017000000}"/>
    <cellStyle name="通貨 3 3 8 2 2" xfId="1619" xr:uid="{00000000-0005-0000-0000-000017000000}"/>
    <cellStyle name="通貨 3 3 8 3" xfId="1187" xr:uid="{00000000-0005-0000-0000-000017000000}"/>
    <cellStyle name="通貨 3 3 9" xfId="163" xr:uid="{00000000-0005-0000-0000-000017000000}"/>
    <cellStyle name="通貨 3 3 9 2" xfId="595" xr:uid="{00000000-0005-0000-0000-000017000000}"/>
    <cellStyle name="通貨 3 3 9 2 2" xfId="1459" xr:uid="{00000000-0005-0000-0000-000017000000}"/>
    <cellStyle name="通貨 3 3 9 3" xfId="1027" xr:uid="{00000000-0005-0000-0000-000017000000}"/>
    <cellStyle name="通貨 3 4" xfId="34" xr:uid="{00000000-0005-0000-0000-000072000000}"/>
    <cellStyle name="通貨 3 4 10" xfId="773" xr:uid="{00000000-0005-0000-0000-000072000000}"/>
    <cellStyle name="通貨 3 4 10 2" xfId="1637" xr:uid="{00000000-0005-0000-0000-000072000000}"/>
    <cellStyle name="通貨 3 4 11" xfId="341" xr:uid="{00000000-0005-0000-0000-000072000000}"/>
    <cellStyle name="通貨 3 4 11 2" xfId="1205" xr:uid="{00000000-0005-0000-0000-000072000000}"/>
    <cellStyle name="通貨 3 4 12" xfId="901" xr:uid="{00000000-0005-0000-0000-000072000000}"/>
    <cellStyle name="通貨 3 4 2" xfId="50" xr:uid="{00000000-0005-0000-0000-000073000000}"/>
    <cellStyle name="通貨 3 4 2 2" xfId="84" xr:uid="{00000000-0005-0000-0000-000074000000}"/>
    <cellStyle name="通貨 3 4 2 2 2" xfId="279" xr:uid="{00000000-0005-0000-0000-000014000000}"/>
    <cellStyle name="通貨 3 4 2 2 2 2" xfId="711" xr:uid="{00000000-0005-0000-0000-000014000000}"/>
    <cellStyle name="通貨 3 4 2 2 2 2 2" xfId="1575" xr:uid="{00000000-0005-0000-0000-000014000000}"/>
    <cellStyle name="通貨 3 4 2 2 2 3" xfId="1143" xr:uid="{00000000-0005-0000-0000-000014000000}"/>
    <cellStyle name="通貨 3 4 2 2 3" xfId="517" xr:uid="{00000000-0005-0000-0000-000074000000}"/>
    <cellStyle name="通貨 3 4 2 2 3 2" xfId="1381" xr:uid="{00000000-0005-0000-0000-000074000000}"/>
    <cellStyle name="通貨 3 4 2 2 4" xfId="821" xr:uid="{00000000-0005-0000-0000-000074000000}"/>
    <cellStyle name="通貨 3 4 2 2 4 2" xfId="1685" xr:uid="{00000000-0005-0000-0000-000074000000}"/>
    <cellStyle name="通貨 3 4 2 2 5" xfId="389" xr:uid="{00000000-0005-0000-0000-000074000000}"/>
    <cellStyle name="通貨 3 4 2 2 5 2" xfId="1253" xr:uid="{00000000-0005-0000-0000-000074000000}"/>
    <cellStyle name="通貨 3 4 2 2 6" xfId="949" xr:uid="{00000000-0005-0000-0000-000074000000}"/>
    <cellStyle name="通貨 3 4 2 3" xfId="116" xr:uid="{00000000-0005-0000-0000-000075000000}"/>
    <cellStyle name="通貨 3 4 2 3 2" xfId="549" xr:uid="{00000000-0005-0000-0000-000075000000}"/>
    <cellStyle name="通貨 3 4 2 3 2 2" xfId="1413" xr:uid="{00000000-0005-0000-0000-000075000000}"/>
    <cellStyle name="通貨 3 4 2 3 3" xfId="853" xr:uid="{00000000-0005-0000-0000-000075000000}"/>
    <cellStyle name="通貨 3 4 2 3 3 2" xfId="1717" xr:uid="{00000000-0005-0000-0000-000075000000}"/>
    <cellStyle name="通貨 3 4 2 3 4" xfId="421" xr:uid="{00000000-0005-0000-0000-000075000000}"/>
    <cellStyle name="通貨 3 4 2 3 4 2" xfId="1285" xr:uid="{00000000-0005-0000-0000-000075000000}"/>
    <cellStyle name="通貨 3 4 2 3 5" xfId="981" xr:uid="{00000000-0005-0000-0000-000075000000}"/>
    <cellStyle name="通貨 3 4 2 4" xfId="148" xr:uid="{00000000-0005-0000-0000-000076000000}"/>
    <cellStyle name="通貨 3 4 2 4 2" xfId="581" xr:uid="{00000000-0005-0000-0000-000076000000}"/>
    <cellStyle name="通貨 3 4 2 4 2 2" xfId="1445" xr:uid="{00000000-0005-0000-0000-000076000000}"/>
    <cellStyle name="通貨 3 4 2 4 3" xfId="885" xr:uid="{00000000-0005-0000-0000-000076000000}"/>
    <cellStyle name="通貨 3 4 2 4 3 2" xfId="1749" xr:uid="{00000000-0005-0000-0000-000076000000}"/>
    <cellStyle name="通貨 3 4 2 4 4" xfId="453" xr:uid="{00000000-0005-0000-0000-000076000000}"/>
    <cellStyle name="通貨 3 4 2 4 4 2" xfId="1317" xr:uid="{00000000-0005-0000-0000-000076000000}"/>
    <cellStyle name="通貨 3 4 2 4 5" xfId="1013" xr:uid="{00000000-0005-0000-0000-000076000000}"/>
    <cellStyle name="通貨 3 4 2 5" xfId="199" xr:uid="{00000000-0005-0000-0000-000014000000}"/>
    <cellStyle name="通貨 3 4 2 5 2" xfId="631" xr:uid="{00000000-0005-0000-0000-000014000000}"/>
    <cellStyle name="通貨 3 4 2 5 2 2" xfId="1495" xr:uid="{00000000-0005-0000-0000-000014000000}"/>
    <cellStyle name="通貨 3 4 2 5 3" xfId="1063" xr:uid="{00000000-0005-0000-0000-000014000000}"/>
    <cellStyle name="通貨 3 4 2 6" xfId="485" xr:uid="{00000000-0005-0000-0000-000073000000}"/>
    <cellStyle name="通貨 3 4 2 6 2" xfId="1349" xr:uid="{00000000-0005-0000-0000-000073000000}"/>
    <cellStyle name="通貨 3 4 2 7" xfId="789" xr:uid="{00000000-0005-0000-0000-000073000000}"/>
    <cellStyle name="通貨 3 4 2 7 2" xfId="1653" xr:uid="{00000000-0005-0000-0000-000073000000}"/>
    <cellStyle name="通貨 3 4 2 8" xfId="357" xr:uid="{00000000-0005-0000-0000-000073000000}"/>
    <cellStyle name="通貨 3 4 2 8 2" xfId="1221" xr:uid="{00000000-0005-0000-0000-000073000000}"/>
    <cellStyle name="通貨 3 4 2 9" xfId="917" xr:uid="{00000000-0005-0000-0000-000073000000}"/>
    <cellStyle name="通貨 3 4 3" xfId="42" xr:uid="{00000000-0005-0000-0000-000077000000}"/>
    <cellStyle name="通貨 3 4 3 2" xfId="76" xr:uid="{00000000-0005-0000-0000-000078000000}"/>
    <cellStyle name="通貨 3 4 3 2 2" xfId="303" xr:uid="{00000000-0005-0000-0000-000014000000}"/>
    <cellStyle name="通貨 3 4 3 2 2 2" xfId="735" xr:uid="{00000000-0005-0000-0000-000014000000}"/>
    <cellStyle name="通貨 3 4 3 2 2 2 2" xfId="1599" xr:uid="{00000000-0005-0000-0000-000014000000}"/>
    <cellStyle name="通貨 3 4 3 2 2 3" xfId="1167" xr:uid="{00000000-0005-0000-0000-000014000000}"/>
    <cellStyle name="通貨 3 4 3 2 3" xfId="509" xr:uid="{00000000-0005-0000-0000-000078000000}"/>
    <cellStyle name="通貨 3 4 3 2 3 2" xfId="1373" xr:uid="{00000000-0005-0000-0000-000078000000}"/>
    <cellStyle name="通貨 3 4 3 2 4" xfId="813" xr:uid="{00000000-0005-0000-0000-000078000000}"/>
    <cellStyle name="通貨 3 4 3 2 4 2" xfId="1677" xr:uid="{00000000-0005-0000-0000-000078000000}"/>
    <cellStyle name="通貨 3 4 3 2 5" xfId="381" xr:uid="{00000000-0005-0000-0000-000078000000}"/>
    <cellStyle name="通貨 3 4 3 2 5 2" xfId="1245" xr:uid="{00000000-0005-0000-0000-000078000000}"/>
    <cellStyle name="通貨 3 4 3 2 6" xfId="941" xr:uid="{00000000-0005-0000-0000-000078000000}"/>
    <cellStyle name="通貨 3 4 3 3" xfId="108" xr:uid="{00000000-0005-0000-0000-000079000000}"/>
    <cellStyle name="通貨 3 4 3 3 2" xfId="541" xr:uid="{00000000-0005-0000-0000-000079000000}"/>
    <cellStyle name="通貨 3 4 3 3 2 2" xfId="1405" xr:uid="{00000000-0005-0000-0000-000079000000}"/>
    <cellStyle name="通貨 3 4 3 3 3" xfId="845" xr:uid="{00000000-0005-0000-0000-000079000000}"/>
    <cellStyle name="通貨 3 4 3 3 3 2" xfId="1709" xr:uid="{00000000-0005-0000-0000-000079000000}"/>
    <cellStyle name="通貨 3 4 3 3 4" xfId="413" xr:uid="{00000000-0005-0000-0000-000079000000}"/>
    <cellStyle name="通貨 3 4 3 3 4 2" xfId="1277" xr:uid="{00000000-0005-0000-0000-000079000000}"/>
    <cellStyle name="通貨 3 4 3 3 5" xfId="973" xr:uid="{00000000-0005-0000-0000-000079000000}"/>
    <cellStyle name="通貨 3 4 3 4" xfId="140" xr:uid="{00000000-0005-0000-0000-00007A000000}"/>
    <cellStyle name="通貨 3 4 3 4 2" xfId="573" xr:uid="{00000000-0005-0000-0000-00007A000000}"/>
    <cellStyle name="通貨 3 4 3 4 2 2" xfId="1437" xr:uid="{00000000-0005-0000-0000-00007A000000}"/>
    <cellStyle name="通貨 3 4 3 4 3" xfId="877" xr:uid="{00000000-0005-0000-0000-00007A000000}"/>
    <cellStyle name="通貨 3 4 3 4 3 2" xfId="1741" xr:uid="{00000000-0005-0000-0000-00007A000000}"/>
    <cellStyle name="通貨 3 4 3 4 4" xfId="445" xr:uid="{00000000-0005-0000-0000-00007A000000}"/>
    <cellStyle name="通貨 3 4 3 4 4 2" xfId="1309" xr:uid="{00000000-0005-0000-0000-00007A000000}"/>
    <cellStyle name="通貨 3 4 3 4 5" xfId="1005" xr:uid="{00000000-0005-0000-0000-00007A000000}"/>
    <cellStyle name="通貨 3 4 3 5" xfId="223" xr:uid="{00000000-0005-0000-0000-000014000000}"/>
    <cellStyle name="通貨 3 4 3 5 2" xfId="655" xr:uid="{00000000-0005-0000-0000-000014000000}"/>
    <cellStyle name="通貨 3 4 3 5 2 2" xfId="1519" xr:uid="{00000000-0005-0000-0000-000014000000}"/>
    <cellStyle name="通貨 3 4 3 5 3" xfId="1087" xr:uid="{00000000-0005-0000-0000-000014000000}"/>
    <cellStyle name="通貨 3 4 3 6" xfId="477" xr:uid="{00000000-0005-0000-0000-000077000000}"/>
    <cellStyle name="通貨 3 4 3 6 2" xfId="1341" xr:uid="{00000000-0005-0000-0000-000077000000}"/>
    <cellStyle name="通貨 3 4 3 7" xfId="781" xr:uid="{00000000-0005-0000-0000-000077000000}"/>
    <cellStyle name="通貨 3 4 3 7 2" xfId="1645" xr:uid="{00000000-0005-0000-0000-000077000000}"/>
    <cellStyle name="通貨 3 4 3 8" xfId="349" xr:uid="{00000000-0005-0000-0000-000077000000}"/>
    <cellStyle name="通貨 3 4 3 8 2" xfId="1213" xr:uid="{00000000-0005-0000-0000-000077000000}"/>
    <cellStyle name="通貨 3 4 3 9" xfId="909" xr:uid="{00000000-0005-0000-0000-000077000000}"/>
    <cellStyle name="通貨 3 4 4" xfId="58" xr:uid="{00000000-0005-0000-0000-00007B000000}"/>
    <cellStyle name="通貨 3 4 4 2" xfId="92" xr:uid="{00000000-0005-0000-0000-00007C000000}"/>
    <cellStyle name="通貨 3 4 4 2 2" xfId="525" xr:uid="{00000000-0005-0000-0000-00007C000000}"/>
    <cellStyle name="通貨 3 4 4 2 2 2" xfId="1389" xr:uid="{00000000-0005-0000-0000-00007C000000}"/>
    <cellStyle name="通貨 3 4 4 2 3" xfId="829" xr:uid="{00000000-0005-0000-0000-00007C000000}"/>
    <cellStyle name="通貨 3 4 4 2 3 2" xfId="1693" xr:uid="{00000000-0005-0000-0000-00007C000000}"/>
    <cellStyle name="通貨 3 4 4 2 4" xfId="397" xr:uid="{00000000-0005-0000-0000-00007C000000}"/>
    <cellStyle name="通貨 3 4 4 2 4 2" xfId="1261" xr:uid="{00000000-0005-0000-0000-00007C000000}"/>
    <cellStyle name="通貨 3 4 4 2 5" xfId="957" xr:uid="{00000000-0005-0000-0000-00007C000000}"/>
    <cellStyle name="通貨 3 4 4 3" xfId="124" xr:uid="{00000000-0005-0000-0000-00007D000000}"/>
    <cellStyle name="通貨 3 4 4 3 2" xfId="557" xr:uid="{00000000-0005-0000-0000-00007D000000}"/>
    <cellStyle name="通貨 3 4 4 3 2 2" xfId="1421" xr:uid="{00000000-0005-0000-0000-00007D000000}"/>
    <cellStyle name="通貨 3 4 4 3 3" xfId="861" xr:uid="{00000000-0005-0000-0000-00007D000000}"/>
    <cellStyle name="通貨 3 4 4 3 3 2" xfId="1725" xr:uid="{00000000-0005-0000-0000-00007D000000}"/>
    <cellStyle name="通貨 3 4 4 3 4" xfId="429" xr:uid="{00000000-0005-0000-0000-00007D000000}"/>
    <cellStyle name="通貨 3 4 4 3 4 2" xfId="1293" xr:uid="{00000000-0005-0000-0000-00007D000000}"/>
    <cellStyle name="通貨 3 4 4 3 5" xfId="989" xr:uid="{00000000-0005-0000-0000-00007D000000}"/>
    <cellStyle name="通貨 3 4 4 4" xfId="156" xr:uid="{00000000-0005-0000-0000-00007E000000}"/>
    <cellStyle name="通貨 3 4 4 4 2" xfId="589" xr:uid="{00000000-0005-0000-0000-00007E000000}"/>
    <cellStyle name="通貨 3 4 4 4 2 2" xfId="1453" xr:uid="{00000000-0005-0000-0000-00007E000000}"/>
    <cellStyle name="通貨 3 4 4 4 3" xfId="893" xr:uid="{00000000-0005-0000-0000-00007E000000}"/>
    <cellStyle name="通貨 3 4 4 4 3 2" xfId="1757" xr:uid="{00000000-0005-0000-0000-00007E000000}"/>
    <cellStyle name="通貨 3 4 4 4 4" xfId="461" xr:uid="{00000000-0005-0000-0000-00007E000000}"/>
    <cellStyle name="通貨 3 4 4 4 4 2" xfId="1325" xr:uid="{00000000-0005-0000-0000-00007E000000}"/>
    <cellStyle name="通貨 3 4 4 4 5" xfId="1021" xr:uid="{00000000-0005-0000-0000-00007E000000}"/>
    <cellStyle name="通貨 3 4 4 5" xfId="255" xr:uid="{00000000-0005-0000-0000-000014000000}"/>
    <cellStyle name="通貨 3 4 4 5 2" xfId="687" xr:uid="{00000000-0005-0000-0000-000014000000}"/>
    <cellStyle name="通貨 3 4 4 5 2 2" xfId="1551" xr:uid="{00000000-0005-0000-0000-000014000000}"/>
    <cellStyle name="通貨 3 4 4 5 3" xfId="1119" xr:uid="{00000000-0005-0000-0000-000014000000}"/>
    <cellStyle name="通貨 3 4 4 6" xfId="493" xr:uid="{00000000-0005-0000-0000-00007B000000}"/>
    <cellStyle name="通貨 3 4 4 6 2" xfId="1357" xr:uid="{00000000-0005-0000-0000-00007B000000}"/>
    <cellStyle name="通貨 3 4 4 7" xfId="797" xr:uid="{00000000-0005-0000-0000-00007B000000}"/>
    <cellStyle name="通貨 3 4 4 7 2" xfId="1661" xr:uid="{00000000-0005-0000-0000-00007B000000}"/>
    <cellStyle name="通貨 3 4 4 8" xfId="365" xr:uid="{00000000-0005-0000-0000-00007B000000}"/>
    <cellStyle name="通貨 3 4 4 8 2" xfId="1229" xr:uid="{00000000-0005-0000-0000-00007B000000}"/>
    <cellStyle name="通貨 3 4 4 9" xfId="925" xr:uid="{00000000-0005-0000-0000-00007B000000}"/>
    <cellStyle name="通貨 3 4 5" xfId="68" xr:uid="{00000000-0005-0000-0000-00007F000000}"/>
    <cellStyle name="通貨 3 4 5 2" xfId="327" xr:uid="{00000000-0005-0000-0000-000014000000}"/>
    <cellStyle name="通貨 3 4 5 2 2" xfId="759" xr:uid="{00000000-0005-0000-0000-000014000000}"/>
    <cellStyle name="通貨 3 4 5 2 2 2" xfId="1623" xr:uid="{00000000-0005-0000-0000-000014000000}"/>
    <cellStyle name="通貨 3 4 5 2 3" xfId="1191" xr:uid="{00000000-0005-0000-0000-000014000000}"/>
    <cellStyle name="通貨 3 4 5 3" xfId="501" xr:uid="{00000000-0005-0000-0000-00007F000000}"/>
    <cellStyle name="通貨 3 4 5 3 2" xfId="1365" xr:uid="{00000000-0005-0000-0000-00007F000000}"/>
    <cellStyle name="通貨 3 4 5 4" xfId="805" xr:uid="{00000000-0005-0000-0000-00007F000000}"/>
    <cellStyle name="通貨 3 4 5 4 2" xfId="1669" xr:uid="{00000000-0005-0000-0000-00007F000000}"/>
    <cellStyle name="通貨 3 4 5 5" xfId="373" xr:uid="{00000000-0005-0000-0000-00007F000000}"/>
    <cellStyle name="通貨 3 4 5 5 2" xfId="1237" xr:uid="{00000000-0005-0000-0000-00007F000000}"/>
    <cellStyle name="通貨 3 4 5 6" xfId="933" xr:uid="{00000000-0005-0000-0000-00007F000000}"/>
    <cellStyle name="通貨 3 4 6" xfId="100" xr:uid="{00000000-0005-0000-0000-000080000000}"/>
    <cellStyle name="通貨 3 4 6 2" xfId="533" xr:uid="{00000000-0005-0000-0000-000080000000}"/>
    <cellStyle name="通貨 3 4 6 2 2" xfId="1397" xr:uid="{00000000-0005-0000-0000-000080000000}"/>
    <cellStyle name="通貨 3 4 6 3" xfId="837" xr:uid="{00000000-0005-0000-0000-000080000000}"/>
    <cellStyle name="通貨 3 4 6 3 2" xfId="1701" xr:uid="{00000000-0005-0000-0000-000080000000}"/>
    <cellStyle name="通貨 3 4 6 4" xfId="405" xr:uid="{00000000-0005-0000-0000-000080000000}"/>
    <cellStyle name="通貨 3 4 6 4 2" xfId="1269" xr:uid="{00000000-0005-0000-0000-000080000000}"/>
    <cellStyle name="通貨 3 4 6 5" xfId="965" xr:uid="{00000000-0005-0000-0000-000080000000}"/>
    <cellStyle name="通貨 3 4 7" xfId="132" xr:uid="{00000000-0005-0000-0000-000081000000}"/>
    <cellStyle name="通貨 3 4 7 2" xfId="565" xr:uid="{00000000-0005-0000-0000-000081000000}"/>
    <cellStyle name="通貨 3 4 7 2 2" xfId="1429" xr:uid="{00000000-0005-0000-0000-000081000000}"/>
    <cellStyle name="通貨 3 4 7 3" xfId="869" xr:uid="{00000000-0005-0000-0000-000081000000}"/>
    <cellStyle name="通貨 3 4 7 3 2" xfId="1733" xr:uid="{00000000-0005-0000-0000-000081000000}"/>
    <cellStyle name="通貨 3 4 7 4" xfId="437" xr:uid="{00000000-0005-0000-0000-000081000000}"/>
    <cellStyle name="通貨 3 4 7 4 2" xfId="1301" xr:uid="{00000000-0005-0000-0000-000081000000}"/>
    <cellStyle name="通貨 3 4 7 5" xfId="997" xr:uid="{00000000-0005-0000-0000-000081000000}"/>
    <cellStyle name="通貨 3 4 8" xfId="175" xr:uid="{00000000-0005-0000-0000-000014000000}"/>
    <cellStyle name="通貨 3 4 8 2" xfId="607" xr:uid="{00000000-0005-0000-0000-000014000000}"/>
    <cellStyle name="通貨 3 4 8 2 2" xfId="1471" xr:uid="{00000000-0005-0000-0000-000014000000}"/>
    <cellStyle name="通貨 3 4 8 3" xfId="1039" xr:uid="{00000000-0005-0000-0000-000014000000}"/>
    <cellStyle name="通貨 3 4 9" xfId="469" xr:uid="{00000000-0005-0000-0000-000072000000}"/>
    <cellStyle name="通貨 3 4 9 2" xfId="1333" xr:uid="{00000000-0005-0000-0000-000072000000}"/>
    <cellStyle name="通貨 3 5" xfId="44" xr:uid="{00000000-0005-0000-0000-000082000000}"/>
    <cellStyle name="通貨 3 5 2" xfId="78" xr:uid="{00000000-0005-0000-0000-000083000000}"/>
    <cellStyle name="通貨 3 5 2 2" xfId="287" xr:uid="{00000000-0005-0000-0000-000014000000}"/>
    <cellStyle name="通貨 3 5 2 2 2" xfId="719" xr:uid="{00000000-0005-0000-0000-000014000000}"/>
    <cellStyle name="通貨 3 5 2 2 2 2" xfId="1583" xr:uid="{00000000-0005-0000-0000-000014000000}"/>
    <cellStyle name="通貨 3 5 2 2 3" xfId="1151" xr:uid="{00000000-0005-0000-0000-000014000000}"/>
    <cellStyle name="通貨 3 5 2 3" xfId="207" xr:uid="{00000000-0005-0000-0000-000014000000}"/>
    <cellStyle name="通貨 3 5 2 3 2" xfId="639" xr:uid="{00000000-0005-0000-0000-000014000000}"/>
    <cellStyle name="通貨 3 5 2 3 2 2" xfId="1503" xr:uid="{00000000-0005-0000-0000-000014000000}"/>
    <cellStyle name="通貨 3 5 2 3 3" xfId="1071" xr:uid="{00000000-0005-0000-0000-000014000000}"/>
    <cellStyle name="通貨 3 5 2 4" xfId="511" xr:uid="{00000000-0005-0000-0000-000083000000}"/>
    <cellStyle name="通貨 3 5 2 4 2" xfId="1375" xr:uid="{00000000-0005-0000-0000-000083000000}"/>
    <cellStyle name="通貨 3 5 2 5" xfId="815" xr:uid="{00000000-0005-0000-0000-000083000000}"/>
    <cellStyle name="通貨 3 5 2 5 2" xfId="1679" xr:uid="{00000000-0005-0000-0000-000083000000}"/>
    <cellStyle name="通貨 3 5 2 6" xfId="383" xr:uid="{00000000-0005-0000-0000-000083000000}"/>
    <cellStyle name="通貨 3 5 2 6 2" xfId="1247" xr:uid="{00000000-0005-0000-0000-000083000000}"/>
    <cellStyle name="通貨 3 5 2 7" xfId="943" xr:uid="{00000000-0005-0000-0000-000083000000}"/>
    <cellStyle name="通貨 3 5 3" xfId="110" xr:uid="{00000000-0005-0000-0000-000084000000}"/>
    <cellStyle name="通貨 3 5 3 2" xfId="311" xr:uid="{00000000-0005-0000-0000-000014000000}"/>
    <cellStyle name="通貨 3 5 3 2 2" xfId="743" xr:uid="{00000000-0005-0000-0000-000014000000}"/>
    <cellStyle name="通貨 3 5 3 2 2 2" xfId="1607" xr:uid="{00000000-0005-0000-0000-000014000000}"/>
    <cellStyle name="通貨 3 5 3 2 3" xfId="1175" xr:uid="{00000000-0005-0000-0000-000014000000}"/>
    <cellStyle name="通貨 3 5 3 3" xfId="231" xr:uid="{00000000-0005-0000-0000-000014000000}"/>
    <cellStyle name="通貨 3 5 3 3 2" xfId="663" xr:uid="{00000000-0005-0000-0000-000014000000}"/>
    <cellStyle name="通貨 3 5 3 3 2 2" xfId="1527" xr:uid="{00000000-0005-0000-0000-000014000000}"/>
    <cellStyle name="通貨 3 5 3 3 3" xfId="1095" xr:uid="{00000000-0005-0000-0000-000014000000}"/>
    <cellStyle name="通貨 3 5 3 4" xfId="543" xr:uid="{00000000-0005-0000-0000-000084000000}"/>
    <cellStyle name="通貨 3 5 3 4 2" xfId="1407" xr:uid="{00000000-0005-0000-0000-000084000000}"/>
    <cellStyle name="通貨 3 5 3 5" xfId="847" xr:uid="{00000000-0005-0000-0000-000084000000}"/>
    <cellStyle name="通貨 3 5 3 5 2" xfId="1711" xr:uid="{00000000-0005-0000-0000-000084000000}"/>
    <cellStyle name="通貨 3 5 3 6" xfId="415" xr:uid="{00000000-0005-0000-0000-000084000000}"/>
    <cellStyle name="通貨 3 5 3 6 2" xfId="1279" xr:uid="{00000000-0005-0000-0000-000084000000}"/>
    <cellStyle name="通貨 3 5 3 7" xfId="975" xr:uid="{00000000-0005-0000-0000-000084000000}"/>
    <cellStyle name="通貨 3 5 4" xfId="142" xr:uid="{00000000-0005-0000-0000-000085000000}"/>
    <cellStyle name="通貨 3 5 4 2" xfId="263" xr:uid="{00000000-0005-0000-0000-000014000000}"/>
    <cellStyle name="通貨 3 5 4 2 2" xfId="695" xr:uid="{00000000-0005-0000-0000-000014000000}"/>
    <cellStyle name="通貨 3 5 4 2 2 2" xfId="1559" xr:uid="{00000000-0005-0000-0000-000014000000}"/>
    <cellStyle name="通貨 3 5 4 2 3" xfId="1127" xr:uid="{00000000-0005-0000-0000-000014000000}"/>
    <cellStyle name="通貨 3 5 4 3" xfId="575" xr:uid="{00000000-0005-0000-0000-000085000000}"/>
    <cellStyle name="通貨 3 5 4 3 2" xfId="1439" xr:uid="{00000000-0005-0000-0000-000085000000}"/>
    <cellStyle name="通貨 3 5 4 4" xfId="879" xr:uid="{00000000-0005-0000-0000-000085000000}"/>
    <cellStyle name="通貨 3 5 4 4 2" xfId="1743" xr:uid="{00000000-0005-0000-0000-000085000000}"/>
    <cellStyle name="通貨 3 5 4 5" xfId="447" xr:uid="{00000000-0005-0000-0000-000085000000}"/>
    <cellStyle name="通貨 3 5 4 5 2" xfId="1311" xr:uid="{00000000-0005-0000-0000-000085000000}"/>
    <cellStyle name="通貨 3 5 4 6" xfId="1007" xr:uid="{00000000-0005-0000-0000-000085000000}"/>
    <cellStyle name="通貨 3 5 5" xfId="183" xr:uid="{00000000-0005-0000-0000-000014000000}"/>
    <cellStyle name="通貨 3 5 5 2" xfId="615" xr:uid="{00000000-0005-0000-0000-000014000000}"/>
    <cellStyle name="通貨 3 5 5 2 2" xfId="1479" xr:uid="{00000000-0005-0000-0000-000014000000}"/>
    <cellStyle name="通貨 3 5 5 3" xfId="1047" xr:uid="{00000000-0005-0000-0000-000014000000}"/>
    <cellStyle name="通貨 3 5 6" xfId="479" xr:uid="{00000000-0005-0000-0000-000082000000}"/>
    <cellStyle name="通貨 3 5 6 2" xfId="1343" xr:uid="{00000000-0005-0000-0000-000082000000}"/>
    <cellStyle name="通貨 3 5 7" xfId="783" xr:uid="{00000000-0005-0000-0000-000082000000}"/>
    <cellStyle name="通貨 3 5 7 2" xfId="1647" xr:uid="{00000000-0005-0000-0000-000082000000}"/>
    <cellStyle name="通貨 3 5 8" xfId="351" xr:uid="{00000000-0005-0000-0000-000082000000}"/>
    <cellStyle name="通貨 3 5 8 2" xfId="1215" xr:uid="{00000000-0005-0000-0000-000082000000}"/>
    <cellStyle name="通貨 3 5 9" xfId="911" xr:uid="{00000000-0005-0000-0000-000082000000}"/>
    <cellStyle name="通貨 3 6" xfId="36" xr:uid="{00000000-0005-0000-0000-000086000000}"/>
    <cellStyle name="通貨 3 6 2" xfId="70" xr:uid="{00000000-0005-0000-0000-000087000000}"/>
    <cellStyle name="通貨 3 6 2 2" xfId="271" xr:uid="{00000000-0005-0000-0000-000014000000}"/>
    <cellStyle name="通貨 3 6 2 2 2" xfId="703" xr:uid="{00000000-0005-0000-0000-000014000000}"/>
    <cellStyle name="通貨 3 6 2 2 2 2" xfId="1567" xr:uid="{00000000-0005-0000-0000-000014000000}"/>
    <cellStyle name="通貨 3 6 2 2 3" xfId="1135" xr:uid="{00000000-0005-0000-0000-000014000000}"/>
    <cellStyle name="通貨 3 6 2 3" xfId="503" xr:uid="{00000000-0005-0000-0000-000087000000}"/>
    <cellStyle name="通貨 3 6 2 3 2" xfId="1367" xr:uid="{00000000-0005-0000-0000-000087000000}"/>
    <cellStyle name="通貨 3 6 2 4" xfId="807" xr:uid="{00000000-0005-0000-0000-000087000000}"/>
    <cellStyle name="通貨 3 6 2 4 2" xfId="1671" xr:uid="{00000000-0005-0000-0000-000087000000}"/>
    <cellStyle name="通貨 3 6 2 5" xfId="375" xr:uid="{00000000-0005-0000-0000-000087000000}"/>
    <cellStyle name="通貨 3 6 2 5 2" xfId="1239" xr:uid="{00000000-0005-0000-0000-000087000000}"/>
    <cellStyle name="通貨 3 6 2 6" xfId="935" xr:uid="{00000000-0005-0000-0000-000087000000}"/>
    <cellStyle name="通貨 3 6 3" xfId="102" xr:uid="{00000000-0005-0000-0000-000088000000}"/>
    <cellStyle name="通貨 3 6 3 2" xfId="535" xr:uid="{00000000-0005-0000-0000-000088000000}"/>
    <cellStyle name="通貨 3 6 3 2 2" xfId="1399" xr:uid="{00000000-0005-0000-0000-000088000000}"/>
    <cellStyle name="通貨 3 6 3 3" xfId="839" xr:uid="{00000000-0005-0000-0000-000088000000}"/>
    <cellStyle name="通貨 3 6 3 3 2" xfId="1703" xr:uid="{00000000-0005-0000-0000-000088000000}"/>
    <cellStyle name="通貨 3 6 3 4" xfId="407" xr:uid="{00000000-0005-0000-0000-000088000000}"/>
    <cellStyle name="通貨 3 6 3 4 2" xfId="1271" xr:uid="{00000000-0005-0000-0000-000088000000}"/>
    <cellStyle name="通貨 3 6 3 5" xfId="967" xr:uid="{00000000-0005-0000-0000-000088000000}"/>
    <cellStyle name="通貨 3 6 4" xfId="134" xr:uid="{00000000-0005-0000-0000-000089000000}"/>
    <cellStyle name="通貨 3 6 4 2" xfId="567" xr:uid="{00000000-0005-0000-0000-000089000000}"/>
    <cellStyle name="通貨 3 6 4 2 2" xfId="1431" xr:uid="{00000000-0005-0000-0000-000089000000}"/>
    <cellStyle name="通貨 3 6 4 3" xfId="871" xr:uid="{00000000-0005-0000-0000-000089000000}"/>
    <cellStyle name="通貨 3 6 4 3 2" xfId="1735" xr:uid="{00000000-0005-0000-0000-000089000000}"/>
    <cellStyle name="通貨 3 6 4 4" xfId="439" xr:uid="{00000000-0005-0000-0000-000089000000}"/>
    <cellStyle name="通貨 3 6 4 4 2" xfId="1303" xr:uid="{00000000-0005-0000-0000-000089000000}"/>
    <cellStyle name="通貨 3 6 4 5" xfId="999" xr:uid="{00000000-0005-0000-0000-000089000000}"/>
    <cellStyle name="通貨 3 6 5" xfId="191" xr:uid="{00000000-0005-0000-0000-000014000000}"/>
    <cellStyle name="通貨 3 6 5 2" xfId="623" xr:uid="{00000000-0005-0000-0000-000014000000}"/>
    <cellStyle name="通貨 3 6 5 2 2" xfId="1487" xr:uid="{00000000-0005-0000-0000-000014000000}"/>
    <cellStyle name="通貨 3 6 5 3" xfId="1055" xr:uid="{00000000-0005-0000-0000-000014000000}"/>
    <cellStyle name="通貨 3 6 6" xfId="471" xr:uid="{00000000-0005-0000-0000-000086000000}"/>
    <cellStyle name="通貨 3 6 6 2" xfId="1335" xr:uid="{00000000-0005-0000-0000-000086000000}"/>
    <cellStyle name="通貨 3 6 7" xfId="775" xr:uid="{00000000-0005-0000-0000-000086000000}"/>
    <cellStyle name="通貨 3 6 7 2" xfId="1639" xr:uid="{00000000-0005-0000-0000-000086000000}"/>
    <cellStyle name="通貨 3 6 8" xfId="343" xr:uid="{00000000-0005-0000-0000-000086000000}"/>
    <cellStyle name="通貨 3 6 8 2" xfId="1207" xr:uid="{00000000-0005-0000-0000-000086000000}"/>
    <cellStyle name="通貨 3 6 9" xfId="903" xr:uid="{00000000-0005-0000-0000-000086000000}"/>
    <cellStyle name="通貨 3 7" xfId="52" xr:uid="{00000000-0005-0000-0000-00008A000000}"/>
    <cellStyle name="通貨 3 7 2" xfId="86" xr:uid="{00000000-0005-0000-0000-00008B000000}"/>
    <cellStyle name="通貨 3 7 2 2" xfId="295" xr:uid="{00000000-0005-0000-0000-000014000000}"/>
    <cellStyle name="通貨 3 7 2 2 2" xfId="727" xr:uid="{00000000-0005-0000-0000-000014000000}"/>
    <cellStyle name="通貨 3 7 2 2 2 2" xfId="1591" xr:uid="{00000000-0005-0000-0000-000014000000}"/>
    <cellStyle name="通貨 3 7 2 2 3" xfId="1159" xr:uid="{00000000-0005-0000-0000-000014000000}"/>
    <cellStyle name="通貨 3 7 2 3" xfId="519" xr:uid="{00000000-0005-0000-0000-00008B000000}"/>
    <cellStyle name="通貨 3 7 2 3 2" xfId="1383" xr:uid="{00000000-0005-0000-0000-00008B000000}"/>
    <cellStyle name="通貨 3 7 2 4" xfId="823" xr:uid="{00000000-0005-0000-0000-00008B000000}"/>
    <cellStyle name="通貨 3 7 2 4 2" xfId="1687" xr:uid="{00000000-0005-0000-0000-00008B000000}"/>
    <cellStyle name="通貨 3 7 2 5" xfId="391" xr:uid="{00000000-0005-0000-0000-00008B000000}"/>
    <cellStyle name="通貨 3 7 2 5 2" xfId="1255" xr:uid="{00000000-0005-0000-0000-00008B000000}"/>
    <cellStyle name="通貨 3 7 2 6" xfId="951" xr:uid="{00000000-0005-0000-0000-00008B000000}"/>
    <cellStyle name="通貨 3 7 3" xfId="118" xr:uid="{00000000-0005-0000-0000-00008C000000}"/>
    <cellStyle name="通貨 3 7 3 2" xfId="551" xr:uid="{00000000-0005-0000-0000-00008C000000}"/>
    <cellStyle name="通貨 3 7 3 2 2" xfId="1415" xr:uid="{00000000-0005-0000-0000-00008C000000}"/>
    <cellStyle name="通貨 3 7 3 3" xfId="855" xr:uid="{00000000-0005-0000-0000-00008C000000}"/>
    <cellStyle name="通貨 3 7 3 3 2" xfId="1719" xr:uid="{00000000-0005-0000-0000-00008C000000}"/>
    <cellStyle name="通貨 3 7 3 4" xfId="423" xr:uid="{00000000-0005-0000-0000-00008C000000}"/>
    <cellStyle name="通貨 3 7 3 4 2" xfId="1287" xr:uid="{00000000-0005-0000-0000-00008C000000}"/>
    <cellStyle name="通貨 3 7 3 5" xfId="983" xr:uid="{00000000-0005-0000-0000-00008C000000}"/>
    <cellStyle name="通貨 3 7 4" xfId="150" xr:uid="{00000000-0005-0000-0000-00008D000000}"/>
    <cellStyle name="通貨 3 7 4 2" xfId="583" xr:uid="{00000000-0005-0000-0000-00008D000000}"/>
    <cellStyle name="通貨 3 7 4 2 2" xfId="1447" xr:uid="{00000000-0005-0000-0000-00008D000000}"/>
    <cellStyle name="通貨 3 7 4 3" xfId="887" xr:uid="{00000000-0005-0000-0000-00008D000000}"/>
    <cellStyle name="通貨 3 7 4 3 2" xfId="1751" xr:uid="{00000000-0005-0000-0000-00008D000000}"/>
    <cellStyle name="通貨 3 7 4 4" xfId="455" xr:uid="{00000000-0005-0000-0000-00008D000000}"/>
    <cellStyle name="通貨 3 7 4 4 2" xfId="1319" xr:uid="{00000000-0005-0000-0000-00008D000000}"/>
    <cellStyle name="通貨 3 7 4 5" xfId="1015" xr:uid="{00000000-0005-0000-0000-00008D000000}"/>
    <cellStyle name="通貨 3 7 5" xfId="215" xr:uid="{00000000-0005-0000-0000-000014000000}"/>
    <cellStyle name="通貨 3 7 5 2" xfId="647" xr:uid="{00000000-0005-0000-0000-000014000000}"/>
    <cellStyle name="通貨 3 7 5 2 2" xfId="1511" xr:uid="{00000000-0005-0000-0000-000014000000}"/>
    <cellStyle name="通貨 3 7 5 3" xfId="1079" xr:uid="{00000000-0005-0000-0000-000014000000}"/>
    <cellStyle name="通貨 3 7 6" xfId="487" xr:uid="{00000000-0005-0000-0000-00008A000000}"/>
    <cellStyle name="通貨 3 7 6 2" xfId="1351" xr:uid="{00000000-0005-0000-0000-00008A000000}"/>
    <cellStyle name="通貨 3 7 7" xfId="791" xr:uid="{00000000-0005-0000-0000-00008A000000}"/>
    <cellStyle name="通貨 3 7 7 2" xfId="1655" xr:uid="{00000000-0005-0000-0000-00008A000000}"/>
    <cellStyle name="通貨 3 7 8" xfId="359" xr:uid="{00000000-0005-0000-0000-00008A000000}"/>
    <cellStyle name="通貨 3 7 8 2" xfId="1223" xr:uid="{00000000-0005-0000-0000-00008A000000}"/>
    <cellStyle name="通貨 3 7 9" xfId="919" xr:uid="{00000000-0005-0000-0000-00008A000000}"/>
    <cellStyle name="通貨 3 8" xfId="62" xr:uid="{00000000-0005-0000-0000-00008E000000}"/>
    <cellStyle name="通貨 3 8 2" xfId="247" xr:uid="{00000000-0005-0000-0000-000014000000}"/>
    <cellStyle name="通貨 3 8 2 2" xfId="679" xr:uid="{00000000-0005-0000-0000-000014000000}"/>
    <cellStyle name="通貨 3 8 2 2 2" xfId="1543" xr:uid="{00000000-0005-0000-0000-000014000000}"/>
    <cellStyle name="通貨 3 8 2 3" xfId="1111" xr:uid="{00000000-0005-0000-0000-000014000000}"/>
    <cellStyle name="通貨 3 8 3" xfId="167" xr:uid="{00000000-0005-0000-0000-000014000000}"/>
    <cellStyle name="通貨 3 8 3 2" xfId="599" xr:uid="{00000000-0005-0000-0000-000014000000}"/>
    <cellStyle name="通貨 3 8 3 2 2" xfId="1463" xr:uid="{00000000-0005-0000-0000-000014000000}"/>
    <cellStyle name="通貨 3 8 3 3" xfId="1031" xr:uid="{00000000-0005-0000-0000-000014000000}"/>
    <cellStyle name="通貨 3 8 4" xfId="495" xr:uid="{00000000-0005-0000-0000-00008E000000}"/>
    <cellStyle name="通貨 3 8 4 2" xfId="1359" xr:uid="{00000000-0005-0000-0000-00008E000000}"/>
    <cellStyle name="通貨 3 8 5" xfId="799" xr:uid="{00000000-0005-0000-0000-00008E000000}"/>
    <cellStyle name="通貨 3 8 5 2" xfId="1663" xr:uid="{00000000-0005-0000-0000-00008E000000}"/>
    <cellStyle name="通貨 3 8 6" xfId="367" xr:uid="{00000000-0005-0000-0000-00008E000000}"/>
    <cellStyle name="通貨 3 8 6 2" xfId="1231" xr:uid="{00000000-0005-0000-0000-00008E000000}"/>
    <cellStyle name="通貨 3 8 7" xfId="927" xr:uid="{00000000-0005-0000-0000-00008E000000}"/>
    <cellStyle name="通貨 3 9" xfId="94" xr:uid="{00000000-0005-0000-0000-00008F000000}"/>
    <cellStyle name="通貨 3 9 2" xfId="239" xr:uid="{00000000-0005-0000-0000-000014000000}"/>
    <cellStyle name="通貨 3 9 2 2" xfId="671" xr:uid="{00000000-0005-0000-0000-000014000000}"/>
    <cellStyle name="通貨 3 9 2 2 2" xfId="1535" xr:uid="{00000000-0005-0000-0000-000014000000}"/>
    <cellStyle name="通貨 3 9 2 3" xfId="1103" xr:uid="{00000000-0005-0000-0000-000014000000}"/>
    <cellStyle name="通貨 3 9 3" xfId="527" xr:uid="{00000000-0005-0000-0000-00008F000000}"/>
    <cellStyle name="通貨 3 9 3 2" xfId="1391" xr:uid="{00000000-0005-0000-0000-00008F000000}"/>
    <cellStyle name="通貨 3 9 4" xfId="831" xr:uid="{00000000-0005-0000-0000-00008F000000}"/>
    <cellStyle name="通貨 3 9 4 2" xfId="1695" xr:uid="{00000000-0005-0000-0000-00008F000000}"/>
    <cellStyle name="通貨 3 9 5" xfId="399" xr:uid="{00000000-0005-0000-0000-00008F000000}"/>
    <cellStyle name="通貨 3 9 5 2" xfId="1263" xr:uid="{00000000-0005-0000-0000-00008F000000}"/>
    <cellStyle name="通貨 3 9 6" xfId="959" xr:uid="{00000000-0005-0000-0000-00008F000000}"/>
    <cellStyle name="標準" xfId="0" builtinId="0"/>
    <cellStyle name="標準 10" xfId="21" xr:uid="{00000000-0005-0000-0000-000091000000}"/>
    <cellStyle name="標準 2" xfId="3" xr:uid="{00000000-0005-0000-0000-000092000000}"/>
    <cellStyle name="標準 2 2" xfId="23" xr:uid="{00000000-0005-0000-0000-000093000000}"/>
    <cellStyle name="標準 2 3" xfId="24" xr:uid="{00000000-0005-0000-0000-000094000000}"/>
    <cellStyle name="標準 2 4" xfId="22" xr:uid="{00000000-0005-0000-0000-000095000000}"/>
    <cellStyle name="標準 2 5" xfId="61" xr:uid="{00000000-0005-0000-0000-000096000000}"/>
    <cellStyle name="標準 3" xfId="25" xr:uid="{00000000-0005-0000-0000-000097000000}"/>
    <cellStyle name="標準 3 2" xfId="26" xr:uid="{00000000-0005-0000-0000-000098000000}"/>
    <cellStyle name="標準 4" xfId="27" xr:uid="{00000000-0005-0000-0000-000099000000}"/>
    <cellStyle name="標準 5" xfId="28" xr:uid="{00000000-0005-0000-0000-00009A000000}"/>
    <cellStyle name="標準 6" xfId="29" xr:uid="{00000000-0005-0000-0000-00009B000000}"/>
    <cellStyle name="標準 7" xfId="4" xr:uid="{00000000-0005-0000-0000-00009C000000}"/>
    <cellStyle name="標準 8" xfId="60" xr:uid="{00000000-0005-0000-0000-00009D000000}"/>
  </cellStyles>
  <dxfs count="0"/>
  <tableStyles count="0" defaultTableStyle="TableStyleMedium2" defaultPivotStyle="PivotStyleLight16"/>
  <colors>
    <mruColors>
      <color rgb="FFFFFFCC"/>
      <color rgb="FF00FF00"/>
      <color rgb="FFE412A8"/>
      <color rgb="FFDAEEF3"/>
      <color rgb="FFFDE9D9"/>
      <color rgb="FFFFCCCC"/>
      <color rgb="FFFBCDEE"/>
      <color rgb="FFFF00FF"/>
      <color rgb="FFFF99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356"/>
  <sheetViews>
    <sheetView tabSelected="1" view="pageBreakPreview" zoomScale="60" zoomScaleNormal="85" workbookViewId="0">
      <selection activeCell="AH30" sqref="AH30"/>
    </sheetView>
  </sheetViews>
  <sheetFormatPr defaultColWidth="9" defaultRowHeight="13"/>
  <cols>
    <col min="1" max="1" width="5.6328125" style="154" bestFit="1" customWidth="1"/>
    <col min="2" max="2" width="9" style="14"/>
    <col min="3" max="3" width="6.453125" style="14" customWidth="1"/>
    <col min="4" max="4" width="49.453125" style="14" customWidth="1"/>
    <col min="5" max="5" width="7" style="14" customWidth="1"/>
    <col min="6" max="12" width="10.6328125" style="14" hidden="1" customWidth="1"/>
    <col min="13" max="14" width="10.6328125" style="14" customWidth="1"/>
    <col min="15" max="15" width="10.6328125" style="202" customWidth="1"/>
    <col min="16" max="16" width="10.6328125" style="14" customWidth="1"/>
    <col min="17" max="17" width="10.6328125" style="90" customWidth="1"/>
    <col min="18" max="20" width="10.6328125" style="14" hidden="1" customWidth="1"/>
    <col min="21" max="24" width="10.6328125" style="14" customWidth="1"/>
    <col min="25" max="16384" width="9" style="14"/>
  </cols>
  <sheetData>
    <row r="2" spans="1:24" ht="24.75" customHeight="1" thickBot="1">
      <c r="B2" s="270" t="s">
        <v>67</v>
      </c>
      <c r="C2" s="270"/>
      <c r="D2" s="270"/>
      <c r="E2" s="270"/>
    </row>
    <row r="3" spans="1:24" ht="37.5" customHeight="1">
      <c r="A3" s="155" t="s">
        <v>64</v>
      </c>
      <c r="B3" s="271"/>
      <c r="C3" s="272"/>
      <c r="D3" s="272"/>
      <c r="E3" s="20" t="s">
        <v>10</v>
      </c>
      <c r="F3" s="54" t="s">
        <v>137</v>
      </c>
      <c r="G3" s="79" t="s">
        <v>142</v>
      </c>
      <c r="H3" s="79" t="s">
        <v>167</v>
      </c>
      <c r="I3" s="79" t="s">
        <v>168</v>
      </c>
      <c r="J3" s="79" t="s">
        <v>169</v>
      </c>
      <c r="K3" s="79" t="s">
        <v>175</v>
      </c>
      <c r="L3" s="79" t="s">
        <v>186</v>
      </c>
      <c r="M3" s="79" t="s">
        <v>192</v>
      </c>
      <c r="N3" s="79" t="s">
        <v>195</v>
      </c>
      <c r="O3" s="193" t="s">
        <v>212</v>
      </c>
      <c r="P3" s="38" t="s">
        <v>216</v>
      </c>
      <c r="Q3" s="38" t="s">
        <v>174</v>
      </c>
      <c r="R3" s="278" t="s">
        <v>171</v>
      </c>
      <c r="S3" s="279"/>
      <c r="T3" s="280"/>
      <c r="U3" s="121" t="s">
        <v>138</v>
      </c>
      <c r="V3" s="121" t="s">
        <v>139</v>
      </c>
      <c r="W3" s="121" t="s">
        <v>140</v>
      </c>
      <c r="X3" s="121" t="s">
        <v>141</v>
      </c>
    </row>
    <row r="4" spans="1:24" ht="15" customHeight="1">
      <c r="B4" s="21"/>
      <c r="C4" s="22"/>
      <c r="D4" s="22"/>
      <c r="E4" s="23"/>
      <c r="F4" s="72"/>
      <c r="G4" s="56"/>
      <c r="H4" s="56"/>
      <c r="I4" s="56"/>
      <c r="J4" s="56"/>
      <c r="K4" s="56"/>
      <c r="L4" s="56"/>
      <c r="M4" s="56"/>
      <c r="N4" s="56"/>
      <c r="O4" s="203"/>
      <c r="P4" s="56"/>
      <c r="Q4" s="91"/>
      <c r="R4" s="93" t="s">
        <v>172</v>
      </c>
      <c r="S4" s="93" t="s">
        <v>173</v>
      </c>
      <c r="T4" s="93"/>
      <c r="U4" s="122"/>
      <c r="V4" s="122"/>
      <c r="W4" s="122"/>
      <c r="X4" s="122"/>
    </row>
    <row r="5" spans="1:24" ht="15" customHeight="1">
      <c r="A5" s="154">
        <v>1</v>
      </c>
      <c r="B5" s="24" t="s">
        <v>144</v>
      </c>
      <c r="C5" s="22"/>
      <c r="D5" s="22"/>
      <c r="E5" s="23"/>
      <c r="F5" s="73"/>
      <c r="G5" s="57"/>
      <c r="H5" s="57"/>
      <c r="I5" s="57"/>
      <c r="J5" s="57"/>
      <c r="K5" s="57"/>
      <c r="L5" s="57"/>
      <c r="M5" s="57"/>
      <c r="N5" s="57"/>
      <c r="O5" s="204"/>
      <c r="P5" s="57"/>
      <c r="Q5" s="56"/>
      <c r="R5" s="187"/>
      <c r="S5" s="187"/>
      <c r="T5" s="187"/>
      <c r="U5" s="189"/>
      <c r="V5" s="189"/>
      <c r="W5" s="189"/>
      <c r="X5" s="188"/>
    </row>
    <row r="6" spans="1:24" ht="15" customHeight="1">
      <c r="B6" s="25" t="s">
        <v>60</v>
      </c>
      <c r="C6" s="18"/>
      <c r="D6" s="13"/>
      <c r="E6" s="28"/>
      <c r="F6" s="53"/>
      <c r="G6" s="53"/>
      <c r="H6" s="53"/>
      <c r="I6" s="53"/>
      <c r="J6" s="11"/>
      <c r="K6" s="11"/>
      <c r="L6" s="11"/>
      <c r="M6" s="11"/>
      <c r="N6" s="11"/>
      <c r="O6" s="62"/>
      <c r="P6" s="53"/>
      <c r="Q6" s="36"/>
      <c r="R6" s="94"/>
      <c r="S6" s="94"/>
      <c r="T6" s="94"/>
      <c r="U6" s="123"/>
      <c r="V6" s="124"/>
      <c r="W6" s="125"/>
      <c r="X6" s="123"/>
    </row>
    <row r="7" spans="1:24" ht="15" customHeight="1">
      <c r="B7" s="11"/>
      <c r="C7" s="16" t="s">
        <v>68</v>
      </c>
      <c r="D7" s="17"/>
      <c r="E7" s="28" t="s">
        <v>11</v>
      </c>
      <c r="F7" s="15">
        <v>7772</v>
      </c>
      <c r="G7" s="15">
        <v>8005</v>
      </c>
      <c r="H7" s="15">
        <v>8877</v>
      </c>
      <c r="I7" s="15">
        <v>9872</v>
      </c>
      <c r="J7" s="15">
        <v>5629</v>
      </c>
      <c r="K7" s="15">
        <v>6390</v>
      </c>
      <c r="L7" s="15">
        <v>7402</v>
      </c>
      <c r="M7" s="26">
        <v>8104</v>
      </c>
      <c r="N7" s="26">
        <v>8401</v>
      </c>
      <c r="O7" s="223">
        <v>9590</v>
      </c>
      <c r="P7" s="166">
        <v>8021</v>
      </c>
      <c r="Q7" s="115" t="s">
        <v>234</v>
      </c>
      <c r="R7" s="112" t="str">
        <f>IF(O7&gt;=501,"①",IF(O7&lt;=100,"③","②"))</f>
        <v>①</v>
      </c>
      <c r="S7" s="114" t="str">
        <f>IF(P7/O7&lt;90%,"①",IF(AND(105%&lt;=P7/O7,P7/O7&lt;110%),"②",IF(AND(110%&lt;=P7/O7,P7/O7&lt;120%),"③",IF(P7/O7&gt;=120%,"④","⑤"))))</f>
        <v>①</v>
      </c>
      <c r="T7" s="113" t="e">
        <f>INDEX(#REF!,MATCH(S7,#REF!,0),MATCH(R7,#REF!,0))</f>
        <v>#REF!</v>
      </c>
      <c r="U7" s="41">
        <f>P7/N7</f>
        <v>0.95476728960837998</v>
      </c>
      <c r="V7" s="42">
        <f>P7/O7</f>
        <v>0.83639207507820645</v>
      </c>
      <c r="W7" s="67">
        <f>P7-N7</f>
        <v>-380</v>
      </c>
      <c r="X7" s="67">
        <f>P7-O7</f>
        <v>-1569</v>
      </c>
    </row>
    <row r="8" spans="1:24" ht="15" customHeight="1">
      <c r="B8" s="11"/>
      <c r="C8" s="16" t="s">
        <v>69</v>
      </c>
      <c r="D8" s="17"/>
      <c r="E8" s="28" t="s">
        <v>11</v>
      </c>
      <c r="F8" s="55">
        <v>1242</v>
      </c>
      <c r="G8" s="55">
        <v>1298</v>
      </c>
      <c r="H8" s="55">
        <v>1399</v>
      </c>
      <c r="I8" s="55">
        <v>1587</v>
      </c>
      <c r="J8" s="55">
        <v>989</v>
      </c>
      <c r="K8" s="15">
        <v>895</v>
      </c>
      <c r="L8" s="15">
        <v>1209</v>
      </c>
      <c r="M8" s="26">
        <v>1109</v>
      </c>
      <c r="N8" s="26">
        <v>1327</v>
      </c>
      <c r="O8" s="223">
        <v>1460</v>
      </c>
      <c r="P8" s="166">
        <v>1449</v>
      </c>
      <c r="Q8" s="115" t="s">
        <v>235</v>
      </c>
      <c r="R8" s="112" t="str">
        <f t="shared" ref="R8:R12" si="0">IF(O8&gt;=501,"①",IF(O8&lt;=100,"③","②"))</f>
        <v>①</v>
      </c>
      <c r="S8" s="114" t="str">
        <f t="shared" ref="S8:S12" si="1">IF(P8/O8&lt;90%,"①",IF(AND(105%&lt;=P8/O8,P8/O8&lt;110%),"②",IF(AND(110%&lt;=P8/O8,P8/O8&lt;120%),"③",IF(P8/O8&gt;=120%,"④","⑤"))))</f>
        <v>⑤</v>
      </c>
      <c r="T8" s="113" t="e">
        <f>INDEX(#REF!,MATCH(S8,#REF!,0),MATCH(R8,#REF!,0))</f>
        <v>#REF!</v>
      </c>
      <c r="U8" s="41">
        <f t="shared" ref="U8:U70" si="2">P8/N8</f>
        <v>1.0919366993217785</v>
      </c>
      <c r="V8" s="42">
        <f t="shared" ref="V8" si="3">P8/O8</f>
        <v>0.99246575342465748</v>
      </c>
      <c r="W8" s="67">
        <f t="shared" ref="W8:W70" si="4">P8-N8</f>
        <v>122</v>
      </c>
      <c r="X8" s="67">
        <f t="shared" ref="X8" si="5">P8-O8</f>
        <v>-11</v>
      </c>
    </row>
    <row r="9" spans="1:24" ht="15" customHeight="1">
      <c r="B9" s="11"/>
      <c r="C9" s="16" t="s">
        <v>70</v>
      </c>
      <c r="D9" s="17"/>
      <c r="E9" s="28" t="s">
        <v>11</v>
      </c>
      <c r="F9" s="55">
        <v>445</v>
      </c>
      <c r="G9" s="55">
        <v>406</v>
      </c>
      <c r="H9" s="55">
        <v>467</v>
      </c>
      <c r="I9" s="55">
        <v>437</v>
      </c>
      <c r="J9" s="55">
        <v>375</v>
      </c>
      <c r="K9" s="15">
        <v>352</v>
      </c>
      <c r="L9" s="15">
        <v>368</v>
      </c>
      <c r="M9" s="26">
        <v>338</v>
      </c>
      <c r="N9" s="26">
        <v>321</v>
      </c>
      <c r="O9" s="223">
        <v>430</v>
      </c>
      <c r="P9" s="166">
        <v>348</v>
      </c>
      <c r="Q9" s="115" t="s">
        <v>234</v>
      </c>
      <c r="R9" s="112" t="str">
        <f t="shared" si="0"/>
        <v>②</v>
      </c>
      <c r="S9" s="114" t="str">
        <f t="shared" si="1"/>
        <v>①</v>
      </c>
      <c r="T9" s="113" t="e">
        <f>INDEX(#REF!,MATCH(S9,#REF!,0),MATCH(R9,#REF!,0))</f>
        <v>#REF!</v>
      </c>
      <c r="U9" s="41">
        <f t="shared" si="2"/>
        <v>1.0841121495327102</v>
      </c>
      <c r="V9" s="42">
        <f>P9/O9</f>
        <v>0.80930232558139537</v>
      </c>
      <c r="W9" s="67">
        <f t="shared" si="4"/>
        <v>27</v>
      </c>
      <c r="X9" s="67">
        <f t="shared" ref="X9:X12" si="6">P9-O9</f>
        <v>-82</v>
      </c>
    </row>
    <row r="10" spans="1:24" ht="15" customHeight="1">
      <c r="B10" s="11"/>
      <c r="C10" s="16" t="s">
        <v>71</v>
      </c>
      <c r="D10" s="17"/>
      <c r="E10" s="28" t="s">
        <v>11</v>
      </c>
      <c r="F10" s="58">
        <v>453</v>
      </c>
      <c r="G10" s="58">
        <v>386</v>
      </c>
      <c r="H10" s="58">
        <v>401</v>
      </c>
      <c r="I10" s="58">
        <v>440</v>
      </c>
      <c r="J10" s="58">
        <v>382</v>
      </c>
      <c r="K10" s="26">
        <v>397</v>
      </c>
      <c r="L10" s="26">
        <v>429</v>
      </c>
      <c r="M10" s="26">
        <v>445</v>
      </c>
      <c r="N10" s="26">
        <v>511</v>
      </c>
      <c r="O10" s="223">
        <v>490</v>
      </c>
      <c r="P10" s="34">
        <v>484</v>
      </c>
      <c r="Q10" s="115" t="s">
        <v>235</v>
      </c>
      <c r="R10" s="112" t="str">
        <f t="shared" si="0"/>
        <v>②</v>
      </c>
      <c r="S10" s="114" t="str">
        <f t="shared" si="1"/>
        <v>⑤</v>
      </c>
      <c r="T10" s="113" t="e">
        <f>INDEX(#REF!,MATCH(S10,#REF!,0),MATCH(R10,#REF!,0))</f>
        <v>#REF!</v>
      </c>
      <c r="U10" s="41">
        <f t="shared" si="2"/>
        <v>0.94716242661448136</v>
      </c>
      <c r="V10" s="42">
        <f t="shared" ref="V10:V12" si="7">P10/O10</f>
        <v>0.98775510204081629</v>
      </c>
      <c r="W10" s="67">
        <f t="shared" si="4"/>
        <v>-27</v>
      </c>
      <c r="X10" s="67">
        <f>P10-O10</f>
        <v>-6</v>
      </c>
    </row>
    <row r="11" spans="1:24" ht="15" customHeight="1">
      <c r="B11" s="11"/>
      <c r="C11" s="12" t="s">
        <v>226</v>
      </c>
      <c r="D11" s="13"/>
      <c r="E11" s="28" t="s">
        <v>170</v>
      </c>
      <c r="F11" s="26"/>
      <c r="G11" s="58"/>
      <c r="H11" s="58"/>
      <c r="I11" s="58">
        <v>6955</v>
      </c>
      <c r="J11" s="58">
        <v>6163</v>
      </c>
      <c r="K11" s="26">
        <v>6370</v>
      </c>
      <c r="L11" s="26">
        <v>5768</v>
      </c>
      <c r="M11" s="26">
        <v>6587</v>
      </c>
      <c r="N11" s="26">
        <v>6962</v>
      </c>
      <c r="O11" s="223">
        <v>7150</v>
      </c>
      <c r="P11" s="34">
        <v>7357</v>
      </c>
      <c r="Q11" s="115" t="s">
        <v>235</v>
      </c>
      <c r="R11" s="112" t="str">
        <f t="shared" si="0"/>
        <v>①</v>
      </c>
      <c r="S11" s="114" t="str">
        <f t="shared" si="1"/>
        <v>⑤</v>
      </c>
      <c r="T11" s="113" t="e">
        <f>INDEX(#REF!,MATCH(S11,#REF!,0),MATCH(R11,#REF!,0))</f>
        <v>#REF!</v>
      </c>
      <c r="U11" s="41">
        <f t="shared" si="2"/>
        <v>1.0567365699511635</v>
      </c>
      <c r="V11" s="42">
        <f t="shared" si="7"/>
        <v>1.0289510489510489</v>
      </c>
      <c r="W11" s="67">
        <f t="shared" si="4"/>
        <v>395</v>
      </c>
      <c r="X11" s="67">
        <f t="shared" si="6"/>
        <v>207</v>
      </c>
    </row>
    <row r="12" spans="1:24" ht="15" customHeight="1">
      <c r="B12" s="11"/>
      <c r="C12" s="12" t="s">
        <v>197</v>
      </c>
      <c r="D12" s="13"/>
      <c r="E12" s="28" t="s">
        <v>196</v>
      </c>
      <c r="F12" s="26"/>
      <c r="G12" s="58"/>
      <c r="H12" s="58"/>
      <c r="I12" s="58"/>
      <c r="J12" s="58"/>
      <c r="K12" s="74">
        <v>35.1</v>
      </c>
      <c r="L12" s="209">
        <v>24.7</v>
      </c>
      <c r="M12" s="74">
        <v>37.4</v>
      </c>
      <c r="N12" s="74">
        <v>31.3</v>
      </c>
      <c r="O12" s="227">
        <v>37.5</v>
      </c>
      <c r="P12" s="210">
        <v>27.5</v>
      </c>
      <c r="Q12" s="115" t="s">
        <v>234</v>
      </c>
      <c r="R12" s="158" t="str">
        <f t="shared" si="0"/>
        <v>③</v>
      </c>
      <c r="S12" s="159" t="str">
        <f t="shared" si="1"/>
        <v>①</v>
      </c>
      <c r="T12" s="160" t="e">
        <f>INDEX(#REF!,MATCH(S12,#REF!,0),MATCH(R12,#REF!,0))</f>
        <v>#REF!</v>
      </c>
      <c r="U12" s="41">
        <f t="shared" si="2"/>
        <v>0.87859424920127793</v>
      </c>
      <c r="V12" s="161">
        <f t="shared" si="7"/>
        <v>0.73333333333333328</v>
      </c>
      <c r="W12" s="78">
        <f t="shared" si="4"/>
        <v>-3.8000000000000007</v>
      </c>
      <c r="X12" s="78">
        <f t="shared" si="6"/>
        <v>-10</v>
      </c>
    </row>
    <row r="13" spans="1:24" customFormat="1" ht="12.75" hidden="1" customHeight="1">
      <c r="A13" s="154"/>
      <c r="B13" s="5" t="s">
        <v>61</v>
      </c>
      <c r="C13" s="18"/>
      <c r="D13" s="13"/>
      <c r="E13" s="28"/>
      <c r="F13" s="61"/>
      <c r="G13" s="61"/>
      <c r="H13" s="61"/>
      <c r="I13" s="61"/>
      <c r="J13" s="61"/>
      <c r="K13" s="61"/>
      <c r="L13" s="61"/>
      <c r="M13" s="61"/>
      <c r="N13" s="61"/>
      <c r="O13" s="68"/>
      <c r="P13" s="61"/>
      <c r="Q13" s="39"/>
      <c r="R13" s="158"/>
      <c r="S13" s="159"/>
      <c r="T13" s="160"/>
      <c r="U13" s="41"/>
      <c r="V13" s="126"/>
      <c r="W13" s="67"/>
      <c r="X13" s="127"/>
    </row>
    <row r="14" spans="1:24" ht="15" hidden="1" customHeight="1">
      <c r="B14" s="11"/>
      <c r="C14" s="12" t="s">
        <v>176</v>
      </c>
      <c r="D14" s="13"/>
      <c r="E14" s="28" t="s">
        <v>12</v>
      </c>
      <c r="F14" s="59">
        <v>8262</v>
      </c>
      <c r="G14" s="64">
        <v>8398</v>
      </c>
      <c r="H14" s="64">
        <v>8600</v>
      </c>
      <c r="I14" s="64">
        <v>10013</v>
      </c>
      <c r="J14" s="64">
        <v>7818</v>
      </c>
      <c r="K14" s="27">
        <v>7495</v>
      </c>
      <c r="L14" s="27">
        <v>7961</v>
      </c>
      <c r="M14" s="27">
        <v>8927</v>
      </c>
      <c r="N14" s="27">
        <v>9256</v>
      </c>
      <c r="O14" s="27"/>
      <c r="P14" s="35">
        <v>9925</v>
      </c>
      <c r="Q14" s="39"/>
      <c r="R14" s="158"/>
      <c r="S14" s="159"/>
      <c r="T14" s="160"/>
      <c r="U14" s="41">
        <f t="shared" si="2"/>
        <v>1.072277441659464</v>
      </c>
      <c r="V14" s="42"/>
      <c r="W14" s="67">
        <f t="shared" si="4"/>
        <v>669</v>
      </c>
      <c r="X14" s="67"/>
    </row>
    <row r="15" spans="1:24" customFormat="1" hidden="1">
      <c r="A15" s="154"/>
      <c r="B15" s="234"/>
      <c r="C15" s="233" t="s">
        <v>15</v>
      </c>
      <c r="D15" s="235"/>
      <c r="E15" s="10"/>
      <c r="F15" s="61"/>
      <c r="G15" s="66"/>
      <c r="H15" s="66"/>
      <c r="I15" s="66"/>
      <c r="J15" s="66"/>
      <c r="K15" s="40"/>
      <c r="L15" s="40"/>
      <c r="M15" s="40"/>
      <c r="N15" s="40"/>
      <c r="O15" s="27"/>
      <c r="P15" s="40"/>
      <c r="Q15" s="39"/>
      <c r="R15" s="158"/>
      <c r="S15" s="159"/>
      <c r="T15" s="160"/>
      <c r="U15" s="41"/>
      <c r="V15" s="126"/>
      <c r="W15" s="67"/>
      <c r="X15" s="127"/>
    </row>
    <row r="16" spans="1:24" customFormat="1" hidden="1">
      <c r="A16" s="154"/>
      <c r="B16" s="234"/>
      <c r="C16" s="233"/>
      <c r="D16" s="235" t="s">
        <v>16</v>
      </c>
      <c r="E16" s="10" t="s">
        <v>11</v>
      </c>
      <c r="F16" s="70">
        <v>103</v>
      </c>
      <c r="G16" s="80">
        <v>97</v>
      </c>
      <c r="H16" s="80">
        <v>93</v>
      </c>
      <c r="I16" s="80">
        <v>81</v>
      </c>
      <c r="J16" s="80">
        <v>80</v>
      </c>
      <c r="K16" s="27">
        <v>108</v>
      </c>
      <c r="L16" s="27">
        <v>78</v>
      </c>
      <c r="M16" s="27">
        <v>129</v>
      </c>
      <c r="N16" s="27">
        <v>99</v>
      </c>
      <c r="O16" s="167"/>
      <c r="P16" s="27"/>
      <c r="Q16" s="39"/>
      <c r="R16" s="158"/>
      <c r="S16" s="159"/>
      <c r="T16" s="160"/>
      <c r="U16" s="41">
        <f t="shared" si="2"/>
        <v>0</v>
      </c>
      <c r="V16" s="42"/>
      <c r="W16" s="67">
        <f t="shared" si="4"/>
        <v>-99</v>
      </c>
      <c r="X16" s="127"/>
    </row>
    <row r="17" spans="1:24" customFormat="1" hidden="1">
      <c r="A17" s="154"/>
      <c r="B17" s="234"/>
      <c r="C17" s="233"/>
      <c r="D17" s="235" t="s">
        <v>17</v>
      </c>
      <c r="E17" s="10" t="s">
        <v>11</v>
      </c>
      <c r="F17" s="70">
        <v>180</v>
      </c>
      <c r="G17" s="80">
        <v>152</v>
      </c>
      <c r="H17" s="80">
        <v>209</v>
      </c>
      <c r="I17" s="80">
        <v>197</v>
      </c>
      <c r="J17" s="80">
        <v>183</v>
      </c>
      <c r="K17" s="27">
        <v>178</v>
      </c>
      <c r="L17" s="27">
        <v>148</v>
      </c>
      <c r="M17" s="27">
        <v>127</v>
      </c>
      <c r="N17" s="27">
        <v>170</v>
      </c>
      <c r="O17" s="167"/>
      <c r="P17" s="27"/>
      <c r="Q17" s="39"/>
      <c r="R17" s="158"/>
      <c r="S17" s="159"/>
      <c r="T17" s="160"/>
      <c r="U17" s="41">
        <f t="shared" si="2"/>
        <v>0</v>
      </c>
      <c r="V17" s="42"/>
      <c r="W17" s="67">
        <f t="shared" si="4"/>
        <v>-170</v>
      </c>
      <c r="X17" s="127"/>
    </row>
    <row r="18" spans="1:24" customFormat="1" hidden="1">
      <c r="A18" s="154"/>
      <c r="B18" s="234"/>
      <c r="C18" s="233"/>
      <c r="D18" s="235" t="s">
        <v>18</v>
      </c>
      <c r="E18" s="10" t="s">
        <v>11</v>
      </c>
      <c r="F18" s="70">
        <v>108</v>
      </c>
      <c r="G18" s="80">
        <v>92</v>
      </c>
      <c r="H18" s="80">
        <v>134</v>
      </c>
      <c r="I18" s="80">
        <v>170</v>
      </c>
      <c r="J18" s="80">
        <v>169</v>
      </c>
      <c r="K18" s="27">
        <v>141</v>
      </c>
      <c r="L18" s="27">
        <v>114</v>
      </c>
      <c r="M18" s="27">
        <v>47</v>
      </c>
      <c r="N18" s="27">
        <v>62</v>
      </c>
      <c r="O18" s="167"/>
      <c r="P18" s="27"/>
      <c r="Q18" s="39"/>
      <c r="R18" s="158"/>
      <c r="S18" s="159"/>
      <c r="T18" s="160"/>
      <c r="U18" s="41">
        <f t="shared" si="2"/>
        <v>0</v>
      </c>
      <c r="V18" s="42"/>
      <c r="W18" s="67">
        <f t="shared" si="4"/>
        <v>-62</v>
      </c>
      <c r="X18" s="127"/>
    </row>
    <row r="19" spans="1:24" customFormat="1" hidden="1">
      <c r="A19" s="154"/>
      <c r="B19" s="236"/>
      <c r="C19" s="233" t="s">
        <v>19</v>
      </c>
      <c r="D19" s="235"/>
      <c r="E19" s="28" t="s">
        <v>11</v>
      </c>
      <c r="F19" s="70">
        <v>2381</v>
      </c>
      <c r="G19" s="80">
        <f>G8+G9+G10</f>
        <v>2090</v>
      </c>
      <c r="H19" s="80">
        <v>2267</v>
      </c>
      <c r="I19" s="80">
        <v>2464</v>
      </c>
      <c r="J19" s="80">
        <f>+J8+J9+J10</f>
        <v>1746</v>
      </c>
      <c r="K19" s="27">
        <v>1644</v>
      </c>
      <c r="L19" s="27">
        <v>2006</v>
      </c>
      <c r="M19" s="27">
        <v>1892</v>
      </c>
      <c r="N19" s="27">
        <v>2159</v>
      </c>
      <c r="O19" s="167"/>
      <c r="P19" s="27"/>
      <c r="Q19" s="39"/>
      <c r="R19" s="158"/>
      <c r="S19" s="159"/>
      <c r="T19" s="160"/>
      <c r="U19" s="41">
        <f t="shared" si="2"/>
        <v>0</v>
      </c>
      <c r="V19" s="42"/>
      <c r="W19" s="67">
        <f t="shared" si="4"/>
        <v>-2159</v>
      </c>
      <c r="X19" s="127"/>
    </row>
    <row r="20" spans="1:24" customFormat="1" hidden="1">
      <c r="A20" s="154"/>
      <c r="B20" s="234"/>
      <c r="C20" s="233" t="s">
        <v>178</v>
      </c>
      <c r="D20" s="235"/>
      <c r="E20" s="10"/>
      <c r="F20" s="70"/>
      <c r="G20" s="80"/>
      <c r="H20" s="80"/>
      <c r="I20" s="80"/>
      <c r="J20" s="80"/>
      <c r="K20" s="27"/>
      <c r="L20" s="27"/>
      <c r="M20" s="27"/>
      <c r="N20" s="27"/>
      <c r="O20" s="27"/>
      <c r="P20" s="27"/>
      <c r="Q20" s="39"/>
      <c r="R20" s="158"/>
      <c r="S20" s="159"/>
      <c r="T20" s="160"/>
      <c r="U20" s="41"/>
      <c r="V20" s="42"/>
      <c r="W20" s="67"/>
      <c r="X20" s="127"/>
    </row>
    <row r="21" spans="1:24" ht="15" hidden="1" customHeight="1">
      <c r="B21" s="236"/>
      <c r="C21" s="233"/>
      <c r="D21" s="235" t="s">
        <v>87</v>
      </c>
      <c r="E21" s="28" t="s">
        <v>11</v>
      </c>
      <c r="F21" s="58">
        <v>33727</v>
      </c>
      <c r="G21" s="60">
        <v>35554</v>
      </c>
      <c r="H21" s="60">
        <v>37566</v>
      </c>
      <c r="I21" s="60">
        <v>39924</v>
      </c>
      <c r="J21" s="60">
        <v>35794</v>
      </c>
      <c r="K21" s="27">
        <v>37260</v>
      </c>
      <c r="L21" s="27">
        <v>30695</v>
      </c>
      <c r="M21" s="27">
        <v>40282</v>
      </c>
      <c r="N21" s="27">
        <v>42341</v>
      </c>
      <c r="O21" s="27"/>
      <c r="P21" s="27"/>
      <c r="Q21" s="39"/>
      <c r="R21" s="158"/>
      <c r="S21" s="159"/>
      <c r="T21" s="160"/>
      <c r="U21" s="41">
        <f t="shared" si="2"/>
        <v>0</v>
      </c>
      <c r="V21" s="42"/>
      <c r="W21" s="67">
        <f t="shared" si="4"/>
        <v>-42341</v>
      </c>
      <c r="X21" s="67"/>
    </row>
    <row r="22" spans="1:24" ht="15" hidden="1" customHeight="1">
      <c r="B22" s="236"/>
      <c r="C22" s="233"/>
      <c r="D22" s="237" t="s">
        <v>88</v>
      </c>
      <c r="E22" s="28" t="s">
        <v>11</v>
      </c>
      <c r="F22" s="58">
        <v>9189</v>
      </c>
      <c r="G22" s="60">
        <v>10376</v>
      </c>
      <c r="H22" s="60">
        <v>10787</v>
      </c>
      <c r="I22" s="60">
        <v>10724</v>
      </c>
      <c r="J22" s="60">
        <v>9200</v>
      </c>
      <c r="K22" s="27">
        <v>9805</v>
      </c>
      <c r="L22" s="27">
        <v>7504</v>
      </c>
      <c r="M22" s="27">
        <v>10072</v>
      </c>
      <c r="N22" s="27">
        <v>10317</v>
      </c>
      <c r="O22" s="27"/>
      <c r="P22" s="27"/>
      <c r="Q22" s="39"/>
      <c r="R22" s="158"/>
      <c r="S22" s="159"/>
      <c r="T22" s="160"/>
      <c r="U22" s="41">
        <f t="shared" si="2"/>
        <v>0</v>
      </c>
      <c r="V22" s="42"/>
      <c r="W22" s="67">
        <f t="shared" si="4"/>
        <v>-10317</v>
      </c>
      <c r="X22" s="67"/>
    </row>
    <row r="23" spans="1:24" ht="15" hidden="1" customHeight="1">
      <c r="B23" s="236"/>
      <c r="C23" s="233"/>
      <c r="D23" s="235" t="s">
        <v>89</v>
      </c>
      <c r="E23" s="28" t="s">
        <v>11</v>
      </c>
      <c r="F23" s="58">
        <v>4417</v>
      </c>
      <c r="G23" s="60">
        <v>4628</v>
      </c>
      <c r="H23" s="60">
        <v>4467</v>
      </c>
      <c r="I23" s="60">
        <v>4678</v>
      </c>
      <c r="J23" s="60">
        <v>4134</v>
      </c>
      <c r="K23" s="27">
        <v>3997</v>
      </c>
      <c r="L23" s="27">
        <v>3417</v>
      </c>
      <c r="M23" s="27">
        <v>4552</v>
      </c>
      <c r="N23" s="27">
        <v>4890</v>
      </c>
      <c r="O23" s="27"/>
      <c r="P23" s="27"/>
      <c r="Q23" s="39"/>
      <c r="R23" s="158"/>
      <c r="S23" s="159"/>
      <c r="T23" s="160"/>
      <c r="U23" s="41">
        <f t="shared" si="2"/>
        <v>0</v>
      </c>
      <c r="V23" s="42"/>
      <c r="W23" s="67">
        <f t="shared" si="4"/>
        <v>-4890</v>
      </c>
      <c r="X23" s="67"/>
    </row>
    <row r="24" spans="1:24" ht="15" hidden="1" customHeight="1">
      <c r="B24" s="236"/>
      <c r="C24" s="233"/>
      <c r="D24" s="237" t="s">
        <v>90</v>
      </c>
      <c r="E24" s="28" t="s">
        <v>11</v>
      </c>
      <c r="F24" s="58">
        <v>2850</v>
      </c>
      <c r="G24" s="60">
        <v>2596</v>
      </c>
      <c r="H24" s="60">
        <v>2572</v>
      </c>
      <c r="I24" s="60">
        <v>2556</v>
      </c>
      <c r="J24" s="60">
        <v>2259</v>
      </c>
      <c r="K24" s="27">
        <v>2180</v>
      </c>
      <c r="L24" s="27">
        <v>1320</v>
      </c>
      <c r="M24" s="27">
        <v>1832</v>
      </c>
      <c r="N24" s="27">
        <v>1859</v>
      </c>
      <c r="O24" s="27"/>
      <c r="P24" s="27"/>
      <c r="Q24" s="39"/>
      <c r="R24" s="158"/>
      <c r="S24" s="159"/>
      <c r="T24" s="160"/>
      <c r="U24" s="41">
        <f t="shared" si="2"/>
        <v>0</v>
      </c>
      <c r="V24" s="42"/>
      <c r="W24" s="67">
        <f t="shared" si="4"/>
        <v>-1859</v>
      </c>
      <c r="X24" s="67"/>
    </row>
    <row r="25" spans="1:24" ht="15" hidden="1" customHeight="1">
      <c r="B25" s="236"/>
      <c r="C25" s="233"/>
      <c r="D25" s="235" t="s">
        <v>91</v>
      </c>
      <c r="E25" s="28" t="s">
        <v>11</v>
      </c>
      <c r="F25" s="58">
        <v>10458</v>
      </c>
      <c r="G25" s="60">
        <v>12337</v>
      </c>
      <c r="H25" s="60">
        <v>10290</v>
      </c>
      <c r="I25" s="60">
        <v>10236</v>
      </c>
      <c r="J25" s="60">
        <v>10161</v>
      </c>
      <c r="K25" s="27">
        <v>9764</v>
      </c>
      <c r="L25" s="27">
        <v>8216</v>
      </c>
      <c r="M25" s="27">
        <v>3249</v>
      </c>
      <c r="N25" s="27">
        <v>8283</v>
      </c>
      <c r="O25" s="27"/>
      <c r="P25" s="27"/>
      <c r="Q25" s="39"/>
      <c r="R25" s="158"/>
      <c r="S25" s="159"/>
      <c r="T25" s="160"/>
      <c r="U25" s="41">
        <f t="shared" si="2"/>
        <v>0</v>
      </c>
      <c r="V25" s="42"/>
      <c r="W25" s="67">
        <f t="shared" si="4"/>
        <v>-8283</v>
      </c>
      <c r="X25" s="67"/>
    </row>
    <row r="26" spans="1:24" ht="15" hidden="1" customHeight="1">
      <c r="B26" s="236"/>
      <c r="C26" s="233"/>
      <c r="D26" s="235" t="s">
        <v>92</v>
      </c>
      <c r="E26" s="28" t="s">
        <v>11</v>
      </c>
      <c r="F26" s="58">
        <v>650</v>
      </c>
      <c r="G26" s="60">
        <v>689</v>
      </c>
      <c r="H26" s="60">
        <v>543</v>
      </c>
      <c r="I26" s="60">
        <v>738</v>
      </c>
      <c r="J26" s="60">
        <v>709</v>
      </c>
      <c r="K26" s="27">
        <v>687</v>
      </c>
      <c r="L26" s="27">
        <v>457</v>
      </c>
      <c r="M26" s="27">
        <v>579</v>
      </c>
      <c r="N26" s="27">
        <v>698</v>
      </c>
      <c r="O26" s="27"/>
      <c r="P26" s="27"/>
      <c r="Q26" s="39"/>
      <c r="R26" s="158"/>
      <c r="S26" s="159"/>
      <c r="T26" s="160"/>
      <c r="U26" s="41">
        <f t="shared" si="2"/>
        <v>0</v>
      </c>
      <c r="V26" s="42"/>
      <c r="W26" s="67">
        <f t="shared" si="4"/>
        <v>-698</v>
      </c>
      <c r="X26" s="67"/>
    </row>
    <row r="27" spans="1:24" ht="15" hidden="1" customHeight="1">
      <c r="B27" s="11"/>
      <c r="C27" s="12" t="s">
        <v>180</v>
      </c>
      <c r="D27" s="13"/>
      <c r="E27" s="28" t="s">
        <v>179</v>
      </c>
      <c r="F27" s="58"/>
      <c r="G27" s="60"/>
      <c r="H27" s="60"/>
      <c r="I27" s="60">
        <v>4878</v>
      </c>
      <c r="J27" s="60">
        <v>3721</v>
      </c>
      <c r="K27" s="27">
        <v>3773</v>
      </c>
      <c r="L27" s="27">
        <v>3466</v>
      </c>
      <c r="M27" s="27">
        <v>3640</v>
      </c>
      <c r="N27" s="27">
        <v>4009</v>
      </c>
      <c r="O27" s="27"/>
      <c r="P27" s="35">
        <v>4213</v>
      </c>
      <c r="Q27" s="39"/>
      <c r="R27" s="158"/>
      <c r="S27" s="159"/>
      <c r="T27" s="160"/>
      <c r="U27" s="41">
        <f t="shared" si="2"/>
        <v>1.0508855076078822</v>
      </c>
      <c r="V27" s="42"/>
      <c r="W27" s="67">
        <f t="shared" si="4"/>
        <v>204</v>
      </c>
      <c r="X27" s="67"/>
    </row>
    <row r="28" spans="1:24" ht="15" hidden="1" customHeight="1">
      <c r="B28" s="11"/>
      <c r="C28" s="12" t="s">
        <v>181</v>
      </c>
      <c r="D28" s="13"/>
      <c r="E28" s="28" t="s">
        <v>170</v>
      </c>
      <c r="F28" s="58"/>
      <c r="G28" s="60"/>
      <c r="H28" s="60"/>
      <c r="I28" s="60">
        <v>1315</v>
      </c>
      <c r="J28" s="60">
        <v>1291</v>
      </c>
      <c r="K28" s="27">
        <v>1261</v>
      </c>
      <c r="L28" s="27">
        <v>1182</v>
      </c>
      <c r="M28" s="27">
        <v>1130</v>
      </c>
      <c r="N28" s="27">
        <v>1152</v>
      </c>
      <c r="O28" s="27"/>
      <c r="P28" s="35">
        <v>1180</v>
      </c>
      <c r="Q28" s="39"/>
      <c r="R28" s="158"/>
      <c r="S28" s="159"/>
      <c r="T28" s="160"/>
      <c r="U28" s="41">
        <f t="shared" si="2"/>
        <v>1.0243055555555556</v>
      </c>
      <c r="V28" s="42"/>
      <c r="W28" s="67">
        <f t="shared" si="4"/>
        <v>28</v>
      </c>
      <c r="X28" s="67"/>
    </row>
    <row r="29" spans="1:24" ht="15" customHeight="1">
      <c r="A29" s="154">
        <v>2</v>
      </c>
      <c r="B29" s="11" t="s">
        <v>146</v>
      </c>
      <c r="C29" s="12"/>
      <c r="D29" s="13"/>
      <c r="E29" s="28"/>
      <c r="F29" s="59"/>
      <c r="G29" s="59"/>
      <c r="H29" s="59"/>
      <c r="I29" s="59"/>
      <c r="J29" s="59"/>
      <c r="K29" s="59"/>
      <c r="L29" s="59"/>
      <c r="M29" s="59"/>
      <c r="N29" s="59"/>
      <c r="O29" s="64"/>
      <c r="P29" s="59"/>
      <c r="Q29" s="39"/>
      <c r="R29" s="158"/>
      <c r="S29" s="159"/>
      <c r="T29" s="160"/>
      <c r="U29" s="41"/>
      <c r="V29" s="42"/>
      <c r="W29" s="67"/>
      <c r="X29" s="129"/>
    </row>
    <row r="30" spans="1:24" ht="15" customHeight="1">
      <c r="B30" s="25" t="s">
        <v>62</v>
      </c>
      <c r="C30" s="18"/>
      <c r="D30" s="13"/>
      <c r="E30" s="28"/>
      <c r="F30" s="26"/>
      <c r="G30" s="26"/>
      <c r="H30" s="26"/>
      <c r="I30" s="26"/>
      <c r="J30" s="26"/>
      <c r="K30" s="26"/>
      <c r="L30" s="26"/>
      <c r="M30" s="26"/>
      <c r="N30" s="26"/>
      <c r="O30" s="27"/>
      <c r="P30" s="26"/>
      <c r="Q30" s="39"/>
      <c r="R30" s="158"/>
      <c r="S30" s="159"/>
      <c r="T30" s="160"/>
      <c r="U30" s="41"/>
      <c r="V30" s="130"/>
      <c r="W30" s="67"/>
      <c r="X30" s="92"/>
    </row>
    <row r="31" spans="1:24" ht="15" customHeight="1">
      <c r="B31" s="25"/>
      <c r="C31" s="18" t="s">
        <v>205</v>
      </c>
      <c r="D31" s="13"/>
      <c r="E31" s="28" t="s">
        <v>170</v>
      </c>
      <c r="F31" s="26"/>
      <c r="G31" s="26"/>
      <c r="H31" s="26"/>
      <c r="I31" s="26"/>
      <c r="J31" s="26"/>
      <c r="K31" s="39" t="s">
        <v>209</v>
      </c>
      <c r="L31" s="26">
        <v>2106</v>
      </c>
      <c r="M31" s="26">
        <v>2142</v>
      </c>
      <c r="N31" s="26">
        <v>2257</v>
      </c>
      <c r="O31" s="232">
        <v>2400</v>
      </c>
      <c r="P31" s="34">
        <v>2443</v>
      </c>
      <c r="Q31" s="115" t="s">
        <v>235</v>
      </c>
      <c r="R31" s="158" t="str">
        <f t="shared" ref="R31" si="8">IF(O31&gt;=501,"①",IF(O31&lt;=100,"③","②"))</f>
        <v>①</v>
      </c>
      <c r="S31" s="159" t="str">
        <f t="shared" ref="S31" si="9">IF(P31/O31&lt;90%,"①",IF(AND(105%&lt;=P31/O31,P31/O31&lt;110%),"②",IF(AND(110%&lt;=P31/O31,P31/O31&lt;120%),"③",IF(P31/O31&gt;=120%,"④","⑤"))))</f>
        <v>⑤</v>
      </c>
      <c r="T31" s="160" t="e">
        <f>INDEX(#REF!,MATCH(S31,#REF!,0),MATCH(R31,#REF!,0))</f>
        <v>#REF!</v>
      </c>
      <c r="U31" s="41">
        <f t="shared" si="2"/>
        <v>1.0824102791315906</v>
      </c>
      <c r="V31" s="42">
        <f>P31/O31</f>
        <v>1.0179166666666666</v>
      </c>
      <c r="W31" s="67">
        <f t="shared" si="4"/>
        <v>186</v>
      </c>
      <c r="X31" s="67">
        <f t="shared" ref="X31:X33" si="10">P31-O31</f>
        <v>43</v>
      </c>
    </row>
    <row r="32" spans="1:24" ht="15" customHeight="1">
      <c r="B32" s="25"/>
      <c r="C32" s="12" t="s">
        <v>187</v>
      </c>
      <c r="D32" s="13"/>
      <c r="E32" s="28" t="s">
        <v>184</v>
      </c>
      <c r="F32" s="26"/>
      <c r="G32" s="26"/>
      <c r="H32" s="26"/>
      <c r="I32" s="26">
        <v>65</v>
      </c>
      <c r="J32" s="26">
        <v>74</v>
      </c>
      <c r="K32" s="26">
        <v>69</v>
      </c>
      <c r="L32" s="26">
        <v>67</v>
      </c>
      <c r="M32" s="26">
        <v>66</v>
      </c>
      <c r="N32" s="26">
        <v>70</v>
      </c>
      <c r="O32" s="213">
        <v>73</v>
      </c>
      <c r="P32" s="34">
        <v>89</v>
      </c>
      <c r="Q32" s="115" t="s">
        <v>236</v>
      </c>
      <c r="R32" s="158" t="str">
        <f t="shared" ref="R32:R33" si="11">IF(O32&gt;=501,"①",IF(O32&lt;=100,"③","②"))</f>
        <v>③</v>
      </c>
      <c r="S32" s="114" t="str">
        <f>IF(P32/O32&lt;90%,"①",IF(AND(105%&lt;=P32/O32,P32/O32&lt;110%),"②",IF(AND(110%&lt;=P32/O32,P32/O32&lt;120%),"③",IF(P32/O32&gt;=120%,"④","⑤"))))</f>
        <v>④</v>
      </c>
      <c r="T32" s="113" t="e">
        <f>INDEX(#REF!,MATCH(S32,#REF!,0),MATCH(R32,#REF!,0))</f>
        <v>#REF!</v>
      </c>
      <c r="U32" s="41">
        <f t="shared" si="2"/>
        <v>1.2714285714285714</v>
      </c>
      <c r="V32" s="42">
        <f>P32/O32</f>
        <v>1.2191780821917808</v>
      </c>
      <c r="W32" s="67">
        <f t="shared" si="4"/>
        <v>19</v>
      </c>
      <c r="X32" s="67">
        <f t="shared" si="10"/>
        <v>16</v>
      </c>
    </row>
    <row r="33" spans="1:24" ht="15" customHeight="1">
      <c r="B33" s="25"/>
      <c r="C33" s="12" t="s">
        <v>188</v>
      </c>
      <c r="D33" s="13"/>
      <c r="E33" s="28" t="s">
        <v>184</v>
      </c>
      <c r="F33" s="26"/>
      <c r="G33" s="26"/>
      <c r="H33" s="26"/>
      <c r="I33" s="26">
        <v>68</v>
      </c>
      <c r="J33" s="26">
        <v>38</v>
      </c>
      <c r="K33" s="26">
        <v>28</v>
      </c>
      <c r="L33" s="26">
        <v>21</v>
      </c>
      <c r="M33" s="26">
        <v>13</v>
      </c>
      <c r="N33" s="26">
        <v>13</v>
      </c>
      <c r="O33" s="213">
        <v>15</v>
      </c>
      <c r="P33" s="34">
        <v>22</v>
      </c>
      <c r="Q33" s="115" t="s">
        <v>236</v>
      </c>
      <c r="R33" s="112" t="str">
        <f t="shared" si="11"/>
        <v>③</v>
      </c>
      <c r="S33" s="114" t="str">
        <f t="shared" ref="S33" si="12">IF(P33/O33&lt;90%,"①",IF(AND(105%&lt;=P33/O33,P33/O33&lt;110%),"②",IF(AND(110%&lt;=P33/O33,P33/O33&lt;120%),"③",IF(P33/O33&gt;=120%,"④","⑤"))))</f>
        <v>④</v>
      </c>
      <c r="T33" s="113" t="e">
        <f>INDEX(#REF!,MATCH(S33,#REF!,0),MATCH(R33,#REF!,0))</f>
        <v>#REF!</v>
      </c>
      <c r="U33" s="41">
        <f t="shared" si="2"/>
        <v>1.6923076923076923</v>
      </c>
      <c r="V33" s="42">
        <f t="shared" ref="V33" si="13">P33/O33</f>
        <v>1.4666666666666666</v>
      </c>
      <c r="W33" s="67">
        <f t="shared" si="4"/>
        <v>9</v>
      </c>
      <c r="X33" s="67">
        <f t="shared" si="10"/>
        <v>7</v>
      </c>
    </row>
    <row r="34" spans="1:24" ht="15" customHeight="1">
      <c r="B34" s="11"/>
      <c r="C34" s="12" t="s">
        <v>72</v>
      </c>
      <c r="D34" s="13"/>
      <c r="E34" s="28" t="s">
        <v>66</v>
      </c>
      <c r="F34" s="26">
        <v>1271</v>
      </c>
      <c r="G34" s="27">
        <v>1552</v>
      </c>
      <c r="H34" s="27">
        <v>1682</v>
      </c>
      <c r="I34" s="27">
        <v>1553</v>
      </c>
      <c r="J34" s="27">
        <v>1181</v>
      </c>
      <c r="K34" s="27">
        <v>946</v>
      </c>
      <c r="L34" s="27">
        <v>711</v>
      </c>
      <c r="M34" s="27">
        <v>793</v>
      </c>
      <c r="N34" s="27">
        <v>919</v>
      </c>
      <c r="O34" s="213">
        <v>900</v>
      </c>
      <c r="P34" s="35">
        <v>982</v>
      </c>
      <c r="Q34" s="115" t="s">
        <v>236</v>
      </c>
      <c r="R34" s="112" t="str">
        <f t="shared" ref="R34" si="14">IF(O34&gt;=501,"①",IF(O34&lt;=100,"③","②"))</f>
        <v>①</v>
      </c>
      <c r="S34" s="114" t="str">
        <f t="shared" ref="S34" si="15">IF(P34/O34&lt;90%,"①",IF(AND(105%&lt;=P34/O34,P34/O34&lt;110%),"②",IF(AND(110%&lt;=P34/O34,P34/O34&lt;120%),"③",IF(P34/O34&gt;=120%,"④","⑤"))))</f>
        <v>②</v>
      </c>
      <c r="T34" s="113" t="e">
        <f>INDEX(#REF!,MATCH(S34,#REF!,0),MATCH(R34,#REF!,0))</f>
        <v>#REF!</v>
      </c>
      <c r="U34" s="41">
        <f t="shared" si="2"/>
        <v>1.0685527747551686</v>
      </c>
      <c r="V34" s="42">
        <f t="shared" ref="V34" si="16">P34/O34</f>
        <v>1.0911111111111111</v>
      </c>
      <c r="W34" s="67">
        <f t="shared" si="4"/>
        <v>63</v>
      </c>
      <c r="X34" s="67">
        <f t="shared" ref="X34" si="17">P34-O34</f>
        <v>82</v>
      </c>
    </row>
    <row r="35" spans="1:24" ht="15" customHeight="1">
      <c r="B35" s="11"/>
      <c r="C35" s="4" t="s">
        <v>193</v>
      </c>
      <c r="D35" s="13"/>
      <c r="E35" s="28" t="s">
        <v>66</v>
      </c>
      <c r="F35" s="26"/>
      <c r="G35" s="27"/>
      <c r="H35" s="27"/>
      <c r="I35" s="27"/>
      <c r="J35" s="169">
        <v>662</v>
      </c>
      <c r="K35" s="230">
        <v>687</v>
      </c>
      <c r="L35" s="224">
        <v>780</v>
      </c>
      <c r="M35" s="224">
        <v>935</v>
      </c>
      <c r="N35" s="218">
        <v>1000</v>
      </c>
      <c r="O35" s="213">
        <v>1160</v>
      </c>
      <c r="P35" s="35">
        <v>1135</v>
      </c>
      <c r="Q35" s="115" t="s">
        <v>235</v>
      </c>
      <c r="R35" s="112" t="str">
        <f t="shared" ref="R35:R39" si="18">IF(O35&gt;=501,"①",IF(O35&lt;=100,"③","②"))</f>
        <v>①</v>
      </c>
      <c r="S35" s="114" t="str">
        <f t="shared" ref="S35:S39" si="19">IF(P35/O35&lt;90%,"①",IF(AND(105%&lt;=P35/O35,P35/O35&lt;110%),"②",IF(AND(110%&lt;=P35/O35,P35/O35&lt;120%),"③",IF(P35/O35&gt;=120%,"④","⑤"))))</f>
        <v>⑤</v>
      </c>
      <c r="T35" s="113" t="e">
        <f>INDEX(#REF!,MATCH(S35,#REF!,0),MATCH(R35,#REF!,0))</f>
        <v>#REF!</v>
      </c>
      <c r="U35" s="41">
        <f t="shared" si="2"/>
        <v>1.135</v>
      </c>
      <c r="V35" s="42">
        <f t="shared" ref="V35:V41" si="20">P35/O35</f>
        <v>0.97844827586206895</v>
      </c>
      <c r="W35" s="67">
        <f t="shared" si="4"/>
        <v>135</v>
      </c>
      <c r="X35" s="67">
        <f t="shared" ref="X35:X41" si="21">P35-O35</f>
        <v>-25</v>
      </c>
    </row>
    <row r="36" spans="1:24" ht="15" customHeight="1">
      <c r="B36" s="11"/>
      <c r="C36" s="12" t="s">
        <v>73</v>
      </c>
      <c r="D36" s="13"/>
      <c r="E36" s="28" t="s">
        <v>12</v>
      </c>
      <c r="F36" s="26">
        <v>158</v>
      </c>
      <c r="G36" s="27">
        <v>155</v>
      </c>
      <c r="H36" s="27">
        <v>160</v>
      </c>
      <c r="I36" s="27">
        <v>169</v>
      </c>
      <c r="J36" s="167">
        <v>132</v>
      </c>
      <c r="K36" s="168">
        <v>113</v>
      </c>
      <c r="L36" s="167">
        <v>126</v>
      </c>
      <c r="M36" s="167">
        <v>109</v>
      </c>
      <c r="N36" s="170">
        <v>133</v>
      </c>
      <c r="O36" s="213">
        <v>145</v>
      </c>
      <c r="P36" s="35">
        <v>108</v>
      </c>
      <c r="Q36" s="115" t="s">
        <v>234</v>
      </c>
      <c r="R36" s="112" t="str">
        <f t="shared" si="18"/>
        <v>②</v>
      </c>
      <c r="S36" s="114" t="str">
        <f t="shared" si="19"/>
        <v>①</v>
      </c>
      <c r="T36" s="113" t="e">
        <f>INDEX(#REF!,MATCH(S36,#REF!,0),MATCH(R36,#REF!,0))</f>
        <v>#REF!</v>
      </c>
      <c r="U36" s="41">
        <f t="shared" si="2"/>
        <v>0.81203007518796988</v>
      </c>
      <c r="V36" s="42">
        <f t="shared" si="20"/>
        <v>0.7448275862068966</v>
      </c>
      <c r="W36" s="67">
        <f t="shared" si="4"/>
        <v>-25</v>
      </c>
      <c r="X36" s="67">
        <f t="shared" si="21"/>
        <v>-37</v>
      </c>
    </row>
    <row r="37" spans="1:24" ht="15" customHeight="1">
      <c r="B37" s="11"/>
      <c r="C37" s="4" t="s">
        <v>194</v>
      </c>
      <c r="D37" s="13"/>
      <c r="E37" s="28" t="s">
        <v>12</v>
      </c>
      <c r="F37" s="26"/>
      <c r="G37" s="27"/>
      <c r="H37" s="27"/>
      <c r="I37" s="27"/>
      <c r="J37" s="169">
        <v>162</v>
      </c>
      <c r="K37" s="230">
        <v>193</v>
      </c>
      <c r="L37" s="224">
        <v>261</v>
      </c>
      <c r="M37" s="224">
        <v>308</v>
      </c>
      <c r="N37" s="218">
        <v>324</v>
      </c>
      <c r="O37" s="213">
        <v>390</v>
      </c>
      <c r="P37" s="35">
        <v>374</v>
      </c>
      <c r="Q37" s="115" t="s">
        <v>235</v>
      </c>
      <c r="R37" s="112" t="str">
        <f t="shared" si="18"/>
        <v>②</v>
      </c>
      <c r="S37" s="114" t="str">
        <f t="shared" si="19"/>
        <v>⑤</v>
      </c>
      <c r="T37" s="113" t="e">
        <f>INDEX(#REF!,MATCH(S37,#REF!,0),MATCH(R37,#REF!,0))</f>
        <v>#REF!</v>
      </c>
      <c r="U37" s="41">
        <f t="shared" si="2"/>
        <v>1.154320987654321</v>
      </c>
      <c r="V37" s="42">
        <f t="shared" si="20"/>
        <v>0.95897435897435901</v>
      </c>
      <c r="W37" s="67">
        <f t="shared" si="4"/>
        <v>50</v>
      </c>
      <c r="X37" s="67">
        <f t="shared" si="21"/>
        <v>-16</v>
      </c>
    </row>
    <row r="38" spans="1:24" ht="15" customHeight="1">
      <c r="B38" s="11"/>
      <c r="C38" s="12" t="s">
        <v>189</v>
      </c>
      <c r="D38" s="13"/>
      <c r="E38" s="28" t="s">
        <v>12</v>
      </c>
      <c r="F38" s="26"/>
      <c r="G38" s="27"/>
      <c r="H38" s="27"/>
      <c r="I38" s="27">
        <v>1092</v>
      </c>
      <c r="J38" s="27">
        <v>1067</v>
      </c>
      <c r="K38" s="27">
        <v>1458</v>
      </c>
      <c r="L38" s="27">
        <v>2081</v>
      </c>
      <c r="M38" s="27">
        <v>2450</v>
      </c>
      <c r="N38" s="27">
        <v>2572</v>
      </c>
      <c r="O38" s="213">
        <v>2600</v>
      </c>
      <c r="P38" s="35">
        <v>2371</v>
      </c>
      <c r="Q38" s="115" t="s">
        <v>235</v>
      </c>
      <c r="R38" s="112" t="str">
        <f t="shared" si="18"/>
        <v>①</v>
      </c>
      <c r="S38" s="114" t="str">
        <f t="shared" si="19"/>
        <v>⑤</v>
      </c>
      <c r="T38" s="113" t="e">
        <f>INDEX(#REF!,MATCH(S38,#REF!,0),MATCH(R38,#REF!,0))</f>
        <v>#REF!</v>
      </c>
      <c r="U38" s="41">
        <f t="shared" si="2"/>
        <v>0.92185069984447898</v>
      </c>
      <c r="V38" s="42">
        <f t="shared" si="20"/>
        <v>0.91192307692307695</v>
      </c>
      <c r="W38" s="67">
        <f t="shared" si="4"/>
        <v>-201</v>
      </c>
      <c r="X38" s="67">
        <f t="shared" si="21"/>
        <v>-229</v>
      </c>
    </row>
    <row r="39" spans="1:24" ht="15" customHeight="1">
      <c r="B39" s="11"/>
      <c r="C39" s="12" t="s">
        <v>190</v>
      </c>
      <c r="D39" s="13"/>
      <c r="E39" s="28" t="s">
        <v>12</v>
      </c>
      <c r="F39" s="26"/>
      <c r="G39" s="27"/>
      <c r="H39" s="27"/>
      <c r="I39" s="27">
        <v>164</v>
      </c>
      <c r="J39" s="27">
        <v>200</v>
      </c>
      <c r="K39" s="27">
        <v>258</v>
      </c>
      <c r="L39" s="27">
        <v>266</v>
      </c>
      <c r="M39" s="27">
        <v>303</v>
      </c>
      <c r="N39" s="27">
        <v>340</v>
      </c>
      <c r="O39" s="213">
        <v>345</v>
      </c>
      <c r="P39" s="35">
        <v>373</v>
      </c>
      <c r="Q39" s="115" t="s">
        <v>235</v>
      </c>
      <c r="R39" s="112" t="str">
        <f t="shared" si="18"/>
        <v>②</v>
      </c>
      <c r="S39" s="114" t="str">
        <f t="shared" si="19"/>
        <v>②</v>
      </c>
      <c r="T39" s="113" t="e">
        <f>INDEX(#REF!,MATCH(S39,#REF!,0),MATCH(R39,#REF!,0))</f>
        <v>#REF!</v>
      </c>
      <c r="U39" s="41">
        <f t="shared" si="2"/>
        <v>1.0970588235294119</v>
      </c>
      <c r="V39" s="42">
        <f t="shared" si="20"/>
        <v>1.0811594202898551</v>
      </c>
      <c r="W39" s="67">
        <f t="shared" si="4"/>
        <v>33</v>
      </c>
      <c r="X39" s="67">
        <f t="shared" si="21"/>
        <v>28</v>
      </c>
    </row>
    <row r="40" spans="1:24" ht="15" customHeight="1">
      <c r="B40" s="11"/>
      <c r="C40" s="4" t="s">
        <v>198</v>
      </c>
      <c r="D40" s="13"/>
      <c r="E40" s="28" t="s">
        <v>12</v>
      </c>
      <c r="F40" s="26"/>
      <c r="G40" s="27"/>
      <c r="H40" s="27"/>
      <c r="I40" s="27"/>
      <c r="J40" s="27"/>
      <c r="K40" s="40" t="s">
        <v>209</v>
      </c>
      <c r="L40" s="40" t="s">
        <v>209</v>
      </c>
      <c r="M40" s="27">
        <v>2</v>
      </c>
      <c r="N40" s="27">
        <v>11</v>
      </c>
      <c r="O40" s="217">
        <v>12</v>
      </c>
      <c r="P40" s="35">
        <v>17</v>
      </c>
      <c r="Q40" s="115" t="s">
        <v>236</v>
      </c>
      <c r="R40" s="112" t="str">
        <f t="shared" ref="R40:R41" si="22">IF(O40&gt;=501,"①",IF(O40&lt;=100,"③","②"))</f>
        <v>③</v>
      </c>
      <c r="S40" s="114" t="str">
        <f t="shared" ref="S40:S41" si="23">IF(P40/O40&lt;90%,"①",IF(AND(105%&lt;=P40/O40,P40/O40&lt;110%),"②",IF(AND(110%&lt;=P40/O40,P40/O40&lt;120%),"③",IF(P40/O40&gt;=120%,"④","⑤"))))</f>
        <v>④</v>
      </c>
      <c r="T40" s="113" t="e">
        <f>INDEX(#REF!,MATCH(S40,#REF!,0),MATCH(R40,#REF!,0))</f>
        <v>#REF!</v>
      </c>
      <c r="U40" s="41">
        <f t="shared" si="2"/>
        <v>1.5454545454545454</v>
      </c>
      <c r="V40" s="42">
        <f t="shared" si="20"/>
        <v>1.4166666666666667</v>
      </c>
      <c r="W40" s="67">
        <f t="shared" si="4"/>
        <v>6</v>
      </c>
      <c r="X40" s="67">
        <f t="shared" si="21"/>
        <v>5</v>
      </c>
    </row>
    <row r="41" spans="1:24" ht="15" customHeight="1">
      <c r="B41" s="11"/>
      <c r="C41" s="4" t="s">
        <v>199</v>
      </c>
      <c r="D41" s="13"/>
      <c r="E41" s="28" t="s">
        <v>12</v>
      </c>
      <c r="F41" s="26"/>
      <c r="G41" s="27"/>
      <c r="H41" s="27"/>
      <c r="I41" s="27"/>
      <c r="J41" s="27"/>
      <c r="K41" s="27">
        <v>32</v>
      </c>
      <c r="L41" s="27">
        <v>30</v>
      </c>
      <c r="M41" s="27">
        <v>38</v>
      </c>
      <c r="N41" s="27">
        <v>37</v>
      </c>
      <c r="O41" s="217">
        <v>20</v>
      </c>
      <c r="P41" s="35">
        <v>38</v>
      </c>
      <c r="Q41" s="115" t="s">
        <v>236</v>
      </c>
      <c r="R41" s="112" t="str">
        <f t="shared" si="22"/>
        <v>③</v>
      </c>
      <c r="S41" s="114" t="str">
        <f t="shared" si="23"/>
        <v>④</v>
      </c>
      <c r="T41" s="113" t="e">
        <f>INDEX(#REF!,MATCH(S41,#REF!,0),MATCH(R41,#REF!,0))</f>
        <v>#REF!</v>
      </c>
      <c r="U41" s="41">
        <f t="shared" si="2"/>
        <v>1.027027027027027</v>
      </c>
      <c r="V41" s="42">
        <f t="shared" si="20"/>
        <v>1.9</v>
      </c>
      <c r="W41" s="67">
        <f t="shared" si="4"/>
        <v>1</v>
      </c>
      <c r="X41" s="67">
        <f t="shared" si="21"/>
        <v>18</v>
      </c>
    </row>
    <row r="42" spans="1:24" customFormat="1" hidden="1">
      <c r="A42" s="154"/>
      <c r="B42" s="5" t="s">
        <v>63</v>
      </c>
      <c r="C42" s="7"/>
      <c r="D42" s="1"/>
      <c r="E42" s="28"/>
      <c r="F42" s="61"/>
      <c r="G42" s="66"/>
      <c r="H42" s="66"/>
      <c r="I42" s="66"/>
      <c r="J42" s="66"/>
      <c r="K42" s="66"/>
      <c r="L42" s="66"/>
      <c r="M42" s="66"/>
      <c r="N42" s="66"/>
      <c r="O42" s="68"/>
      <c r="P42" s="66"/>
      <c r="Q42" s="191"/>
      <c r="R42" s="192"/>
      <c r="S42" s="96"/>
      <c r="T42" s="96"/>
      <c r="U42" s="41"/>
      <c r="V42" s="126"/>
      <c r="W42" s="67"/>
      <c r="X42" s="127"/>
    </row>
    <row r="43" spans="1:24" hidden="1">
      <c r="B43" s="11"/>
      <c r="C43" s="12" t="s">
        <v>177</v>
      </c>
      <c r="D43" s="13"/>
      <c r="E43" s="28" t="s">
        <v>12</v>
      </c>
      <c r="F43" s="59">
        <v>2003</v>
      </c>
      <c r="G43" s="64">
        <v>2460</v>
      </c>
      <c r="H43" s="64">
        <v>2464</v>
      </c>
      <c r="I43" s="64">
        <v>2549</v>
      </c>
      <c r="J43" s="64">
        <v>1993</v>
      </c>
      <c r="K43" s="27">
        <v>1891</v>
      </c>
      <c r="L43" s="27">
        <v>2026</v>
      </c>
      <c r="M43" s="27">
        <v>2527</v>
      </c>
      <c r="N43" s="27">
        <v>2841</v>
      </c>
      <c r="O43" s="27"/>
      <c r="P43" s="35">
        <v>2894</v>
      </c>
      <c r="Q43" s="191"/>
      <c r="R43" s="158"/>
      <c r="S43" s="114"/>
      <c r="T43" s="113"/>
      <c r="U43" s="41">
        <f t="shared" si="2"/>
        <v>1.0186554030271031</v>
      </c>
      <c r="V43" s="42"/>
      <c r="W43" s="67">
        <f t="shared" si="4"/>
        <v>53</v>
      </c>
      <c r="X43" s="67"/>
    </row>
    <row r="44" spans="1:24" customFormat="1" hidden="1">
      <c r="A44" s="154"/>
      <c r="B44" s="234"/>
      <c r="C44" s="233" t="s">
        <v>178</v>
      </c>
      <c r="D44" s="235"/>
      <c r="E44" s="10"/>
      <c r="F44" s="70"/>
      <c r="G44" s="80"/>
      <c r="H44" s="80"/>
      <c r="I44" s="80"/>
      <c r="J44" s="80"/>
      <c r="K44" s="27"/>
      <c r="L44" s="27"/>
      <c r="M44" s="27"/>
      <c r="N44" s="27"/>
      <c r="O44" s="27"/>
      <c r="P44" s="27"/>
      <c r="Q44" s="190"/>
      <c r="R44" s="156"/>
      <c r="S44" s="97"/>
      <c r="T44" s="97"/>
      <c r="U44" s="41"/>
      <c r="V44" s="42"/>
      <c r="W44" s="67"/>
      <c r="X44" s="127"/>
    </row>
    <row r="45" spans="1:24" ht="15" hidden="1" customHeight="1">
      <c r="B45" s="236"/>
      <c r="C45" s="233"/>
      <c r="D45" s="235" t="s">
        <v>93</v>
      </c>
      <c r="E45" s="28" t="s">
        <v>11</v>
      </c>
      <c r="F45" s="26">
        <v>12005</v>
      </c>
      <c r="G45" s="27">
        <v>13413</v>
      </c>
      <c r="H45" s="27">
        <v>14706</v>
      </c>
      <c r="I45" s="27">
        <v>15348</v>
      </c>
      <c r="J45" s="27">
        <v>13702</v>
      </c>
      <c r="K45" s="27">
        <v>13074</v>
      </c>
      <c r="L45" s="27">
        <v>13902</v>
      </c>
      <c r="M45" s="27">
        <v>15234</v>
      </c>
      <c r="N45" s="27">
        <v>16320</v>
      </c>
      <c r="O45" s="27"/>
      <c r="P45" s="27"/>
      <c r="Q45" s="39"/>
      <c r="R45" s="158"/>
      <c r="S45" s="114"/>
      <c r="T45" s="113"/>
      <c r="U45" s="41">
        <f t="shared" si="2"/>
        <v>0</v>
      </c>
      <c r="V45" s="42"/>
      <c r="W45" s="67">
        <f t="shared" si="4"/>
        <v>-16320</v>
      </c>
      <c r="X45" s="67"/>
    </row>
    <row r="46" spans="1:24" ht="15" hidden="1" customHeight="1">
      <c r="B46" s="236"/>
      <c r="C46" s="233"/>
      <c r="D46" s="237" t="s">
        <v>94</v>
      </c>
      <c r="E46" s="28" t="s">
        <v>11</v>
      </c>
      <c r="F46" s="26">
        <v>2262</v>
      </c>
      <c r="G46" s="27">
        <v>2605</v>
      </c>
      <c r="H46" s="27">
        <v>2808</v>
      </c>
      <c r="I46" s="27">
        <v>2837</v>
      </c>
      <c r="J46" s="27">
        <v>2809</v>
      </c>
      <c r="K46" s="27">
        <v>2800</v>
      </c>
      <c r="L46" s="27">
        <v>2740</v>
      </c>
      <c r="M46" s="27">
        <v>3199</v>
      </c>
      <c r="N46" s="27">
        <v>3648</v>
      </c>
      <c r="O46" s="27"/>
      <c r="P46" s="27"/>
      <c r="Q46" s="39"/>
      <c r="R46" s="158"/>
      <c r="S46" s="114"/>
      <c r="T46" s="113"/>
      <c r="U46" s="41">
        <f t="shared" si="2"/>
        <v>0</v>
      </c>
      <c r="V46" s="42"/>
      <c r="W46" s="67">
        <f t="shared" si="4"/>
        <v>-3648</v>
      </c>
      <c r="X46" s="67"/>
    </row>
    <row r="47" spans="1:24" ht="15" hidden="1" customHeight="1">
      <c r="B47" s="236"/>
      <c r="C47" s="233"/>
      <c r="D47" s="235" t="s">
        <v>95</v>
      </c>
      <c r="E47" s="28" t="s">
        <v>11</v>
      </c>
      <c r="F47" s="26">
        <v>279</v>
      </c>
      <c r="G47" s="27">
        <v>296</v>
      </c>
      <c r="H47" s="27">
        <v>281</v>
      </c>
      <c r="I47" s="27">
        <v>213</v>
      </c>
      <c r="J47" s="27">
        <v>175</v>
      </c>
      <c r="K47" s="27">
        <v>182</v>
      </c>
      <c r="L47" s="27">
        <v>221</v>
      </c>
      <c r="M47" s="27">
        <v>260</v>
      </c>
      <c r="N47" s="27">
        <v>303</v>
      </c>
      <c r="O47" s="27"/>
      <c r="P47" s="27"/>
      <c r="Q47" s="39"/>
      <c r="R47" s="158"/>
      <c r="S47" s="114"/>
      <c r="T47" s="113"/>
      <c r="U47" s="41">
        <f t="shared" si="2"/>
        <v>0</v>
      </c>
      <c r="V47" s="42"/>
      <c r="W47" s="67">
        <f t="shared" si="4"/>
        <v>-303</v>
      </c>
      <c r="X47" s="67"/>
    </row>
    <row r="48" spans="1:24" ht="15" hidden="1" customHeight="1">
      <c r="B48" s="236"/>
      <c r="C48" s="233"/>
      <c r="D48" s="237" t="s">
        <v>96</v>
      </c>
      <c r="E48" s="28" t="s">
        <v>11</v>
      </c>
      <c r="F48" s="26">
        <v>862</v>
      </c>
      <c r="G48" s="27">
        <v>931</v>
      </c>
      <c r="H48" s="27">
        <v>834</v>
      </c>
      <c r="I48" s="27">
        <v>772</v>
      </c>
      <c r="J48" s="27">
        <v>601</v>
      </c>
      <c r="K48" s="27">
        <v>446</v>
      </c>
      <c r="L48" s="27">
        <v>438</v>
      </c>
      <c r="M48" s="27">
        <v>431</v>
      </c>
      <c r="N48" s="27">
        <v>483</v>
      </c>
      <c r="O48" s="27"/>
      <c r="P48" s="27"/>
      <c r="Q48" s="39"/>
      <c r="R48" s="158"/>
      <c r="S48" s="114"/>
      <c r="T48" s="113"/>
      <c r="U48" s="41">
        <f t="shared" si="2"/>
        <v>0</v>
      </c>
      <c r="V48" s="42"/>
      <c r="W48" s="67">
        <f t="shared" si="4"/>
        <v>-483</v>
      </c>
      <c r="X48" s="67"/>
    </row>
    <row r="49" spans="1:24" ht="15" hidden="1" customHeight="1">
      <c r="B49" s="236"/>
      <c r="C49" s="233"/>
      <c r="D49" s="235" t="s">
        <v>97</v>
      </c>
      <c r="E49" s="28" t="s">
        <v>11</v>
      </c>
      <c r="F49" s="26">
        <v>2138</v>
      </c>
      <c r="G49" s="27">
        <v>4377</v>
      </c>
      <c r="H49" s="27">
        <v>4411</v>
      </c>
      <c r="I49" s="27">
        <v>4559</v>
      </c>
      <c r="J49" s="27">
        <v>4259</v>
      </c>
      <c r="K49" s="27">
        <v>3160</v>
      </c>
      <c r="L49" s="27">
        <v>1730</v>
      </c>
      <c r="M49" s="27">
        <v>2491</v>
      </c>
      <c r="N49" s="27">
        <v>3839</v>
      </c>
      <c r="O49" s="27"/>
      <c r="P49" s="27"/>
      <c r="Q49" s="39"/>
      <c r="R49" s="158"/>
      <c r="S49" s="114"/>
      <c r="T49" s="113"/>
      <c r="U49" s="41">
        <f t="shared" si="2"/>
        <v>0</v>
      </c>
      <c r="V49" s="42"/>
      <c r="W49" s="67">
        <f t="shared" si="4"/>
        <v>-3839</v>
      </c>
      <c r="X49" s="67"/>
    </row>
    <row r="50" spans="1:24" customFormat="1" hidden="1">
      <c r="A50" s="154"/>
      <c r="B50" s="3"/>
      <c r="C50" s="12" t="s">
        <v>219</v>
      </c>
      <c r="D50" s="13"/>
      <c r="E50" s="10" t="s">
        <v>11</v>
      </c>
      <c r="F50" s="70">
        <v>42</v>
      </c>
      <c r="G50" s="70">
        <v>37</v>
      </c>
      <c r="H50" s="70">
        <v>40</v>
      </c>
      <c r="I50" s="70">
        <v>31</v>
      </c>
      <c r="J50" s="157">
        <v>32</v>
      </c>
      <c r="K50" s="211">
        <v>28</v>
      </c>
      <c r="L50" s="211">
        <v>25</v>
      </c>
      <c r="M50" s="211">
        <v>36</v>
      </c>
      <c r="N50" s="211">
        <v>32</v>
      </c>
      <c r="O50" s="167"/>
      <c r="P50" s="219">
        <v>29</v>
      </c>
      <c r="Q50" s="66"/>
      <c r="R50" s="95"/>
      <c r="S50" s="95"/>
      <c r="T50" s="95"/>
      <c r="U50" s="41">
        <f t="shared" si="2"/>
        <v>0.90625</v>
      </c>
      <c r="V50" s="42"/>
      <c r="W50" s="67">
        <f t="shared" si="4"/>
        <v>-3</v>
      </c>
      <c r="X50" s="127"/>
    </row>
    <row r="51" spans="1:24" customFormat="1" hidden="1">
      <c r="A51" s="154"/>
      <c r="B51" s="3"/>
      <c r="C51" s="12" t="s">
        <v>20</v>
      </c>
      <c r="D51" s="13"/>
      <c r="E51" s="10" t="s">
        <v>11</v>
      </c>
      <c r="F51" s="70">
        <v>198</v>
      </c>
      <c r="G51" s="70">
        <v>207</v>
      </c>
      <c r="H51" s="70">
        <v>235</v>
      </c>
      <c r="I51" s="70">
        <v>234</v>
      </c>
      <c r="J51" s="157">
        <v>130</v>
      </c>
      <c r="K51" s="211">
        <v>164</v>
      </c>
      <c r="L51" s="211">
        <v>163</v>
      </c>
      <c r="M51" s="211">
        <v>126</v>
      </c>
      <c r="N51" s="211">
        <v>56</v>
      </c>
      <c r="O51" s="167"/>
      <c r="P51" s="219">
        <v>51</v>
      </c>
      <c r="Q51" s="66"/>
      <c r="R51" s="95"/>
      <c r="S51" s="95"/>
      <c r="T51" s="95"/>
      <c r="U51" s="41">
        <f t="shared" si="2"/>
        <v>0.9107142857142857</v>
      </c>
      <c r="V51" s="42"/>
      <c r="W51" s="67">
        <f t="shared" si="4"/>
        <v>-5</v>
      </c>
      <c r="X51" s="127"/>
    </row>
    <row r="52" spans="1:24" customFormat="1" hidden="1">
      <c r="A52" s="154"/>
      <c r="B52" s="3"/>
      <c r="C52" s="12" t="s">
        <v>21</v>
      </c>
      <c r="D52" s="13"/>
      <c r="E52" s="10" t="s">
        <v>11</v>
      </c>
      <c r="F52" s="70">
        <v>4</v>
      </c>
      <c r="G52" s="70">
        <v>6</v>
      </c>
      <c r="H52" s="70">
        <v>9</v>
      </c>
      <c r="I52" s="70">
        <v>9</v>
      </c>
      <c r="J52" s="157">
        <v>2</v>
      </c>
      <c r="K52" s="211">
        <v>1</v>
      </c>
      <c r="L52" s="211">
        <v>3</v>
      </c>
      <c r="M52" s="211">
        <v>3</v>
      </c>
      <c r="N52" s="211">
        <v>4</v>
      </c>
      <c r="O52" s="167"/>
      <c r="P52" s="219">
        <v>1</v>
      </c>
      <c r="Q52" s="66"/>
      <c r="R52" s="95"/>
      <c r="S52" s="95"/>
      <c r="T52" s="95"/>
      <c r="U52" s="41">
        <f t="shared" si="2"/>
        <v>0.25</v>
      </c>
      <c r="V52" s="42"/>
      <c r="W52" s="67">
        <f t="shared" si="4"/>
        <v>-3</v>
      </c>
      <c r="X52" s="127"/>
    </row>
    <row r="53" spans="1:24" customFormat="1" hidden="1">
      <c r="A53" s="154"/>
      <c r="B53" s="3"/>
      <c r="C53" s="12" t="s">
        <v>22</v>
      </c>
      <c r="D53" s="13"/>
      <c r="E53" s="10" t="s">
        <v>11</v>
      </c>
      <c r="F53" s="70">
        <v>4</v>
      </c>
      <c r="G53" s="70">
        <v>6</v>
      </c>
      <c r="H53" s="70">
        <v>9</v>
      </c>
      <c r="I53" s="70">
        <v>9</v>
      </c>
      <c r="J53" s="157">
        <v>2</v>
      </c>
      <c r="K53" s="211">
        <v>1</v>
      </c>
      <c r="L53" s="211">
        <v>3</v>
      </c>
      <c r="M53" s="211">
        <v>3</v>
      </c>
      <c r="N53" s="211">
        <v>4</v>
      </c>
      <c r="O53" s="167"/>
      <c r="P53" s="219">
        <v>1</v>
      </c>
      <c r="Q53" s="66"/>
      <c r="R53" s="95"/>
      <c r="S53" s="95"/>
      <c r="T53" s="95"/>
      <c r="U53" s="41">
        <f t="shared" si="2"/>
        <v>0.25</v>
      </c>
      <c r="V53" s="42"/>
      <c r="W53" s="67">
        <f t="shared" si="4"/>
        <v>-3</v>
      </c>
      <c r="X53" s="127"/>
    </row>
    <row r="54" spans="1:24" ht="15" customHeight="1">
      <c r="A54" s="154">
        <v>3</v>
      </c>
      <c r="B54" s="11" t="s">
        <v>151</v>
      </c>
      <c r="C54" s="12"/>
      <c r="D54" s="13"/>
      <c r="E54" s="28"/>
      <c r="F54" s="59"/>
      <c r="G54" s="59"/>
      <c r="H54" s="59"/>
      <c r="I54" s="59"/>
      <c r="J54" s="59"/>
      <c r="K54" s="59"/>
      <c r="L54" s="59"/>
      <c r="M54" s="59"/>
      <c r="N54" s="59"/>
      <c r="O54" s="64"/>
      <c r="P54" s="59"/>
      <c r="Q54" s="116"/>
      <c r="R54" s="98"/>
      <c r="S54" s="98"/>
      <c r="T54" s="98"/>
      <c r="U54" s="41"/>
      <c r="V54" s="128"/>
      <c r="W54" s="67"/>
      <c r="X54" s="129"/>
    </row>
    <row r="55" spans="1:24" ht="15" customHeight="1">
      <c r="B55" s="25" t="s">
        <v>60</v>
      </c>
      <c r="C55" s="18"/>
      <c r="D55" s="13"/>
      <c r="E55" s="28"/>
      <c r="F55" s="26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40"/>
      <c r="R55" s="99"/>
      <c r="S55" s="99"/>
      <c r="T55" s="99"/>
      <c r="U55" s="41"/>
      <c r="V55" s="131"/>
      <c r="W55" s="67"/>
      <c r="X55" s="132"/>
    </row>
    <row r="56" spans="1:24" ht="15" customHeight="1">
      <c r="B56" s="11"/>
      <c r="C56" s="12" t="s">
        <v>74</v>
      </c>
      <c r="D56" s="13"/>
      <c r="E56" s="28" t="s">
        <v>12</v>
      </c>
      <c r="F56" s="58">
        <v>5152</v>
      </c>
      <c r="G56" s="60">
        <v>5083</v>
      </c>
      <c r="H56" s="60">
        <v>5208</v>
      </c>
      <c r="I56" s="60">
        <v>5128</v>
      </c>
      <c r="J56" s="60">
        <v>5170</v>
      </c>
      <c r="K56" s="27">
        <v>5195</v>
      </c>
      <c r="L56" s="27">
        <v>4843</v>
      </c>
      <c r="M56" s="27">
        <v>5417</v>
      </c>
      <c r="N56" s="27">
        <v>5765</v>
      </c>
      <c r="O56" s="223">
        <v>5400</v>
      </c>
      <c r="P56" s="35">
        <v>5865</v>
      </c>
      <c r="Q56" s="115" t="s">
        <v>236</v>
      </c>
      <c r="R56" s="112" t="str">
        <f>IF(O56&gt;=501,"①",IF(O56&lt;=100,"③","②"))</f>
        <v>①</v>
      </c>
      <c r="S56" s="114" t="str">
        <f>IF(P56/O56&lt;90%,"①",IF(AND(105%&lt;=P56/O56,P56/O56&lt;110%),"②",IF(AND(110%&lt;=P56/O56,P56/O56&lt;120%),"③",IF(P56/O56&gt;=120%,"④","⑤"))))</f>
        <v>②</v>
      </c>
      <c r="T56" s="113" t="e">
        <f>INDEX(#REF!,MATCH(S56,#REF!,0),MATCH(R56,#REF!,0))</f>
        <v>#REF!</v>
      </c>
      <c r="U56" s="41">
        <f t="shared" si="2"/>
        <v>1.0173460537727668</v>
      </c>
      <c r="V56" s="42">
        <f t="shared" ref="V56:V61" si="24">P56/O56</f>
        <v>1.086111111111111</v>
      </c>
      <c r="W56" s="67">
        <f t="shared" si="4"/>
        <v>100</v>
      </c>
      <c r="X56" s="67">
        <f>P56-O56</f>
        <v>465</v>
      </c>
    </row>
    <row r="57" spans="1:24" ht="15" customHeight="1">
      <c r="B57" s="11"/>
      <c r="C57" s="12" t="s">
        <v>75</v>
      </c>
      <c r="D57" s="13"/>
      <c r="E57" s="28" t="s">
        <v>12</v>
      </c>
      <c r="F57" s="58">
        <v>252</v>
      </c>
      <c r="G57" s="60">
        <v>237</v>
      </c>
      <c r="H57" s="60">
        <v>223</v>
      </c>
      <c r="I57" s="60">
        <v>233</v>
      </c>
      <c r="J57" s="60">
        <v>196</v>
      </c>
      <c r="K57" s="27">
        <v>215</v>
      </c>
      <c r="L57" s="27">
        <v>199</v>
      </c>
      <c r="M57" s="27">
        <v>185</v>
      </c>
      <c r="N57" s="27">
        <v>198</v>
      </c>
      <c r="O57" s="223">
        <v>150</v>
      </c>
      <c r="P57" s="35">
        <v>244</v>
      </c>
      <c r="Q57" s="115" t="s">
        <v>236</v>
      </c>
      <c r="R57" s="112" t="str">
        <f t="shared" ref="R57" si="25">IF(O57&gt;=501,"①",IF(O57&lt;=100,"③","②"))</f>
        <v>②</v>
      </c>
      <c r="S57" s="114" t="str">
        <f t="shared" ref="S57" si="26">IF(P57/O57&lt;90%,"①",IF(AND(105%&lt;=P57/O57,P57/O57&lt;110%),"②",IF(AND(110%&lt;=P57/O57,P57/O57&lt;120%),"③",IF(P57/O57&gt;=120%,"④","⑤"))))</f>
        <v>④</v>
      </c>
      <c r="T57" s="113" t="e">
        <f>INDEX(#REF!,MATCH(S57,#REF!,0),MATCH(R57,#REF!,0))</f>
        <v>#REF!</v>
      </c>
      <c r="U57" s="41">
        <f t="shared" si="2"/>
        <v>1.2323232323232323</v>
      </c>
      <c r="V57" s="42">
        <f t="shared" si="24"/>
        <v>1.6266666666666667</v>
      </c>
      <c r="W57" s="67">
        <f t="shared" si="4"/>
        <v>46</v>
      </c>
      <c r="X57" s="67">
        <f>P57-O57</f>
        <v>94</v>
      </c>
    </row>
    <row r="58" spans="1:24" ht="15" customHeight="1">
      <c r="B58" s="11"/>
      <c r="C58" s="12" t="s">
        <v>76</v>
      </c>
      <c r="D58" s="13"/>
      <c r="E58" s="28" t="s">
        <v>11</v>
      </c>
      <c r="F58" s="58">
        <v>216</v>
      </c>
      <c r="G58" s="60">
        <v>131</v>
      </c>
      <c r="H58" s="60">
        <v>119</v>
      </c>
      <c r="I58" s="60">
        <v>67</v>
      </c>
      <c r="J58" s="60">
        <v>53</v>
      </c>
      <c r="K58" s="27">
        <v>63</v>
      </c>
      <c r="L58" s="27">
        <v>56</v>
      </c>
      <c r="M58" s="27">
        <v>77</v>
      </c>
      <c r="N58" s="27">
        <v>73</v>
      </c>
      <c r="O58" s="223">
        <v>175</v>
      </c>
      <c r="P58" s="35">
        <v>25</v>
      </c>
      <c r="Q58" s="115" t="s">
        <v>236</v>
      </c>
      <c r="R58" s="114" t="str">
        <f>IF(O58&gt;=501,"①",IF(O58&lt;=100,"③","②"))</f>
        <v>②</v>
      </c>
      <c r="S58" s="153" t="str">
        <f>IF(V58&lt;0.9,"①",IF(AND(1.05&lt;=V58,V58&lt;1.1),"②",IF(AND(1.1&lt;=V58,V58&lt;1.2),"③",IF(V58&gt;=1.2,"④","⑤"))))</f>
        <v>①</v>
      </c>
      <c r="T58" s="113" t="e">
        <f>INDEX(#REF!,MATCH(S58,#REF!,0),MATCH(R58,#REF!,0))</f>
        <v>#REF!</v>
      </c>
      <c r="U58" s="41">
        <f t="shared" si="2"/>
        <v>0.34246575342465752</v>
      </c>
      <c r="V58" s="41">
        <f t="shared" si="24"/>
        <v>0.14285714285714285</v>
      </c>
      <c r="W58" s="67">
        <f t="shared" si="4"/>
        <v>-48</v>
      </c>
      <c r="X58" s="67">
        <f>P58-O58</f>
        <v>-150</v>
      </c>
    </row>
    <row r="59" spans="1:24" ht="15" customHeight="1">
      <c r="B59" s="11"/>
      <c r="C59" s="12" t="s">
        <v>215</v>
      </c>
      <c r="D59" s="13"/>
      <c r="E59" s="28" t="s">
        <v>214</v>
      </c>
      <c r="F59" s="58"/>
      <c r="G59" s="60"/>
      <c r="H59" s="60"/>
      <c r="I59" s="60"/>
      <c r="J59" s="60"/>
      <c r="K59" s="27"/>
      <c r="L59" s="27">
        <v>10840</v>
      </c>
      <c r="M59" s="27">
        <v>12398</v>
      </c>
      <c r="N59" s="27">
        <v>12091</v>
      </c>
      <c r="O59" s="217">
        <v>11859</v>
      </c>
      <c r="P59" s="35">
        <v>11503</v>
      </c>
      <c r="Q59" s="115" t="s">
        <v>235</v>
      </c>
      <c r="R59" s="112" t="str">
        <f>IF(O59&gt;=501,"①",IF(O59&lt;=100,"③","②"))</f>
        <v>①</v>
      </c>
      <c r="S59" s="114" t="str">
        <f>IF(P59/O59&lt;90%,"①",IF(AND(105%&lt;=P59/O59,P59/O59&lt;110%),"②",IF(AND(110%&lt;=P59/O59,P59/O59&lt;120%),"③",IF(P59/O59&gt;=120%,"④","⑤"))))</f>
        <v>⑤</v>
      </c>
      <c r="T59" s="113" t="e">
        <f>INDEX(#REF!,MATCH(S59,#REF!,0),MATCH(R59,#REF!,0))</f>
        <v>#REF!</v>
      </c>
      <c r="U59" s="41">
        <f t="shared" ref="U59" si="27">P59/N59</f>
        <v>0.9513687867008519</v>
      </c>
      <c r="V59" s="42">
        <f t="shared" si="24"/>
        <v>0.96998060544733955</v>
      </c>
      <c r="W59" s="67">
        <f t="shared" ref="W59" si="28">P59-N59</f>
        <v>-588</v>
      </c>
      <c r="X59" s="67">
        <f>P59-O59</f>
        <v>-356</v>
      </c>
    </row>
    <row r="60" spans="1:24" ht="15" customHeight="1">
      <c r="B60" s="11"/>
      <c r="C60" s="12" t="s">
        <v>200</v>
      </c>
      <c r="D60" s="13"/>
      <c r="E60" s="28" t="s">
        <v>196</v>
      </c>
      <c r="F60" s="58"/>
      <c r="G60" s="60"/>
      <c r="H60" s="60"/>
      <c r="I60" s="60"/>
      <c r="J60" s="60"/>
      <c r="K60" s="40" t="s">
        <v>209</v>
      </c>
      <c r="L60" s="222">
        <v>71.2</v>
      </c>
      <c r="M60" s="216">
        <v>69</v>
      </c>
      <c r="N60" s="216">
        <v>75.2</v>
      </c>
      <c r="O60" s="227">
        <v>67.8</v>
      </c>
      <c r="P60" s="221">
        <v>70.3</v>
      </c>
      <c r="Q60" s="115" t="s">
        <v>235</v>
      </c>
      <c r="R60" s="112" t="str">
        <f>IF(O60&gt;=501,"①",IF(O60&lt;=100,"③","②"))</f>
        <v>③</v>
      </c>
      <c r="S60" s="114" t="str">
        <f t="shared" ref="S60" si="29">IF(P60/O60&lt;90%,"①",IF(AND(105%&lt;=P60/O60,P60/O60&lt;110%),"②",IF(AND(110%&lt;=P60/O60,P60/O60&lt;120%),"③",IF(P60/O60&gt;=120%,"④","⑤"))))</f>
        <v>⑤</v>
      </c>
      <c r="T60" s="113" t="e">
        <f>INDEX(#REF!,MATCH(S60,#REF!,0),MATCH(R60,#REF!,0))</f>
        <v>#REF!</v>
      </c>
      <c r="U60" s="41">
        <f t="shared" si="2"/>
        <v>0.93484042553191482</v>
      </c>
      <c r="V60" s="42">
        <f t="shared" si="24"/>
        <v>1.0368731563421829</v>
      </c>
      <c r="W60" s="78">
        <f t="shared" si="4"/>
        <v>-4.9000000000000057</v>
      </c>
      <c r="X60" s="78">
        <f t="shared" ref="X60:X61" si="30">P60-O60</f>
        <v>2.5</v>
      </c>
    </row>
    <row r="61" spans="1:24" ht="15" customHeight="1">
      <c r="B61" s="11"/>
      <c r="C61" s="12" t="s">
        <v>201</v>
      </c>
      <c r="D61" s="13"/>
      <c r="E61" s="28" t="s">
        <v>11</v>
      </c>
      <c r="F61" s="58"/>
      <c r="G61" s="60"/>
      <c r="H61" s="60"/>
      <c r="I61" s="60"/>
      <c r="J61" s="60"/>
      <c r="K61" s="27">
        <v>292</v>
      </c>
      <c r="L61" s="27">
        <v>381</v>
      </c>
      <c r="M61" s="27">
        <v>511</v>
      </c>
      <c r="N61" s="27">
        <v>459</v>
      </c>
      <c r="O61" s="217">
        <v>430</v>
      </c>
      <c r="P61" s="35">
        <v>403</v>
      </c>
      <c r="Q61" s="115" t="s">
        <v>235</v>
      </c>
      <c r="R61" s="114" t="str">
        <f>IF(O61&gt;=501,"①",IF(O61&lt;=100,"③","②"))</f>
        <v>②</v>
      </c>
      <c r="S61" s="153" t="str">
        <f>IF(V61&lt;0.9,"①",IF(AND(1.05&lt;=V61,V61&lt;1.1),"②",IF(AND(1.1&lt;=V61,V61&lt;1.2),"③",IF(V61&gt;=1.2,"④","⑤"))))</f>
        <v>⑤</v>
      </c>
      <c r="T61" s="113" t="e">
        <f>INDEX(#REF!,MATCH(S61,#REF!,0),MATCH(R61,#REF!,0))</f>
        <v>#REF!</v>
      </c>
      <c r="U61" s="41">
        <f t="shared" si="2"/>
        <v>0.87799564270152508</v>
      </c>
      <c r="V61" s="42">
        <f t="shared" si="24"/>
        <v>0.93720930232558142</v>
      </c>
      <c r="W61" s="67">
        <f t="shared" si="4"/>
        <v>-56</v>
      </c>
      <c r="X61" s="67">
        <f t="shared" si="30"/>
        <v>-27</v>
      </c>
    </row>
    <row r="62" spans="1:24" customFormat="1" ht="16.5" hidden="1" customHeight="1">
      <c r="A62" s="154"/>
      <c r="B62" s="5" t="s">
        <v>61</v>
      </c>
      <c r="C62" s="7"/>
      <c r="D62" s="1"/>
      <c r="E62" s="28"/>
      <c r="F62" s="61"/>
      <c r="G62" s="66"/>
      <c r="H62" s="66"/>
      <c r="I62" s="66"/>
      <c r="J62" s="66"/>
      <c r="K62" s="66"/>
      <c r="L62" s="66"/>
      <c r="M62" s="66"/>
      <c r="N62" s="66"/>
      <c r="O62" s="68"/>
      <c r="P62" s="66"/>
      <c r="Q62" s="66"/>
      <c r="R62" s="96"/>
      <c r="S62" s="96"/>
      <c r="T62" s="96"/>
      <c r="U62" s="41"/>
      <c r="V62" s="126"/>
      <c r="W62" s="67"/>
      <c r="X62" s="67"/>
    </row>
    <row r="63" spans="1:24" customFormat="1" hidden="1">
      <c r="A63" s="154"/>
      <c r="B63" s="3"/>
      <c r="C63" s="12" t="s">
        <v>23</v>
      </c>
      <c r="D63" s="13"/>
      <c r="E63" s="10" t="s">
        <v>133</v>
      </c>
      <c r="F63" s="61"/>
      <c r="G63" s="66"/>
      <c r="H63" s="66"/>
      <c r="I63" s="66"/>
      <c r="J63" s="66"/>
      <c r="K63" s="66"/>
      <c r="L63" s="66"/>
      <c r="M63" s="66"/>
      <c r="N63" s="66"/>
      <c r="O63" s="68"/>
      <c r="P63" s="66"/>
      <c r="Q63" s="66"/>
      <c r="R63" s="96"/>
      <c r="S63" s="96"/>
      <c r="T63" s="96"/>
      <c r="U63" s="41"/>
      <c r="V63" s="126"/>
      <c r="W63" s="67"/>
      <c r="X63" s="127"/>
    </row>
    <row r="64" spans="1:24" customFormat="1" hidden="1">
      <c r="A64" s="154"/>
      <c r="B64" s="3"/>
      <c r="C64" s="12" t="s">
        <v>133</v>
      </c>
      <c r="D64" s="13" t="s">
        <v>24</v>
      </c>
      <c r="E64" s="10" t="s">
        <v>12</v>
      </c>
      <c r="F64" s="70">
        <v>15</v>
      </c>
      <c r="G64" s="80">
        <v>20</v>
      </c>
      <c r="H64" s="80">
        <v>35</v>
      </c>
      <c r="I64" s="80">
        <v>28</v>
      </c>
      <c r="J64" s="80">
        <v>18</v>
      </c>
      <c r="K64" s="27">
        <v>36</v>
      </c>
      <c r="L64" s="27">
        <v>16</v>
      </c>
      <c r="M64" s="27">
        <v>18</v>
      </c>
      <c r="N64" s="27">
        <v>27</v>
      </c>
      <c r="O64" s="167"/>
      <c r="P64" s="35">
        <v>43</v>
      </c>
      <c r="Q64" s="51"/>
      <c r="R64" s="97"/>
      <c r="S64" s="97"/>
      <c r="T64" s="97"/>
      <c r="U64" s="41">
        <f t="shared" si="2"/>
        <v>1.5925925925925926</v>
      </c>
      <c r="V64" s="42"/>
      <c r="W64" s="67">
        <f t="shared" si="4"/>
        <v>16</v>
      </c>
      <c r="X64" s="127"/>
    </row>
    <row r="65" spans="1:24" customFormat="1" hidden="1">
      <c r="A65" s="154"/>
      <c r="B65" s="3"/>
      <c r="C65" s="12" t="s">
        <v>133</v>
      </c>
      <c r="D65" s="13" t="s">
        <v>25</v>
      </c>
      <c r="E65" s="10" t="s">
        <v>12</v>
      </c>
      <c r="F65" s="70">
        <v>32</v>
      </c>
      <c r="G65" s="80">
        <v>38</v>
      </c>
      <c r="H65" s="80">
        <v>38</v>
      </c>
      <c r="I65" s="80">
        <v>55</v>
      </c>
      <c r="J65" s="80">
        <v>75</v>
      </c>
      <c r="K65" s="27">
        <v>72</v>
      </c>
      <c r="L65" s="27">
        <v>63</v>
      </c>
      <c r="M65" s="27">
        <v>44</v>
      </c>
      <c r="N65" s="27">
        <v>26</v>
      </c>
      <c r="O65" s="167"/>
      <c r="P65" s="35">
        <v>12</v>
      </c>
      <c r="Q65" s="51"/>
      <c r="R65" s="97"/>
      <c r="S65" s="97"/>
      <c r="T65" s="97"/>
      <c r="U65" s="41">
        <f t="shared" si="2"/>
        <v>0.46153846153846156</v>
      </c>
      <c r="V65" s="42"/>
      <c r="W65" s="67">
        <f t="shared" si="4"/>
        <v>-14</v>
      </c>
      <c r="X65" s="127"/>
    </row>
    <row r="66" spans="1:24" customFormat="1" hidden="1">
      <c r="A66" s="154"/>
      <c r="B66" s="3"/>
      <c r="C66" s="12" t="s">
        <v>131</v>
      </c>
      <c r="D66" s="13" t="s">
        <v>26</v>
      </c>
      <c r="E66" s="10" t="s">
        <v>12</v>
      </c>
      <c r="F66" s="70">
        <v>2</v>
      </c>
      <c r="G66" s="80">
        <v>6</v>
      </c>
      <c r="H66" s="80">
        <v>5</v>
      </c>
      <c r="I66" s="80">
        <v>2</v>
      </c>
      <c r="J66" s="80">
        <v>4</v>
      </c>
      <c r="K66" s="27">
        <v>7</v>
      </c>
      <c r="L66" s="27">
        <v>14</v>
      </c>
      <c r="M66" s="27">
        <v>8</v>
      </c>
      <c r="N66" s="27">
        <v>12</v>
      </c>
      <c r="O66" s="167"/>
      <c r="P66" s="35">
        <v>12</v>
      </c>
      <c r="Q66" s="51"/>
      <c r="R66" s="97"/>
      <c r="S66" s="97"/>
      <c r="T66" s="97"/>
      <c r="U66" s="41">
        <f t="shared" si="2"/>
        <v>1</v>
      </c>
      <c r="V66" s="42"/>
      <c r="W66" s="67">
        <f t="shared" si="4"/>
        <v>0</v>
      </c>
      <c r="X66" s="127"/>
    </row>
    <row r="67" spans="1:24" customFormat="1" hidden="1">
      <c r="A67" s="154"/>
      <c r="B67" s="234"/>
      <c r="C67" s="233" t="s">
        <v>178</v>
      </c>
      <c r="D67" s="235"/>
      <c r="E67" s="10"/>
      <c r="F67" s="70"/>
      <c r="G67" s="80"/>
      <c r="H67" s="80"/>
      <c r="I67" s="80"/>
      <c r="J67" s="80"/>
      <c r="K67" s="27"/>
      <c r="L67" s="27"/>
      <c r="M67" s="27"/>
      <c r="N67" s="27"/>
      <c r="O67" s="27"/>
      <c r="P67" s="27"/>
      <c r="Q67" s="190"/>
      <c r="R67" s="156"/>
      <c r="S67" s="97"/>
      <c r="T67" s="97"/>
      <c r="U67" s="41"/>
      <c r="V67" s="42"/>
      <c r="W67" s="67"/>
      <c r="X67" s="127"/>
    </row>
    <row r="68" spans="1:24" ht="15" hidden="1" customHeight="1">
      <c r="B68" s="236"/>
      <c r="C68" s="233"/>
      <c r="D68" s="235" t="s">
        <v>99</v>
      </c>
      <c r="E68" s="28" t="s">
        <v>11</v>
      </c>
      <c r="F68" s="58">
        <v>1417</v>
      </c>
      <c r="G68" s="60">
        <v>1385</v>
      </c>
      <c r="H68" s="60">
        <v>1513</v>
      </c>
      <c r="I68" s="60">
        <v>1502</v>
      </c>
      <c r="J68" s="60">
        <v>1411</v>
      </c>
      <c r="K68" s="27">
        <v>1295</v>
      </c>
      <c r="L68" s="27">
        <v>1064</v>
      </c>
      <c r="M68" s="27">
        <v>1098</v>
      </c>
      <c r="N68" s="27">
        <v>1045</v>
      </c>
      <c r="O68" s="27"/>
      <c r="P68" s="27"/>
      <c r="Q68" s="39"/>
      <c r="R68" s="158"/>
      <c r="S68" s="114"/>
      <c r="T68" s="113"/>
      <c r="U68" s="41">
        <f t="shared" si="2"/>
        <v>0</v>
      </c>
      <c r="V68" s="42"/>
      <c r="W68" s="67">
        <f t="shared" si="4"/>
        <v>-1045</v>
      </c>
      <c r="X68" s="67"/>
    </row>
    <row r="69" spans="1:24" customFormat="1" hidden="1">
      <c r="A69" s="154"/>
      <c r="B69" s="234"/>
      <c r="C69" s="233" t="s">
        <v>27</v>
      </c>
      <c r="D69" s="235"/>
      <c r="E69" s="10" t="s">
        <v>12</v>
      </c>
      <c r="F69" s="70">
        <v>11</v>
      </c>
      <c r="G69" s="80">
        <v>9</v>
      </c>
      <c r="H69" s="80">
        <v>9</v>
      </c>
      <c r="I69" s="80">
        <v>11</v>
      </c>
      <c r="J69" s="80">
        <v>7</v>
      </c>
      <c r="K69" s="27">
        <v>4</v>
      </c>
      <c r="L69" s="27">
        <v>9</v>
      </c>
      <c r="M69" s="27">
        <v>9</v>
      </c>
      <c r="N69" s="27">
        <v>11</v>
      </c>
      <c r="O69" s="167"/>
      <c r="P69" s="27"/>
      <c r="Q69" s="51"/>
      <c r="R69" s="97"/>
      <c r="S69" s="97"/>
      <c r="T69" s="97"/>
      <c r="U69" s="41">
        <f t="shared" si="2"/>
        <v>0</v>
      </c>
      <c r="V69" s="42"/>
      <c r="W69" s="67">
        <f t="shared" si="4"/>
        <v>-11</v>
      </c>
      <c r="X69" s="127"/>
    </row>
    <row r="70" spans="1:24" customFormat="1" hidden="1">
      <c r="A70" s="154"/>
      <c r="B70" s="238"/>
      <c r="C70" s="233" t="s">
        <v>134</v>
      </c>
      <c r="D70" s="235"/>
      <c r="E70" s="10" t="s">
        <v>11</v>
      </c>
      <c r="F70" s="162">
        <v>590</v>
      </c>
      <c r="G70" s="163">
        <v>566</v>
      </c>
      <c r="H70" s="163">
        <v>524</v>
      </c>
      <c r="I70" s="81">
        <v>551</v>
      </c>
      <c r="J70" s="81">
        <v>471</v>
      </c>
      <c r="K70" s="184">
        <v>555</v>
      </c>
      <c r="L70" s="184">
        <v>516</v>
      </c>
      <c r="M70" s="184">
        <v>517</v>
      </c>
      <c r="N70" s="184">
        <v>461</v>
      </c>
      <c r="O70" s="167"/>
      <c r="P70" s="239"/>
      <c r="Q70" s="149"/>
      <c r="R70" s="102"/>
      <c r="S70" s="102"/>
      <c r="T70" s="102"/>
      <c r="U70" s="41">
        <f t="shared" si="2"/>
        <v>0</v>
      </c>
      <c r="V70" s="42"/>
      <c r="W70" s="67">
        <f t="shared" si="4"/>
        <v>-461</v>
      </c>
      <c r="X70" s="127"/>
    </row>
    <row r="71" spans="1:24" customFormat="1" hidden="1">
      <c r="A71" s="154"/>
      <c r="B71" s="19"/>
      <c r="C71" s="12" t="s">
        <v>182</v>
      </c>
      <c r="D71" s="13"/>
      <c r="E71" s="10" t="s">
        <v>183</v>
      </c>
      <c r="F71" s="69"/>
      <c r="G71" s="81"/>
      <c r="H71" s="81"/>
      <c r="I71" s="81">
        <v>438</v>
      </c>
      <c r="J71" s="81">
        <v>337</v>
      </c>
      <c r="K71" s="184">
        <v>264</v>
      </c>
      <c r="L71" s="184">
        <v>327</v>
      </c>
      <c r="M71" s="184">
        <v>280</v>
      </c>
      <c r="N71" s="184">
        <v>308</v>
      </c>
      <c r="O71" s="27"/>
      <c r="P71" s="225">
        <v>138</v>
      </c>
      <c r="Q71" s="149"/>
      <c r="R71" s="102"/>
      <c r="S71" s="102"/>
      <c r="T71" s="102"/>
      <c r="U71" s="41">
        <f t="shared" ref="U71:U134" si="31">P71/N71</f>
        <v>0.44805194805194803</v>
      </c>
      <c r="V71" s="161"/>
      <c r="W71" s="67">
        <f t="shared" ref="W71:W134" si="32">P71-N71</f>
        <v>-170</v>
      </c>
      <c r="X71" s="127"/>
    </row>
    <row r="72" spans="1:24" ht="15" customHeight="1">
      <c r="A72" s="154">
        <v>4</v>
      </c>
      <c r="B72" s="25" t="s">
        <v>155</v>
      </c>
      <c r="C72" s="12"/>
      <c r="D72" s="13"/>
      <c r="E72" s="28"/>
      <c r="F72" s="61"/>
      <c r="G72" s="61"/>
      <c r="H72" s="61"/>
      <c r="I72" s="61"/>
      <c r="J72" s="61"/>
      <c r="K72" s="61"/>
      <c r="L72" s="61"/>
      <c r="M72" s="61"/>
      <c r="N72" s="61"/>
      <c r="O72" s="68"/>
      <c r="P72" s="61"/>
      <c r="Q72" s="66"/>
      <c r="R72" s="95"/>
      <c r="S72" s="95"/>
      <c r="T72" s="95"/>
      <c r="U72" s="41"/>
      <c r="V72" s="133"/>
      <c r="W72" s="67"/>
      <c r="X72" s="134"/>
    </row>
    <row r="73" spans="1:24" ht="15" customHeight="1">
      <c r="A73" s="154" t="s">
        <v>77</v>
      </c>
      <c r="B73" s="25" t="s">
        <v>60</v>
      </c>
      <c r="C73" s="12"/>
      <c r="D73" s="13"/>
      <c r="E73" s="28"/>
      <c r="F73" s="11"/>
      <c r="G73" s="11"/>
      <c r="H73" s="11"/>
      <c r="I73" s="11"/>
      <c r="J73" s="11"/>
      <c r="K73" s="11"/>
      <c r="L73" s="11"/>
      <c r="M73" s="11"/>
      <c r="N73" s="11"/>
      <c r="O73" s="62"/>
      <c r="P73" s="11"/>
      <c r="Q73" s="117"/>
      <c r="R73" s="103"/>
      <c r="S73" s="103"/>
      <c r="T73" s="103"/>
      <c r="U73" s="41"/>
      <c r="V73" s="125"/>
      <c r="W73" s="67"/>
      <c r="X73" s="123"/>
    </row>
    <row r="74" spans="1:24" ht="15" customHeight="1">
      <c r="B74" s="11"/>
      <c r="C74" s="12" t="s">
        <v>78</v>
      </c>
      <c r="D74" s="13"/>
      <c r="E74" s="28" t="s">
        <v>12</v>
      </c>
      <c r="F74" s="26">
        <v>3390</v>
      </c>
      <c r="G74" s="82">
        <v>3929</v>
      </c>
      <c r="H74" s="82">
        <v>4014</v>
      </c>
      <c r="I74" s="82">
        <v>4204</v>
      </c>
      <c r="J74" s="82">
        <v>4041</v>
      </c>
      <c r="K74" s="180">
        <v>4175</v>
      </c>
      <c r="L74" s="180">
        <v>4404</v>
      </c>
      <c r="M74" s="180">
        <v>4296</v>
      </c>
      <c r="N74" s="180">
        <v>4269</v>
      </c>
      <c r="O74" s="223">
        <v>4450</v>
      </c>
      <c r="P74" s="214">
        <v>4454</v>
      </c>
      <c r="Q74" s="115" t="s">
        <v>235</v>
      </c>
      <c r="R74" s="112" t="str">
        <f>IF(O74&gt;=501,"①",IF(O74&lt;=100,"③","②"))</f>
        <v>①</v>
      </c>
      <c r="S74" s="114" t="str">
        <f>IF(P74/O74&lt;90%,"①",IF(AND(105%&lt;=P74/O74,P74/O74&lt;110%),"②",IF(AND(110%&lt;=P74/O74,P74/O74&lt;120%),"③",IF(P74/O74&gt;=120%,"④","⑤"))))</f>
        <v>⑤</v>
      </c>
      <c r="T74" s="113" t="e">
        <f>INDEX(#REF!,MATCH(S74,#REF!,0),MATCH(R74,#REF!,0))</f>
        <v>#REF!</v>
      </c>
      <c r="U74" s="41">
        <f t="shared" si="31"/>
        <v>1.0433356758022956</v>
      </c>
      <c r="V74" s="42">
        <f>P74/O74</f>
        <v>1.0008988764044944</v>
      </c>
      <c r="W74" s="67">
        <f t="shared" si="32"/>
        <v>185</v>
      </c>
      <c r="X74" s="67">
        <f>P74-O74</f>
        <v>4</v>
      </c>
    </row>
    <row r="75" spans="1:24" ht="27" customHeight="1">
      <c r="B75" s="11"/>
      <c r="C75" s="276" t="s">
        <v>203</v>
      </c>
      <c r="D75" s="277"/>
      <c r="E75" s="28" t="s">
        <v>12</v>
      </c>
      <c r="F75" s="26"/>
      <c r="G75" s="82"/>
      <c r="H75" s="82"/>
      <c r="I75" s="82"/>
      <c r="J75" s="82"/>
      <c r="K75" s="180">
        <v>2170</v>
      </c>
      <c r="L75" s="180">
        <v>2378</v>
      </c>
      <c r="M75" s="180">
        <v>2166</v>
      </c>
      <c r="N75" s="180">
        <v>2351</v>
      </c>
      <c r="O75" s="223">
        <v>2300</v>
      </c>
      <c r="P75" s="214">
        <v>2214</v>
      </c>
      <c r="Q75" s="115" t="s">
        <v>235</v>
      </c>
      <c r="R75" s="112" t="str">
        <f t="shared" ref="R75" si="33">IF(O75&gt;=501,"①",IF(O75&lt;=100,"③","②"))</f>
        <v>①</v>
      </c>
      <c r="S75" s="114" t="str">
        <f t="shared" ref="S75" si="34">IF(P75/O75&lt;90%,"①",IF(AND(105%&lt;=P75/O75,P75/O75&lt;110%),"②",IF(AND(110%&lt;=P75/O75,P75/O75&lt;120%),"③",IF(P75/O75&gt;=120%,"④","⑤"))))</f>
        <v>⑤</v>
      </c>
      <c r="T75" s="113" t="e">
        <f>INDEX(#REF!,MATCH(S75,#REF!,0),MATCH(R75,#REF!,0))</f>
        <v>#REF!</v>
      </c>
      <c r="U75" s="41">
        <f t="shared" si="31"/>
        <v>0.9417269247128881</v>
      </c>
      <c r="V75" s="42">
        <f>P75/O75</f>
        <v>0.96260869565217388</v>
      </c>
      <c r="W75" s="67">
        <f t="shared" si="32"/>
        <v>-137</v>
      </c>
      <c r="X75" s="67">
        <f>P75-O75</f>
        <v>-86</v>
      </c>
    </row>
    <row r="76" spans="1:24">
      <c r="B76" s="11"/>
      <c r="C76" s="12" t="s">
        <v>191</v>
      </c>
      <c r="D76" s="13"/>
      <c r="E76" s="28" t="s">
        <v>66</v>
      </c>
      <c r="F76" s="26">
        <v>31109</v>
      </c>
      <c r="G76" s="82">
        <v>35016</v>
      </c>
      <c r="H76" s="82">
        <v>35587</v>
      </c>
      <c r="I76" s="82">
        <v>2064</v>
      </c>
      <c r="J76" s="82">
        <v>2088</v>
      </c>
      <c r="K76" s="180">
        <v>2138</v>
      </c>
      <c r="L76" s="180">
        <v>2068</v>
      </c>
      <c r="M76" s="180">
        <v>2070</v>
      </c>
      <c r="N76" s="180">
        <v>2058</v>
      </c>
      <c r="O76" s="223">
        <v>1920</v>
      </c>
      <c r="P76" s="214">
        <v>1978</v>
      </c>
      <c r="Q76" s="115" t="s">
        <v>235</v>
      </c>
      <c r="R76" s="112" t="str">
        <f t="shared" ref="R76:R79" si="35">IF(O76&gt;=501,"①",IF(O76&lt;=100,"③","②"))</f>
        <v>①</v>
      </c>
      <c r="S76" s="114" t="str">
        <f t="shared" ref="S76:S79" si="36">IF(P76/O76&lt;90%,"①",IF(AND(105%&lt;=P76/O76,P76/O76&lt;110%),"②",IF(AND(110%&lt;=P76/O76,P76/O76&lt;120%),"③",IF(P76/O76&gt;=120%,"④","⑤"))))</f>
        <v>⑤</v>
      </c>
      <c r="T76" s="113" t="e">
        <f>INDEX(#REF!,MATCH(S76,#REF!,0),MATCH(R76,#REF!,0))</f>
        <v>#REF!</v>
      </c>
      <c r="U76" s="41">
        <f t="shared" si="31"/>
        <v>0.9611273080660836</v>
      </c>
      <c r="V76" s="42">
        <f t="shared" ref="V76:V79" si="37">P76/O76</f>
        <v>1.0302083333333334</v>
      </c>
      <c r="W76" s="67">
        <f t="shared" si="32"/>
        <v>-80</v>
      </c>
      <c r="X76" s="67">
        <f t="shared" ref="X76:X79" si="38">P76-O76</f>
        <v>58</v>
      </c>
    </row>
    <row r="77" spans="1:24" ht="15" customHeight="1">
      <c r="B77" s="11"/>
      <c r="C77" s="12" t="s">
        <v>6</v>
      </c>
      <c r="D77" s="13"/>
      <c r="E77" s="28" t="s">
        <v>12</v>
      </c>
      <c r="F77" s="26">
        <v>11711</v>
      </c>
      <c r="G77" s="82">
        <v>13226</v>
      </c>
      <c r="H77" s="82">
        <v>13925</v>
      </c>
      <c r="I77" s="82">
        <v>14503</v>
      </c>
      <c r="J77" s="82">
        <v>14597</v>
      </c>
      <c r="K77" s="180">
        <v>15544</v>
      </c>
      <c r="L77" s="180">
        <v>16432</v>
      </c>
      <c r="M77" s="180">
        <v>16484</v>
      </c>
      <c r="N77" s="180">
        <v>17931</v>
      </c>
      <c r="O77" s="223">
        <v>17951</v>
      </c>
      <c r="P77" s="214">
        <v>18031</v>
      </c>
      <c r="Q77" s="115" t="s">
        <v>235</v>
      </c>
      <c r="R77" s="112" t="str">
        <f t="shared" si="35"/>
        <v>①</v>
      </c>
      <c r="S77" s="114" t="str">
        <f t="shared" si="36"/>
        <v>⑤</v>
      </c>
      <c r="T77" s="113" t="e">
        <f>INDEX(#REF!,MATCH(S77,#REF!,0),MATCH(R77,#REF!,0))</f>
        <v>#REF!</v>
      </c>
      <c r="U77" s="41">
        <f t="shared" si="31"/>
        <v>1.0055769338017957</v>
      </c>
      <c r="V77" s="42">
        <f t="shared" si="37"/>
        <v>1.0044565762353073</v>
      </c>
      <c r="W77" s="67">
        <f t="shared" si="32"/>
        <v>100</v>
      </c>
      <c r="X77" s="67">
        <f t="shared" si="38"/>
        <v>80</v>
      </c>
    </row>
    <row r="78" spans="1:24" ht="15" customHeight="1">
      <c r="B78" s="11"/>
      <c r="C78" s="12" t="s">
        <v>79</v>
      </c>
      <c r="D78" s="13"/>
      <c r="E78" s="28" t="s">
        <v>80</v>
      </c>
      <c r="F78" s="74">
        <v>28.1</v>
      </c>
      <c r="G78" s="83">
        <v>36.299999999999997</v>
      </c>
      <c r="H78" s="83">
        <v>35.799999999999997</v>
      </c>
      <c r="I78" s="83">
        <v>36.200000000000003</v>
      </c>
      <c r="J78" s="83">
        <v>32.6</v>
      </c>
      <c r="K78" s="83">
        <v>36.4</v>
      </c>
      <c r="L78" s="83">
        <v>40.200000000000003</v>
      </c>
      <c r="M78" s="83">
        <v>38.5</v>
      </c>
      <c r="N78" s="83">
        <v>38.700000000000003</v>
      </c>
      <c r="O78" s="198">
        <v>40.200000000000003</v>
      </c>
      <c r="P78" s="46">
        <v>39.6</v>
      </c>
      <c r="Q78" s="115" t="s">
        <v>235</v>
      </c>
      <c r="R78" s="112" t="str">
        <f t="shared" si="35"/>
        <v>③</v>
      </c>
      <c r="S78" s="114" t="str">
        <f t="shared" si="36"/>
        <v>⑤</v>
      </c>
      <c r="T78" s="113" t="e">
        <f>INDEX(#REF!,MATCH(S78,#REF!,0),MATCH(R78,#REF!,0))</f>
        <v>#REF!</v>
      </c>
      <c r="U78" s="41">
        <f t="shared" si="31"/>
        <v>1.0232558139534884</v>
      </c>
      <c r="V78" s="42">
        <f t="shared" si="37"/>
        <v>0.9850746268656716</v>
      </c>
      <c r="W78" s="67">
        <f t="shared" si="32"/>
        <v>0.89999999999999858</v>
      </c>
      <c r="X78" s="78">
        <f t="shared" si="38"/>
        <v>-0.60000000000000142</v>
      </c>
    </row>
    <row r="79" spans="1:24" ht="15" customHeight="1">
      <c r="B79" s="11"/>
      <c r="C79" s="12" t="s">
        <v>204</v>
      </c>
      <c r="D79" s="13"/>
      <c r="E79" s="28" t="s">
        <v>202</v>
      </c>
      <c r="F79" s="74"/>
      <c r="G79" s="83"/>
      <c r="H79" s="83"/>
      <c r="I79" s="83"/>
      <c r="J79" s="83"/>
      <c r="K79" s="180">
        <v>193</v>
      </c>
      <c r="L79" s="180">
        <v>216</v>
      </c>
      <c r="M79" s="180">
        <v>222</v>
      </c>
      <c r="N79" s="180">
        <v>226</v>
      </c>
      <c r="O79" s="217">
        <v>240</v>
      </c>
      <c r="P79" s="214">
        <v>250</v>
      </c>
      <c r="Q79" s="115" t="s">
        <v>235</v>
      </c>
      <c r="R79" s="158" t="str">
        <f t="shared" si="35"/>
        <v>②</v>
      </c>
      <c r="S79" s="159" t="str">
        <f t="shared" si="36"/>
        <v>⑤</v>
      </c>
      <c r="T79" s="160" t="e">
        <f>INDEX(#REF!,MATCH(S79,#REF!,0),MATCH(R79,#REF!,0))</f>
        <v>#REF!</v>
      </c>
      <c r="U79" s="41">
        <f t="shared" si="31"/>
        <v>1.1061946902654867</v>
      </c>
      <c r="V79" s="161">
        <f t="shared" si="37"/>
        <v>1.0416666666666667</v>
      </c>
      <c r="W79" s="67">
        <f t="shared" si="32"/>
        <v>24</v>
      </c>
      <c r="X79" s="78">
        <f t="shared" si="38"/>
        <v>10</v>
      </c>
    </row>
    <row r="80" spans="1:24" customFormat="1" hidden="1">
      <c r="A80" s="154"/>
      <c r="B80" s="5" t="s">
        <v>61</v>
      </c>
      <c r="C80" s="7"/>
      <c r="D80" s="1"/>
      <c r="E80" s="28"/>
      <c r="F80" s="61"/>
      <c r="G80" s="66"/>
      <c r="H80" s="66"/>
      <c r="I80" s="66"/>
      <c r="J80" s="66"/>
      <c r="K80" s="40"/>
      <c r="L80" s="40"/>
      <c r="M80" s="40"/>
      <c r="N80" s="40"/>
      <c r="O80" s="27"/>
      <c r="P80" s="40"/>
      <c r="Q80" s="191"/>
      <c r="R80" s="192"/>
      <c r="S80" s="96"/>
      <c r="T80" s="96"/>
      <c r="U80" s="41"/>
      <c r="V80" s="126"/>
      <c r="W80" s="67"/>
      <c r="X80" s="127"/>
    </row>
    <row r="81" spans="1:24" customFormat="1" hidden="1">
      <c r="A81" s="154"/>
      <c r="B81" s="5"/>
      <c r="C81" s="7" t="s">
        <v>166</v>
      </c>
      <c r="D81" s="1"/>
      <c r="E81" s="28" t="s">
        <v>12</v>
      </c>
      <c r="F81" s="61"/>
      <c r="G81" s="66"/>
      <c r="H81" s="66"/>
      <c r="I81" s="70">
        <v>343</v>
      </c>
      <c r="J81" s="70">
        <v>435</v>
      </c>
      <c r="K81" s="26">
        <v>483</v>
      </c>
      <c r="L81" s="26">
        <v>604</v>
      </c>
      <c r="M81" s="26">
        <v>525</v>
      </c>
      <c r="N81" s="26">
        <v>720</v>
      </c>
      <c r="O81" s="27"/>
      <c r="P81" s="34">
        <v>867</v>
      </c>
      <c r="Q81" s="191"/>
      <c r="R81" s="192"/>
      <c r="S81" s="96"/>
      <c r="T81" s="96"/>
      <c r="U81" s="41">
        <f t="shared" si="31"/>
        <v>1.2041666666666666</v>
      </c>
      <c r="V81" s="42"/>
      <c r="W81" s="67">
        <f t="shared" si="32"/>
        <v>147</v>
      </c>
      <c r="X81" s="67"/>
    </row>
    <row r="82" spans="1:24" customFormat="1" hidden="1">
      <c r="A82" s="154"/>
      <c r="B82" s="234"/>
      <c r="C82" s="233" t="s">
        <v>178</v>
      </c>
      <c r="D82" s="235"/>
      <c r="E82" s="10"/>
      <c r="F82" s="70"/>
      <c r="G82" s="80"/>
      <c r="H82" s="80"/>
      <c r="I82" s="80"/>
      <c r="J82" s="80"/>
      <c r="K82" s="27"/>
      <c r="L82" s="27"/>
      <c r="M82" s="27"/>
      <c r="N82" s="27"/>
      <c r="O82" s="27"/>
      <c r="P82" s="27"/>
      <c r="Q82" s="190"/>
      <c r="R82" s="156"/>
      <c r="S82" s="97"/>
      <c r="T82" s="97"/>
      <c r="U82" s="41"/>
      <c r="V82" s="42"/>
      <c r="W82" s="67"/>
      <c r="X82" s="67"/>
    </row>
    <row r="83" spans="1:24" ht="15" hidden="1" customHeight="1">
      <c r="B83" s="236"/>
      <c r="C83" s="233"/>
      <c r="D83" s="235" t="s">
        <v>93</v>
      </c>
      <c r="E83" s="28" t="s">
        <v>11</v>
      </c>
      <c r="F83" s="26">
        <v>22364</v>
      </c>
      <c r="G83" s="82">
        <v>26585</v>
      </c>
      <c r="H83" s="82">
        <v>28268</v>
      </c>
      <c r="I83" s="82">
        <v>29811</v>
      </c>
      <c r="J83" s="82">
        <v>30107</v>
      </c>
      <c r="K83" s="180">
        <v>30298</v>
      </c>
      <c r="L83" s="180">
        <v>30217</v>
      </c>
      <c r="M83" s="180">
        <v>29814</v>
      </c>
      <c r="N83" s="180">
        <v>30018</v>
      </c>
      <c r="O83" s="27"/>
      <c r="P83" s="180"/>
      <c r="Q83" s="39"/>
      <c r="R83" s="158"/>
      <c r="S83" s="114"/>
      <c r="T83" s="113"/>
      <c r="U83" s="41">
        <f t="shared" si="31"/>
        <v>0</v>
      </c>
      <c r="V83" s="42"/>
      <c r="W83" s="67">
        <f t="shared" si="32"/>
        <v>-30018</v>
      </c>
      <c r="X83" s="67"/>
    </row>
    <row r="84" spans="1:24" ht="15" hidden="1" customHeight="1">
      <c r="B84" s="236"/>
      <c r="C84" s="233"/>
      <c r="D84" s="237" t="s">
        <v>100</v>
      </c>
      <c r="E84" s="28" t="s">
        <v>11</v>
      </c>
      <c r="F84" s="26">
        <v>7687</v>
      </c>
      <c r="G84" s="82">
        <v>9784</v>
      </c>
      <c r="H84" s="82">
        <v>10190</v>
      </c>
      <c r="I84" s="82">
        <v>10205</v>
      </c>
      <c r="J84" s="82">
        <v>10126</v>
      </c>
      <c r="K84" s="180">
        <v>10409</v>
      </c>
      <c r="L84" s="180">
        <v>10380</v>
      </c>
      <c r="M84" s="180">
        <v>10210</v>
      </c>
      <c r="N84" s="180">
        <v>10055</v>
      </c>
      <c r="O84" s="27"/>
      <c r="P84" s="180"/>
      <c r="Q84" s="39"/>
      <c r="R84" s="158"/>
      <c r="S84" s="114"/>
      <c r="T84" s="113"/>
      <c r="U84" s="41">
        <f t="shared" si="31"/>
        <v>0</v>
      </c>
      <c r="V84" s="42"/>
      <c r="W84" s="67">
        <f t="shared" si="32"/>
        <v>-10055</v>
      </c>
      <c r="X84" s="67"/>
    </row>
    <row r="85" spans="1:24" ht="15" hidden="1" customHeight="1">
      <c r="B85" s="236"/>
      <c r="C85" s="233"/>
      <c r="D85" s="235" t="s">
        <v>101</v>
      </c>
      <c r="E85" s="28" t="s">
        <v>11</v>
      </c>
      <c r="F85" s="26">
        <v>991</v>
      </c>
      <c r="G85" s="82">
        <v>1128</v>
      </c>
      <c r="H85" s="82">
        <v>1199</v>
      </c>
      <c r="I85" s="82">
        <v>1231</v>
      </c>
      <c r="J85" s="82">
        <v>1382</v>
      </c>
      <c r="K85" s="180">
        <v>1302</v>
      </c>
      <c r="L85" s="180">
        <v>1214</v>
      </c>
      <c r="M85" s="180">
        <v>1270</v>
      </c>
      <c r="N85" s="180">
        <v>1521</v>
      </c>
      <c r="O85" s="27"/>
      <c r="P85" s="180"/>
      <c r="Q85" s="39"/>
      <c r="R85" s="158"/>
      <c r="S85" s="114"/>
      <c r="T85" s="113"/>
      <c r="U85" s="41">
        <f t="shared" si="31"/>
        <v>0</v>
      </c>
      <c r="V85" s="42"/>
      <c r="W85" s="67">
        <f t="shared" si="32"/>
        <v>-1521</v>
      </c>
      <c r="X85" s="67"/>
    </row>
    <row r="86" spans="1:24" ht="15" hidden="1" customHeight="1">
      <c r="B86" s="236"/>
      <c r="C86" s="233"/>
      <c r="D86" s="237" t="s">
        <v>102</v>
      </c>
      <c r="E86" s="28" t="s">
        <v>11</v>
      </c>
      <c r="F86" s="26">
        <v>1188</v>
      </c>
      <c r="G86" s="82">
        <v>1251</v>
      </c>
      <c r="H86" s="82">
        <v>1137</v>
      </c>
      <c r="I86" s="82">
        <v>1045</v>
      </c>
      <c r="J86" s="82">
        <v>924</v>
      </c>
      <c r="K86" s="180">
        <v>892</v>
      </c>
      <c r="L86" s="180">
        <v>954</v>
      </c>
      <c r="M86" s="180">
        <v>986</v>
      </c>
      <c r="N86" s="180">
        <v>967</v>
      </c>
      <c r="O86" s="27"/>
      <c r="P86" s="180"/>
      <c r="Q86" s="39"/>
      <c r="R86" s="158"/>
      <c r="S86" s="114"/>
      <c r="T86" s="113"/>
      <c r="U86" s="41">
        <f t="shared" si="31"/>
        <v>0</v>
      </c>
      <c r="V86" s="42"/>
      <c r="W86" s="67">
        <f t="shared" si="32"/>
        <v>-967</v>
      </c>
      <c r="X86" s="67"/>
    </row>
    <row r="87" spans="1:24" ht="15" hidden="1" customHeight="1">
      <c r="B87" s="236"/>
      <c r="C87" s="233"/>
      <c r="D87" s="235" t="s">
        <v>91</v>
      </c>
      <c r="E87" s="28" t="s">
        <v>11</v>
      </c>
      <c r="F87" s="26">
        <v>31064</v>
      </c>
      <c r="G87" s="82">
        <v>34888</v>
      </c>
      <c r="H87" s="82">
        <v>35500</v>
      </c>
      <c r="I87" s="82">
        <v>35295</v>
      </c>
      <c r="J87" s="82">
        <v>31713</v>
      </c>
      <c r="K87" s="180">
        <v>32289</v>
      </c>
      <c r="L87" s="180">
        <v>33628</v>
      </c>
      <c r="M87" s="180">
        <v>32113</v>
      </c>
      <c r="N87" s="180">
        <v>31107</v>
      </c>
      <c r="O87" s="27"/>
      <c r="P87" s="180"/>
      <c r="Q87" s="39"/>
      <c r="R87" s="158"/>
      <c r="S87" s="114"/>
      <c r="T87" s="113"/>
      <c r="U87" s="41">
        <f t="shared" si="31"/>
        <v>0</v>
      </c>
      <c r="V87" s="42"/>
      <c r="W87" s="67">
        <f t="shared" si="32"/>
        <v>-31107</v>
      </c>
      <c r="X87" s="67"/>
    </row>
    <row r="88" spans="1:24" ht="15" customHeight="1">
      <c r="A88" s="154">
        <v>5</v>
      </c>
      <c r="B88" s="25" t="s">
        <v>161</v>
      </c>
      <c r="C88" s="12"/>
      <c r="D88" s="13"/>
      <c r="E88" s="28"/>
      <c r="F88" s="11"/>
      <c r="G88" s="11"/>
      <c r="H88" s="11"/>
      <c r="I88" s="11"/>
      <c r="J88" s="11"/>
      <c r="K88" s="11"/>
      <c r="L88" s="11"/>
      <c r="M88" s="11"/>
      <c r="N88" s="11"/>
      <c r="O88" s="62"/>
      <c r="P88" s="11"/>
      <c r="Q88" s="36"/>
      <c r="R88" s="182"/>
      <c r="S88" s="103"/>
      <c r="T88" s="103"/>
      <c r="U88" s="41"/>
      <c r="V88" s="125"/>
      <c r="W88" s="67"/>
      <c r="X88" s="123"/>
    </row>
    <row r="89" spans="1:24" ht="15" customHeight="1">
      <c r="A89" s="154" t="s">
        <v>81</v>
      </c>
      <c r="B89" s="25" t="s">
        <v>60</v>
      </c>
      <c r="C89" s="18"/>
      <c r="D89" s="13"/>
      <c r="E89" s="28"/>
      <c r="F89" s="26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40"/>
      <c r="R89" s="99"/>
      <c r="S89" s="99"/>
      <c r="T89" s="99"/>
      <c r="U89" s="41"/>
      <c r="V89" s="131"/>
      <c r="W89" s="67"/>
      <c r="X89" s="132"/>
    </row>
    <row r="90" spans="1:24" ht="15" customHeight="1">
      <c r="B90" s="11"/>
      <c r="C90" s="12" t="s">
        <v>82</v>
      </c>
      <c r="D90" s="13"/>
      <c r="E90" s="28" t="s">
        <v>12</v>
      </c>
      <c r="F90" s="26">
        <v>256</v>
      </c>
      <c r="G90" s="27">
        <v>232</v>
      </c>
      <c r="H90" s="27">
        <v>201</v>
      </c>
      <c r="I90" s="27">
        <v>195</v>
      </c>
      <c r="J90" s="27">
        <v>209</v>
      </c>
      <c r="K90" s="27">
        <v>205</v>
      </c>
      <c r="L90" s="27">
        <v>176</v>
      </c>
      <c r="M90" s="27">
        <v>158</v>
      </c>
      <c r="N90" s="27">
        <v>170</v>
      </c>
      <c r="O90" s="213">
        <v>150</v>
      </c>
      <c r="P90" s="35">
        <v>165</v>
      </c>
      <c r="Q90" s="115" t="s">
        <v>236</v>
      </c>
      <c r="R90" s="112" t="str">
        <f>IF(O90&gt;=501,"①",IF(O90&lt;=100,"③","②"))</f>
        <v>②</v>
      </c>
      <c r="S90" s="114" t="str">
        <f>IF(P90/O90&lt;90%,"①",IF(AND(105%&lt;=P90/O90,P90/O90&lt;110%),"②",IF(AND(110%&lt;=P90/O90,P90/O90&lt;120%),"③",IF(P90/O90&gt;=120%,"④","⑤"))))</f>
        <v>③</v>
      </c>
      <c r="T90" s="113" t="e">
        <f>INDEX(#REF!,MATCH(S90,#REF!,0),MATCH(R90,#REF!,0))</f>
        <v>#REF!</v>
      </c>
      <c r="U90" s="41">
        <f t="shared" si="31"/>
        <v>0.97058823529411764</v>
      </c>
      <c r="V90" s="42">
        <f>P90/O90</f>
        <v>1.1000000000000001</v>
      </c>
      <c r="W90" s="67">
        <f t="shared" si="32"/>
        <v>-5</v>
      </c>
      <c r="X90" s="67">
        <f>P90-O90</f>
        <v>15</v>
      </c>
    </row>
    <row r="91" spans="1:24" ht="15" customHeight="1">
      <c r="B91" s="11"/>
      <c r="C91" s="12" t="s">
        <v>228</v>
      </c>
      <c r="D91" s="13"/>
      <c r="E91" s="29"/>
      <c r="F91" s="45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105"/>
      <c r="S91" s="105"/>
      <c r="T91" s="105"/>
      <c r="U91" s="41"/>
      <c r="V91" s="135"/>
      <c r="W91" s="67"/>
      <c r="X91" s="136"/>
    </row>
    <row r="92" spans="1:24" ht="15" customHeight="1">
      <c r="B92" s="11"/>
      <c r="C92" s="12"/>
      <c r="D92" s="13" t="s">
        <v>83</v>
      </c>
      <c r="E92" s="28" t="s">
        <v>12</v>
      </c>
      <c r="F92" s="26">
        <v>36</v>
      </c>
      <c r="G92" s="27">
        <v>45</v>
      </c>
      <c r="H92" s="27">
        <v>30</v>
      </c>
      <c r="I92" s="27">
        <v>40</v>
      </c>
      <c r="J92" s="27">
        <v>33</v>
      </c>
      <c r="K92" s="27">
        <v>31</v>
      </c>
      <c r="L92" s="27">
        <v>44</v>
      </c>
      <c r="M92" s="27">
        <v>43</v>
      </c>
      <c r="N92" s="27">
        <v>37</v>
      </c>
      <c r="O92" s="213">
        <v>30</v>
      </c>
      <c r="P92" s="35">
        <v>35</v>
      </c>
      <c r="Q92" s="115" t="s">
        <v>235</v>
      </c>
      <c r="R92" s="112" t="str">
        <f>IF(O92&gt;=501,"①",IF(O92&lt;=100,"③","②"))</f>
        <v>③</v>
      </c>
      <c r="S92" s="114" t="str">
        <f>IF(P92/O92&lt;90%,"①",IF(AND(105%&lt;=P92/O92,P92/O92&lt;110%),"②",IF(AND(110%&lt;=P92/O92,P92/O92&lt;120%),"③",IF(P92/O92&gt;=120%,"④","⑤"))))</f>
        <v>③</v>
      </c>
      <c r="T92" s="113" t="e">
        <f>INDEX(#REF!,MATCH(S92,#REF!,0),MATCH(R92,#REF!,0))</f>
        <v>#REF!</v>
      </c>
      <c r="U92" s="41">
        <f t="shared" si="31"/>
        <v>0.94594594594594594</v>
      </c>
      <c r="V92" s="42">
        <f>P92/O92</f>
        <v>1.1666666666666667</v>
      </c>
      <c r="W92" s="67">
        <f t="shared" si="32"/>
        <v>-2</v>
      </c>
      <c r="X92" s="67">
        <f>P92-O92</f>
        <v>5</v>
      </c>
    </row>
    <row r="93" spans="1:24" ht="15" customHeight="1">
      <c r="B93" s="11"/>
      <c r="C93" s="12"/>
      <c r="D93" s="13" t="s">
        <v>84</v>
      </c>
      <c r="E93" s="28" t="s">
        <v>12</v>
      </c>
      <c r="F93" s="26">
        <v>40</v>
      </c>
      <c r="G93" s="27">
        <v>59</v>
      </c>
      <c r="H93" s="27">
        <v>46</v>
      </c>
      <c r="I93" s="27">
        <v>46</v>
      </c>
      <c r="J93" s="27">
        <v>25</v>
      </c>
      <c r="K93" s="27">
        <v>33</v>
      </c>
      <c r="L93" s="27">
        <v>43</v>
      </c>
      <c r="M93" s="27">
        <v>61</v>
      </c>
      <c r="N93" s="27">
        <v>56</v>
      </c>
      <c r="O93" s="213">
        <v>48</v>
      </c>
      <c r="P93" s="35">
        <v>75</v>
      </c>
      <c r="Q93" s="115" t="s">
        <v>236</v>
      </c>
      <c r="R93" s="112" t="str">
        <f t="shared" ref="R93:R99" si="39">IF(O93&gt;=501,"①",IF(O93&lt;=100,"③","②"))</f>
        <v>③</v>
      </c>
      <c r="S93" s="114" t="str">
        <f t="shared" ref="S93:S99" si="40">IF(P93/O93&lt;90%,"①",IF(AND(105%&lt;=P93/O93,P93/O93&lt;110%),"②",IF(AND(110%&lt;=P93/O93,P93/O93&lt;120%),"③",IF(P93/O93&gt;=120%,"④","⑤"))))</f>
        <v>④</v>
      </c>
      <c r="T93" s="113" t="e">
        <f>INDEX(#REF!,MATCH(S93,#REF!,0),MATCH(R93,#REF!,0))</f>
        <v>#REF!</v>
      </c>
      <c r="U93" s="41">
        <f t="shared" si="31"/>
        <v>1.3392857142857142</v>
      </c>
      <c r="V93" s="42">
        <f t="shared" ref="V93:V99" si="41">P93/O93</f>
        <v>1.5625</v>
      </c>
      <c r="W93" s="67">
        <f t="shared" si="32"/>
        <v>19</v>
      </c>
      <c r="X93" s="67">
        <f t="shared" ref="X93:X99" si="42">P93-O93</f>
        <v>27</v>
      </c>
    </row>
    <row r="94" spans="1:24" ht="15" customHeight="1">
      <c r="B94" s="11"/>
      <c r="C94" s="12"/>
      <c r="D94" s="13" t="s">
        <v>85</v>
      </c>
      <c r="E94" s="28" t="s">
        <v>12</v>
      </c>
      <c r="F94" s="26">
        <v>30</v>
      </c>
      <c r="G94" s="27">
        <v>26</v>
      </c>
      <c r="H94" s="27">
        <v>25</v>
      </c>
      <c r="I94" s="27">
        <v>42</v>
      </c>
      <c r="J94" s="27">
        <v>33</v>
      </c>
      <c r="K94" s="27">
        <v>35</v>
      </c>
      <c r="L94" s="27">
        <v>35</v>
      </c>
      <c r="M94" s="27">
        <v>35</v>
      </c>
      <c r="N94" s="27">
        <v>37</v>
      </c>
      <c r="O94" s="213">
        <v>35</v>
      </c>
      <c r="P94" s="35">
        <v>35</v>
      </c>
      <c r="Q94" s="115" t="s">
        <v>235</v>
      </c>
      <c r="R94" s="112" t="str">
        <f t="shared" si="39"/>
        <v>③</v>
      </c>
      <c r="S94" s="114" t="str">
        <f t="shared" si="40"/>
        <v>⑤</v>
      </c>
      <c r="T94" s="113" t="e">
        <f>INDEX(#REF!,MATCH(S94,#REF!,0),MATCH(R94,#REF!,0))</f>
        <v>#REF!</v>
      </c>
      <c r="U94" s="41">
        <f t="shared" si="31"/>
        <v>0.94594594594594594</v>
      </c>
      <c r="V94" s="42">
        <f t="shared" si="41"/>
        <v>1</v>
      </c>
      <c r="W94" s="67">
        <f t="shared" si="32"/>
        <v>-2</v>
      </c>
      <c r="X94" s="67">
        <f t="shared" si="42"/>
        <v>0</v>
      </c>
    </row>
    <row r="95" spans="1:24" ht="15" customHeight="1">
      <c r="B95" s="11"/>
      <c r="C95" s="12" t="s">
        <v>217</v>
      </c>
      <c r="D95" s="13"/>
      <c r="E95" s="28" t="s">
        <v>218</v>
      </c>
      <c r="F95" s="26"/>
      <c r="G95" s="27"/>
      <c r="H95" s="27"/>
      <c r="I95" s="27"/>
      <c r="J95" s="27"/>
      <c r="K95" s="27"/>
      <c r="L95" s="27">
        <v>342</v>
      </c>
      <c r="M95" s="27">
        <v>299</v>
      </c>
      <c r="N95" s="27">
        <v>288</v>
      </c>
      <c r="O95" s="213">
        <v>300</v>
      </c>
      <c r="P95" s="35">
        <v>276</v>
      </c>
      <c r="Q95" s="115" t="s">
        <v>235</v>
      </c>
      <c r="R95" s="112" t="str">
        <f t="shared" ref="R95" si="43">IF(O95&gt;=501,"①",IF(O95&lt;=100,"③","②"))</f>
        <v>②</v>
      </c>
      <c r="S95" s="114" t="str">
        <f t="shared" ref="S95" si="44">IF(P95/O95&lt;90%,"①",IF(AND(105%&lt;=P95/O95,P95/O95&lt;110%),"②",IF(AND(110%&lt;=P95/O95,P95/O95&lt;120%),"③",IF(P95/O95&gt;=120%,"④","⑤"))))</f>
        <v>⑤</v>
      </c>
      <c r="T95" s="113" t="e">
        <f>INDEX(#REF!,MATCH(S95,#REF!,0),MATCH(R95,#REF!,0))</f>
        <v>#REF!</v>
      </c>
      <c r="U95" s="41">
        <f>P95/N95</f>
        <v>0.95833333333333337</v>
      </c>
      <c r="V95" s="42">
        <f t="shared" ref="V95" si="45">P95/O95</f>
        <v>0.92</v>
      </c>
      <c r="W95" s="67">
        <f t="shared" si="32"/>
        <v>-12</v>
      </c>
      <c r="X95" s="67">
        <f t="shared" ref="X95" si="46">P95-O95</f>
        <v>-24</v>
      </c>
    </row>
    <row r="96" spans="1:24" ht="15" customHeight="1">
      <c r="B96" s="11"/>
      <c r="C96" s="12" t="s">
        <v>227</v>
      </c>
      <c r="D96" s="13"/>
      <c r="E96" s="28" t="s">
        <v>11</v>
      </c>
      <c r="F96" s="26">
        <v>245</v>
      </c>
      <c r="G96" s="27">
        <v>266</v>
      </c>
      <c r="H96" s="27">
        <v>259</v>
      </c>
      <c r="I96" s="27">
        <v>261</v>
      </c>
      <c r="J96" s="27">
        <v>254</v>
      </c>
      <c r="K96" s="27">
        <v>307</v>
      </c>
      <c r="L96" s="27">
        <v>289</v>
      </c>
      <c r="M96" s="27">
        <v>305</v>
      </c>
      <c r="N96" s="27">
        <v>263</v>
      </c>
      <c r="O96" s="223">
        <v>290</v>
      </c>
      <c r="P96" s="35">
        <v>280</v>
      </c>
      <c r="Q96" s="115" t="s">
        <v>235</v>
      </c>
      <c r="R96" s="112" t="str">
        <f t="shared" si="39"/>
        <v>②</v>
      </c>
      <c r="S96" s="114" t="str">
        <f t="shared" si="40"/>
        <v>⑤</v>
      </c>
      <c r="T96" s="113" t="e">
        <f>INDEX(#REF!,MATCH(S96,#REF!,0),MATCH(R96,#REF!,0))</f>
        <v>#REF!</v>
      </c>
      <c r="U96" s="41">
        <f t="shared" si="31"/>
        <v>1.064638783269962</v>
      </c>
      <c r="V96" s="42">
        <f t="shared" si="41"/>
        <v>0.96551724137931039</v>
      </c>
      <c r="W96" s="67">
        <f t="shared" si="32"/>
        <v>17</v>
      </c>
      <c r="X96" s="67">
        <f t="shared" si="42"/>
        <v>-10</v>
      </c>
    </row>
    <row r="97" spans="1:24" ht="15" customHeight="1">
      <c r="B97" s="11"/>
      <c r="C97" s="12" t="s">
        <v>206</v>
      </c>
      <c r="D97" s="13"/>
      <c r="E97" s="28" t="s">
        <v>12</v>
      </c>
      <c r="F97" s="26"/>
      <c r="G97" s="27"/>
      <c r="H97" s="27"/>
      <c r="I97" s="27"/>
      <c r="J97" s="27"/>
      <c r="K97" s="27">
        <v>3530</v>
      </c>
      <c r="L97" s="27">
        <v>3892</v>
      </c>
      <c r="M97" s="27">
        <v>3889</v>
      </c>
      <c r="N97" s="27">
        <v>3968</v>
      </c>
      <c r="O97" s="217">
        <v>3900</v>
      </c>
      <c r="P97" s="35">
        <v>3804</v>
      </c>
      <c r="Q97" s="115" t="s">
        <v>235</v>
      </c>
      <c r="R97" s="158" t="str">
        <f t="shared" si="39"/>
        <v>①</v>
      </c>
      <c r="S97" s="159" t="str">
        <f t="shared" si="40"/>
        <v>⑤</v>
      </c>
      <c r="T97" s="160" t="e">
        <f>INDEX(#REF!,MATCH(S97,#REF!,0),MATCH(R97,#REF!,0))</f>
        <v>#REF!</v>
      </c>
      <c r="U97" s="41">
        <f t="shared" si="31"/>
        <v>0.95866935483870963</v>
      </c>
      <c r="V97" s="161">
        <f t="shared" si="41"/>
        <v>0.97538461538461541</v>
      </c>
      <c r="W97" s="67">
        <f t="shared" si="32"/>
        <v>-164</v>
      </c>
      <c r="X97" s="67">
        <f t="shared" si="42"/>
        <v>-96</v>
      </c>
    </row>
    <row r="98" spans="1:24" ht="15" customHeight="1">
      <c r="B98" s="11"/>
      <c r="C98" s="12" t="s">
        <v>207</v>
      </c>
      <c r="D98" s="13"/>
      <c r="E98" s="28" t="s">
        <v>11</v>
      </c>
      <c r="F98" s="26"/>
      <c r="G98" s="27"/>
      <c r="H98" s="27"/>
      <c r="I98" s="27"/>
      <c r="J98" s="27"/>
      <c r="K98" s="27">
        <v>93</v>
      </c>
      <c r="L98" s="27">
        <v>88</v>
      </c>
      <c r="M98" s="27">
        <v>134</v>
      </c>
      <c r="N98" s="27">
        <v>117</v>
      </c>
      <c r="O98" s="217">
        <v>105</v>
      </c>
      <c r="P98" s="35">
        <v>145</v>
      </c>
      <c r="Q98" s="115" t="s">
        <v>236</v>
      </c>
      <c r="R98" s="158" t="str">
        <f t="shared" si="39"/>
        <v>②</v>
      </c>
      <c r="S98" s="159" t="str">
        <f t="shared" si="40"/>
        <v>④</v>
      </c>
      <c r="T98" s="160" t="e">
        <f>INDEX(#REF!,MATCH(S98,#REF!,0),MATCH(R98,#REF!,0))</f>
        <v>#REF!</v>
      </c>
      <c r="U98" s="41">
        <f t="shared" si="31"/>
        <v>1.2393162393162394</v>
      </c>
      <c r="V98" s="161">
        <f t="shared" si="41"/>
        <v>1.3809523809523809</v>
      </c>
      <c r="W98" s="67">
        <f t="shared" si="32"/>
        <v>28</v>
      </c>
      <c r="X98" s="67">
        <f t="shared" si="42"/>
        <v>40</v>
      </c>
    </row>
    <row r="99" spans="1:24" ht="15" customHeight="1">
      <c r="B99" s="11"/>
      <c r="C99" s="12" t="s">
        <v>201</v>
      </c>
      <c r="D99" s="13"/>
      <c r="E99" s="28" t="s">
        <v>11</v>
      </c>
      <c r="F99" s="26"/>
      <c r="G99" s="27"/>
      <c r="H99" s="27"/>
      <c r="I99" s="27"/>
      <c r="J99" s="27"/>
      <c r="K99" s="27">
        <v>973</v>
      </c>
      <c r="L99" s="27">
        <v>876</v>
      </c>
      <c r="M99" s="27">
        <v>1014</v>
      </c>
      <c r="N99" s="27">
        <v>1006</v>
      </c>
      <c r="O99" s="217">
        <v>817</v>
      </c>
      <c r="P99" s="35">
        <v>722</v>
      </c>
      <c r="Q99" s="115" t="s">
        <v>234</v>
      </c>
      <c r="R99" s="158" t="str">
        <f t="shared" si="39"/>
        <v>①</v>
      </c>
      <c r="S99" s="159" t="str">
        <f t="shared" si="40"/>
        <v>①</v>
      </c>
      <c r="T99" s="160" t="e">
        <f>INDEX(#REF!,MATCH(S99,#REF!,0),MATCH(R99,#REF!,0))</f>
        <v>#REF!</v>
      </c>
      <c r="U99" s="41">
        <f t="shared" si="31"/>
        <v>0.71769383697813116</v>
      </c>
      <c r="V99" s="161">
        <f t="shared" si="41"/>
        <v>0.88372093023255816</v>
      </c>
      <c r="W99" s="67">
        <f t="shared" si="32"/>
        <v>-284</v>
      </c>
      <c r="X99" s="67">
        <f t="shared" si="42"/>
        <v>-95</v>
      </c>
    </row>
    <row r="100" spans="1:24" customFormat="1" hidden="1">
      <c r="A100" s="154"/>
      <c r="B100" s="5" t="s">
        <v>61</v>
      </c>
      <c r="C100" s="7"/>
      <c r="D100" s="1"/>
      <c r="E100" s="28"/>
      <c r="F100" s="61"/>
      <c r="G100" s="66"/>
      <c r="H100" s="66"/>
      <c r="I100" s="66"/>
      <c r="J100" s="66"/>
      <c r="K100" s="66"/>
      <c r="L100" s="66"/>
      <c r="M100" s="66"/>
      <c r="N100" s="66"/>
      <c r="O100" s="68"/>
      <c r="P100" s="66"/>
      <c r="Q100" s="66"/>
      <c r="R100" s="96"/>
      <c r="S100" s="96"/>
      <c r="T100" s="96"/>
      <c r="U100" s="41"/>
      <c r="V100" s="126"/>
      <c r="W100" s="67"/>
      <c r="X100" s="127"/>
    </row>
    <row r="101" spans="1:24" customFormat="1" hidden="1">
      <c r="A101" s="154"/>
      <c r="B101" s="3"/>
      <c r="C101" s="12" t="s">
        <v>30</v>
      </c>
      <c r="D101" s="13"/>
      <c r="E101" s="10" t="s">
        <v>13</v>
      </c>
      <c r="F101" s="70">
        <v>31</v>
      </c>
      <c r="G101" s="80">
        <v>39</v>
      </c>
      <c r="H101" s="80">
        <v>37</v>
      </c>
      <c r="I101" s="80">
        <v>48</v>
      </c>
      <c r="J101" s="80">
        <v>48</v>
      </c>
      <c r="K101" s="87">
        <v>32</v>
      </c>
      <c r="L101" s="87">
        <v>40</v>
      </c>
      <c r="M101" s="87">
        <v>30</v>
      </c>
      <c r="N101" s="87">
        <v>33</v>
      </c>
      <c r="O101" s="186"/>
      <c r="P101" s="206">
        <v>31</v>
      </c>
      <c r="Q101" s="51"/>
      <c r="R101" s="97"/>
      <c r="S101" s="97"/>
      <c r="T101" s="97"/>
      <c r="U101" s="41">
        <f t="shared" si="31"/>
        <v>0.93939393939393945</v>
      </c>
      <c r="V101" s="42"/>
      <c r="W101" s="67">
        <f t="shared" si="32"/>
        <v>-2</v>
      </c>
      <c r="X101" s="127"/>
    </row>
    <row r="102" spans="1:24" customFormat="1" hidden="1">
      <c r="A102" s="154"/>
      <c r="B102" s="234"/>
      <c r="C102" s="233" t="s">
        <v>31</v>
      </c>
      <c r="D102" s="235"/>
      <c r="E102" s="10" t="s">
        <v>13</v>
      </c>
      <c r="F102" s="70">
        <v>2</v>
      </c>
      <c r="G102" s="80">
        <v>3</v>
      </c>
      <c r="H102" s="80">
        <v>5</v>
      </c>
      <c r="I102" s="80">
        <v>2</v>
      </c>
      <c r="J102" s="80">
        <v>3</v>
      </c>
      <c r="K102" s="87">
        <v>2</v>
      </c>
      <c r="L102" s="87">
        <v>3</v>
      </c>
      <c r="M102" s="87">
        <v>1</v>
      </c>
      <c r="N102" s="87">
        <v>2</v>
      </c>
      <c r="O102" s="186"/>
      <c r="P102" s="87"/>
      <c r="Q102" s="51"/>
      <c r="R102" s="97"/>
      <c r="S102" s="97"/>
      <c r="T102" s="97"/>
      <c r="U102" s="41">
        <f t="shared" si="31"/>
        <v>0</v>
      </c>
      <c r="V102" s="42"/>
      <c r="W102" s="67">
        <f t="shared" si="32"/>
        <v>-2</v>
      </c>
      <c r="X102" s="127"/>
    </row>
    <row r="103" spans="1:24" customFormat="1" hidden="1">
      <c r="A103" s="154"/>
      <c r="B103" s="3"/>
      <c r="C103" s="12" t="s">
        <v>32</v>
      </c>
      <c r="D103" s="13"/>
      <c r="E103" s="10" t="s">
        <v>13</v>
      </c>
      <c r="F103" s="69">
        <v>128</v>
      </c>
      <c r="G103" s="81">
        <v>120</v>
      </c>
      <c r="H103" s="81">
        <v>103</v>
      </c>
      <c r="I103" s="81">
        <v>102</v>
      </c>
      <c r="J103" s="81">
        <v>105</v>
      </c>
      <c r="K103" s="229">
        <v>91</v>
      </c>
      <c r="L103" s="229">
        <v>64</v>
      </c>
      <c r="M103" s="229">
        <v>93</v>
      </c>
      <c r="N103" s="229">
        <v>87</v>
      </c>
      <c r="O103" s="186"/>
      <c r="P103" s="205">
        <v>98</v>
      </c>
      <c r="Q103" s="149"/>
      <c r="R103" s="102"/>
      <c r="S103" s="102"/>
      <c r="T103" s="102"/>
      <c r="U103" s="41">
        <f t="shared" si="31"/>
        <v>1.1264367816091954</v>
      </c>
      <c r="V103" s="42"/>
      <c r="W103" s="67">
        <f t="shared" si="32"/>
        <v>11</v>
      </c>
      <c r="X103" s="127"/>
    </row>
    <row r="104" spans="1:24" customFormat="1" hidden="1">
      <c r="A104" s="154"/>
      <c r="B104" s="3"/>
      <c r="C104" s="12" t="s">
        <v>33</v>
      </c>
      <c r="D104" s="13"/>
      <c r="E104" s="10" t="s">
        <v>13</v>
      </c>
      <c r="F104" s="70">
        <v>31</v>
      </c>
      <c r="G104" s="80">
        <v>29</v>
      </c>
      <c r="H104" s="80">
        <v>26</v>
      </c>
      <c r="I104" s="80">
        <v>13</v>
      </c>
      <c r="J104" s="80">
        <v>19</v>
      </c>
      <c r="K104" s="87">
        <v>18</v>
      </c>
      <c r="L104" s="87">
        <v>11</v>
      </c>
      <c r="M104" s="87">
        <v>13</v>
      </c>
      <c r="N104" s="87">
        <v>13</v>
      </c>
      <c r="O104" s="186"/>
      <c r="P104" s="206">
        <v>11</v>
      </c>
      <c r="Q104" s="51"/>
      <c r="R104" s="97"/>
      <c r="S104" s="97"/>
      <c r="T104" s="97"/>
      <c r="U104" s="41">
        <f t="shared" si="31"/>
        <v>0.84615384615384615</v>
      </c>
      <c r="V104" s="42"/>
      <c r="W104" s="67">
        <f t="shared" si="32"/>
        <v>-2</v>
      </c>
      <c r="X104" s="127"/>
    </row>
    <row r="105" spans="1:24" customFormat="1" hidden="1">
      <c r="A105" s="154"/>
      <c r="B105" s="3"/>
      <c r="C105" s="12" t="s">
        <v>222</v>
      </c>
      <c r="D105" s="13"/>
      <c r="E105" s="10" t="s">
        <v>12</v>
      </c>
      <c r="F105" s="70"/>
      <c r="G105" s="80"/>
      <c r="H105" s="80"/>
      <c r="I105" s="80"/>
      <c r="J105" s="80"/>
      <c r="K105" s="87"/>
      <c r="L105" s="87" t="s">
        <v>225</v>
      </c>
      <c r="M105" s="87">
        <v>1</v>
      </c>
      <c r="N105" s="87">
        <v>1</v>
      </c>
      <c r="O105" s="186"/>
      <c r="P105" s="206">
        <v>3</v>
      </c>
      <c r="Q105" s="51"/>
      <c r="R105" s="97"/>
      <c r="S105" s="97"/>
      <c r="T105" s="97"/>
      <c r="U105" s="41">
        <f t="shared" si="31"/>
        <v>3</v>
      </c>
      <c r="V105" s="42"/>
      <c r="W105" s="67">
        <f t="shared" si="32"/>
        <v>2</v>
      </c>
      <c r="X105" s="127"/>
    </row>
    <row r="106" spans="1:24" customFormat="1" hidden="1">
      <c r="A106" s="154"/>
      <c r="B106" s="3"/>
      <c r="C106" s="12" t="s">
        <v>34</v>
      </c>
      <c r="D106" s="13"/>
      <c r="E106" s="10" t="s">
        <v>12</v>
      </c>
      <c r="F106" s="69">
        <v>809</v>
      </c>
      <c r="G106" s="81">
        <v>770</v>
      </c>
      <c r="H106" s="81">
        <v>765</v>
      </c>
      <c r="I106" s="81">
        <v>762</v>
      </c>
      <c r="J106" s="81">
        <v>599</v>
      </c>
      <c r="K106" s="229">
        <v>656</v>
      </c>
      <c r="L106" s="229">
        <v>535</v>
      </c>
      <c r="M106" s="229">
        <v>586</v>
      </c>
      <c r="N106" s="229">
        <v>571</v>
      </c>
      <c r="O106" s="186"/>
      <c r="P106" s="205">
        <v>551</v>
      </c>
      <c r="Q106" s="149"/>
      <c r="R106" s="102"/>
      <c r="S106" s="102"/>
      <c r="T106" s="102"/>
      <c r="U106" s="41">
        <f t="shared" si="31"/>
        <v>0.96497373029772326</v>
      </c>
      <c r="V106" s="42"/>
      <c r="W106" s="67">
        <f t="shared" si="32"/>
        <v>-20</v>
      </c>
      <c r="X106" s="127"/>
    </row>
    <row r="107" spans="1:24" customFormat="1" hidden="1">
      <c r="A107" s="154"/>
      <c r="B107" s="3"/>
      <c r="C107" s="12" t="s">
        <v>221</v>
      </c>
      <c r="D107" s="13"/>
      <c r="E107" s="10" t="s">
        <v>12</v>
      </c>
      <c r="F107" s="69"/>
      <c r="G107" s="81"/>
      <c r="H107" s="81"/>
      <c r="I107" s="81"/>
      <c r="J107" s="81"/>
      <c r="K107" s="229"/>
      <c r="L107" s="229">
        <v>17</v>
      </c>
      <c r="M107" s="229">
        <v>13</v>
      </c>
      <c r="N107" s="229">
        <v>4</v>
      </c>
      <c r="O107" s="186"/>
      <c r="P107" s="205">
        <v>12</v>
      </c>
      <c r="Q107" s="149"/>
      <c r="R107" s="102"/>
      <c r="S107" s="102"/>
      <c r="T107" s="102"/>
      <c r="U107" s="41">
        <f t="shared" si="31"/>
        <v>3</v>
      </c>
      <c r="V107" s="42"/>
      <c r="W107" s="67">
        <f t="shared" si="32"/>
        <v>8</v>
      </c>
      <c r="X107" s="127"/>
    </row>
    <row r="108" spans="1:24" customFormat="1" hidden="1">
      <c r="A108" s="154"/>
      <c r="B108" s="3"/>
      <c r="C108" s="12" t="s">
        <v>135</v>
      </c>
      <c r="D108" s="13"/>
      <c r="E108" s="10" t="s">
        <v>12</v>
      </c>
      <c r="F108" s="71">
        <v>89</v>
      </c>
      <c r="G108" s="71">
        <v>95</v>
      </c>
      <c r="H108" s="71">
        <v>83</v>
      </c>
      <c r="I108" s="71">
        <v>104</v>
      </c>
      <c r="J108" s="71">
        <v>75</v>
      </c>
      <c r="K108" s="71">
        <v>79</v>
      </c>
      <c r="L108" s="71">
        <v>62</v>
      </c>
      <c r="M108" s="71">
        <v>50</v>
      </c>
      <c r="N108" s="71">
        <v>42</v>
      </c>
      <c r="O108" s="186"/>
      <c r="P108" s="44">
        <v>55</v>
      </c>
      <c r="Q108" s="151"/>
      <c r="R108" s="106"/>
      <c r="S108" s="106"/>
      <c r="T108" s="106"/>
      <c r="U108" s="41">
        <f t="shared" si="31"/>
        <v>1.3095238095238095</v>
      </c>
      <c r="V108" s="42"/>
      <c r="W108" s="67">
        <f t="shared" si="32"/>
        <v>13</v>
      </c>
      <c r="X108" s="127"/>
    </row>
    <row r="109" spans="1:24" customFormat="1" hidden="1">
      <c r="A109" s="154"/>
      <c r="B109" s="3"/>
      <c r="C109" s="12" t="s">
        <v>220</v>
      </c>
      <c r="D109" s="13"/>
      <c r="E109" s="10" t="s">
        <v>12</v>
      </c>
      <c r="F109" s="69">
        <v>450</v>
      </c>
      <c r="G109" s="81">
        <v>391</v>
      </c>
      <c r="H109" s="81">
        <v>346</v>
      </c>
      <c r="I109" s="81">
        <v>295</v>
      </c>
      <c r="J109" s="81">
        <v>360</v>
      </c>
      <c r="K109" s="229">
        <v>385</v>
      </c>
      <c r="L109" s="229">
        <v>408</v>
      </c>
      <c r="M109" s="229">
        <v>379</v>
      </c>
      <c r="N109" s="229">
        <v>398</v>
      </c>
      <c r="O109" s="186"/>
      <c r="P109" s="205">
        <v>339</v>
      </c>
      <c r="Q109" s="149"/>
      <c r="R109" s="102"/>
      <c r="S109" s="102"/>
      <c r="T109" s="102"/>
      <c r="U109" s="41">
        <f t="shared" si="31"/>
        <v>0.85175879396984921</v>
      </c>
      <c r="V109" s="42"/>
      <c r="W109" s="67">
        <f t="shared" si="32"/>
        <v>-59</v>
      </c>
      <c r="X109" s="127"/>
    </row>
    <row r="110" spans="1:24" customFormat="1" hidden="1">
      <c r="A110" s="154"/>
      <c r="B110" s="3"/>
      <c r="C110" s="12" t="s">
        <v>35</v>
      </c>
      <c r="D110" s="13"/>
      <c r="E110" s="10" t="s">
        <v>12</v>
      </c>
      <c r="F110" s="70">
        <v>217</v>
      </c>
      <c r="G110" s="70">
        <v>209</v>
      </c>
      <c r="H110" s="70">
        <v>182</v>
      </c>
      <c r="I110" s="70">
        <v>180</v>
      </c>
      <c r="J110" s="70">
        <v>179</v>
      </c>
      <c r="K110" s="71">
        <v>155</v>
      </c>
      <c r="L110" s="71">
        <v>138</v>
      </c>
      <c r="M110" s="71">
        <v>151</v>
      </c>
      <c r="N110" s="71">
        <v>162</v>
      </c>
      <c r="O110" s="186"/>
      <c r="P110" s="44">
        <v>153</v>
      </c>
      <c r="Q110" s="149"/>
      <c r="R110" s="102"/>
      <c r="S110" s="102"/>
      <c r="T110" s="102"/>
      <c r="U110" s="41">
        <f t="shared" si="31"/>
        <v>0.94444444444444442</v>
      </c>
      <c r="V110" s="42"/>
      <c r="W110" s="67">
        <f t="shared" si="32"/>
        <v>-9</v>
      </c>
      <c r="X110" s="127"/>
    </row>
    <row r="111" spans="1:24" customFormat="1" hidden="1">
      <c r="A111" s="154"/>
      <c r="B111" s="234"/>
      <c r="C111" s="233" t="s">
        <v>178</v>
      </c>
      <c r="D111" s="235"/>
      <c r="E111" s="10"/>
      <c r="F111" s="70"/>
      <c r="G111" s="80"/>
      <c r="H111" s="80"/>
      <c r="I111" s="80"/>
      <c r="J111" s="80"/>
      <c r="K111" s="80"/>
      <c r="L111" s="80"/>
      <c r="M111" s="80"/>
      <c r="N111" s="80"/>
      <c r="O111" s="186"/>
      <c r="P111" s="80"/>
      <c r="Q111" s="149"/>
      <c r="R111" s="102"/>
      <c r="S111" s="102"/>
      <c r="T111" s="102"/>
      <c r="U111" s="41"/>
      <c r="V111" s="42"/>
      <c r="W111" s="67"/>
      <c r="X111" s="127"/>
    </row>
    <row r="112" spans="1:24" ht="15" hidden="1" customHeight="1">
      <c r="B112" s="236"/>
      <c r="C112" s="233"/>
      <c r="D112" s="235" t="s">
        <v>103</v>
      </c>
      <c r="E112" s="28" t="s">
        <v>11</v>
      </c>
      <c r="F112" s="26">
        <v>3380</v>
      </c>
      <c r="G112" s="27">
        <v>3137</v>
      </c>
      <c r="H112" s="27">
        <v>2776</v>
      </c>
      <c r="I112" s="27">
        <v>2935</v>
      </c>
      <c r="J112" s="27">
        <v>2636</v>
      </c>
      <c r="K112" s="27">
        <v>2849</v>
      </c>
      <c r="L112" s="27">
        <v>2714</v>
      </c>
      <c r="M112" s="27">
        <v>2816</v>
      </c>
      <c r="N112" s="27">
        <v>2837</v>
      </c>
      <c r="O112" s="186"/>
      <c r="P112" s="27"/>
      <c r="Q112" s="39"/>
      <c r="R112" s="158"/>
      <c r="S112" s="114"/>
      <c r="T112" s="113"/>
      <c r="U112" s="41">
        <f t="shared" si="31"/>
        <v>0</v>
      </c>
      <c r="V112" s="42"/>
      <c r="W112" s="67">
        <f t="shared" si="32"/>
        <v>-2837</v>
      </c>
      <c r="X112" s="127"/>
    </row>
    <row r="113" spans="1:24" ht="15" hidden="1" customHeight="1">
      <c r="B113" s="236"/>
      <c r="C113" s="233"/>
      <c r="D113" s="237" t="s">
        <v>104</v>
      </c>
      <c r="E113" s="28" t="s">
        <v>11</v>
      </c>
      <c r="F113" s="26">
        <v>2144</v>
      </c>
      <c r="G113" s="27">
        <v>2229</v>
      </c>
      <c r="H113" s="27">
        <v>2071</v>
      </c>
      <c r="I113" s="27">
        <v>1989</v>
      </c>
      <c r="J113" s="27">
        <v>1948</v>
      </c>
      <c r="K113" s="27">
        <v>1924</v>
      </c>
      <c r="L113" s="27">
        <v>1857</v>
      </c>
      <c r="M113" s="27">
        <v>1794</v>
      </c>
      <c r="N113" s="27">
        <v>1860</v>
      </c>
      <c r="O113" s="27"/>
      <c r="P113" s="27"/>
      <c r="Q113" s="39"/>
      <c r="R113" s="158"/>
      <c r="S113" s="114"/>
      <c r="T113" s="113"/>
      <c r="U113" s="41">
        <f t="shared" si="31"/>
        <v>0</v>
      </c>
      <c r="V113" s="42"/>
      <c r="W113" s="67">
        <f t="shared" si="32"/>
        <v>-1860</v>
      </c>
      <c r="X113" s="127"/>
    </row>
    <row r="114" spans="1:24" ht="15" hidden="1" customHeight="1">
      <c r="B114" s="236"/>
      <c r="C114" s="233"/>
      <c r="D114" s="235" t="s">
        <v>105</v>
      </c>
      <c r="E114" s="28" t="s">
        <v>11</v>
      </c>
      <c r="F114" s="26">
        <v>360</v>
      </c>
      <c r="G114" s="27">
        <v>403</v>
      </c>
      <c r="H114" s="27">
        <v>367</v>
      </c>
      <c r="I114" s="27">
        <v>392</v>
      </c>
      <c r="J114" s="27">
        <v>348</v>
      </c>
      <c r="K114" s="27">
        <v>353</v>
      </c>
      <c r="L114" s="27">
        <v>366</v>
      </c>
      <c r="M114" s="27">
        <v>395</v>
      </c>
      <c r="N114" s="27">
        <v>411</v>
      </c>
      <c r="O114" s="27"/>
      <c r="P114" s="27"/>
      <c r="Q114" s="39"/>
      <c r="R114" s="158"/>
      <c r="S114" s="114"/>
      <c r="T114" s="113"/>
      <c r="U114" s="41">
        <f t="shared" si="31"/>
        <v>0</v>
      </c>
      <c r="V114" s="42"/>
      <c r="W114" s="67">
        <f t="shared" si="32"/>
        <v>-411</v>
      </c>
      <c r="X114" s="127"/>
    </row>
    <row r="115" spans="1:24" ht="15" hidden="1" customHeight="1">
      <c r="B115" s="236"/>
      <c r="C115" s="233"/>
      <c r="D115" s="237" t="s">
        <v>90</v>
      </c>
      <c r="E115" s="28" t="s">
        <v>11</v>
      </c>
      <c r="F115" s="26">
        <v>428</v>
      </c>
      <c r="G115" s="27">
        <v>406</v>
      </c>
      <c r="H115" s="27">
        <v>335</v>
      </c>
      <c r="I115" s="27">
        <v>306</v>
      </c>
      <c r="J115" s="27">
        <v>285</v>
      </c>
      <c r="K115" s="27">
        <v>199</v>
      </c>
      <c r="L115" s="27">
        <v>242</v>
      </c>
      <c r="M115" s="27">
        <v>273</v>
      </c>
      <c r="N115" s="27">
        <v>257</v>
      </c>
      <c r="O115" s="27"/>
      <c r="P115" s="27"/>
      <c r="Q115" s="39"/>
      <c r="R115" s="158"/>
      <c r="S115" s="114"/>
      <c r="T115" s="113"/>
      <c r="U115" s="41">
        <f t="shared" si="31"/>
        <v>0</v>
      </c>
      <c r="V115" s="42"/>
      <c r="W115" s="67">
        <f t="shared" si="32"/>
        <v>-257</v>
      </c>
      <c r="X115" s="127"/>
    </row>
    <row r="116" spans="1:24" ht="15" hidden="1" customHeight="1">
      <c r="B116" s="236"/>
      <c r="C116" s="233"/>
      <c r="D116" s="235" t="s">
        <v>106</v>
      </c>
      <c r="E116" s="28" t="s">
        <v>11</v>
      </c>
      <c r="F116" s="26">
        <v>476</v>
      </c>
      <c r="G116" s="27">
        <v>380</v>
      </c>
      <c r="H116" s="27">
        <v>538</v>
      </c>
      <c r="I116" s="27">
        <v>401</v>
      </c>
      <c r="J116" s="27">
        <v>320</v>
      </c>
      <c r="K116" s="27">
        <v>284</v>
      </c>
      <c r="L116" s="27">
        <v>404</v>
      </c>
      <c r="M116" s="27">
        <v>264</v>
      </c>
      <c r="N116" s="27">
        <v>191</v>
      </c>
      <c r="O116" s="27"/>
      <c r="P116" s="27"/>
      <c r="Q116" s="39"/>
      <c r="R116" s="158"/>
      <c r="S116" s="114"/>
      <c r="T116" s="113"/>
      <c r="U116" s="41">
        <f t="shared" si="31"/>
        <v>0</v>
      </c>
      <c r="V116" s="42"/>
      <c r="W116" s="67">
        <f t="shared" si="32"/>
        <v>-191</v>
      </c>
      <c r="X116" s="127"/>
    </row>
    <row r="117" spans="1:24" ht="15" hidden="1" customHeight="1">
      <c r="B117" s="11"/>
      <c r="C117" s="12" t="s">
        <v>181</v>
      </c>
      <c r="D117" s="13"/>
      <c r="E117" s="28" t="s">
        <v>170</v>
      </c>
      <c r="F117" s="58"/>
      <c r="G117" s="60"/>
      <c r="H117" s="60"/>
      <c r="I117" s="60">
        <v>1692</v>
      </c>
      <c r="J117" s="60">
        <v>1693</v>
      </c>
      <c r="K117" s="27">
        <v>1808</v>
      </c>
      <c r="L117" s="27">
        <v>1894</v>
      </c>
      <c r="M117" s="27">
        <v>1899</v>
      </c>
      <c r="N117" s="27">
        <v>1924</v>
      </c>
      <c r="O117" s="27"/>
      <c r="P117" s="35">
        <v>1828</v>
      </c>
      <c r="Q117" s="39"/>
      <c r="R117" s="158"/>
      <c r="S117" s="159"/>
      <c r="T117" s="160"/>
      <c r="U117" s="41">
        <f t="shared" si="31"/>
        <v>0.9501039501039501</v>
      </c>
      <c r="V117" s="42"/>
      <c r="W117" s="67">
        <f t="shared" si="32"/>
        <v>-96</v>
      </c>
      <c r="X117" s="67"/>
    </row>
    <row r="118" spans="1:24" ht="15" hidden="1" customHeight="1">
      <c r="B118" s="11"/>
      <c r="C118" s="12" t="s">
        <v>223</v>
      </c>
      <c r="D118" s="13"/>
      <c r="E118" s="28" t="s">
        <v>11</v>
      </c>
      <c r="F118" s="58"/>
      <c r="G118" s="60"/>
      <c r="H118" s="60"/>
      <c r="I118" s="60"/>
      <c r="J118" s="60"/>
      <c r="K118" s="27"/>
      <c r="L118" s="27">
        <v>35</v>
      </c>
      <c r="M118" s="167">
        <v>54</v>
      </c>
      <c r="N118" s="27">
        <v>42</v>
      </c>
      <c r="O118" s="27"/>
      <c r="P118" s="35">
        <v>33</v>
      </c>
      <c r="Q118" s="40"/>
      <c r="R118" s="114"/>
      <c r="S118" s="159"/>
      <c r="T118" s="160"/>
      <c r="U118" s="41">
        <f t="shared" si="31"/>
        <v>0.7857142857142857</v>
      </c>
      <c r="V118" s="161"/>
      <c r="W118" s="67">
        <f t="shared" si="32"/>
        <v>-9</v>
      </c>
      <c r="X118" s="67"/>
    </row>
    <row r="119" spans="1:24" ht="15" hidden="1" customHeight="1">
      <c r="B119" s="253"/>
      <c r="C119" s="254" t="s">
        <v>224</v>
      </c>
      <c r="D119" s="255"/>
      <c r="E119" s="28" t="s">
        <v>11</v>
      </c>
      <c r="F119" s="58"/>
      <c r="G119" s="60"/>
      <c r="H119" s="60"/>
      <c r="I119" s="60"/>
      <c r="J119" s="60"/>
      <c r="K119" s="27"/>
      <c r="L119" s="240" t="s">
        <v>213</v>
      </c>
      <c r="M119" s="240" t="s">
        <v>213</v>
      </c>
      <c r="N119" s="27">
        <v>1</v>
      </c>
      <c r="O119" s="27"/>
      <c r="P119" s="35">
        <v>20</v>
      </c>
      <c r="Q119" s="40"/>
      <c r="R119" s="114"/>
      <c r="S119" s="159"/>
      <c r="T119" s="160"/>
      <c r="U119" s="41">
        <f t="shared" si="31"/>
        <v>20</v>
      </c>
      <c r="V119" s="161"/>
      <c r="W119" s="67">
        <f t="shared" si="32"/>
        <v>19</v>
      </c>
      <c r="X119" s="67"/>
    </row>
    <row r="120" spans="1:24" customFormat="1" hidden="1">
      <c r="A120" s="154">
        <v>6</v>
      </c>
      <c r="B120" s="3" t="s">
        <v>122</v>
      </c>
      <c r="C120" s="32"/>
      <c r="D120" s="37"/>
      <c r="E120" s="28"/>
      <c r="F120" s="61"/>
      <c r="G120" s="66"/>
      <c r="H120" s="66"/>
      <c r="I120" s="66"/>
      <c r="J120" s="66"/>
      <c r="K120" s="66"/>
      <c r="L120" s="66"/>
      <c r="M120" s="66"/>
      <c r="N120" s="66"/>
      <c r="O120" s="68"/>
      <c r="P120" s="66"/>
      <c r="Q120" s="66"/>
      <c r="R120" s="245"/>
      <c r="S120" s="96"/>
      <c r="T120" s="96"/>
      <c r="U120" s="41"/>
      <c r="V120" s="126"/>
      <c r="W120" s="67"/>
      <c r="X120" s="127"/>
    </row>
    <row r="121" spans="1:24" customFormat="1" hidden="1">
      <c r="A121" s="154"/>
      <c r="B121" s="3"/>
      <c r="C121" s="13" t="s">
        <v>143</v>
      </c>
      <c r="D121" s="13"/>
      <c r="E121" s="28"/>
      <c r="F121" s="61"/>
      <c r="G121" s="66"/>
      <c r="H121" s="66"/>
      <c r="I121" s="66"/>
      <c r="J121" s="66"/>
      <c r="K121" s="66"/>
      <c r="L121" s="66"/>
      <c r="M121" s="66"/>
      <c r="N121" s="66"/>
      <c r="O121" s="68"/>
      <c r="P121" s="66"/>
      <c r="Q121" s="66"/>
      <c r="R121" s="96"/>
      <c r="S121" s="96"/>
      <c r="T121" s="96"/>
      <c r="U121" s="41"/>
      <c r="V121" s="126"/>
      <c r="W121" s="67"/>
      <c r="X121" s="127"/>
    </row>
    <row r="122" spans="1:24" customFormat="1" hidden="1">
      <c r="A122" s="154"/>
      <c r="B122" s="3"/>
      <c r="C122" s="12"/>
      <c r="D122" s="13" t="s">
        <v>123</v>
      </c>
      <c r="E122" s="28" t="s">
        <v>121</v>
      </c>
      <c r="F122" s="70">
        <v>47</v>
      </c>
      <c r="G122" s="80">
        <v>54</v>
      </c>
      <c r="H122" s="80">
        <v>55</v>
      </c>
      <c r="I122" s="80">
        <v>46</v>
      </c>
      <c r="J122" s="80">
        <v>43</v>
      </c>
      <c r="K122" s="87">
        <v>39</v>
      </c>
      <c r="L122" s="87">
        <v>49</v>
      </c>
      <c r="M122" s="87">
        <v>34</v>
      </c>
      <c r="N122" s="87">
        <v>50</v>
      </c>
      <c r="O122" s="186"/>
      <c r="P122" s="206">
        <v>58</v>
      </c>
      <c r="Q122" s="51"/>
      <c r="R122" s="97"/>
      <c r="S122" s="97"/>
      <c r="T122" s="97"/>
      <c r="U122" s="41">
        <f t="shared" si="31"/>
        <v>1.1599999999999999</v>
      </c>
      <c r="V122" s="42"/>
      <c r="W122" s="67">
        <f t="shared" si="32"/>
        <v>8</v>
      </c>
      <c r="X122" s="127"/>
    </row>
    <row r="123" spans="1:24" customFormat="1" hidden="1">
      <c r="A123" s="154"/>
      <c r="B123" s="3"/>
      <c r="C123" s="12"/>
      <c r="D123" s="13" t="s">
        <v>124</v>
      </c>
      <c r="E123" s="28" t="s">
        <v>121</v>
      </c>
      <c r="F123" s="70">
        <v>430</v>
      </c>
      <c r="G123" s="80">
        <v>431</v>
      </c>
      <c r="H123" s="80">
        <v>483</v>
      </c>
      <c r="I123" s="80">
        <v>315</v>
      </c>
      <c r="J123" s="80">
        <v>292</v>
      </c>
      <c r="K123" s="87">
        <v>230</v>
      </c>
      <c r="L123" s="87">
        <v>272</v>
      </c>
      <c r="M123" s="87">
        <v>230</v>
      </c>
      <c r="N123" s="87">
        <v>234</v>
      </c>
      <c r="O123" s="186"/>
      <c r="P123" s="206">
        <v>333</v>
      </c>
      <c r="Q123" s="51"/>
      <c r="R123" s="97"/>
      <c r="S123" s="97"/>
      <c r="T123" s="97"/>
      <c r="U123" s="41">
        <f t="shared" si="31"/>
        <v>1.4230769230769231</v>
      </c>
      <c r="V123" s="42"/>
      <c r="W123" s="67">
        <f t="shared" si="32"/>
        <v>99</v>
      </c>
      <c r="X123" s="127"/>
    </row>
    <row r="124" spans="1:24" customFormat="1" hidden="1">
      <c r="A124" s="154"/>
      <c r="B124" s="3"/>
      <c r="C124" s="12"/>
      <c r="D124" s="13" t="s">
        <v>125</v>
      </c>
      <c r="E124" s="28" t="s">
        <v>121</v>
      </c>
      <c r="F124" s="70">
        <v>175</v>
      </c>
      <c r="G124" s="80">
        <v>180</v>
      </c>
      <c r="H124" s="80">
        <v>180</v>
      </c>
      <c r="I124" s="80">
        <v>161</v>
      </c>
      <c r="J124" s="80">
        <v>135</v>
      </c>
      <c r="K124" s="87">
        <v>142</v>
      </c>
      <c r="L124" s="87">
        <v>132</v>
      </c>
      <c r="M124" s="87">
        <v>101</v>
      </c>
      <c r="N124" s="87">
        <v>101</v>
      </c>
      <c r="O124" s="186"/>
      <c r="P124" s="206">
        <v>89</v>
      </c>
      <c r="Q124" s="51"/>
      <c r="R124" s="97"/>
      <c r="S124" s="97"/>
      <c r="T124" s="97"/>
      <c r="U124" s="41">
        <f t="shared" si="31"/>
        <v>0.88118811881188119</v>
      </c>
      <c r="V124" s="42"/>
      <c r="W124" s="67">
        <f t="shared" si="32"/>
        <v>-12</v>
      </c>
      <c r="X124" s="127"/>
    </row>
    <row r="125" spans="1:24" customFormat="1" hidden="1">
      <c r="A125" s="154"/>
      <c r="B125" s="3"/>
      <c r="C125" s="13" t="s">
        <v>145</v>
      </c>
      <c r="D125" s="13"/>
      <c r="E125" s="28"/>
      <c r="F125" s="61"/>
      <c r="G125" s="66"/>
      <c r="H125" s="66"/>
      <c r="I125" s="66"/>
      <c r="J125" s="66"/>
      <c r="K125" s="151"/>
      <c r="L125" s="151"/>
      <c r="M125" s="151"/>
      <c r="N125" s="151"/>
      <c r="O125" s="68"/>
      <c r="P125" s="151"/>
      <c r="Q125" s="66"/>
      <c r="R125" s="96"/>
      <c r="S125" s="96"/>
      <c r="T125" s="96"/>
      <c r="U125" s="41"/>
      <c r="V125" s="126"/>
      <c r="W125" s="67"/>
      <c r="X125" s="127"/>
    </row>
    <row r="126" spans="1:24" customFormat="1" hidden="1">
      <c r="A126" s="154"/>
      <c r="B126" s="3"/>
      <c r="C126" s="12"/>
      <c r="D126" s="13" t="s">
        <v>123</v>
      </c>
      <c r="E126" s="28" t="s">
        <v>121</v>
      </c>
      <c r="F126" s="70">
        <v>32</v>
      </c>
      <c r="G126" s="70">
        <v>37</v>
      </c>
      <c r="H126" s="70">
        <v>38</v>
      </c>
      <c r="I126" s="70">
        <v>32</v>
      </c>
      <c r="J126" s="69">
        <v>24</v>
      </c>
      <c r="K126" s="157">
        <v>32</v>
      </c>
      <c r="L126" s="157">
        <v>30</v>
      </c>
      <c r="M126" s="157">
        <v>38</v>
      </c>
      <c r="N126" s="157">
        <v>37</v>
      </c>
      <c r="O126" s="186"/>
      <c r="P126" s="246">
        <v>38</v>
      </c>
      <c r="Q126" s="66"/>
      <c r="R126" s="95"/>
      <c r="S126" s="95"/>
      <c r="T126" s="95"/>
      <c r="U126" s="41">
        <f t="shared" si="31"/>
        <v>1.027027027027027</v>
      </c>
      <c r="V126" s="42"/>
      <c r="W126" s="67">
        <f t="shared" si="32"/>
        <v>1</v>
      </c>
      <c r="X126" s="127"/>
    </row>
    <row r="127" spans="1:24" customFormat="1" hidden="1">
      <c r="A127" s="154"/>
      <c r="B127" s="3"/>
      <c r="C127" s="12"/>
      <c r="D127" s="13" t="s">
        <v>124</v>
      </c>
      <c r="E127" s="28" t="s">
        <v>121</v>
      </c>
      <c r="F127" s="70">
        <v>149</v>
      </c>
      <c r="G127" s="70">
        <v>167</v>
      </c>
      <c r="H127" s="70">
        <v>164</v>
      </c>
      <c r="I127" s="70">
        <v>178</v>
      </c>
      <c r="J127" s="69">
        <v>117</v>
      </c>
      <c r="K127" s="157">
        <v>186</v>
      </c>
      <c r="L127" s="157">
        <v>118</v>
      </c>
      <c r="M127" s="157">
        <v>202</v>
      </c>
      <c r="N127" s="157">
        <v>140</v>
      </c>
      <c r="O127" s="186"/>
      <c r="P127" s="246">
        <v>185</v>
      </c>
      <c r="Q127" s="66"/>
      <c r="R127" s="95"/>
      <c r="S127" s="95"/>
      <c r="T127" s="95"/>
      <c r="U127" s="41">
        <f t="shared" si="31"/>
        <v>1.3214285714285714</v>
      </c>
      <c r="V127" s="42"/>
      <c r="W127" s="67">
        <f t="shared" si="32"/>
        <v>45</v>
      </c>
      <c r="X127" s="127"/>
    </row>
    <row r="128" spans="1:24" customFormat="1" hidden="1">
      <c r="A128" s="154"/>
      <c r="B128" s="3"/>
      <c r="C128" s="12"/>
      <c r="D128" s="13" t="s">
        <v>125</v>
      </c>
      <c r="E128" s="28" t="s">
        <v>121</v>
      </c>
      <c r="F128" s="70">
        <v>62</v>
      </c>
      <c r="G128" s="70">
        <v>66</v>
      </c>
      <c r="H128" s="70">
        <v>53</v>
      </c>
      <c r="I128" s="70">
        <v>48</v>
      </c>
      <c r="J128" s="69">
        <v>49</v>
      </c>
      <c r="K128" s="157">
        <v>46</v>
      </c>
      <c r="L128" s="157">
        <v>52</v>
      </c>
      <c r="M128" s="157">
        <v>55</v>
      </c>
      <c r="N128" s="157">
        <v>48</v>
      </c>
      <c r="O128" s="186"/>
      <c r="P128" s="246">
        <v>40</v>
      </c>
      <c r="Q128" s="66"/>
      <c r="R128" s="95"/>
      <c r="S128" s="95"/>
      <c r="T128" s="95"/>
      <c r="U128" s="41">
        <f t="shared" si="31"/>
        <v>0.83333333333333337</v>
      </c>
      <c r="V128" s="42"/>
      <c r="W128" s="67">
        <f t="shared" si="32"/>
        <v>-8</v>
      </c>
      <c r="X128" s="127"/>
    </row>
    <row r="129" spans="1:24" customFormat="1" hidden="1">
      <c r="A129" s="154"/>
      <c r="B129" s="3"/>
      <c r="C129" s="13" t="s">
        <v>152</v>
      </c>
      <c r="D129" s="13"/>
      <c r="E129" s="28"/>
      <c r="F129" s="61"/>
      <c r="G129" s="66"/>
      <c r="H129" s="66"/>
      <c r="I129" s="66"/>
      <c r="J129" s="66"/>
      <c r="K129" s="66"/>
      <c r="L129" s="66"/>
      <c r="M129" s="66"/>
      <c r="N129" s="66"/>
      <c r="O129" s="68"/>
      <c r="P129" s="66"/>
      <c r="Q129" s="66"/>
      <c r="R129" s="96"/>
      <c r="S129" s="96"/>
      <c r="T129" s="96"/>
      <c r="U129" s="41"/>
      <c r="V129" s="126"/>
      <c r="W129" s="67"/>
      <c r="X129" s="127"/>
    </row>
    <row r="130" spans="1:24" customFormat="1" hidden="1">
      <c r="A130" s="154"/>
      <c r="B130" s="3"/>
      <c r="C130" s="12"/>
      <c r="D130" s="13" t="s">
        <v>123</v>
      </c>
      <c r="E130" s="28" t="s">
        <v>121</v>
      </c>
      <c r="F130" s="70">
        <v>7</v>
      </c>
      <c r="G130" s="80">
        <v>7</v>
      </c>
      <c r="H130" s="80">
        <v>6</v>
      </c>
      <c r="I130" s="80">
        <v>6</v>
      </c>
      <c r="J130" s="80">
        <v>7</v>
      </c>
      <c r="K130" s="80">
        <v>4</v>
      </c>
      <c r="L130" s="80">
        <v>3</v>
      </c>
      <c r="M130" s="80">
        <v>2</v>
      </c>
      <c r="N130" s="80">
        <v>1</v>
      </c>
      <c r="O130" s="186"/>
      <c r="P130" s="52">
        <v>1</v>
      </c>
      <c r="Q130" s="51"/>
      <c r="R130" s="97"/>
      <c r="S130" s="97"/>
      <c r="T130" s="97"/>
      <c r="U130" s="41">
        <f t="shared" si="31"/>
        <v>1</v>
      </c>
      <c r="V130" s="42"/>
      <c r="W130" s="67">
        <f t="shared" si="32"/>
        <v>0</v>
      </c>
      <c r="X130" s="127"/>
    </row>
    <row r="131" spans="1:24" customFormat="1" hidden="1">
      <c r="A131" s="154"/>
      <c r="B131" s="3"/>
      <c r="C131" s="12"/>
      <c r="D131" s="13" t="s">
        <v>124</v>
      </c>
      <c r="E131" s="28" t="s">
        <v>121</v>
      </c>
      <c r="F131" s="70">
        <v>13</v>
      </c>
      <c r="G131" s="80">
        <v>20</v>
      </c>
      <c r="H131" s="80">
        <v>9</v>
      </c>
      <c r="I131" s="80">
        <v>5</v>
      </c>
      <c r="J131" s="80">
        <v>12</v>
      </c>
      <c r="K131" s="80">
        <v>2</v>
      </c>
      <c r="L131" s="80">
        <v>7</v>
      </c>
      <c r="M131" s="80">
        <v>3</v>
      </c>
      <c r="N131" s="80">
        <v>0</v>
      </c>
      <c r="O131" s="186"/>
      <c r="P131" s="52">
        <v>0</v>
      </c>
      <c r="Q131" s="51"/>
      <c r="R131" s="97"/>
      <c r="S131" s="97"/>
      <c r="T131" s="97"/>
      <c r="U131" s="41"/>
      <c r="V131" s="42"/>
      <c r="W131" s="67"/>
      <c r="X131" s="127"/>
    </row>
    <row r="132" spans="1:24" customFormat="1" hidden="1">
      <c r="A132" s="154"/>
      <c r="B132" s="3"/>
      <c r="C132" s="12"/>
      <c r="D132" s="13" t="s">
        <v>125</v>
      </c>
      <c r="E132" s="28" t="s">
        <v>121</v>
      </c>
      <c r="F132" s="70">
        <v>7</v>
      </c>
      <c r="G132" s="80">
        <v>8</v>
      </c>
      <c r="H132" s="80">
        <v>10</v>
      </c>
      <c r="I132" s="80">
        <v>9</v>
      </c>
      <c r="J132" s="80">
        <v>7</v>
      </c>
      <c r="K132" s="80">
        <v>4</v>
      </c>
      <c r="L132" s="80">
        <v>4</v>
      </c>
      <c r="M132" s="80">
        <v>3</v>
      </c>
      <c r="N132" s="80">
        <v>1</v>
      </c>
      <c r="O132" s="186"/>
      <c r="P132" s="52">
        <v>1</v>
      </c>
      <c r="Q132" s="51"/>
      <c r="R132" s="97"/>
      <c r="S132" s="97"/>
      <c r="T132" s="97"/>
      <c r="U132" s="41">
        <f t="shared" si="31"/>
        <v>1</v>
      </c>
      <c r="V132" s="42"/>
      <c r="W132" s="67">
        <f t="shared" si="32"/>
        <v>0</v>
      </c>
      <c r="X132" s="127"/>
    </row>
    <row r="133" spans="1:24" customFormat="1" hidden="1">
      <c r="A133" s="154"/>
      <c r="B133" s="3"/>
      <c r="C133" s="13" t="s">
        <v>154</v>
      </c>
      <c r="D133" s="13"/>
      <c r="E133" s="28"/>
      <c r="F133" s="61"/>
      <c r="G133" s="66"/>
      <c r="H133" s="66"/>
      <c r="I133" s="66"/>
      <c r="J133" s="66"/>
      <c r="K133" s="66"/>
      <c r="L133" s="66"/>
      <c r="M133" s="66"/>
      <c r="N133" s="66"/>
      <c r="O133" s="68"/>
      <c r="P133" s="66"/>
      <c r="Q133" s="66"/>
      <c r="R133" s="96"/>
      <c r="S133" s="96"/>
      <c r="T133" s="96"/>
      <c r="U133" s="41"/>
      <c r="V133" s="126"/>
      <c r="W133" s="67"/>
      <c r="X133" s="127"/>
    </row>
    <row r="134" spans="1:24" customFormat="1" hidden="1">
      <c r="A134" s="154"/>
      <c r="B134" s="3"/>
      <c r="C134" s="12"/>
      <c r="D134" s="13" t="s">
        <v>123</v>
      </c>
      <c r="E134" s="28" t="s">
        <v>121</v>
      </c>
      <c r="F134" s="70">
        <v>111</v>
      </c>
      <c r="G134" s="70">
        <v>120</v>
      </c>
      <c r="H134" s="70">
        <v>137</v>
      </c>
      <c r="I134" s="70">
        <v>157</v>
      </c>
      <c r="J134" s="70">
        <v>176</v>
      </c>
      <c r="K134" s="70">
        <v>193</v>
      </c>
      <c r="L134" s="70">
        <v>216</v>
      </c>
      <c r="M134" s="70">
        <v>222</v>
      </c>
      <c r="N134" s="70">
        <v>226</v>
      </c>
      <c r="O134" s="186"/>
      <c r="P134" s="34">
        <v>250</v>
      </c>
      <c r="Q134" s="51"/>
      <c r="R134" s="101"/>
      <c r="S134" s="101"/>
      <c r="T134" s="101"/>
      <c r="U134" s="41">
        <f t="shared" si="31"/>
        <v>1.1061946902654867</v>
      </c>
      <c r="V134" s="42"/>
      <c r="W134" s="67">
        <f t="shared" si="32"/>
        <v>24</v>
      </c>
      <c r="X134" s="127"/>
    </row>
    <row r="135" spans="1:24" customFormat="1" hidden="1">
      <c r="A135" s="154"/>
      <c r="B135" s="3"/>
      <c r="C135" s="12"/>
      <c r="D135" s="13" t="s">
        <v>124</v>
      </c>
      <c r="E135" s="28" t="s">
        <v>121</v>
      </c>
      <c r="F135" s="70">
        <v>616</v>
      </c>
      <c r="G135" s="70">
        <v>689</v>
      </c>
      <c r="H135" s="70">
        <v>817</v>
      </c>
      <c r="I135" s="70">
        <v>790</v>
      </c>
      <c r="J135" s="70">
        <v>725</v>
      </c>
      <c r="K135" s="220">
        <v>1081</v>
      </c>
      <c r="L135" s="220">
        <v>1030</v>
      </c>
      <c r="M135" s="220">
        <v>1287</v>
      </c>
      <c r="N135" s="220">
        <v>774</v>
      </c>
      <c r="O135" s="186"/>
      <c r="P135" s="219">
        <v>921</v>
      </c>
      <c r="Q135" s="51"/>
      <c r="R135" s="101"/>
      <c r="S135" s="101"/>
      <c r="T135" s="101"/>
      <c r="U135" s="41">
        <f t="shared" ref="U135:U198" si="47">P135/N135</f>
        <v>1.1899224806201549</v>
      </c>
      <c r="V135" s="42"/>
      <c r="W135" s="67">
        <f t="shared" ref="W135:W198" si="48">P135-N135</f>
        <v>147</v>
      </c>
      <c r="X135" s="127"/>
    </row>
    <row r="136" spans="1:24" customFormat="1" hidden="1">
      <c r="A136" s="154"/>
      <c r="B136" s="3"/>
      <c r="C136" s="12"/>
      <c r="D136" s="13" t="s">
        <v>125</v>
      </c>
      <c r="E136" s="28" t="s">
        <v>121</v>
      </c>
      <c r="F136" s="70">
        <v>93</v>
      </c>
      <c r="G136" s="70">
        <v>105</v>
      </c>
      <c r="H136" s="70">
        <v>104</v>
      </c>
      <c r="I136" s="70">
        <v>93</v>
      </c>
      <c r="J136" s="70">
        <v>95</v>
      </c>
      <c r="K136" s="70">
        <v>90</v>
      </c>
      <c r="L136" s="70">
        <v>83</v>
      </c>
      <c r="M136" s="70">
        <v>97</v>
      </c>
      <c r="N136" s="70">
        <v>89</v>
      </c>
      <c r="O136" s="186"/>
      <c r="P136" s="34">
        <v>91</v>
      </c>
      <c r="Q136" s="51"/>
      <c r="R136" s="101"/>
      <c r="S136" s="101"/>
      <c r="T136" s="101"/>
      <c r="U136" s="41">
        <f t="shared" si="47"/>
        <v>1.0224719101123596</v>
      </c>
      <c r="V136" s="42"/>
      <c r="W136" s="67">
        <f t="shared" si="48"/>
        <v>2</v>
      </c>
      <c r="X136" s="127"/>
    </row>
    <row r="137" spans="1:24" customFormat="1" hidden="1">
      <c r="A137" s="154"/>
      <c r="B137" s="3"/>
      <c r="C137" s="13" t="s">
        <v>160</v>
      </c>
      <c r="D137" s="13"/>
      <c r="E137" s="28"/>
      <c r="F137" s="61"/>
      <c r="G137" s="66"/>
      <c r="H137" s="66"/>
      <c r="I137" s="66"/>
      <c r="J137" s="66"/>
      <c r="K137" s="66"/>
      <c r="L137" s="66"/>
      <c r="M137" s="66"/>
      <c r="N137" s="66"/>
      <c r="O137" s="68"/>
      <c r="P137" s="66"/>
      <c r="Q137" s="66"/>
      <c r="R137" s="96"/>
      <c r="S137" s="96"/>
      <c r="T137" s="96"/>
      <c r="U137" s="41"/>
      <c r="V137" s="126"/>
      <c r="W137" s="67"/>
      <c r="X137" s="127"/>
    </row>
    <row r="138" spans="1:24" customFormat="1" hidden="1">
      <c r="A138" s="154"/>
      <c r="B138" s="3"/>
      <c r="C138" s="12"/>
      <c r="D138" s="13" t="s">
        <v>123</v>
      </c>
      <c r="E138" s="28" t="s">
        <v>121</v>
      </c>
      <c r="F138" s="70">
        <v>21</v>
      </c>
      <c r="G138" s="80">
        <v>23</v>
      </c>
      <c r="H138" s="80">
        <v>26</v>
      </c>
      <c r="I138" s="80">
        <v>30</v>
      </c>
      <c r="J138" s="80">
        <v>27</v>
      </c>
      <c r="K138" s="80">
        <v>23</v>
      </c>
      <c r="L138" s="80">
        <v>26</v>
      </c>
      <c r="M138" s="80">
        <v>21</v>
      </c>
      <c r="N138" s="80">
        <v>22</v>
      </c>
      <c r="O138" s="186"/>
      <c r="P138" s="52">
        <v>24</v>
      </c>
      <c r="Q138" s="51"/>
      <c r="R138" s="97"/>
      <c r="S138" s="97"/>
      <c r="T138" s="97"/>
      <c r="U138" s="41">
        <f t="shared" si="47"/>
        <v>1.0909090909090908</v>
      </c>
      <c r="V138" s="42"/>
      <c r="W138" s="67">
        <f t="shared" si="48"/>
        <v>2</v>
      </c>
      <c r="X138" s="127"/>
    </row>
    <row r="139" spans="1:24" customFormat="1" hidden="1">
      <c r="A139" s="154"/>
      <c r="B139" s="3"/>
      <c r="C139" s="12"/>
      <c r="D139" s="13" t="s">
        <v>124</v>
      </c>
      <c r="E139" s="28" t="s">
        <v>121</v>
      </c>
      <c r="F139" s="70">
        <v>40</v>
      </c>
      <c r="G139" s="80">
        <v>52</v>
      </c>
      <c r="H139" s="80">
        <v>48</v>
      </c>
      <c r="I139" s="80">
        <v>21</v>
      </c>
      <c r="J139" s="80">
        <v>28</v>
      </c>
      <c r="K139" s="80">
        <v>33</v>
      </c>
      <c r="L139" s="80">
        <v>43</v>
      </c>
      <c r="M139" s="80">
        <v>43</v>
      </c>
      <c r="N139" s="80">
        <v>31</v>
      </c>
      <c r="O139" s="186"/>
      <c r="P139" s="52">
        <v>34</v>
      </c>
      <c r="Q139" s="51"/>
      <c r="R139" s="97"/>
      <c r="S139" s="97"/>
      <c r="T139" s="97"/>
      <c r="U139" s="41">
        <f t="shared" si="47"/>
        <v>1.096774193548387</v>
      </c>
      <c r="V139" s="42"/>
      <c r="W139" s="67">
        <f t="shared" si="48"/>
        <v>3</v>
      </c>
      <c r="X139" s="127"/>
    </row>
    <row r="140" spans="1:24" customFormat="1" hidden="1">
      <c r="A140" s="154"/>
      <c r="B140" s="3"/>
      <c r="C140" s="12"/>
      <c r="D140" s="13" t="s">
        <v>125</v>
      </c>
      <c r="E140" s="28" t="s">
        <v>121</v>
      </c>
      <c r="F140" s="70">
        <v>87</v>
      </c>
      <c r="G140" s="80">
        <v>70</v>
      </c>
      <c r="H140" s="80">
        <v>61</v>
      </c>
      <c r="I140" s="80">
        <v>52</v>
      </c>
      <c r="J140" s="80">
        <v>48</v>
      </c>
      <c r="K140" s="80">
        <v>62</v>
      </c>
      <c r="L140" s="80">
        <v>54</v>
      </c>
      <c r="M140" s="80">
        <v>48</v>
      </c>
      <c r="N140" s="80">
        <v>45</v>
      </c>
      <c r="O140" s="186"/>
      <c r="P140" s="52">
        <v>43</v>
      </c>
      <c r="Q140" s="51"/>
      <c r="R140" s="97"/>
      <c r="S140" s="97"/>
      <c r="T140" s="97"/>
      <c r="U140" s="41">
        <f t="shared" si="47"/>
        <v>0.9555555555555556</v>
      </c>
      <c r="V140" s="42"/>
      <c r="W140" s="67">
        <f t="shared" si="48"/>
        <v>-2</v>
      </c>
      <c r="X140" s="127"/>
    </row>
    <row r="141" spans="1:24" ht="15" customHeight="1">
      <c r="A141" s="154">
        <v>8</v>
      </c>
      <c r="B141" s="11" t="s">
        <v>1</v>
      </c>
      <c r="C141" s="12"/>
      <c r="D141" s="13"/>
      <c r="E141" s="28"/>
      <c r="F141" s="11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117"/>
      <c r="R141" s="107"/>
      <c r="S141" s="107"/>
      <c r="T141" s="107"/>
      <c r="U141" s="41"/>
      <c r="V141" s="138"/>
      <c r="W141" s="67"/>
      <c r="X141" s="139"/>
    </row>
    <row r="142" spans="1:24" ht="15" customHeight="1">
      <c r="B142" s="11"/>
      <c r="C142" s="12" t="s">
        <v>2</v>
      </c>
      <c r="D142" s="13"/>
      <c r="E142" s="28"/>
      <c r="F142" s="11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117"/>
      <c r="R142" s="107"/>
      <c r="S142" s="107"/>
      <c r="T142" s="107"/>
      <c r="U142" s="41"/>
      <c r="V142" s="138"/>
      <c r="W142" s="67"/>
      <c r="X142" s="139"/>
    </row>
    <row r="143" spans="1:24" ht="15" customHeight="1">
      <c r="B143" s="11"/>
      <c r="C143" s="12"/>
      <c r="D143" s="13" t="s">
        <v>143</v>
      </c>
      <c r="E143" s="28" t="s">
        <v>107</v>
      </c>
      <c r="F143" s="75">
        <v>87.3</v>
      </c>
      <c r="G143" s="63">
        <v>87.8</v>
      </c>
      <c r="H143" s="63">
        <v>86.88</v>
      </c>
      <c r="I143" s="63">
        <v>86.25</v>
      </c>
      <c r="J143" s="63">
        <v>80.849999999999994</v>
      </c>
      <c r="K143" s="164">
        <v>85.75</v>
      </c>
      <c r="L143" s="164">
        <v>82.1</v>
      </c>
      <c r="M143" s="164">
        <v>82.5</v>
      </c>
      <c r="N143" s="164">
        <v>86.2</v>
      </c>
      <c r="O143" s="195">
        <v>84.7</v>
      </c>
      <c r="P143" s="165">
        <v>85.9</v>
      </c>
      <c r="Q143" s="115" t="s">
        <v>235</v>
      </c>
      <c r="R143" s="112" t="str">
        <f t="shared" ref="R143:R147" si="49">IF(O143&gt;=501,"①",IF(O143&lt;=100,"③","②"))</f>
        <v>③</v>
      </c>
      <c r="S143" s="114" t="str">
        <f t="shared" ref="S143:S147" si="50">IF(P143/O143&lt;90%,"①",IF(AND(105%&lt;=P143/O143,P143/O143&lt;110%),"②",IF(AND(110%&lt;=P143/O143,P143/O143&lt;120%),"③",IF(P143/O143&gt;=120%,"④","⑤"))))</f>
        <v>⑤</v>
      </c>
      <c r="T143" s="113" t="e">
        <f>INDEX(#REF!,MATCH(S143,#REF!,0),MATCH(R143,#REF!,0))</f>
        <v>#REF!</v>
      </c>
      <c r="U143" s="41">
        <f t="shared" si="47"/>
        <v>0.99651972157772628</v>
      </c>
      <c r="V143" s="42">
        <f>P143/O143</f>
        <v>1.0141676505312869</v>
      </c>
      <c r="W143" s="78">
        <f t="shared" si="48"/>
        <v>-0.29999999999999716</v>
      </c>
      <c r="X143" s="78">
        <f>P143-O143</f>
        <v>1.2000000000000028</v>
      </c>
    </row>
    <row r="144" spans="1:24" ht="15" customHeight="1">
      <c r="B144" s="11"/>
      <c r="C144" s="12"/>
      <c r="D144" s="13" t="s">
        <v>145</v>
      </c>
      <c r="E144" s="28" t="s">
        <v>107</v>
      </c>
      <c r="F144" s="75">
        <v>56.5</v>
      </c>
      <c r="G144" s="63">
        <v>59.1</v>
      </c>
      <c r="H144" s="63">
        <v>65.900000000000006</v>
      </c>
      <c r="I144" s="63">
        <v>68</v>
      </c>
      <c r="J144" s="63">
        <v>72.5</v>
      </c>
      <c r="K144" s="63">
        <v>78.900000000000006</v>
      </c>
      <c r="L144" s="243">
        <v>67.8</v>
      </c>
      <c r="M144" s="63">
        <v>84</v>
      </c>
      <c r="N144" s="63">
        <v>84.5</v>
      </c>
      <c r="O144" s="195">
        <v>79</v>
      </c>
      <c r="P144" s="43">
        <v>83.2</v>
      </c>
      <c r="Q144" s="115" t="s">
        <v>235</v>
      </c>
      <c r="R144" s="112" t="str">
        <f t="shared" si="49"/>
        <v>③</v>
      </c>
      <c r="S144" s="114" t="str">
        <f t="shared" si="50"/>
        <v>②</v>
      </c>
      <c r="T144" s="113" t="e">
        <f>INDEX(#REF!,MATCH(S144,#REF!,0),MATCH(R144,#REF!,0))</f>
        <v>#REF!</v>
      </c>
      <c r="U144" s="41">
        <f t="shared" si="47"/>
        <v>0.98461538461538467</v>
      </c>
      <c r="V144" s="42">
        <f t="shared" ref="V144:V147" si="51">P144/O144</f>
        <v>1.0531645569620254</v>
      </c>
      <c r="W144" s="78">
        <f t="shared" si="48"/>
        <v>-1.2999999999999972</v>
      </c>
      <c r="X144" s="78">
        <f t="shared" ref="X144:X147" si="52">P144-O144</f>
        <v>4.2000000000000028</v>
      </c>
    </row>
    <row r="145" spans="1:24" ht="15" customHeight="1">
      <c r="B145" s="11"/>
      <c r="C145" s="12"/>
      <c r="D145" s="13" t="s">
        <v>151</v>
      </c>
      <c r="E145" s="28" t="s">
        <v>108</v>
      </c>
      <c r="F145" s="75">
        <v>37.9</v>
      </c>
      <c r="G145" s="63">
        <v>39.7806580259222</v>
      </c>
      <c r="H145" s="63">
        <v>36.4</v>
      </c>
      <c r="I145" s="68">
        <v>39.299999999999997</v>
      </c>
      <c r="J145" s="68">
        <v>39.6</v>
      </c>
      <c r="K145" s="68">
        <v>52.4</v>
      </c>
      <c r="L145" s="68">
        <v>47.7</v>
      </c>
      <c r="M145" s="68">
        <v>53.1</v>
      </c>
      <c r="N145" s="68">
        <v>52.6</v>
      </c>
      <c r="O145" s="195">
        <v>56.2</v>
      </c>
      <c r="P145" s="200">
        <v>55.5</v>
      </c>
      <c r="Q145" s="115" t="s">
        <v>235</v>
      </c>
      <c r="R145" s="112" t="str">
        <f t="shared" si="49"/>
        <v>③</v>
      </c>
      <c r="S145" s="114" t="str">
        <f t="shared" si="50"/>
        <v>⑤</v>
      </c>
      <c r="T145" s="113" t="e">
        <f>INDEX(#REF!,MATCH(S145,#REF!,0),MATCH(R145,#REF!,0))</f>
        <v>#REF!</v>
      </c>
      <c r="U145" s="41">
        <f t="shared" si="47"/>
        <v>1.0551330798479086</v>
      </c>
      <c r="V145" s="42">
        <f t="shared" si="51"/>
        <v>0.98754448398576511</v>
      </c>
      <c r="W145" s="78">
        <f t="shared" si="48"/>
        <v>2.8999999999999986</v>
      </c>
      <c r="X145" s="78">
        <f t="shared" si="52"/>
        <v>-0.70000000000000284</v>
      </c>
    </row>
    <row r="146" spans="1:24" ht="15" customHeight="1">
      <c r="B146" s="11"/>
      <c r="C146" s="12"/>
      <c r="D146" s="13" t="s">
        <v>154</v>
      </c>
      <c r="E146" s="28" t="s">
        <v>107</v>
      </c>
      <c r="F146" s="75">
        <v>97.1</v>
      </c>
      <c r="G146" s="86">
        <v>86.7</v>
      </c>
      <c r="H146" s="86">
        <v>85</v>
      </c>
      <c r="I146" s="86">
        <v>85.2</v>
      </c>
      <c r="J146" s="86">
        <v>79.8</v>
      </c>
      <c r="K146" s="86">
        <v>79</v>
      </c>
      <c r="L146" s="86">
        <v>78.5</v>
      </c>
      <c r="M146" s="86">
        <v>77.5</v>
      </c>
      <c r="N146" s="86">
        <v>77</v>
      </c>
      <c r="O146" s="195">
        <v>79.599999999999994</v>
      </c>
      <c r="P146" s="47">
        <v>77</v>
      </c>
      <c r="Q146" s="115" t="s">
        <v>235</v>
      </c>
      <c r="R146" s="112" t="str">
        <f t="shared" si="49"/>
        <v>③</v>
      </c>
      <c r="S146" s="114" t="str">
        <f t="shared" si="50"/>
        <v>⑤</v>
      </c>
      <c r="T146" s="113" t="e">
        <f>INDEX(#REF!,MATCH(S146,#REF!,0),MATCH(R146,#REF!,0))</f>
        <v>#REF!</v>
      </c>
      <c r="U146" s="41">
        <f t="shared" si="47"/>
        <v>1</v>
      </c>
      <c r="V146" s="42">
        <f t="shared" si="51"/>
        <v>0.96733668341708545</v>
      </c>
      <c r="W146" s="78">
        <f t="shared" si="48"/>
        <v>0</v>
      </c>
      <c r="X146" s="78">
        <f t="shared" si="52"/>
        <v>-2.5999999999999943</v>
      </c>
    </row>
    <row r="147" spans="1:24" ht="15" customHeight="1">
      <c r="B147" s="11"/>
      <c r="C147" s="12"/>
      <c r="D147" s="13" t="s">
        <v>160</v>
      </c>
      <c r="E147" s="28" t="s">
        <v>107</v>
      </c>
      <c r="F147" s="75">
        <v>93.5</v>
      </c>
      <c r="G147" s="63">
        <v>94.4</v>
      </c>
      <c r="H147" s="63">
        <v>95.3</v>
      </c>
      <c r="I147" s="63">
        <v>93.56</v>
      </c>
      <c r="J147" s="63">
        <v>94.2</v>
      </c>
      <c r="K147" s="63">
        <v>93.6</v>
      </c>
      <c r="L147" s="63">
        <v>92.44</v>
      </c>
      <c r="M147" s="63">
        <v>92.1</v>
      </c>
      <c r="N147" s="63">
        <v>93.1</v>
      </c>
      <c r="O147" s="195">
        <v>90</v>
      </c>
      <c r="P147" s="43">
        <v>95.1</v>
      </c>
      <c r="Q147" s="115" t="s">
        <v>235</v>
      </c>
      <c r="R147" s="112" t="str">
        <f t="shared" si="49"/>
        <v>③</v>
      </c>
      <c r="S147" s="114" t="str">
        <f t="shared" si="50"/>
        <v>②</v>
      </c>
      <c r="T147" s="113" t="e">
        <f>INDEX(#REF!,MATCH(S147,#REF!,0),MATCH(R147,#REF!,0))</f>
        <v>#REF!</v>
      </c>
      <c r="U147" s="41">
        <f t="shared" si="47"/>
        <v>1.021482277121375</v>
      </c>
      <c r="V147" s="42">
        <f t="shared" si="51"/>
        <v>1.0566666666666666</v>
      </c>
      <c r="W147" s="78">
        <f t="shared" si="48"/>
        <v>2</v>
      </c>
      <c r="X147" s="78">
        <f t="shared" si="52"/>
        <v>5.0999999999999943</v>
      </c>
    </row>
    <row r="148" spans="1:24" ht="15" customHeight="1">
      <c r="B148" s="11"/>
      <c r="C148" s="12" t="s">
        <v>4</v>
      </c>
      <c r="D148" s="13"/>
      <c r="E148" s="28"/>
      <c r="F148" s="75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118"/>
      <c r="R148" s="108"/>
      <c r="S148" s="108"/>
      <c r="T148" s="108"/>
      <c r="U148" s="41"/>
      <c r="V148" s="140"/>
      <c r="W148" s="67"/>
      <c r="X148" s="141"/>
    </row>
    <row r="149" spans="1:24" ht="15" customHeight="1">
      <c r="B149" s="11" t="s">
        <v>98</v>
      </c>
      <c r="C149" s="12"/>
      <c r="D149" s="13" t="s">
        <v>143</v>
      </c>
      <c r="E149" s="28" t="s">
        <v>109</v>
      </c>
      <c r="F149" s="63">
        <v>86.8</v>
      </c>
      <c r="G149" s="63">
        <v>86.4</v>
      </c>
      <c r="H149" s="63">
        <v>71.97</v>
      </c>
      <c r="I149" s="63">
        <v>81.06</v>
      </c>
      <c r="J149" s="63">
        <v>93.4</v>
      </c>
      <c r="K149" s="164">
        <v>94.771085162483303</v>
      </c>
      <c r="L149" s="164">
        <v>84.8</v>
      </c>
      <c r="M149" s="164">
        <v>84.8</v>
      </c>
      <c r="N149" s="164">
        <v>88.7</v>
      </c>
      <c r="O149" s="195">
        <v>81.599999999999994</v>
      </c>
      <c r="P149" s="165">
        <v>99.8</v>
      </c>
      <c r="Q149" s="115" t="s">
        <v>236</v>
      </c>
      <c r="R149" s="112" t="str">
        <f t="shared" ref="R149:R153" si="53">IF(O149&gt;=501,"①",IF(O149&lt;=100,"③","②"))</f>
        <v>③</v>
      </c>
      <c r="S149" s="114" t="str">
        <f t="shared" ref="S149:S153" si="54">IF(P149/O149&lt;90%,"①",IF(AND(105%&lt;=P149/O149,P149/O149&lt;110%),"②",IF(AND(110%&lt;=P149/O149,P149/O149&lt;120%),"③",IF(P149/O149&gt;=120%,"④","⑤"))))</f>
        <v>④</v>
      </c>
      <c r="T149" s="113" t="e">
        <f>INDEX(#REF!,MATCH(S149,#REF!,0),MATCH(R149,#REF!,0))</f>
        <v>#REF!</v>
      </c>
      <c r="U149" s="41">
        <f>P149/N149</f>
        <v>1.125140924464487</v>
      </c>
      <c r="V149" s="42">
        <f t="shared" ref="V149" si="55">P149/O149</f>
        <v>1.2230392156862746</v>
      </c>
      <c r="W149" s="78">
        <f t="shared" si="48"/>
        <v>11.099999999999994</v>
      </c>
      <c r="X149" s="78">
        <f t="shared" ref="X149" si="56">P149-O149</f>
        <v>18.200000000000003</v>
      </c>
    </row>
    <row r="150" spans="1:24" ht="15" customHeight="1">
      <c r="B150" s="11" t="s">
        <v>86</v>
      </c>
      <c r="C150" s="12"/>
      <c r="D150" s="13" t="s">
        <v>145</v>
      </c>
      <c r="E150" s="28" t="s">
        <v>110</v>
      </c>
      <c r="F150" s="75">
        <v>62.8</v>
      </c>
      <c r="G150" s="63">
        <v>67.2</v>
      </c>
      <c r="H150" s="63">
        <v>66</v>
      </c>
      <c r="I150" s="63">
        <v>67.5</v>
      </c>
      <c r="J150" s="63">
        <v>81.8</v>
      </c>
      <c r="K150" s="63">
        <v>100.6</v>
      </c>
      <c r="L150" s="243">
        <v>75.3</v>
      </c>
      <c r="M150" s="63">
        <v>87.3</v>
      </c>
      <c r="N150" s="63">
        <v>92.2</v>
      </c>
      <c r="O150" s="195">
        <v>83</v>
      </c>
      <c r="P150" s="43">
        <v>90.5</v>
      </c>
      <c r="Q150" s="115" t="s">
        <v>235</v>
      </c>
      <c r="R150" s="112" t="str">
        <f t="shared" si="53"/>
        <v>③</v>
      </c>
      <c r="S150" s="114" t="str">
        <f t="shared" si="54"/>
        <v>②</v>
      </c>
      <c r="T150" s="113" t="e">
        <f>INDEX(#REF!,MATCH(S150,#REF!,0),MATCH(R150,#REF!,0))</f>
        <v>#REF!</v>
      </c>
      <c r="U150" s="41">
        <f t="shared" si="47"/>
        <v>0.98156182212581344</v>
      </c>
      <c r="V150" s="42">
        <f t="shared" ref="V150:V153" si="57">P150/O150</f>
        <v>1.0903614457831325</v>
      </c>
      <c r="W150" s="78">
        <f t="shared" si="48"/>
        <v>-1.7000000000000028</v>
      </c>
      <c r="X150" s="78">
        <f t="shared" ref="X150:X153" si="58">P150-O150</f>
        <v>7.5</v>
      </c>
    </row>
    <row r="151" spans="1:24" ht="15" customHeight="1">
      <c r="B151" s="11"/>
      <c r="C151" s="12"/>
      <c r="D151" s="13" t="s">
        <v>152</v>
      </c>
      <c r="E151" s="28" t="s">
        <v>109</v>
      </c>
      <c r="F151" s="75">
        <v>38.9866666666667</v>
      </c>
      <c r="G151" s="63">
        <v>37.288135593220296</v>
      </c>
      <c r="H151" s="63">
        <v>41.7</v>
      </c>
      <c r="I151" s="63">
        <v>42.8</v>
      </c>
      <c r="J151" s="63">
        <v>41.9</v>
      </c>
      <c r="K151" s="63">
        <v>45</v>
      </c>
      <c r="L151" s="63">
        <v>49.3</v>
      </c>
      <c r="M151" s="63">
        <v>54.7</v>
      </c>
      <c r="N151" s="63">
        <v>50.9</v>
      </c>
      <c r="O151" s="195">
        <v>46.8</v>
      </c>
      <c r="P151" s="43">
        <v>30.4</v>
      </c>
      <c r="Q151" s="115" t="s">
        <v>234</v>
      </c>
      <c r="R151" s="112" t="str">
        <f t="shared" si="53"/>
        <v>③</v>
      </c>
      <c r="S151" s="114" t="str">
        <f t="shared" si="54"/>
        <v>①</v>
      </c>
      <c r="T151" s="113" t="e">
        <f>INDEX(#REF!,MATCH(S151,#REF!,0),MATCH(R151,#REF!,0))</f>
        <v>#REF!</v>
      </c>
      <c r="U151" s="41">
        <f t="shared" si="47"/>
        <v>0.59724950884086447</v>
      </c>
      <c r="V151" s="42">
        <f t="shared" si="57"/>
        <v>0.6495726495726496</v>
      </c>
      <c r="W151" s="78">
        <f t="shared" si="48"/>
        <v>-20.5</v>
      </c>
      <c r="X151" s="78">
        <f t="shared" si="58"/>
        <v>-16.399999999999999</v>
      </c>
    </row>
    <row r="152" spans="1:24" ht="15" customHeight="1">
      <c r="B152" s="11" t="s">
        <v>111</v>
      </c>
      <c r="C152" s="12"/>
      <c r="D152" s="13" t="s">
        <v>154</v>
      </c>
      <c r="E152" s="28" t="s">
        <v>110</v>
      </c>
      <c r="F152" s="75">
        <v>129.5</v>
      </c>
      <c r="G152" s="86">
        <v>89.6</v>
      </c>
      <c r="H152" s="86">
        <v>95.8</v>
      </c>
      <c r="I152" s="86">
        <v>96.1</v>
      </c>
      <c r="J152" s="86">
        <v>107.2</v>
      </c>
      <c r="K152" s="86">
        <v>99.6</v>
      </c>
      <c r="L152" s="86">
        <v>104.1</v>
      </c>
      <c r="M152" s="86">
        <v>114.9</v>
      </c>
      <c r="N152" s="86">
        <v>119.1</v>
      </c>
      <c r="O152" s="195">
        <v>100</v>
      </c>
      <c r="P152" s="47">
        <v>144.9</v>
      </c>
      <c r="Q152" s="115" t="s">
        <v>236</v>
      </c>
      <c r="R152" s="112" t="str">
        <f t="shared" si="53"/>
        <v>③</v>
      </c>
      <c r="S152" s="114" t="str">
        <f t="shared" si="54"/>
        <v>④</v>
      </c>
      <c r="T152" s="113" t="e">
        <f>INDEX(#REF!,MATCH(S152,#REF!,0),MATCH(R152,#REF!,0))</f>
        <v>#REF!</v>
      </c>
      <c r="U152" s="41">
        <f t="shared" si="47"/>
        <v>1.2166246851385392</v>
      </c>
      <c r="V152" s="42">
        <f t="shared" si="57"/>
        <v>1.4490000000000001</v>
      </c>
      <c r="W152" s="78">
        <f t="shared" si="48"/>
        <v>25.800000000000011</v>
      </c>
      <c r="X152" s="78">
        <f t="shared" si="58"/>
        <v>44.900000000000006</v>
      </c>
    </row>
    <row r="153" spans="1:24" ht="15" customHeight="1">
      <c r="B153" s="11" t="s">
        <v>111</v>
      </c>
      <c r="C153" s="12"/>
      <c r="D153" s="13" t="s">
        <v>160</v>
      </c>
      <c r="E153" s="28" t="s">
        <v>112</v>
      </c>
      <c r="F153" s="75">
        <v>39</v>
      </c>
      <c r="G153" s="63">
        <v>37.39</v>
      </c>
      <c r="H153" s="63">
        <v>35.200000000000003</v>
      </c>
      <c r="I153" s="63">
        <v>36.43</v>
      </c>
      <c r="J153" s="63">
        <v>40.9</v>
      </c>
      <c r="K153" s="63">
        <v>38.4</v>
      </c>
      <c r="L153" s="63">
        <v>42.146999999999998</v>
      </c>
      <c r="M153" s="63">
        <v>46</v>
      </c>
      <c r="N153" s="63">
        <v>49</v>
      </c>
      <c r="O153" s="195">
        <v>36</v>
      </c>
      <c r="P153" s="43">
        <v>49.6</v>
      </c>
      <c r="Q153" s="115" t="s">
        <v>236</v>
      </c>
      <c r="R153" s="112" t="str">
        <f t="shared" si="53"/>
        <v>③</v>
      </c>
      <c r="S153" s="114" t="str">
        <f t="shared" si="54"/>
        <v>④</v>
      </c>
      <c r="T153" s="113" t="e">
        <f>INDEX(#REF!,MATCH(S153,#REF!,0),MATCH(R153,#REF!,0))</f>
        <v>#REF!</v>
      </c>
      <c r="U153" s="41">
        <f t="shared" si="47"/>
        <v>1.0122448979591836</v>
      </c>
      <c r="V153" s="42">
        <f t="shared" si="57"/>
        <v>1.3777777777777778</v>
      </c>
      <c r="W153" s="78">
        <f t="shared" si="48"/>
        <v>0.60000000000000142</v>
      </c>
      <c r="X153" s="78">
        <f t="shared" si="58"/>
        <v>13.600000000000001</v>
      </c>
    </row>
    <row r="154" spans="1:24" ht="15" customHeight="1">
      <c r="B154" s="11"/>
      <c r="C154" s="12" t="s">
        <v>158</v>
      </c>
      <c r="D154" s="13"/>
      <c r="E154" s="28"/>
      <c r="F154" s="75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118"/>
      <c r="R154" s="108"/>
      <c r="S154" s="108"/>
      <c r="T154" s="108"/>
      <c r="U154" s="41"/>
      <c r="V154" s="140"/>
      <c r="W154" s="67"/>
      <c r="X154" s="142"/>
    </row>
    <row r="155" spans="1:24" ht="15" customHeight="1">
      <c r="B155" s="11" t="s">
        <v>111</v>
      </c>
      <c r="C155" s="12"/>
      <c r="D155" s="13" t="s">
        <v>113</v>
      </c>
      <c r="E155" s="28" t="s">
        <v>14</v>
      </c>
      <c r="F155" s="71">
        <v>210</v>
      </c>
      <c r="G155" s="87">
        <v>262</v>
      </c>
      <c r="H155" s="87">
        <v>319</v>
      </c>
      <c r="I155" s="87">
        <v>358</v>
      </c>
      <c r="J155" s="87">
        <v>373</v>
      </c>
      <c r="K155" s="87">
        <v>408</v>
      </c>
      <c r="L155" s="87">
        <v>423</v>
      </c>
      <c r="M155" s="87">
        <v>447</v>
      </c>
      <c r="N155" s="87">
        <v>483</v>
      </c>
      <c r="O155" s="194">
        <v>497</v>
      </c>
      <c r="P155" s="206">
        <v>516</v>
      </c>
      <c r="Q155" s="115" t="s">
        <v>235</v>
      </c>
      <c r="R155" s="112" t="str">
        <f t="shared" ref="R155" si="59">IF(O155&gt;=501,"①",IF(O155&lt;=100,"③","②"))</f>
        <v>②</v>
      </c>
      <c r="S155" s="114" t="str">
        <f t="shared" ref="S155" si="60">IF(P155/O155&lt;90%,"①",IF(AND(105%&lt;=P155/O155,P155/O155&lt;110%),"②",IF(AND(110%&lt;=P155/O155,P155/O155&lt;120%),"③",IF(P155/O155&gt;=120%,"④","⑤"))))</f>
        <v>⑤</v>
      </c>
      <c r="T155" s="113" t="e">
        <f>INDEX(#REF!,MATCH(S155,#REF!,0),MATCH(R155,#REF!,0))</f>
        <v>#REF!</v>
      </c>
      <c r="U155" s="41">
        <f t="shared" si="47"/>
        <v>1.0683229813664596</v>
      </c>
      <c r="V155" s="42">
        <f t="shared" ref="V155" si="61">P155/O155</f>
        <v>1.0382293762575452</v>
      </c>
      <c r="W155" s="67">
        <f t="shared" si="48"/>
        <v>33</v>
      </c>
      <c r="X155" s="67">
        <f t="shared" ref="X155" si="62">P155-O155</f>
        <v>19</v>
      </c>
    </row>
    <row r="156" spans="1:24" customFormat="1" hidden="1">
      <c r="A156" s="154"/>
      <c r="B156" s="3" t="s">
        <v>54</v>
      </c>
      <c r="C156" s="4"/>
      <c r="D156" s="1"/>
      <c r="E156" s="28"/>
      <c r="F156" s="61"/>
      <c r="G156" s="66"/>
      <c r="H156" s="66"/>
      <c r="I156" s="66"/>
      <c r="J156" s="66"/>
      <c r="K156" s="66"/>
      <c r="L156" s="66"/>
      <c r="M156" s="66"/>
      <c r="N156" s="66"/>
      <c r="O156" s="68"/>
      <c r="P156" s="66"/>
      <c r="Q156" s="39"/>
      <c r="R156" s="112"/>
      <c r="S156" s="114"/>
      <c r="T156" s="113"/>
      <c r="U156" s="41"/>
      <c r="V156" s="126"/>
      <c r="W156" s="67"/>
      <c r="X156" s="127"/>
    </row>
    <row r="157" spans="1:24" customFormat="1" hidden="1">
      <c r="A157" s="154"/>
      <c r="B157" s="3"/>
      <c r="C157" s="4" t="s">
        <v>144</v>
      </c>
      <c r="D157" s="1"/>
      <c r="E157" s="28"/>
      <c r="F157" s="61"/>
      <c r="G157" s="66"/>
      <c r="H157" s="66"/>
      <c r="I157" s="66"/>
      <c r="J157" s="66"/>
      <c r="K157" s="66"/>
      <c r="L157" s="66"/>
      <c r="M157" s="66"/>
      <c r="N157" s="66"/>
      <c r="O157" s="68"/>
      <c r="P157" s="66"/>
      <c r="Q157" s="39"/>
      <c r="R157" s="112"/>
      <c r="S157" s="114"/>
      <c r="T157" s="113"/>
      <c r="U157" s="41"/>
      <c r="V157" s="126"/>
      <c r="W157" s="67"/>
      <c r="X157" s="127"/>
    </row>
    <row r="158" spans="1:24" customFormat="1" hidden="1">
      <c r="A158" s="154"/>
      <c r="B158" s="3"/>
      <c r="C158" s="4"/>
      <c r="D158" s="1" t="s">
        <v>29</v>
      </c>
      <c r="E158" s="28" t="s">
        <v>12</v>
      </c>
      <c r="F158" s="70">
        <v>45</v>
      </c>
      <c r="G158" s="80">
        <v>64</v>
      </c>
      <c r="H158" s="80">
        <v>79</v>
      </c>
      <c r="I158" s="80">
        <v>63</v>
      </c>
      <c r="J158" s="80">
        <v>41</v>
      </c>
      <c r="K158" s="27">
        <v>37</v>
      </c>
      <c r="L158" s="27">
        <v>34</v>
      </c>
      <c r="M158" s="27">
        <v>64</v>
      </c>
      <c r="N158" s="27">
        <v>50</v>
      </c>
      <c r="O158" s="167"/>
      <c r="P158" s="35">
        <v>66</v>
      </c>
      <c r="Q158" s="39"/>
      <c r="R158" s="112"/>
      <c r="S158" s="114"/>
      <c r="T158" s="113"/>
      <c r="U158" s="41">
        <f t="shared" si="47"/>
        <v>1.32</v>
      </c>
      <c r="V158" s="42"/>
      <c r="W158" s="67">
        <f t="shared" si="48"/>
        <v>16</v>
      </c>
      <c r="X158" s="127"/>
    </row>
    <row r="159" spans="1:24" customFormat="1" hidden="1">
      <c r="A159" s="154"/>
      <c r="B159" s="3"/>
      <c r="C159" s="4"/>
      <c r="D159" s="1" t="s">
        <v>28</v>
      </c>
      <c r="E159" s="28" t="s">
        <v>12</v>
      </c>
      <c r="F159" s="70">
        <v>485</v>
      </c>
      <c r="G159" s="80">
        <v>416</v>
      </c>
      <c r="H159" s="80">
        <v>414</v>
      </c>
      <c r="I159" s="80">
        <v>461</v>
      </c>
      <c r="J159" s="80">
        <v>175</v>
      </c>
      <c r="K159" s="27">
        <v>141</v>
      </c>
      <c r="L159" s="27">
        <v>116</v>
      </c>
      <c r="M159" s="27">
        <v>140</v>
      </c>
      <c r="N159" s="27">
        <v>169</v>
      </c>
      <c r="O159" s="167"/>
      <c r="P159" s="35">
        <v>200</v>
      </c>
      <c r="Q159" s="39"/>
      <c r="R159" s="112"/>
      <c r="S159" s="114"/>
      <c r="T159" s="113"/>
      <c r="U159" s="41">
        <f t="shared" si="47"/>
        <v>1.1834319526627219</v>
      </c>
      <c r="V159" s="42"/>
      <c r="W159" s="67">
        <f t="shared" si="48"/>
        <v>31</v>
      </c>
      <c r="X159" s="127"/>
    </row>
    <row r="160" spans="1:24" customFormat="1" hidden="1">
      <c r="A160" s="154"/>
      <c r="B160" s="3"/>
      <c r="C160" s="4"/>
      <c r="D160" s="1" t="s">
        <v>0</v>
      </c>
      <c r="E160" s="28" t="s">
        <v>12</v>
      </c>
      <c r="F160" s="70">
        <v>16</v>
      </c>
      <c r="G160" s="80">
        <v>18</v>
      </c>
      <c r="H160" s="80">
        <v>3</v>
      </c>
      <c r="I160" s="80">
        <v>13</v>
      </c>
      <c r="J160" s="80">
        <v>17</v>
      </c>
      <c r="K160" s="27">
        <v>12</v>
      </c>
      <c r="L160" s="27">
        <v>5</v>
      </c>
      <c r="M160" s="27">
        <v>11</v>
      </c>
      <c r="N160" s="27">
        <v>11</v>
      </c>
      <c r="O160" s="167"/>
      <c r="P160" s="35">
        <v>9</v>
      </c>
      <c r="Q160" s="39"/>
      <c r="R160" s="112"/>
      <c r="S160" s="114"/>
      <c r="T160" s="113"/>
      <c r="U160" s="41">
        <f t="shared" si="47"/>
        <v>0.81818181818181823</v>
      </c>
      <c r="V160" s="42"/>
      <c r="W160" s="67">
        <f t="shared" si="48"/>
        <v>-2</v>
      </c>
      <c r="X160" s="127"/>
    </row>
    <row r="161" spans="1:24" customFormat="1" hidden="1">
      <c r="A161" s="154"/>
      <c r="B161" s="3"/>
      <c r="C161" s="4" t="s">
        <v>146</v>
      </c>
      <c r="D161" s="1"/>
      <c r="E161" s="28"/>
      <c r="F161" s="61"/>
      <c r="G161" s="66"/>
      <c r="H161" s="66"/>
      <c r="I161" s="66"/>
      <c r="J161" s="66"/>
      <c r="K161" s="40"/>
      <c r="L161" s="40"/>
      <c r="M161" s="40"/>
      <c r="N161" s="40"/>
      <c r="O161" s="27"/>
      <c r="P161" s="40"/>
      <c r="Q161" s="39"/>
      <c r="R161" s="112"/>
      <c r="S161" s="114"/>
      <c r="T161" s="113"/>
      <c r="U161" s="41"/>
      <c r="V161" s="126"/>
      <c r="W161" s="67"/>
      <c r="X161" s="127"/>
    </row>
    <row r="162" spans="1:24" customFormat="1" hidden="1">
      <c r="A162" s="154"/>
      <c r="B162" s="3"/>
      <c r="C162" s="4"/>
      <c r="D162" s="1" t="s">
        <v>29</v>
      </c>
      <c r="E162" s="28" t="s">
        <v>12</v>
      </c>
      <c r="F162" s="61">
        <v>11</v>
      </c>
      <c r="G162" s="61">
        <v>6</v>
      </c>
      <c r="H162" s="70">
        <v>2</v>
      </c>
      <c r="I162" s="70">
        <v>0</v>
      </c>
      <c r="J162" s="70">
        <v>5</v>
      </c>
      <c r="K162" s="26">
        <v>9</v>
      </c>
      <c r="L162" s="26">
        <v>26</v>
      </c>
      <c r="M162" s="26">
        <v>40</v>
      </c>
      <c r="N162" s="26">
        <v>167</v>
      </c>
      <c r="O162" s="167"/>
      <c r="P162" s="34">
        <v>191</v>
      </c>
      <c r="Q162" s="39"/>
      <c r="R162" s="112"/>
      <c r="S162" s="114"/>
      <c r="T162" s="113"/>
      <c r="U162" s="41">
        <f t="shared" si="47"/>
        <v>1.1437125748502994</v>
      </c>
      <c r="V162" s="42"/>
      <c r="W162" s="67">
        <f t="shared" si="48"/>
        <v>24</v>
      </c>
      <c r="X162" s="127"/>
    </row>
    <row r="163" spans="1:24" customFormat="1" hidden="1">
      <c r="A163" s="154"/>
      <c r="B163" s="3"/>
      <c r="C163" s="4"/>
      <c r="D163" s="1" t="s">
        <v>28</v>
      </c>
      <c r="E163" s="28" t="s">
        <v>12</v>
      </c>
      <c r="F163" s="61">
        <v>101</v>
      </c>
      <c r="G163" s="61">
        <v>107</v>
      </c>
      <c r="H163" s="70">
        <v>103</v>
      </c>
      <c r="I163" s="70">
        <v>182</v>
      </c>
      <c r="J163" s="70">
        <v>218</v>
      </c>
      <c r="K163" s="26">
        <v>288</v>
      </c>
      <c r="L163" s="26">
        <v>279</v>
      </c>
      <c r="M163" s="26">
        <v>374</v>
      </c>
      <c r="N163" s="26">
        <v>413</v>
      </c>
      <c r="O163" s="167"/>
      <c r="P163" s="34">
        <v>344</v>
      </c>
      <c r="Q163" s="39"/>
      <c r="R163" s="112"/>
      <c r="S163" s="114"/>
      <c r="T163" s="113"/>
      <c r="U163" s="41">
        <f t="shared" si="47"/>
        <v>0.83292978208232449</v>
      </c>
      <c r="V163" s="42"/>
      <c r="W163" s="67">
        <f t="shared" si="48"/>
        <v>-69</v>
      </c>
      <c r="X163" s="127"/>
    </row>
    <row r="164" spans="1:24" customFormat="1" hidden="1">
      <c r="A164" s="154"/>
      <c r="B164" s="3"/>
      <c r="C164" s="4"/>
      <c r="D164" s="1" t="s">
        <v>0</v>
      </c>
      <c r="E164" s="28" t="s">
        <v>12</v>
      </c>
      <c r="F164" s="61">
        <v>64</v>
      </c>
      <c r="G164" s="61">
        <v>70</v>
      </c>
      <c r="H164" s="70">
        <v>43</v>
      </c>
      <c r="I164" s="70">
        <v>59</v>
      </c>
      <c r="J164" s="70">
        <v>79</v>
      </c>
      <c r="K164" s="26">
        <v>49</v>
      </c>
      <c r="L164" s="26">
        <v>27</v>
      </c>
      <c r="M164" s="26">
        <v>9</v>
      </c>
      <c r="N164" s="26">
        <v>29</v>
      </c>
      <c r="O164" s="167"/>
      <c r="P164" s="34">
        <v>51</v>
      </c>
      <c r="Q164" s="39"/>
      <c r="R164" s="112"/>
      <c r="S164" s="114"/>
      <c r="T164" s="113"/>
      <c r="U164" s="41">
        <f t="shared" si="47"/>
        <v>1.7586206896551724</v>
      </c>
      <c r="V164" s="42"/>
      <c r="W164" s="67">
        <f t="shared" si="48"/>
        <v>22</v>
      </c>
      <c r="X164" s="127"/>
    </row>
    <row r="165" spans="1:24" customFormat="1" hidden="1">
      <c r="A165" s="154"/>
      <c r="B165" s="3" t="s">
        <v>55</v>
      </c>
      <c r="C165" s="4"/>
      <c r="D165" s="1"/>
      <c r="E165" s="28"/>
      <c r="F165" s="61"/>
      <c r="G165" s="66"/>
      <c r="H165" s="66"/>
      <c r="I165" s="66"/>
      <c r="J165" s="66"/>
      <c r="K165" s="40"/>
      <c r="L165" s="40"/>
      <c r="M165" s="40"/>
      <c r="N165" s="40"/>
      <c r="O165" s="27"/>
      <c r="P165" s="40"/>
      <c r="Q165" s="39"/>
      <c r="R165" s="112"/>
      <c r="S165" s="114"/>
      <c r="T165" s="113"/>
      <c r="U165" s="41"/>
      <c r="V165" s="126"/>
      <c r="W165" s="67"/>
      <c r="X165" s="127"/>
    </row>
    <row r="166" spans="1:24" customFormat="1" hidden="1">
      <c r="A166" s="154"/>
      <c r="B166" s="3"/>
      <c r="C166" s="4" t="s">
        <v>144</v>
      </c>
      <c r="D166" s="1"/>
      <c r="E166" s="28"/>
      <c r="F166" s="61"/>
      <c r="G166" s="66"/>
      <c r="H166" s="66"/>
      <c r="I166" s="66"/>
      <c r="J166" s="66"/>
      <c r="K166" s="40"/>
      <c r="L166" s="40"/>
      <c r="M166" s="40"/>
      <c r="N166" s="40"/>
      <c r="O166" s="27"/>
      <c r="P166" s="40"/>
      <c r="Q166" s="39"/>
      <c r="R166" s="112"/>
      <c r="S166" s="114"/>
      <c r="T166" s="113"/>
      <c r="U166" s="41"/>
      <c r="V166" s="126"/>
      <c r="W166" s="67"/>
      <c r="X166" s="127"/>
    </row>
    <row r="167" spans="1:24" customFormat="1" hidden="1">
      <c r="A167" s="154"/>
      <c r="B167" s="3"/>
      <c r="C167" s="4"/>
      <c r="D167" s="1" t="s">
        <v>56</v>
      </c>
      <c r="E167" s="28" t="s">
        <v>12</v>
      </c>
      <c r="F167" s="70">
        <v>902</v>
      </c>
      <c r="G167" s="80">
        <v>959</v>
      </c>
      <c r="H167" s="80">
        <v>979</v>
      </c>
      <c r="I167" s="80">
        <v>1004</v>
      </c>
      <c r="J167" s="80">
        <v>1031</v>
      </c>
      <c r="K167" s="27">
        <v>1071</v>
      </c>
      <c r="L167" s="27">
        <v>1102</v>
      </c>
      <c r="M167" s="27">
        <v>938</v>
      </c>
      <c r="N167" s="27">
        <v>943</v>
      </c>
      <c r="O167" s="167"/>
      <c r="P167" s="35">
        <v>979</v>
      </c>
      <c r="Q167" s="39"/>
      <c r="R167" s="112"/>
      <c r="S167" s="114"/>
      <c r="T167" s="113"/>
      <c r="U167" s="41">
        <f t="shared" si="47"/>
        <v>1.0381760339342523</v>
      </c>
      <c r="V167" s="42"/>
      <c r="W167" s="67">
        <f t="shared" si="48"/>
        <v>36</v>
      </c>
      <c r="X167" s="127"/>
    </row>
    <row r="168" spans="1:24" customFormat="1" hidden="1">
      <c r="A168" s="154"/>
      <c r="B168" s="3"/>
      <c r="C168" s="4"/>
      <c r="D168" s="1" t="s">
        <v>57</v>
      </c>
      <c r="E168" s="28" t="s">
        <v>11</v>
      </c>
      <c r="F168" s="70">
        <v>12</v>
      </c>
      <c r="G168" s="80">
        <v>30</v>
      </c>
      <c r="H168" s="80">
        <v>29</v>
      </c>
      <c r="I168" s="80">
        <v>19</v>
      </c>
      <c r="J168" s="80">
        <v>9</v>
      </c>
      <c r="K168" s="27">
        <v>0</v>
      </c>
      <c r="L168" s="27">
        <v>0</v>
      </c>
      <c r="M168" s="27">
        <v>1</v>
      </c>
      <c r="N168" s="27">
        <v>0</v>
      </c>
      <c r="O168" s="167"/>
      <c r="P168" s="35">
        <v>0</v>
      </c>
      <c r="Q168" s="39"/>
      <c r="R168" s="112"/>
      <c r="S168" s="114"/>
      <c r="T168" s="113"/>
      <c r="U168" s="41" t="e">
        <f t="shared" ref="U168" si="63">P168/N168</f>
        <v>#DIV/0!</v>
      </c>
      <c r="V168" s="42"/>
      <c r="W168" s="67">
        <f t="shared" ref="W168" si="64">P168-N168</f>
        <v>0</v>
      </c>
      <c r="X168" s="127"/>
    </row>
    <row r="169" spans="1:24" customFormat="1" hidden="1">
      <c r="A169" s="154"/>
      <c r="B169" s="3"/>
      <c r="C169" s="4" t="s">
        <v>146</v>
      </c>
      <c r="D169" s="1"/>
      <c r="E169" s="28"/>
      <c r="F169" s="61"/>
      <c r="G169" s="66"/>
      <c r="H169" s="66"/>
      <c r="I169" s="66"/>
      <c r="J169" s="66"/>
      <c r="K169" s="40"/>
      <c r="L169" s="40"/>
      <c r="M169" s="40"/>
      <c r="N169" s="40"/>
      <c r="O169" s="27"/>
      <c r="P169" s="40"/>
      <c r="Q169" s="39"/>
      <c r="R169" s="112"/>
      <c r="S169" s="114"/>
      <c r="T169" s="113"/>
      <c r="U169" s="41"/>
      <c r="V169" s="126"/>
      <c r="W169" s="67"/>
      <c r="X169" s="127"/>
    </row>
    <row r="170" spans="1:24" customFormat="1" hidden="1">
      <c r="A170" s="154"/>
      <c r="B170" s="3"/>
      <c r="C170" s="4"/>
      <c r="D170" s="1" t="s">
        <v>56</v>
      </c>
      <c r="E170" s="28" t="s">
        <v>12</v>
      </c>
      <c r="F170" s="61">
        <v>115</v>
      </c>
      <c r="G170" s="61">
        <v>162</v>
      </c>
      <c r="H170" s="61">
        <v>183</v>
      </c>
      <c r="I170" s="61">
        <v>189</v>
      </c>
      <c r="J170" s="69">
        <v>219</v>
      </c>
      <c r="K170" s="211">
        <v>258</v>
      </c>
      <c r="L170" s="211">
        <v>263</v>
      </c>
      <c r="M170" s="211">
        <v>310</v>
      </c>
      <c r="N170" s="211">
        <v>340</v>
      </c>
      <c r="O170" s="167"/>
      <c r="P170" s="219">
        <v>373</v>
      </c>
      <c r="Q170" s="39"/>
      <c r="R170" s="112"/>
      <c r="S170" s="114"/>
      <c r="T170" s="113"/>
      <c r="U170" s="41">
        <f t="shared" si="47"/>
        <v>1.0970588235294119</v>
      </c>
      <c r="V170" s="42"/>
      <c r="W170" s="67">
        <f t="shared" si="48"/>
        <v>33</v>
      </c>
      <c r="X170" s="127"/>
    </row>
    <row r="171" spans="1:24" customFormat="1" hidden="1">
      <c r="A171" s="154"/>
      <c r="B171" s="3"/>
      <c r="C171" s="4"/>
      <c r="D171" s="1" t="s">
        <v>57</v>
      </c>
      <c r="E171" s="28" t="s">
        <v>11</v>
      </c>
      <c r="F171" s="61">
        <v>5</v>
      </c>
      <c r="G171" s="61">
        <v>0</v>
      </c>
      <c r="H171" s="61">
        <v>0</v>
      </c>
      <c r="I171" s="61">
        <v>0</v>
      </c>
      <c r="J171" s="69">
        <v>1</v>
      </c>
      <c r="K171" s="211">
        <v>0</v>
      </c>
      <c r="L171" s="211">
        <v>0</v>
      </c>
      <c r="M171" s="211">
        <v>0</v>
      </c>
      <c r="N171" s="211">
        <v>0</v>
      </c>
      <c r="O171" s="167"/>
      <c r="P171" s="219">
        <v>0</v>
      </c>
      <c r="Q171" s="39"/>
      <c r="R171" s="112"/>
      <c r="S171" s="114"/>
      <c r="T171" s="113"/>
      <c r="U171" s="41"/>
      <c r="V171" s="42"/>
      <c r="W171" s="67"/>
      <c r="X171" s="127"/>
    </row>
    <row r="172" spans="1:24" customFormat="1" hidden="1">
      <c r="A172" s="154"/>
      <c r="B172" s="3" t="s">
        <v>51</v>
      </c>
      <c r="C172" s="4"/>
      <c r="D172" s="1"/>
      <c r="E172" s="28"/>
      <c r="F172" s="61"/>
      <c r="G172" s="66"/>
      <c r="H172" s="66"/>
      <c r="I172" s="66"/>
      <c r="J172" s="66"/>
      <c r="K172" s="66"/>
      <c r="L172" s="66"/>
      <c r="M172" s="66"/>
      <c r="N172" s="66"/>
      <c r="O172" s="68"/>
      <c r="P172" s="66"/>
      <c r="Q172" s="39"/>
      <c r="R172" s="112"/>
      <c r="S172" s="114"/>
      <c r="T172" s="113"/>
      <c r="U172" s="41"/>
      <c r="V172" s="126"/>
      <c r="W172" s="67"/>
      <c r="X172" s="127"/>
    </row>
    <row r="173" spans="1:24" customFormat="1" hidden="1">
      <c r="A173" s="154"/>
      <c r="B173" s="3"/>
      <c r="C173" s="4" t="s">
        <v>144</v>
      </c>
      <c r="D173" s="1"/>
      <c r="E173" s="28"/>
      <c r="F173" s="61"/>
      <c r="G173" s="66"/>
      <c r="H173" s="66"/>
      <c r="I173" s="66"/>
      <c r="J173" s="66"/>
      <c r="K173" s="66"/>
      <c r="L173" s="66"/>
      <c r="M173" s="66"/>
      <c r="N173" s="66"/>
      <c r="O173" s="68"/>
      <c r="P173" s="66"/>
      <c r="Q173" s="39"/>
      <c r="R173" s="112"/>
      <c r="S173" s="114"/>
      <c r="T173" s="113"/>
      <c r="U173" s="41"/>
      <c r="V173" s="126"/>
      <c r="W173" s="67"/>
      <c r="X173" s="127"/>
    </row>
    <row r="174" spans="1:24" customFormat="1" hidden="1">
      <c r="A174" s="154"/>
      <c r="B174" s="3"/>
      <c r="C174" s="4"/>
      <c r="D174" s="1" t="s">
        <v>52</v>
      </c>
      <c r="E174" s="28" t="s">
        <v>11</v>
      </c>
      <c r="F174" s="70">
        <v>553</v>
      </c>
      <c r="G174" s="80">
        <v>638</v>
      </c>
      <c r="H174" s="80">
        <v>738</v>
      </c>
      <c r="I174" s="80">
        <v>870</v>
      </c>
      <c r="J174" s="80">
        <v>580</v>
      </c>
      <c r="K174" s="27">
        <v>649</v>
      </c>
      <c r="L174" s="27">
        <v>848</v>
      </c>
      <c r="M174" s="27">
        <v>977</v>
      </c>
      <c r="N174" s="27">
        <v>913</v>
      </c>
      <c r="O174" s="186"/>
      <c r="P174" s="35">
        <v>1013</v>
      </c>
      <c r="Q174" s="39"/>
      <c r="R174" s="112"/>
      <c r="S174" s="114"/>
      <c r="T174" s="113"/>
      <c r="U174" s="41">
        <f t="shared" si="47"/>
        <v>1.1095290251916758</v>
      </c>
      <c r="V174" s="42"/>
      <c r="W174" s="67">
        <f t="shared" si="48"/>
        <v>100</v>
      </c>
      <c r="X174" s="127"/>
    </row>
    <row r="175" spans="1:24" customFormat="1" hidden="1">
      <c r="A175" s="154"/>
      <c r="B175" s="3"/>
      <c r="C175" s="4"/>
      <c r="D175" s="1" t="s">
        <v>53</v>
      </c>
      <c r="E175" s="28" t="s">
        <v>12</v>
      </c>
      <c r="F175" s="70">
        <v>39</v>
      </c>
      <c r="G175" s="80">
        <v>22</v>
      </c>
      <c r="H175" s="80">
        <v>29</v>
      </c>
      <c r="I175" s="80">
        <v>22</v>
      </c>
      <c r="J175" s="80">
        <v>19</v>
      </c>
      <c r="K175" s="27">
        <v>12</v>
      </c>
      <c r="L175" s="27">
        <v>18</v>
      </c>
      <c r="M175" s="27">
        <v>22</v>
      </c>
      <c r="N175" s="27">
        <v>22</v>
      </c>
      <c r="O175" s="186"/>
      <c r="P175" s="35">
        <v>21</v>
      </c>
      <c r="Q175" s="39"/>
      <c r="R175" s="112"/>
      <c r="S175" s="114"/>
      <c r="T175" s="113"/>
      <c r="U175" s="41">
        <f t="shared" si="47"/>
        <v>0.95454545454545459</v>
      </c>
      <c r="V175" s="42"/>
      <c r="W175" s="67">
        <f t="shared" si="48"/>
        <v>-1</v>
      </c>
      <c r="X175" s="127"/>
    </row>
    <row r="176" spans="1:24" customFormat="1" hidden="1">
      <c r="A176" s="154"/>
      <c r="B176" s="3"/>
      <c r="C176" s="4" t="s">
        <v>146</v>
      </c>
      <c r="D176" s="1"/>
      <c r="E176" s="28"/>
      <c r="F176" s="61"/>
      <c r="G176" s="66"/>
      <c r="H176" s="66"/>
      <c r="I176" s="66"/>
      <c r="J176" s="66"/>
      <c r="K176" s="40"/>
      <c r="L176" s="40"/>
      <c r="M176" s="40"/>
      <c r="N176" s="40"/>
      <c r="O176" s="68"/>
      <c r="P176" s="40"/>
      <c r="Q176" s="39"/>
      <c r="R176" s="112"/>
      <c r="S176" s="114"/>
      <c r="T176" s="113"/>
      <c r="U176" s="41"/>
      <c r="V176" s="126"/>
      <c r="W176" s="67"/>
      <c r="X176" s="127"/>
    </row>
    <row r="177" spans="1:24" customFormat="1" hidden="1">
      <c r="A177" s="154"/>
      <c r="B177" s="3"/>
      <c r="C177" s="4"/>
      <c r="D177" s="1" t="s">
        <v>52</v>
      </c>
      <c r="E177" s="28" t="s">
        <v>11</v>
      </c>
      <c r="F177" s="61">
        <v>247</v>
      </c>
      <c r="G177" s="61">
        <v>303</v>
      </c>
      <c r="H177" s="61">
        <v>302</v>
      </c>
      <c r="I177" s="61">
        <v>269</v>
      </c>
      <c r="J177" s="69">
        <v>372</v>
      </c>
      <c r="K177" s="211">
        <v>269</v>
      </c>
      <c r="L177" s="211">
        <v>273</v>
      </c>
      <c r="M177" s="211">
        <v>267</v>
      </c>
      <c r="N177" s="211">
        <v>309</v>
      </c>
      <c r="O177" s="186"/>
      <c r="P177" s="219">
        <v>316</v>
      </c>
      <c r="Q177" s="39"/>
      <c r="R177" s="112"/>
      <c r="S177" s="114"/>
      <c r="T177" s="113"/>
      <c r="U177" s="41">
        <f t="shared" si="47"/>
        <v>1.022653721682848</v>
      </c>
      <c r="V177" s="42"/>
      <c r="W177" s="67">
        <f t="shared" si="48"/>
        <v>7</v>
      </c>
      <c r="X177" s="127"/>
    </row>
    <row r="178" spans="1:24" customFormat="1" hidden="1">
      <c r="A178" s="154"/>
      <c r="B178" s="3"/>
      <c r="C178" s="4"/>
      <c r="D178" s="1" t="s">
        <v>53</v>
      </c>
      <c r="E178" s="28" t="s">
        <v>12</v>
      </c>
      <c r="F178" s="61">
        <v>21</v>
      </c>
      <c r="G178" s="61">
        <v>25</v>
      </c>
      <c r="H178" s="61">
        <v>25</v>
      </c>
      <c r="I178" s="61">
        <v>28</v>
      </c>
      <c r="J178" s="61">
        <v>10</v>
      </c>
      <c r="K178" s="26">
        <v>37</v>
      </c>
      <c r="L178" s="26">
        <v>17</v>
      </c>
      <c r="M178" s="26">
        <v>18</v>
      </c>
      <c r="N178" s="26">
        <v>20</v>
      </c>
      <c r="O178" s="186"/>
      <c r="P178" s="34">
        <v>29</v>
      </c>
      <c r="Q178" s="39"/>
      <c r="R178" s="112"/>
      <c r="S178" s="114"/>
      <c r="T178" s="113"/>
      <c r="U178" s="41">
        <f t="shared" si="47"/>
        <v>1.45</v>
      </c>
      <c r="V178" s="42"/>
      <c r="W178" s="67">
        <f t="shared" si="48"/>
        <v>9</v>
      </c>
      <c r="X178" s="127"/>
    </row>
    <row r="179" spans="1:24" customFormat="1" hidden="1">
      <c r="A179" s="154"/>
      <c r="B179" s="3"/>
      <c r="C179" s="4" t="s">
        <v>151</v>
      </c>
      <c r="D179" s="1"/>
      <c r="E179" s="28"/>
      <c r="F179" s="61"/>
      <c r="G179" s="66"/>
      <c r="H179" s="66"/>
      <c r="I179" s="66"/>
      <c r="J179" s="66"/>
      <c r="K179" s="40"/>
      <c r="L179" s="40"/>
      <c r="M179" s="40"/>
      <c r="N179" s="40"/>
      <c r="O179" s="68"/>
      <c r="P179" s="40"/>
      <c r="Q179" s="39"/>
      <c r="R179" s="112"/>
      <c r="S179" s="114"/>
      <c r="T179" s="113"/>
      <c r="U179" s="41"/>
      <c r="V179" s="126"/>
      <c r="W179" s="67"/>
      <c r="X179" s="127"/>
    </row>
    <row r="180" spans="1:24" customFormat="1" hidden="1">
      <c r="A180" s="154"/>
      <c r="B180" s="3"/>
      <c r="C180" s="4"/>
      <c r="D180" s="1" t="s">
        <v>52</v>
      </c>
      <c r="E180" s="28" t="s">
        <v>11</v>
      </c>
      <c r="F180" s="70">
        <v>173</v>
      </c>
      <c r="G180" s="80">
        <v>202</v>
      </c>
      <c r="H180" s="62">
        <v>214</v>
      </c>
      <c r="I180" s="62">
        <v>277</v>
      </c>
      <c r="J180" s="62">
        <v>387</v>
      </c>
      <c r="K180" s="27">
        <v>197</v>
      </c>
      <c r="L180" s="27">
        <v>358</v>
      </c>
      <c r="M180" s="27">
        <v>224</v>
      </c>
      <c r="N180" s="27">
        <v>300</v>
      </c>
      <c r="O180" s="186"/>
      <c r="P180" s="35">
        <v>324</v>
      </c>
      <c r="Q180" s="39"/>
      <c r="R180" s="112"/>
      <c r="S180" s="114"/>
      <c r="T180" s="113"/>
      <c r="U180" s="41">
        <f t="shared" si="47"/>
        <v>1.08</v>
      </c>
      <c r="V180" s="42"/>
      <c r="W180" s="67">
        <f t="shared" si="48"/>
        <v>24</v>
      </c>
      <c r="X180" s="127"/>
    </row>
    <row r="181" spans="1:24" customFormat="1" hidden="1">
      <c r="A181" s="154"/>
      <c r="B181" s="3"/>
      <c r="C181" s="4"/>
      <c r="D181" s="1" t="s">
        <v>53</v>
      </c>
      <c r="E181" s="28" t="s">
        <v>12</v>
      </c>
      <c r="F181" s="70">
        <v>5</v>
      </c>
      <c r="G181" s="62">
        <v>5</v>
      </c>
      <c r="H181" s="62">
        <f>5+1</f>
        <v>6</v>
      </c>
      <c r="I181" s="62">
        <v>4</v>
      </c>
      <c r="J181" s="62">
        <v>1</v>
      </c>
      <c r="K181" s="27">
        <v>3</v>
      </c>
      <c r="L181" s="27">
        <v>3</v>
      </c>
      <c r="M181" s="27">
        <v>3</v>
      </c>
      <c r="N181" s="27">
        <v>2</v>
      </c>
      <c r="O181" s="186"/>
      <c r="P181" s="35">
        <v>4</v>
      </c>
      <c r="Q181" s="39"/>
      <c r="R181" s="112"/>
      <c r="S181" s="114"/>
      <c r="T181" s="113"/>
      <c r="U181" s="41">
        <f t="shared" si="47"/>
        <v>2</v>
      </c>
      <c r="V181" s="42"/>
      <c r="W181" s="67">
        <f t="shared" si="48"/>
        <v>2</v>
      </c>
      <c r="X181" s="127"/>
    </row>
    <row r="182" spans="1:24" customFormat="1" hidden="1">
      <c r="A182" s="154"/>
      <c r="B182" s="3"/>
      <c r="C182" s="4" t="s">
        <v>157</v>
      </c>
      <c r="D182" s="1"/>
      <c r="E182" s="28"/>
      <c r="F182" s="61"/>
      <c r="G182" s="66"/>
      <c r="H182" s="66"/>
      <c r="I182" s="66"/>
      <c r="J182" s="66"/>
      <c r="K182" s="40"/>
      <c r="L182" s="40"/>
      <c r="M182" s="40"/>
      <c r="N182" s="40"/>
      <c r="O182" s="68"/>
      <c r="P182" s="40"/>
      <c r="Q182" s="39"/>
      <c r="R182" s="201"/>
      <c r="S182" s="114"/>
      <c r="T182" s="113"/>
      <c r="U182" s="41"/>
      <c r="V182" s="126"/>
      <c r="W182" s="67"/>
      <c r="X182" s="127"/>
    </row>
    <row r="183" spans="1:24" customFormat="1" hidden="1">
      <c r="A183" s="154"/>
      <c r="B183" s="3"/>
      <c r="C183" s="4"/>
      <c r="D183" s="1" t="s">
        <v>52</v>
      </c>
      <c r="E183" s="28" t="s">
        <v>11</v>
      </c>
      <c r="F183" s="70">
        <v>186</v>
      </c>
      <c r="G183" s="85">
        <v>185</v>
      </c>
      <c r="H183" s="85">
        <v>167</v>
      </c>
      <c r="I183" s="85">
        <v>176</v>
      </c>
      <c r="J183" s="85">
        <v>88</v>
      </c>
      <c r="K183" s="215">
        <v>69</v>
      </c>
      <c r="L183" s="215">
        <v>52</v>
      </c>
      <c r="M183" s="215">
        <v>87</v>
      </c>
      <c r="N183" s="215">
        <v>76</v>
      </c>
      <c r="O183" s="186"/>
      <c r="P183" s="226">
        <v>65</v>
      </c>
      <c r="Q183" s="39"/>
      <c r="R183" s="112"/>
      <c r="S183" s="114"/>
      <c r="T183" s="113"/>
      <c r="U183" s="41">
        <f t="shared" si="47"/>
        <v>0.85526315789473684</v>
      </c>
      <c r="V183" s="42"/>
      <c r="W183" s="67">
        <f t="shared" si="48"/>
        <v>-11</v>
      </c>
      <c r="X183" s="127"/>
    </row>
    <row r="184" spans="1:24" customFormat="1" hidden="1">
      <c r="A184" s="154"/>
      <c r="B184" s="3"/>
      <c r="C184" s="4"/>
      <c r="D184" s="1" t="s">
        <v>53</v>
      </c>
      <c r="E184" s="28" t="s">
        <v>12</v>
      </c>
      <c r="F184" s="70">
        <v>3</v>
      </c>
      <c r="G184" s="85">
        <v>3</v>
      </c>
      <c r="H184" s="85">
        <v>3</v>
      </c>
      <c r="I184" s="85">
        <v>3</v>
      </c>
      <c r="J184" s="85">
        <v>2</v>
      </c>
      <c r="K184" s="215">
        <v>2</v>
      </c>
      <c r="L184" s="215">
        <v>3</v>
      </c>
      <c r="M184" s="215">
        <v>3</v>
      </c>
      <c r="N184" s="215">
        <v>2</v>
      </c>
      <c r="O184" s="186"/>
      <c r="P184" s="226">
        <v>2</v>
      </c>
      <c r="Q184" s="39"/>
      <c r="R184" s="112"/>
      <c r="S184" s="114"/>
      <c r="T184" s="113"/>
      <c r="U184" s="41">
        <f t="shared" si="47"/>
        <v>1</v>
      </c>
      <c r="V184" s="42"/>
      <c r="W184" s="67">
        <f t="shared" si="48"/>
        <v>0</v>
      </c>
      <c r="X184" s="127"/>
    </row>
    <row r="185" spans="1:24" customFormat="1" hidden="1">
      <c r="A185" s="154"/>
      <c r="B185" s="3"/>
      <c r="C185" s="4" t="s">
        <v>164</v>
      </c>
      <c r="D185" s="1"/>
      <c r="E185" s="28"/>
      <c r="F185" s="61"/>
      <c r="G185" s="66"/>
      <c r="H185" s="66"/>
      <c r="I185" s="66"/>
      <c r="J185" s="66"/>
      <c r="K185" s="40"/>
      <c r="L185" s="40"/>
      <c r="M185" s="40"/>
      <c r="N185" s="40"/>
      <c r="O185" s="68"/>
      <c r="P185" s="40"/>
      <c r="Q185" s="39"/>
      <c r="R185" s="112"/>
      <c r="S185" s="114"/>
      <c r="T185" s="113"/>
      <c r="U185" s="41"/>
      <c r="V185" s="126"/>
      <c r="W185" s="67"/>
      <c r="X185" s="127"/>
    </row>
    <row r="186" spans="1:24" customFormat="1" hidden="1">
      <c r="A186" s="154"/>
      <c r="B186" s="3"/>
      <c r="C186" s="4"/>
      <c r="D186" s="1" t="s">
        <v>52</v>
      </c>
      <c r="E186" s="28" t="s">
        <v>11</v>
      </c>
      <c r="F186" s="69">
        <v>264</v>
      </c>
      <c r="G186" s="81">
        <v>348</v>
      </c>
      <c r="H186" s="81">
        <v>314</v>
      </c>
      <c r="I186" s="81">
        <v>273</v>
      </c>
      <c r="J186" s="81">
        <v>228</v>
      </c>
      <c r="K186" s="184">
        <v>274</v>
      </c>
      <c r="L186" s="184">
        <v>288</v>
      </c>
      <c r="M186" s="184">
        <v>481</v>
      </c>
      <c r="N186" s="184">
        <v>515</v>
      </c>
      <c r="O186" s="186"/>
      <c r="P186" s="225">
        <v>535</v>
      </c>
      <c r="Q186" s="39"/>
      <c r="R186" s="112"/>
      <c r="S186" s="114"/>
      <c r="T186" s="113"/>
      <c r="U186" s="41">
        <f t="shared" si="47"/>
        <v>1.0388349514563107</v>
      </c>
      <c r="V186" s="42"/>
      <c r="W186" s="67">
        <f t="shared" si="48"/>
        <v>20</v>
      </c>
      <c r="X186" s="127"/>
    </row>
    <row r="187" spans="1:24" customFormat="1" hidden="1">
      <c r="A187" s="154"/>
      <c r="B187" s="3"/>
      <c r="C187" s="4"/>
      <c r="D187" s="1" t="s">
        <v>53</v>
      </c>
      <c r="E187" s="28" t="s">
        <v>12</v>
      </c>
      <c r="F187" s="69">
        <v>12</v>
      </c>
      <c r="G187" s="81">
        <v>12</v>
      </c>
      <c r="H187" s="81">
        <v>12</v>
      </c>
      <c r="I187" s="81">
        <v>12</v>
      </c>
      <c r="J187" s="81">
        <v>12</v>
      </c>
      <c r="K187" s="184">
        <v>12</v>
      </c>
      <c r="L187" s="184">
        <v>12</v>
      </c>
      <c r="M187" s="184">
        <v>12</v>
      </c>
      <c r="N187" s="184">
        <v>14</v>
      </c>
      <c r="O187" s="186"/>
      <c r="P187" s="225">
        <v>14</v>
      </c>
      <c r="Q187" s="39"/>
      <c r="R187" s="112"/>
      <c r="S187" s="114"/>
      <c r="T187" s="113"/>
      <c r="U187" s="41">
        <f t="shared" si="47"/>
        <v>1</v>
      </c>
      <c r="V187" s="42"/>
      <c r="W187" s="67">
        <f t="shared" si="48"/>
        <v>0</v>
      </c>
      <c r="X187" s="127"/>
    </row>
    <row r="188" spans="1:24" customFormat="1" hidden="1">
      <c r="A188" s="154"/>
      <c r="B188" s="3"/>
      <c r="C188" s="4" t="s">
        <v>65</v>
      </c>
      <c r="D188" s="1"/>
      <c r="E188" s="28"/>
      <c r="F188" s="61"/>
      <c r="G188" s="66"/>
      <c r="H188" s="66"/>
      <c r="I188" s="66"/>
      <c r="J188" s="66"/>
      <c r="K188" s="40"/>
      <c r="L188" s="40"/>
      <c r="M188" s="40"/>
      <c r="N188" s="40"/>
      <c r="O188" s="68"/>
      <c r="P188" s="40"/>
      <c r="Q188" s="39"/>
      <c r="R188" s="112"/>
      <c r="S188" s="114"/>
      <c r="T188" s="113"/>
      <c r="U188" s="41"/>
      <c r="V188" s="42"/>
      <c r="W188" s="67"/>
      <c r="X188" s="127"/>
    </row>
    <row r="189" spans="1:24" customFormat="1" hidden="1">
      <c r="A189" s="154"/>
      <c r="B189" s="3"/>
      <c r="C189" s="4"/>
      <c r="D189" s="1" t="s">
        <v>52</v>
      </c>
      <c r="E189" s="28" t="s">
        <v>11</v>
      </c>
      <c r="F189" s="59">
        <f t="shared" ref="F189:H189" si="65">SUM(F174+F177+F180+F183+F186)</f>
        <v>1423</v>
      </c>
      <c r="G189" s="59">
        <f t="shared" si="65"/>
        <v>1676</v>
      </c>
      <c r="H189" s="59">
        <f t="shared" si="65"/>
        <v>1735</v>
      </c>
      <c r="I189" s="59">
        <f t="shared" ref="I189:J189" si="66">SUM(I174+I177+I180+I183+I186)</f>
        <v>1865</v>
      </c>
      <c r="J189" s="59">
        <f t="shared" si="66"/>
        <v>1655</v>
      </c>
      <c r="K189" s="26">
        <f>SUM(K174+K177+K180+K183+K186)</f>
        <v>1458</v>
      </c>
      <c r="L189" s="26">
        <f>SUM(L174+L177+L180+L183+L186)</f>
        <v>1819</v>
      </c>
      <c r="M189" s="26">
        <v>2036</v>
      </c>
      <c r="N189" s="26">
        <v>2113</v>
      </c>
      <c r="O189" s="186"/>
      <c r="P189" s="34">
        <f>P174+P180+P183+P186+P177</f>
        <v>2253</v>
      </c>
      <c r="Q189" s="39"/>
      <c r="R189" s="112"/>
      <c r="S189" s="114"/>
      <c r="T189" s="113"/>
      <c r="U189" s="41">
        <f t="shared" si="47"/>
        <v>1.0662565073355419</v>
      </c>
      <c r="V189" s="42"/>
      <c r="W189" s="67">
        <f t="shared" si="48"/>
        <v>140</v>
      </c>
      <c r="X189" s="127"/>
    </row>
    <row r="190" spans="1:24" customFormat="1" hidden="1">
      <c r="A190" s="154"/>
      <c r="B190" s="3"/>
      <c r="C190" s="4"/>
      <c r="D190" s="1" t="s">
        <v>53</v>
      </c>
      <c r="E190" s="28" t="s">
        <v>12</v>
      </c>
      <c r="F190" s="59">
        <f t="shared" ref="F190:H190" si="67">SUM(F175+F178+F181+F184+F187)</f>
        <v>80</v>
      </c>
      <c r="G190" s="59">
        <f t="shared" si="67"/>
        <v>67</v>
      </c>
      <c r="H190" s="59">
        <f t="shared" si="67"/>
        <v>75</v>
      </c>
      <c r="I190" s="59">
        <f t="shared" ref="I190:J190" si="68">SUM(I175+I178+I181+I184+I187)</f>
        <v>69</v>
      </c>
      <c r="J190" s="59">
        <f t="shared" si="68"/>
        <v>44</v>
      </c>
      <c r="K190" s="26">
        <f>SUM(K175+K178+K181+K184+K187)</f>
        <v>66</v>
      </c>
      <c r="L190" s="26">
        <f>SUM(L175+L178+L181+L184+L187)</f>
        <v>53</v>
      </c>
      <c r="M190" s="26">
        <v>58</v>
      </c>
      <c r="N190" s="26">
        <v>64</v>
      </c>
      <c r="O190" s="186"/>
      <c r="P190" s="34">
        <f>P175+P181+P184+P187+P178</f>
        <v>70</v>
      </c>
      <c r="Q190" s="39"/>
      <c r="R190" s="112"/>
      <c r="S190" s="114"/>
      <c r="T190" s="113"/>
      <c r="U190" s="41">
        <f t="shared" si="47"/>
        <v>1.09375</v>
      </c>
      <c r="V190" s="42"/>
      <c r="W190" s="67">
        <f t="shared" si="48"/>
        <v>6</v>
      </c>
      <c r="X190" s="127"/>
    </row>
    <row r="191" spans="1:24" customFormat="1" hidden="1">
      <c r="A191" s="154"/>
      <c r="B191" s="3" t="s">
        <v>36</v>
      </c>
      <c r="C191" s="4"/>
      <c r="D191" s="2"/>
      <c r="E191" s="28" t="s">
        <v>3</v>
      </c>
      <c r="F191" s="61"/>
      <c r="G191" s="66"/>
      <c r="H191" s="66"/>
      <c r="I191" s="66"/>
      <c r="J191" s="66"/>
      <c r="K191" s="66"/>
      <c r="L191" s="66"/>
      <c r="M191" s="66"/>
      <c r="N191" s="66"/>
      <c r="O191" s="68"/>
      <c r="P191" s="66"/>
      <c r="Q191" s="39"/>
      <c r="R191" s="112"/>
      <c r="S191" s="114"/>
      <c r="T191" s="113"/>
      <c r="U191" s="41"/>
      <c r="V191" s="126"/>
      <c r="W191" s="67"/>
      <c r="X191" s="127"/>
    </row>
    <row r="192" spans="1:24" customFormat="1" hidden="1">
      <c r="A192" s="154"/>
      <c r="B192" s="3"/>
      <c r="C192" s="4" t="s">
        <v>144</v>
      </c>
      <c r="D192" s="1"/>
      <c r="E192" s="28" t="s">
        <v>3</v>
      </c>
      <c r="F192" s="61"/>
      <c r="G192" s="66"/>
      <c r="H192" s="66"/>
      <c r="I192" s="66"/>
      <c r="J192" s="66"/>
      <c r="K192" s="66"/>
      <c r="L192" s="66"/>
      <c r="M192" s="66"/>
      <c r="N192" s="66"/>
      <c r="O192" s="68"/>
      <c r="P192" s="66"/>
      <c r="Q192" s="39"/>
      <c r="R192" s="112"/>
      <c r="S192" s="114"/>
      <c r="T192" s="113"/>
      <c r="U192" s="41"/>
      <c r="V192" s="126"/>
      <c r="W192" s="67"/>
      <c r="X192" s="127"/>
    </row>
    <row r="193" spans="1:24" customFormat="1" hidden="1">
      <c r="A193" s="154"/>
      <c r="B193" s="3"/>
      <c r="C193" s="4"/>
      <c r="D193" s="2" t="s">
        <v>37</v>
      </c>
      <c r="E193" s="28" t="s">
        <v>11</v>
      </c>
      <c r="F193" s="70">
        <v>46</v>
      </c>
      <c r="G193" s="70">
        <v>46</v>
      </c>
      <c r="H193" s="70">
        <v>47</v>
      </c>
      <c r="I193" s="70">
        <v>42</v>
      </c>
      <c r="J193" s="70">
        <v>44</v>
      </c>
      <c r="K193" s="70">
        <v>44</v>
      </c>
      <c r="L193" s="70">
        <v>47</v>
      </c>
      <c r="M193" s="70">
        <v>43</v>
      </c>
      <c r="N193" s="70">
        <v>46</v>
      </c>
      <c r="O193" s="186"/>
      <c r="P193" s="50">
        <v>41</v>
      </c>
      <c r="Q193" s="39"/>
      <c r="R193" s="112"/>
      <c r="S193" s="114"/>
      <c r="T193" s="113"/>
      <c r="U193" s="41">
        <f t="shared" si="47"/>
        <v>0.89130434782608692</v>
      </c>
      <c r="V193" s="42"/>
      <c r="W193" s="67">
        <f t="shared" si="48"/>
        <v>-5</v>
      </c>
      <c r="X193" s="127"/>
    </row>
    <row r="194" spans="1:24" customFormat="1" hidden="1">
      <c r="A194" s="154"/>
      <c r="B194" s="3"/>
      <c r="C194" s="4"/>
      <c r="D194" s="2" t="s">
        <v>38</v>
      </c>
      <c r="E194" s="28" t="s">
        <v>11</v>
      </c>
      <c r="F194" s="70">
        <v>4</v>
      </c>
      <c r="G194" s="70">
        <v>4</v>
      </c>
      <c r="H194" s="70">
        <v>3</v>
      </c>
      <c r="I194" s="70">
        <v>3</v>
      </c>
      <c r="J194" s="70">
        <v>2</v>
      </c>
      <c r="K194" s="70">
        <v>1</v>
      </c>
      <c r="L194" s="70">
        <v>3</v>
      </c>
      <c r="M194" s="70">
        <v>4</v>
      </c>
      <c r="N194" s="70">
        <v>5</v>
      </c>
      <c r="O194" s="186"/>
      <c r="P194" s="50">
        <v>8</v>
      </c>
      <c r="Q194" s="39"/>
      <c r="R194" s="112"/>
      <c r="S194" s="114"/>
      <c r="T194" s="113"/>
      <c r="U194" s="41">
        <f t="shared" si="47"/>
        <v>1.6</v>
      </c>
      <c r="V194" s="42"/>
      <c r="W194" s="67">
        <f t="shared" si="48"/>
        <v>3</v>
      </c>
      <c r="X194" s="127"/>
    </row>
    <row r="195" spans="1:24" customFormat="1" hidden="1">
      <c r="A195" s="154"/>
      <c r="B195" s="3"/>
      <c r="C195" s="4"/>
      <c r="D195" s="1" t="s">
        <v>39</v>
      </c>
      <c r="E195" s="28" t="s">
        <v>11</v>
      </c>
      <c r="F195" s="70">
        <v>66</v>
      </c>
      <c r="G195" s="70">
        <v>65</v>
      </c>
      <c r="H195" s="70">
        <v>74</v>
      </c>
      <c r="I195" s="70">
        <v>76</v>
      </c>
      <c r="J195" s="70">
        <v>68</v>
      </c>
      <c r="K195" s="70">
        <v>72</v>
      </c>
      <c r="L195" s="70">
        <v>76</v>
      </c>
      <c r="M195" s="70">
        <v>74</v>
      </c>
      <c r="N195" s="70">
        <v>81</v>
      </c>
      <c r="O195" s="186"/>
      <c r="P195" s="50">
        <v>78</v>
      </c>
      <c r="Q195" s="39"/>
      <c r="R195" s="112"/>
      <c r="S195" s="114"/>
      <c r="T195" s="113"/>
      <c r="U195" s="41">
        <f t="shared" si="47"/>
        <v>0.96296296296296291</v>
      </c>
      <c r="V195" s="42"/>
      <c r="W195" s="67">
        <f t="shared" si="48"/>
        <v>-3</v>
      </c>
      <c r="X195" s="127"/>
    </row>
    <row r="196" spans="1:24" customFormat="1" hidden="1">
      <c r="A196" s="154"/>
      <c r="B196" s="5" t="s">
        <v>3</v>
      </c>
      <c r="C196" s="7" t="s">
        <v>148</v>
      </c>
      <c r="D196" s="8"/>
      <c r="E196" s="28"/>
      <c r="F196" s="61"/>
      <c r="G196" s="66"/>
      <c r="H196" s="66"/>
      <c r="I196" s="66"/>
      <c r="J196" s="66"/>
      <c r="K196" s="66"/>
      <c r="L196" s="66"/>
      <c r="M196" s="66"/>
      <c r="N196" s="66"/>
      <c r="O196" s="68"/>
      <c r="P196" s="66"/>
      <c r="Q196" s="39"/>
      <c r="R196" s="112"/>
      <c r="S196" s="183"/>
      <c r="T196" s="113"/>
      <c r="U196" s="41"/>
      <c r="V196" s="126"/>
      <c r="W196" s="67"/>
      <c r="X196" s="127"/>
    </row>
    <row r="197" spans="1:24" customFormat="1" hidden="1">
      <c r="A197" s="154"/>
      <c r="B197" s="3"/>
      <c r="C197" s="4"/>
      <c r="D197" s="2" t="s">
        <v>37</v>
      </c>
      <c r="E197" s="28" t="s">
        <v>11</v>
      </c>
      <c r="F197" s="70">
        <v>0</v>
      </c>
      <c r="G197" s="70">
        <v>0</v>
      </c>
      <c r="H197" s="70">
        <v>0</v>
      </c>
      <c r="I197" s="70">
        <v>0</v>
      </c>
      <c r="J197" s="70">
        <v>0</v>
      </c>
      <c r="K197" s="70">
        <v>0</v>
      </c>
      <c r="L197" s="70">
        <v>0</v>
      </c>
      <c r="M197" s="70">
        <v>1</v>
      </c>
      <c r="N197" s="70">
        <v>0</v>
      </c>
      <c r="O197" s="186"/>
      <c r="P197" s="50">
        <v>0</v>
      </c>
      <c r="Q197" s="39"/>
      <c r="R197" s="112"/>
      <c r="S197" s="114"/>
      <c r="T197" s="113"/>
      <c r="U197" s="41"/>
      <c r="V197" s="42"/>
      <c r="W197" s="67"/>
      <c r="X197" s="127"/>
    </row>
    <row r="198" spans="1:24" customFormat="1" hidden="1">
      <c r="A198" s="154"/>
      <c r="B198" s="3"/>
      <c r="C198" s="4"/>
      <c r="D198" s="2" t="s">
        <v>38</v>
      </c>
      <c r="E198" s="28" t="s">
        <v>11</v>
      </c>
      <c r="F198" s="70">
        <v>0</v>
      </c>
      <c r="G198" s="70">
        <v>0</v>
      </c>
      <c r="H198" s="70">
        <v>0</v>
      </c>
      <c r="I198" s="70">
        <v>2</v>
      </c>
      <c r="J198" s="70">
        <v>0</v>
      </c>
      <c r="K198" s="70">
        <v>0</v>
      </c>
      <c r="L198" s="70">
        <v>2</v>
      </c>
      <c r="M198" s="70">
        <v>2</v>
      </c>
      <c r="N198" s="70">
        <v>2</v>
      </c>
      <c r="O198" s="186"/>
      <c r="P198" s="50">
        <v>3</v>
      </c>
      <c r="Q198" s="39"/>
      <c r="R198" s="112"/>
      <c r="S198" s="114"/>
      <c r="T198" s="113"/>
      <c r="U198" s="41">
        <f t="shared" si="47"/>
        <v>1.5</v>
      </c>
      <c r="V198" s="42"/>
      <c r="W198" s="67">
        <f t="shared" si="48"/>
        <v>1</v>
      </c>
      <c r="X198" s="127"/>
    </row>
    <row r="199" spans="1:24" customFormat="1" hidden="1">
      <c r="A199" s="154"/>
      <c r="B199" s="3"/>
      <c r="C199" s="4"/>
      <c r="D199" s="1" t="s">
        <v>39</v>
      </c>
      <c r="E199" s="28" t="s">
        <v>11</v>
      </c>
      <c r="F199" s="70">
        <v>2</v>
      </c>
      <c r="G199" s="70">
        <v>3</v>
      </c>
      <c r="H199" s="70">
        <v>7</v>
      </c>
      <c r="I199" s="70">
        <v>7</v>
      </c>
      <c r="J199" s="70">
        <v>10</v>
      </c>
      <c r="K199" s="70">
        <v>10</v>
      </c>
      <c r="L199" s="70">
        <v>12</v>
      </c>
      <c r="M199" s="70">
        <v>13</v>
      </c>
      <c r="N199" s="70">
        <v>11</v>
      </c>
      <c r="O199" s="186"/>
      <c r="P199" s="50">
        <v>11</v>
      </c>
      <c r="Q199" s="39"/>
      <c r="R199" s="112"/>
      <c r="S199" s="114"/>
      <c r="T199" s="113"/>
      <c r="U199" s="41">
        <f t="shared" ref="U199:U262" si="69">P199/N199</f>
        <v>1</v>
      </c>
      <c r="V199" s="42"/>
      <c r="W199" s="67">
        <f t="shared" ref="W199:W262" si="70">P199-N199</f>
        <v>0</v>
      </c>
      <c r="X199" s="127"/>
    </row>
    <row r="200" spans="1:24" customFormat="1" hidden="1">
      <c r="A200" s="154"/>
      <c r="B200" s="3"/>
      <c r="C200" s="4" t="s">
        <v>151</v>
      </c>
      <c r="D200" s="1"/>
      <c r="E200" s="28" t="s">
        <v>3</v>
      </c>
      <c r="F200" s="61"/>
      <c r="G200" s="66"/>
      <c r="H200" s="66"/>
      <c r="I200" s="66"/>
      <c r="J200" s="66"/>
      <c r="K200" s="66"/>
      <c r="L200" s="66"/>
      <c r="M200" s="66"/>
      <c r="N200" s="66"/>
      <c r="O200" s="68"/>
      <c r="P200" s="66"/>
      <c r="Q200" s="39"/>
      <c r="R200" s="112"/>
      <c r="S200" s="114"/>
      <c r="T200" s="113"/>
      <c r="U200" s="41"/>
      <c r="V200" s="126"/>
      <c r="W200" s="67"/>
      <c r="X200" s="127"/>
    </row>
    <row r="201" spans="1:24" customFormat="1" hidden="1">
      <c r="A201" s="154"/>
      <c r="B201" s="3"/>
      <c r="C201" s="4"/>
      <c r="D201" s="2" t="s">
        <v>37</v>
      </c>
      <c r="E201" s="28" t="s">
        <v>11</v>
      </c>
      <c r="F201" s="70">
        <v>0</v>
      </c>
      <c r="G201" s="70">
        <v>0</v>
      </c>
      <c r="H201" s="70">
        <v>0</v>
      </c>
      <c r="I201" s="70">
        <v>0</v>
      </c>
      <c r="J201" s="70">
        <v>0</v>
      </c>
      <c r="K201" s="70">
        <v>0</v>
      </c>
      <c r="L201" s="70">
        <v>0</v>
      </c>
      <c r="M201" s="70">
        <v>0</v>
      </c>
      <c r="N201" s="70">
        <v>0</v>
      </c>
      <c r="O201" s="186"/>
      <c r="P201" s="50">
        <v>0</v>
      </c>
      <c r="Q201" s="39"/>
      <c r="R201" s="112"/>
      <c r="S201" s="114"/>
      <c r="T201" s="113"/>
      <c r="U201" s="41"/>
      <c r="V201" s="42"/>
      <c r="W201" s="67"/>
      <c r="X201" s="127"/>
    </row>
    <row r="202" spans="1:24" customFormat="1" hidden="1">
      <c r="A202" s="154"/>
      <c r="B202" s="3"/>
      <c r="C202" s="4"/>
      <c r="D202" s="2" t="s">
        <v>38</v>
      </c>
      <c r="E202" s="28" t="s">
        <v>11</v>
      </c>
      <c r="F202" s="70">
        <v>28</v>
      </c>
      <c r="G202" s="70">
        <v>19</v>
      </c>
      <c r="H202" s="70">
        <v>21</v>
      </c>
      <c r="I202" s="70">
        <v>24</v>
      </c>
      <c r="J202" s="70">
        <v>26</v>
      </c>
      <c r="K202" s="70">
        <v>26</v>
      </c>
      <c r="L202" s="70">
        <v>23</v>
      </c>
      <c r="M202" s="70">
        <v>32</v>
      </c>
      <c r="N202" s="70">
        <v>24</v>
      </c>
      <c r="O202" s="186"/>
      <c r="P202" s="50">
        <v>26</v>
      </c>
      <c r="Q202" s="39"/>
      <c r="R202" s="112"/>
      <c r="S202" s="114"/>
      <c r="T202" s="113"/>
      <c r="U202" s="41">
        <f t="shared" si="69"/>
        <v>1.0833333333333333</v>
      </c>
      <c r="V202" s="42"/>
      <c r="W202" s="67">
        <f t="shared" si="70"/>
        <v>2</v>
      </c>
      <c r="X202" s="127"/>
    </row>
    <row r="203" spans="1:24" customFormat="1" hidden="1">
      <c r="A203" s="154"/>
      <c r="B203" s="3"/>
      <c r="C203" s="4"/>
      <c r="D203" s="1" t="s">
        <v>39</v>
      </c>
      <c r="E203" s="28" t="s">
        <v>11</v>
      </c>
      <c r="F203" s="70">
        <v>8</v>
      </c>
      <c r="G203" s="70">
        <v>10</v>
      </c>
      <c r="H203" s="70">
        <v>12</v>
      </c>
      <c r="I203" s="70">
        <v>7</v>
      </c>
      <c r="J203" s="70">
        <v>7</v>
      </c>
      <c r="K203" s="70">
        <v>8</v>
      </c>
      <c r="L203" s="70">
        <v>8</v>
      </c>
      <c r="M203" s="70">
        <v>8</v>
      </c>
      <c r="N203" s="70">
        <v>15</v>
      </c>
      <c r="O203" s="186"/>
      <c r="P203" s="50">
        <v>13</v>
      </c>
      <c r="Q203" s="39"/>
      <c r="R203" s="112"/>
      <c r="S203" s="114"/>
      <c r="T203" s="113"/>
      <c r="U203" s="41">
        <f t="shared" si="69"/>
        <v>0.8666666666666667</v>
      </c>
      <c r="V203" s="42"/>
      <c r="W203" s="67">
        <f t="shared" si="70"/>
        <v>-2</v>
      </c>
      <c r="X203" s="127"/>
    </row>
    <row r="204" spans="1:24" customFormat="1" hidden="1">
      <c r="A204" s="154"/>
      <c r="B204" s="3"/>
      <c r="C204" s="4" t="s">
        <v>157</v>
      </c>
      <c r="D204" s="1"/>
      <c r="E204" s="28"/>
      <c r="F204" s="61"/>
      <c r="G204" s="66"/>
      <c r="H204" s="66"/>
      <c r="I204" s="66"/>
      <c r="J204" s="66"/>
      <c r="K204" s="66"/>
      <c r="L204" s="66"/>
      <c r="M204" s="66"/>
      <c r="N204" s="66"/>
      <c r="O204" s="68"/>
      <c r="P204" s="66"/>
      <c r="Q204" s="39"/>
      <c r="R204" s="112"/>
      <c r="S204" s="114"/>
      <c r="T204" s="113"/>
      <c r="U204" s="41"/>
      <c r="V204" s="126"/>
      <c r="W204" s="67"/>
      <c r="X204" s="127"/>
    </row>
    <row r="205" spans="1:24" customFormat="1" hidden="1">
      <c r="A205" s="154"/>
      <c r="B205" s="3"/>
      <c r="C205" s="4"/>
      <c r="D205" s="2" t="s">
        <v>37</v>
      </c>
      <c r="E205" s="28" t="s">
        <v>11</v>
      </c>
      <c r="F205" s="70">
        <v>2</v>
      </c>
      <c r="G205" s="70">
        <v>1</v>
      </c>
      <c r="H205" s="70">
        <v>3</v>
      </c>
      <c r="I205" s="70">
        <v>3</v>
      </c>
      <c r="J205" s="70">
        <v>2</v>
      </c>
      <c r="K205" s="70">
        <v>3</v>
      </c>
      <c r="L205" s="70">
        <v>0</v>
      </c>
      <c r="M205" s="70">
        <v>0</v>
      </c>
      <c r="N205" s="70">
        <v>0</v>
      </c>
      <c r="O205" s="186"/>
      <c r="P205" s="50">
        <v>0</v>
      </c>
      <c r="Q205" s="39"/>
      <c r="R205" s="112"/>
      <c r="S205" s="114"/>
      <c r="T205" s="113"/>
      <c r="U205" s="41"/>
      <c r="V205" s="42"/>
      <c r="W205" s="67"/>
      <c r="X205" s="127"/>
    </row>
    <row r="206" spans="1:24" customFormat="1" hidden="1">
      <c r="A206" s="154"/>
      <c r="B206" s="3"/>
      <c r="C206" s="4"/>
      <c r="D206" s="2" t="s">
        <v>38</v>
      </c>
      <c r="E206" s="28" t="s">
        <v>11</v>
      </c>
      <c r="F206" s="70">
        <v>2</v>
      </c>
      <c r="G206" s="70">
        <v>0</v>
      </c>
      <c r="H206" s="70">
        <v>2</v>
      </c>
      <c r="I206" s="70">
        <v>2</v>
      </c>
      <c r="J206" s="70">
        <v>0</v>
      </c>
      <c r="K206" s="70">
        <v>0</v>
      </c>
      <c r="L206" s="70">
        <v>0</v>
      </c>
      <c r="M206" s="70">
        <v>0</v>
      </c>
      <c r="N206" s="70">
        <v>0</v>
      </c>
      <c r="O206" s="186"/>
      <c r="P206" s="50">
        <v>0</v>
      </c>
      <c r="Q206" s="39"/>
      <c r="R206" s="112"/>
      <c r="S206" s="114"/>
      <c r="T206" s="113"/>
      <c r="U206" s="41"/>
      <c r="V206" s="42"/>
      <c r="W206" s="67"/>
      <c r="X206" s="127"/>
    </row>
    <row r="207" spans="1:24" customFormat="1" hidden="1">
      <c r="A207" s="154"/>
      <c r="B207" s="3"/>
      <c r="C207" s="4"/>
      <c r="D207" s="1" t="s">
        <v>39</v>
      </c>
      <c r="E207" s="28" t="s">
        <v>11</v>
      </c>
      <c r="F207" s="70">
        <v>41</v>
      </c>
      <c r="G207" s="70">
        <v>43</v>
      </c>
      <c r="H207" s="70">
        <v>54</v>
      </c>
      <c r="I207" s="70">
        <v>54</v>
      </c>
      <c r="J207" s="70">
        <v>52</v>
      </c>
      <c r="K207" s="70">
        <v>36</v>
      </c>
      <c r="L207" s="70">
        <v>30</v>
      </c>
      <c r="M207" s="70">
        <v>38</v>
      </c>
      <c r="N207" s="70">
        <v>31</v>
      </c>
      <c r="O207" s="186"/>
      <c r="P207" s="50">
        <v>34</v>
      </c>
      <c r="Q207" s="39"/>
      <c r="R207" s="112"/>
      <c r="S207" s="114"/>
      <c r="T207" s="113"/>
      <c r="U207" s="41">
        <f t="shared" si="69"/>
        <v>1.096774193548387</v>
      </c>
      <c r="V207" s="42"/>
      <c r="W207" s="67">
        <f t="shared" si="70"/>
        <v>3</v>
      </c>
      <c r="X207" s="127"/>
    </row>
    <row r="208" spans="1:24" customFormat="1" hidden="1">
      <c r="A208" s="154"/>
      <c r="B208" s="3"/>
      <c r="C208" s="4" t="s">
        <v>161</v>
      </c>
      <c r="D208" s="1"/>
      <c r="E208" s="28"/>
      <c r="F208" s="61"/>
      <c r="G208" s="66"/>
      <c r="H208" s="66"/>
      <c r="I208" s="66"/>
      <c r="J208" s="66"/>
      <c r="K208" s="66"/>
      <c r="L208" s="66"/>
      <c r="M208" s="66"/>
      <c r="N208" s="66"/>
      <c r="O208" s="68"/>
      <c r="P208" s="66"/>
      <c r="Q208" s="39"/>
      <c r="R208" s="112"/>
      <c r="S208" s="114"/>
      <c r="T208" s="113"/>
      <c r="U208" s="41"/>
      <c r="V208" s="126"/>
      <c r="W208" s="67"/>
      <c r="X208" s="127"/>
    </row>
    <row r="209" spans="1:24" customFormat="1" hidden="1">
      <c r="A209" s="154"/>
      <c r="B209" s="3"/>
      <c r="C209" s="4"/>
      <c r="D209" s="2" t="s">
        <v>37</v>
      </c>
      <c r="E209" s="28" t="s">
        <v>11</v>
      </c>
      <c r="F209" s="70">
        <v>0</v>
      </c>
      <c r="G209" s="70">
        <v>0</v>
      </c>
      <c r="H209" s="70">
        <v>0</v>
      </c>
      <c r="I209" s="70">
        <v>0</v>
      </c>
      <c r="J209" s="70">
        <v>0</v>
      </c>
      <c r="K209" s="70">
        <v>0</v>
      </c>
      <c r="L209" s="70">
        <v>0</v>
      </c>
      <c r="M209" s="70">
        <v>0</v>
      </c>
      <c r="N209" s="70">
        <v>0</v>
      </c>
      <c r="O209" s="186"/>
      <c r="P209" s="50">
        <v>0</v>
      </c>
      <c r="Q209" s="39"/>
      <c r="R209" s="112"/>
      <c r="S209" s="114"/>
      <c r="T209" s="113"/>
      <c r="U209" s="41"/>
      <c r="V209" s="42"/>
      <c r="W209" s="67"/>
      <c r="X209" s="127"/>
    </row>
    <row r="210" spans="1:24" customFormat="1" hidden="1">
      <c r="A210" s="154"/>
      <c r="B210" s="3"/>
      <c r="C210" s="4"/>
      <c r="D210" s="2" t="s">
        <v>38</v>
      </c>
      <c r="E210" s="28" t="s">
        <v>11</v>
      </c>
      <c r="F210" s="70">
        <v>9</v>
      </c>
      <c r="G210" s="70">
        <v>17</v>
      </c>
      <c r="H210" s="70">
        <v>10</v>
      </c>
      <c r="I210" s="70">
        <v>17</v>
      </c>
      <c r="J210" s="70">
        <v>6</v>
      </c>
      <c r="K210" s="70">
        <v>13</v>
      </c>
      <c r="L210" s="70">
        <v>11</v>
      </c>
      <c r="M210" s="70">
        <v>7</v>
      </c>
      <c r="N210" s="70">
        <v>7</v>
      </c>
      <c r="O210" s="186"/>
      <c r="P210" s="50">
        <v>10</v>
      </c>
      <c r="Q210" s="39"/>
      <c r="R210" s="112"/>
      <c r="S210" s="114"/>
      <c r="T210" s="113"/>
      <c r="U210" s="41">
        <f t="shared" si="69"/>
        <v>1.4285714285714286</v>
      </c>
      <c r="V210" s="42"/>
      <c r="W210" s="67">
        <f t="shared" si="70"/>
        <v>3</v>
      </c>
      <c r="X210" s="127"/>
    </row>
    <row r="211" spans="1:24" customFormat="1" hidden="1">
      <c r="A211" s="154"/>
      <c r="B211" s="3"/>
      <c r="C211" s="4"/>
      <c r="D211" s="1" t="s">
        <v>39</v>
      </c>
      <c r="E211" s="28" t="s">
        <v>11</v>
      </c>
      <c r="F211" s="70">
        <v>31</v>
      </c>
      <c r="G211" s="70">
        <v>31</v>
      </c>
      <c r="H211" s="70">
        <v>38</v>
      </c>
      <c r="I211" s="70">
        <v>38</v>
      </c>
      <c r="J211" s="70">
        <v>39</v>
      </c>
      <c r="K211" s="70">
        <v>43</v>
      </c>
      <c r="L211" s="70">
        <v>46</v>
      </c>
      <c r="M211" s="70">
        <v>49</v>
      </c>
      <c r="N211" s="70">
        <v>56</v>
      </c>
      <c r="O211" s="186"/>
      <c r="P211" s="50">
        <v>59</v>
      </c>
      <c r="Q211" s="39"/>
      <c r="R211" s="112"/>
      <c r="S211" s="114"/>
      <c r="T211" s="113"/>
      <c r="U211" s="41">
        <f t="shared" si="69"/>
        <v>1.0535714285714286</v>
      </c>
      <c r="V211" s="42"/>
      <c r="W211" s="67">
        <f t="shared" si="70"/>
        <v>3</v>
      </c>
      <c r="X211" s="127"/>
    </row>
    <row r="212" spans="1:24" customFormat="1" hidden="1">
      <c r="A212" s="154"/>
      <c r="B212" s="3"/>
      <c r="C212" s="4" t="s">
        <v>185</v>
      </c>
      <c r="D212" s="1"/>
      <c r="E212" s="28"/>
      <c r="F212" s="61"/>
      <c r="G212" s="66"/>
      <c r="H212" s="66"/>
      <c r="I212" s="66"/>
      <c r="J212" s="66"/>
      <c r="K212" s="66"/>
      <c r="L212" s="66"/>
      <c r="M212" s="66"/>
      <c r="N212" s="66"/>
      <c r="O212" s="68"/>
      <c r="P212" s="66"/>
      <c r="Q212" s="39"/>
      <c r="R212" s="112"/>
      <c r="S212" s="114"/>
      <c r="T212" s="113"/>
      <c r="U212" s="41"/>
      <c r="V212" s="126"/>
      <c r="W212" s="67"/>
      <c r="X212" s="127"/>
    </row>
    <row r="213" spans="1:24" customFormat="1" hidden="1">
      <c r="A213" s="154"/>
      <c r="B213" s="3"/>
      <c r="C213" s="4"/>
      <c r="D213" s="2" t="s">
        <v>37</v>
      </c>
      <c r="E213" s="28" t="s">
        <v>11</v>
      </c>
      <c r="F213" s="70">
        <f>F193+F197+F201+F205+F209</f>
        <v>48</v>
      </c>
      <c r="G213" s="70">
        <f t="shared" ref="G213:J213" si="71">G193+G197+G201+G205+G209</f>
        <v>47</v>
      </c>
      <c r="H213" s="70">
        <f t="shared" si="71"/>
        <v>50</v>
      </c>
      <c r="I213" s="70">
        <f t="shared" si="71"/>
        <v>45</v>
      </c>
      <c r="J213" s="70">
        <f t="shared" si="71"/>
        <v>46</v>
      </c>
      <c r="K213" s="70">
        <f t="shared" ref="K213:L213" si="72">K193+K197+K201+K205+K209</f>
        <v>47</v>
      </c>
      <c r="L213" s="70">
        <f t="shared" si="72"/>
        <v>47</v>
      </c>
      <c r="M213" s="70">
        <v>44</v>
      </c>
      <c r="N213" s="70">
        <v>46</v>
      </c>
      <c r="O213" s="186"/>
      <c r="P213" s="50">
        <v>41</v>
      </c>
      <c r="Q213" s="39"/>
      <c r="R213" s="112"/>
      <c r="S213" s="114"/>
      <c r="T213" s="113"/>
      <c r="U213" s="41">
        <f t="shared" si="69"/>
        <v>0.89130434782608692</v>
      </c>
      <c r="V213" s="42"/>
      <c r="W213" s="67">
        <f t="shared" si="70"/>
        <v>-5</v>
      </c>
      <c r="X213" s="127"/>
    </row>
    <row r="214" spans="1:24" customFormat="1" hidden="1">
      <c r="A214" s="154"/>
      <c r="B214" s="3"/>
      <c r="C214" s="4"/>
      <c r="D214" s="2" t="s">
        <v>38</v>
      </c>
      <c r="E214" s="28" t="s">
        <v>11</v>
      </c>
      <c r="F214" s="70">
        <f>F194+F198+F202+F206+F210</f>
        <v>43</v>
      </c>
      <c r="G214" s="70">
        <f t="shared" ref="G214:J214" si="73">G194+G198+G202+G206+G210</f>
        <v>40</v>
      </c>
      <c r="H214" s="70">
        <f t="shared" si="73"/>
        <v>36</v>
      </c>
      <c r="I214" s="70">
        <f t="shared" si="73"/>
        <v>48</v>
      </c>
      <c r="J214" s="70">
        <f t="shared" si="73"/>
        <v>34</v>
      </c>
      <c r="K214" s="70">
        <f t="shared" ref="K214:L214" si="74">K194+K198+K202+K206+K210</f>
        <v>40</v>
      </c>
      <c r="L214" s="70">
        <f t="shared" si="74"/>
        <v>39</v>
      </c>
      <c r="M214" s="70">
        <v>45</v>
      </c>
      <c r="N214" s="70">
        <v>38</v>
      </c>
      <c r="O214" s="186"/>
      <c r="P214" s="50">
        <v>47</v>
      </c>
      <c r="Q214" s="39"/>
      <c r="R214" s="201"/>
      <c r="S214" s="114"/>
      <c r="T214" s="113"/>
      <c r="U214" s="41">
        <f t="shared" si="69"/>
        <v>1.236842105263158</v>
      </c>
      <c r="V214" s="42"/>
      <c r="W214" s="67">
        <f t="shared" si="70"/>
        <v>9</v>
      </c>
      <c r="X214" s="127"/>
    </row>
    <row r="215" spans="1:24" customFormat="1" hidden="1">
      <c r="A215" s="154"/>
      <c r="B215" s="3"/>
      <c r="C215" s="4"/>
      <c r="D215" s="1" t="s">
        <v>39</v>
      </c>
      <c r="E215" s="28" t="s">
        <v>11</v>
      </c>
      <c r="F215" s="70">
        <f>F195+F199+F203+F207+F211</f>
        <v>148</v>
      </c>
      <c r="G215" s="70">
        <f t="shared" ref="G215:J215" si="75">G195+G199+G203+G207+G211</f>
        <v>152</v>
      </c>
      <c r="H215" s="70">
        <f t="shared" si="75"/>
        <v>185</v>
      </c>
      <c r="I215" s="70">
        <f t="shared" si="75"/>
        <v>182</v>
      </c>
      <c r="J215" s="70">
        <f t="shared" si="75"/>
        <v>176</v>
      </c>
      <c r="K215" s="70">
        <f t="shared" ref="K215:L215" si="76">K195+K199+K203+K207+K211</f>
        <v>169</v>
      </c>
      <c r="L215" s="70">
        <f t="shared" si="76"/>
        <v>172</v>
      </c>
      <c r="M215" s="70">
        <v>182</v>
      </c>
      <c r="N215" s="70">
        <v>194</v>
      </c>
      <c r="O215" s="186"/>
      <c r="P215" s="50">
        <v>195</v>
      </c>
      <c r="Q215" s="39"/>
      <c r="R215" s="112"/>
      <c r="S215" s="114"/>
      <c r="T215" s="113"/>
      <c r="U215" s="41">
        <f t="shared" si="69"/>
        <v>1.0051546391752577</v>
      </c>
      <c r="V215" s="42"/>
      <c r="W215" s="67">
        <f t="shared" si="70"/>
        <v>1</v>
      </c>
      <c r="X215" s="127"/>
    </row>
    <row r="216" spans="1:24" customFormat="1" hidden="1">
      <c r="A216" s="154"/>
      <c r="B216" s="3" t="s">
        <v>58</v>
      </c>
      <c r="C216" s="4"/>
      <c r="D216" s="1"/>
      <c r="E216" s="28"/>
      <c r="F216" s="61"/>
      <c r="G216" s="66"/>
      <c r="H216" s="66"/>
      <c r="I216" s="66"/>
      <c r="J216" s="66"/>
      <c r="K216" s="66"/>
      <c r="L216" s="66"/>
      <c r="M216" s="66"/>
      <c r="N216" s="66"/>
      <c r="O216" s="68"/>
      <c r="P216" s="66"/>
      <c r="Q216" s="39"/>
      <c r="R216" s="112"/>
      <c r="S216" s="114"/>
      <c r="T216" s="113"/>
      <c r="U216" s="41"/>
      <c r="V216" s="126"/>
      <c r="W216" s="67"/>
      <c r="X216" s="127"/>
    </row>
    <row r="217" spans="1:24" customFormat="1" hidden="1">
      <c r="A217" s="154"/>
      <c r="B217" s="3"/>
      <c r="C217" s="4" t="s">
        <v>144</v>
      </c>
      <c r="D217" s="1"/>
      <c r="E217" s="28" t="s">
        <v>11</v>
      </c>
      <c r="F217" s="70">
        <v>710</v>
      </c>
      <c r="G217" s="70">
        <v>822</v>
      </c>
      <c r="H217" s="70">
        <v>762</v>
      </c>
      <c r="I217" s="70">
        <v>786</v>
      </c>
      <c r="J217" s="70">
        <v>456</v>
      </c>
      <c r="K217" s="70">
        <v>491</v>
      </c>
      <c r="L217" s="70">
        <v>538</v>
      </c>
      <c r="M217" s="70">
        <v>675</v>
      </c>
      <c r="N217" s="70">
        <v>694</v>
      </c>
      <c r="O217" s="186"/>
      <c r="P217" s="34">
        <v>674</v>
      </c>
      <c r="Q217" s="39"/>
      <c r="R217" s="112"/>
      <c r="S217" s="114"/>
      <c r="T217" s="113"/>
      <c r="U217" s="41">
        <f t="shared" si="69"/>
        <v>0.97118155619596547</v>
      </c>
      <c r="V217" s="42"/>
      <c r="W217" s="67">
        <f t="shared" si="70"/>
        <v>-20</v>
      </c>
      <c r="X217" s="127"/>
    </row>
    <row r="218" spans="1:24" customFormat="1" hidden="1">
      <c r="A218" s="154"/>
      <c r="B218" s="3"/>
      <c r="C218" s="4" t="s">
        <v>146</v>
      </c>
      <c r="D218" s="1"/>
      <c r="E218" s="28" t="s">
        <v>11</v>
      </c>
      <c r="F218" s="70">
        <v>355</v>
      </c>
      <c r="G218" s="70">
        <v>383</v>
      </c>
      <c r="H218" s="70">
        <v>422</v>
      </c>
      <c r="I218" s="70">
        <v>405</v>
      </c>
      <c r="J218" s="70">
        <v>122</v>
      </c>
      <c r="K218" s="70">
        <v>384</v>
      </c>
      <c r="L218" s="70">
        <v>366</v>
      </c>
      <c r="M218" s="70">
        <v>366</v>
      </c>
      <c r="N218" s="70">
        <v>358</v>
      </c>
      <c r="O218" s="186"/>
      <c r="P218" s="34">
        <v>369</v>
      </c>
      <c r="Q218" s="39"/>
      <c r="R218" s="112"/>
      <c r="S218" s="114"/>
      <c r="T218" s="113"/>
      <c r="U218" s="41">
        <f t="shared" si="69"/>
        <v>1.0307262569832403</v>
      </c>
      <c r="V218" s="42"/>
      <c r="W218" s="67">
        <f t="shared" si="70"/>
        <v>11</v>
      </c>
      <c r="X218" s="127"/>
    </row>
    <row r="219" spans="1:24" customFormat="1" hidden="1">
      <c r="A219" s="154"/>
      <c r="B219" s="3"/>
      <c r="C219" s="4" t="s">
        <v>153</v>
      </c>
      <c r="D219" s="1"/>
      <c r="E219" s="28" t="s">
        <v>11</v>
      </c>
      <c r="F219" s="70">
        <v>667</v>
      </c>
      <c r="G219" s="70">
        <v>604</v>
      </c>
      <c r="H219" s="70">
        <v>628</v>
      </c>
      <c r="I219" s="70">
        <v>616</v>
      </c>
      <c r="J219" s="70">
        <v>74</v>
      </c>
      <c r="K219" s="70">
        <v>296</v>
      </c>
      <c r="L219" s="70">
        <v>381</v>
      </c>
      <c r="M219" s="70">
        <v>511</v>
      </c>
      <c r="N219" s="70">
        <v>464</v>
      </c>
      <c r="O219" s="186"/>
      <c r="P219" s="34">
        <v>399</v>
      </c>
      <c r="Q219" s="39"/>
      <c r="R219" s="112"/>
      <c r="S219" s="114"/>
      <c r="T219" s="113"/>
      <c r="U219" s="41">
        <f t="shared" si="69"/>
        <v>0.85991379310344829</v>
      </c>
      <c r="V219" s="42"/>
      <c r="W219" s="67">
        <f t="shared" si="70"/>
        <v>-65</v>
      </c>
      <c r="X219" s="127"/>
    </row>
    <row r="220" spans="1:24" customFormat="1" hidden="1">
      <c r="A220" s="154"/>
      <c r="B220" s="3"/>
      <c r="C220" s="4" t="s">
        <v>155</v>
      </c>
      <c r="D220" s="1"/>
      <c r="E220" s="28" t="s">
        <v>11</v>
      </c>
      <c r="F220" s="70">
        <v>436</v>
      </c>
      <c r="G220" s="70">
        <v>488</v>
      </c>
      <c r="H220" s="70">
        <v>390</v>
      </c>
      <c r="I220" s="70">
        <v>438</v>
      </c>
      <c r="J220" s="70">
        <v>326</v>
      </c>
      <c r="K220" s="70">
        <v>414</v>
      </c>
      <c r="L220" s="70">
        <v>360</v>
      </c>
      <c r="M220" s="70">
        <v>394</v>
      </c>
      <c r="N220" s="70">
        <v>463</v>
      </c>
      <c r="O220" s="186"/>
      <c r="P220" s="34">
        <v>582</v>
      </c>
      <c r="Q220" s="39"/>
      <c r="R220" s="112"/>
      <c r="S220" s="114"/>
      <c r="T220" s="113"/>
      <c r="U220" s="41">
        <f t="shared" si="69"/>
        <v>1.2570194384449245</v>
      </c>
      <c r="V220" s="42"/>
      <c r="W220" s="67">
        <f t="shared" si="70"/>
        <v>119</v>
      </c>
      <c r="X220" s="127"/>
    </row>
    <row r="221" spans="1:24" customFormat="1" hidden="1">
      <c r="A221" s="154"/>
      <c r="B221" s="3"/>
      <c r="C221" s="4" t="s">
        <v>161</v>
      </c>
      <c r="D221" s="1"/>
      <c r="E221" s="28" t="s">
        <v>11</v>
      </c>
      <c r="F221" s="70">
        <v>888</v>
      </c>
      <c r="G221" s="70">
        <v>896</v>
      </c>
      <c r="H221" s="70">
        <v>767</v>
      </c>
      <c r="I221" s="70">
        <v>821</v>
      </c>
      <c r="J221" s="70">
        <v>952</v>
      </c>
      <c r="K221" s="70">
        <v>917</v>
      </c>
      <c r="L221" s="70">
        <v>876</v>
      </c>
      <c r="M221" s="70">
        <v>1000</v>
      </c>
      <c r="N221" s="70">
        <v>1071</v>
      </c>
      <c r="O221" s="186"/>
      <c r="P221" s="34">
        <v>763</v>
      </c>
      <c r="Q221" s="39"/>
      <c r="R221" s="112"/>
      <c r="S221" s="114"/>
      <c r="T221" s="113"/>
      <c r="U221" s="41">
        <f t="shared" si="69"/>
        <v>0.71241830065359479</v>
      </c>
      <c r="V221" s="42"/>
      <c r="W221" s="67">
        <f t="shared" si="70"/>
        <v>-308</v>
      </c>
      <c r="X221" s="127"/>
    </row>
    <row r="222" spans="1:24" customFormat="1" hidden="1">
      <c r="A222" s="154"/>
      <c r="B222" s="3"/>
      <c r="C222" s="4" t="s">
        <v>65</v>
      </c>
      <c r="D222" s="1"/>
      <c r="E222" s="28" t="s">
        <v>11</v>
      </c>
      <c r="F222" s="59">
        <f>SUM(F217:F221)</f>
        <v>3056</v>
      </c>
      <c r="G222" s="59">
        <f t="shared" ref="G222:H222" si="77">SUM(G217:G221)</f>
        <v>3193</v>
      </c>
      <c r="H222" s="59">
        <f t="shared" si="77"/>
        <v>2969</v>
      </c>
      <c r="I222" s="59">
        <f>SUM(I217:I221)</f>
        <v>3066</v>
      </c>
      <c r="J222" s="59">
        <f>SUM(J217:J221)</f>
        <v>1930</v>
      </c>
      <c r="K222" s="59">
        <f>SUM(K217:K221)</f>
        <v>2502</v>
      </c>
      <c r="L222" s="59">
        <f>SUM(L217:L221)</f>
        <v>2521</v>
      </c>
      <c r="M222" s="59">
        <v>2946</v>
      </c>
      <c r="N222" s="59">
        <v>3050</v>
      </c>
      <c r="O222" s="186"/>
      <c r="P222" s="34">
        <f>SUM(P217:P221)</f>
        <v>2787</v>
      </c>
      <c r="Q222" s="39"/>
      <c r="R222" s="112"/>
      <c r="S222" s="114"/>
      <c r="T222" s="113"/>
      <c r="U222" s="41">
        <f t="shared" si="69"/>
        <v>0.91377049180327874</v>
      </c>
      <c r="V222" s="42"/>
      <c r="W222" s="67">
        <f t="shared" si="70"/>
        <v>-263</v>
      </c>
      <c r="X222" s="127"/>
    </row>
    <row r="223" spans="1:24" customFormat="1" hidden="1">
      <c r="A223" s="154">
        <v>9</v>
      </c>
      <c r="B223" s="234" t="s">
        <v>47</v>
      </c>
      <c r="C223" s="241"/>
      <c r="D223" s="242"/>
      <c r="E223" s="28"/>
      <c r="F223" s="61"/>
      <c r="G223" s="66"/>
      <c r="H223" s="66"/>
      <c r="I223" s="66"/>
      <c r="J223" s="66"/>
      <c r="K223" s="66"/>
      <c r="L223" s="66"/>
      <c r="M223" s="66"/>
      <c r="N223" s="66"/>
      <c r="O223" s="68"/>
      <c r="P223" s="66"/>
      <c r="Q223" s="66"/>
      <c r="R223" s="96"/>
      <c r="S223" s="96"/>
      <c r="T223" s="96"/>
      <c r="U223" s="41"/>
      <c r="V223" s="126"/>
      <c r="W223" s="67"/>
      <c r="X223" s="127"/>
    </row>
    <row r="224" spans="1:24" customFormat="1" hidden="1">
      <c r="A224" s="154"/>
      <c r="B224" s="234"/>
      <c r="C224" s="241" t="s">
        <v>144</v>
      </c>
      <c r="D224" s="242"/>
      <c r="E224" s="28"/>
      <c r="F224" s="61"/>
      <c r="G224" s="66"/>
      <c r="H224" s="66"/>
      <c r="I224" s="66"/>
      <c r="J224" s="66"/>
      <c r="K224" s="66"/>
      <c r="L224" s="66"/>
      <c r="M224" s="66"/>
      <c r="N224" s="66"/>
      <c r="O224" s="68"/>
      <c r="P224" s="66"/>
      <c r="Q224" s="66"/>
      <c r="R224" s="96"/>
      <c r="S224" s="96"/>
      <c r="T224" s="96"/>
      <c r="U224" s="41"/>
      <c r="V224" s="126"/>
      <c r="W224" s="67"/>
      <c r="X224" s="127"/>
    </row>
    <row r="225" spans="1:24" customFormat="1" hidden="1">
      <c r="A225" s="154"/>
      <c r="B225" s="234"/>
      <c r="C225" s="241"/>
      <c r="D225" s="242" t="s">
        <v>48</v>
      </c>
      <c r="E225" s="28" t="s">
        <v>49</v>
      </c>
      <c r="F225" s="70">
        <v>90</v>
      </c>
      <c r="G225" s="80">
        <v>82</v>
      </c>
      <c r="H225" s="80">
        <v>80</v>
      </c>
      <c r="I225" s="80">
        <v>86</v>
      </c>
      <c r="J225" s="80">
        <v>84</v>
      </c>
      <c r="K225" s="80">
        <v>87</v>
      </c>
      <c r="L225" s="80">
        <v>12</v>
      </c>
      <c r="M225" s="80">
        <v>87</v>
      </c>
      <c r="N225" s="80">
        <v>85</v>
      </c>
      <c r="O225" s="186"/>
      <c r="P225" s="80"/>
      <c r="Q225" s="51"/>
      <c r="R225" s="97"/>
      <c r="S225" s="97"/>
      <c r="T225" s="97"/>
      <c r="U225" s="41">
        <f t="shared" si="69"/>
        <v>0</v>
      </c>
      <c r="V225" s="42"/>
      <c r="W225" s="67">
        <f t="shared" si="70"/>
        <v>-85</v>
      </c>
      <c r="X225" s="127"/>
    </row>
    <row r="226" spans="1:24" customFormat="1" hidden="1">
      <c r="A226" s="154"/>
      <c r="B226" s="234"/>
      <c r="C226" s="241"/>
      <c r="D226" s="242" t="s">
        <v>50</v>
      </c>
      <c r="E226" s="28" t="s">
        <v>49</v>
      </c>
      <c r="F226" s="70">
        <v>24</v>
      </c>
      <c r="G226" s="80">
        <v>24</v>
      </c>
      <c r="H226" s="80">
        <v>24</v>
      </c>
      <c r="I226" s="80">
        <v>23</v>
      </c>
      <c r="J226" s="80">
        <v>24</v>
      </c>
      <c r="K226" s="80">
        <v>24</v>
      </c>
      <c r="L226" s="80">
        <v>12</v>
      </c>
      <c r="M226" s="80">
        <v>24</v>
      </c>
      <c r="N226" s="80">
        <v>24</v>
      </c>
      <c r="O226" s="186"/>
      <c r="P226" s="80"/>
      <c r="Q226" s="51"/>
      <c r="R226" s="97"/>
      <c r="S226" s="97"/>
      <c r="T226" s="97"/>
      <c r="U226" s="41">
        <f t="shared" si="69"/>
        <v>0</v>
      </c>
      <c r="V226" s="42"/>
      <c r="W226" s="67">
        <f t="shared" si="70"/>
        <v>-24</v>
      </c>
      <c r="X226" s="127"/>
    </row>
    <row r="227" spans="1:24" customFormat="1" hidden="1">
      <c r="A227" s="154"/>
      <c r="B227" s="234"/>
      <c r="C227" s="241" t="s">
        <v>146</v>
      </c>
      <c r="D227" s="242"/>
      <c r="E227" s="28"/>
      <c r="F227" s="61"/>
      <c r="G227" s="66"/>
      <c r="H227" s="66"/>
      <c r="I227" s="66"/>
      <c r="J227" s="66"/>
      <c r="K227" s="66"/>
      <c r="L227" s="66"/>
      <c r="M227" s="66"/>
      <c r="N227" s="66"/>
      <c r="O227" s="68"/>
      <c r="P227" s="66"/>
      <c r="Q227" s="66"/>
      <c r="R227" s="96"/>
      <c r="S227" s="96"/>
      <c r="T227" s="96"/>
      <c r="U227" s="41"/>
      <c r="V227" s="126"/>
      <c r="W227" s="67"/>
      <c r="X227" s="127"/>
    </row>
    <row r="228" spans="1:24" customFormat="1" hidden="1">
      <c r="A228" s="154"/>
      <c r="B228" s="234"/>
      <c r="C228" s="241"/>
      <c r="D228" s="242" t="s">
        <v>48</v>
      </c>
      <c r="E228" s="28" t="s">
        <v>49</v>
      </c>
      <c r="F228" s="61">
        <v>12</v>
      </c>
      <c r="G228" s="61">
        <v>12</v>
      </c>
      <c r="H228" s="61">
        <v>12</v>
      </c>
      <c r="I228" s="61">
        <v>12</v>
      </c>
      <c r="J228" s="61">
        <v>12</v>
      </c>
      <c r="K228" s="70">
        <v>14</v>
      </c>
      <c r="L228" s="70">
        <v>12</v>
      </c>
      <c r="M228" s="70">
        <v>12</v>
      </c>
      <c r="N228" s="70">
        <v>12</v>
      </c>
      <c r="O228" s="186"/>
      <c r="P228" s="61"/>
      <c r="Q228" s="66"/>
      <c r="R228" s="95"/>
      <c r="S228" s="95"/>
      <c r="T228" s="95"/>
      <c r="U228" s="41">
        <f t="shared" si="69"/>
        <v>0</v>
      </c>
      <c r="V228" s="42"/>
      <c r="W228" s="67">
        <f t="shared" si="70"/>
        <v>-12</v>
      </c>
      <c r="X228" s="127"/>
    </row>
    <row r="229" spans="1:24" customFormat="1" hidden="1">
      <c r="A229" s="154"/>
      <c r="B229" s="234"/>
      <c r="C229" s="241"/>
      <c r="D229" s="242" t="s">
        <v>50</v>
      </c>
      <c r="E229" s="28" t="s">
        <v>49</v>
      </c>
      <c r="F229" s="61">
        <v>12</v>
      </c>
      <c r="G229" s="61">
        <v>12</v>
      </c>
      <c r="H229" s="61">
        <v>12</v>
      </c>
      <c r="I229" s="61">
        <v>17</v>
      </c>
      <c r="J229" s="61">
        <v>12</v>
      </c>
      <c r="K229" s="70">
        <v>12</v>
      </c>
      <c r="L229" s="70">
        <v>12</v>
      </c>
      <c r="M229" s="70">
        <v>12</v>
      </c>
      <c r="N229" s="70">
        <v>12</v>
      </c>
      <c r="O229" s="186"/>
      <c r="P229" s="61"/>
      <c r="Q229" s="66"/>
      <c r="R229" s="95"/>
      <c r="S229" s="95"/>
      <c r="T229" s="95"/>
      <c r="U229" s="41">
        <f t="shared" si="69"/>
        <v>0</v>
      </c>
      <c r="V229" s="42"/>
      <c r="W229" s="67">
        <f t="shared" si="70"/>
        <v>-12</v>
      </c>
      <c r="X229" s="127"/>
    </row>
    <row r="230" spans="1:24" customFormat="1" hidden="1">
      <c r="A230" s="154"/>
      <c r="B230" s="234"/>
      <c r="C230" s="241" t="s">
        <v>152</v>
      </c>
      <c r="D230" s="242"/>
      <c r="E230" s="28"/>
      <c r="F230" s="61"/>
      <c r="G230" s="66"/>
      <c r="H230" s="66"/>
      <c r="I230" s="66"/>
      <c r="J230" s="66"/>
      <c r="K230" s="66"/>
      <c r="L230" s="66"/>
      <c r="M230" s="66"/>
      <c r="N230" s="66"/>
      <c r="O230" s="68"/>
      <c r="P230" s="66"/>
      <c r="Q230" s="66"/>
      <c r="R230" s="96"/>
      <c r="S230" s="96"/>
      <c r="T230" s="96"/>
      <c r="U230" s="41"/>
      <c r="V230" s="126"/>
      <c r="W230" s="67"/>
      <c r="X230" s="127"/>
    </row>
    <row r="231" spans="1:24" customFormat="1" hidden="1">
      <c r="A231" s="154"/>
      <c r="B231" s="234"/>
      <c r="C231" s="241"/>
      <c r="D231" s="242" t="s">
        <v>48</v>
      </c>
      <c r="E231" s="28" t="s">
        <v>49</v>
      </c>
      <c r="F231" s="11">
        <v>24</v>
      </c>
      <c r="G231" s="62">
        <v>24</v>
      </c>
      <c r="H231" s="62">
        <v>24</v>
      </c>
      <c r="I231" s="62">
        <v>24</v>
      </c>
      <c r="J231" s="62">
        <v>24</v>
      </c>
      <c r="K231" s="80">
        <v>24</v>
      </c>
      <c r="L231" s="80">
        <v>24</v>
      </c>
      <c r="M231" s="80">
        <v>24</v>
      </c>
      <c r="N231" s="80">
        <v>24</v>
      </c>
      <c r="O231" s="186"/>
      <c r="P231" s="62"/>
      <c r="Q231" s="117"/>
      <c r="R231" s="107"/>
      <c r="S231" s="107"/>
      <c r="T231" s="107"/>
      <c r="U231" s="41">
        <f t="shared" si="69"/>
        <v>0</v>
      </c>
      <c r="V231" s="42"/>
      <c r="W231" s="67">
        <f t="shared" si="70"/>
        <v>-24</v>
      </c>
      <c r="X231" s="127"/>
    </row>
    <row r="232" spans="1:24" customFormat="1" hidden="1">
      <c r="A232" s="154"/>
      <c r="B232" s="234"/>
      <c r="C232" s="241"/>
      <c r="D232" s="242" t="s">
        <v>50</v>
      </c>
      <c r="E232" s="28" t="s">
        <v>49</v>
      </c>
      <c r="F232" s="11">
        <v>12</v>
      </c>
      <c r="G232" s="62">
        <v>12</v>
      </c>
      <c r="H232" s="62">
        <v>12</v>
      </c>
      <c r="I232" s="62">
        <v>12</v>
      </c>
      <c r="J232" s="62">
        <v>15</v>
      </c>
      <c r="K232" s="80">
        <v>12</v>
      </c>
      <c r="L232" s="80">
        <v>12</v>
      </c>
      <c r="M232" s="80">
        <v>12</v>
      </c>
      <c r="N232" s="80">
        <v>12</v>
      </c>
      <c r="O232" s="186"/>
      <c r="P232" s="62"/>
      <c r="Q232" s="117"/>
      <c r="R232" s="107"/>
      <c r="S232" s="107"/>
      <c r="T232" s="107"/>
      <c r="U232" s="41">
        <f t="shared" si="69"/>
        <v>0</v>
      </c>
      <c r="V232" s="42"/>
      <c r="W232" s="67">
        <f t="shared" si="70"/>
        <v>-12</v>
      </c>
      <c r="X232" s="127"/>
    </row>
    <row r="233" spans="1:24" customFormat="1" hidden="1">
      <c r="A233" s="154"/>
      <c r="B233" s="234"/>
      <c r="C233" s="241" t="s">
        <v>155</v>
      </c>
      <c r="D233" s="242"/>
      <c r="E233" s="28"/>
      <c r="F233" s="61"/>
      <c r="G233" s="66"/>
      <c r="H233" s="66"/>
      <c r="I233" s="66"/>
      <c r="J233" s="66"/>
      <c r="K233" s="66"/>
      <c r="L233" s="66"/>
      <c r="M233" s="66"/>
      <c r="N233" s="66"/>
      <c r="O233" s="68"/>
      <c r="P233" s="66"/>
      <c r="Q233" s="66"/>
      <c r="R233" s="96"/>
      <c r="S233" s="96"/>
      <c r="T233" s="96"/>
      <c r="U233" s="41"/>
      <c r="V233" s="126"/>
      <c r="W233" s="67"/>
      <c r="X233" s="127"/>
    </row>
    <row r="234" spans="1:24" customFormat="1" hidden="1">
      <c r="A234" s="154"/>
      <c r="B234" s="234"/>
      <c r="C234" s="241"/>
      <c r="D234" s="242" t="s">
        <v>48</v>
      </c>
      <c r="E234" s="28" t="s">
        <v>49</v>
      </c>
      <c r="F234" s="70">
        <v>13</v>
      </c>
      <c r="G234" s="70">
        <v>14</v>
      </c>
      <c r="H234" s="70">
        <v>15</v>
      </c>
      <c r="I234" s="70">
        <v>12</v>
      </c>
      <c r="J234" s="70">
        <v>12</v>
      </c>
      <c r="K234" s="70">
        <v>12</v>
      </c>
      <c r="L234" s="70">
        <v>12</v>
      </c>
      <c r="M234" s="70">
        <v>12</v>
      </c>
      <c r="N234" s="70">
        <v>12</v>
      </c>
      <c r="O234" s="186"/>
      <c r="P234" s="70"/>
      <c r="Q234" s="51"/>
      <c r="R234" s="101"/>
      <c r="S234" s="101"/>
      <c r="T234" s="101"/>
      <c r="U234" s="41">
        <f t="shared" si="69"/>
        <v>0</v>
      </c>
      <c r="V234" s="42"/>
      <c r="W234" s="67">
        <f t="shared" si="70"/>
        <v>-12</v>
      </c>
      <c r="X234" s="127"/>
    </row>
    <row r="235" spans="1:24" customFormat="1" hidden="1">
      <c r="A235" s="154"/>
      <c r="B235" s="234"/>
      <c r="C235" s="241"/>
      <c r="D235" s="242" t="s">
        <v>50</v>
      </c>
      <c r="E235" s="28" t="s">
        <v>49</v>
      </c>
      <c r="F235" s="70">
        <v>12</v>
      </c>
      <c r="G235" s="70">
        <v>12</v>
      </c>
      <c r="H235" s="70">
        <v>12</v>
      </c>
      <c r="I235" s="70">
        <v>12</v>
      </c>
      <c r="J235" s="70">
        <v>12</v>
      </c>
      <c r="K235" s="70">
        <v>12</v>
      </c>
      <c r="L235" s="70">
        <v>12</v>
      </c>
      <c r="M235" s="70">
        <v>12</v>
      </c>
      <c r="N235" s="70">
        <v>12</v>
      </c>
      <c r="O235" s="186"/>
      <c r="P235" s="70"/>
      <c r="Q235" s="51"/>
      <c r="R235" s="101"/>
      <c r="S235" s="101"/>
      <c r="T235" s="101"/>
      <c r="U235" s="41">
        <f t="shared" si="69"/>
        <v>0</v>
      </c>
      <c r="V235" s="42"/>
      <c r="W235" s="67">
        <f t="shared" si="70"/>
        <v>-12</v>
      </c>
      <c r="X235" s="127"/>
    </row>
    <row r="236" spans="1:24" customFormat="1" hidden="1">
      <c r="A236" s="154"/>
      <c r="B236" s="234"/>
      <c r="C236" s="241" t="s">
        <v>165</v>
      </c>
      <c r="D236" s="242"/>
      <c r="E236" s="28"/>
      <c r="F236" s="61"/>
      <c r="G236" s="66"/>
      <c r="H236" s="66"/>
      <c r="I236" s="66"/>
      <c r="J236" s="66"/>
      <c r="K236" s="66"/>
      <c r="L236" s="66"/>
      <c r="M236" s="66"/>
      <c r="N236" s="66"/>
      <c r="O236" s="68"/>
      <c r="P236" s="66"/>
      <c r="Q236" s="66"/>
      <c r="R236" s="96"/>
      <c r="S236" s="96"/>
      <c r="T236" s="96"/>
      <c r="U236" s="41"/>
      <c r="V236" s="126"/>
      <c r="W236" s="67"/>
      <c r="X236" s="127"/>
    </row>
    <row r="237" spans="1:24" customFormat="1" hidden="1">
      <c r="A237" s="154"/>
      <c r="B237" s="234"/>
      <c r="C237" s="241"/>
      <c r="D237" s="242" t="s">
        <v>48</v>
      </c>
      <c r="E237" s="28" t="s">
        <v>49</v>
      </c>
      <c r="F237" s="70">
        <v>12</v>
      </c>
      <c r="G237" s="80">
        <v>13</v>
      </c>
      <c r="H237" s="80">
        <v>12</v>
      </c>
      <c r="I237" s="80">
        <v>13</v>
      </c>
      <c r="J237" s="80">
        <v>13</v>
      </c>
      <c r="K237" s="80">
        <v>13</v>
      </c>
      <c r="L237" s="80">
        <v>12</v>
      </c>
      <c r="M237" s="80">
        <v>14</v>
      </c>
      <c r="N237" s="80">
        <v>15</v>
      </c>
      <c r="O237" s="186"/>
      <c r="P237" s="80"/>
      <c r="Q237" s="51"/>
      <c r="R237" s="97"/>
      <c r="S237" s="97"/>
      <c r="T237" s="97"/>
      <c r="U237" s="41">
        <f t="shared" si="69"/>
        <v>0</v>
      </c>
      <c r="V237" s="42"/>
      <c r="W237" s="67">
        <f t="shared" si="70"/>
        <v>-15</v>
      </c>
      <c r="X237" s="127"/>
    </row>
    <row r="238" spans="1:24" customFormat="1" hidden="1">
      <c r="A238" s="154"/>
      <c r="B238" s="234"/>
      <c r="C238" s="241"/>
      <c r="D238" s="242" t="s">
        <v>50</v>
      </c>
      <c r="E238" s="28" t="s">
        <v>49</v>
      </c>
      <c r="F238" s="70">
        <v>12</v>
      </c>
      <c r="G238" s="80">
        <v>12</v>
      </c>
      <c r="H238" s="80">
        <v>16</v>
      </c>
      <c r="I238" s="80">
        <v>14</v>
      </c>
      <c r="J238" s="80">
        <v>12</v>
      </c>
      <c r="K238" s="80">
        <v>11</v>
      </c>
      <c r="L238" s="80">
        <v>11</v>
      </c>
      <c r="M238" s="80">
        <v>14</v>
      </c>
      <c r="N238" s="80">
        <v>13</v>
      </c>
      <c r="O238" s="186"/>
      <c r="P238" s="80"/>
      <c r="Q238" s="51"/>
      <c r="R238" s="97"/>
      <c r="S238" s="97"/>
      <c r="T238" s="97"/>
      <c r="U238" s="41">
        <f t="shared" si="69"/>
        <v>0</v>
      </c>
      <c r="V238" s="42"/>
      <c r="W238" s="67">
        <f t="shared" si="70"/>
        <v>-13</v>
      </c>
      <c r="X238" s="127"/>
    </row>
    <row r="239" spans="1:24" customFormat="1">
      <c r="A239" s="154">
        <v>10</v>
      </c>
      <c r="B239" s="3" t="s">
        <v>208</v>
      </c>
      <c r="C239" s="4"/>
      <c r="D239" s="1"/>
      <c r="E239" s="28"/>
      <c r="F239" s="59"/>
      <c r="G239" s="59"/>
      <c r="H239" s="59"/>
      <c r="I239" s="59"/>
      <c r="J239" s="59"/>
      <c r="K239" s="59"/>
      <c r="L239" s="59"/>
      <c r="M239" s="59"/>
      <c r="N239" s="59"/>
      <c r="O239" s="64"/>
      <c r="P239" s="59"/>
      <c r="Q239" s="39"/>
      <c r="R239" s="112"/>
      <c r="S239" s="114"/>
      <c r="T239" s="113"/>
      <c r="U239" s="41"/>
      <c r="V239" s="161"/>
      <c r="W239" s="67"/>
      <c r="X239" s="127"/>
    </row>
    <row r="240" spans="1:24" customFormat="1">
      <c r="A240" s="154"/>
      <c r="B240" s="3"/>
      <c r="C240" s="12" t="s">
        <v>210</v>
      </c>
      <c r="D240" s="13"/>
      <c r="E240" s="28"/>
      <c r="F240" s="59"/>
      <c r="G240" s="59"/>
      <c r="H240" s="59"/>
      <c r="I240" s="59"/>
      <c r="J240" s="59"/>
      <c r="K240" s="59"/>
      <c r="L240" s="59"/>
      <c r="M240" s="59"/>
      <c r="N240" s="59"/>
      <c r="O240" s="64"/>
      <c r="P240" s="59"/>
      <c r="Q240" s="39"/>
      <c r="R240" s="112"/>
      <c r="S240" s="114"/>
      <c r="T240" s="113"/>
      <c r="U240" s="41"/>
      <c r="V240" s="161"/>
      <c r="W240" s="67"/>
      <c r="X240" s="127"/>
    </row>
    <row r="241" spans="1:24" customFormat="1">
      <c r="A241" s="154"/>
      <c r="B241" s="3"/>
      <c r="C241" s="12"/>
      <c r="D241" s="13" t="s">
        <v>143</v>
      </c>
      <c r="E241" s="28" t="s">
        <v>196</v>
      </c>
      <c r="F241" s="59"/>
      <c r="G241" s="59"/>
      <c r="H241" s="59"/>
      <c r="I241" s="59"/>
      <c r="J241" s="59"/>
      <c r="K241" s="76">
        <v>90.5</v>
      </c>
      <c r="L241" s="76">
        <v>90.9</v>
      </c>
      <c r="M241" s="76">
        <v>91.7</v>
      </c>
      <c r="N241" s="76">
        <v>92.2</v>
      </c>
      <c r="O241" s="172">
        <v>90.9</v>
      </c>
      <c r="P241" s="244">
        <v>90.1</v>
      </c>
      <c r="Q241" s="115" t="s">
        <v>235</v>
      </c>
      <c r="R241" s="112" t="str">
        <f t="shared" ref="R241:R245" si="78">IF(O241&gt;=501,"①",IF(O241&lt;=100,"③","②"))</f>
        <v>③</v>
      </c>
      <c r="S241" s="114" t="str">
        <f t="shared" ref="S241:S245" si="79">IF(P241/O241&lt;90%,"①",IF(AND(105%&lt;=P241/O241,P241/O241&lt;110%),"②",IF(AND(110%&lt;=P241/O241,P241/O241&lt;120%),"③",IF(P241/O241&gt;=120%,"④","⑤"))))</f>
        <v>⑤</v>
      </c>
      <c r="T241" s="113" t="e">
        <f>INDEX(#REF!,MATCH(S241,#REF!,0),MATCH(R241,#REF!,0))</f>
        <v>#REF!</v>
      </c>
      <c r="U241" s="41">
        <f t="shared" si="69"/>
        <v>0.97722342733188716</v>
      </c>
      <c r="V241" s="42">
        <f t="shared" ref="V241:V245" si="80">P241/O241</f>
        <v>0.99119911991199106</v>
      </c>
      <c r="W241" s="78">
        <f t="shared" si="70"/>
        <v>-2.1000000000000085</v>
      </c>
      <c r="X241" s="78">
        <f t="shared" ref="X241:X245" si="81">P241-O241</f>
        <v>-0.80000000000001137</v>
      </c>
    </row>
    <row r="242" spans="1:24" customFormat="1">
      <c r="A242" s="154"/>
      <c r="B242" s="3"/>
      <c r="C242" s="12"/>
      <c r="D242" s="13" t="s">
        <v>145</v>
      </c>
      <c r="E242" s="28" t="s">
        <v>196</v>
      </c>
      <c r="F242" s="59"/>
      <c r="G242" s="59"/>
      <c r="H242" s="59"/>
      <c r="I242" s="59"/>
      <c r="J242" s="59"/>
      <c r="K242" s="76">
        <v>97.4</v>
      </c>
      <c r="L242" s="76">
        <v>95.1</v>
      </c>
      <c r="M242" s="76">
        <v>94.8</v>
      </c>
      <c r="N242" s="76">
        <v>96</v>
      </c>
      <c r="O242" s="172">
        <v>95.1</v>
      </c>
      <c r="P242" s="244">
        <v>94.1</v>
      </c>
      <c r="Q242" s="115" t="s">
        <v>235</v>
      </c>
      <c r="R242" s="112" t="str">
        <f t="shared" si="78"/>
        <v>③</v>
      </c>
      <c r="S242" s="114" t="str">
        <f t="shared" si="79"/>
        <v>⑤</v>
      </c>
      <c r="T242" s="113" t="e">
        <f>INDEX(#REF!,MATCH(S242,#REF!,0),MATCH(R242,#REF!,0))</f>
        <v>#REF!</v>
      </c>
      <c r="U242" s="41">
        <f t="shared" si="69"/>
        <v>0.98020833333333324</v>
      </c>
      <c r="V242" s="42">
        <f t="shared" si="80"/>
        <v>0.98948475289169291</v>
      </c>
      <c r="W242" s="78">
        <f t="shared" si="70"/>
        <v>-1.9000000000000057</v>
      </c>
      <c r="X242" s="78">
        <f t="shared" si="81"/>
        <v>-1</v>
      </c>
    </row>
    <row r="243" spans="1:24" customFormat="1">
      <c r="A243" s="154"/>
      <c r="B243" s="3"/>
      <c r="C243" s="12"/>
      <c r="D243" s="13" t="s">
        <v>150</v>
      </c>
      <c r="E243" s="28" t="s">
        <v>196</v>
      </c>
      <c r="F243" s="59"/>
      <c r="G243" s="59"/>
      <c r="H243" s="59"/>
      <c r="I243" s="59"/>
      <c r="J243" s="59"/>
      <c r="K243" s="76">
        <v>75</v>
      </c>
      <c r="L243" s="76">
        <v>80.3</v>
      </c>
      <c r="M243" s="76">
        <v>78.8</v>
      </c>
      <c r="N243" s="76">
        <v>85.8</v>
      </c>
      <c r="O243" s="172">
        <v>80.3</v>
      </c>
      <c r="P243" s="244">
        <v>85.4</v>
      </c>
      <c r="Q243" s="115" t="s">
        <v>235</v>
      </c>
      <c r="R243" s="112" t="str">
        <f t="shared" si="78"/>
        <v>③</v>
      </c>
      <c r="S243" s="114" t="str">
        <f t="shared" si="79"/>
        <v>②</v>
      </c>
      <c r="T243" s="113" t="e">
        <f>INDEX(#REF!,MATCH(S243,#REF!,0),MATCH(R243,#REF!,0))</f>
        <v>#REF!</v>
      </c>
      <c r="U243" s="41">
        <f t="shared" si="69"/>
        <v>0.99533799533799538</v>
      </c>
      <c r="V243" s="42">
        <f t="shared" si="80"/>
        <v>1.0635118306351183</v>
      </c>
      <c r="W243" s="78">
        <f t="shared" si="70"/>
        <v>-0.39999999999999147</v>
      </c>
      <c r="X243" s="78">
        <f t="shared" si="81"/>
        <v>5.1000000000000085</v>
      </c>
    </row>
    <row r="244" spans="1:24" customFormat="1">
      <c r="A244" s="154"/>
      <c r="B244" s="3"/>
      <c r="C244" s="12"/>
      <c r="D244" s="13" t="s">
        <v>154</v>
      </c>
      <c r="E244" s="28" t="s">
        <v>196</v>
      </c>
      <c r="F244" s="59"/>
      <c r="G244" s="59"/>
      <c r="H244" s="59"/>
      <c r="I244" s="59"/>
      <c r="J244" s="59"/>
      <c r="K244" s="76">
        <v>94.7</v>
      </c>
      <c r="L244" s="76">
        <v>97</v>
      </c>
      <c r="M244" s="76">
        <v>92.2</v>
      </c>
      <c r="N244" s="76">
        <v>95.1</v>
      </c>
      <c r="O244" s="172">
        <v>97</v>
      </c>
      <c r="P244" s="244">
        <v>93.5</v>
      </c>
      <c r="Q244" s="115" t="s">
        <v>235</v>
      </c>
      <c r="R244" s="112" t="str">
        <f t="shared" si="78"/>
        <v>③</v>
      </c>
      <c r="S244" s="114" t="str">
        <f t="shared" si="79"/>
        <v>⑤</v>
      </c>
      <c r="T244" s="113" t="e">
        <f>INDEX(#REF!,MATCH(S244,#REF!,0),MATCH(R244,#REF!,0))</f>
        <v>#REF!</v>
      </c>
      <c r="U244" s="41">
        <f t="shared" si="69"/>
        <v>0.98317560462670883</v>
      </c>
      <c r="V244" s="42">
        <f t="shared" si="80"/>
        <v>0.96391752577319589</v>
      </c>
      <c r="W244" s="78">
        <f t="shared" si="70"/>
        <v>-1.5999999999999943</v>
      </c>
      <c r="X244" s="78">
        <f t="shared" si="81"/>
        <v>-3.5</v>
      </c>
    </row>
    <row r="245" spans="1:24" customFormat="1">
      <c r="A245" s="154"/>
      <c r="B245" s="3"/>
      <c r="C245" s="12"/>
      <c r="D245" s="13" t="s">
        <v>160</v>
      </c>
      <c r="E245" s="28" t="s">
        <v>196</v>
      </c>
      <c r="F245" s="59"/>
      <c r="G245" s="59"/>
      <c r="H245" s="59"/>
      <c r="I245" s="59"/>
      <c r="J245" s="59"/>
      <c r="K245" s="76">
        <v>89.5</v>
      </c>
      <c r="L245" s="76">
        <v>82.8</v>
      </c>
      <c r="M245" s="76">
        <v>95.3</v>
      </c>
      <c r="N245" s="76">
        <v>95.7</v>
      </c>
      <c r="O245" s="172">
        <v>92.8</v>
      </c>
      <c r="P245" s="244">
        <v>95.2</v>
      </c>
      <c r="Q245" s="115" t="s">
        <v>235</v>
      </c>
      <c r="R245" s="112" t="str">
        <f t="shared" si="78"/>
        <v>③</v>
      </c>
      <c r="S245" s="114" t="str">
        <f t="shared" si="79"/>
        <v>⑤</v>
      </c>
      <c r="T245" s="113" t="e">
        <f>INDEX(#REF!,MATCH(S245,#REF!,0),MATCH(R245,#REF!,0))</f>
        <v>#REF!</v>
      </c>
      <c r="U245" s="41">
        <f t="shared" si="69"/>
        <v>0.99477533960292586</v>
      </c>
      <c r="V245" s="42">
        <f t="shared" si="80"/>
        <v>1.0258620689655173</v>
      </c>
      <c r="W245" s="78">
        <f t="shared" si="70"/>
        <v>-0.5</v>
      </c>
      <c r="X245" s="78">
        <f t="shared" si="81"/>
        <v>2.4000000000000057</v>
      </c>
    </row>
    <row r="246" spans="1:24" customFormat="1">
      <c r="A246" s="154"/>
      <c r="B246" s="3"/>
      <c r="C246" s="12" t="s">
        <v>211</v>
      </c>
      <c r="D246" s="13"/>
      <c r="E246" s="28"/>
      <c r="F246" s="59"/>
      <c r="G246" s="59"/>
      <c r="H246" s="59"/>
      <c r="I246" s="59"/>
      <c r="J246" s="59"/>
      <c r="K246" s="76"/>
      <c r="L246" s="76"/>
      <c r="M246" s="76"/>
      <c r="N246" s="76"/>
      <c r="O246" s="65"/>
      <c r="P246" s="64"/>
      <c r="Q246" s="39"/>
      <c r="R246" s="112"/>
      <c r="S246" s="114"/>
      <c r="T246" s="113"/>
      <c r="U246" s="41"/>
      <c r="V246" s="161"/>
      <c r="W246" s="67"/>
      <c r="X246" s="127"/>
    </row>
    <row r="247" spans="1:24" customFormat="1">
      <c r="A247" s="154"/>
      <c r="B247" s="3"/>
      <c r="C247" s="12"/>
      <c r="D247" s="231" t="s">
        <v>143</v>
      </c>
      <c r="E247" s="28" t="s">
        <v>196</v>
      </c>
      <c r="F247" s="59"/>
      <c r="G247" s="59"/>
      <c r="H247" s="59"/>
      <c r="I247" s="59"/>
      <c r="J247" s="59"/>
      <c r="K247" s="76">
        <v>78.3</v>
      </c>
      <c r="L247" s="76">
        <v>75.8</v>
      </c>
      <c r="M247" s="76">
        <v>79.2</v>
      </c>
      <c r="N247" s="76">
        <v>81.3</v>
      </c>
      <c r="O247" s="172">
        <v>75.8</v>
      </c>
      <c r="P247" s="244">
        <v>77</v>
      </c>
      <c r="Q247" s="115" t="s">
        <v>235</v>
      </c>
      <c r="R247" s="112" t="str">
        <f t="shared" ref="R247:R251" si="82">IF(O247&gt;=501,"①",IF(O247&lt;=100,"③","②"))</f>
        <v>③</v>
      </c>
      <c r="S247" s="114" t="str">
        <f t="shared" ref="S247:S251" si="83">IF(P247/O247&lt;90%,"①",IF(AND(105%&lt;=P247/O247,P247/O247&lt;110%),"②",IF(AND(110%&lt;=P247/O247,P247/O247&lt;120%),"③",IF(P247/O247&gt;=120%,"④","⑤"))))</f>
        <v>⑤</v>
      </c>
      <c r="T247" s="113" t="e">
        <f>INDEX(#REF!,MATCH(S247,#REF!,0),MATCH(R247,#REF!,0))</f>
        <v>#REF!</v>
      </c>
      <c r="U247" s="41">
        <f t="shared" si="69"/>
        <v>0.947109471094711</v>
      </c>
      <c r="V247" s="42">
        <f t="shared" ref="V247:V251" si="84">P247/O247</f>
        <v>1.0158311345646438</v>
      </c>
      <c r="W247" s="78">
        <f t="shared" si="70"/>
        <v>-4.2999999999999972</v>
      </c>
      <c r="X247" s="78">
        <f t="shared" ref="X247:X251" si="85">P247-O247</f>
        <v>1.2000000000000028</v>
      </c>
    </row>
    <row r="248" spans="1:24" customFormat="1">
      <c r="A248" s="154"/>
      <c r="B248" s="3"/>
      <c r="C248" s="12"/>
      <c r="D248" s="13" t="s">
        <v>145</v>
      </c>
      <c r="E248" s="28" t="s">
        <v>196</v>
      </c>
      <c r="F248" s="59"/>
      <c r="G248" s="59"/>
      <c r="H248" s="59"/>
      <c r="I248" s="59"/>
      <c r="J248" s="59"/>
      <c r="K248" s="76">
        <v>85.7</v>
      </c>
      <c r="L248" s="76">
        <v>86.9</v>
      </c>
      <c r="M248" s="76">
        <v>90.4</v>
      </c>
      <c r="N248" s="76">
        <v>89.9</v>
      </c>
      <c r="O248" s="172">
        <v>86.9</v>
      </c>
      <c r="P248" s="244">
        <v>88.7</v>
      </c>
      <c r="Q248" s="115" t="s">
        <v>235</v>
      </c>
      <c r="R248" s="112" t="str">
        <f t="shared" si="82"/>
        <v>③</v>
      </c>
      <c r="S248" s="114" t="str">
        <f t="shared" si="83"/>
        <v>⑤</v>
      </c>
      <c r="T248" s="113" t="e">
        <f>INDEX(#REF!,MATCH(S248,#REF!,0),MATCH(R248,#REF!,0))</f>
        <v>#REF!</v>
      </c>
      <c r="U248" s="41">
        <f t="shared" si="69"/>
        <v>0.98665183537263623</v>
      </c>
      <c r="V248" s="42">
        <f t="shared" si="84"/>
        <v>1.0207134637514383</v>
      </c>
      <c r="W248" s="78">
        <f t="shared" si="70"/>
        <v>-1.2000000000000028</v>
      </c>
      <c r="X248" s="78">
        <f t="shared" si="85"/>
        <v>1.7999999999999972</v>
      </c>
    </row>
    <row r="249" spans="1:24" customFormat="1">
      <c r="A249" s="154"/>
      <c r="B249" s="3"/>
      <c r="C249" s="12"/>
      <c r="D249" s="13" t="s">
        <v>150</v>
      </c>
      <c r="E249" s="28" t="s">
        <v>196</v>
      </c>
      <c r="F249" s="59"/>
      <c r="G249" s="59"/>
      <c r="H249" s="59"/>
      <c r="I249" s="59"/>
      <c r="J249" s="59"/>
      <c r="K249" s="76">
        <v>83.5</v>
      </c>
      <c r="L249" s="76">
        <v>79.7</v>
      </c>
      <c r="M249" s="76">
        <v>80</v>
      </c>
      <c r="N249" s="76">
        <v>86.5</v>
      </c>
      <c r="O249" s="172">
        <v>79.7</v>
      </c>
      <c r="P249" s="244">
        <v>82.8</v>
      </c>
      <c r="Q249" s="115" t="s">
        <v>235</v>
      </c>
      <c r="R249" s="112" t="str">
        <f t="shared" si="82"/>
        <v>③</v>
      </c>
      <c r="S249" s="114" t="str">
        <f t="shared" si="83"/>
        <v>⑤</v>
      </c>
      <c r="T249" s="113" t="e">
        <f>INDEX(#REF!,MATCH(S249,#REF!,0),MATCH(R249,#REF!,0))</f>
        <v>#REF!</v>
      </c>
      <c r="U249" s="41">
        <f t="shared" si="69"/>
        <v>0.95722543352601153</v>
      </c>
      <c r="V249" s="42">
        <f t="shared" si="84"/>
        <v>1.0388958594730238</v>
      </c>
      <c r="W249" s="78">
        <f t="shared" si="70"/>
        <v>-3.7000000000000028</v>
      </c>
      <c r="X249" s="78">
        <f t="shared" si="85"/>
        <v>3.0999999999999943</v>
      </c>
    </row>
    <row r="250" spans="1:24" customFormat="1">
      <c r="A250" s="154"/>
      <c r="B250" s="3"/>
      <c r="C250" s="12"/>
      <c r="D250" s="13" t="s">
        <v>154</v>
      </c>
      <c r="E250" s="28" t="s">
        <v>196</v>
      </c>
      <c r="F250" s="59"/>
      <c r="G250" s="59"/>
      <c r="H250" s="59"/>
      <c r="I250" s="59"/>
      <c r="J250" s="59"/>
      <c r="K250" s="76">
        <v>90.8</v>
      </c>
      <c r="L250" s="76">
        <v>89.5</v>
      </c>
      <c r="M250" s="76">
        <v>89.6</v>
      </c>
      <c r="N250" s="76">
        <v>86.2</v>
      </c>
      <c r="O250" s="172">
        <v>89.5</v>
      </c>
      <c r="P250" s="244">
        <v>87.1</v>
      </c>
      <c r="Q250" s="115" t="s">
        <v>235</v>
      </c>
      <c r="R250" s="112" t="str">
        <f t="shared" si="82"/>
        <v>③</v>
      </c>
      <c r="S250" s="114" t="str">
        <f t="shared" si="83"/>
        <v>⑤</v>
      </c>
      <c r="T250" s="113" t="e">
        <f>INDEX(#REF!,MATCH(S250,#REF!,0),MATCH(R250,#REF!,0))</f>
        <v>#REF!</v>
      </c>
      <c r="U250" s="41">
        <f t="shared" si="69"/>
        <v>1.0104408352668213</v>
      </c>
      <c r="V250" s="42">
        <f t="shared" si="84"/>
        <v>0.97318435754189936</v>
      </c>
      <c r="W250" s="78">
        <f t="shared" si="70"/>
        <v>0.89999999999999147</v>
      </c>
      <c r="X250" s="78">
        <f t="shared" si="85"/>
        <v>-2.4000000000000057</v>
      </c>
    </row>
    <row r="251" spans="1:24" customFormat="1">
      <c r="A251" s="154"/>
      <c r="B251" s="3"/>
      <c r="C251" s="12"/>
      <c r="D251" s="13" t="s">
        <v>160</v>
      </c>
      <c r="E251" s="28" t="s">
        <v>196</v>
      </c>
      <c r="F251" s="59"/>
      <c r="G251" s="59"/>
      <c r="H251" s="59"/>
      <c r="I251" s="59"/>
      <c r="J251" s="59"/>
      <c r="K251" s="76">
        <v>88.3</v>
      </c>
      <c r="L251" s="76">
        <v>88.7</v>
      </c>
      <c r="M251" s="76">
        <v>84.1</v>
      </c>
      <c r="N251" s="76">
        <v>80.400000000000006</v>
      </c>
      <c r="O251" s="172">
        <v>88.7</v>
      </c>
      <c r="P251" s="244">
        <v>79.5</v>
      </c>
      <c r="Q251" s="115" t="s">
        <v>234</v>
      </c>
      <c r="R251" s="112" t="str">
        <f t="shared" si="82"/>
        <v>③</v>
      </c>
      <c r="S251" s="114" t="str">
        <f t="shared" si="83"/>
        <v>①</v>
      </c>
      <c r="T251" s="113" t="e">
        <f>INDEX(#REF!,MATCH(S251,#REF!,0),MATCH(R251,#REF!,0))</f>
        <v>#REF!</v>
      </c>
      <c r="U251" s="41">
        <f t="shared" si="69"/>
        <v>0.98880597014925364</v>
      </c>
      <c r="V251" s="42">
        <f t="shared" si="84"/>
        <v>0.89627959413754221</v>
      </c>
      <c r="W251" s="78">
        <f t="shared" si="70"/>
        <v>-0.90000000000000568</v>
      </c>
      <c r="X251" s="78">
        <f t="shared" si="85"/>
        <v>-9.2000000000000028</v>
      </c>
    </row>
    <row r="252" spans="1:24" customFormat="1" hidden="1">
      <c r="A252" s="154">
        <v>11</v>
      </c>
      <c r="B252" s="273" t="s">
        <v>126</v>
      </c>
      <c r="C252" s="274"/>
      <c r="D252" s="275"/>
      <c r="E252" s="33"/>
      <c r="F252" s="61"/>
      <c r="G252" s="66"/>
      <c r="H252" s="66"/>
      <c r="I252" s="66"/>
      <c r="J252" s="66"/>
      <c r="K252" s="66"/>
      <c r="L252" s="66"/>
      <c r="M252" s="66"/>
      <c r="N252" s="66"/>
      <c r="O252" s="68"/>
      <c r="P252" s="66"/>
      <c r="Q252" s="66"/>
      <c r="R252" s="96"/>
      <c r="S252" s="96"/>
      <c r="T252" s="96"/>
      <c r="U252" s="41"/>
      <c r="V252" s="126"/>
      <c r="W252" s="67"/>
      <c r="X252" s="127"/>
    </row>
    <row r="253" spans="1:24" customFormat="1" hidden="1">
      <c r="A253" s="154"/>
      <c r="B253" s="5" t="s">
        <v>3</v>
      </c>
      <c r="C253" s="6" t="s">
        <v>143</v>
      </c>
      <c r="D253" s="9"/>
      <c r="E253" s="28" t="s">
        <v>11</v>
      </c>
      <c r="F253" s="70">
        <v>159</v>
      </c>
      <c r="G253" s="70">
        <v>170</v>
      </c>
      <c r="H253" s="70">
        <v>172</v>
      </c>
      <c r="I253" s="70">
        <v>180</v>
      </c>
      <c r="J253" s="70">
        <v>186</v>
      </c>
      <c r="K253" s="70">
        <v>176</v>
      </c>
      <c r="L253" s="70">
        <v>180</v>
      </c>
      <c r="M253" s="70">
        <v>180</v>
      </c>
      <c r="N253" s="70">
        <v>186</v>
      </c>
      <c r="O253" s="186"/>
      <c r="P253" s="50">
        <v>181</v>
      </c>
      <c r="Q253" s="51"/>
      <c r="R253" s="101"/>
      <c r="S253" s="101"/>
      <c r="T253" s="101"/>
      <c r="U253" s="41">
        <f t="shared" si="69"/>
        <v>0.9731182795698925</v>
      </c>
      <c r="V253" s="42"/>
      <c r="W253" s="67">
        <f t="shared" si="70"/>
        <v>-5</v>
      </c>
      <c r="X253" s="127"/>
    </row>
    <row r="254" spans="1:24" customFormat="1" hidden="1">
      <c r="A254" s="154"/>
      <c r="B254" s="3"/>
      <c r="C254" s="7" t="s">
        <v>146</v>
      </c>
      <c r="D254" s="1"/>
      <c r="E254" s="28" t="s">
        <v>11</v>
      </c>
      <c r="F254" s="70">
        <v>63</v>
      </c>
      <c r="G254" s="70">
        <v>68</v>
      </c>
      <c r="H254" s="70">
        <v>70</v>
      </c>
      <c r="I254" s="70">
        <v>63</v>
      </c>
      <c r="J254" s="70">
        <v>62</v>
      </c>
      <c r="K254" s="70">
        <v>66</v>
      </c>
      <c r="L254" s="70">
        <v>72</v>
      </c>
      <c r="M254" s="70">
        <v>77</v>
      </c>
      <c r="N254" s="70">
        <v>78</v>
      </c>
      <c r="O254" s="186"/>
      <c r="P254" s="50">
        <v>77</v>
      </c>
      <c r="Q254" s="51"/>
      <c r="R254" s="101"/>
      <c r="S254" s="101"/>
      <c r="T254" s="101"/>
      <c r="U254" s="41">
        <f t="shared" si="69"/>
        <v>0.98717948717948723</v>
      </c>
      <c r="V254" s="42"/>
      <c r="W254" s="67">
        <f t="shared" si="70"/>
        <v>-1</v>
      </c>
      <c r="X254" s="127"/>
    </row>
    <row r="255" spans="1:24" customFormat="1" hidden="1">
      <c r="A255" s="154"/>
      <c r="B255" s="5" t="s">
        <v>3</v>
      </c>
      <c r="C255" s="7" t="s">
        <v>152</v>
      </c>
      <c r="D255" s="8"/>
      <c r="E255" s="28" t="s">
        <v>11</v>
      </c>
      <c r="F255" s="70">
        <v>29</v>
      </c>
      <c r="G255" s="70">
        <v>29</v>
      </c>
      <c r="H255" s="70">
        <v>28</v>
      </c>
      <c r="I255" s="70">
        <v>29</v>
      </c>
      <c r="J255" s="70">
        <v>31</v>
      </c>
      <c r="K255" s="70">
        <v>30</v>
      </c>
      <c r="L255" s="70">
        <v>25</v>
      </c>
      <c r="M255" s="70">
        <v>28</v>
      </c>
      <c r="N255" s="70">
        <v>28</v>
      </c>
      <c r="O255" s="186"/>
      <c r="P255" s="50">
        <v>31</v>
      </c>
      <c r="Q255" s="51"/>
      <c r="R255" s="101"/>
      <c r="S255" s="101"/>
      <c r="T255" s="101"/>
      <c r="U255" s="41">
        <f t="shared" si="69"/>
        <v>1.1071428571428572</v>
      </c>
      <c r="V255" s="42"/>
      <c r="W255" s="67">
        <f t="shared" si="70"/>
        <v>3</v>
      </c>
      <c r="X255" s="127"/>
    </row>
    <row r="256" spans="1:24" customFormat="1" hidden="1">
      <c r="A256" s="154"/>
      <c r="B256" s="3"/>
      <c r="C256" s="4" t="s">
        <v>155</v>
      </c>
      <c r="D256" s="1"/>
      <c r="E256" s="28" t="s">
        <v>11</v>
      </c>
      <c r="F256" s="70">
        <v>131</v>
      </c>
      <c r="G256" s="70">
        <v>138</v>
      </c>
      <c r="H256" s="70">
        <v>141</v>
      </c>
      <c r="I256" s="70">
        <v>144</v>
      </c>
      <c r="J256" s="70">
        <v>144</v>
      </c>
      <c r="K256" s="70">
        <v>145</v>
      </c>
      <c r="L256" s="70">
        <v>147</v>
      </c>
      <c r="M256" s="70">
        <v>147</v>
      </c>
      <c r="N256" s="70">
        <v>151</v>
      </c>
      <c r="O256" s="186"/>
      <c r="P256" s="50">
        <v>151</v>
      </c>
      <c r="Q256" s="51"/>
      <c r="R256" s="101"/>
      <c r="S256" s="101"/>
      <c r="T256" s="101"/>
      <c r="U256" s="41">
        <f t="shared" si="69"/>
        <v>1</v>
      </c>
      <c r="V256" s="42"/>
      <c r="W256" s="67">
        <f t="shared" si="70"/>
        <v>0</v>
      </c>
      <c r="X256" s="127"/>
    </row>
    <row r="257" spans="1:24" customFormat="1" hidden="1">
      <c r="A257" s="154"/>
      <c r="B257" s="5" t="s">
        <v>3</v>
      </c>
      <c r="C257" s="7" t="s">
        <v>161</v>
      </c>
      <c r="D257" s="8"/>
      <c r="E257" s="28" t="s">
        <v>11</v>
      </c>
      <c r="F257" s="70">
        <v>107</v>
      </c>
      <c r="G257" s="70">
        <v>106</v>
      </c>
      <c r="H257" s="70">
        <v>111</v>
      </c>
      <c r="I257" s="70">
        <v>110</v>
      </c>
      <c r="J257" s="70">
        <v>111</v>
      </c>
      <c r="K257" s="70">
        <v>110</v>
      </c>
      <c r="L257" s="70">
        <v>105</v>
      </c>
      <c r="M257" s="70">
        <v>102</v>
      </c>
      <c r="N257" s="70">
        <v>105</v>
      </c>
      <c r="O257" s="186"/>
      <c r="P257" s="50">
        <v>102</v>
      </c>
      <c r="Q257" s="51"/>
      <c r="R257" s="101"/>
      <c r="S257" s="101"/>
      <c r="T257" s="101"/>
      <c r="U257" s="41">
        <f t="shared" si="69"/>
        <v>0.97142857142857142</v>
      </c>
      <c r="V257" s="42"/>
      <c r="W257" s="67">
        <f t="shared" si="70"/>
        <v>-3</v>
      </c>
      <c r="X257" s="127"/>
    </row>
    <row r="258" spans="1:24" customFormat="1" hidden="1">
      <c r="A258" s="154"/>
      <c r="B258" s="273" t="s">
        <v>127</v>
      </c>
      <c r="C258" s="274"/>
      <c r="D258" s="275"/>
      <c r="E258" s="33"/>
      <c r="F258" s="61"/>
      <c r="G258" s="66"/>
      <c r="H258" s="66"/>
      <c r="I258" s="66"/>
      <c r="J258" s="66"/>
      <c r="K258" s="66"/>
      <c r="L258" s="66"/>
      <c r="M258" s="66"/>
      <c r="N258" s="66"/>
      <c r="O258" s="68"/>
      <c r="P258" s="66"/>
      <c r="Q258" s="66"/>
      <c r="R258" s="96"/>
      <c r="S258" s="96"/>
      <c r="T258" s="96"/>
      <c r="U258" s="41"/>
      <c r="V258" s="126"/>
      <c r="W258" s="67"/>
      <c r="X258" s="127"/>
    </row>
    <row r="259" spans="1:24" customFormat="1" hidden="1">
      <c r="A259" s="154"/>
      <c r="B259" s="5" t="s">
        <v>3</v>
      </c>
      <c r="C259" s="6" t="s">
        <v>143</v>
      </c>
      <c r="D259" s="9"/>
      <c r="E259" s="28" t="s">
        <v>11</v>
      </c>
      <c r="F259" s="70">
        <v>820</v>
      </c>
      <c r="G259" s="70">
        <v>847</v>
      </c>
      <c r="H259" s="70">
        <v>902</v>
      </c>
      <c r="I259" s="70">
        <v>932</v>
      </c>
      <c r="J259" s="70">
        <v>953</v>
      </c>
      <c r="K259" s="70">
        <v>956</v>
      </c>
      <c r="L259" s="70">
        <v>956</v>
      </c>
      <c r="M259" s="70">
        <v>967</v>
      </c>
      <c r="N259" s="70">
        <v>964</v>
      </c>
      <c r="O259" s="186"/>
      <c r="P259" s="50">
        <v>976</v>
      </c>
      <c r="Q259" s="51"/>
      <c r="R259" s="101"/>
      <c r="S259" s="101"/>
      <c r="T259" s="101"/>
      <c r="U259" s="41">
        <f t="shared" si="69"/>
        <v>1.0124481327800829</v>
      </c>
      <c r="V259" s="42"/>
      <c r="W259" s="67">
        <f t="shared" si="70"/>
        <v>12</v>
      </c>
      <c r="X259" s="127"/>
    </row>
    <row r="260" spans="1:24" customFormat="1" hidden="1">
      <c r="A260" s="154"/>
      <c r="B260" s="3"/>
      <c r="C260" s="7" t="s">
        <v>146</v>
      </c>
      <c r="D260" s="1"/>
      <c r="E260" s="28" t="s">
        <v>11</v>
      </c>
      <c r="F260" s="70">
        <v>367</v>
      </c>
      <c r="G260" s="70">
        <v>370</v>
      </c>
      <c r="H260" s="70">
        <v>365</v>
      </c>
      <c r="I260" s="70">
        <v>370</v>
      </c>
      <c r="J260" s="70">
        <v>372</v>
      </c>
      <c r="K260" s="70">
        <v>375</v>
      </c>
      <c r="L260" s="70">
        <v>378</v>
      </c>
      <c r="M260" s="70">
        <v>387</v>
      </c>
      <c r="N260" s="70">
        <v>390</v>
      </c>
      <c r="O260" s="186"/>
      <c r="P260" s="50">
        <v>392</v>
      </c>
      <c r="Q260" s="51"/>
      <c r="R260" s="101"/>
      <c r="S260" s="101"/>
      <c r="T260" s="101"/>
      <c r="U260" s="41">
        <f t="shared" si="69"/>
        <v>1.0051282051282051</v>
      </c>
      <c r="V260" s="42"/>
      <c r="W260" s="67">
        <f t="shared" si="70"/>
        <v>2</v>
      </c>
      <c r="X260" s="127"/>
    </row>
    <row r="261" spans="1:24" customFormat="1" hidden="1">
      <c r="A261" s="154"/>
      <c r="B261" s="5" t="s">
        <v>3</v>
      </c>
      <c r="C261" s="7" t="s">
        <v>152</v>
      </c>
      <c r="D261" s="8"/>
      <c r="E261" s="28" t="s">
        <v>11</v>
      </c>
      <c r="F261" s="70">
        <v>288</v>
      </c>
      <c r="G261" s="70">
        <v>286</v>
      </c>
      <c r="H261" s="70">
        <v>285</v>
      </c>
      <c r="I261" s="70">
        <v>283</v>
      </c>
      <c r="J261" s="70">
        <v>286</v>
      </c>
      <c r="K261" s="70">
        <v>283</v>
      </c>
      <c r="L261" s="70">
        <v>286</v>
      </c>
      <c r="M261" s="70">
        <v>287</v>
      </c>
      <c r="N261" s="70">
        <v>288</v>
      </c>
      <c r="O261" s="186"/>
      <c r="P261" s="50">
        <v>282</v>
      </c>
      <c r="Q261" s="51"/>
      <c r="R261" s="101"/>
      <c r="S261" s="101"/>
      <c r="T261" s="101"/>
      <c r="U261" s="41">
        <f t="shared" si="69"/>
        <v>0.97916666666666663</v>
      </c>
      <c r="V261" s="42"/>
      <c r="W261" s="67">
        <f t="shared" si="70"/>
        <v>-6</v>
      </c>
      <c r="X261" s="127"/>
    </row>
    <row r="262" spans="1:24" customFormat="1" hidden="1">
      <c r="A262" s="154"/>
      <c r="B262" s="3"/>
      <c r="C262" s="4" t="s">
        <v>156</v>
      </c>
      <c r="D262" s="1"/>
      <c r="E262" s="28" t="s">
        <v>11</v>
      </c>
      <c r="F262" s="70">
        <v>503</v>
      </c>
      <c r="G262" s="70">
        <v>538</v>
      </c>
      <c r="H262" s="70">
        <v>549</v>
      </c>
      <c r="I262" s="70">
        <v>555</v>
      </c>
      <c r="J262" s="70">
        <v>582</v>
      </c>
      <c r="K262" s="70">
        <v>580</v>
      </c>
      <c r="L262" s="70">
        <v>591</v>
      </c>
      <c r="M262" s="70">
        <v>585</v>
      </c>
      <c r="N262" s="70">
        <v>593</v>
      </c>
      <c r="O262" s="186"/>
      <c r="P262" s="50">
        <v>605</v>
      </c>
      <c r="Q262" s="51"/>
      <c r="R262" s="101"/>
      <c r="S262" s="101"/>
      <c r="T262" s="101"/>
      <c r="U262" s="41">
        <f t="shared" si="69"/>
        <v>1.0202360876897134</v>
      </c>
      <c r="V262" s="42"/>
      <c r="W262" s="67">
        <f t="shared" si="70"/>
        <v>12</v>
      </c>
      <c r="X262" s="127"/>
    </row>
    <row r="263" spans="1:24" customFormat="1" hidden="1">
      <c r="A263" s="154"/>
      <c r="B263" s="5" t="s">
        <v>3</v>
      </c>
      <c r="C263" s="7" t="s">
        <v>162</v>
      </c>
      <c r="D263" s="8"/>
      <c r="E263" s="28" t="s">
        <v>11</v>
      </c>
      <c r="F263" s="70">
        <v>494</v>
      </c>
      <c r="G263" s="70">
        <v>520</v>
      </c>
      <c r="H263" s="70">
        <v>538</v>
      </c>
      <c r="I263" s="70">
        <v>533</v>
      </c>
      <c r="J263" s="70">
        <v>548</v>
      </c>
      <c r="K263" s="70">
        <v>552</v>
      </c>
      <c r="L263" s="70">
        <v>562</v>
      </c>
      <c r="M263" s="70">
        <v>563</v>
      </c>
      <c r="N263" s="70">
        <v>560</v>
      </c>
      <c r="O263" s="186"/>
      <c r="P263" s="50">
        <v>560</v>
      </c>
      <c r="Q263" s="51"/>
      <c r="R263" s="101"/>
      <c r="S263" s="101"/>
      <c r="T263" s="101"/>
      <c r="U263" s="41">
        <f t="shared" ref="U263:U330" si="86">P263/N263</f>
        <v>1</v>
      </c>
      <c r="V263" s="42"/>
      <c r="W263" s="67">
        <f t="shared" ref="W263:W330" si="87">P263-N263</f>
        <v>0</v>
      </c>
      <c r="X263" s="127"/>
    </row>
    <row r="264" spans="1:24" customFormat="1" hidden="1">
      <c r="A264" s="154"/>
      <c r="B264" s="273" t="s">
        <v>128</v>
      </c>
      <c r="C264" s="274"/>
      <c r="D264" s="275"/>
      <c r="E264" s="33"/>
      <c r="F264" s="61"/>
      <c r="G264" s="66"/>
      <c r="H264" s="66"/>
      <c r="I264" s="66"/>
      <c r="J264" s="66"/>
      <c r="K264" s="66"/>
      <c r="L264" s="66"/>
      <c r="M264" s="66"/>
      <c r="N264" s="66"/>
      <c r="O264" s="68"/>
      <c r="P264" s="66"/>
      <c r="Q264" s="66"/>
      <c r="R264" s="96"/>
      <c r="S264" s="96"/>
      <c r="T264" s="96"/>
      <c r="U264" s="41"/>
      <c r="V264" s="126"/>
      <c r="W264" s="67"/>
      <c r="X264" s="127"/>
    </row>
    <row r="265" spans="1:24" customFormat="1" hidden="1">
      <c r="A265" s="154"/>
      <c r="B265" s="5" t="s">
        <v>3</v>
      </c>
      <c r="C265" s="6" t="s">
        <v>143</v>
      </c>
      <c r="D265" s="9"/>
      <c r="E265" s="28" t="s">
        <v>11</v>
      </c>
      <c r="F265" s="70">
        <v>239</v>
      </c>
      <c r="G265" s="70">
        <v>246</v>
      </c>
      <c r="H265" s="70">
        <v>262</v>
      </c>
      <c r="I265" s="70">
        <v>265</v>
      </c>
      <c r="J265" s="70">
        <v>263</v>
      </c>
      <c r="K265" s="70">
        <v>266</v>
      </c>
      <c r="L265" s="70">
        <v>273</v>
      </c>
      <c r="M265" s="70">
        <v>285</v>
      </c>
      <c r="N265" s="70">
        <v>289</v>
      </c>
      <c r="O265" s="186"/>
      <c r="P265" s="50">
        <v>308</v>
      </c>
      <c r="Q265" s="51"/>
      <c r="R265" s="101"/>
      <c r="S265" s="101"/>
      <c r="T265" s="101"/>
      <c r="U265" s="41">
        <f t="shared" si="86"/>
        <v>1.0657439446366781</v>
      </c>
      <c r="V265" s="42"/>
      <c r="W265" s="67">
        <f t="shared" si="87"/>
        <v>19</v>
      </c>
      <c r="X265" s="127"/>
    </row>
    <row r="266" spans="1:24" customFormat="1" hidden="1">
      <c r="A266" s="154"/>
      <c r="B266" s="3"/>
      <c r="C266" s="7" t="s">
        <v>146</v>
      </c>
      <c r="D266" s="1"/>
      <c r="E266" s="28" t="s">
        <v>11</v>
      </c>
      <c r="F266" s="70">
        <v>62</v>
      </c>
      <c r="G266" s="70">
        <v>61</v>
      </c>
      <c r="H266" s="70">
        <v>68</v>
      </c>
      <c r="I266" s="70">
        <v>66</v>
      </c>
      <c r="J266" s="70">
        <v>66</v>
      </c>
      <c r="K266" s="70">
        <v>66</v>
      </c>
      <c r="L266" s="70">
        <v>67</v>
      </c>
      <c r="M266" s="70">
        <v>73</v>
      </c>
      <c r="N266" s="70">
        <v>74</v>
      </c>
      <c r="O266" s="186"/>
      <c r="P266" s="50">
        <v>74</v>
      </c>
      <c r="Q266" s="51"/>
      <c r="R266" s="101"/>
      <c r="S266" s="101"/>
      <c r="T266" s="101"/>
      <c r="U266" s="41">
        <f t="shared" si="86"/>
        <v>1</v>
      </c>
      <c r="V266" s="42"/>
      <c r="W266" s="67">
        <f t="shared" si="87"/>
        <v>0</v>
      </c>
      <c r="X266" s="127"/>
    </row>
    <row r="267" spans="1:24" customFormat="1" hidden="1">
      <c r="A267" s="154"/>
      <c r="B267" s="5" t="s">
        <v>3</v>
      </c>
      <c r="C267" s="7" t="s">
        <v>152</v>
      </c>
      <c r="D267" s="8"/>
      <c r="E267" s="28" t="s">
        <v>11</v>
      </c>
      <c r="F267" s="70">
        <v>40</v>
      </c>
      <c r="G267" s="70">
        <v>41</v>
      </c>
      <c r="H267" s="70">
        <v>40</v>
      </c>
      <c r="I267" s="70">
        <v>43</v>
      </c>
      <c r="J267" s="70">
        <v>41</v>
      </c>
      <c r="K267" s="70">
        <v>41</v>
      </c>
      <c r="L267" s="70">
        <v>40</v>
      </c>
      <c r="M267" s="70">
        <v>40</v>
      </c>
      <c r="N267" s="70">
        <v>44</v>
      </c>
      <c r="O267" s="186"/>
      <c r="P267" s="50">
        <v>41</v>
      </c>
      <c r="Q267" s="51"/>
      <c r="R267" s="101"/>
      <c r="S267" s="101"/>
      <c r="T267" s="101"/>
      <c r="U267" s="41">
        <f t="shared" si="86"/>
        <v>0.93181818181818177</v>
      </c>
      <c r="V267" s="42"/>
      <c r="W267" s="67">
        <f t="shared" si="87"/>
        <v>-3</v>
      </c>
      <c r="X267" s="127"/>
    </row>
    <row r="268" spans="1:24" customFormat="1" hidden="1">
      <c r="A268" s="154"/>
      <c r="B268" s="3"/>
      <c r="C268" s="4" t="s">
        <v>157</v>
      </c>
      <c r="D268" s="1"/>
      <c r="E268" s="28" t="s">
        <v>11</v>
      </c>
      <c r="F268" s="70">
        <v>149</v>
      </c>
      <c r="G268" s="70">
        <v>160</v>
      </c>
      <c r="H268" s="70">
        <v>170</v>
      </c>
      <c r="I268" s="70">
        <v>171</v>
      </c>
      <c r="J268" s="70">
        <v>174</v>
      </c>
      <c r="K268" s="70">
        <v>177</v>
      </c>
      <c r="L268" s="70">
        <v>180</v>
      </c>
      <c r="M268" s="70">
        <v>182</v>
      </c>
      <c r="N268" s="70">
        <v>182</v>
      </c>
      <c r="O268" s="186"/>
      <c r="P268" s="50">
        <v>193</v>
      </c>
      <c r="Q268" s="51"/>
      <c r="R268" s="101"/>
      <c r="S268" s="101"/>
      <c r="T268" s="101"/>
      <c r="U268" s="41">
        <f t="shared" si="86"/>
        <v>1.0604395604395604</v>
      </c>
      <c r="V268" s="42"/>
      <c r="W268" s="67">
        <f t="shared" si="87"/>
        <v>11</v>
      </c>
      <c r="X268" s="127"/>
    </row>
    <row r="269" spans="1:24" customFormat="1" hidden="1">
      <c r="A269" s="154"/>
      <c r="B269" s="5" t="s">
        <v>3</v>
      </c>
      <c r="C269" s="7" t="s">
        <v>163</v>
      </c>
      <c r="D269" s="8"/>
      <c r="E269" s="28" t="s">
        <v>11</v>
      </c>
      <c r="F269" s="70">
        <v>92</v>
      </c>
      <c r="G269" s="70">
        <v>89</v>
      </c>
      <c r="H269" s="70">
        <v>90</v>
      </c>
      <c r="I269" s="70">
        <v>91</v>
      </c>
      <c r="J269" s="70">
        <v>95</v>
      </c>
      <c r="K269" s="70">
        <v>96</v>
      </c>
      <c r="L269" s="70">
        <v>100</v>
      </c>
      <c r="M269" s="70">
        <v>104</v>
      </c>
      <c r="N269" s="70">
        <v>107</v>
      </c>
      <c r="O269" s="186"/>
      <c r="P269" s="50">
        <v>103</v>
      </c>
      <c r="Q269" s="51"/>
      <c r="R269" s="101"/>
      <c r="S269" s="101"/>
      <c r="T269" s="101"/>
      <c r="U269" s="41">
        <f t="shared" si="86"/>
        <v>0.96261682242990654</v>
      </c>
      <c r="V269" s="42"/>
      <c r="W269" s="67">
        <f t="shared" si="87"/>
        <v>-4</v>
      </c>
      <c r="X269" s="127"/>
    </row>
    <row r="270" spans="1:24" customFormat="1" hidden="1">
      <c r="A270" s="154"/>
      <c r="B270" s="3" t="s">
        <v>136</v>
      </c>
      <c r="C270" s="12"/>
      <c r="D270" s="13"/>
      <c r="E270" s="28"/>
      <c r="F270" s="61"/>
      <c r="G270" s="66"/>
      <c r="H270" s="66"/>
      <c r="I270" s="66"/>
      <c r="J270" s="66"/>
      <c r="K270" s="66"/>
      <c r="L270" s="66"/>
      <c r="M270" s="66"/>
      <c r="N270" s="66"/>
      <c r="O270" s="68"/>
      <c r="P270" s="66"/>
      <c r="Q270" s="66"/>
      <c r="R270" s="96"/>
      <c r="S270" s="96"/>
      <c r="T270" s="96"/>
      <c r="U270" s="41"/>
      <c r="V270" s="126"/>
      <c r="W270" s="67"/>
      <c r="X270" s="127"/>
    </row>
    <row r="271" spans="1:24" customFormat="1" hidden="1">
      <c r="A271" s="154"/>
      <c r="B271" s="3"/>
      <c r="C271" s="4" t="s">
        <v>144</v>
      </c>
      <c r="D271" s="1"/>
      <c r="E271" s="28" t="s">
        <v>11</v>
      </c>
      <c r="F271" s="70">
        <v>23</v>
      </c>
      <c r="G271" s="70">
        <v>24</v>
      </c>
      <c r="H271" s="70">
        <v>25</v>
      </c>
      <c r="I271" s="70">
        <v>25</v>
      </c>
      <c r="J271" s="70">
        <v>27</v>
      </c>
      <c r="K271" s="70">
        <v>30</v>
      </c>
      <c r="L271" s="70">
        <v>31</v>
      </c>
      <c r="M271" s="70">
        <v>33</v>
      </c>
      <c r="N271" s="70">
        <v>34</v>
      </c>
      <c r="O271" s="186"/>
      <c r="P271" s="50">
        <v>34</v>
      </c>
      <c r="Q271" s="51"/>
      <c r="R271" s="101"/>
      <c r="S271" s="101"/>
      <c r="T271" s="101"/>
      <c r="U271" s="41">
        <f t="shared" si="86"/>
        <v>1</v>
      </c>
      <c r="V271" s="42"/>
      <c r="W271" s="67">
        <f t="shared" si="87"/>
        <v>0</v>
      </c>
      <c r="X271" s="127"/>
    </row>
    <row r="272" spans="1:24" customFormat="1" hidden="1">
      <c r="A272" s="154"/>
      <c r="B272" s="3"/>
      <c r="C272" s="4" t="s">
        <v>146</v>
      </c>
      <c r="D272" s="1"/>
      <c r="E272" s="28" t="s">
        <v>11</v>
      </c>
      <c r="F272" s="70">
        <v>8</v>
      </c>
      <c r="G272" s="70">
        <v>9</v>
      </c>
      <c r="H272" s="70">
        <v>9</v>
      </c>
      <c r="I272" s="70">
        <v>9</v>
      </c>
      <c r="J272" s="70">
        <v>10</v>
      </c>
      <c r="K272" s="70">
        <v>10</v>
      </c>
      <c r="L272" s="70">
        <v>9</v>
      </c>
      <c r="M272" s="70">
        <v>9</v>
      </c>
      <c r="N272" s="70">
        <v>14</v>
      </c>
      <c r="O272" s="186"/>
      <c r="P272" s="50">
        <v>16</v>
      </c>
      <c r="Q272" s="51"/>
      <c r="R272" s="101"/>
      <c r="S272" s="101"/>
      <c r="T272" s="101"/>
      <c r="U272" s="41">
        <f t="shared" si="86"/>
        <v>1.1428571428571428</v>
      </c>
      <c r="V272" s="42"/>
      <c r="W272" s="67">
        <f t="shared" si="87"/>
        <v>2</v>
      </c>
      <c r="X272" s="127"/>
    </row>
    <row r="273" spans="1:24" customFormat="1" hidden="1">
      <c r="A273" s="154"/>
      <c r="B273" s="3"/>
      <c r="C273" s="4" t="s">
        <v>151</v>
      </c>
      <c r="D273" s="1"/>
      <c r="E273" s="28" t="s">
        <v>11</v>
      </c>
      <c r="F273" s="70">
        <v>4</v>
      </c>
      <c r="G273" s="70">
        <v>4</v>
      </c>
      <c r="H273" s="70">
        <v>4</v>
      </c>
      <c r="I273" s="70">
        <v>6</v>
      </c>
      <c r="J273" s="70">
        <v>5</v>
      </c>
      <c r="K273" s="70">
        <v>5</v>
      </c>
      <c r="L273" s="70">
        <v>7</v>
      </c>
      <c r="M273" s="70">
        <v>6</v>
      </c>
      <c r="N273" s="70">
        <v>5</v>
      </c>
      <c r="O273" s="186"/>
      <c r="P273" s="50">
        <v>5</v>
      </c>
      <c r="Q273" s="51"/>
      <c r="R273" s="101"/>
      <c r="S273" s="101"/>
      <c r="T273" s="101"/>
      <c r="U273" s="41">
        <f t="shared" si="86"/>
        <v>1</v>
      </c>
      <c r="V273" s="42"/>
      <c r="W273" s="67">
        <f t="shared" si="87"/>
        <v>0</v>
      </c>
      <c r="X273" s="127"/>
    </row>
    <row r="274" spans="1:24" customFormat="1" hidden="1">
      <c r="A274" s="154"/>
      <c r="B274" s="3"/>
      <c r="C274" s="4" t="s">
        <v>155</v>
      </c>
      <c r="D274" s="1"/>
      <c r="E274" s="28" t="s">
        <v>11</v>
      </c>
      <c r="F274" s="70">
        <v>20</v>
      </c>
      <c r="G274" s="70">
        <v>22</v>
      </c>
      <c r="H274" s="70">
        <v>19</v>
      </c>
      <c r="I274" s="70">
        <v>25</v>
      </c>
      <c r="J274" s="70">
        <v>21</v>
      </c>
      <c r="K274" s="70">
        <v>28</v>
      </c>
      <c r="L274" s="70">
        <v>28</v>
      </c>
      <c r="M274" s="70">
        <v>29</v>
      </c>
      <c r="N274" s="70">
        <v>30</v>
      </c>
      <c r="O274" s="186"/>
      <c r="P274" s="50">
        <v>39</v>
      </c>
      <c r="Q274" s="51"/>
      <c r="R274" s="101"/>
      <c r="S274" s="101"/>
      <c r="T274" s="101"/>
      <c r="U274" s="41">
        <f t="shared" si="86"/>
        <v>1.3</v>
      </c>
      <c r="V274" s="42"/>
      <c r="W274" s="67">
        <f t="shared" si="87"/>
        <v>9</v>
      </c>
      <c r="X274" s="127"/>
    </row>
    <row r="275" spans="1:24" customFormat="1" hidden="1">
      <c r="A275" s="154"/>
      <c r="B275" s="3"/>
      <c r="C275" s="4" t="s">
        <v>162</v>
      </c>
      <c r="D275" s="1"/>
      <c r="E275" s="28" t="s">
        <v>11</v>
      </c>
      <c r="F275" s="70">
        <v>11</v>
      </c>
      <c r="G275" s="70">
        <v>11</v>
      </c>
      <c r="H275" s="70">
        <v>10</v>
      </c>
      <c r="I275" s="70">
        <v>15</v>
      </c>
      <c r="J275" s="70">
        <v>19</v>
      </c>
      <c r="K275" s="70">
        <v>19</v>
      </c>
      <c r="L275" s="70">
        <v>19</v>
      </c>
      <c r="M275" s="70">
        <v>17</v>
      </c>
      <c r="N275" s="70">
        <v>19</v>
      </c>
      <c r="O275" s="186"/>
      <c r="P275" s="50">
        <v>20</v>
      </c>
      <c r="Q275" s="51"/>
      <c r="R275" s="101"/>
      <c r="S275" s="101"/>
      <c r="T275" s="101"/>
      <c r="U275" s="41">
        <f t="shared" si="86"/>
        <v>1.0526315789473684</v>
      </c>
      <c r="V275" s="42"/>
      <c r="W275" s="67">
        <f t="shared" si="87"/>
        <v>1</v>
      </c>
      <c r="X275" s="127"/>
    </row>
    <row r="276" spans="1:24" customFormat="1" hidden="1">
      <c r="A276" s="154"/>
      <c r="B276" s="3"/>
      <c r="C276" s="4" t="s">
        <v>65</v>
      </c>
      <c r="D276" s="1"/>
      <c r="E276" s="28" t="s">
        <v>11</v>
      </c>
      <c r="F276" s="70">
        <f>SUM(F271:F275)</f>
        <v>66</v>
      </c>
      <c r="G276" s="70"/>
      <c r="H276" s="70">
        <f>SUM(H271:H275)</f>
        <v>67</v>
      </c>
      <c r="I276" s="70">
        <f>SUM(I271:I275)</f>
        <v>80</v>
      </c>
      <c r="J276" s="70">
        <f>SUM(J271:J275)</f>
        <v>82</v>
      </c>
      <c r="K276" s="70">
        <f>SUM(K271:K275)</f>
        <v>92</v>
      </c>
      <c r="L276" s="70">
        <f>SUM(L271:L275)</f>
        <v>94</v>
      </c>
      <c r="M276" s="70">
        <v>94</v>
      </c>
      <c r="N276" s="70">
        <v>102</v>
      </c>
      <c r="O276" s="186"/>
      <c r="P276" s="50">
        <f>SUM(P271:P275)</f>
        <v>114</v>
      </c>
      <c r="Q276" s="51"/>
      <c r="R276" s="101"/>
      <c r="S276" s="101"/>
      <c r="T276" s="101"/>
      <c r="U276" s="41">
        <f t="shared" si="86"/>
        <v>1.1176470588235294</v>
      </c>
      <c r="V276" s="42"/>
      <c r="W276" s="67">
        <f t="shared" si="87"/>
        <v>12</v>
      </c>
      <c r="X276" s="137"/>
    </row>
    <row r="277" spans="1:24" customFormat="1" hidden="1">
      <c r="A277" s="154"/>
      <c r="B277" s="234" t="s">
        <v>129</v>
      </c>
      <c r="C277" s="241"/>
      <c r="D277" s="242"/>
      <c r="E277" s="28"/>
      <c r="F277" s="61"/>
      <c r="G277" s="66"/>
      <c r="H277" s="66"/>
      <c r="I277" s="66"/>
      <c r="J277" s="66"/>
      <c r="K277" s="66"/>
      <c r="L277" s="66"/>
      <c r="M277" s="66"/>
      <c r="N277" s="66"/>
      <c r="O277" s="68"/>
      <c r="P277" s="66"/>
      <c r="Q277" s="66"/>
      <c r="R277" s="96"/>
      <c r="S277" s="96"/>
      <c r="T277" s="96"/>
      <c r="U277" s="41"/>
      <c r="V277" s="126"/>
      <c r="W277" s="67"/>
      <c r="X277" s="127"/>
    </row>
    <row r="278" spans="1:24" customFormat="1" hidden="1">
      <c r="A278" s="154"/>
      <c r="B278" s="234"/>
      <c r="C278" s="241" t="s">
        <v>144</v>
      </c>
      <c r="D278" s="242"/>
      <c r="E278" s="28" t="s">
        <v>11</v>
      </c>
      <c r="F278" s="70">
        <v>1</v>
      </c>
      <c r="G278" s="70">
        <v>1</v>
      </c>
      <c r="H278" s="70">
        <v>1</v>
      </c>
      <c r="I278" s="70">
        <v>1</v>
      </c>
      <c r="J278" s="70">
        <v>4</v>
      </c>
      <c r="K278" s="70">
        <v>1</v>
      </c>
      <c r="L278" s="70">
        <v>0</v>
      </c>
      <c r="M278" s="70">
        <v>1</v>
      </c>
      <c r="N278" s="70">
        <v>0</v>
      </c>
      <c r="O278" s="186"/>
      <c r="P278" s="70"/>
      <c r="Q278" s="51"/>
      <c r="R278" s="101"/>
      <c r="S278" s="101"/>
      <c r="T278" s="101"/>
      <c r="U278" s="41"/>
      <c r="V278" s="42"/>
      <c r="W278" s="67"/>
      <c r="X278" s="127"/>
    </row>
    <row r="279" spans="1:24" customFormat="1" hidden="1">
      <c r="A279" s="154"/>
      <c r="B279" s="234"/>
      <c r="C279" s="241" t="s">
        <v>147</v>
      </c>
      <c r="D279" s="242"/>
      <c r="E279" s="28" t="s">
        <v>11</v>
      </c>
      <c r="F279" s="70">
        <v>5</v>
      </c>
      <c r="G279" s="70">
        <v>2</v>
      </c>
      <c r="H279" s="70">
        <v>0</v>
      </c>
      <c r="I279" s="70">
        <v>1</v>
      </c>
      <c r="J279" s="70">
        <v>0</v>
      </c>
      <c r="K279" s="70">
        <v>0</v>
      </c>
      <c r="L279" s="70">
        <v>0</v>
      </c>
      <c r="M279" s="70">
        <v>0</v>
      </c>
      <c r="N279" s="70">
        <v>0</v>
      </c>
      <c r="O279" s="186"/>
      <c r="P279" s="70"/>
      <c r="Q279" s="51"/>
      <c r="R279" s="101"/>
      <c r="S279" s="101"/>
      <c r="T279" s="101"/>
      <c r="U279" s="41"/>
      <c r="V279" s="42"/>
      <c r="W279" s="67"/>
      <c r="X279" s="127"/>
    </row>
    <row r="280" spans="1:24" customFormat="1" hidden="1">
      <c r="A280" s="154"/>
      <c r="B280" s="234"/>
      <c r="C280" s="241" t="s">
        <v>152</v>
      </c>
      <c r="D280" s="242"/>
      <c r="E280" s="28" t="s">
        <v>11</v>
      </c>
      <c r="F280" s="70">
        <v>0</v>
      </c>
      <c r="G280" s="70">
        <v>1</v>
      </c>
      <c r="H280" s="70">
        <v>0</v>
      </c>
      <c r="I280" s="70">
        <v>0</v>
      </c>
      <c r="J280" s="70">
        <v>0</v>
      </c>
      <c r="K280" s="70">
        <v>0</v>
      </c>
      <c r="L280" s="70">
        <v>0</v>
      </c>
      <c r="M280" s="70">
        <v>0</v>
      </c>
      <c r="N280" s="70">
        <v>0</v>
      </c>
      <c r="O280" s="186"/>
      <c r="P280" s="70"/>
      <c r="Q280" s="51"/>
      <c r="R280" s="101"/>
      <c r="S280" s="101"/>
      <c r="T280" s="101"/>
      <c r="U280" s="41"/>
      <c r="V280" s="42"/>
      <c r="W280" s="67"/>
      <c r="X280" s="127"/>
    </row>
    <row r="281" spans="1:24" customFormat="1" hidden="1">
      <c r="A281" s="154"/>
      <c r="B281" s="234"/>
      <c r="C281" s="241" t="s">
        <v>156</v>
      </c>
      <c r="D281" s="242"/>
      <c r="E281" s="28" t="s">
        <v>11</v>
      </c>
      <c r="F281" s="70">
        <v>3</v>
      </c>
      <c r="G281" s="70">
        <v>2</v>
      </c>
      <c r="H281" s="70">
        <v>2</v>
      </c>
      <c r="I281" s="70">
        <v>6</v>
      </c>
      <c r="J281" s="70">
        <v>2</v>
      </c>
      <c r="K281" s="70">
        <v>0</v>
      </c>
      <c r="L281" s="70">
        <v>0</v>
      </c>
      <c r="M281" s="70">
        <v>0</v>
      </c>
      <c r="N281" s="70">
        <v>0</v>
      </c>
      <c r="O281" s="186"/>
      <c r="P281" s="70"/>
      <c r="Q281" s="51"/>
      <c r="R281" s="101"/>
      <c r="S281" s="101"/>
      <c r="T281" s="101"/>
      <c r="U281" s="41"/>
      <c r="V281" s="42"/>
      <c r="W281" s="67"/>
      <c r="X281" s="127"/>
    </row>
    <row r="282" spans="1:24" customFormat="1" hidden="1">
      <c r="A282" s="154"/>
      <c r="B282" s="234"/>
      <c r="C282" s="241" t="s">
        <v>162</v>
      </c>
      <c r="D282" s="242"/>
      <c r="E282" s="28" t="s">
        <v>11</v>
      </c>
      <c r="F282" s="70">
        <v>1</v>
      </c>
      <c r="G282" s="70">
        <v>3</v>
      </c>
      <c r="H282" s="70">
        <v>5</v>
      </c>
      <c r="I282" s="70">
        <v>2</v>
      </c>
      <c r="J282" s="70">
        <v>1</v>
      </c>
      <c r="K282" s="70">
        <v>1</v>
      </c>
      <c r="L282" s="70">
        <v>3</v>
      </c>
      <c r="M282" s="70">
        <v>2</v>
      </c>
      <c r="N282" s="70">
        <v>1</v>
      </c>
      <c r="O282" s="186"/>
      <c r="P282" s="70"/>
      <c r="Q282" s="51"/>
      <c r="R282" s="101"/>
      <c r="S282" s="101"/>
      <c r="T282" s="101"/>
      <c r="U282" s="41">
        <f t="shared" si="86"/>
        <v>0</v>
      </c>
      <c r="V282" s="42"/>
      <c r="W282" s="67">
        <f t="shared" si="87"/>
        <v>-1</v>
      </c>
      <c r="X282" s="127"/>
    </row>
    <row r="283" spans="1:24" customFormat="1" hidden="1">
      <c r="A283" s="154"/>
      <c r="B283" s="234"/>
      <c r="C283" s="241" t="s">
        <v>65</v>
      </c>
      <c r="D283" s="242"/>
      <c r="E283" s="28" t="s">
        <v>11</v>
      </c>
      <c r="F283" s="70">
        <f>SUM(F278:F282)</f>
        <v>10</v>
      </c>
      <c r="G283" s="70">
        <f t="shared" ref="G283:H283" si="88">SUM(G278:G282)</f>
        <v>9</v>
      </c>
      <c r="H283" s="70">
        <f t="shared" si="88"/>
        <v>8</v>
      </c>
      <c r="I283" s="70">
        <f>SUM(I278:I282)</f>
        <v>10</v>
      </c>
      <c r="J283" s="70">
        <f>SUM(J278:J282)</f>
        <v>7</v>
      </c>
      <c r="K283" s="70">
        <f>SUM(K278:K282)</f>
        <v>2</v>
      </c>
      <c r="L283" s="70">
        <f>SUM(L278:L282)</f>
        <v>3</v>
      </c>
      <c r="M283" s="70">
        <v>3</v>
      </c>
      <c r="N283" s="70">
        <v>1</v>
      </c>
      <c r="O283" s="186"/>
      <c r="P283" s="70"/>
      <c r="Q283" s="51"/>
      <c r="R283" s="101"/>
      <c r="S283" s="101"/>
      <c r="T283" s="101"/>
      <c r="U283" s="41">
        <f t="shared" si="86"/>
        <v>0</v>
      </c>
      <c r="V283" s="42"/>
      <c r="W283" s="67">
        <f t="shared" si="87"/>
        <v>-1</v>
      </c>
      <c r="X283" s="137"/>
    </row>
    <row r="284" spans="1:24">
      <c r="A284" s="154">
        <v>12</v>
      </c>
      <c r="B284" s="11" t="s">
        <v>116</v>
      </c>
      <c r="C284" s="12"/>
      <c r="D284" s="13"/>
      <c r="E284" s="28"/>
      <c r="F284" s="59"/>
      <c r="G284" s="64"/>
      <c r="H284" s="64"/>
      <c r="I284" s="64"/>
      <c r="J284" s="64"/>
      <c r="K284" s="64"/>
      <c r="L284" s="64"/>
      <c r="M284" s="64"/>
      <c r="N284" s="64"/>
      <c r="O284" s="64"/>
      <c r="P284" s="64"/>
      <c r="Q284" s="116"/>
      <c r="R284" s="109"/>
      <c r="S284" s="109"/>
      <c r="T284" s="109"/>
      <c r="U284" s="41"/>
      <c r="V284" s="143"/>
      <c r="W284" s="67"/>
      <c r="X284" s="144"/>
    </row>
    <row r="285" spans="1:24" ht="15" customHeight="1">
      <c r="B285" s="11"/>
      <c r="C285" s="12" t="s">
        <v>143</v>
      </c>
      <c r="D285" s="13"/>
      <c r="E285" s="28" t="s">
        <v>108</v>
      </c>
      <c r="F285" s="61">
        <v>104.4</v>
      </c>
      <c r="G285" s="61">
        <v>100.6</v>
      </c>
      <c r="H285" s="61">
        <v>100.7</v>
      </c>
      <c r="I285" s="61">
        <v>101.3</v>
      </c>
      <c r="J285" s="68">
        <v>110.6</v>
      </c>
      <c r="K285" s="65">
        <v>113</v>
      </c>
      <c r="L285" s="68">
        <v>100</v>
      </c>
      <c r="M285" s="68">
        <v>93</v>
      </c>
      <c r="N285" s="68">
        <v>92.6</v>
      </c>
      <c r="O285" s="172">
        <v>93.8</v>
      </c>
      <c r="P285" s="200">
        <v>96.4</v>
      </c>
      <c r="Q285" s="115" t="s">
        <v>235</v>
      </c>
      <c r="R285" s="112" t="str">
        <f t="shared" ref="R285:R289" si="89">IF(O285&gt;=501,"①",IF(O285&lt;=100,"③","②"))</f>
        <v>③</v>
      </c>
      <c r="S285" s="114" t="str">
        <f t="shared" ref="S285:S289" si="90">IF(P285/O285&lt;90%,"①",IF(AND(105%&lt;=P285/O285,P285/O285&lt;110%),"②",IF(AND(110%&lt;=P285/O285,P285/O285&lt;120%),"③",IF(P285/O285&gt;=120%,"④","⑤"))))</f>
        <v>⑤</v>
      </c>
      <c r="T285" s="113" t="e">
        <f>INDEX(#REF!,MATCH(S285,#REF!,0),MATCH(R285,#REF!,0))</f>
        <v>#REF!</v>
      </c>
      <c r="U285" s="41">
        <f t="shared" si="86"/>
        <v>1.0410367170626351</v>
      </c>
      <c r="V285" s="42">
        <f t="shared" ref="V285:V290" si="91">P285/O285</f>
        <v>1.02771855010661</v>
      </c>
      <c r="W285" s="78">
        <f t="shared" si="87"/>
        <v>3.8000000000000114</v>
      </c>
      <c r="X285" s="78">
        <f t="shared" ref="X285:X298" si="92">P285-O285</f>
        <v>2.6000000000000085</v>
      </c>
    </row>
    <row r="286" spans="1:24" ht="15" customHeight="1">
      <c r="B286" s="11"/>
      <c r="C286" s="12" t="s">
        <v>145</v>
      </c>
      <c r="D286" s="13"/>
      <c r="E286" s="28" t="s">
        <v>115</v>
      </c>
      <c r="F286" s="61">
        <v>98.5</v>
      </c>
      <c r="G286" s="61">
        <v>100</v>
      </c>
      <c r="H286" s="61">
        <v>102.6</v>
      </c>
      <c r="I286" s="61">
        <v>99.5</v>
      </c>
      <c r="J286" s="68">
        <v>107.7</v>
      </c>
      <c r="K286" s="65">
        <v>117</v>
      </c>
      <c r="L286" s="68">
        <v>102.5</v>
      </c>
      <c r="M286" s="68">
        <v>85</v>
      </c>
      <c r="N286" s="68">
        <v>86.2</v>
      </c>
      <c r="O286" s="172">
        <v>87.9</v>
      </c>
      <c r="P286" s="200">
        <v>90.3</v>
      </c>
      <c r="Q286" s="115" t="s">
        <v>235</v>
      </c>
      <c r="R286" s="112" t="str">
        <f t="shared" si="89"/>
        <v>③</v>
      </c>
      <c r="S286" s="114" t="str">
        <f t="shared" si="90"/>
        <v>⑤</v>
      </c>
      <c r="T286" s="113" t="e">
        <f>INDEX(#REF!,MATCH(S286,#REF!,0),MATCH(R286,#REF!,0))</f>
        <v>#REF!</v>
      </c>
      <c r="U286" s="41">
        <f t="shared" si="86"/>
        <v>1.0475638051044083</v>
      </c>
      <c r="V286" s="42">
        <f t="shared" si="91"/>
        <v>1.0273037542662116</v>
      </c>
      <c r="W286" s="78">
        <f t="shared" si="87"/>
        <v>4.0999999999999943</v>
      </c>
      <c r="X286" s="78">
        <f t="shared" si="92"/>
        <v>2.3999999999999915</v>
      </c>
    </row>
    <row r="287" spans="1:24" ht="15" customHeight="1">
      <c r="B287" s="11"/>
      <c r="C287" s="12" t="s">
        <v>150</v>
      </c>
      <c r="D287" s="13"/>
      <c r="E287" s="28" t="s">
        <v>108</v>
      </c>
      <c r="F287" s="61">
        <v>103.3</v>
      </c>
      <c r="G287" s="61">
        <v>101.8</v>
      </c>
      <c r="H287" s="61">
        <v>104.1</v>
      </c>
      <c r="I287" s="61">
        <v>104</v>
      </c>
      <c r="J287" s="68">
        <v>104.2</v>
      </c>
      <c r="K287" s="65">
        <v>108.2</v>
      </c>
      <c r="L287" s="68">
        <v>99.2</v>
      </c>
      <c r="M287" s="68">
        <v>95.2</v>
      </c>
      <c r="N287" s="68">
        <v>90.5</v>
      </c>
      <c r="O287" s="172">
        <v>90.3</v>
      </c>
      <c r="P287" s="200">
        <v>94.1</v>
      </c>
      <c r="Q287" s="115" t="s">
        <v>235</v>
      </c>
      <c r="R287" s="112" t="str">
        <f t="shared" si="89"/>
        <v>③</v>
      </c>
      <c r="S287" s="114" t="str">
        <f t="shared" si="90"/>
        <v>⑤</v>
      </c>
      <c r="T287" s="113" t="e">
        <f>INDEX(#REF!,MATCH(S287,#REF!,0),MATCH(R287,#REF!,0))</f>
        <v>#REF!</v>
      </c>
      <c r="U287" s="41">
        <f t="shared" si="86"/>
        <v>1.0397790055248619</v>
      </c>
      <c r="V287" s="42">
        <f t="shared" si="91"/>
        <v>1.0420819490586932</v>
      </c>
      <c r="W287" s="78">
        <f t="shared" si="87"/>
        <v>3.5999999999999943</v>
      </c>
      <c r="X287" s="78">
        <f t="shared" si="92"/>
        <v>3.7999999999999972</v>
      </c>
    </row>
    <row r="288" spans="1:24" ht="15" customHeight="1">
      <c r="B288" s="11"/>
      <c r="C288" s="12" t="s">
        <v>154</v>
      </c>
      <c r="D288" s="13"/>
      <c r="E288" s="28" t="s">
        <v>114</v>
      </c>
      <c r="F288" s="61">
        <v>95.5</v>
      </c>
      <c r="G288" s="61">
        <v>99.5</v>
      </c>
      <c r="H288" s="61">
        <v>99</v>
      </c>
      <c r="I288" s="61">
        <v>99.4</v>
      </c>
      <c r="J288" s="68">
        <v>98</v>
      </c>
      <c r="K288" s="65">
        <v>98.9</v>
      </c>
      <c r="L288" s="68">
        <v>97.9</v>
      </c>
      <c r="M288" s="68">
        <v>99.1</v>
      </c>
      <c r="N288" s="68">
        <v>97.8</v>
      </c>
      <c r="O288" s="172">
        <v>99.4</v>
      </c>
      <c r="P288" s="200">
        <v>101</v>
      </c>
      <c r="Q288" s="115" t="s">
        <v>235</v>
      </c>
      <c r="R288" s="112" t="str">
        <f t="shared" si="89"/>
        <v>③</v>
      </c>
      <c r="S288" s="114" t="str">
        <f t="shared" si="90"/>
        <v>⑤</v>
      </c>
      <c r="T288" s="113" t="e">
        <f>INDEX(#REF!,MATCH(S288,#REF!,0),MATCH(R288,#REF!,0))</f>
        <v>#REF!</v>
      </c>
      <c r="U288" s="41">
        <f t="shared" si="86"/>
        <v>1.0327198364008181</v>
      </c>
      <c r="V288" s="42">
        <f t="shared" si="91"/>
        <v>1.0160965794768611</v>
      </c>
      <c r="W288" s="78">
        <f t="shared" si="87"/>
        <v>3.2000000000000028</v>
      </c>
      <c r="X288" s="78">
        <f t="shared" si="92"/>
        <v>1.5999999999999943</v>
      </c>
    </row>
    <row r="289" spans="1:24" ht="15" customHeight="1">
      <c r="B289" s="11"/>
      <c r="C289" s="12" t="s">
        <v>160</v>
      </c>
      <c r="D289" s="13"/>
      <c r="E289" s="28" t="s">
        <v>107</v>
      </c>
      <c r="F289" s="61">
        <v>102.8</v>
      </c>
      <c r="G289" s="61">
        <v>102.9</v>
      </c>
      <c r="H289" s="61">
        <v>99</v>
      </c>
      <c r="I289" s="61">
        <v>99.6</v>
      </c>
      <c r="J289" s="68">
        <v>101</v>
      </c>
      <c r="K289" s="65">
        <v>102.7</v>
      </c>
      <c r="L289" s="68">
        <v>106</v>
      </c>
      <c r="M289" s="68">
        <v>100.6</v>
      </c>
      <c r="N289" s="68">
        <v>99.4</v>
      </c>
      <c r="O289" s="172">
        <v>97.8</v>
      </c>
      <c r="P289" s="200">
        <v>100.4</v>
      </c>
      <c r="Q289" s="115" t="s">
        <v>235</v>
      </c>
      <c r="R289" s="112" t="str">
        <f t="shared" si="89"/>
        <v>③</v>
      </c>
      <c r="S289" s="114" t="str">
        <f t="shared" si="90"/>
        <v>⑤</v>
      </c>
      <c r="T289" s="113" t="e">
        <f>INDEX(#REF!,MATCH(S289,#REF!,0),MATCH(R289,#REF!,0))</f>
        <v>#REF!</v>
      </c>
      <c r="U289" s="41">
        <f t="shared" si="86"/>
        <v>1.0100603621730382</v>
      </c>
      <c r="V289" s="42">
        <f t="shared" si="91"/>
        <v>1.0265848670756648</v>
      </c>
      <c r="W289" s="78">
        <f t="shared" si="87"/>
        <v>1</v>
      </c>
      <c r="X289" s="78">
        <f t="shared" si="92"/>
        <v>2.6000000000000085</v>
      </c>
    </row>
    <row r="290" spans="1:24" ht="15" customHeight="1">
      <c r="B290" s="11"/>
      <c r="C290" s="12" t="s">
        <v>59</v>
      </c>
      <c r="D290" s="13"/>
      <c r="E290" s="28" t="s">
        <v>117</v>
      </c>
      <c r="F290" s="61">
        <v>99.8</v>
      </c>
      <c r="G290" s="61">
        <v>99.7</v>
      </c>
      <c r="H290" s="61">
        <v>99.4</v>
      </c>
      <c r="I290" s="61">
        <v>99.4</v>
      </c>
      <c r="J290" s="68">
        <v>103.4</v>
      </c>
      <c r="K290" s="65">
        <v>106.3</v>
      </c>
      <c r="L290" s="68">
        <v>99.7</v>
      </c>
      <c r="M290" s="68">
        <v>94.4</v>
      </c>
      <c r="N290" s="68">
        <v>93.5</v>
      </c>
      <c r="O290" s="172">
        <v>94.2</v>
      </c>
      <c r="P290" s="200">
        <v>96.6</v>
      </c>
      <c r="Q290" s="115" t="s">
        <v>235</v>
      </c>
      <c r="R290" s="112" t="str">
        <f t="shared" ref="R290" si="93">IF(O290&gt;=501,"①",IF(O290&lt;=100,"③","②"))</f>
        <v>③</v>
      </c>
      <c r="S290" s="114" t="str">
        <f t="shared" ref="S290" si="94">IF(P290/O290&lt;90%,"①",IF(AND(105%&lt;=P290/O290,P290/O290&lt;110%),"②",IF(AND(110%&lt;=P290/O290,P290/O290&lt;120%),"③",IF(P290/O290&gt;=120%,"④","⑤"))))</f>
        <v>⑤</v>
      </c>
      <c r="T290" s="113" t="e">
        <f>INDEX(#REF!,MATCH(S290,#REF!,0),MATCH(R290,#REF!,0))</f>
        <v>#REF!</v>
      </c>
      <c r="U290" s="41">
        <f t="shared" si="86"/>
        <v>1.0331550802139038</v>
      </c>
      <c r="V290" s="42">
        <f t="shared" si="91"/>
        <v>1.0254777070063694</v>
      </c>
      <c r="W290" s="78">
        <f t="shared" si="87"/>
        <v>3.0999999999999943</v>
      </c>
      <c r="X290" s="78">
        <f t="shared" si="92"/>
        <v>2.3999999999999915</v>
      </c>
    </row>
    <row r="291" spans="1:24" ht="15" customHeight="1">
      <c r="B291" s="11"/>
      <c r="C291" s="12" t="s">
        <v>232</v>
      </c>
      <c r="D291" s="13"/>
      <c r="E291" s="28" t="s">
        <v>229</v>
      </c>
      <c r="F291" s="61"/>
      <c r="G291" s="61"/>
      <c r="H291" s="61"/>
      <c r="I291" s="61"/>
      <c r="J291" s="68"/>
      <c r="K291" s="65"/>
      <c r="L291" s="68"/>
      <c r="M291" s="263">
        <v>-59.32</v>
      </c>
      <c r="N291" s="263">
        <v>-70.77</v>
      </c>
      <c r="O291" s="264">
        <v>-63.81</v>
      </c>
      <c r="P291" s="265">
        <v>-37.340000000000003</v>
      </c>
      <c r="Q291" s="256"/>
      <c r="R291" s="158"/>
      <c r="S291" s="159"/>
      <c r="T291" s="160"/>
      <c r="U291" s="41"/>
      <c r="V291" s="161"/>
      <c r="W291" s="78"/>
      <c r="X291" s="78"/>
    </row>
    <row r="292" spans="1:24" ht="15" customHeight="1">
      <c r="B292" s="11" t="s">
        <v>118</v>
      </c>
      <c r="C292" s="12"/>
      <c r="D292" s="13"/>
      <c r="E292" s="28" t="s">
        <v>81</v>
      </c>
      <c r="F292" s="76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119"/>
      <c r="R292" s="110"/>
      <c r="S292" s="110"/>
      <c r="T292" s="110"/>
      <c r="U292" s="41"/>
      <c r="V292" s="146"/>
      <c r="W292" s="67"/>
      <c r="X292" s="147"/>
    </row>
    <row r="293" spans="1:24" ht="15" customHeight="1">
      <c r="B293" s="11"/>
      <c r="C293" s="12" t="s">
        <v>143</v>
      </c>
      <c r="D293" s="13"/>
      <c r="E293" s="28" t="s">
        <v>119</v>
      </c>
      <c r="F293" s="61">
        <v>99.6</v>
      </c>
      <c r="G293" s="61">
        <v>97.4</v>
      </c>
      <c r="H293" s="61">
        <v>98.1</v>
      </c>
      <c r="I293" s="61">
        <v>99.5</v>
      </c>
      <c r="J293" s="68">
        <v>92.9</v>
      </c>
      <c r="K293" s="65">
        <v>90.4</v>
      </c>
      <c r="L293" s="61">
        <v>85.9</v>
      </c>
      <c r="M293" s="61">
        <v>91.9</v>
      </c>
      <c r="N293" s="61">
        <v>92.5</v>
      </c>
      <c r="O293" s="172">
        <v>94.3</v>
      </c>
      <c r="P293" s="200">
        <v>93.8</v>
      </c>
      <c r="Q293" s="115" t="s">
        <v>235</v>
      </c>
      <c r="R293" s="112" t="str">
        <f t="shared" ref="R293:R298" si="95">IF(O293&gt;=501,"①",IF(O293&lt;=100,"③","②"))</f>
        <v>③</v>
      </c>
      <c r="S293" s="114" t="str">
        <f t="shared" ref="S293:S298" si="96">IF(P293/O293&lt;90%,"①",IF(AND(105%&lt;=P293/O293,P293/O293&lt;110%),"②",IF(AND(110%&lt;=P293/O293,P293/O293&lt;120%),"③",IF(P293/O293&gt;=120%,"④","⑤"))))</f>
        <v>⑤</v>
      </c>
      <c r="T293" s="113" t="e">
        <f>INDEX(#REF!,MATCH(S293,#REF!,0),MATCH(R293,#REF!,0))</f>
        <v>#REF!</v>
      </c>
      <c r="U293" s="41">
        <f t="shared" si="86"/>
        <v>1.0140540540540541</v>
      </c>
      <c r="V293" s="42">
        <f t="shared" ref="V293:V298" si="97">P293/O293</f>
        <v>0.99469777306468721</v>
      </c>
      <c r="W293" s="78">
        <f t="shared" si="87"/>
        <v>1.2999999999999972</v>
      </c>
      <c r="X293" s="78">
        <f t="shared" si="92"/>
        <v>-0.5</v>
      </c>
    </row>
    <row r="294" spans="1:24" ht="15" customHeight="1">
      <c r="B294" s="11"/>
      <c r="C294" s="12" t="s">
        <v>145</v>
      </c>
      <c r="D294" s="13"/>
      <c r="E294" s="28" t="s">
        <v>108</v>
      </c>
      <c r="F294" s="61">
        <v>88.1</v>
      </c>
      <c r="G294" s="61">
        <v>89.7</v>
      </c>
      <c r="H294" s="61">
        <v>93.1</v>
      </c>
      <c r="I294" s="61">
        <v>91</v>
      </c>
      <c r="J294" s="68">
        <v>80.099999999999994</v>
      </c>
      <c r="K294" s="65">
        <v>84.4</v>
      </c>
      <c r="L294" s="61">
        <v>74.7</v>
      </c>
      <c r="M294" s="61">
        <v>73</v>
      </c>
      <c r="N294" s="61">
        <v>77.599999999999994</v>
      </c>
      <c r="O294" s="172">
        <v>79.8</v>
      </c>
      <c r="P294" s="200">
        <v>78.900000000000006</v>
      </c>
      <c r="Q294" s="115" t="s">
        <v>235</v>
      </c>
      <c r="R294" s="112" t="str">
        <f t="shared" si="95"/>
        <v>③</v>
      </c>
      <c r="S294" s="114" t="str">
        <f t="shared" si="96"/>
        <v>⑤</v>
      </c>
      <c r="T294" s="113" t="e">
        <f>INDEX(#REF!,MATCH(S294,#REF!,0),MATCH(R294,#REF!,0))</f>
        <v>#REF!</v>
      </c>
      <c r="U294" s="41">
        <f t="shared" si="86"/>
        <v>1.0167525773195878</v>
      </c>
      <c r="V294" s="42">
        <f t="shared" si="97"/>
        <v>0.98872180451127833</v>
      </c>
      <c r="W294" s="78">
        <f t="shared" si="87"/>
        <v>1.3000000000000114</v>
      </c>
      <c r="X294" s="78">
        <f t="shared" si="92"/>
        <v>-0.89999999999999147</v>
      </c>
    </row>
    <row r="295" spans="1:24" ht="15" customHeight="1">
      <c r="B295" s="11"/>
      <c r="C295" s="12" t="s">
        <v>150</v>
      </c>
      <c r="D295" s="13"/>
      <c r="E295" s="28" t="s">
        <v>117</v>
      </c>
      <c r="F295" s="61">
        <v>70.400000000000006</v>
      </c>
      <c r="G295" s="61">
        <v>69.5</v>
      </c>
      <c r="H295" s="61">
        <v>73.099999999999994</v>
      </c>
      <c r="I295" s="61">
        <v>73.7</v>
      </c>
      <c r="J295" s="68">
        <v>66.400000000000006</v>
      </c>
      <c r="K295" s="65">
        <v>66</v>
      </c>
      <c r="L295" s="61">
        <v>62.2</v>
      </c>
      <c r="M295" s="61">
        <v>63.7</v>
      </c>
      <c r="N295" s="61">
        <v>63.5</v>
      </c>
      <c r="O295" s="172">
        <v>63.6</v>
      </c>
      <c r="P295" s="200">
        <v>64.3</v>
      </c>
      <c r="Q295" s="115" t="s">
        <v>235</v>
      </c>
      <c r="R295" s="112" t="str">
        <f t="shared" si="95"/>
        <v>③</v>
      </c>
      <c r="S295" s="114" t="str">
        <f t="shared" si="96"/>
        <v>⑤</v>
      </c>
      <c r="T295" s="113" t="e">
        <f>INDEX(#REF!,MATCH(S295,#REF!,0),MATCH(R295,#REF!,0))</f>
        <v>#REF!</v>
      </c>
      <c r="U295" s="41">
        <f t="shared" si="86"/>
        <v>1.0125984251968503</v>
      </c>
      <c r="V295" s="42">
        <f t="shared" si="97"/>
        <v>1.0110062893081759</v>
      </c>
      <c r="W295" s="78">
        <f t="shared" si="87"/>
        <v>0.79999999999999716</v>
      </c>
      <c r="X295" s="78">
        <f t="shared" si="92"/>
        <v>0.69999999999999574</v>
      </c>
    </row>
    <row r="296" spans="1:24" ht="15" customHeight="1">
      <c r="B296" s="11"/>
      <c r="C296" s="12" t="s">
        <v>154</v>
      </c>
      <c r="D296" s="13"/>
      <c r="E296" s="28" t="s">
        <v>117</v>
      </c>
      <c r="F296" s="61">
        <v>92.3</v>
      </c>
      <c r="G296" s="61">
        <v>94.3</v>
      </c>
      <c r="H296" s="61">
        <v>94.5</v>
      </c>
      <c r="I296" s="61">
        <v>95.6</v>
      </c>
      <c r="J296" s="68">
        <v>94.3</v>
      </c>
      <c r="K296" s="65">
        <v>95.5</v>
      </c>
      <c r="L296" s="61">
        <v>96.3</v>
      </c>
      <c r="M296" s="61">
        <v>98</v>
      </c>
      <c r="N296" s="61">
        <v>97</v>
      </c>
      <c r="O296" s="172">
        <v>98.8</v>
      </c>
      <c r="P296" s="200">
        <v>97.8</v>
      </c>
      <c r="Q296" s="115" t="s">
        <v>235</v>
      </c>
      <c r="R296" s="112" t="str">
        <f t="shared" si="95"/>
        <v>③</v>
      </c>
      <c r="S296" s="114" t="str">
        <f t="shared" si="96"/>
        <v>⑤</v>
      </c>
      <c r="T296" s="113" t="e">
        <f>INDEX(#REF!,MATCH(S296,#REF!,0),MATCH(R296,#REF!,0))</f>
        <v>#REF!</v>
      </c>
      <c r="U296" s="41">
        <f t="shared" si="86"/>
        <v>1.0082474226804123</v>
      </c>
      <c r="V296" s="42">
        <f t="shared" si="97"/>
        <v>0.98987854251012142</v>
      </c>
      <c r="W296" s="78">
        <f t="shared" si="87"/>
        <v>0.79999999999999716</v>
      </c>
      <c r="X296" s="78">
        <f t="shared" si="92"/>
        <v>-1</v>
      </c>
    </row>
    <row r="297" spans="1:24" ht="15" customHeight="1">
      <c r="B297" s="11"/>
      <c r="C297" s="12" t="s">
        <v>160</v>
      </c>
      <c r="D297" s="13"/>
      <c r="E297" s="28" t="s">
        <v>107</v>
      </c>
      <c r="F297" s="61">
        <v>93.3</v>
      </c>
      <c r="G297" s="61">
        <v>93.6</v>
      </c>
      <c r="H297" s="61">
        <v>90.2</v>
      </c>
      <c r="I297" s="61">
        <v>91.3</v>
      </c>
      <c r="J297" s="68">
        <v>91</v>
      </c>
      <c r="K297" s="65">
        <v>91.3</v>
      </c>
      <c r="L297" s="61">
        <v>95</v>
      </c>
      <c r="M297" s="61">
        <v>92.6</v>
      </c>
      <c r="N297" s="61">
        <v>92</v>
      </c>
      <c r="O297" s="172">
        <v>90.9</v>
      </c>
      <c r="P297" s="200">
        <v>90.9</v>
      </c>
      <c r="Q297" s="115" t="s">
        <v>235</v>
      </c>
      <c r="R297" s="112" t="str">
        <f t="shared" si="95"/>
        <v>③</v>
      </c>
      <c r="S297" s="114" t="str">
        <f t="shared" si="96"/>
        <v>⑤</v>
      </c>
      <c r="T297" s="113" t="e">
        <f>INDEX(#REF!,MATCH(S297,#REF!,0),MATCH(R297,#REF!,0))</f>
        <v>#REF!</v>
      </c>
      <c r="U297" s="41">
        <f t="shared" si="86"/>
        <v>0.98804347826086958</v>
      </c>
      <c r="V297" s="42">
        <f t="shared" si="97"/>
        <v>1</v>
      </c>
      <c r="W297" s="78">
        <f t="shared" si="87"/>
        <v>-1.0999999999999943</v>
      </c>
      <c r="X297" s="78">
        <f t="shared" si="92"/>
        <v>0</v>
      </c>
    </row>
    <row r="298" spans="1:24" ht="15" customHeight="1">
      <c r="B298" s="11"/>
      <c r="C298" s="12" t="s">
        <v>59</v>
      </c>
      <c r="D298" s="13"/>
      <c r="E298" s="28" t="s">
        <v>107</v>
      </c>
      <c r="F298" s="61">
        <v>91.9</v>
      </c>
      <c r="G298" s="61">
        <v>92.1</v>
      </c>
      <c r="H298" s="61">
        <v>92.5</v>
      </c>
      <c r="I298" s="61">
        <v>93.4</v>
      </c>
      <c r="J298" s="68">
        <v>88.8</v>
      </c>
      <c r="K298" s="65">
        <v>89.2</v>
      </c>
      <c r="L298" s="61">
        <v>87.1</v>
      </c>
      <c r="M298" s="61">
        <v>89</v>
      </c>
      <c r="N298" s="61">
        <v>89.3</v>
      </c>
      <c r="O298" s="172">
        <v>90.5</v>
      </c>
      <c r="P298" s="200">
        <v>90.1</v>
      </c>
      <c r="Q298" s="115" t="s">
        <v>235</v>
      </c>
      <c r="R298" s="112" t="str">
        <f t="shared" si="95"/>
        <v>③</v>
      </c>
      <c r="S298" s="114" t="str">
        <f t="shared" si="96"/>
        <v>⑤</v>
      </c>
      <c r="T298" s="113" t="e">
        <f>INDEX(#REF!,MATCH(S298,#REF!,0),MATCH(R298,#REF!,0))</f>
        <v>#REF!</v>
      </c>
      <c r="U298" s="41">
        <f t="shared" si="86"/>
        <v>1.0089585666293392</v>
      </c>
      <c r="V298" s="42">
        <f t="shared" si="97"/>
        <v>0.99558011049723749</v>
      </c>
      <c r="W298" s="78">
        <f t="shared" si="87"/>
        <v>0.79999999999999716</v>
      </c>
      <c r="X298" s="78">
        <f t="shared" si="92"/>
        <v>-0.40000000000000568</v>
      </c>
    </row>
    <row r="299" spans="1:24" ht="15" customHeight="1">
      <c r="B299" s="11"/>
      <c r="C299" s="12" t="s">
        <v>230</v>
      </c>
      <c r="D299" s="13"/>
      <c r="E299" s="28" t="s">
        <v>229</v>
      </c>
      <c r="F299" s="61"/>
      <c r="G299" s="61"/>
      <c r="H299" s="61"/>
      <c r="I299" s="61"/>
      <c r="J299" s="68"/>
      <c r="K299" s="65"/>
      <c r="L299" s="61"/>
      <c r="M299" s="266">
        <v>-110.01</v>
      </c>
      <c r="N299" s="266">
        <v>-109.93</v>
      </c>
      <c r="O299" s="267">
        <v>-99.57</v>
      </c>
      <c r="P299" s="268">
        <v>-104.64</v>
      </c>
      <c r="Q299" s="35"/>
      <c r="R299" s="257"/>
      <c r="S299" s="258"/>
      <c r="T299" s="259"/>
      <c r="U299" s="260"/>
      <c r="V299" s="261"/>
      <c r="W299" s="262"/>
      <c r="X299" s="262"/>
    </row>
    <row r="300" spans="1:24" ht="15" customHeight="1">
      <c r="B300" s="11"/>
      <c r="C300" s="12" t="s">
        <v>233</v>
      </c>
      <c r="D300" s="13"/>
      <c r="E300" s="28" t="s">
        <v>229</v>
      </c>
      <c r="F300" s="61"/>
      <c r="G300" s="61"/>
      <c r="H300" s="61"/>
      <c r="I300" s="61"/>
      <c r="J300" s="68"/>
      <c r="K300" s="65"/>
      <c r="L300" s="61"/>
      <c r="M300" s="269">
        <v>890.63</v>
      </c>
      <c r="N300" s="269">
        <v>917.86</v>
      </c>
      <c r="O300" s="267">
        <v>944.9</v>
      </c>
      <c r="P300" s="268">
        <v>948.03</v>
      </c>
      <c r="Q300" s="256"/>
      <c r="R300" s="158"/>
      <c r="S300" s="159"/>
      <c r="T300" s="160"/>
      <c r="U300" s="41"/>
      <c r="V300" s="161"/>
      <c r="W300" s="78"/>
      <c r="X300" s="78"/>
    </row>
    <row r="301" spans="1:24" ht="15" customHeight="1">
      <c r="B301" s="11"/>
      <c r="C301" s="12" t="s">
        <v>231</v>
      </c>
      <c r="D301" s="13"/>
      <c r="E301" s="28" t="s">
        <v>229</v>
      </c>
      <c r="F301" s="61"/>
      <c r="G301" s="61"/>
      <c r="H301" s="61"/>
      <c r="I301" s="61"/>
      <c r="J301" s="68"/>
      <c r="K301" s="65"/>
      <c r="L301" s="61"/>
      <c r="M301" s="269">
        <v>1000.64</v>
      </c>
      <c r="N301" s="269">
        <v>1027.79</v>
      </c>
      <c r="O301" s="267">
        <v>1044.47</v>
      </c>
      <c r="P301" s="268">
        <v>1052.67</v>
      </c>
      <c r="Q301" s="256"/>
      <c r="R301" s="158"/>
      <c r="S301" s="159"/>
      <c r="T301" s="160"/>
      <c r="U301" s="41"/>
      <c r="V301" s="161"/>
      <c r="W301" s="78"/>
      <c r="X301" s="78"/>
    </row>
    <row r="302" spans="1:24" ht="15" customHeight="1">
      <c r="A302" s="154">
        <v>13</v>
      </c>
      <c r="B302" s="11" t="s">
        <v>5</v>
      </c>
      <c r="C302" s="12"/>
      <c r="D302" s="13"/>
      <c r="E302" s="28"/>
      <c r="F302" s="11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117"/>
      <c r="R302" s="107"/>
      <c r="S302" s="107"/>
      <c r="T302" s="107"/>
      <c r="U302" s="41"/>
      <c r="V302" s="138"/>
      <c r="W302" s="67"/>
      <c r="X302" s="139"/>
    </row>
    <row r="303" spans="1:24" ht="15" customHeight="1">
      <c r="B303" s="11"/>
      <c r="C303" s="12" t="s">
        <v>143</v>
      </c>
      <c r="D303" s="13"/>
      <c r="E303" s="28" t="s">
        <v>107</v>
      </c>
      <c r="F303" s="61">
        <v>91.9</v>
      </c>
      <c r="G303" s="68">
        <v>90.8</v>
      </c>
      <c r="H303" s="68">
        <v>90.8</v>
      </c>
      <c r="I303" s="68">
        <v>87.6</v>
      </c>
      <c r="J303" s="68">
        <v>71.099999999999994</v>
      </c>
      <c r="K303" s="68">
        <v>69.209999999999994</v>
      </c>
      <c r="L303" s="68">
        <v>66.099999999999994</v>
      </c>
      <c r="M303" s="68">
        <v>77.400000000000006</v>
      </c>
      <c r="N303" s="68">
        <v>83.5</v>
      </c>
      <c r="O303" s="195">
        <v>87</v>
      </c>
      <c r="P303" s="200">
        <v>87.7</v>
      </c>
      <c r="Q303" s="115" t="s">
        <v>235</v>
      </c>
      <c r="R303" s="112" t="str">
        <f t="shared" ref="R303" si="98">IF(O303&gt;=501,"①",IF(O303&lt;=100,"③","②"))</f>
        <v>③</v>
      </c>
      <c r="S303" s="114" t="str">
        <f t="shared" ref="S303" si="99">IF(P303/O303&lt;90%,"①",IF(AND(105%&lt;=P303/O303,P303/O303&lt;110%),"②",IF(AND(110%&lt;=P303/O303,P303/O303&lt;120%),"③",IF(P303/O303&gt;=120%,"④","⑤"))))</f>
        <v>⑤</v>
      </c>
      <c r="T303" s="113" t="e">
        <f>INDEX(#REF!,MATCH(S303,#REF!,0),MATCH(R303,#REF!,0))</f>
        <v>#REF!</v>
      </c>
      <c r="U303" s="41">
        <f t="shared" si="86"/>
        <v>1.0502994011976048</v>
      </c>
      <c r="V303" s="42">
        <f t="shared" ref="V303" si="100">P303/O303</f>
        <v>1.0080459770114942</v>
      </c>
      <c r="W303" s="78">
        <f t="shared" si="87"/>
        <v>4.2000000000000028</v>
      </c>
      <c r="X303" s="78">
        <f t="shared" ref="X303" si="101">P303-O303</f>
        <v>0.70000000000000284</v>
      </c>
    </row>
    <row r="304" spans="1:24" ht="15" customHeight="1">
      <c r="B304" s="11"/>
      <c r="C304" s="12" t="s">
        <v>149</v>
      </c>
      <c r="D304" s="13"/>
      <c r="E304" s="28" t="s">
        <v>119</v>
      </c>
      <c r="F304" s="61">
        <v>81.599999999999994</v>
      </c>
      <c r="G304" s="68">
        <v>81.599999999999994</v>
      </c>
      <c r="H304" s="68">
        <v>82.1</v>
      </c>
      <c r="I304" s="68">
        <v>79.2</v>
      </c>
      <c r="J304" s="68">
        <v>62.6</v>
      </c>
      <c r="K304" s="68">
        <v>56.7</v>
      </c>
      <c r="L304" s="68">
        <v>56.9</v>
      </c>
      <c r="M304" s="68">
        <v>64.900000000000006</v>
      </c>
      <c r="N304" s="68">
        <v>69.599999999999994</v>
      </c>
      <c r="O304" s="195">
        <v>72</v>
      </c>
      <c r="P304" s="200">
        <v>67.5</v>
      </c>
      <c r="Q304" s="115" t="s">
        <v>235</v>
      </c>
      <c r="R304" s="112" t="str">
        <f t="shared" ref="R304:R307" si="102">IF(O304&gt;=501,"①",IF(O304&lt;=100,"③","②"))</f>
        <v>③</v>
      </c>
      <c r="S304" s="114" t="str">
        <f t="shared" ref="S304:S307" si="103">IF(P304/O304&lt;90%,"①",IF(AND(105%&lt;=P304/O304,P304/O304&lt;110%),"②",IF(AND(110%&lt;=P304/O304,P304/O304&lt;120%),"③",IF(P304/O304&gt;=120%,"④","⑤"))))</f>
        <v>⑤</v>
      </c>
      <c r="T304" s="113" t="e">
        <f>INDEX(#REF!,MATCH(S304,#REF!,0),MATCH(R304,#REF!,0))</f>
        <v>#REF!</v>
      </c>
      <c r="U304" s="41">
        <f t="shared" si="86"/>
        <v>0.96982758620689669</v>
      </c>
      <c r="V304" s="42">
        <f t="shared" ref="V304:V307" si="104">P304/O304</f>
        <v>0.9375</v>
      </c>
      <c r="W304" s="78">
        <f t="shared" si="87"/>
        <v>-2.0999999999999943</v>
      </c>
      <c r="X304" s="78">
        <f t="shared" ref="X304:X307" si="105">P304-O304</f>
        <v>-4.5</v>
      </c>
    </row>
    <row r="305" spans="1:24" ht="15" customHeight="1">
      <c r="B305" s="11"/>
      <c r="C305" s="12" t="s">
        <v>150</v>
      </c>
      <c r="D305" s="13"/>
      <c r="E305" s="28" t="s">
        <v>120</v>
      </c>
      <c r="F305" s="61">
        <v>85.1</v>
      </c>
      <c r="G305" s="68">
        <v>83.8</v>
      </c>
      <c r="H305" s="68">
        <v>86.8</v>
      </c>
      <c r="I305" s="68">
        <v>86.9</v>
      </c>
      <c r="J305" s="68">
        <v>79</v>
      </c>
      <c r="K305" s="68">
        <v>73.599999999999994</v>
      </c>
      <c r="L305" s="68">
        <v>68.900000000000006</v>
      </c>
      <c r="M305" s="68">
        <v>69.3</v>
      </c>
      <c r="N305" s="68">
        <v>72.3</v>
      </c>
      <c r="O305" s="195">
        <v>72.599999999999994</v>
      </c>
      <c r="P305" s="200">
        <v>74.3</v>
      </c>
      <c r="Q305" s="115" t="s">
        <v>235</v>
      </c>
      <c r="R305" s="112" t="str">
        <f t="shared" si="102"/>
        <v>③</v>
      </c>
      <c r="S305" s="114" t="str">
        <f t="shared" si="103"/>
        <v>⑤</v>
      </c>
      <c r="T305" s="113" t="e">
        <f>INDEX(#REF!,MATCH(S305,#REF!,0),MATCH(R305,#REF!,0))</f>
        <v>#REF!</v>
      </c>
      <c r="U305" s="41">
        <f t="shared" si="86"/>
        <v>1.0276625172890732</v>
      </c>
      <c r="V305" s="42">
        <f t="shared" si="104"/>
        <v>1.0234159779614325</v>
      </c>
      <c r="W305" s="78">
        <f t="shared" si="87"/>
        <v>2</v>
      </c>
      <c r="X305" s="78">
        <f t="shared" si="105"/>
        <v>1.7000000000000028</v>
      </c>
    </row>
    <row r="306" spans="1:24" ht="15" customHeight="1">
      <c r="B306" s="11"/>
      <c r="C306" s="12" t="s">
        <v>159</v>
      </c>
      <c r="D306" s="13"/>
      <c r="E306" s="28" t="s">
        <v>107</v>
      </c>
      <c r="F306" s="61">
        <v>87.2</v>
      </c>
      <c r="G306" s="88">
        <v>88.6</v>
      </c>
      <c r="H306" s="88">
        <v>88.8</v>
      </c>
      <c r="I306" s="88">
        <v>88.4</v>
      </c>
      <c r="J306" s="88">
        <v>86</v>
      </c>
      <c r="K306" s="88">
        <v>84.9</v>
      </c>
      <c r="L306" s="88">
        <v>83.4</v>
      </c>
      <c r="M306" s="88">
        <v>84.1</v>
      </c>
      <c r="N306" s="88">
        <v>87.8</v>
      </c>
      <c r="O306" s="195">
        <v>92</v>
      </c>
      <c r="P306" s="207">
        <v>88.8</v>
      </c>
      <c r="Q306" s="115" t="s">
        <v>235</v>
      </c>
      <c r="R306" s="112" t="str">
        <f t="shared" si="102"/>
        <v>③</v>
      </c>
      <c r="S306" s="114" t="str">
        <f t="shared" si="103"/>
        <v>⑤</v>
      </c>
      <c r="T306" s="113" t="e">
        <f>INDEX(#REF!,MATCH(S306,#REF!,0),MATCH(R306,#REF!,0))</f>
        <v>#REF!</v>
      </c>
      <c r="U306" s="41">
        <f t="shared" si="86"/>
        <v>1.0113895216400912</v>
      </c>
      <c r="V306" s="42">
        <f t="shared" si="104"/>
        <v>0.9652173913043478</v>
      </c>
      <c r="W306" s="78">
        <f t="shared" si="87"/>
        <v>1</v>
      </c>
      <c r="X306" s="78">
        <f t="shared" si="105"/>
        <v>-3.2000000000000028</v>
      </c>
    </row>
    <row r="307" spans="1:24" ht="15" customHeight="1">
      <c r="B307" s="11"/>
      <c r="C307" s="12" t="s">
        <v>160</v>
      </c>
      <c r="D307" s="13"/>
      <c r="E307" s="28" t="s">
        <v>107</v>
      </c>
      <c r="F307" s="61">
        <v>90.9</v>
      </c>
      <c r="G307" s="68">
        <v>91.7</v>
      </c>
      <c r="H307" s="68">
        <v>89.4</v>
      </c>
      <c r="I307" s="68">
        <v>91.1</v>
      </c>
      <c r="J307" s="68">
        <v>84.1</v>
      </c>
      <c r="K307" s="68">
        <v>86.1</v>
      </c>
      <c r="L307" s="68">
        <v>86.9</v>
      </c>
      <c r="M307" s="68">
        <v>89</v>
      </c>
      <c r="N307" s="68">
        <v>89.1</v>
      </c>
      <c r="O307" s="195">
        <v>91.3</v>
      </c>
      <c r="P307" s="200">
        <v>83.8</v>
      </c>
      <c r="Q307" s="115" t="s">
        <v>235</v>
      </c>
      <c r="R307" s="112" t="str">
        <f t="shared" si="102"/>
        <v>③</v>
      </c>
      <c r="S307" s="114" t="str">
        <f t="shared" si="103"/>
        <v>⑤</v>
      </c>
      <c r="T307" s="113" t="e">
        <f>INDEX(#REF!,MATCH(S307,#REF!,0),MATCH(R307,#REF!,0))</f>
        <v>#REF!</v>
      </c>
      <c r="U307" s="41">
        <f t="shared" si="86"/>
        <v>0.94051627384960723</v>
      </c>
      <c r="V307" s="42">
        <f t="shared" si="104"/>
        <v>0.91785323110624317</v>
      </c>
      <c r="W307" s="78">
        <f t="shared" si="87"/>
        <v>-5.2999999999999972</v>
      </c>
      <c r="X307" s="78">
        <f t="shared" si="105"/>
        <v>-7.5</v>
      </c>
    </row>
    <row r="308" spans="1:24" ht="15" customHeight="1">
      <c r="B308" s="11" t="s">
        <v>6</v>
      </c>
      <c r="C308" s="12"/>
      <c r="D308" s="13"/>
      <c r="E308" s="28"/>
      <c r="F308" s="11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117"/>
      <c r="R308" s="107"/>
      <c r="S308" s="107"/>
      <c r="T308" s="113"/>
      <c r="U308" s="41"/>
      <c r="V308" s="138"/>
      <c r="W308" s="67"/>
      <c r="X308" s="139"/>
    </row>
    <row r="309" spans="1:24" ht="15" customHeight="1">
      <c r="B309" s="11"/>
      <c r="C309" s="12" t="s">
        <v>143</v>
      </c>
      <c r="D309" s="13"/>
      <c r="E309" s="28" t="s">
        <v>11</v>
      </c>
      <c r="F309" s="59">
        <v>20010</v>
      </c>
      <c r="G309" s="64">
        <v>20493</v>
      </c>
      <c r="H309" s="64">
        <v>22175</v>
      </c>
      <c r="I309" s="64">
        <v>23649</v>
      </c>
      <c r="J309" s="64">
        <v>18440</v>
      </c>
      <c r="K309" s="64">
        <v>18256</v>
      </c>
      <c r="L309" s="64">
        <v>17188</v>
      </c>
      <c r="M309" s="64">
        <v>19699</v>
      </c>
      <c r="N309" s="64">
        <v>20754</v>
      </c>
      <c r="O309" s="213">
        <v>21752</v>
      </c>
      <c r="P309" s="199">
        <v>21101</v>
      </c>
      <c r="Q309" s="115" t="s">
        <v>235</v>
      </c>
      <c r="R309" s="112" t="str">
        <f t="shared" ref="R309:R313" si="106">IF(O309&gt;=501,"①",IF(O309&lt;=100,"③","②"))</f>
        <v>①</v>
      </c>
      <c r="S309" s="114" t="str">
        <f t="shared" ref="S309:S313" si="107">IF(P309/O309&lt;90%,"①",IF(AND(105%&lt;=P309/O309,P309/O309&lt;110%),"②",IF(AND(110%&lt;=P309/O309,P309/O309&lt;120%),"③",IF(P309/O309&gt;=120%,"④","⑤"))))</f>
        <v>⑤</v>
      </c>
      <c r="T309" s="113" t="e">
        <f>INDEX(#REF!,MATCH(S309,#REF!,0),MATCH(R309,#REF!,0))</f>
        <v>#REF!</v>
      </c>
      <c r="U309" s="41">
        <f t="shared" si="86"/>
        <v>1.016719668497639</v>
      </c>
      <c r="V309" s="42">
        <f t="shared" ref="V309:V313" si="108">P309/O309</f>
        <v>0.97007171754321442</v>
      </c>
      <c r="W309" s="67">
        <f t="shared" si="87"/>
        <v>347</v>
      </c>
      <c r="X309" s="67">
        <f t="shared" ref="X309:X313" si="109">P309-O309</f>
        <v>-651</v>
      </c>
    </row>
    <row r="310" spans="1:24" ht="15" customHeight="1">
      <c r="B310" s="11"/>
      <c r="C310" s="12" t="s">
        <v>145</v>
      </c>
      <c r="D310" s="13"/>
      <c r="E310" s="28" t="s">
        <v>11</v>
      </c>
      <c r="F310" s="59">
        <v>9183</v>
      </c>
      <c r="G310" s="64">
        <v>9862</v>
      </c>
      <c r="H310" s="64">
        <v>10313</v>
      </c>
      <c r="I310" s="64">
        <v>10266</v>
      </c>
      <c r="J310" s="64">
        <v>8449</v>
      </c>
      <c r="K310" s="64">
        <v>8735</v>
      </c>
      <c r="L310" s="64">
        <v>8764</v>
      </c>
      <c r="M310" s="64">
        <v>10434</v>
      </c>
      <c r="N310" s="64">
        <v>10859</v>
      </c>
      <c r="O310" s="213">
        <v>11000</v>
      </c>
      <c r="P310" s="199">
        <v>10760</v>
      </c>
      <c r="Q310" s="115" t="s">
        <v>235</v>
      </c>
      <c r="R310" s="112" t="str">
        <f t="shared" si="106"/>
        <v>①</v>
      </c>
      <c r="S310" s="114" t="str">
        <f t="shared" si="107"/>
        <v>⑤</v>
      </c>
      <c r="T310" s="113" t="e">
        <f>INDEX(#REF!,MATCH(S310,#REF!,0),MATCH(R310,#REF!,0))</f>
        <v>#REF!</v>
      </c>
      <c r="U310" s="41">
        <f t="shared" si="86"/>
        <v>0.99088313841053499</v>
      </c>
      <c r="V310" s="42">
        <f t="shared" si="108"/>
        <v>0.97818181818181815</v>
      </c>
      <c r="W310" s="67">
        <f t="shared" si="87"/>
        <v>-99</v>
      </c>
      <c r="X310" s="67">
        <f t="shared" si="109"/>
        <v>-240</v>
      </c>
    </row>
    <row r="311" spans="1:24" ht="15" customHeight="1">
      <c r="B311" s="11"/>
      <c r="C311" s="12" t="s">
        <v>150</v>
      </c>
      <c r="D311" s="13"/>
      <c r="E311" s="28" t="s">
        <v>11</v>
      </c>
      <c r="F311" s="59">
        <v>890</v>
      </c>
      <c r="G311" s="64">
        <v>955</v>
      </c>
      <c r="H311" s="64">
        <v>1111</v>
      </c>
      <c r="I311" s="64">
        <v>1135</v>
      </c>
      <c r="J311" s="64">
        <v>1177</v>
      </c>
      <c r="K311" s="64">
        <v>1172</v>
      </c>
      <c r="L311" s="64">
        <v>1021</v>
      </c>
      <c r="M311" s="64">
        <v>961</v>
      </c>
      <c r="N311" s="64">
        <v>1022</v>
      </c>
      <c r="O311" s="213">
        <v>1049</v>
      </c>
      <c r="P311" s="199">
        <v>1202</v>
      </c>
      <c r="Q311" s="115" t="s">
        <v>236</v>
      </c>
      <c r="R311" s="112" t="str">
        <f t="shared" si="106"/>
        <v>①</v>
      </c>
      <c r="S311" s="114" t="str">
        <f t="shared" si="107"/>
        <v>③</v>
      </c>
      <c r="T311" s="113" t="e">
        <f>INDEX(#REF!,MATCH(S311,#REF!,0),MATCH(R311,#REF!,0))</f>
        <v>#REF!</v>
      </c>
      <c r="U311" s="41">
        <f t="shared" si="86"/>
        <v>1.1761252446183954</v>
      </c>
      <c r="V311" s="42">
        <f t="shared" si="108"/>
        <v>1.1458531935176359</v>
      </c>
      <c r="W311" s="67">
        <f t="shared" si="87"/>
        <v>180</v>
      </c>
      <c r="X311" s="67">
        <f t="shared" si="109"/>
        <v>153</v>
      </c>
    </row>
    <row r="312" spans="1:24" ht="15" customHeight="1">
      <c r="B312" s="11"/>
      <c r="C312" s="12" t="s">
        <v>159</v>
      </c>
      <c r="D312" s="13"/>
      <c r="E312" s="28" t="s">
        <v>11</v>
      </c>
      <c r="F312" s="59">
        <f>F77</f>
        <v>11711</v>
      </c>
      <c r="G312" s="64">
        <v>13226</v>
      </c>
      <c r="H312" s="64">
        <f>H77</f>
        <v>13925</v>
      </c>
      <c r="I312" s="64">
        <f>I77</f>
        <v>14503</v>
      </c>
      <c r="J312" s="64">
        <v>14597</v>
      </c>
      <c r="K312" s="64">
        <v>15544</v>
      </c>
      <c r="L312" s="64">
        <v>16432</v>
      </c>
      <c r="M312" s="64">
        <v>16484</v>
      </c>
      <c r="N312" s="64">
        <v>17931</v>
      </c>
      <c r="O312" s="213">
        <v>17951</v>
      </c>
      <c r="P312" s="199">
        <v>18031</v>
      </c>
      <c r="Q312" s="115" t="s">
        <v>235</v>
      </c>
      <c r="R312" s="112" t="str">
        <f t="shared" si="106"/>
        <v>①</v>
      </c>
      <c r="S312" s="114" t="str">
        <f t="shared" si="107"/>
        <v>⑤</v>
      </c>
      <c r="T312" s="113" t="e">
        <f>INDEX(#REF!,MATCH(S312,#REF!,0),MATCH(R312,#REF!,0))</f>
        <v>#REF!</v>
      </c>
      <c r="U312" s="41">
        <f t="shared" si="86"/>
        <v>1.0055769338017957</v>
      </c>
      <c r="V312" s="42">
        <f t="shared" si="108"/>
        <v>1.0044565762353073</v>
      </c>
      <c r="W312" s="67">
        <f t="shared" si="87"/>
        <v>100</v>
      </c>
      <c r="X312" s="67">
        <f t="shared" si="109"/>
        <v>80</v>
      </c>
    </row>
    <row r="313" spans="1:24" ht="15" customHeight="1">
      <c r="B313" s="11"/>
      <c r="C313" s="12" t="s">
        <v>160</v>
      </c>
      <c r="D313" s="13"/>
      <c r="E313" s="28" t="s">
        <v>11</v>
      </c>
      <c r="F313" s="59">
        <v>10124</v>
      </c>
      <c r="G313" s="64">
        <v>10812</v>
      </c>
      <c r="H313" s="64">
        <v>10813</v>
      </c>
      <c r="I313" s="64">
        <v>10998</v>
      </c>
      <c r="J313" s="64">
        <v>10134</v>
      </c>
      <c r="K313" s="64">
        <v>10755</v>
      </c>
      <c r="L313" s="64">
        <v>11818</v>
      </c>
      <c r="M313" s="64">
        <v>11717</v>
      </c>
      <c r="N313" s="64">
        <v>11805</v>
      </c>
      <c r="O313" s="213">
        <v>11800</v>
      </c>
      <c r="P313" s="199">
        <v>11456</v>
      </c>
      <c r="Q313" s="115" t="s">
        <v>235</v>
      </c>
      <c r="R313" s="112" t="str">
        <f t="shared" si="106"/>
        <v>①</v>
      </c>
      <c r="S313" s="114" t="str">
        <f t="shared" si="107"/>
        <v>⑤</v>
      </c>
      <c r="T313" s="113" t="e">
        <f>INDEX(#REF!,MATCH(S313,#REF!,0),MATCH(R313,#REF!,0))</f>
        <v>#REF!</v>
      </c>
      <c r="U313" s="41">
        <f t="shared" si="86"/>
        <v>0.97043625582380344</v>
      </c>
      <c r="V313" s="42">
        <f t="shared" si="108"/>
        <v>0.97084745762711866</v>
      </c>
      <c r="W313" s="67">
        <f t="shared" si="87"/>
        <v>-349</v>
      </c>
      <c r="X313" s="67">
        <f t="shared" si="109"/>
        <v>-344</v>
      </c>
    </row>
    <row r="314" spans="1:24" ht="15" customHeight="1">
      <c r="B314" s="11"/>
      <c r="C314" s="12" t="s">
        <v>65</v>
      </c>
      <c r="D314" s="13"/>
      <c r="E314" s="28" t="s">
        <v>11</v>
      </c>
      <c r="F314" s="59">
        <f>SUBTOTAL(9,F309:F313)</f>
        <v>51918</v>
      </c>
      <c r="G314" s="64">
        <f t="shared" ref="G314:J314" si="110">SUM(G309:G313)</f>
        <v>55348</v>
      </c>
      <c r="H314" s="64">
        <f t="shared" si="110"/>
        <v>58337</v>
      </c>
      <c r="I314" s="64">
        <f t="shared" si="110"/>
        <v>60551</v>
      </c>
      <c r="J314" s="64">
        <f t="shared" si="110"/>
        <v>52797</v>
      </c>
      <c r="K314" s="64">
        <f t="shared" ref="K314:L314" si="111">SUM(K309:K313)</f>
        <v>54462</v>
      </c>
      <c r="L314" s="64">
        <f t="shared" si="111"/>
        <v>55223</v>
      </c>
      <c r="M314" s="64">
        <v>59295</v>
      </c>
      <c r="N314" s="64">
        <v>62371</v>
      </c>
      <c r="O314" s="212">
        <f>SUM(O309:O313)</f>
        <v>63552</v>
      </c>
      <c r="P314" s="199">
        <f>SUM(P309:P313)</f>
        <v>62550</v>
      </c>
      <c r="Q314" s="115" t="s">
        <v>235</v>
      </c>
      <c r="R314" s="112" t="str">
        <f t="shared" ref="R314" si="112">IF(O314&gt;=501,"①",IF(O314&lt;=100,"③","②"))</f>
        <v>①</v>
      </c>
      <c r="S314" s="114" t="str">
        <f t="shared" ref="S314" si="113">IF(P314/O314&lt;90%,"①",IF(AND(105%&lt;=P314/O314,P314/O314&lt;110%),"②",IF(AND(110%&lt;=P314/O314,P314/O314&lt;120%),"③",IF(P314/O314&gt;=120%,"④","⑤"))))</f>
        <v>⑤</v>
      </c>
      <c r="T314" s="113" t="e">
        <f>INDEX(#REF!,MATCH(S314,#REF!,0),MATCH(R314,#REF!,0))</f>
        <v>#REF!</v>
      </c>
      <c r="U314" s="41">
        <f t="shared" si="86"/>
        <v>1.0028699235221497</v>
      </c>
      <c r="V314" s="42">
        <f t="shared" ref="V314" si="114">P314/O314</f>
        <v>0.9842333836858006</v>
      </c>
      <c r="W314" s="67">
        <f t="shared" si="87"/>
        <v>179</v>
      </c>
      <c r="X314" s="67">
        <f t="shared" ref="X314" si="115">P314-O314</f>
        <v>-1002</v>
      </c>
    </row>
    <row r="315" spans="1:24" customFormat="1" hidden="1">
      <c r="A315" s="154"/>
      <c r="B315" s="3" t="s">
        <v>40</v>
      </c>
      <c r="C315" s="12"/>
      <c r="D315" s="13"/>
      <c r="E315" s="10"/>
      <c r="F315" s="61"/>
      <c r="G315" s="66"/>
      <c r="H315" s="66"/>
      <c r="I315" s="66"/>
      <c r="J315" s="66"/>
      <c r="K315" s="66"/>
      <c r="L315" s="66"/>
      <c r="M315" s="66"/>
      <c r="N315" s="66"/>
      <c r="O315" s="68"/>
      <c r="P315" s="66"/>
      <c r="Q315" s="66"/>
      <c r="R315" s="96"/>
      <c r="S315" s="96"/>
      <c r="T315" s="96"/>
      <c r="U315" s="41"/>
      <c r="V315" s="126"/>
      <c r="W315" s="67"/>
      <c r="X315" s="127"/>
    </row>
    <row r="316" spans="1:24" customFormat="1" hidden="1">
      <c r="A316" s="154"/>
      <c r="B316" s="3"/>
      <c r="C316" s="12" t="s">
        <v>144</v>
      </c>
      <c r="D316" s="13"/>
      <c r="E316" s="10"/>
      <c r="F316" s="61"/>
      <c r="G316" s="66"/>
      <c r="H316" s="66"/>
      <c r="I316" s="66"/>
      <c r="J316" s="66"/>
      <c r="K316" s="66"/>
      <c r="L316" s="66"/>
      <c r="M316" s="66"/>
      <c r="N316" s="66"/>
      <c r="O316" s="68"/>
      <c r="P316" s="66"/>
      <c r="Q316" s="66"/>
      <c r="R316" s="96"/>
      <c r="S316" s="96"/>
      <c r="T316" s="96"/>
      <c r="U316" s="41"/>
      <c r="V316" s="126"/>
      <c r="W316" s="67"/>
      <c r="X316" s="127"/>
    </row>
    <row r="317" spans="1:24" customFormat="1" hidden="1">
      <c r="A317" s="154"/>
      <c r="B317" s="3"/>
      <c r="C317" s="12"/>
      <c r="D317" s="13" t="s">
        <v>41</v>
      </c>
      <c r="E317" s="10" t="s">
        <v>11</v>
      </c>
      <c r="F317" s="69">
        <v>20083</v>
      </c>
      <c r="G317" s="81">
        <v>20543</v>
      </c>
      <c r="H317" s="81">
        <v>22108</v>
      </c>
      <c r="I317" s="81">
        <v>23632</v>
      </c>
      <c r="J317" s="81">
        <v>18049</v>
      </c>
      <c r="K317" s="184">
        <v>17637</v>
      </c>
      <c r="L317" s="184">
        <v>16510</v>
      </c>
      <c r="M317" s="184">
        <v>19029</v>
      </c>
      <c r="N317" s="184">
        <v>19935</v>
      </c>
      <c r="O317" s="186"/>
      <c r="P317" s="225">
        <v>20392</v>
      </c>
      <c r="Q317" s="149"/>
      <c r="R317" s="102"/>
      <c r="S317" s="102"/>
      <c r="T317" s="102"/>
      <c r="U317" s="41">
        <f t="shared" si="86"/>
        <v>1.0229245046400803</v>
      </c>
      <c r="V317" s="42"/>
      <c r="W317" s="67">
        <f t="shared" si="87"/>
        <v>457</v>
      </c>
      <c r="X317" s="127"/>
    </row>
    <row r="318" spans="1:24" customFormat="1" hidden="1">
      <c r="A318" s="154"/>
      <c r="B318" s="3"/>
      <c r="C318" s="12"/>
      <c r="D318" s="13" t="s">
        <v>42</v>
      </c>
      <c r="E318" s="10" t="s">
        <v>43</v>
      </c>
      <c r="F318" s="61">
        <v>28.9</v>
      </c>
      <c r="G318" s="68">
        <v>29.6</v>
      </c>
      <c r="H318" s="68">
        <v>31</v>
      </c>
      <c r="I318" s="68">
        <v>31.9</v>
      </c>
      <c r="J318" s="68">
        <f>+(J303/100)*365/J319</f>
        <v>23.592272727272725</v>
      </c>
      <c r="K318" s="68">
        <f>(K303/100)*365/K319</f>
        <v>23.390416666666663</v>
      </c>
      <c r="L318" s="68">
        <v>25.1</v>
      </c>
      <c r="M318" s="68">
        <v>26</v>
      </c>
      <c r="N318" s="68">
        <v>27.5</v>
      </c>
      <c r="O318" s="186"/>
      <c r="P318" s="200">
        <v>28.83828828828829</v>
      </c>
      <c r="Q318" s="66"/>
      <c r="R318" s="100"/>
      <c r="S318" s="100"/>
      <c r="T318" s="100"/>
      <c r="U318" s="41">
        <f t="shared" si="86"/>
        <v>1.0486650286650288</v>
      </c>
      <c r="V318" s="42"/>
      <c r="W318" s="67">
        <f t="shared" si="87"/>
        <v>1.3382882882882896</v>
      </c>
      <c r="X318" s="127"/>
    </row>
    <row r="319" spans="1:24" customFormat="1" hidden="1">
      <c r="A319" s="154"/>
      <c r="B319" s="3"/>
      <c r="C319" s="12"/>
      <c r="D319" s="13" t="s">
        <v>44</v>
      </c>
      <c r="E319" s="10" t="s">
        <v>45</v>
      </c>
      <c r="F319" s="61">
        <v>11.6</v>
      </c>
      <c r="G319" s="68">
        <v>11.2</v>
      </c>
      <c r="H319" s="68">
        <v>10.7</v>
      </c>
      <c r="I319" s="68">
        <v>10.4</v>
      </c>
      <c r="J319" s="68">
        <v>11</v>
      </c>
      <c r="K319" s="68">
        <v>10.8</v>
      </c>
      <c r="L319" s="68">
        <v>10</v>
      </c>
      <c r="M319" s="68">
        <v>10.9</v>
      </c>
      <c r="N319" s="68">
        <v>11.1</v>
      </c>
      <c r="O319" s="186"/>
      <c r="P319" s="200">
        <v>11.1</v>
      </c>
      <c r="Q319" s="66"/>
      <c r="R319" s="100"/>
      <c r="S319" s="100"/>
      <c r="T319" s="100"/>
      <c r="U319" s="41">
        <f t="shared" si="86"/>
        <v>1</v>
      </c>
      <c r="V319" s="42"/>
      <c r="W319" s="67">
        <f t="shared" si="87"/>
        <v>0</v>
      </c>
      <c r="X319" s="127"/>
    </row>
    <row r="320" spans="1:24" customFormat="1" hidden="1">
      <c r="A320" s="154"/>
      <c r="B320" s="3"/>
      <c r="C320" s="12" t="s">
        <v>146</v>
      </c>
      <c r="D320" s="13"/>
      <c r="E320" s="10"/>
      <c r="F320" s="61"/>
      <c r="G320" s="66"/>
      <c r="H320" s="66"/>
      <c r="I320" s="66"/>
      <c r="J320" s="66"/>
      <c r="K320" s="66"/>
      <c r="L320" s="66"/>
      <c r="M320" s="66"/>
      <c r="N320" s="66"/>
      <c r="O320" s="68"/>
      <c r="P320" s="66"/>
      <c r="Q320" s="66"/>
      <c r="R320" s="96"/>
      <c r="S320" s="96"/>
      <c r="T320" s="96"/>
      <c r="U320" s="41"/>
      <c r="V320" s="126"/>
      <c r="W320" s="67"/>
      <c r="X320" s="127"/>
    </row>
    <row r="321" spans="1:24" customFormat="1" hidden="1">
      <c r="A321" s="154"/>
      <c r="B321" s="3"/>
      <c r="C321" s="12"/>
      <c r="D321" s="13" t="s">
        <v>41</v>
      </c>
      <c r="E321" s="10" t="s">
        <v>11</v>
      </c>
      <c r="F321" s="61">
        <v>8926</v>
      </c>
      <c r="G321" s="61">
        <v>9544</v>
      </c>
      <c r="H321" s="61">
        <v>10063</v>
      </c>
      <c r="I321" s="61">
        <v>9982</v>
      </c>
      <c r="J321" s="69">
        <v>8275</v>
      </c>
      <c r="K321" s="211">
        <v>8520</v>
      </c>
      <c r="L321" s="211">
        <v>8872</v>
      </c>
      <c r="M321" s="211">
        <v>10721</v>
      </c>
      <c r="N321" s="211">
        <v>10618</v>
      </c>
      <c r="O321" s="186"/>
      <c r="P321" s="219">
        <v>10535</v>
      </c>
      <c r="Q321" s="66"/>
      <c r="R321" s="95"/>
      <c r="S321" s="95"/>
      <c r="T321" s="95"/>
      <c r="U321" s="41">
        <f t="shared" si="86"/>
        <v>0.99218308532680355</v>
      </c>
      <c r="V321" s="42"/>
      <c r="W321" s="67">
        <f t="shared" si="87"/>
        <v>-83</v>
      </c>
      <c r="X321" s="127"/>
    </row>
    <row r="322" spans="1:24" customFormat="1" hidden="1">
      <c r="A322" s="154"/>
      <c r="B322" s="3"/>
      <c r="C322" s="12" t="s">
        <v>132</v>
      </c>
      <c r="D322" s="13" t="s">
        <v>42</v>
      </c>
      <c r="E322" s="10" t="s">
        <v>43</v>
      </c>
      <c r="F322" s="61">
        <v>24.4</v>
      </c>
      <c r="G322" s="61">
        <v>26.3</v>
      </c>
      <c r="H322" s="61">
        <v>27.2</v>
      </c>
      <c r="I322" s="61">
        <v>27.3</v>
      </c>
      <c r="J322" s="61">
        <v>20</v>
      </c>
      <c r="K322" s="61">
        <v>20.57</v>
      </c>
      <c r="L322" s="61">
        <v>20.6</v>
      </c>
      <c r="M322" s="61">
        <v>28.6</v>
      </c>
      <c r="N322" s="61">
        <v>29.5</v>
      </c>
      <c r="O322" s="186"/>
      <c r="P322" s="48">
        <v>30.1</v>
      </c>
      <c r="Q322" s="66"/>
      <c r="R322" s="95"/>
      <c r="S322" s="95"/>
      <c r="T322" s="95"/>
      <c r="U322" s="41">
        <f t="shared" si="86"/>
        <v>1.0203389830508476</v>
      </c>
      <c r="V322" s="42"/>
      <c r="W322" s="67">
        <f t="shared" si="87"/>
        <v>0.60000000000000142</v>
      </c>
      <c r="X322" s="127"/>
    </row>
    <row r="323" spans="1:24" customFormat="1" hidden="1">
      <c r="A323" s="154"/>
      <c r="B323" s="3"/>
      <c r="C323" s="12"/>
      <c r="D323" s="13" t="s">
        <v>46</v>
      </c>
      <c r="E323" s="10" t="s">
        <v>45</v>
      </c>
      <c r="F323" s="61">
        <v>12.2</v>
      </c>
      <c r="G323" s="61">
        <v>11.3</v>
      </c>
      <c r="H323" s="61">
        <v>10.9</v>
      </c>
      <c r="I323" s="61">
        <v>10.6</v>
      </c>
      <c r="J323" s="61">
        <v>10.1</v>
      </c>
      <c r="K323" s="61">
        <v>8.8000000000000007</v>
      </c>
      <c r="L323" s="61">
        <v>8.8000000000000007</v>
      </c>
      <c r="M323" s="61">
        <v>8.3000000000000007</v>
      </c>
      <c r="N323" s="61">
        <v>8.6</v>
      </c>
      <c r="O323" s="186"/>
      <c r="P323" s="48">
        <v>8.4</v>
      </c>
      <c r="Q323" s="66"/>
      <c r="R323" s="95"/>
      <c r="S323" s="95"/>
      <c r="T323" s="95"/>
      <c r="U323" s="41">
        <f t="shared" si="86"/>
        <v>0.9767441860465117</v>
      </c>
      <c r="V323" s="42"/>
      <c r="W323" s="67">
        <f t="shared" si="87"/>
        <v>-0.19999999999999929</v>
      </c>
      <c r="X323" s="127"/>
    </row>
    <row r="324" spans="1:24" customFormat="1" hidden="1">
      <c r="A324" s="154"/>
      <c r="B324" s="3"/>
      <c r="C324" s="12" t="s">
        <v>152</v>
      </c>
      <c r="D324" s="13"/>
      <c r="E324" s="10"/>
      <c r="F324" s="61"/>
      <c r="G324" s="66"/>
      <c r="H324" s="66"/>
      <c r="I324" s="66"/>
      <c r="J324" s="66"/>
      <c r="K324" s="66"/>
      <c r="L324" s="66"/>
      <c r="M324" s="66"/>
      <c r="N324" s="66"/>
      <c r="O324" s="68"/>
      <c r="P324" s="66"/>
      <c r="Q324" s="66"/>
      <c r="R324" s="96"/>
      <c r="S324" s="96"/>
      <c r="T324" s="96"/>
      <c r="U324" s="41"/>
      <c r="V324" s="126"/>
      <c r="W324" s="67"/>
      <c r="X324" s="127"/>
    </row>
    <row r="325" spans="1:24" customFormat="1" hidden="1">
      <c r="A325" s="154"/>
      <c r="B325" s="3"/>
      <c r="C325" s="12"/>
      <c r="D325" s="13" t="s">
        <v>41</v>
      </c>
      <c r="E325" s="10" t="s">
        <v>11</v>
      </c>
      <c r="F325" s="70">
        <v>900</v>
      </c>
      <c r="G325" s="80">
        <v>949</v>
      </c>
      <c r="H325" s="64">
        <v>1114</v>
      </c>
      <c r="I325" s="64">
        <v>1149</v>
      </c>
      <c r="J325" s="64">
        <v>1208</v>
      </c>
      <c r="K325" s="27">
        <v>1205</v>
      </c>
      <c r="L325" s="27">
        <v>1009</v>
      </c>
      <c r="M325" s="27">
        <v>964</v>
      </c>
      <c r="N325" s="27">
        <v>1013</v>
      </c>
      <c r="O325" s="186"/>
      <c r="P325" s="35">
        <v>1209</v>
      </c>
      <c r="Q325" s="116"/>
      <c r="R325" s="109"/>
      <c r="S325" s="109"/>
      <c r="T325" s="109"/>
      <c r="U325" s="41">
        <f t="shared" si="86"/>
        <v>1.1934846989141166</v>
      </c>
      <c r="V325" s="42"/>
      <c r="W325" s="67">
        <f t="shared" si="87"/>
        <v>196</v>
      </c>
      <c r="X325" s="127"/>
    </row>
    <row r="326" spans="1:24" customFormat="1" hidden="1">
      <c r="A326" s="154"/>
      <c r="B326" s="3"/>
      <c r="C326" s="12" t="s">
        <v>130</v>
      </c>
      <c r="D326" s="13" t="s">
        <v>42</v>
      </c>
      <c r="E326" s="10" t="s">
        <v>43</v>
      </c>
      <c r="F326" s="61">
        <v>1.9038403402911099</v>
      </c>
      <c r="G326" s="68">
        <v>2.02597664893961</v>
      </c>
      <c r="H326" s="68">
        <v>2.32979902885715</v>
      </c>
      <c r="I326" s="68">
        <v>2.4</v>
      </c>
      <c r="J326" s="68">
        <v>2.5</v>
      </c>
      <c r="K326" s="68">
        <v>2.5</v>
      </c>
      <c r="L326" s="68">
        <v>2.5</v>
      </c>
      <c r="M326" s="68">
        <v>2.1</v>
      </c>
      <c r="N326" s="68">
        <v>2.2000000000000002</v>
      </c>
      <c r="O326" s="186"/>
      <c r="P326" s="200">
        <v>2.7</v>
      </c>
      <c r="Q326" s="66"/>
      <c r="R326" s="100"/>
      <c r="S326" s="100"/>
      <c r="T326" s="100"/>
      <c r="U326" s="41">
        <f t="shared" si="86"/>
        <v>1.2272727272727273</v>
      </c>
      <c r="V326" s="42"/>
      <c r="W326" s="67">
        <f t="shared" si="87"/>
        <v>0.5</v>
      </c>
      <c r="X326" s="127"/>
    </row>
    <row r="327" spans="1:24" customFormat="1" hidden="1">
      <c r="A327" s="154"/>
      <c r="B327" s="3"/>
      <c r="C327" s="12"/>
      <c r="D327" s="13" t="s">
        <v>44</v>
      </c>
      <c r="E327" s="10" t="s">
        <v>45</v>
      </c>
      <c r="F327" s="61">
        <v>163.1</v>
      </c>
      <c r="G327" s="68">
        <v>150.9</v>
      </c>
      <c r="H327" s="68">
        <v>133.69999999999999</v>
      </c>
      <c r="I327" s="68">
        <v>130.69999999999999</v>
      </c>
      <c r="J327" s="68">
        <v>113.3</v>
      </c>
      <c r="K327" s="68">
        <v>105</v>
      </c>
      <c r="L327" s="68">
        <v>111.3</v>
      </c>
      <c r="M327" s="68">
        <v>120.4</v>
      </c>
      <c r="N327" s="68">
        <v>118.5</v>
      </c>
      <c r="O327" s="186"/>
      <c r="P327" s="200">
        <v>102.7</v>
      </c>
      <c r="Q327" s="66"/>
      <c r="R327" s="100"/>
      <c r="S327" s="100"/>
      <c r="T327" s="100"/>
      <c r="U327" s="41">
        <f t="shared" si="86"/>
        <v>0.8666666666666667</v>
      </c>
      <c r="V327" s="42"/>
      <c r="W327" s="67">
        <f t="shared" si="87"/>
        <v>-15.799999999999997</v>
      </c>
      <c r="X327" s="127"/>
    </row>
    <row r="328" spans="1:24" customFormat="1" hidden="1">
      <c r="A328" s="154"/>
      <c r="B328" s="3"/>
      <c r="C328" s="12" t="s">
        <v>157</v>
      </c>
      <c r="D328" s="13"/>
      <c r="E328" s="10"/>
      <c r="F328" s="61"/>
      <c r="G328" s="66"/>
      <c r="H328" s="66"/>
      <c r="I328" s="66"/>
      <c r="J328" s="66"/>
      <c r="K328" s="66"/>
      <c r="L328" s="66"/>
      <c r="M328" s="66"/>
      <c r="N328" s="66"/>
      <c r="O328" s="68"/>
      <c r="P328" s="66"/>
      <c r="Q328" s="66"/>
      <c r="R328" s="96"/>
      <c r="S328" s="96"/>
      <c r="T328" s="96"/>
      <c r="U328" s="41"/>
      <c r="V328" s="126"/>
      <c r="W328" s="67"/>
      <c r="X328" s="127"/>
    </row>
    <row r="329" spans="1:24" customFormat="1" hidden="1">
      <c r="A329" s="154"/>
      <c r="B329" s="3"/>
      <c r="C329" s="12"/>
      <c r="D329" s="13" t="s">
        <v>41</v>
      </c>
      <c r="E329" s="10" t="s">
        <v>11</v>
      </c>
      <c r="F329" s="69">
        <v>11832</v>
      </c>
      <c r="G329" s="89">
        <v>13715</v>
      </c>
      <c r="H329" s="89">
        <v>13894</v>
      </c>
      <c r="I329" s="89">
        <v>14484</v>
      </c>
      <c r="J329" s="89">
        <v>14594</v>
      </c>
      <c r="K329" s="181">
        <v>15556</v>
      </c>
      <c r="L329" s="181">
        <v>16440</v>
      </c>
      <c r="M329" s="181">
        <v>16501</v>
      </c>
      <c r="N329" s="181">
        <v>17812</v>
      </c>
      <c r="O329" s="186"/>
      <c r="P329" s="228">
        <v>17788</v>
      </c>
      <c r="Q329" s="152"/>
      <c r="R329" s="111"/>
      <c r="S329" s="111"/>
      <c r="T329" s="111"/>
      <c r="U329" s="41">
        <f t="shared" si="86"/>
        <v>0.99865259375701776</v>
      </c>
      <c r="V329" s="42"/>
      <c r="W329" s="67">
        <f t="shared" si="87"/>
        <v>-24</v>
      </c>
      <c r="X329" s="127"/>
    </row>
    <row r="330" spans="1:24" customFormat="1" hidden="1">
      <c r="A330" s="154"/>
      <c r="B330" s="3"/>
      <c r="C330" s="12"/>
      <c r="D330" s="13" t="s">
        <v>42</v>
      </c>
      <c r="E330" s="10" t="s">
        <v>43</v>
      </c>
      <c r="F330" s="61">
        <v>25.7</v>
      </c>
      <c r="G330" s="84">
        <v>29.3</v>
      </c>
      <c r="H330" s="84">
        <v>31</v>
      </c>
      <c r="I330" s="84">
        <v>32.4</v>
      </c>
      <c r="J330" s="84">
        <v>32.799999999999997</v>
      </c>
      <c r="K330" s="84">
        <v>35.200000000000003</v>
      </c>
      <c r="L330" s="84">
        <v>37.5</v>
      </c>
      <c r="M330" s="84">
        <v>37.6</v>
      </c>
      <c r="N330" s="84">
        <v>41.1</v>
      </c>
      <c r="O330" s="186"/>
      <c r="P330" s="49">
        <v>41.2</v>
      </c>
      <c r="Q330" s="150"/>
      <c r="R330" s="104"/>
      <c r="S330" s="104"/>
      <c r="T330" s="104"/>
      <c r="U330" s="41">
        <f t="shared" si="86"/>
        <v>1.002433090024331</v>
      </c>
      <c r="V330" s="42"/>
      <c r="W330" s="67">
        <f t="shared" si="87"/>
        <v>0.10000000000000142</v>
      </c>
      <c r="X330" s="127"/>
    </row>
    <row r="331" spans="1:24" customFormat="1" hidden="1">
      <c r="A331" s="154"/>
      <c r="B331" s="3"/>
      <c r="C331" s="12"/>
      <c r="D331" s="13" t="s">
        <v>44</v>
      </c>
      <c r="E331" s="10" t="s">
        <v>45</v>
      </c>
      <c r="F331" s="61">
        <v>12.4</v>
      </c>
      <c r="G331" s="84">
        <v>11</v>
      </c>
      <c r="H331" s="84">
        <v>10.5</v>
      </c>
      <c r="I331" s="84">
        <v>10</v>
      </c>
      <c r="J331" s="84">
        <v>9.6</v>
      </c>
      <c r="K331" s="84">
        <v>8.8000000000000007</v>
      </c>
      <c r="L331" s="84">
        <v>8.1</v>
      </c>
      <c r="M331" s="84">
        <v>8.1999999999999993</v>
      </c>
      <c r="N331" s="84">
        <v>7.8</v>
      </c>
      <c r="O331" s="186"/>
      <c r="P331" s="49">
        <v>7.9</v>
      </c>
      <c r="Q331" s="150"/>
      <c r="R331" s="104"/>
      <c r="S331" s="104"/>
      <c r="T331" s="104"/>
      <c r="U331" s="41">
        <f t="shared" ref="U331:U355" si="116">P331/N331</f>
        <v>1.012820512820513</v>
      </c>
      <c r="V331" s="42"/>
      <c r="W331" s="67">
        <f t="shared" ref="W331:W355" si="117">P331-N331</f>
        <v>0.10000000000000053</v>
      </c>
      <c r="X331" s="127"/>
    </row>
    <row r="332" spans="1:24" customFormat="1" hidden="1">
      <c r="A332" s="154"/>
      <c r="B332" s="3"/>
      <c r="C332" s="12" t="s">
        <v>161</v>
      </c>
      <c r="D332" s="13"/>
      <c r="E332" s="10"/>
      <c r="F332" s="61"/>
      <c r="G332" s="66"/>
      <c r="H332" s="66"/>
      <c r="I332" s="66"/>
      <c r="J332" s="66"/>
      <c r="K332" s="66"/>
      <c r="L332" s="66"/>
      <c r="M332" s="66"/>
      <c r="N332" s="66"/>
      <c r="O332" s="68"/>
      <c r="P332" s="66"/>
      <c r="Q332" s="66"/>
      <c r="R332" s="96"/>
      <c r="S332" s="96"/>
      <c r="T332" s="96"/>
      <c r="U332" s="41"/>
      <c r="V332" s="126"/>
      <c r="W332" s="67"/>
      <c r="X332" s="127"/>
    </row>
    <row r="333" spans="1:24" customFormat="1" hidden="1">
      <c r="A333" s="154"/>
      <c r="B333" s="3"/>
      <c r="C333" s="12"/>
      <c r="D333" s="13" t="s">
        <v>41</v>
      </c>
      <c r="E333" s="10" t="s">
        <v>11</v>
      </c>
      <c r="F333" s="69">
        <v>10112</v>
      </c>
      <c r="G333" s="81">
        <v>10869</v>
      </c>
      <c r="H333" s="81">
        <v>10773</v>
      </c>
      <c r="I333" s="81">
        <v>10802</v>
      </c>
      <c r="J333" s="81">
        <v>10133</v>
      </c>
      <c r="K333" s="184">
        <v>10752</v>
      </c>
      <c r="L333" s="184">
        <v>11798</v>
      </c>
      <c r="M333" s="184">
        <v>11681</v>
      </c>
      <c r="N333" s="184">
        <v>11805</v>
      </c>
      <c r="O333" s="186"/>
      <c r="P333" s="225">
        <v>11462</v>
      </c>
      <c r="Q333" s="149"/>
      <c r="R333" s="102"/>
      <c r="S333" s="102"/>
      <c r="T333" s="102"/>
      <c r="U333" s="41">
        <f t="shared" si="116"/>
        <v>0.97094451503600165</v>
      </c>
      <c r="V333" s="42"/>
      <c r="W333" s="67">
        <f t="shared" si="117"/>
        <v>-343</v>
      </c>
      <c r="X333" s="127"/>
    </row>
    <row r="334" spans="1:24" customFormat="1" hidden="1">
      <c r="A334" s="154"/>
      <c r="B334" s="3"/>
      <c r="C334" s="12"/>
      <c r="D334" s="13" t="s">
        <v>42</v>
      </c>
      <c r="E334" s="10" t="s">
        <v>43</v>
      </c>
      <c r="F334" s="61">
        <v>36.1</v>
      </c>
      <c r="G334" s="68">
        <v>35.200000000000003</v>
      </c>
      <c r="H334" s="68">
        <v>34.5</v>
      </c>
      <c r="I334" s="68">
        <v>35.1</v>
      </c>
      <c r="J334" s="68">
        <v>32.299999999999997</v>
      </c>
      <c r="K334" s="68">
        <v>34.5</v>
      </c>
      <c r="L334" s="68">
        <v>38.4</v>
      </c>
      <c r="M334" s="68">
        <v>37.9</v>
      </c>
      <c r="N334" s="68">
        <v>38.299999999999997</v>
      </c>
      <c r="O334" s="186"/>
      <c r="P334" s="200">
        <v>37.1</v>
      </c>
      <c r="Q334" s="66"/>
      <c r="R334" s="100"/>
      <c r="S334" s="100"/>
      <c r="T334" s="100"/>
      <c r="U334" s="41">
        <f t="shared" si="116"/>
        <v>0.96866840731070503</v>
      </c>
      <c r="V334" s="42"/>
      <c r="W334" s="67">
        <f t="shared" si="117"/>
        <v>-1.1999999999999957</v>
      </c>
      <c r="X334" s="127"/>
    </row>
    <row r="335" spans="1:24" customFormat="1" ht="14.25" hidden="1" customHeight="1">
      <c r="A335" s="154"/>
      <c r="B335" s="3"/>
      <c r="C335" s="12"/>
      <c r="D335" s="13" t="s">
        <v>44</v>
      </c>
      <c r="E335" s="10" t="s">
        <v>45</v>
      </c>
      <c r="F335" s="61">
        <v>10.1</v>
      </c>
      <c r="G335" s="68">
        <v>9.5</v>
      </c>
      <c r="H335" s="68">
        <v>9.4</v>
      </c>
      <c r="I335" s="68">
        <v>9.4</v>
      </c>
      <c r="J335" s="68">
        <v>9.5</v>
      </c>
      <c r="K335" s="68">
        <v>9.1</v>
      </c>
      <c r="L335" s="68">
        <v>8.3000000000000007</v>
      </c>
      <c r="M335" s="68">
        <v>8.6</v>
      </c>
      <c r="N335" s="68">
        <v>8.5</v>
      </c>
      <c r="O335" s="186"/>
      <c r="P335" s="200">
        <v>8.1999999999999993</v>
      </c>
      <c r="Q335" s="66"/>
      <c r="R335" s="100"/>
      <c r="S335" s="100"/>
      <c r="T335" s="100"/>
      <c r="U335" s="41">
        <f t="shared" si="116"/>
        <v>0.96470588235294108</v>
      </c>
      <c r="V335" s="42"/>
      <c r="W335" s="67">
        <f t="shared" si="117"/>
        <v>-0.30000000000000071</v>
      </c>
      <c r="X335" s="127"/>
    </row>
    <row r="336" spans="1:24" ht="15" customHeight="1">
      <c r="A336" s="154">
        <v>14</v>
      </c>
      <c r="B336" s="11" t="s">
        <v>7</v>
      </c>
      <c r="C336" s="12"/>
      <c r="D336" s="13"/>
      <c r="E336" s="28"/>
      <c r="F336" s="61"/>
      <c r="G336" s="66"/>
      <c r="H336" s="66"/>
      <c r="I336" s="66"/>
      <c r="J336" s="66"/>
      <c r="K336" s="66"/>
      <c r="L336" s="66"/>
      <c r="M336" s="66"/>
      <c r="N336" s="66"/>
      <c r="O336" s="64"/>
      <c r="P336" s="66"/>
      <c r="Q336" s="66"/>
      <c r="R336" s="96"/>
      <c r="S336" s="96"/>
      <c r="T336" s="96"/>
      <c r="U336" s="41"/>
      <c r="V336" s="126"/>
      <c r="W336" s="67"/>
      <c r="X336" s="127"/>
    </row>
    <row r="337" spans="2:24" ht="15" customHeight="1">
      <c r="B337" s="11"/>
      <c r="C337" s="12" t="s">
        <v>143</v>
      </c>
      <c r="D337" s="13"/>
      <c r="E337" s="28" t="s">
        <v>107</v>
      </c>
      <c r="F337" s="61">
        <v>46.2</v>
      </c>
      <c r="G337" s="61">
        <v>48.1</v>
      </c>
      <c r="H337" s="61">
        <v>47.1</v>
      </c>
      <c r="I337" s="61">
        <v>45.8</v>
      </c>
      <c r="J337" s="61">
        <v>51.2</v>
      </c>
      <c r="K337" s="68">
        <v>49.1</v>
      </c>
      <c r="L337" s="61">
        <v>52.8</v>
      </c>
      <c r="M337" s="61">
        <v>48</v>
      </c>
      <c r="N337" s="61">
        <v>48.4</v>
      </c>
      <c r="O337" s="196">
        <v>46.9</v>
      </c>
      <c r="P337" s="200">
        <v>47.9</v>
      </c>
      <c r="Q337" s="115" t="s">
        <v>235</v>
      </c>
      <c r="R337" s="112" t="str">
        <f t="shared" ref="R337:R342" si="118">IF(O337&gt;=501,"①",IF(O337&lt;=100,"③","②"))</f>
        <v>③</v>
      </c>
      <c r="S337" s="114" t="str">
        <f t="shared" ref="S337:S342" si="119">IF(P337/O337&lt;90%,"①",IF(AND(105%&lt;=P337/O337,P337/O337&lt;110%),"②",IF(AND(110%&lt;=P337/O337,P337/O337&lt;120%),"③",IF(P337/O337&gt;=120%,"④","⑤"))))</f>
        <v>⑤</v>
      </c>
      <c r="T337" s="113" t="e">
        <f>INDEX(#REF!,MATCH(S337,#REF!,0),MATCH(R337,#REF!,0))</f>
        <v>#REF!</v>
      </c>
      <c r="U337" s="41">
        <f t="shared" si="116"/>
        <v>0.98966942148760328</v>
      </c>
      <c r="V337" s="42">
        <f t="shared" ref="V337:V342" si="120">P337/O337</f>
        <v>1.0213219616204692</v>
      </c>
      <c r="W337" s="78">
        <f t="shared" si="117"/>
        <v>-0.5</v>
      </c>
      <c r="X337" s="78">
        <f t="shared" ref="X337:X342" si="121">P337-O337</f>
        <v>1</v>
      </c>
    </row>
    <row r="338" spans="2:24" ht="15" customHeight="1">
      <c r="B338" s="11"/>
      <c r="C338" s="12" t="s">
        <v>145</v>
      </c>
      <c r="D338" s="13"/>
      <c r="E338" s="28" t="s">
        <v>107</v>
      </c>
      <c r="F338" s="61">
        <v>61.4</v>
      </c>
      <c r="G338" s="61">
        <v>61</v>
      </c>
      <c r="H338" s="61">
        <v>57.9</v>
      </c>
      <c r="I338" s="61">
        <v>58.3</v>
      </c>
      <c r="J338" s="61">
        <v>68.7</v>
      </c>
      <c r="K338" s="68">
        <v>66.099999999999994</v>
      </c>
      <c r="L338" s="61">
        <v>69.400000000000006</v>
      </c>
      <c r="M338" s="61">
        <v>68.2</v>
      </c>
      <c r="N338" s="61">
        <v>63.5</v>
      </c>
      <c r="O338" s="196">
        <v>61.2</v>
      </c>
      <c r="P338" s="200">
        <v>63</v>
      </c>
      <c r="Q338" s="115" t="s">
        <v>235</v>
      </c>
      <c r="R338" s="112" t="str">
        <f t="shared" si="118"/>
        <v>③</v>
      </c>
      <c r="S338" s="114" t="str">
        <f t="shared" si="119"/>
        <v>⑤</v>
      </c>
      <c r="T338" s="113" t="e">
        <f>INDEX(#REF!,MATCH(S338,#REF!,0),MATCH(R338,#REF!,0))</f>
        <v>#REF!</v>
      </c>
      <c r="U338" s="41">
        <f t="shared" si="116"/>
        <v>0.99212598425196852</v>
      </c>
      <c r="V338" s="42">
        <f t="shared" si="120"/>
        <v>1.0294117647058822</v>
      </c>
      <c r="W338" s="78">
        <f t="shared" si="117"/>
        <v>-0.5</v>
      </c>
      <c r="X338" s="78">
        <f t="shared" si="121"/>
        <v>1.7999999999999972</v>
      </c>
    </row>
    <row r="339" spans="2:24" ht="15" customHeight="1">
      <c r="B339" s="11"/>
      <c r="C339" s="12" t="s">
        <v>150</v>
      </c>
      <c r="D339" s="13"/>
      <c r="E339" s="28" t="s">
        <v>109</v>
      </c>
      <c r="F339" s="61">
        <v>94.9</v>
      </c>
      <c r="G339" s="61">
        <v>96.3</v>
      </c>
      <c r="H339" s="61">
        <v>91.7</v>
      </c>
      <c r="I339" s="61">
        <v>90.9</v>
      </c>
      <c r="J339" s="61">
        <v>102.9</v>
      </c>
      <c r="K339" s="68">
        <v>103.9</v>
      </c>
      <c r="L339" s="61">
        <v>108.7</v>
      </c>
      <c r="M339" s="61">
        <v>107.2</v>
      </c>
      <c r="N339" s="61">
        <v>108</v>
      </c>
      <c r="O339" s="196">
        <v>105.3</v>
      </c>
      <c r="P339" s="200">
        <v>106.4</v>
      </c>
      <c r="Q339" s="115" t="s">
        <v>235</v>
      </c>
      <c r="R339" s="112" t="str">
        <f t="shared" si="118"/>
        <v>②</v>
      </c>
      <c r="S339" s="114" t="str">
        <f t="shared" si="119"/>
        <v>⑤</v>
      </c>
      <c r="T339" s="113" t="e">
        <f>INDEX(#REF!,MATCH(S339,#REF!,0),MATCH(R339,#REF!,0))</f>
        <v>#REF!</v>
      </c>
      <c r="U339" s="41">
        <f t="shared" si="116"/>
        <v>0.98518518518518527</v>
      </c>
      <c r="V339" s="42">
        <f t="shared" si="120"/>
        <v>1.0104463437796771</v>
      </c>
      <c r="W339" s="78">
        <f t="shared" si="117"/>
        <v>-1.5999999999999943</v>
      </c>
      <c r="X339" s="78">
        <f t="shared" si="121"/>
        <v>1.1000000000000085</v>
      </c>
    </row>
    <row r="340" spans="2:24" ht="15" customHeight="1">
      <c r="B340" s="11"/>
      <c r="C340" s="12" t="s">
        <v>154</v>
      </c>
      <c r="D340" s="13"/>
      <c r="E340" s="28" t="s">
        <v>107</v>
      </c>
      <c r="F340" s="61">
        <v>43.7</v>
      </c>
      <c r="G340" s="61">
        <v>40.299999999999997</v>
      </c>
      <c r="H340" s="61">
        <v>38.200000000000003</v>
      </c>
      <c r="I340" s="61">
        <v>37.700000000000003</v>
      </c>
      <c r="J340" s="61">
        <v>38.200000000000003</v>
      </c>
      <c r="K340" s="68">
        <v>36.9</v>
      </c>
      <c r="L340" s="61">
        <v>36.1</v>
      </c>
      <c r="M340" s="61">
        <v>35</v>
      </c>
      <c r="N340" s="61">
        <v>35.799999999999997</v>
      </c>
      <c r="O340" s="196">
        <v>33.6</v>
      </c>
      <c r="P340" s="200">
        <v>34.9</v>
      </c>
      <c r="Q340" s="115" t="s">
        <v>235</v>
      </c>
      <c r="R340" s="112" t="str">
        <f t="shared" si="118"/>
        <v>③</v>
      </c>
      <c r="S340" s="114" t="str">
        <f t="shared" si="119"/>
        <v>⑤</v>
      </c>
      <c r="T340" s="113" t="e">
        <f>INDEX(#REF!,MATCH(S340,#REF!,0),MATCH(R340,#REF!,0))</f>
        <v>#REF!</v>
      </c>
      <c r="U340" s="41">
        <f t="shared" si="116"/>
        <v>0.97486033519553073</v>
      </c>
      <c r="V340" s="42">
        <f t="shared" si="120"/>
        <v>1.0386904761904761</v>
      </c>
      <c r="W340" s="78">
        <f t="shared" si="117"/>
        <v>-0.89999999999999858</v>
      </c>
      <c r="X340" s="78">
        <f t="shared" si="121"/>
        <v>1.2999999999999972</v>
      </c>
    </row>
    <row r="341" spans="2:24" ht="15" customHeight="1">
      <c r="B341" s="11"/>
      <c r="C341" s="12" t="s">
        <v>160</v>
      </c>
      <c r="D341" s="13"/>
      <c r="E341" s="28" t="s">
        <v>119</v>
      </c>
      <c r="F341" s="61">
        <v>55.4</v>
      </c>
      <c r="G341" s="61">
        <v>55.8</v>
      </c>
      <c r="H341" s="61">
        <v>58.7</v>
      </c>
      <c r="I341" s="61">
        <v>58.6</v>
      </c>
      <c r="J341" s="61">
        <v>59.4</v>
      </c>
      <c r="K341" s="68">
        <v>59.9</v>
      </c>
      <c r="L341" s="61">
        <v>55.7</v>
      </c>
      <c r="M341" s="61">
        <v>56.8</v>
      </c>
      <c r="N341" s="61">
        <v>57.6</v>
      </c>
      <c r="O341" s="196">
        <v>57.5</v>
      </c>
      <c r="P341" s="200">
        <v>55</v>
      </c>
      <c r="Q341" s="115" t="s">
        <v>235</v>
      </c>
      <c r="R341" s="112" t="str">
        <f t="shared" si="118"/>
        <v>③</v>
      </c>
      <c r="S341" s="114" t="str">
        <f t="shared" si="119"/>
        <v>⑤</v>
      </c>
      <c r="T341" s="113" t="e">
        <f>INDEX(#REF!,MATCH(S341,#REF!,0),MATCH(R341,#REF!,0))</f>
        <v>#REF!</v>
      </c>
      <c r="U341" s="41">
        <f t="shared" si="116"/>
        <v>0.95486111111111105</v>
      </c>
      <c r="V341" s="42">
        <f t="shared" si="120"/>
        <v>0.95652173913043481</v>
      </c>
      <c r="W341" s="78">
        <f t="shared" si="117"/>
        <v>-2.6000000000000014</v>
      </c>
      <c r="X341" s="78">
        <f t="shared" si="121"/>
        <v>-2.5</v>
      </c>
    </row>
    <row r="342" spans="2:24" ht="15" customHeight="1">
      <c r="B342" s="11"/>
      <c r="C342" s="12" t="s">
        <v>59</v>
      </c>
      <c r="D342" s="13"/>
      <c r="E342" s="28" t="s">
        <v>117</v>
      </c>
      <c r="F342" s="61">
        <v>52.2</v>
      </c>
      <c r="G342" s="61">
        <v>51.6</v>
      </c>
      <c r="H342" s="61">
        <v>50.4</v>
      </c>
      <c r="I342" s="61">
        <v>49.5</v>
      </c>
      <c r="J342" s="61">
        <v>53.1</v>
      </c>
      <c r="K342" s="68">
        <v>51.6</v>
      </c>
      <c r="L342" s="61">
        <v>52.2</v>
      </c>
      <c r="M342" s="61">
        <v>50</v>
      </c>
      <c r="N342" s="61">
        <v>50.4</v>
      </c>
      <c r="O342" s="196">
        <v>48.7</v>
      </c>
      <c r="P342" s="200">
        <v>49.3</v>
      </c>
      <c r="Q342" s="115" t="s">
        <v>235</v>
      </c>
      <c r="R342" s="112" t="str">
        <f t="shared" si="118"/>
        <v>③</v>
      </c>
      <c r="S342" s="114" t="str">
        <f t="shared" si="119"/>
        <v>⑤</v>
      </c>
      <c r="T342" s="113" t="e">
        <f>INDEX(#REF!,MATCH(S342,#REF!,0),MATCH(R342,#REF!,0))</f>
        <v>#REF!</v>
      </c>
      <c r="U342" s="41">
        <f t="shared" si="116"/>
        <v>0.97817460317460314</v>
      </c>
      <c r="V342" s="42">
        <f t="shared" si="120"/>
        <v>1.0123203285420943</v>
      </c>
      <c r="W342" s="78">
        <f t="shared" si="117"/>
        <v>-1.1000000000000014</v>
      </c>
      <c r="X342" s="78">
        <f t="shared" si="121"/>
        <v>0.59999999999999432</v>
      </c>
    </row>
    <row r="343" spans="2:24" ht="15" customHeight="1">
      <c r="B343" s="11" t="s">
        <v>8</v>
      </c>
      <c r="C343" s="12"/>
      <c r="D343" s="13"/>
      <c r="E343" s="28"/>
      <c r="F343" s="61"/>
      <c r="G343" s="61"/>
      <c r="H343" s="61"/>
      <c r="I343" s="61"/>
      <c r="J343" s="61"/>
      <c r="K343" s="68"/>
      <c r="L343" s="68"/>
      <c r="M343" s="68"/>
      <c r="N343" s="68"/>
      <c r="O343" s="68"/>
      <c r="P343" s="68"/>
      <c r="Q343" s="66"/>
      <c r="R343" s="100"/>
      <c r="S343" s="100"/>
      <c r="T343" s="100"/>
      <c r="U343" s="41"/>
      <c r="V343" s="148"/>
      <c r="W343" s="67"/>
      <c r="X343" s="145"/>
    </row>
    <row r="344" spans="2:24" ht="15" customHeight="1">
      <c r="B344" s="11"/>
      <c r="C344" s="12" t="s">
        <v>143</v>
      </c>
      <c r="D344" s="13"/>
      <c r="E344" s="28" t="s">
        <v>117</v>
      </c>
      <c r="F344" s="61">
        <v>31.5</v>
      </c>
      <c r="G344" s="61">
        <v>32</v>
      </c>
      <c r="H344" s="61">
        <v>32</v>
      </c>
      <c r="I344" s="61">
        <v>32.1</v>
      </c>
      <c r="J344" s="61">
        <v>31.6</v>
      </c>
      <c r="K344" s="68">
        <v>31.7</v>
      </c>
      <c r="L344" s="61">
        <v>33.5</v>
      </c>
      <c r="M344" s="61">
        <v>33.200000000000003</v>
      </c>
      <c r="N344" s="61">
        <v>34.200000000000003</v>
      </c>
      <c r="O344" s="196">
        <v>33.799999999999997</v>
      </c>
      <c r="P344" s="200">
        <v>34.6</v>
      </c>
      <c r="Q344" s="115" t="s">
        <v>235</v>
      </c>
      <c r="R344" s="112" t="str">
        <f t="shared" ref="R344:R349" si="122">IF(O344&gt;=501,"①",IF(O344&lt;=100,"③","②"))</f>
        <v>③</v>
      </c>
      <c r="S344" s="114" t="str">
        <f t="shared" ref="S344:S349" si="123">IF(P344/O344&lt;90%,"①",IF(AND(105%&lt;=P344/O344,P344/O344&lt;110%),"②",IF(AND(110%&lt;=P344/O344,P344/O344&lt;120%),"③",IF(P344/O344&gt;=120%,"④","⑤"))))</f>
        <v>⑤</v>
      </c>
      <c r="T344" s="113" t="e">
        <f>INDEX(#REF!,MATCH(S344,#REF!,0),MATCH(R344,#REF!,0))</f>
        <v>#REF!</v>
      </c>
      <c r="U344" s="41">
        <f t="shared" si="116"/>
        <v>1.0116959064327484</v>
      </c>
      <c r="V344" s="42">
        <f t="shared" ref="V344:V355" si="124">P344/O344</f>
        <v>1.0236686390532546</v>
      </c>
      <c r="W344" s="78">
        <f t="shared" si="117"/>
        <v>0.39999999999999858</v>
      </c>
      <c r="X344" s="78">
        <f t="shared" ref="X344:X355" si="125">P344-O344</f>
        <v>0.80000000000000426</v>
      </c>
    </row>
    <row r="345" spans="2:24" ht="15" customHeight="1">
      <c r="B345" s="11"/>
      <c r="C345" s="12" t="s">
        <v>145</v>
      </c>
      <c r="D345" s="13"/>
      <c r="E345" s="28" t="s">
        <v>109</v>
      </c>
      <c r="F345" s="61">
        <v>23.2</v>
      </c>
      <c r="G345" s="61">
        <v>23</v>
      </c>
      <c r="H345" s="61">
        <v>23.9</v>
      </c>
      <c r="I345" s="61">
        <v>25.1</v>
      </c>
      <c r="J345" s="61">
        <v>24.7</v>
      </c>
      <c r="K345" s="68">
        <v>22.7</v>
      </c>
      <c r="L345" s="61">
        <v>22.1</v>
      </c>
      <c r="M345" s="61">
        <v>24.6</v>
      </c>
      <c r="N345" s="61">
        <v>25.1</v>
      </c>
      <c r="O345" s="196">
        <v>24.9</v>
      </c>
      <c r="P345" s="200">
        <v>24.6</v>
      </c>
      <c r="Q345" s="115" t="s">
        <v>235</v>
      </c>
      <c r="R345" s="112" t="str">
        <f t="shared" si="122"/>
        <v>③</v>
      </c>
      <c r="S345" s="114" t="str">
        <f t="shared" si="123"/>
        <v>⑤</v>
      </c>
      <c r="T345" s="113" t="e">
        <f>INDEX(#REF!,MATCH(S345,#REF!,0),MATCH(R345,#REF!,0))</f>
        <v>#REF!</v>
      </c>
      <c r="U345" s="41">
        <f t="shared" si="116"/>
        <v>0.98007968127490042</v>
      </c>
      <c r="V345" s="42">
        <f t="shared" si="124"/>
        <v>0.98795180722891573</v>
      </c>
      <c r="W345" s="78">
        <f t="shared" si="117"/>
        <v>-0.5</v>
      </c>
      <c r="X345" s="78">
        <f t="shared" si="125"/>
        <v>-0.29999999999999716</v>
      </c>
    </row>
    <row r="346" spans="2:24" ht="15" customHeight="1">
      <c r="B346" s="11"/>
      <c r="C346" s="12" t="s">
        <v>150</v>
      </c>
      <c r="D346" s="13"/>
      <c r="E346" s="28" t="s">
        <v>107</v>
      </c>
      <c r="F346" s="61">
        <v>6.5</v>
      </c>
      <c r="G346" s="61">
        <v>6.7</v>
      </c>
      <c r="H346" s="61">
        <v>6.6</v>
      </c>
      <c r="I346" s="61">
        <v>6.6</v>
      </c>
      <c r="J346" s="61">
        <v>7</v>
      </c>
      <c r="K346" s="68">
        <v>6.7</v>
      </c>
      <c r="L346" s="61">
        <v>7.3</v>
      </c>
      <c r="M346" s="61">
        <v>6.7</v>
      </c>
      <c r="N346" s="61">
        <v>6.8</v>
      </c>
      <c r="O346" s="196">
        <v>6.8</v>
      </c>
      <c r="P346" s="200">
        <v>6.9</v>
      </c>
      <c r="Q346" s="115" t="s">
        <v>235</v>
      </c>
      <c r="R346" s="112" t="str">
        <f t="shared" si="122"/>
        <v>③</v>
      </c>
      <c r="S346" s="114" t="str">
        <f t="shared" si="123"/>
        <v>⑤</v>
      </c>
      <c r="T346" s="113" t="e">
        <f>INDEX(#REF!,MATCH(S346,#REF!,0),MATCH(R346,#REF!,0))</f>
        <v>#REF!</v>
      </c>
      <c r="U346" s="41">
        <f t="shared" si="116"/>
        <v>1.0147058823529413</v>
      </c>
      <c r="V346" s="42">
        <f t="shared" si="124"/>
        <v>1.0147058823529413</v>
      </c>
      <c r="W346" s="78">
        <f t="shared" si="117"/>
        <v>0.10000000000000053</v>
      </c>
      <c r="X346" s="78">
        <f t="shared" si="125"/>
        <v>0.10000000000000053</v>
      </c>
    </row>
    <row r="347" spans="2:24" ht="15" customHeight="1">
      <c r="B347" s="11"/>
      <c r="C347" s="12" t="s">
        <v>154</v>
      </c>
      <c r="D347" s="13"/>
      <c r="E347" s="28" t="s">
        <v>109</v>
      </c>
      <c r="F347" s="61">
        <v>39.1</v>
      </c>
      <c r="G347" s="61">
        <v>37.5</v>
      </c>
      <c r="H347" s="61">
        <v>39.4</v>
      </c>
      <c r="I347" s="61">
        <v>39.200000000000003</v>
      </c>
      <c r="J347" s="61">
        <v>39.4</v>
      </c>
      <c r="K347" s="68">
        <v>40.299999999999997</v>
      </c>
      <c r="L347" s="61">
        <v>40.6</v>
      </c>
      <c r="M347" s="61">
        <v>43.1</v>
      </c>
      <c r="N347" s="61">
        <v>42.6</v>
      </c>
      <c r="O347" s="196">
        <v>41.9</v>
      </c>
      <c r="P347" s="200">
        <v>43.2</v>
      </c>
      <c r="Q347" s="115" t="s">
        <v>235</v>
      </c>
      <c r="R347" s="112" t="str">
        <f t="shared" si="122"/>
        <v>③</v>
      </c>
      <c r="S347" s="114" t="str">
        <f t="shared" si="123"/>
        <v>⑤</v>
      </c>
      <c r="T347" s="113" t="e">
        <f>INDEX(#REF!,MATCH(S347,#REF!,0),MATCH(R347,#REF!,0))</f>
        <v>#REF!</v>
      </c>
      <c r="U347" s="41">
        <f t="shared" si="116"/>
        <v>1.0140845070422535</v>
      </c>
      <c r="V347" s="42">
        <f t="shared" si="124"/>
        <v>1.0310262529832936</v>
      </c>
      <c r="W347" s="78">
        <f t="shared" si="117"/>
        <v>0.60000000000000142</v>
      </c>
      <c r="X347" s="78">
        <f t="shared" si="125"/>
        <v>1.3000000000000043</v>
      </c>
    </row>
    <row r="348" spans="2:24" ht="15" customHeight="1">
      <c r="B348" s="11"/>
      <c r="C348" s="12" t="s">
        <v>160</v>
      </c>
      <c r="D348" s="13"/>
      <c r="E348" s="28" t="s">
        <v>119</v>
      </c>
      <c r="F348" s="61">
        <v>24.3</v>
      </c>
      <c r="G348" s="61">
        <v>23.8</v>
      </c>
      <c r="H348" s="61">
        <v>24.4</v>
      </c>
      <c r="I348" s="61">
        <v>23.3</v>
      </c>
      <c r="J348" s="61">
        <v>23.8</v>
      </c>
      <c r="K348" s="68">
        <v>22.8</v>
      </c>
      <c r="L348" s="61">
        <v>23.3</v>
      </c>
      <c r="M348" s="61">
        <v>24.2</v>
      </c>
      <c r="N348" s="61">
        <v>24.5</v>
      </c>
      <c r="O348" s="196">
        <v>24.4</v>
      </c>
      <c r="P348" s="200">
        <v>29.2</v>
      </c>
      <c r="Q348" s="115" t="s">
        <v>235</v>
      </c>
      <c r="R348" s="112" t="str">
        <f t="shared" si="122"/>
        <v>③</v>
      </c>
      <c r="S348" s="114" t="str">
        <f t="shared" si="123"/>
        <v>③</v>
      </c>
      <c r="T348" s="113" t="e">
        <f>INDEX(#REF!,MATCH(S348,#REF!,0),MATCH(R348,#REF!,0))</f>
        <v>#REF!</v>
      </c>
      <c r="U348" s="41">
        <f t="shared" si="116"/>
        <v>1.1918367346938776</v>
      </c>
      <c r="V348" s="42">
        <f t="shared" si="124"/>
        <v>1.1967213114754098</v>
      </c>
      <c r="W348" s="78">
        <f t="shared" si="117"/>
        <v>4.6999999999999993</v>
      </c>
      <c r="X348" s="78">
        <f t="shared" si="125"/>
        <v>4.8000000000000007</v>
      </c>
    </row>
    <row r="349" spans="2:24" ht="15" customHeight="1">
      <c r="B349" s="11"/>
      <c r="C349" s="12" t="s">
        <v>59</v>
      </c>
      <c r="D349" s="13"/>
      <c r="E349" s="28" t="s">
        <v>119</v>
      </c>
      <c r="F349" s="61">
        <v>29.9</v>
      </c>
      <c r="G349" s="61">
        <v>29.8</v>
      </c>
      <c r="H349" s="61">
        <v>30.7</v>
      </c>
      <c r="I349" s="61">
        <v>30.8</v>
      </c>
      <c r="J349" s="61">
        <v>30.9</v>
      </c>
      <c r="K349" s="68">
        <v>30.9</v>
      </c>
      <c r="L349" s="61">
        <v>31.8</v>
      </c>
      <c r="M349" s="61">
        <v>33.200000000000003</v>
      </c>
      <c r="N349" s="61">
        <v>33.200000000000003</v>
      </c>
      <c r="O349" s="196">
        <v>32.799999999999997</v>
      </c>
      <c r="P349" s="200">
        <v>34.299999999999997</v>
      </c>
      <c r="Q349" s="115" t="s">
        <v>235</v>
      </c>
      <c r="R349" s="112" t="str">
        <f t="shared" si="122"/>
        <v>③</v>
      </c>
      <c r="S349" s="114" t="str">
        <f t="shared" si="123"/>
        <v>⑤</v>
      </c>
      <c r="T349" s="113" t="e">
        <f>INDEX(#REF!,MATCH(S349,#REF!,0),MATCH(R349,#REF!,0))</f>
        <v>#REF!</v>
      </c>
      <c r="U349" s="41">
        <f t="shared" si="116"/>
        <v>1.0331325301204817</v>
      </c>
      <c r="V349" s="42">
        <f t="shared" si="124"/>
        <v>1.0457317073170731</v>
      </c>
      <c r="W349" s="78">
        <f t="shared" si="117"/>
        <v>1.0999999999999943</v>
      </c>
      <c r="X349" s="78">
        <f t="shared" si="125"/>
        <v>1.5</v>
      </c>
    </row>
    <row r="350" spans="2:24" ht="15" customHeight="1">
      <c r="B350" s="11" t="s">
        <v>9</v>
      </c>
      <c r="C350" s="12"/>
      <c r="D350" s="13"/>
      <c r="E350" s="28"/>
      <c r="F350" s="11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117"/>
      <c r="R350" s="107"/>
      <c r="S350" s="107"/>
      <c r="T350" s="107"/>
      <c r="U350" s="41"/>
      <c r="V350" s="138"/>
      <c r="W350" s="67"/>
      <c r="X350" s="139"/>
    </row>
    <row r="351" spans="2:24" ht="15" customHeight="1">
      <c r="B351" s="11"/>
      <c r="C351" s="12" t="s">
        <v>143</v>
      </c>
      <c r="D351" s="13"/>
      <c r="E351" s="28" t="s">
        <v>107</v>
      </c>
      <c r="F351" s="61">
        <v>76.099999999999994</v>
      </c>
      <c r="G351" s="68">
        <v>81.099999999999994</v>
      </c>
      <c r="H351" s="68">
        <v>85.88</v>
      </c>
      <c r="I351" s="68">
        <v>87.4</v>
      </c>
      <c r="J351" s="68">
        <v>88.7</v>
      </c>
      <c r="K351" s="68">
        <v>90.27</v>
      </c>
      <c r="L351" s="68">
        <v>89.3</v>
      </c>
      <c r="M351" s="68">
        <v>89.7</v>
      </c>
      <c r="N351" s="68">
        <v>91.2</v>
      </c>
      <c r="O351" s="197">
        <v>90</v>
      </c>
      <c r="P351" s="200">
        <v>92.2</v>
      </c>
      <c r="Q351" s="115" t="s">
        <v>235</v>
      </c>
      <c r="R351" s="112" t="str">
        <f t="shared" ref="R351:R355" si="126">IF(O351&gt;=501,"①",IF(O351&lt;=100,"③","②"))</f>
        <v>③</v>
      </c>
      <c r="S351" s="114" t="str">
        <f t="shared" ref="S351:S355" si="127">IF(P351/O351&lt;90%,"①",IF(AND(105%&lt;=P351/O351,P351/O351&lt;110%),"②",IF(AND(110%&lt;=P351/O351,P351/O351&lt;120%),"③",IF(P351/O351&gt;=120%,"④","⑤"))))</f>
        <v>⑤</v>
      </c>
      <c r="T351" s="113" t="e">
        <f>INDEX(#REF!,MATCH(S351,#REF!,0),MATCH(R351,#REF!,0))</f>
        <v>#REF!</v>
      </c>
      <c r="U351" s="41">
        <f t="shared" si="116"/>
        <v>1.0109649122807018</v>
      </c>
      <c r="V351" s="42">
        <f t="shared" si="124"/>
        <v>1.0244444444444445</v>
      </c>
      <c r="W351" s="78">
        <f t="shared" si="117"/>
        <v>1</v>
      </c>
      <c r="X351" s="78">
        <f t="shared" si="125"/>
        <v>2.2000000000000028</v>
      </c>
    </row>
    <row r="352" spans="2:24" ht="15" customHeight="1">
      <c r="B352" s="11"/>
      <c r="C352" s="12" t="s">
        <v>145</v>
      </c>
      <c r="D352" s="13"/>
      <c r="E352" s="28" t="s">
        <v>109</v>
      </c>
      <c r="F352" s="61">
        <v>70.099999999999994</v>
      </c>
      <c r="G352" s="68">
        <v>77.900000000000006</v>
      </c>
      <c r="H352" s="68">
        <v>84.89</v>
      </c>
      <c r="I352" s="68">
        <v>84.7</v>
      </c>
      <c r="J352" s="68">
        <v>86.6</v>
      </c>
      <c r="K352" s="68">
        <v>89.73</v>
      </c>
      <c r="L352" s="68">
        <v>96.3</v>
      </c>
      <c r="M352" s="68">
        <v>95.1</v>
      </c>
      <c r="N352" s="68">
        <v>97.5</v>
      </c>
      <c r="O352" s="197">
        <v>90</v>
      </c>
      <c r="P352" s="200">
        <v>98.1</v>
      </c>
      <c r="Q352" s="115" t="s">
        <v>235</v>
      </c>
      <c r="R352" s="112" t="str">
        <f t="shared" si="126"/>
        <v>③</v>
      </c>
      <c r="S352" s="114" t="str">
        <f t="shared" si="127"/>
        <v>②</v>
      </c>
      <c r="T352" s="113" t="e">
        <f>INDEX(#REF!,MATCH(S352,#REF!,0),MATCH(R352,#REF!,0))</f>
        <v>#REF!</v>
      </c>
      <c r="U352" s="41">
        <f t="shared" si="116"/>
        <v>1.0061538461538462</v>
      </c>
      <c r="V352" s="42">
        <f t="shared" si="124"/>
        <v>1.0899999999999999</v>
      </c>
      <c r="W352" s="78">
        <f t="shared" si="117"/>
        <v>0.59999999999999432</v>
      </c>
      <c r="X352" s="78">
        <f t="shared" si="125"/>
        <v>8.0999999999999943</v>
      </c>
    </row>
    <row r="353" spans="2:24" ht="15" customHeight="1">
      <c r="B353" s="11"/>
      <c r="C353" s="12" t="s">
        <v>150</v>
      </c>
      <c r="D353" s="13"/>
      <c r="E353" s="28" t="s">
        <v>107</v>
      </c>
      <c r="F353" s="61">
        <v>67.87</v>
      </c>
      <c r="G353" s="68">
        <v>67.540000000000006</v>
      </c>
      <c r="H353" s="68">
        <v>73.8</v>
      </c>
      <c r="I353" s="68">
        <v>78.099999999999994</v>
      </c>
      <c r="J353" s="68">
        <v>79.849999999999994</v>
      </c>
      <c r="K353" s="68">
        <v>80.47</v>
      </c>
      <c r="L353" s="68">
        <v>75.87</v>
      </c>
      <c r="M353" s="68">
        <v>77.3</v>
      </c>
      <c r="N353" s="68">
        <v>83.9</v>
      </c>
      <c r="O353" s="197">
        <v>80</v>
      </c>
      <c r="P353" s="200">
        <v>79.7</v>
      </c>
      <c r="Q353" s="115" t="s">
        <v>235</v>
      </c>
      <c r="R353" s="112" t="str">
        <f t="shared" si="126"/>
        <v>③</v>
      </c>
      <c r="S353" s="114" t="str">
        <f t="shared" si="127"/>
        <v>⑤</v>
      </c>
      <c r="T353" s="113" t="e">
        <f>INDEX(#REF!,MATCH(S353,#REF!,0),MATCH(R353,#REF!,0))</f>
        <v>#REF!</v>
      </c>
      <c r="U353" s="41">
        <f t="shared" si="116"/>
        <v>0.94994040524433843</v>
      </c>
      <c r="V353" s="42">
        <f t="shared" si="124"/>
        <v>0.99625000000000008</v>
      </c>
      <c r="W353" s="78">
        <f t="shared" si="117"/>
        <v>-4.2000000000000028</v>
      </c>
      <c r="X353" s="78">
        <f t="shared" si="125"/>
        <v>-0.29999999999999716</v>
      </c>
    </row>
    <row r="354" spans="2:24" ht="15" customHeight="1">
      <c r="B354" s="11"/>
      <c r="C354" s="12" t="s">
        <v>154</v>
      </c>
      <c r="D354" s="13"/>
      <c r="E354" s="28" t="s">
        <v>110</v>
      </c>
      <c r="F354" s="61">
        <v>77.3</v>
      </c>
      <c r="G354" s="68">
        <v>81</v>
      </c>
      <c r="H354" s="68">
        <v>88</v>
      </c>
      <c r="I354" s="68">
        <v>89.3</v>
      </c>
      <c r="J354" s="68">
        <v>90</v>
      </c>
      <c r="K354" s="68">
        <v>93</v>
      </c>
      <c r="L354" s="68">
        <v>92.2</v>
      </c>
      <c r="M354" s="68">
        <v>93</v>
      </c>
      <c r="N354" s="68">
        <v>94.3</v>
      </c>
      <c r="O354" s="197">
        <v>92</v>
      </c>
      <c r="P354" s="200">
        <v>94.1</v>
      </c>
      <c r="Q354" s="115" t="s">
        <v>235</v>
      </c>
      <c r="R354" s="112" t="str">
        <f t="shared" si="126"/>
        <v>③</v>
      </c>
      <c r="S354" s="114" t="str">
        <f t="shared" si="127"/>
        <v>⑤</v>
      </c>
      <c r="T354" s="113" t="e">
        <f>INDEX(#REF!,MATCH(S354,#REF!,0),MATCH(R354,#REF!,0))</f>
        <v>#REF!</v>
      </c>
      <c r="U354" s="41">
        <f t="shared" si="116"/>
        <v>0.99787910922587486</v>
      </c>
      <c r="V354" s="42">
        <f t="shared" si="124"/>
        <v>1.0228260869565218</v>
      </c>
      <c r="W354" s="78">
        <f t="shared" si="117"/>
        <v>-0.20000000000000284</v>
      </c>
      <c r="X354" s="78">
        <f t="shared" si="125"/>
        <v>2.0999999999999943</v>
      </c>
    </row>
    <row r="355" spans="2:24" ht="15" customHeight="1" thickBot="1">
      <c r="B355" s="173"/>
      <c r="C355" s="174" t="s">
        <v>160</v>
      </c>
      <c r="D355" s="175"/>
      <c r="E355" s="176" t="s">
        <v>107</v>
      </c>
      <c r="F355" s="177">
        <v>86.5</v>
      </c>
      <c r="G355" s="171">
        <v>89.3</v>
      </c>
      <c r="H355" s="171">
        <v>88.91</v>
      </c>
      <c r="I355" s="171">
        <v>87.9</v>
      </c>
      <c r="J355" s="171">
        <v>88.46</v>
      </c>
      <c r="K355" s="171">
        <v>89.09</v>
      </c>
      <c r="L355" s="171">
        <v>88.5</v>
      </c>
      <c r="M355" s="171">
        <v>86.4</v>
      </c>
      <c r="N355" s="171">
        <v>86.9</v>
      </c>
      <c r="O355" s="185">
        <v>87</v>
      </c>
      <c r="P355" s="247">
        <v>92.1</v>
      </c>
      <c r="Q355" s="248" t="s">
        <v>235</v>
      </c>
      <c r="R355" s="249" t="str">
        <f t="shared" si="126"/>
        <v>③</v>
      </c>
      <c r="S355" s="250" t="str">
        <f t="shared" si="127"/>
        <v>②</v>
      </c>
      <c r="T355" s="251" t="e">
        <f>INDEX(#REF!,MATCH(S355,#REF!,0),MATCH(R355,#REF!,0))</f>
        <v>#REF!</v>
      </c>
      <c r="U355" s="252">
        <f t="shared" si="116"/>
        <v>1.0598388952819331</v>
      </c>
      <c r="V355" s="178">
        <f t="shared" si="124"/>
        <v>1.0586206896551724</v>
      </c>
      <c r="W355" s="179">
        <f t="shared" si="117"/>
        <v>5.1999999999999886</v>
      </c>
      <c r="X355" s="179">
        <f t="shared" si="125"/>
        <v>5.0999999999999943</v>
      </c>
    </row>
    <row r="356" spans="2:24">
      <c r="B356" s="31"/>
      <c r="C356" s="31"/>
      <c r="D356" s="31"/>
      <c r="E356" s="31"/>
      <c r="F356" s="77"/>
      <c r="G356" s="77"/>
      <c r="H356" s="77"/>
      <c r="I356" s="77"/>
      <c r="J356" s="77"/>
      <c r="K356" s="77"/>
      <c r="L356" s="77"/>
      <c r="M356" s="77"/>
      <c r="N356" s="77"/>
      <c r="O356" s="208"/>
      <c r="P356" s="31"/>
      <c r="Q356" s="120"/>
      <c r="R356" s="31"/>
      <c r="S356" s="31"/>
      <c r="T356" s="31"/>
      <c r="U356" s="31"/>
      <c r="V356" s="31"/>
      <c r="W356" s="31"/>
      <c r="X356" s="31"/>
    </row>
  </sheetData>
  <autoFilter ref="B4:X356" xr:uid="{00000000-0009-0000-0000-000000000000}"/>
  <mergeCells count="7">
    <mergeCell ref="R3:T3"/>
    <mergeCell ref="B2:E2"/>
    <mergeCell ref="B3:D3"/>
    <mergeCell ref="B252:D252"/>
    <mergeCell ref="B258:D258"/>
    <mergeCell ref="B264:D264"/>
    <mergeCell ref="C75:D75"/>
  </mergeCells>
  <phoneticPr fontId="6"/>
  <printOptions horizontalCentered="1"/>
  <pageMargins left="0.70866141732283472" right="0.70866141732283472" top="0.74803149606299213" bottom="0.74803149606299213" header="0.31496062992125984" footer="0.31496062992125984"/>
  <pageSetup paperSize="9" scale="62" fitToHeight="0" orientation="landscape" cellComments="asDisplayed" r:id="rId1"/>
  <headerFooter>
    <oddHeader>&amp;R
&amp;G</oddHeader>
    <oddFooter xml:space="preserve">&amp;C&amp;12&amp;P </oddFooter>
  </headerFooter>
  <rowBreaks count="2" manualBreakCount="2">
    <brk id="140" max="23" man="1"/>
    <brk id="301" max="23" man="1"/>
  </rowBreaks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</vt:lpstr>
      <vt:lpstr>様式!Print_Area</vt:lpstr>
      <vt:lpstr>様式!Print_Titles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2026-08-14T02:04:28Z</dcterms:created>
  <dcterms:modified xsi:type="dcterms:W3CDTF">2026-08-14T02:04:55Z</dcterms:modified>
</cp:coreProperties>
</file>